
<file path=[Content_Types].xml><?xml version="1.0" encoding="utf-8"?>
<Types xmlns="http://schemas.openxmlformats.org/package/2006/content-types">
  <Default Extension="bin" ContentType="application/vnd.openxmlformats-officedocument.spreadsheetml.printerSettings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5"/>
  <workbookPr filterPrivacy="1" codeName="ЭтаКнига" defaultThemeVersion="124226"/>
  <bookViews>
    <workbookView xWindow="120" yWindow="105" windowWidth="15120" windowHeight="8010"/>
  </bookViews>
  <sheets>
    <sheet name="прил № 3 (10.08.20 моро)" sheetId="109" r:id="rId1"/>
    <sheet name="услуги с 01.01." sheetId="148" r:id="rId2"/>
    <sheet name="расчет ср.зп без совмес10.08.20" sheetId="143" r:id="rId3"/>
    <sheet name="передвижка д-ст 10.08.20" sheetId="144" r:id="rId4"/>
    <sheet name="передвижка школы 10.08.20" sheetId="145" r:id="rId5"/>
    <sheet name="субвенции школ 10.08.20-2021" sheetId="146" r:id="rId6"/>
    <sheet name="субвенции школ 10.08.20-2022" sheetId="147" r:id="rId7"/>
  </sheets>
  <externalReferences>
    <externalReference r:id="rId8"/>
  </externalReferences>
  <definedNames>
    <definedName name="dklr" localSheetId="0">#REF!</definedName>
    <definedName name="dklr" localSheetId="1">#REF!</definedName>
    <definedName name="dklr">#REF!</definedName>
    <definedName name="Excel_BuiltIn_Database" localSheetId="0">#REF!</definedName>
    <definedName name="Excel_BuiltIn_Database" localSheetId="1">#REF!</definedName>
    <definedName name="Excel_BuiltIn_Database">#REF!</definedName>
    <definedName name="lkj" localSheetId="1">#REF!</definedName>
    <definedName name="lkj">#REF!</definedName>
    <definedName name="pokj" localSheetId="0">#REF!</definedName>
    <definedName name="pokj" localSheetId="1">#REF!</definedName>
    <definedName name="pokj">#REF!</definedName>
    <definedName name="xxxx" localSheetId="0">#REF!</definedName>
    <definedName name="xxxx" localSheetId="1">#REF!</definedName>
    <definedName name="xxxx">#REF!</definedName>
    <definedName name="zpl" localSheetId="0">#REF!</definedName>
    <definedName name="zpl" localSheetId="1">#REF!</definedName>
    <definedName name="zpl">#REF!</definedName>
    <definedName name="вбдргп" localSheetId="0">#REF!</definedName>
    <definedName name="вбдргп" localSheetId="1">#REF!</definedName>
    <definedName name="вбдргп">#REF!</definedName>
    <definedName name="ввввв123" localSheetId="0">#REF!</definedName>
    <definedName name="ввввв123" localSheetId="1">#REF!</definedName>
    <definedName name="ввввв123">#REF!</definedName>
    <definedName name="ДатаОтчета" localSheetId="0">#REF!</definedName>
    <definedName name="ДатаОтчета" localSheetId="1">#REF!</definedName>
    <definedName name="ДатаОтчета">#REF!</definedName>
    <definedName name="дс">[1]свод!$A$7</definedName>
    <definedName name="ждд" localSheetId="0">#REF!</definedName>
    <definedName name="ждд" localSheetId="1">#REF!</definedName>
    <definedName name="ждд">#REF!</definedName>
    <definedName name="жжжжжжж" localSheetId="0">#REF!</definedName>
    <definedName name="жжжжжжж" localSheetId="1">#REF!</definedName>
    <definedName name="жжжжжжж">#REF!</definedName>
    <definedName name="_xlnm.Print_Titles" localSheetId="1">'услуги с 01.01.'!$A:$B</definedName>
    <definedName name="ИмяПоказателя" localSheetId="0">#REF!</definedName>
    <definedName name="ИмяПоказателя" localSheetId="1">#REF!</definedName>
    <definedName name="ИмяПоказателя">#REF!</definedName>
    <definedName name="ИтогоПоСтроке" localSheetId="0">#REF!</definedName>
    <definedName name="ИтогоПоСтроке" localSheetId="1">#REF!</definedName>
    <definedName name="ИтогоПоСтроке">#REF!</definedName>
    <definedName name="Контрагент" localSheetId="0">#REF!</definedName>
    <definedName name="Контрагент" localSheetId="1">#REF!</definedName>
    <definedName name="Контрагент">#REF!</definedName>
    <definedName name="лдж" localSheetId="1">#REF!</definedName>
    <definedName name="лдж">#REF!</definedName>
    <definedName name="н" localSheetId="0">#REF!</definedName>
    <definedName name="н" localSheetId="1">#REF!</definedName>
    <definedName name="н">#REF!</definedName>
    <definedName name="_xlnm.Print_Area" localSheetId="0">'прил № 3 (10.08.20 моро)'!$A$1:$ZG$1330</definedName>
    <definedName name="_xlnm.Print_Area" localSheetId="2">'расчет ср.зп без совмес10.08.20'!$A$1:$MS$46</definedName>
    <definedName name="_xlnm.Print_Area" localSheetId="5">'субвенции школ 10.08.20-2021'!$A$1:$MK$47</definedName>
    <definedName name="_xlnm.Print_Area" localSheetId="6">'субвенции школ 10.08.20-2022'!$A$1:$MM$46</definedName>
    <definedName name="_xlnm.Print_Area" localSheetId="1">'услуги с 01.01.'!$A$1:$DF$80</definedName>
    <definedName name="Показатель" localSheetId="0">#REF!</definedName>
    <definedName name="Показатель" localSheetId="1">#REF!</definedName>
    <definedName name="Показатель">#REF!</definedName>
    <definedName name="Разрез" localSheetId="0">#REF!</definedName>
    <definedName name="Разрез" localSheetId="1">#REF!</definedName>
    <definedName name="Разрез">#REF!</definedName>
    <definedName name="расш.340.16" localSheetId="0">#REF!</definedName>
    <definedName name="расш.340.16" localSheetId="1">#REF!</definedName>
    <definedName name="расш.340.16">#REF!</definedName>
    <definedName name="ььь" localSheetId="0">#REF!</definedName>
    <definedName name="ььь" localSheetId="1">#REF!</definedName>
    <definedName name="ььь">#REF!</definedName>
  </definedNames>
  <calcPr calcId="124519" fullPrecision="0" calcOnSave="0"/>
</workbook>
</file>

<file path=xl/calcChain.xml><?xml version="1.0" encoding="utf-8"?>
<calcChain xmlns="http://schemas.openxmlformats.org/spreadsheetml/2006/main">
  <c r="DF76" i="148"/>
  <c r="DE76"/>
  <c r="DD76"/>
  <c r="DC76"/>
  <c r="DB76"/>
  <c r="DA76"/>
  <c r="CT76"/>
  <c r="CW76" s="1"/>
  <c r="CS76"/>
  <c r="CY76" s="1"/>
  <c r="CR76"/>
  <c r="CU76" s="1"/>
  <c r="DF75"/>
  <c r="DE75"/>
  <c r="DD75"/>
  <c r="DC75"/>
  <c r="DB75"/>
  <c r="DA75"/>
  <c r="CT75"/>
  <c r="CZ75" s="1"/>
  <c r="CS75"/>
  <c r="CV75" s="1"/>
  <c r="CR75"/>
  <c r="CX75" s="1"/>
  <c r="DF74"/>
  <c r="DE74"/>
  <c r="DD74"/>
  <c r="DC74"/>
  <c r="DB74"/>
  <c r="DA74"/>
  <c r="CB74"/>
  <c r="CT74" s="1"/>
  <c r="CA74"/>
  <c r="CS74" s="1"/>
  <c r="BZ74"/>
  <c r="CR74" s="1"/>
  <c r="DF72"/>
  <c r="DE72"/>
  <c r="DD72"/>
  <c r="DC72"/>
  <c r="DB72"/>
  <c r="DA72"/>
  <c r="CT72"/>
  <c r="CW72" s="1"/>
  <c r="CS72"/>
  <c r="CY72" s="1"/>
  <c r="CR72"/>
  <c r="CU72" s="1"/>
  <c r="DF71"/>
  <c r="DE71"/>
  <c r="DD71"/>
  <c r="DC71"/>
  <c r="DB71"/>
  <c r="DA71"/>
  <c r="CT71"/>
  <c r="CZ71" s="1"/>
  <c r="CS71"/>
  <c r="CV71" s="1"/>
  <c r="CR71"/>
  <c r="CX71" s="1"/>
  <c r="DF70"/>
  <c r="DE70"/>
  <c r="DD70"/>
  <c r="DC70"/>
  <c r="DB70"/>
  <c r="DA70"/>
  <c r="CT70"/>
  <c r="CW70" s="1"/>
  <c r="CW69" s="1"/>
  <c r="CS70"/>
  <c r="CY70" s="1"/>
  <c r="CY69" s="1"/>
  <c r="CR70"/>
  <c r="CU70" s="1"/>
  <c r="CU69" s="1"/>
  <c r="CQ69"/>
  <c r="CP69"/>
  <c r="CO69"/>
  <c r="CN69"/>
  <c r="CM69"/>
  <c r="CL69"/>
  <c r="CK69"/>
  <c r="CJ69"/>
  <c r="CI69"/>
  <c r="CH69"/>
  <c r="CG69"/>
  <c r="CF69"/>
  <c r="CE69"/>
  <c r="CD69"/>
  <c r="CC69"/>
  <c r="CB69"/>
  <c r="CA69"/>
  <c r="BZ69"/>
  <c r="BY69"/>
  <c r="BX69"/>
  <c r="BW69"/>
  <c r="BV69"/>
  <c r="BU69"/>
  <c r="BT69"/>
  <c r="BS69"/>
  <c r="BR69"/>
  <c r="BQ69"/>
  <c r="BP69"/>
  <c r="BO69"/>
  <c r="BN69"/>
  <c r="BM69"/>
  <c r="BL69"/>
  <c r="BK69"/>
  <c r="BJ69"/>
  <c r="BI69"/>
  <c r="BH69"/>
  <c r="BG69"/>
  <c r="BF69"/>
  <c r="BE69"/>
  <c r="BD69"/>
  <c r="BC69"/>
  <c r="BB69"/>
  <c r="BA69"/>
  <c r="AZ69"/>
  <c r="AY69"/>
  <c r="AX69"/>
  <c r="AW69"/>
  <c r="AV69"/>
  <c r="AU69"/>
  <c r="AT69"/>
  <c r="AS69"/>
  <c r="AR69"/>
  <c r="AQ69"/>
  <c r="AP69"/>
  <c r="AO69"/>
  <c r="AN69"/>
  <c r="AM69"/>
  <c r="AL69"/>
  <c r="AK69"/>
  <c r="AJ69"/>
  <c r="AI69"/>
  <c r="AH69"/>
  <c r="AG69"/>
  <c r="AF69"/>
  <c r="AE69"/>
  <c r="AD69"/>
  <c r="AC69"/>
  <c r="AB69"/>
  <c r="AA69"/>
  <c r="Z69"/>
  <c r="Y69"/>
  <c r="X69"/>
  <c r="W69"/>
  <c r="V69"/>
  <c r="U69"/>
  <c r="T69"/>
  <c r="S69"/>
  <c r="R69"/>
  <c r="Q69"/>
  <c r="P69"/>
  <c r="O69"/>
  <c r="N69"/>
  <c r="M69"/>
  <c r="L69"/>
  <c r="K69"/>
  <c r="J69"/>
  <c r="I69"/>
  <c r="H69"/>
  <c r="G69"/>
  <c r="F69"/>
  <c r="E69"/>
  <c r="D69"/>
  <c r="C69"/>
  <c r="DF67"/>
  <c r="DE67"/>
  <c r="DD67"/>
  <c r="DC67"/>
  <c r="DB67"/>
  <c r="DA67"/>
  <c r="CW67"/>
  <c r="CT67"/>
  <c r="CZ67" s="1"/>
  <c r="CS67"/>
  <c r="CV67" s="1"/>
  <c r="CR67"/>
  <c r="CX67" s="1"/>
  <c r="DF66"/>
  <c r="DE66"/>
  <c r="DD66"/>
  <c r="DC66"/>
  <c r="DB66"/>
  <c r="DA66"/>
  <c r="CT66"/>
  <c r="CW66" s="1"/>
  <c r="CS66"/>
  <c r="CY66" s="1"/>
  <c r="CR66"/>
  <c r="CU66" s="1"/>
  <c r="DF65"/>
  <c r="DE65"/>
  <c r="DD65"/>
  <c r="DC65"/>
  <c r="DB65"/>
  <c r="DA65"/>
  <c r="CT65"/>
  <c r="CZ65" s="1"/>
  <c r="CS65"/>
  <c r="CV65" s="1"/>
  <c r="CR65"/>
  <c r="CX65" s="1"/>
  <c r="DF64"/>
  <c r="DE64"/>
  <c r="DD64"/>
  <c r="DC64"/>
  <c r="DB64"/>
  <c r="DA64"/>
  <c r="CT64"/>
  <c r="CW64" s="1"/>
  <c r="CS64"/>
  <c r="CY64" s="1"/>
  <c r="CR64"/>
  <c r="CU64" s="1"/>
  <c r="DF63"/>
  <c r="DE63"/>
  <c r="DD63"/>
  <c r="DC63"/>
  <c r="DB63"/>
  <c r="DA63"/>
  <c r="CT63"/>
  <c r="CZ63" s="1"/>
  <c r="CS63"/>
  <c r="CV63" s="1"/>
  <c r="CR63"/>
  <c r="CX63" s="1"/>
  <c r="DF62"/>
  <c r="DE62"/>
  <c r="DD62"/>
  <c r="DC62"/>
  <c r="DB62"/>
  <c r="DA62"/>
  <c r="CT62"/>
  <c r="CW62" s="1"/>
  <c r="CS62"/>
  <c r="CY62" s="1"/>
  <c r="CR62"/>
  <c r="CU62" s="1"/>
  <c r="DF61"/>
  <c r="DE61"/>
  <c r="DD61"/>
  <c r="DC61"/>
  <c r="DB61"/>
  <c r="DA61"/>
  <c r="CT61"/>
  <c r="CZ61" s="1"/>
  <c r="CS61"/>
  <c r="CV61" s="1"/>
  <c r="CR61"/>
  <c r="CX61" s="1"/>
  <c r="DF60"/>
  <c r="DE60"/>
  <c r="DD60"/>
  <c r="DC60"/>
  <c r="DB60"/>
  <c r="DA60"/>
  <c r="CT60"/>
  <c r="CW60" s="1"/>
  <c r="CW59" s="1"/>
  <c r="CS60"/>
  <c r="CY60" s="1"/>
  <c r="CY59" s="1"/>
  <c r="CR60"/>
  <c r="CU60" s="1"/>
  <c r="CU59" s="1"/>
  <c r="CT59"/>
  <c r="CS59"/>
  <c r="CR59"/>
  <c r="CQ59"/>
  <c r="CP59"/>
  <c r="CO59"/>
  <c r="CN59"/>
  <c r="CM59"/>
  <c r="CL59"/>
  <c r="CK59"/>
  <c r="CJ59"/>
  <c r="CI59"/>
  <c r="CH59"/>
  <c r="CG59"/>
  <c r="CF59"/>
  <c r="CE59"/>
  <c r="CD59"/>
  <c r="CC59"/>
  <c r="CB59"/>
  <c r="CA59"/>
  <c r="BZ59"/>
  <c r="BY59"/>
  <c r="BX59"/>
  <c r="BW59"/>
  <c r="BV59"/>
  <c r="BU59"/>
  <c r="BT59"/>
  <c r="BS59"/>
  <c r="BR59"/>
  <c r="BQ59"/>
  <c r="BP59"/>
  <c r="BO59"/>
  <c r="BN59"/>
  <c r="BM59"/>
  <c r="BL59"/>
  <c r="BK59"/>
  <c r="BJ59"/>
  <c r="BI59"/>
  <c r="BH59"/>
  <c r="BG59"/>
  <c r="BF59"/>
  <c r="BE59"/>
  <c r="BD59"/>
  <c r="BC59"/>
  <c r="BB59"/>
  <c r="BA59"/>
  <c r="AZ59"/>
  <c r="AY59"/>
  <c r="AX59"/>
  <c r="AW59"/>
  <c r="AV59"/>
  <c r="AU59"/>
  <c r="AT59"/>
  <c r="AS59"/>
  <c r="AR59"/>
  <c r="AQ59"/>
  <c r="AP59"/>
  <c r="AO59"/>
  <c r="AN59"/>
  <c r="AM59"/>
  <c r="AL59"/>
  <c r="AK59"/>
  <c r="AJ59"/>
  <c r="AI59"/>
  <c r="AH59"/>
  <c r="AG59"/>
  <c r="AF59"/>
  <c r="AE59"/>
  <c r="AD59"/>
  <c r="AC59"/>
  <c r="AB59"/>
  <c r="AA59"/>
  <c r="Z59"/>
  <c r="Y59"/>
  <c r="X59"/>
  <c r="W59"/>
  <c r="V59"/>
  <c r="U59"/>
  <c r="T59"/>
  <c r="S59"/>
  <c r="R59"/>
  <c r="Q59"/>
  <c r="P59"/>
  <c r="O59"/>
  <c r="N59"/>
  <c r="M59"/>
  <c r="L59"/>
  <c r="K59"/>
  <c r="J59"/>
  <c r="I59"/>
  <c r="H59"/>
  <c r="G59"/>
  <c r="F59"/>
  <c r="E59"/>
  <c r="D59"/>
  <c r="C59"/>
  <c r="DF57"/>
  <c r="DE57"/>
  <c r="DD57"/>
  <c r="DC57"/>
  <c r="DB57"/>
  <c r="DA57"/>
  <c r="CT57"/>
  <c r="CZ57" s="1"/>
  <c r="CS57"/>
  <c r="CV57" s="1"/>
  <c r="CR57"/>
  <c r="CX57" s="1"/>
  <c r="DF56"/>
  <c r="DE56"/>
  <c r="DD56"/>
  <c r="DC56"/>
  <c r="DB56"/>
  <c r="DA56"/>
  <c r="CT56"/>
  <c r="CW56" s="1"/>
  <c r="CS56"/>
  <c r="CY56" s="1"/>
  <c r="CR56"/>
  <c r="CU56" s="1"/>
  <c r="DF55"/>
  <c r="DE55"/>
  <c r="DD55"/>
  <c r="DC55"/>
  <c r="DB55"/>
  <c r="DA55"/>
  <c r="CT55"/>
  <c r="CZ55" s="1"/>
  <c r="CS55"/>
  <c r="CV55" s="1"/>
  <c r="CR55"/>
  <c r="CX55" s="1"/>
  <c r="DF54"/>
  <c r="DE54"/>
  <c r="DD54"/>
  <c r="DC54"/>
  <c r="DB54"/>
  <c r="DA54"/>
  <c r="CT54"/>
  <c r="CW54" s="1"/>
  <c r="CS54"/>
  <c r="CY54" s="1"/>
  <c r="CR54"/>
  <c r="CU54" s="1"/>
  <c r="DF53"/>
  <c r="DE53"/>
  <c r="DD53"/>
  <c r="DC53"/>
  <c r="DB53"/>
  <c r="DA53"/>
  <c r="CT53"/>
  <c r="CZ53" s="1"/>
  <c r="CS53"/>
  <c r="CV53" s="1"/>
  <c r="CR53"/>
  <c r="CX53" s="1"/>
  <c r="DF52"/>
  <c r="DE52"/>
  <c r="DD52"/>
  <c r="DC52"/>
  <c r="DB52"/>
  <c r="DA52"/>
  <c r="CT52"/>
  <c r="CW52" s="1"/>
  <c r="CS52"/>
  <c r="CY52" s="1"/>
  <c r="CR52"/>
  <c r="CU52" s="1"/>
  <c r="DF51"/>
  <c r="DE51"/>
  <c r="DD51"/>
  <c r="DC51"/>
  <c r="DB51"/>
  <c r="DA51"/>
  <c r="CT51"/>
  <c r="CZ51" s="1"/>
  <c r="CS51"/>
  <c r="CV51" s="1"/>
  <c r="CR51"/>
  <c r="CX51" s="1"/>
  <c r="DF50"/>
  <c r="DE50"/>
  <c r="DD50"/>
  <c r="DC50"/>
  <c r="DB50"/>
  <c r="DA50"/>
  <c r="CT50"/>
  <c r="CW50" s="1"/>
  <c r="CW49" s="1"/>
  <c r="CS50"/>
  <c r="CY50" s="1"/>
  <c r="CY49" s="1"/>
  <c r="CR50"/>
  <c r="CU50" s="1"/>
  <c r="CU49" s="1"/>
  <c r="CT49"/>
  <c r="CS49"/>
  <c r="CR49"/>
  <c r="CQ49"/>
  <c r="CP49"/>
  <c r="CO49"/>
  <c r="CN49"/>
  <c r="CM49"/>
  <c r="CL49"/>
  <c r="CK49"/>
  <c r="CJ49"/>
  <c r="CI49"/>
  <c r="CH49"/>
  <c r="CG49"/>
  <c r="CF49"/>
  <c r="CE49"/>
  <c r="CD49"/>
  <c r="CC49"/>
  <c r="CB49"/>
  <c r="CA49"/>
  <c r="BZ49"/>
  <c r="BY49"/>
  <c r="BX49"/>
  <c r="BW49"/>
  <c r="BV49"/>
  <c r="BU49"/>
  <c r="BT49"/>
  <c r="BS49"/>
  <c r="BR49"/>
  <c r="BQ49"/>
  <c r="BP49"/>
  <c r="BO49"/>
  <c r="BN49"/>
  <c r="BM49"/>
  <c r="BL49"/>
  <c r="BK49"/>
  <c r="BJ49"/>
  <c r="BI49"/>
  <c r="BH49"/>
  <c r="BG49"/>
  <c r="BF49"/>
  <c r="BE49"/>
  <c r="BD49"/>
  <c r="BC49"/>
  <c r="BB49"/>
  <c r="BA49"/>
  <c r="AZ49"/>
  <c r="AY49"/>
  <c r="AX49"/>
  <c r="AW49"/>
  <c r="AV49"/>
  <c r="AU49"/>
  <c r="AT49"/>
  <c r="AS49"/>
  <c r="AR49"/>
  <c r="AQ49"/>
  <c r="AP49"/>
  <c r="AO49"/>
  <c r="AN49"/>
  <c r="AM49"/>
  <c r="AL49"/>
  <c r="AK49"/>
  <c r="AJ49"/>
  <c r="AI49"/>
  <c r="AH49"/>
  <c r="AG49"/>
  <c r="AF49"/>
  <c r="AE49"/>
  <c r="AD49"/>
  <c r="AC49"/>
  <c r="AB49"/>
  <c r="AA49"/>
  <c r="Z49"/>
  <c r="Y49"/>
  <c r="X49"/>
  <c r="W49"/>
  <c r="V49"/>
  <c r="U49"/>
  <c r="T49"/>
  <c r="S49"/>
  <c r="R49"/>
  <c r="Q49"/>
  <c r="P49"/>
  <c r="O49"/>
  <c r="N49"/>
  <c r="M49"/>
  <c r="L49"/>
  <c r="K49"/>
  <c r="J49"/>
  <c r="I49"/>
  <c r="H49"/>
  <c r="G49"/>
  <c r="F49"/>
  <c r="E49"/>
  <c r="D49"/>
  <c r="C49"/>
  <c r="DF47"/>
  <c r="DE47"/>
  <c r="DD47"/>
  <c r="DC47"/>
  <c r="DB47"/>
  <c r="DA47"/>
  <c r="CT47"/>
  <c r="CZ47" s="1"/>
  <c r="CS47"/>
  <c r="CV47" s="1"/>
  <c r="CR47"/>
  <c r="CX47" s="1"/>
  <c r="DF46"/>
  <c r="DE46"/>
  <c r="DD46"/>
  <c r="DC46"/>
  <c r="DB46"/>
  <c r="DA46"/>
  <c r="CT46"/>
  <c r="CW46" s="1"/>
  <c r="CS46"/>
  <c r="CY46" s="1"/>
  <c r="CR46"/>
  <c r="CU46" s="1"/>
  <c r="DF45"/>
  <c r="DE45"/>
  <c r="DD45"/>
  <c r="DC45"/>
  <c r="DB45"/>
  <c r="DA45"/>
  <c r="CT45"/>
  <c r="CZ45" s="1"/>
  <c r="CS45"/>
  <c r="CV45" s="1"/>
  <c r="CR45"/>
  <c r="CX45" s="1"/>
  <c r="DF44"/>
  <c r="DE44"/>
  <c r="DD44"/>
  <c r="DC44"/>
  <c r="DB44"/>
  <c r="DA44"/>
  <c r="CT44"/>
  <c r="CW44" s="1"/>
  <c r="CS44"/>
  <c r="CY44" s="1"/>
  <c r="CR44"/>
  <c r="CU44" s="1"/>
  <c r="DF43"/>
  <c r="DE43"/>
  <c r="DD43"/>
  <c r="DC43"/>
  <c r="DB43"/>
  <c r="DA43"/>
  <c r="CT43"/>
  <c r="CZ43" s="1"/>
  <c r="CS43"/>
  <c r="CV43" s="1"/>
  <c r="CR43"/>
  <c r="CX43" s="1"/>
  <c r="DF42"/>
  <c r="DE42"/>
  <c r="DD42"/>
  <c r="DC42"/>
  <c r="DB42"/>
  <c r="DA42"/>
  <c r="CT42"/>
  <c r="CW42" s="1"/>
  <c r="CS42"/>
  <c r="CY42" s="1"/>
  <c r="CR42"/>
  <c r="CU42" s="1"/>
  <c r="DF41"/>
  <c r="DE41"/>
  <c r="DD41"/>
  <c r="DC41"/>
  <c r="DB41"/>
  <c r="DA41"/>
  <c r="CT41"/>
  <c r="CZ41" s="1"/>
  <c r="CS41"/>
  <c r="CV41" s="1"/>
  <c r="CR41"/>
  <c r="CX41" s="1"/>
  <c r="DF40"/>
  <c r="DE40"/>
  <c r="DD40"/>
  <c r="DC40"/>
  <c r="DB40"/>
  <c r="DA40"/>
  <c r="CT40"/>
  <c r="CW40" s="1"/>
  <c r="CW39" s="1"/>
  <c r="CS40"/>
  <c r="CY40" s="1"/>
  <c r="CY39" s="1"/>
  <c r="CR40"/>
  <c r="CU40" s="1"/>
  <c r="CU39" s="1"/>
  <c r="CT39"/>
  <c r="CS39"/>
  <c r="CR39"/>
  <c r="CQ39"/>
  <c r="CP39"/>
  <c r="CO39"/>
  <c r="CN39"/>
  <c r="CM39"/>
  <c r="CL39"/>
  <c r="CK39"/>
  <c r="CJ39"/>
  <c r="CI39"/>
  <c r="CH39"/>
  <c r="CG39"/>
  <c r="CF39"/>
  <c r="CE39"/>
  <c r="CD39"/>
  <c r="CC39"/>
  <c r="CB39"/>
  <c r="CA39"/>
  <c r="BZ39"/>
  <c r="BY39"/>
  <c r="BX39"/>
  <c r="BW39"/>
  <c r="BV39"/>
  <c r="BU39"/>
  <c r="BT39"/>
  <c r="BS39"/>
  <c r="BR39"/>
  <c r="BQ39"/>
  <c r="BP39"/>
  <c r="BO39"/>
  <c r="BN39"/>
  <c r="BM39"/>
  <c r="BL39"/>
  <c r="BK39"/>
  <c r="BJ39"/>
  <c r="BI39"/>
  <c r="BH39"/>
  <c r="BG39"/>
  <c r="BF39"/>
  <c r="BE39"/>
  <c r="BD39"/>
  <c r="BC39"/>
  <c r="BB39"/>
  <c r="BA39"/>
  <c r="AZ39"/>
  <c r="AY39"/>
  <c r="AX39"/>
  <c r="AW39"/>
  <c r="AV39"/>
  <c r="AU39"/>
  <c r="AT39"/>
  <c r="AS39"/>
  <c r="AR39"/>
  <c r="AQ39"/>
  <c r="AP39"/>
  <c r="AO39"/>
  <c r="AN39"/>
  <c r="AM39"/>
  <c r="AL39"/>
  <c r="AK39"/>
  <c r="AJ39"/>
  <c r="AI39"/>
  <c r="AH39"/>
  <c r="AG39"/>
  <c r="AF39"/>
  <c r="AE39"/>
  <c r="AD39"/>
  <c r="AC39"/>
  <c r="AB39"/>
  <c r="AA39"/>
  <c r="Z39"/>
  <c r="Y39"/>
  <c r="X39"/>
  <c r="W39"/>
  <c r="V39"/>
  <c r="U39"/>
  <c r="T39"/>
  <c r="S39"/>
  <c r="R39"/>
  <c r="Q39"/>
  <c r="P39"/>
  <c r="O39"/>
  <c r="N39"/>
  <c r="M39"/>
  <c r="L39"/>
  <c r="K39"/>
  <c r="J39"/>
  <c r="I39"/>
  <c r="H39"/>
  <c r="G39"/>
  <c r="F39"/>
  <c r="E39"/>
  <c r="D39"/>
  <c r="C39"/>
  <c r="DF37"/>
  <c r="DE37"/>
  <c r="DD37"/>
  <c r="CT37"/>
  <c r="CZ37" s="1"/>
  <c r="CS37"/>
  <c r="CY37" s="1"/>
  <c r="CR37"/>
  <c r="CX37" s="1"/>
  <c r="DF36"/>
  <c r="DE36"/>
  <c r="DD36"/>
  <c r="CT36"/>
  <c r="CZ36" s="1"/>
  <c r="CS36"/>
  <c r="CY36" s="1"/>
  <c r="CR36"/>
  <c r="CX36" s="1"/>
  <c r="DF35"/>
  <c r="DE35"/>
  <c r="DD35"/>
  <c r="CT35"/>
  <c r="CZ35" s="1"/>
  <c r="CS35"/>
  <c r="CY35" s="1"/>
  <c r="CR35"/>
  <c r="CX35" s="1"/>
  <c r="DF34"/>
  <c r="DE34"/>
  <c r="DD34"/>
  <c r="CT34"/>
  <c r="CZ34" s="1"/>
  <c r="CS34"/>
  <c r="CY34" s="1"/>
  <c r="CR34"/>
  <c r="CX34" s="1"/>
  <c r="DF33"/>
  <c r="DE33"/>
  <c r="DD33"/>
  <c r="CT33"/>
  <c r="CZ33" s="1"/>
  <c r="CS33"/>
  <c r="CY33" s="1"/>
  <c r="CR33"/>
  <c r="CX33" s="1"/>
  <c r="DF32"/>
  <c r="DE32"/>
  <c r="DD32"/>
  <c r="CT32"/>
  <c r="CZ32" s="1"/>
  <c r="CS32"/>
  <c r="CY32" s="1"/>
  <c r="CR32"/>
  <c r="CX32" s="1"/>
  <c r="DF31"/>
  <c r="DE31"/>
  <c r="DD31"/>
  <c r="CT31"/>
  <c r="CZ31" s="1"/>
  <c r="CS31"/>
  <c r="CY31" s="1"/>
  <c r="CR31"/>
  <c r="CX31" s="1"/>
  <c r="DF30"/>
  <c r="DE30"/>
  <c r="DD30"/>
  <c r="CT30"/>
  <c r="CZ30" s="1"/>
  <c r="CS30"/>
  <c r="CY30" s="1"/>
  <c r="CR30"/>
  <c r="CX30" s="1"/>
  <c r="DF29"/>
  <c r="DE29"/>
  <c r="DD29"/>
  <c r="CT29"/>
  <c r="CZ29" s="1"/>
  <c r="CS29"/>
  <c r="CY29" s="1"/>
  <c r="CR29"/>
  <c r="CX29" s="1"/>
  <c r="DF28"/>
  <c r="DE28"/>
  <c r="DD28"/>
  <c r="CT28"/>
  <c r="CZ28" s="1"/>
  <c r="CZ27" s="1"/>
  <c r="CS28"/>
  <c r="CY28" s="1"/>
  <c r="CY27" s="1"/>
  <c r="CR28"/>
  <c r="CX28" s="1"/>
  <c r="CX27" s="1"/>
  <c r="CW27"/>
  <c r="CV27"/>
  <c r="CU27"/>
  <c r="CT27"/>
  <c r="CS27"/>
  <c r="CR27"/>
  <c r="CQ27"/>
  <c r="CP27"/>
  <c r="CO27"/>
  <c r="CN27"/>
  <c r="CM27"/>
  <c r="CL27"/>
  <c r="CK27"/>
  <c r="CJ27"/>
  <c r="CI27"/>
  <c r="CH27"/>
  <c r="CG27"/>
  <c r="CF27"/>
  <c r="CE27"/>
  <c r="CD27"/>
  <c r="CC27"/>
  <c r="CB27"/>
  <c r="CA27"/>
  <c r="BZ27"/>
  <c r="BY27"/>
  <c r="BX27"/>
  <c r="BW27"/>
  <c r="BV27"/>
  <c r="BU27"/>
  <c r="BT27"/>
  <c r="BS27"/>
  <c r="BR27"/>
  <c r="BQ27"/>
  <c r="BP27"/>
  <c r="BO27"/>
  <c r="BN27"/>
  <c r="BM27"/>
  <c r="BL27"/>
  <c r="BK27"/>
  <c r="BJ27"/>
  <c r="BI27"/>
  <c r="BH27"/>
  <c r="BG27"/>
  <c r="BF27"/>
  <c r="BE27"/>
  <c r="BD27"/>
  <c r="BC27"/>
  <c r="BB27"/>
  <c r="BA27"/>
  <c r="AZ27"/>
  <c r="AY27"/>
  <c r="AX27"/>
  <c r="AW27"/>
  <c r="AV27"/>
  <c r="AU27"/>
  <c r="AT27"/>
  <c r="AS27"/>
  <c r="AR27"/>
  <c r="AQ27"/>
  <c r="AP27"/>
  <c r="AO27"/>
  <c r="AN27"/>
  <c r="AM27"/>
  <c r="AL27"/>
  <c r="AK27"/>
  <c r="AJ27"/>
  <c r="AI27"/>
  <c r="AH27"/>
  <c r="AG27"/>
  <c r="AF27"/>
  <c r="AE27"/>
  <c r="AD27"/>
  <c r="AC27"/>
  <c r="AB27"/>
  <c r="AA27"/>
  <c r="Z27"/>
  <c r="Y27"/>
  <c r="X27"/>
  <c r="W27"/>
  <c r="V27"/>
  <c r="U27"/>
  <c r="T27"/>
  <c r="S27"/>
  <c r="R27"/>
  <c r="Q27"/>
  <c r="P27"/>
  <c r="O27"/>
  <c r="N27"/>
  <c r="M27"/>
  <c r="L27"/>
  <c r="K27"/>
  <c r="J27"/>
  <c r="I27"/>
  <c r="H27"/>
  <c r="G27"/>
  <c r="F27"/>
  <c r="E27"/>
  <c r="D27"/>
  <c r="C27"/>
  <c r="DF25"/>
  <c r="DE25"/>
  <c r="DD25"/>
  <c r="DC25"/>
  <c r="DB25"/>
  <c r="DA25"/>
  <c r="CT25"/>
  <c r="CZ25" s="1"/>
  <c r="CS25"/>
  <c r="CV25" s="1"/>
  <c r="CR25"/>
  <c r="CX25" s="1"/>
  <c r="DF24"/>
  <c r="DE24"/>
  <c r="DD24"/>
  <c r="DC24"/>
  <c r="DB24"/>
  <c r="DA24"/>
  <c r="CT24"/>
  <c r="CW24" s="1"/>
  <c r="CS24"/>
  <c r="CY24" s="1"/>
  <c r="CR24"/>
  <c r="CU24" s="1"/>
  <c r="DF23"/>
  <c r="DE23"/>
  <c r="DD23"/>
  <c r="DC23"/>
  <c r="DB23"/>
  <c r="DA23"/>
  <c r="CT23"/>
  <c r="CZ23" s="1"/>
  <c r="CS23"/>
  <c r="CV23" s="1"/>
  <c r="CR23"/>
  <c r="CX23" s="1"/>
  <c r="DF22"/>
  <c r="DE22"/>
  <c r="DD22"/>
  <c r="DC22"/>
  <c r="DB22"/>
  <c r="DA22"/>
  <c r="CT22"/>
  <c r="CW22" s="1"/>
  <c r="CS22"/>
  <c r="CY22" s="1"/>
  <c r="CR22"/>
  <c r="CU22" s="1"/>
  <c r="DF21"/>
  <c r="DE21"/>
  <c r="DD21"/>
  <c r="DC21"/>
  <c r="DB21"/>
  <c r="DA21"/>
  <c r="CT21"/>
  <c r="CZ21" s="1"/>
  <c r="CS21"/>
  <c r="CV21" s="1"/>
  <c r="CR21"/>
  <c r="CX21" s="1"/>
  <c r="DF20"/>
  <c r="DE20"/>
  <c r="DD20"/>
  <c r="DC20"/>
  <c r="DB20"/>
  <c r="DA20"/>
  <c r="CW20"/>
  <c r="CU20"/>
  <c r="CT20"/>
  <c r="CZ20" s="1"/>
  <c r="CS20"/>
  <c r="CY20" s="1"/>
  <c r="CR20"/>
  <c r="CX20" s="1"/>
  <c r="DF19"/>
  <c r="DE19"/>
  <c r="DD19"/>
  <c r="DC19"/>
  <c r="DB19"/>
  <c r="DA19"/>
  <c r="CV19"/>
  <c r="CT19"/>
  <c r="CZ19" s="1"/>
  <c r="CS19"/>
  <c r="CY19" s="1"/>
  <c r="CR19"/>
  <c r="CX19" s="1"/>
  <c r="DF18"/>
  <c r="DE18"/>
  <c r="DD18"/>
  <c r="DC18"/>
  <c r="DB18"/>
  <c r="DA18"/>
  <c r="CW18"/>
  <c r="CU18"/>
  <c r="CT18"/>
  <c r="CZ18" s="1"/>
  <c r="CS18"/>
  <c r="CY18" s="1"/>
  <c r="CR18"/>
  <c r="CX18" s="1"/>
  <c r="DF17"/>
  <c r="DE17"/>
  <c r="DD17"/>
  <c r="DC17"/>
  <c r="DB17"/>
  <c r="DA17"/>
  <c r="CV17"/>
  <c r="CT17"/>
  <c r="CZ17" s="1"/>
  <c r="CS17"/>
  <c r="CY17" s="1"/>
  <c r="CR17"/>
  <c r="CX17" s="1"/>
  <c r="DF16"/>
  <c r="DE16"/>
  <c r="DD16"/>
  <c r="DC16"/>
  <c r="DB16"/>
  <c r="DA16"/>
  <c r="CW16"/>
  <c r="CU16"/>
  <c r="CT16"/>
  <c r="CZ16" s="1"/>
  <c r="CS16"/>
  <c r="CY16" s="1"/>
  <c r="CR16"/>
  <c r="CX16" s="1"/>
  <c r="DF15"/>
  <c r="DE15"/>
  <c r="DD15"/>
  <c r="DC15"/>
  <c r="DB15"/>
  <c r="DA15"/>
  <c r="CV15"/>
  <c r="CT15"/>
  <c r="CZ15" s="1"/>
  <c r="CS15"/>
  <c r="CY15" s="1"/>
  <c r="CR15"/>
  <c r="CX15" s="1"/>
  <c r="DF14"/>
  <c r="DE14"/>
  <c r="DD14"/>
  <c r="DC14"/>
  <c r="DB14"/>
  <c r="DA14"/>
  <c r="CW14"/>
  <c r="CU14"/>
  <c r="CT14"/>
  <c r="CZ14" s="1"/>
  <c r="CS14"/>
  <c r="CY14" s="1"/>
  <c r="CR14"/>
  <c r="CX14" s="1"/>
  <c r="DF13"/>
  <c r="DE13"/>
  <c r="DD13"/>
  <c r="DC13"/>
  <c r="DB13"/>
  <c r="DA13"/>
  <c r="CT13"/>
  <c r="CZ13" s="1"/>
  <c r="CS13"/>
  <c r="CV13" s="1"/>
  <c r="CR13"/>
  <c r="CX13" s="1"/>
  <c r="DF12"/>
  <c r="DE12"/>
  <c r="DD12"/>
  <c r="DC12"/>
  <c r="DB12"/>
  <c r="DA12"/>
  <c r="CT12"/>
  <c r="CW12" s="1"/>
  <c r="CW11" s="1"/>
  <c r="CS12"/>
  <c r="CY12" s="1"/>
  <c r="CY11" s="1"/>
  <c r="CR12"/>
  <c r="CU12" s="1"/>
  <c r="CU11" s="1"/>
  <c r="CT11"/>
  <c r="CS11"/>
  <c r="CR11"/>
  <c r="CQ11"/>
  <c r="CP11"/>
  <c r="CO11"/>
  <c r="CN11"/>
  <c r="CM11"/>
  <c r="CL11"/>
  <c r="CK11"/>
  <c r="CJ11"/>
  <c r="CI11"/>
  <c r="CH11"/>
  <c r="CG11"/>
  <c r="CF11"/>
  <c r="CE11"/>
  <c r="CD11"/>
  <c r="CC11"/>
  <c r="CB11"/>
  <c r="CA11"/>
  <c r="BZ11"/>
  <c r="BY11"/>
  <c r="BX11"/>
  <c r="BW11"/>
  <c r="BV11"/>
  <c r="BU11"/>
  <c r="BT11"/>
  <c r="BS11"/>
  <c r="BR11"/>
  <c r="BQ11"/>
  <c r="BP11"/>
  <c r="BO11"/>
  <c r="BN11"/>
  <c r="BM11"/>
  <c r="BL11"/>
  <c r="BK11"/>
  <c r="BJ11"/>
  <c r="BI11"/>
  <c r="BH11"/>
  <c r="BG11"/>
  <c r="BF11"/>
  <c r="BE11"/>
  <c r="BD11"/>
  <c r="BC11"/>
  <c r="BB11"/>
  <c r="BA11"/>
  <c r="AZ11"/>
  <c r="AY11"/>
  <c r="AX11"/>
  <c r="AW11"/>
  <c r="AV11"/>
  <c r="AU11"/>
  <c r="AT11"/>
  <c r="AS11"/>
  <c r="AR11"/>
  <c r="AQ11"/>
  <c r="AP11"/>
  <c r="AO11"/>
  <c r="AN11"/>
  <c r="AM11"/>
  <c r="AL11"/>
  <c r="AK11"/>
  <c r="AJ11"/>
  <c r="AI11"/>
  <c r="AH11"/>
  <c r="AG11"/>
  <c r="AF11"/>
  <c r="AE11"/>
  <c r="AD11"/>
  <c r="AC11"/>
  <c r="AB11"/>
  <c r="AA11"/>
  <c r="Z11"/>
  <c r="Y11"/>
  <c r="X11"/>
  <c r="W11"/>
  <c r="V11"/>
  <c r="U11"/>
  <c r="T11"/>
  <c r="S11"/>
  <c r="R11"/>
  <c r="Q11"/>
  <c r="P11"/>
  <c r="O11"/>
  <c r="N11"/>
  <c r="M11"/>
  <c r="L11"/>
  <c r="K11"/>
  <c r="J11"/>
  <c r="I11"/>
  <c r="H11"/>
  <c r="G11"/>
  <c r="F11"/>
  <c r="E11"/>
  <c r="D11"/>
  <c r="C11"/>
  <c r="XN1313" i="109"/>
  <c r="XM1313"/>
  <c r="WS1313"/>
  <c r="WR1313"/>
  <c r="VX1313"/>
  <c r="VW1313"/>
  <c r="VC1313"/>
  <c r="VB1313"/>
  <c r="UH1313"/>
  <c r="UG1313"/>
  <c r="TM1313"/>
  <c r="TL1313"/>
  <c r="SR1313"/>
  <c r="SQ1313"/>
  <c r="RW1313"/>
  <c r="RV1313"/>
  <c r="RB1313"/>
  <c r="RA1313"/>
  <c r="QG1313"/>
  <c r="QF1313"/>
  <c r="PL1313"/>
  <c r="PK1313"/>
  <c r="OQ1313"/>
  <c r="OP1313"/>
  <c r="NV1313"/>
  <c r="NU1313"/>
  <c r="NA1313"/>
  <c r="MZ1313"/>
  <c r="MF1313"/>
  <c r="ME1313"/>
  <c r="LK1313"/>
  <c r="LJ1313"/>
  <c r="KP1313"/>
  <c r="KO1313"/>
  <c r="JU1313"/>
  <c r="JT1313"/>
  <c r="IZ1313"/>
  <c r="IY1313"/>
  <c r="IE1313"/>
  <c r="ID1313"/>
  <c r="HJ1313"/>
  <c r="HI1313"/>
  <c r="GO1313"/>
  <c r="GN1313"/>
  <c r="FT1313"/>
  <c r="FS1313"/>
  <c r="EY1313"/>
  <c r="EX1313"/>
  <c r="ED1313"/>
  <c r="EC1313"/>
  <c r="DI1313"/>
  <c r="DH1313"/>
  <c r="CN1313"/>
  <c r="CM1313"/>
  <c r="BS1313"/>
  <c r="BR1313"/>
  <c r="AX1313"/>
  <c r="AW1313"/>
  <c r="AC1313"/>
  <c r="AB1313"/>
  <c r="HH1275"/>
  <c r="HH1313"/>
  <c r="VA1313"/>
  <c r="VA1275"/>
  <c r="XL1313"/>
  <c r="WQ1313"/>
  <c r="VV1313"/>
  <c r="UF1313"/>
  <c r="TK1313"/>
  <c r="SP1313"/>
  <c r="RU1313"/>
  <c r="QZ1313"/>
  <c r="QE1313"/>
  <c r="PJ1313"/>
  <c r="OO1313"/>
  <c r="NT1313"/>
  <c r="MY1313"/>
  <c r="MD1313"/>
  <c r="LI1313"/>
  <c r="KN1313"/>
  <c r="JS1313"/>
  <c r="IX1313"/>
  <c r="IC1313"/>
  <c r="GM1313"/>
  <c r="FR1313"/>
  <c r="EW1313"/>
  <c r="EB1313"/>
  <c r="DG1313"/>
  <c r="CL1313"/>
  <c r="BQ1313"/>
  <c r="AV1313"/>
  <c r="AA1313"/>
  <c r="MB45" i="147"/>
  <c r="O45"/>
  <c r="MK42"/>
  <c r="MA42"/>
  <c r="EL42"/>
  <c r="EK42"/>
  <c r="EJ42"/>
  <c r="EI42"/>
  <c r="EH42"/>
  <c r="CQ42"/>
  <c r="CP42"/>
  <c r="CO42"/>
  <c r="CN42"/>
  <c r="CM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U42"/>
  <c r="AT42"/>
  <c r="AS42"/>
  <c r="AR42"/>
  <c r="AQ42"/>
  <c r="AP42"/>
  <c r="AO42"/>
  <c r="AN42"/>
  <c r="AM42"/>
  <c r="AL42"/>
  <c r="AI42"/>
  <c r="AH42"/>
  <c r="AG42"/>
  <c r="AF42"/>
  <c r="AE42"/>
  <c r="AC42"/>
  <c r="AB42"/>
  <c r="AA42"/>
  <c r="Z42"/>
  <c r="Y42"/>
  <c r="W42"/>
  <c r="V42"/>
  <c r="U42"/>
  <c r="T42"/>
  <c r="S42"/>
  <c r="E42"/>
  <c r="C42"/>
  <c r="B42"/>
  <c r="MK41"/>
  <c r="MK43" s="1"/>
  <c r="MD41"/>
  <c r="MA41"/>
  <c r="MA43" s="1"/>
  <c r="EL41"/>
  <c r="EL43" s="1"/>
  <c r="EK41"/>
  <c r="EK43" s="1"/>
  <c r="EJ41"/>
  <c r="EJ43" s="1"/>
  <c r="EI41"/>
  <c r="EI43" s="1"/>
  <c r="EH41"/>
  <c r="EH43" s="1"/>
  <c r="CQ41"/>
  <c r="CQ43" s="1"/>
  <c r="CP41"/>
  <c r="CP43" s="1"/>
  <c r="CO41"/>
  <c r="CO43" s="1"/>
  <c r="CN41"/>
  <c r="CN43" s="1"/>
  <c r="CM41"/>
  <c r="CM43" s="1"/>
  <c r="BO41"/>
  <c r="BO43" s="1"/>
  <c r="BN41"/>
  <c r="BN43" s="1"/>
  <c r="BM41"/>
  <c r="BM43" s="1"/>
  <c r="BL41"/>
  <c r="BL43" s="1"/>
  <c r="BK41"/>
  <c r="BK43" s="1"/>
  <c r="BJ41"/>
  <c r="BJ43" s="1"/>
  <c r="BI41"/>
  <c r="BI43" s="1"/>
  <c r="BH41"/>
  <c r="BH43" s="1"/>
  <c r="BG41"/>
  <c r="BG43" s="1"/>
  <c r="BF41"/>
  <c r="BF43" s="1"/>
  <c r="BE41"/>
  <c r="BE43" s="1"/>
  <c r="BD41"/>
  <c r="BD43" s="1"/>
  <c r="BC41"/>
  <c r="BC43" s="1"/>
  <c r="BB41"/>
  <c r="BB43" s="1"/>
  <c r="BA41"/>
  <c r="BA43" s="1"/>
  <c r="AZ41"/>
  <c r="AZ43" s="1"/>
  <c r="AY41"/>
  <c r="AY43" s="1"/>
  <c r="AX41"/>
  <c r="AX43" s="1"/>
  <c r="AW41"/>
  <c r="AW43" s="1"/>
  <c r="AV41"/>
  <c r="AV43" s="1"/>
  <c r="AU41"/>
  <c r="AU43" s="1"/>
  <c r="AT41"/>
  <c r="AT43" s="1"/>
  <c r="AS41"/>
  <c r="AS43" s="1"/>
  <c r="AR41"/>
  <c r="AR43" s="1"/>
  <c r="AQ41"/>
  <c r="AQ43" s="1"/>
  <c r="AP41"/>
  <c r="AP43" s="1"/>
  <c r="AO41"/>
  <c r="AO43" s="1"/>
  <c r="AN41"/>
  <c r="AN43" s="1"/>
  <c r="AM41"/>
  <c r="AM43" s="1"/>
  <c r="AL41"/>
  <c r="AL43" s="1"/>
  <c r="AI41"/>
  <c r="AI43" s="1"/>
  <c r="AH41"/>
  <c r="AH43" s="1"/>
  <c r="AG41"/>
  <c r="AG43" s="1"/>
  <c r="AF41"/>
  <c r="AF43" s="1"/>
  <c r="AE41"/>
  <c r="AE43" s="1"/>
  <c r="AC41"/>
  <c r="AC43" s="1"/>
  <c r="AB41"/>
  <c r="AB43" s="1"/>
  <c r="AA41"/>
  <c r="AA43" s="1"/>
  <c r="Z41"/>
  <c r="Z43" s="1"/>
  <c r="Y41"/>
  <c r="Y43" s="1"/>
  <c r="W41"/>
  <c r="W43" s="1"/>
  <c r="V41"/>
  <c r="V43" s="1"/>
  <c r="U41"/>
  <c r="U43" s="1"/>
  <c r="T41"/>
  <c r="T43" s="1"/>
  <c r="S41"/>
  <c r="S43" s="1"/>
  <c r="M41"/>
  <c r="E41"/>
  <c r="E43" s="1"/>
  <c r="D41"/>
  <c r="C41"/>
  <c r="C43" s="1"/>
  <c r="B41"/>
  <c r="B43" s="1"/>
  <c r="ME40"/>
  <c r="MB40"/>
  <c r="MC40" s="1"/>
  <c r="LT40"/>
  <c r="LG40"/>
  <c r="LF40"/>
  <c r="LE40"/>
  <c r="LD40"/>
  <c r="LC40"/>
  <c r="LB40"/>
  <c r="LA40"/>
  <c r="KZ40"/>
  <c r="KY40"/>
  <c r="KX40"/>
  <c r="KW40"/>
  <c r="KV40"/>
  <c r="KU40"/>
  <c r="KT40"/>
  <c r="KS40"/>
  <c r="KR40"/>
  <c r="KQ40"/>
  <c r="KP40"/>
  <c r="KO40"/>
  <c r="KN40"/>
  <c r="KM40"/>
  <c r="KL40"/>
  <c r="KK40"/>
  <c r="KJ40"/>
  <c r="KI40"/>
  <c r="KH40"/>
  <c r="KG40"/>
  <c r="KF40"/>
  <c r="KE40"/>
  <c r="KD40"/>
  <c r="KC40"/>
  <c r="KB40"/>
  <c r="KA40"/>
  <c r="JZ40"/>
  <c r="JY40"/>
  <c r="JX40"/>
  <c r="JW40"/>
  <c r="JV40"/>
  <c r="JU40"/>
  <c r="JT40"/>
  <c r="JS40"/>
  <c r="JR40"/>
  <c r="JQ40"/>
  <c r="JP40"/>
  <c r="JO40"/>
  <c r="JN40"/>
  <c r="JM40"/>
  <c r="JL40"/>
  <c r="JK40"/>
  <c r="JJ40"/>
  <c r="JI40"/>
  <c r="JH40"/>
  <c r="JG40"/>
  <c r="JF40"/>
  <c r="JE40"/>
  <c r="JD40"/>
  <c r="JC40"/>
  <c r="JB40"/>
  <c r="JA40"/>
  <c r="IZ40"/>
  <c r="IY40"/>
  <c r="IX40"/>
  <c r="IW40"/>
  <c r="IV40"/>
  <c r="IU40"/>
  <c r="IT40"/>
  <c r="IS40"/>
  <c r="IR40"/>
  <c r="IQ40"/>
  <c r="IP40"/>
  <c r="IO40"/>
  <c r="IN40"/>
  <c r="IM40"/>
  <c r="IL40"/>
  <c r="IK40"/>
  <c r="IJ40"/>
  <c r="II40"/>
  <c r="IH40"/>
  <c r="IG40"/>
  <c r="IF40"/>
  <c r="IE40"/>
  <c r="ID40"/>
  <c r="IC40"/>
  <c r="IB40"/>
  <c r="IA40"/>
  <c r="HZ40"/>
  <c r="HY40"/>
  <c r="HX40"/>
  <c r="HW40"/>
  <c r="HV40"/>
  <c r="HU40"/>
  <c r="HT40"/>
  <c r="HS40"/>
  <c r="HR40"/>
  <c r="HQ40"/>
  <c r="HP40"/>
  <c r="HO40"/>
  <c r="HN40"/>
  <c r="HM40"/>
  <c r="HL40"/>
  <c r="HK40"/>
  <c r="HJ40"/>
  <c r="HI40"/>
  <c r="HH40"/>
  <c r="HG40"/>
  <c r="GV40"/>
  <c r="GU40"/>
  <c r="GT40"/>
  <c r="GS40"/>
  <c r="GR40"/>
  <c r="LI40" s="1"/>
  <c r="GK40"/>
  <c r="GJ40"/>
  <c r="GI40"/>
  <c r="GH40"/>
  <c r="GG40"/>
  <c r="GF40"/>
  <c r="GE40"/>
  <c r="GD40"/>
  <c r="GC40"/>
  <c r="GB40"/>
  <c r="GA40"/>
  <c r="FZ40"/>
  <c r="FY40"/>
  <c r="FX40"/>
  <c r="FW40"/>
  <c r="FV40"/>
  <c r="FU40"/>
  <c r="FT40"/>
  <c r="FS40"/>
  <c r="FR40"/>
  <c r="FQ40"/>
  <c r="FP40"/>
  <c r="FO40"/>
  <c r="FN40"/>
  <c r="FM40"/>
  <c r="FL40"/>
  <c r="LN40" s="1"/>
  <c r="FK40"/>
  <c r="LM40" s="1"/>
  <c r="FJ40"/>
  <c r="LL40" s="1"/>
  <c r="FI40"/>
  <c r="LK40" s="1"/>
  <c r="FH40"/>
  <c r="LJ40" s="1"/>
  <c r="EV40"/>
  <c r="EU40"/>
  <c r="ET40"/>
  <c r="ES40"/>
  <c r="ER40"/>
  <c r="EQ40"/>
  <c r="EP40"/>
  <c r="EO40"/>
  <c r="EN40"/>
  <c r="EM40"/>
  <c r="EG40"/>
  <c r="EF40"/>
  <c r="EE40"/>
  <c r="ED40"/>
  <c r="EC40"/>
  <c r="EB40"/>
  <c r="EA40"/>
  <c r="DZ40"/>
  <c r="DY40"/>
  <c r="DX40"/>
  <c r="EW40" s="1"/>
  <c r="DV40"/>
  <c r="DU40"/>
  <c r="DT40"/>
  <c r="DS40"/>
  <c r="DR40"/>
  <c r="DQ40"/>
  <c r="DP40"/>
  <c r="DO40"/>
  <c r="DN40"/>
  <c r="DM40"/>
  <c r="FF40" s="1"/>
  <c r="DL40"/>
  <c r="DK40"/>
  <c r="DJ40"/>
  <c r="DI40"/>
  <c r="DH40"/>
  <c r="DG40"/>
  <c r="DF40"/>
  <c r="DE40"/>
  <c r="DD40"/>
  <c r="DC40"/>
  <c r="DB40"/>
  <c r="DA40"/>
  <c r="CZ40"/>
  <c r="CY40"/>
  <c r="CX40"/>
  <c r="DW40" s="1"/>
  <c r="CV40"/>
  <c r="CU40"/>
  <c r="CT40"/>
  <c r="CS40"/>
  <c r="CR40"/>
  <c r="FG40" s="1"/>
  <c r="CL40"/>
  <c r="CK40"/>
  <c r="CJ40"/>
  <c r="CI40"/>
  <c r="CH40"/>
  <c r="FE40" s="1"/>
  <c r="CG40"/>
  <c r="CF40"/>
  <c r="CE40"/>
  <c r="CD40"/>
  <c r="CC40"/>
  <c r="FD40" s="1"/>
  <c r="CB40"/>
  <c r="FB40" s="1"/>
  <c r="LY40" s="1"/>
  <c r="CA40"/>
  <c r="FA40" s="1"/>
  <c r="LX40" s="1"/>
  <c r="MJ40" s="1"/>
  <c r="ML40" s="1"/>
  <c r="BZ40"/>
  <c r="EZ40" s="1"/>
  <c r="LW40" s="1"/>
  <c r="BY40"/>
  <c r="EY40" s="1"/>
  <c r="LV40" s="1"/>
  <c r="BX40"/>
  <c r="CW40" s="1"/>
  <c r="EX40" s="1"/>
  <c r="LU40" s="1"/>
  <c r="BS40"/>
  <c r="AJ40"/>
  <c r="AD40"/>
  <c r="X40"/>
  <c r="AK40" s="1"/>
  <c r="K40"/>
  <c r="L40" s="1"/>
  <c r="F40"/>
  <c r="ME39"/>
  <c r="MB39"/>
  <c r="MF39" s="1"/>
  <c r="MG39" s="1"/>
  <c r="LG39"/>
  <c r="LF39"/>
  <c r="LE39"/>
  <c r="LD39"/>
  <c r="LC39"/>
  <c r="LB39"/>
  <c r="LA39"/>
  <c r="KZ39"/>
  <c r="KY39"/>
  <c r="KX39"/>
  <c r="KW39"/>
  <c r="KV39"/>
  <c r="KU39"/>
  <c r="KT39"/>
  <c r="KS39"/>
  <c r="KR39"/>
  <c r="KQ39"/>
  <c r="KP39"/>
  <c r="KO39"/>
  <c r="KN39"/>
  <c r="KM39"/>
  <c r="KL39"/>
  <c r="KK39"/>
  <c r="KJ39"/>
  <c r="KI39"/>
  <c r="KH39"/>
  <c r="KG39"/>
  <c r="KF39"/>
  <c r="KE39"/>
  <c r="KD39"/>
  <c r="KC39"/>
  <c r="KB39"/>
  <c r="KA39"/>
  <c r="JZ39"/>
  <c r="JY39"/>
  <c r="JX39"/>
  <c r="JW39"/>
  <c r="JV39"/>
  <c r="JU39"/>
  <c r="JT39"/>
  <c r="JS39"/>
  <c r="JR39"/>
  <c r="JQ39"/>
  <c r="JP39"/>
  <c r="JO39"/>
  <c r="JN39"/>
  <c r="JM39"/>
  <c r="JL39"/>
  <c r="JK39"/>
  <c r="JJ39"/>
  <c r="JI39"/>
  <c r="JH39"/>
  <c r="JG39"/>
  <c r="JF39"/>
  <c r="JE39"/>
  <c r="JD39"/>
  <c r="JC39"/>
  <c r="JB39"/>
  <c r="JA39"/>
  <c r="IZ39"/>
  <c r="IY39"/>
  <c r="IX39"/>
  <c r="IW39"/>
  <c r="IV39"/>
  <c r="IU39"/>
  <c r="IT39"/>
  <c r="IS39"/>
  <c r="IR39"/>
  <c r="IQ39"/>
  <c r="IP39"/>
  <c r="IO39"/>
  <c r="IN39"/>
  <c r="IM39"/>
  <c r="IL39"/>
  <c r="IK39"/>
  <c r="IJ39"/>
  <c r="II39"/>
  <c r="IH39"/>
  <c r="IG39"/>
  <c r="IF39"/>
  <c r="IE39"/>
  <c r="ID39"/>
  <c r="IC39"/>
  <c r="IB39"/>
  <c r="IA39"/>
  <c r="HZ39"/>
  <c r="HY39"/>
  <c r="HX39"/>
  <c r="HW39"/>
  <c r="HV39"/>
  <c r="HU39"/>
  <c r="HT39"/>
  <c r="HS39"/>
  <c r="HR39"/>
  <c r="HQ39"/>
  <c r="HP39"/>
  <c r="HO39"/>
  <c r="HN39"/>
  <c r="HM39"/>
  <c r="HL39"/>
  <c r="HK39"/>
  <c r="HJ39"/>
  <c r="HI39"/>
  <c r="HH39"/>
  <c r="HG39"/>
  <c r="HF39"/>
  <c r="HE39"/>
  <c r="HD39"/>
  <c r="HC39"/>
  <c r="HB39"/>
  <c r="HA39"/>
  <c r="GZ39"/>
  <c r="GY39"/>
  <c r="GX39"/>
  <c r="GW39"/>
  <c r="GV39"/>
  <c r="GU39"/>
  <c r="GT39"/>
  <c r="GS39"/>
  <c r="GR39"/>
  <c r="LI39" s="1"/>
  <c r="GK39"/>
  <c r="GJ39"/>
  <c r="GI39"/>
  <c r="GH39"/>
  <c r="GG39"/>
  <c r="GF39"/>
  <c r="GE39"/>
  <c r="GD39"/>
  <c r="GC39"/>
  <c r="GB39"/>
  <c r="GA39"/>
  <c r="FZ39"/>
  <c r="FY39"/>
  <c r="FX39"/>
  <c r="FW39"/>
  <c r="FV39"/>
  <c r="FU39"/>
  <c r="FT39"/>
  <c r="FS39"/>
  <c r="FR39"/>
  <c r="FQ39"/>
  <c r="FP39"/>
  <c r="FO39"/>
  <c r="FN39"/>
  <c r="FM39"/>
  <c r="FL39"/>
  <c r="LN39" s="1"/>
  <c r="FK39"/>
  <c r="LM39" s="1"/>
  <c r="FJ39"/>
  <c r="LL39" s="1"/>
  <c r="FI39"/>
  <c r="LK39" s="1"/>
  <c r="FH39"/>
  <c r="LJ39" s="1"/>
  <c r="EV39"/>
  <c r="EU39"/>
  <c r="ET39"/>
  <c r="ES39"/>
  <c r="ER39"/>
  <c r="EQ39"/>
  <c r="EP39"/>
  <c r="EO39"/>
  <c r="EN39"/>
  <c r="EM39"/>
  <c r="EG39"/>
  <c r="EF39"/>
  <c r="EE39"/>
  <c r="ED39"/>
  <c r="EC39"/>
  <c r="EB39"/>
  <c r="EA39"/>
  <c r="DZ39"/>
  <c r="DY39"/>
  <c r="DX39"/>
  <c r="EW39" s="1"/>
  <c r="DV39"/>
  <c r="DU39"/>
  <c r="DT39"/>
  <c r="DS39"/>
  <c r="DR39"/>
  <c r="DQ39"/>
  <c r="DP39"/>
  <c r="DO39"/>
  <c r="DN39"/>
  <c r="DM39"/>
  <c r="FF39" s="1"/>
  <c r="DL39"/>
  <c r="DK39"/>
  <c r="DJ39"/>
  <c r="DI39"/>
  <c r="DH39"/>
  <c r="DG39"/>
  <c r="DF39"/>
  <c r="DE39"/>
  <c r="DD39"/>
  <c r="DC39"/>
  <c r="DB39"/>
  <c r="DA39"/>
  <c r="CZ39"/>
  <c r="CY39"/>
  <c r="CX39"/>
  <c r="DW39" s="1"/>
  <c r="CV39"/>
  <c r="CU39"/>
  <c r="CT39"/>
  <c r="CS39"/>
  <c r="CR39"/>
  <c r="FG39" s="1"/>
  <c r="CL39"/>
  <c r="CK39"/>
  <c r="CJ39"/>
  <c r="CI39"/>
  <c r="CH39"/>
  <c r="FE39" s="1"/>
  <c r="CG39"/>
  <c r="CF39"/>
  <c r="CE39"/>
  <c r="CD39"/>
  <c r="CC39"/>
  <c r="FD39" s="1"/>
  <c r="CB39"/>
  <c r="FB39" s="1"/>
  <c r="CA39"/>
  <c r="FA39" s="1"/>
  <c r="BZ39"/>
  <c r="EZ39" s="1"/>
  <c r="BY39"/>
  <c r="EY39" s="1"/>
  <c r="BX39"/>
  <c r="CW39" s="1"/>
  <c r="EX39" s="1"/>
  <c r="BS39"/>
  <c r="BR39"/>
  <c r="BQ39"/>
  <c r="BP39"/>
  <c r="AJ39"/>
  <c r="AD39"/>
  <c r="X39"/>
  <c r="AK39" s="1"/>
  <c r="BT39" s="1"/>
  <c r="L39"/>
  <c r="O39" s="1"/>
  <c r="K39"/>
  <c r="F39"/>
  <c r="MF38"/>
  <c r="MG38" s="1"/>
  <c r="ME38"/>
  <c r="MC38"/>
  <c r="MB38"/>
  <c r="LG38"/>
  <c r="LF38"/>
  <c r="LE38"/>
  <c r="LD38"/>
  <c r="LC38"/>
  <c r="LB38"/>
  <c r="LA38"/>
  <c r="KZ38"/>
  <c r="KY38"/>
  <c r="KX38"/>
  <c r="KW38"/>
  <c r="KV38"/>
  <c r="KU38"/>
  <c r="KT38"/>
  <c r="KS38"/>
  <c r="KR38"/>
  <c r="KQ38"/>
  <c r="KP38"/>
  <c r="KO38"/>
  <c r="KN38"/>
  <c r="KM38"/>
  <c r="KL38"/>
  <c r="KK38"/>
  <c r="KJ38"/>
  <c r="KI38"/>
  <c r="KH38"/>
  <c r="KG38"/>
  <c r="KF38"/>
  <c r="KE38"/>
  <c r="KD38"/>
  <c r="KC38"/>
  <c r="KB38"/>
  <c r="KA38"/>
  <c r="JZ38"/>
  <c r="JY38"/>
  <c r="JX38"/>
  <c r="JW38"/>
  <c r="JV38"/>
  <c r="JU38"/>
  <c r="JT38"/>
  <c r="JS38"/>
  <c r="JR38"/>
  <c r="JQ38"/>
  <c r="JP38"/>
  <c r="JO38"/>
  <c r="JN38"/>
  <c r="JM38"/>
  <c r="JL38"/>
  <c r="JK38"/>
  <c r="JJ38"/>
  <c r="JI38"/>
  <c r="JH38"/>
  <c r="JG38"/>
  <c r="JF38"/>
  <c r="JE38"/>
  <c r="JD38"/>
  <c r="JC38"/>
  <c r="JB38"/>
  <c r="JA38"/>
  <c r="IZ38"/>
  <c r="IY38"/>
  <c r="IX38"/>
  <c r="IW38"/>
  <c r="IV38"/>
  <c r="IU38"/>
  <c r="IT38"/>
  <c r="IS38"/>
  <c r="IR38"/>
  <c r="IQ38"/>
  <c r="IP38"/>
  <c r="IO38"/>
  <c r="IN38"/>
  <c r="IM38"/>
  <c r="IL38"/>
  <c r="IK38"/>
  <c r="IJ38"/>
  <c r="II38"/>
  <c r="IH38"/>
  <c r="IG38"/>
  <c r="IF38"/>
  <c r="IE38"/>
  <c r="ID38"/>
  <c r="IC38"/>
  <c r="IB38"/>
  <c r="IA38"/>
  <c r="HZ38"/>
  <c r="HY38"/>
  <c r="HX38"/>
  <c r="HW38"/>
  <c r="HV38"/>
  <c r="HU38"/>
  <c r="HT38"/>
  <c r="HS38"/>
  <c r="HR38"/>
  <c r="HQ38"/>
  <c r="HP38"/>
  <c r="HO38"/>
  <c r="HN38"/>
  <c r="HM38"/>
  <c r="HL38"/>
  <c r="HK38"/>
  <c r="HJ38"/>
  <c r="HI38"/>
  <c r="HH38"/>
  <c r="HG38"/>
  <c r="HF38"/>
  <c r="HE38"/>
  <c r="HD38"/>
  <c r="HC38"/>
  <c r="HB38"/>
  <c r="HA38"/>
  <c r="GZ38"/>
  <c r="GY38"/>
  <c r="GX38"/>
  <c r="GW38"/>
  <c r="GV38"/>
  <c r="GU38"/>
  <c r="GT38"/>
  <c r="GS38"/>
  <c r="GR38"/>
  <c r="LI38" s="1"/>
  <c r="GK38"/>
  <c r="GJ38"/>
  <c r="GI38"/>
  <c r="GH38"/>
  <c r="GG38"/>
  <c r="GF38"/>
  <c r="GE38"/>
  <c r="GD38"/>
  <c r="GC38"/>
  <c r="GB38"/>
  <c r="GA38"/>
  <c r="FZ38"/>
  <c r="FY38"/>
  <c r="FX38"/>
  <c r="FW38"/>
  <c r="FV38"/>
  <c r="FU38"/>
  <c r="FT38"/>
  <c r="FS38"/>
  <c r="FR38"/>
  <c r="FQ38"/>
  <c r="FP38"/>
  <c r="FO38"/>
  <c r="FN38"/>
  <c r="FM38"/>
  <c r="FL38"/>
  <c r="LN38" s="1"/>
  <c r="FK38"/>
  <c r="LM38" s="1"/>
  <c r="FJ38"/>
  <c r="LL38" s="1"/>
  <c r="FI38"/>
  <c r="LK38" s="1"/>
  <c r="FH38"/>
  <c r="LJ38" s="1"/>
  <c r="EV38"/>
  <c r="EU38"/>
  <c r="ET38"/>
  <c r="ES38"/>
  <c r="ER38"/>
  <c r="EQ38"/>
  <c r="EP38"/>
  <c r="EO38"/>
  <c r="EN38"/>
  <c r="EM38"/>
  <c r="EG38"/>
  <c r="EF38"/>
  <c r="EE38"/>
  <c r="ED38"/>
  <c r="EC38"/>
  <c r="EB38"/>
  <c r="EA38"/>
  <c r="DZ38"/>
  <c r="DY38"/>
  <c r="DX38"/>
  <c r="EW38" s="1"/>
  <c r="DV38"/>
  <c r="DU38"/>
  <c r="DT38"/>
  <c r="DS38"/>
  <c r="DR38"/>
  <c r="DQ38"/>
  <c r="DP38"/>
  <c r="DO38"/>
  <c r="DN38"/>
  <c r="DM38"/>
  <c r="FF38" s="1"/>
  <c r="DL38"/>
  <c r="DK38"/>
  <c r="DJ38"/>
  <c r="DI38"/>
  <c r="DH38"/>
  <c r="DG38"/>
  <c r="DF38"/>
  <c r="DE38"/>
  <c r="DD38"/>
  <c r="DC38"/>
  <c r="DB38"/>
  <c r="DA38"/>
  <c r="CZ38"/>
  <c r="CY38"/>
  <c r="CX38"/>
  <c r="DW38" s="1"/>
  <c r="CV38"/>
  <c r="CU38"/>
  <c r="CT38"/>
  <c r="CS38"/>
  <c r="CR38"/>
  <c r="FG38" s="1"/>
  <c r="CL38"/>
  <c r="CK38"/>
  <c r="CJ38"/>
  <c r="CI38"/>
  <c r="CH38"/>
  <c r="FE38" s="1"/>
  <c r="CG38"/>
  <c r="CF38"/>
  <c r="CE38"/>
  <c r="CD38"/>
  <c r="CC38"/>
  <c r="FD38" s="1"/>
  <c r="CB38"/>
  <c r="FB38" s="1"/>
  <c r="CA38"/>
  <c r="FA38" s="1"/>
  <c r="BZ38"/>
  <c r="EZ38" s="1"/>
  <c r="BY38"/>
  <c r="EY38" s="1"/>
  <c r="BX38"/>
  <c r="FC38" s="1"/>
  <c r="BS38"/>
  <c r="BR38"/>
  <c r="BQ38"/>
  <c r="BP38"/>
  <c r="AJ38"/>
  <c r="AD38"/>
  <c r="X38"/>
  <c r="AK38" s="1"/>
  <c r="BT38" s="1"/>
  <c r="L38"/>
  <c r="O38" s="1"/>
  <c r="K38"/>
  <c r="F38"/>
  <c r="ME37"/>
  <c r="MB37"/>
  <c r="MF37" s="1"/>
  <c r="MG37" s="1"/>
  <c r="LG37"/>
  <c r="LF37"/>
  <c r="LE37"/>
  <c r="LD37"/>
  <c r="LC37"/>
  <c r="LB37"/>
  <c r="LA37"/>
  <c r="KZ37"/>
  <c r="KY37"/>
  <c r="KX37"/>
  <c r="KW37"/>
  <c r="KV37"/>
  <c r="KU37"/>
  <c r="KT37"/>
  <c r="KS37"/>
  <c r="KR37"/>
  <c r="KQ37"/>
  <c r="KP37"/>
  <c r="KO37"/>
  <c r="KN37"/>
  <c r="KM37"/>
  <c r="KL37"/>
  <c r="KK37"/>
  <c r="KJ37"/>
  <c r="KI37"/>
  <c r="KH37"/>
  <c r="KG37"/>
  <c r="KF37"/>
  <c r="KE37"/>
  <c r="KD37"/>
  <c r="KC37"/>
  <c r="KB37"/>
  <c r="KA37"/>
  <c r="JZ37"/>
  <c r="JY37"/>
  <c r="JX37"/>
  <c r="JW37"/>
  <c r="JV37"/>
  <c r="JU37"/>
  <c r="JT37"/>
  <c r="JS37"/>
  <c r="JR37"/>
  <c r="JQ37"/>
  <c r="JP37"/>
  <c r="JO37"/>
  <c r="JN37"/>
  <c r="JM37"/>
  <c r="JL37"/>
  <c r="JK37"/>
  <c r="JJ37"/>
  <c r="JI37"/>
  <c r="JH37"/>
  <c r="JG37"/>
  <c r="JF37"/>
  <c r="JE37"/>
  <c r="JD37"/>
  <c r="JC37"/>
  <c r="JB37"/>
  <c r="JA37"/>
  <c r="IZ37"/>
  <c r="IY37"/>
  <c r="IX37"/>
  <c r="IW37"/>
  <c r="IV37"/>
  <c r="IU37"/>
  <c r="IT37"/>
  <c r="IS37"/>
  <c r="IR37"/>
  <c r="IQ37"/>
  <c r="IP37"/>
  <c r="IO37"/>
  <c r="IN37"/>
  <c r="IM37"/>
  <c r="IL37"/>
  <c r="IK37"/>
  <c r="IJ37"/>
  <c r="II37"/>
  <c r="IH37"/>
  <c r="IG37"/>
  <c r="IF37"/>
  <c r="IE37"/>
  <c r="ID37"/>
  <c r="IC37"/>
  <c r="IB37"/>
  <c r="IA37"/>
  <c r="HZ37"/>
  <c r="HY37"/>
  <c r="HX37"/>
  <c r="HW37"/>
  <c r="HV37"/>
  <c r="HU37"/>
  <c r="HT37"/>
  <c r="HS37"/>
  <c r="HR37"/>
  <c r="HQ37"/>
  <c r="HP37"/>
  <c r="HO37"/>
  <c r="HN37"/>
  <c r="HM37"/>
  <c r="HL37"/>
  <c r="HK37"/>
  <c r="HJ37"/>
  <c r="HI37"/>
  <c r="HH37"/>
  <c r="HG37"/>
  <c r="HF37"/>
  <c r="HE37"/>
  <c r="HD37"/>
  <c r="HC37"/>
  <c r="HB37"/>
  <c r="HA37"/>
  <c r="GZ37"/>
  <c r="GY37"/>
  <c r="GX37"/>
  <c r="GW37"/>
  <c r="GV37"/>
  <c r="GU37"/>
  <c r="GT37"/>
  <c r="GS37"/>
  <c r="GR37"/>
  <c r="LI37" s="1"/>
  <c r="GK37"/>
  <c r="GJ37"/>
  <c r="GI37"/>
  <c r="GH37"/>
  <c r="GG37"/>
  <c r="GF37"/>
  <c r="GE37"/>
  <c r="GD37"/>
  <c r="GC37"/>
  <c r="GB37"/>
  <c r="GA37"/>
  <c r="FZ37"/>
  <c r="FY37"/>
  <c r="FX37"/>
  <c r="FW37"/>
  <c r="FV37"/>
  <c r="FU37"/>
  <c r="FT37"/>
  <c r="FS37"/>
  <c r="FR37"/>
  <c r="FQ37"/>
  <c r="FP37"/>
  <c r="FO37"/>
  <c r="FN37"/>
  <c r="FM37"/>
  <c r="FL37"/>
  <c r="LN37" s="1"/>
  <c r="FK37"/>
  <c r="LM37" s="1"/>
  <c r="FJ37"/>
  <c r="LL37" s="1"/>
  <c r="FI37"/>
  <c r="LK37" s="1"/>
  <c r="FH37"/>
  <c r="LJ37" s="1"/>
  <c r="EV37"/>
  <c r="EU37"/>
  <c r="ET37"/>
  <c r="ES37"/>
  <c r="ER37"/>
  <c r="EQ37"/>
  <c r="EP37"/>
  <c r="EO37"/>
  <c r="EN37"/>
  <c r="EM37"/>
  <c r="EG37"/>
  <c r="EF37"/>
  <c r="EE37"/>
  <c r="ED37"/>
  <c r="EC37"/>
  <c r="EB37"/>
  <c r="EA37"/>
  <c r="DZ37"/>
  <c r="DY37"/>
  <c r="DX37"/>
  <c r="EW37" s="1"/>
  <c r="DV37"/>
  <c r="DU37"/>
  <c r="DT37"/>
  <c r="DS37"/>
  <c r="DR37"/>
  <c r="DQ37"/>
  <c r="DP37"/>
  <c r="DO37"/>
  <c r="DN37"/>
  <c r="DM37"/>
  <c r="FF37" s="1"/>
  <c r="DL37"/>
  <c r="DK37"/>
  <c r="DJ37"/>
  <c r="DI37"/>
  <c r="DH37"/>
  <c r="DG37"/>
  <c r="DF37"/>
  <c r="DE37"/>
  <c r="DD37"/>
  <c r="DC37"/>
  <c r="DB37"/>
  <c r="DA37"/>
  <c r="CZ37"/>
  <c r="CY37"/>
  <c r="CX37"/>
  <c r="DW37" s="1"/>
  <c r="CV37"/>
  <c r="CU37"/>
  <c r="CT37"/>
  <c r="CS37"/>
  <c r="CR37"/>
  <c r="FG37" s="1"/>
  <c r="CL37"/>
  <c r="CK37"/>
  <c r="CJ37"/>
  <c r="CI37"/>
  <c r="CH37"/>
  <c r="FE37" s="1"/>
  <c r="CG37"/>
  <c r="CF37"/>
  <c r="CE37"/>
  <c r="CD37"/>
  <c r="CC37"/>
  <c r="FD37" s="1"/>
  <c r="CB37"/>
  <c r="FB37" s="1"/>
  <c r="CA37"/>
  <c r="FA37" s="1"/>
  <c r="BZ37"/>
  <c r="EZ37" s="1"/>
  <c r="BY37"/>
  <c r="EY37" s="1"/>
  <c r="BX37"/>
  <c r="CW37" s="1"/>
  <c r="EX37" s="1"/>
  <c r="BS37"/>
  <c r="BR37"/>
  <c r="BQ37"/>
  <c r="BP37"/>
  <c r="AJ37"/>
  <c r="AD37"/>
  <c r="AK37" s="1"/>
  <c r="BT37" s="1"/>
  <c r="X37"/>
  <c r="K37"/>
  <c r="L37" s="1"/>
  <c r="O37" s="1"/>
  <c r="F37"/>
  <c r="ME36"/>
  <c r="MB36"/>
  <c r="MF36" s="1"/>
  <c r="MG36" s="1"/>
  <c r="LG36"/>
  <c r="LF36"/>
  <c r="LE36"/>
  <c r="LD36"/>
  <c r="LC36"/>
  <c r="LB36"/>
  <c r="LA36"/>
  <c r="KZ36"/>
  <c r="KY36"/>
  <c r="KX36"/>
  <c r="KW36"/>
  <c r="KV36"/>
  <c r="KU36"/>
  <c r="KT36"/>
  <c r="KS36"/>
  <c r="KR36"/>
  <c r="KQ36"/>
  <c r="KP36"/>
  <c r="KO36"/>
  <c r="KN36"/>
  <c r="KM36"/>
  <c r="KL36"/>
  <c r="KK36"/>
  <c r="KJ36"/>
  <c r="KI36"/>
  <c r="KH36"/>
  <c r="KG36"/>
  <c r="KF36"/>
  <c r="KE36"/>
  <c r="KD36"/>
  <c r="KC36"/>
  <c r="KB36"/>
  <c r="KA36"/>
  <c r="JZ36"/>
  <c r="JY36"/>
  <c r="JX36"/>
  <c r="JW36"/>
  <c r="JV36"/>
  <c r="JU36"/>
  <c r="JT36"/>
  <c r="JS36"/>
  <c r="JR36"/>
  <c r="JQ36"/>
  <c r="JP36"/>
  <c r="JO36"/>
  <c r="JN36"/>
  <c r="JM36"/>
  <c r="JL36"/>
  <c r="JK36"/>
  <c r="JJ36"/>
  <c r="JI36"/>
  <c r="JH36"/>
  <c r="JG36"/>
  <c r="JF36"/>
  <c r="JE36"/>
  <c r="JD36"/>
  <c r="JC36"/>
  <c r="JB36"/>
  <c r="JA36"/>
  <c r="IZ36"/>
  <c r="IY36"/>
  <c r="IX36"/>
  <c r="IW36"/>
  <c r="IV36"/>
  <c r="IU36"/>
  <c r="IT36"/>
  <c r="IS36"/>
  <c r="IR36"/>
  <c r="IQ36"/>
  <c r="IP36"/>
  <c r="IO36"/>
  <c r="IN36"/>
  <c r="IM36"/>
  <c r="IL36"/>
  <c r="IK36"/>
  <c r="IJ36"/>
  <c r="II36"/>
  <c r="IH36"/>
  <c r="IG36"/>
  <c r="IF36"/>
  <c r="IE36"/>
  <c r="ID36"/>
  <c r="IC36"/>
  <c r="IB36"/>
  <c r="IA36"/>
  <c r="HZ36"/>
  <c r="HY36"/>
  <c r="HX36"/>
  <c r="HW36"/>
  <c r="HV36"/>
  <c r="HU36"/>
  <c r="HT36"/>
  <c r="HS36"/>
  <c r="HR36"/>
  <c r="HQ36"/>
  <c r="HP36"/>
  <c r="HO36"/>
  <c r="HN36"/>
  <c r="HM36"/>
  <c r="HL36"/>
  <c r="HK36"/>
  <c r="HJ36"/>
  <c r="HI36"/>
  <c r="HH36"/>
  <c r="HG36"/>
  <c r="HF36"/>
  <c r="HE36"/>
  <c r="HD36"/>
  <c r="HC36"/>
  <c r="HB36"/>
  <c r="HA36"/>
  <c r="GZ36"/>
  <c r="GY36"/>
  <c r="GX36"/>
  <c r="GW36"/>
  <c r="GV36"/>
  <c r="GU36"/>
  <c r="GT36"/>
  <c r="GS36"/>
  <c r="GR36"/>
  <c r="LI36" s="1"/>
  <c r="GK36"/>
  <c r="GJ36"/>
  <c r="GI36"/>
  <c r="GH36"/>
  <c r="GG36"/>
  <c r="GF36"/>
  <c r="GE36"/>
  <c r="GD36"/>
  <c r="GC36"/>
  <c r="GB36"/>
  <c r="GA36"/>
  <c r="FZ36"/>
  <c r="FY36"/>
  <c r="FX36"/>
  <c r="FW36"/>
  <c r="FV36"/>
  <c r="FU36"/>
  <c r="FT36"/>
  <c r="FS36"/>
  <c r="FR36"/>
  <c r="FQ36"/>
  <c r="FP36"/>
  <c r="FO36"/>
  <c r="FN36"/>
  <c r="FM36"/>
  <c r="FL36"/>
  <c r="LN36" s="1"/>
  <c r="FK36"/>
  <c r="LM36" s="1"/>
  <c r="FJ36"/>
  <c r="LL36" s="1"/>
  <c r="FI36"/>
  <c r="LK36" s="1"/>
  <c r="FH36"/>
  <c r="LJ36" s="1"/>
  <c r="EV36"/>
  <c r="EU36"/>
  <c r="ET36"/>
  <c r="ES36"/>
  <c r="ER36"/>
  <c r="EQ36"/>
  <c r="EP36"/>
  <c r="EO36"/>
  <c r="EN36"/>
  <c r="EM36"/>
  <c r="EG36"/>
  <c r="EF36"/>
  <c r="EE36"/>
  <c r="ED36"/>
  <c r="EC36"/>
  <c r="EB36"/>
  <c r="EA36"/>
  <c r="DZ36"/>
  <c r="DY36"/>
  <c r="DX36"/>
  <c r="EW36" s="1"/>
  <c r="DV36"/>
  <c r="DU36"/>
  <c r="DT36"/>
  <c r="DS36"/>
  <c r="DR36"/>
  <c r="DQ36"/>
  <c r="DP36"/>
  <c r="DO36"/>
  <c r="DN36"/>
  <c r="DM36"/>
  <c r="FF36" s="1"/>
  <c r="DL36"/>
  <c r="DK36"/>
  <c r="DJ36"/>
  <c r="DI36"/>
  <c r="DH36"/>
  <c r="DG36"/>
  <c r="DF36"/>
  <c r="DE36"/>
  <c r="DD36"/>
  <c r="DC36"/>
  <c r="DB36"/>
  <c r="DA36"/>
  <c r="CZ36"/>
  <c r="CY36"/>
  <c r="CX36"/>
  <c r="DW36" s="1"/>
  <c r="CV36"/>
  <c r="CU36"/>
  <c r="CT36"/>
  <c r="CS36"/>
  <c r="CR36"/>
  <c r="FG36" s="1"/>
  <c r="CL36"/>
  <c r="CK36"/>
  <c r="CJ36"/>
  <c r="CI36"/>
  <c r="CH36"/>
  <c r="FE36" s="1"/>
  <c r="CG36"/>
  <c r="CF36"/>
  <c r="CE36"/>
  <c r="CD36"/>
  <c r="CC36"/>
  <c r="FD36" s="1"/>
  <c r="CB36"/>
  <c r="FB36" s="1"/>
  <c r="CA36"/>
  <c r="FA36" s="1"/>
  <c r="BZ36"/>
  <c r="EZ36" s="1"/>
  <c r="BY36"/>
  <c r="EY36" s="1"/>
  <c r="BX36"/>
  <c r="FC36" s="1"/>
  <c r="BS36"/>
  <c r="BR36"/>
  <c r="BQ36"/>
  <c r="BP36"/>
  <c r="AJ36"/>
  <c r="AD36"/>
  <c r="X36"/>
  <c r="AK36" s="1"/>
  <c r="BT36" s="1"/>
  <c r="P36"/>
  <c r="R36" s="1"/>
  <c r="N36"/>
  <c r="J36"/>
  <c r="I36"/>
  <c r="H36"/>
  <c r="G36"/>
  <c r="K36" s="1"/>
  <c r="L36" s="1"/>
  <c r="O36" s="1"/>
  <c r="F36"/>
  <c r="ME35"/>
  <c r="MB35"/>
  <c r="MF35" s="1"/>
  <c r="MG35" s="1"/>
  <c r="LG35"/>
  <c r="LF35"/>
  <c r="LE35"/>
  <c r="LD35"/>
  <c r="LC35"/>
  <c r="LB35"/>
  <c r="LA35"/>
  <c r="KZ35"/>
  <c r="KY35"/>
  <c r="KX35"/>
  <c r="KW35"/>
  <c r="KV35"/>
  <c r="KU35"/>
  <c r="KT35"/>
  <c r="KS35"/>
  <c r="KR35"/>
  <c r="KQ35"/>
  <c r="KP35"/>
  <c r="KO35"/>
  <c r="KN35"/>
  <c r="KM35"/>
  <c r="KL35"/>
  <c r="KK35"/>
  <c r="KJ35"/>
  <c r="KI35"/>
  <c r="KH35"/>
  <c r="KG35"/>
  <c r="KF35"/>
  <c r="KE35"/>
  <c r="KD35"/>
  <c r="KC35"/>
  <c r="KB35"/>
  <c r="KA35"/>
  <c r="JZ35"/>
  <c r="JY35"/>
  <c r="JX35"/>
  <c r="JW35"/>
  <c r="JV35"/>
  <c r="JU35"/>
  <c r="JT35"/>
  <c r="JS35"/>
  <c r="JR35"/>
  <c r="JQ35"/>
  <c r="JP35"/>
  <c r="JO35"/>
  <c r="JN35"/>
  <c r="JM35"/>
  <c r="JL35"/>
  <c r="JK35"/>
  <c r="JJ35"/>
  <c r="JI35"/>
  <c r="JH35"/>
  <c r="JG35"/>
  <c r="JF35"/>
  <c r="JE35"/>
  <c r="JD35"/>
  <c r="JC35"/>
  <c r="JB35"/>
  <c r="JA35"/>
  <c r="IZ35"/>
  <c r="IY35"/>
  <c r="IX35"/>
  <c r="IW35"/>
  <c r="IV35"/>
  <c r="IU35"/>
  <c r="IT35"/>
  <c r="IS35"/>
  <c r="IR35"/>
  <c r="IQ35"/>
  <c r="IP35"/>
  <c r="IO35"/>
  <c r="IN35"/>
  <c r="IM35"/>
  <c r="IL35"/>
  <c r="IK35"/>
  <c r="IJ35"/>
  <c r="II35"/>
  <c r="IH35"/>
  <c r="IG35"/>
  <c r="IF35"/>
  <c r="IE35"/>
  <c r="ID35"/>
  <c r="IC35"/>
  <c r="IB35"/>
  <c r="IA35"/>
  <c r="HZ35"/>
  <c r="HY35"/>
  <c r="HX35"/>
  <c r="HW35"/>
  <c r="HV35"/>
  <c r="HU35"/>
  <c r="HT35"/>
  <c r="HS35"/>
  <c r="HR35"/>
  <c r="HQ35"/>
  <c r="HP35"/>
  <c r="HO35"/>
  <c r="HN35"/>
  <c r="HM35"/>
  <c r="HL35"/>
  <c r="HK35"/>
  <c r="HJ35"/>
  <c r="HI35"/>
  <c r="HH35"/>
  <c r="HG35"/>
  <c r="HF35"/>
  <c r="HE35"/>
  <c r="HD35"/>
  <c r="HC35"/>
  <c r="HB35"/>
  <c r="HA35"/>
  <c r="GZ35"/>
  <c r="GY35"/>
  <c r="GX35"/>
  <c r="GW35"/>
  <c r="GV35"/>
  <c r="GU35"/>
  <c r="GT35"/>
  <c r="GS35"/>
  <c r="GR35"/>
  <c r="LI35" s="1"/>
  <c r="GK35"/>
  <c r="GJ35"/>
  <c r="GI35"/>
  <c r="GH35"/>
  <c r="GG35"/>
  <c r="GF35"/>
  <c r="GE35"/>
  <c r="GD35"/>
  <c r="GC35"/>
  <c r="GB35"/>
  <c r="GA35"/>
  <c r="FZ35"/>
  <c r="FY35"/>
  <c r="FX35"/>
  <c r="FW35"/>
  <c r="FV35"/>
  <c r="FU35"/>
  <c r="FT35"/>
  <c r="FS35"/>
  <c r="FR35"/>
  <c r="FQ35"/>
  <c r="FP35"/>
  <c r="FO35"/>
  <c r="FN35"/>
  <c r="FM35"/>
  <c r="FL35"/>
  <c r="LN35" s="1"/>
  <c r="FK35"/>
  <c r="LM35" s="1"/>
  <c r="FJ35"/>
  <c r="LL35" s="1"/>
  <c r="FI35"/>
  <c r="LK35" s="1"/>
  <c r="FH35"/>
  <c r="LJ35" s="1"/>
  <c r="EV35"/>
  <c r="EU35"/>
  <c r="ET35"/>
  <c r="ES35"/>
  <c r="ER35"/>
  <c r="EQ35"/>
  <c r="EP35"/>
  <c r="EO35"/>
  <c r="EN35"/>
  <c r="EM35"/>
  <c r="EG35"/>
  <c r="EF35"/>
  <c r="EE35"/>
  <c r="ED35"/>
  <c r="EC35"/>
  <c r="EB35"/>
  <c r="EA35"/>
  <c r="DZ35"/>
  <c r="DY35"/>
  <c r="DX35"/>
  <c r="EW35" s="1"/>
  <c r="DV35"/>
  <c r="DU35"/>
  <c r="DT35"/>
  <c r="DS35"/>
  <c r="DR35"/>
  <c r="DQ35"/>
  <c r="DP35"/>
  <c r="DO35"/>
  <c r="DN35"/>
  <c r="DM35"/>
  <c r="FF35" s="1"/>
  <c r="DL35"/>
  <c r="DK35"/>
  <c r="DJ35"/>
  <c r="DI35"/>
  <c r="DH35"/>
  <c r="DG35"/>
  <c r="DF35"/>
  <c r="DE35"/>
  <c r="DD35"/>
  <c r="DC35"/>
  <c r="DB35"/>
  <c r="DA35"/>
  <c r="CZ35"/>
  <c r="CY35"/>
  <c r="CX35"/>
  <c r="DW35" s="1"/>
  <c r="CV35"/>
  <c r="CU35"/>
  <c r="CT35"/>
  <c r="CS35"/>
  <c r="CR35"/>
  <c r="FG35" s="1"/>
  <c r="CL35"/>
  <c r="CK35"/>
  <c r="CJ35"/>
  <c r="CI35"/>
  <c r="CH35"/>
  <c r="FE35" s="1"/>
  <c r="CG35"/>
  <c r="CF35"/>
  <c r="CE35"/>
  <c r="CD35"/>
  <c r="CC35"/>
  <c r="FD35" s="1"/>
  <c r="CB35"/>
  <c r="FB35" s="1"/>
  <c r="CA35"/>
  <c r="FA35" s="1"/>
  <c r="BZ35"/>
  <c r="EZ35" s="1"/>
  <c r="BY35"/>
  <c r="EY35" s="1"/>
  <c r="BX35"/>
  <c r="FC35" s="1"/>
  <c r="BS35"/>
  <c r="BR35"/>
  <c r="BQ35"/>
  <c r="BP35"/>
  <c r="AJ35"/>
  <c r="AD35"/>
  <c r="X35"/>
  <c r="AK35" s="1"/>
  <c r="BT35" s="1"/>
  <c r="L35"/>
  <c r="O35" s="1"/>
  <c r="K35"/>
  <c r="F35"/>
  <c r="ME34"/>
  <c r="MB34"/>
  <c r="MF34" s="1"/>
  <c r="MG34" s="1"/>
  <c r="LG34"/>
  <c r="LF34"/>
  <c r="LE34"/>
  <c r="LD34"/>
  <c r="LC34"/>
  <c r="LB34"/>
  <c r="LA34"/>
  <c r="KZ34"/>
  <c r="KY34"/>
  <c r="KX34"/>
  <c r="KW34"/>
  <c r="KV34"/>
  <c r="KU34"/>
  <c r="KT34"/>
  <c r="KS34"/>
  <c r="KR34"/>
  <c r="KQ34"/>
  <c r="KP34"/>
  <c r="KO34"/>
  <c r="KN34"/>
  <c r="KM34"/>
  <c r="KL34"/>
  <c r="KK34"/>
  <c r="KJ34"/>
  <c r="KI34"/>
  <c r="KH34"/>
  <c r="KG34"/>
  <c r="KF34"/>
  <c r="KE34"/>
  <c r="KD34"/>
  <c r="KC34"/>
  <c r="KB34"/>
  <c r="KA34"/>
  <c r="JZ34"/>
  <c r="JY34"/>
  <c r="JX34"/>
  <c r="JW34"/>
  <c r="JV34"/>
  <c r="JU34"/>
  <c r="JT34"/>
  <c r="JS34"/>
  <c r="JR34"/>
  <c r="JQ34"/>
  <c r="JP34"/>
  <c r="JO34"/>
  <c r="JN34"/>
  <c r="JM34"/>
  <c r="JL34"/>
  <c r="JK34"/>
  <c r="JJ34"/>
  <c r="JI34"/>
  <c r="JH34"/>
  <c r="JG34"/>
  <c r="JF34"/>
  <c r="JE34"/>
  <c r="JD34"/>
  <c r="JC34"/>
  <c r="JB34"/>
  <c r="JA34"/>
  <c r="IZ34"/>
  <c r="IY34"/>
  <c r="IX34"/>
  <c r="IW34"/>
  <c r="IV34"/>
  <c r="IU34"/>
  <c r="IT34"/>
  <c r="IS34"/>
  <c r="IR34"/>
  <c r="IQ34"/>
  <c r="IP34"/>
  <c r="IO34"/>
  <c r="IN34"/>
  <c r="IM34"/>
  <c r="IL34"/>
  <c r="IK34"/>
  <c r="IJ34"/>
  <c r="II34"/>
  <c r="IH34"/>
  <c r="IG34"/>
  <c r="IF34"/>
  <c r="IE34"/>
  <c r="ID34"/>
  <c r="IC34"/>
  <c r="IB34"/>
  <c r="IA34"/>
  <c r="HZ34"/>
  <c r="HY34"/>
  <c r="HX34"/>
  <c r="HW34"/>
  <c r="HV34"/>
  <c r="HU34"/>
  <c r="HT34"/>
  <c r="HS34"/>
  <c r="HR34"/>
  <c r="HQ34"/>
  <c r="HP34"/>
  <c r="HO34"/>
  <c r="HN34"/>
  <c r="HM34"/>
  <c r="HL34"/>
  <c r="HK34"/>
  <c r="HJ34"/>
  <c r="HI34"/>
  <c r="HH34"/>
  <c r="HG34"/>
  <c r="HF34"/>
  <c r="HE34"/>
  <c r="HD34"/>
  <c r="HC34"/>
  <c r="HB34"/>
  <c r="HA34"/>
  <c r="GZ34"/>
  <c r="GY34"/>
  <c r="GX34"/>
  <c r="GW34"/>
  <c r="GV34"/>
  <c r="GU34"/>
  <c r="GT34"/>
  <c r="GS34"/>
  <c r="GR34"/>
  <c r="LI34" s="1"/>
  <c r="GK34"/>
  <c r="GJ34"/>
  <c r="GI34"/>
  <c r="GH34"/>
  <c r="GG34"/>
  <c r="GF34"/>
  <c r="GE34"/>
  <c r="GD34"/>
  <c r="GC34"/>
  <c r="GB34"/>
  <c r="GA34"/>
  <c r="FZ34"/>
  <c r="FY34"/>
  <c r="FX34"/>
  <c r="FW34"/>
  <c r="FV34"/>
  <c r="FU34"/>
  <c r="FT34"/>
  <c r="FS34"/>
  <c r="FR34"/>
  <c r="FQ34"/>
  <c r="FP34"/>
  <c r="FO34"/>
  <c r="FN34"/>
  <c r="FM34"/>
  <c r="FL34"/>
  <c r="LN34" s="1"/>
  <c r="FK34"/>
  <c r="LM34" s="1"/>
  <c r="FJ34"/>
  <c r="LL34" s="1"/>
  <c r="FI34"/>
  <c r="LK34" s="1"/>
  <c r="FH34"/>
  <c r="LJ34" s="1"/>
  <c r="EV34"/>
  <c r="EU34"/>
  <c r="ET34"/>
  <c r="ES34"/>
  <c r="ER34"/>
  <c r="EQ34"/>
  <c r="EP34"/>
  <c r="EO34"/>
  <c r="EN34"/>
  <c r="EM34"/>
  <c r="EG34"/>
  <c r="EF34"/>
  <c r="EE34"/>
  <c r="ED34"/>
  <c r="EC34"/>
  <c r="EB34"/>
  <c r="EA34"/>
  <c r="DZ34"/>
  <c r="DY34"/>
  <c r="DX34"/>
  <c r="EW34" s="1"/>
  <c r="DV34"/>
  <c r="DU34"/>
  <c r="DT34"/>
  <c r="DS34"/>
  <c r="DR34"/>
  <c r="DQ34"/>
  <c r="DP34"/>
  <c r="DO34"/>
  <c r="DN34"/>
  <c r="DM34"/>
  <c r="FF34" s="1"/>
  <c r="DL34"/>
  <c r="DK34"/>
  <c r="DJ34"/>
  <c r="DI34"/>
  <c r="DH34"/>
  <c r="DG34"/>
  <c r="DF34"/>
  <c r="DE34"/>
  <c r="DD34"/>
  <c r="DC34"/>
  <c r="DW34" s="1"/>
  <c r="DB34"/>
  <c r="DA34"/>
  <c r="CZ34"/>
  <c r="CY34"/>
  <c r="CX34"/>
  <c r="CV34"/>
  <c r="CU34"/>
  <c r="CT34"/>
  <c r="CS34"/>
  <c r="CR34"/>
  <c r="FG34" s="1"/>
  <c r="CL34"/>
  <c r="CK34"/>
  <c r="CJ34"/>
  <c r="CI34"/>
  <c r="CH34"/>
  <c r="FE34" s="1"/>
  <c r="CG34"/>
  <c r="CF34"/>
  <c r="CE34"/>
  <c r="CD34"/>
  <c r="CC34"/>
  <c r="FD34" s="1"/>
  <c r="CB34"/>
  <c r="FB34" s="1"/>
  <c r="CA34"/>
  <c r="FA34" s="1"/>
  <c r="BZ34"/>
  <c r="EZ34" s="1"/>
  <c r="BY34"/>
  <c r="EY34" s="1"/>
  <c r="BX34"/>
  <c r="CW34" s="1"/>
  <c r="BS34"/>
  <c r="BR34"/>
  <c r="BQ34"/>
  <c r="BP34"/>
  <c r="AJ34"/>
  <c r="AD34"/>
  <c r="AK34" s="1"/>
  <c r="BT34" s="1"/>
  <c r="X34"/>
  <c r="K34"/>
  <c r="L34" s="1"/>
  <c r="O34" s="1"/>
  <c r="F34"/>
  <c r="ME33"/>
  <c r="MB33"/>
  <c r="MF33" s="1"/>
  <c r="MG33" s="1"/>
  <c r="LG33"/>
  <c r="LF33"/>
  <c r="LE33"/>
  <c r="LD33"/>
  <c r="LC33"/>
  <c r="LB33"/>
  <c r="LA33"/>
  <c r="KZ33"/>
  <c r="KY33"/>
  <c r="KX33"/>
  <c r="KW33"/>
  <c r="KV33"/>
  <c r="KU33"/>
  <c r="KT33"/>
  <c r="KS33"/>
  <c r="KR33"/>
  <c r="KQ33"/>
  <c r="KP33"/>
  <c r="KO33"/>
  <c r="KN33"/>
  <c r="KM33"/>
  <c r="KL33"/>
  <c r="KK33"/>
  <c r="KJ33"/>
  <c r="KI33"/>
  <c r="KH33"/>
  <c r="KG33"/>
  <c r="KF33"/>
  <c r="KE33"/>
  <c r="KD33"/>
  <c r="KC33"/>
  <c r="KB33"/>
  <c r="KA33"/>
  <c r="JZ33"/>
  <c r="JY33"/>
  <c r="JX33"/>
  <c r="JW33"/>
  <c r="JV33"/>
  <c r="JU33"/>
  <c r="JT33"/>
  <c r="JS33"/>
  <c r="JR33"/>
  <c r="JQ33"/>
  <c r="JP33"/>
  <c r="JO33"/>
  <c r="JN33"/>
  <c r="JM33"/>
  <c r="JL33"/>
  <c r="JK33"/>
  <c r="JJ33"/>
  <c r="JI33"/>
  <c r="JH33"/>
  <c r="JG33"/>
  <c r="JF33"/>
  <c r="JE33"/>
  <c r="JD33"/>
  <c r="JC33"/>
  <c r="JB33"/>
  <c r="JA33"/>
  <c r="IZ33"/>
  <c r="IY33"/>
  <c r="IX33"/>
  <c r="IW33"/>
  <c r="IV33"/>
  <c r="IU33"/>
  <c r="IT33"/>
  <c r="IS33"/>
  <c r="IR33"/>
  <c r="IQ33"/>
  <c r="IP33"/>
  <c r="IO33"/>
  <c r="IN33"/>
  <c r="IM33"/>
  <c r="IL33"/>
  <c r="IK33"/>
  <c r="IJ33"/>
  <c r="II33"/>
  <c r="IH33"/>
  <c r="IG33"/>
  <c r="IF33"/>
  <c r="IE33"/>
  <c r="ID33"/>
  <c r="IC33"/>
  <c r="IB33"/>
  <c r="IA33"/>
  <c r="HZ33"/>
  <c r="HY33"/>
  <c r="HX33"/>
  <c r="HW33"/>
  <c r="HV33"/>
  <c r="HU33"/>
  <c r="HT33"/>
  <c r="HS33"/>
  <c r="HR33"/>
  <c r="HQ33"/>
  <c r="HP33"/>
  <c r="HO33"/>
  <c r="HN33"/>
  <c r="HM33"/>
  <c r="HL33"/>
  <c r="HK33"/>
  <c r="HJ33"/>
  <c r="HI33"/>
  <c r="HH33"/>
  <c r="HG33"/>
  <c r="HF33"/>
  <c r="HE33"/>
  <c r="HD33"/>
  <c r="HC33"/>
  <c r="HB33"/>
  <c r="HA33"/>
  <c r="GZ33"/>
  <c r="GY33"/>
  <c r="GX33"/>
  <c r="GW33"/>
  <c r="GV33"/>
  <c r="GU33"/>
  <c r="GT33"/>
  <c r="GS33"/>
  <c r="GR33"/>
  <c r="LI33" s="1"/>
  <c r="GK33"/>
  <c r="GJ33"/>
  <c r="GI33"/>
  <c r="GH33"/>
  <c r="GG33"/>
  <c r="GF33"/>
  <c r="GE33"/>
  <c r="GD33"/>
  <c r="GC33"/>
  <c r="GB33"/>
  <c r="GA33"/>
  <c r="FZ33"/>
  <c r="FY33"/>
  <c r="FX33"/>
  <c r="FW33"/>
  <c r="FV33"/>
  <c r="FU33"/>
  <c r="FT33"/>
  <c r="FS33"/>
  <c r="FR33"/>
  <c r="FQ33"/>
  <c r="FP33"/>
  <c r="FO33"/>
  <c r="FN33"/>
  <c r="FM33"/>
  <c r="FL33"/>
  <c r="LN33" s="1"/>
  <c r="FK33"/>
  <c r="LM33" s="1"/>
  <c r="FJ33"/>
  <c r="LL33" s="1"/>
  <c r="FI33"/>
  <c r="LK33" s="1"/>
  <c r="FH33"/>
  <c r="LJ33" s="1"/>
  <c r="EV33"/>
  <c r="EU33"/>
  <c r="ET33"/>
  <c r="ES33"/>
  <c r="ER33"/>
  <c r="EQ33"/>
  <c r="EP33"/>
  <c r="EO33"/>
  <c r="EN33"/>
  <c r="EM33"/>
  <c r="EG33"/>
  <c r="EF33"/>
  <c r="EE33"/>
  <c r="ED33"/>
  <c r="EC33"/>
  <c r="EB33"/>
  <c r="EA33"/>
  <c r="DZ33"/>
  <c r="DY33"/>
  <c r="DX33"/>
  <c r="EW33" s="1"/>
  <c r="DV33"/>
  <c r="DU33"/>
  <c r="DT33"/>
  <c r="DS33"/>
  <c r="DR33"/>
  <c r="DQ33"/>
  <c r="DP33"/>
  <c r="DO33"/>
  <c r="DN33"/>
  <c r="DM33"/>
  <c r="FF33" s="1"/>
  <c r="DL33"/>
  <c r="DK33"/>
  <c r="DJ33"/>
  <c r="DI33"/>
  <c r="DH33"/>
  <c r="DG33"/>
  <c r="DF33"/>
  <c r="DE33"/>
  <c r="DD33"/>
  <c r="DC33"/>
  <c r="DB33"/>
  <c r="DA33"/>
  <c r="CZ33"/>
  <c r="CY33"/>
  <c r="CX33"/>
  <c r="DW33" s="1"/>
  <c r="CV33"/>
  <c r="CU33"/>
  <c r="CT33"/>
  <c r="CS33"/>
  <c r="CR33"/>
  <c r="FG33" s="1"/>
  <c r="CL33"/>
  <c r="CK33"/>
  <c r="CJ33"/>
  <c r="CI33"/>
  <c r="CH33"/>
  <c r="FE33" s="1"/>
  <c r="CG33"/>
  <c r="CF33"/>
  <c r="CE33"/>
  <c r="CD33"/>
  <c r="CC33"/>
  <c r="FD33" s="1"/>
  <c r="CB33"/>
  <c r="FB33" s="1"/>
  <c r="CA33"/>
  <c r="FA33" s="1"/>
  <c r="BZ33"/>
  <c r="EZ33" s="1"/>
  <c r="BY33"/>
  <c r="EY33" s="1"/>
  <c r="BX33"/>
  <c r="FC33" s="1"/>
  <c r="BS33"/>
  <c r="BR33"/>
  <c r="BQ33"/>
  <c r="BP33"/>
  <c r="AJ33"/>
  <c r="AD33"/>
  <c r="X33"/>
  <c r="AK33" s="1"/>
  <c r="BT33" s="1"/>
  <c r="L33"/>
  <c r="O33" s="1"/>
  <c r="K33"/>
  <c r="F33"/>
  <c r="MF32"/>
  <c r="MG32" s="1"/>
  <c r="ME32"/>
  <c r="MC32"/>
  <c r="MB32"/>
  <c r="LG32"/>
  <c r="LF32"/>
  <c r="LE32"/>
  <c r="LD32"/>
  <c r="LC32"/>
  <c r="LB32"/>
  <c r="LA32"/>
  <c r="KZ32"/>
  <c r="KY32"/>
  <c r="KX32"/>
  <c r="KW32"/>
  <c r="KV32"/>
  <c r="KU32"/>
  <c r="KT32"/>
  <c r="KS32"/>
  <c r="KR32"/>
  <c r="KQ32"/>
  <c r="KP32"/>
  <c r="KO32"/>
  <c r="KN32"/>
  <c r="KM32"/>
  <c r="KL32"/>
  <c r="KK32"/>
  <c r="KJ32"/>
  <c r="KI32"/>
  <c r="KH32"/>
  <c r="KG32"/>
  <c r="KF32"/>
  <c r="KE32"/>
  <c r="KD32"/>
  <c r="KC32"/>
  <c r="KB32"/>
  <c r="KA32"/>
  <c r="JZ32"/>
  <c r="JY32"/>
  <c r="JX32"/>
  <c r="JW32"/>
  <c r="JV32"/>
  <c r="JU32"/>
  <c r="JT32"/>
  <c r="JS32"/>
  <c r="JR32"/>
  <c r="JQ32"/>
  <c r="JP32"/>
  <c r="JO32"/>
  <c r="JN32"/>
  <c r="JM32"/>
  <c r="JL32"/>
  <c r="JK32"/>
  <c r="JJ32"/>
  <c r="JI32"/>
  <c r="JH32"/>
  <c r="JG32"/>
  <c r="JF32"/>
  <c r="JE32"/>
  <c r="JD32"/>
  <c r="JC32"/>
  <c r="JB32"/>
  <c r="JA32"/>
  <c r="IZ32"/>
  <c r="IY32"/>
  <c r="IX32"/>
  <c r="IW32"/>
  <c r="IV32"/>
  <c r="IU32"/>
  <c r="IT32"/>
  <c r="IS32"/>
  <c r="IR32"/>
  <c r="IQ32"/>
  <c r="IP32"/>
  <c r="IO32"/>
  <c r="IN32"/>
  <c r="IM32"/>
  <c r="IL32"/>
  <c r="IK32"/>
  <c r="IJ32"/>
  <c r="II32"/>
  <c r="IH32"/>
  <c r="IG32"/>
  <c r="IF32"/>
  <c r="IE32"/>
  <c r="ID32"/>
  <c r="IC32"/>
  <c r="IB32"/>
  <c r="IA32"/>
  <c r="HZ32"/>
  <c r="HY32"/>
  <c r="HX32"/>
  <c r="HW32"/>
  <c r="HV32"/>
  <c r="HU32"/>
  <c r="HT32"/>
  <c r="HS32"/>
  <c r="HR32"/>
  <c r="HQ32"/>
  <c r="HP32"/>
  <c r="HO32"/>
  <c r="HN32"/>
  <c r="HM32"/>
  <c r="HL32"/>
  <c r="HK32"/>
  <c r="HJ32"/>
  <c r="HI32"/>
  <c r="HH32"/>
  <c r="HG32"/>
  <c r="HF32"/>
  <c r="HE32"/>
  <c r="HD32"/>
  <c r="HC32"/>
  <c r="HB32"/>
  <c r="HA32"/>
  <c r="GZ32"/>
  <c r="GY32"/>
  <c r="GX32"/>
  <c r="GW32"/>
  <c r="GV32"/>
  <c r="GU32"/>
  <c r="GT32"/>
  <c r="GS32"/>
  <c r="GR32"/>
  <c r="LI32" s="1"/>
  <c r="GK32"/>
  <c r="GJ32"/>
  <c r="GI32"/>
  <c r="GH32"/>
  <c r="GG32"/>
  <c r="GF32"/>
  <c r="GE32"/>
  <c r="GD32"/>
  <c r="GC32"/>
  <c r="GB32"/>
  <c r="GA32"/>
  <c r="FZ32"/>
  <c r="FY32"/>
  <c r="FX32"/>
  <c r="FW32"/>
  <c r="FV32"/>
  <c r="FU32"/>
  <c r="FT32"/>
  <c r="FS32"/>
  <c r="FR32"/>
  <c r="FQ32"/>
  <c r="FP32"/>
  <c r="FO32"/>
  <c r="FN32"/>
  <c r="FM32"/>
  <c r="FL32"/>
  <c r="LN32" s="1"/>
  <c r="FK32"/>
  <c r="LM32" s="1"/>
  <c r="FJ32"/>
  <c r="LL32" s="1"/>
  <c r="FI32"/>
  <c r="LK32" s="1"/>
  <c r="FH32"/>
  <c r="LJ32" s="1"/>
  <c r="EV32"/>
  <c r="EU32"/>
  <c r="ET32"/>
  <c r="ES32"/>
  <c r="ER32"/>
  <c r="EQ32"/>
  <c r="EP32"/>
  <c r="EO32"/>
  <c r="EN32"/>
  <c r="EM32"/>
  <c r="EG32"/>
  <c r="EF32"/>
  <c r="EE32"/>
  <c r="ED32"/>
  <c r="EC32"/>
  <c r="EB32"/>
  <c r="EA32"/>
  <c r="DZ32"/>
  <c r="DY32"/>
  <c r="DX32"/>
  <c r="EW32" s="1"/>
  <c r="DV32"/>
  <c r="DU32"/>
  <c r="DT32"/>
  <c r="DS32"/>
  <c r="DR32"/>
  <c r="DQ32"/>
  <c r="DP32"/>
  <c r="DO32"/>
  <c r="DN32"/>
  <c r="DM32"/>
  <c r="FF32" s="1"/>
  <c r="DL32"/>
  <c r="DK32"/>
  <c r="DJ32"/>
  <c r="DI32"/>
  <c r="DH32"/>
  <c r="DG32"/>
  <c r="DF32"/>
  <c r="DE32"/>
  <c r="DD32"/>
  <c r="DC32"/>
  <c r="DW32" s="1"/>
  <c r="DB32"/>
  <c r="DA32"/>
  <c r="CZ32"/>
  <c r="CY32"/>
  <c r="CX32"/>
  <c r="CV32"/>
  <c r="CU32"/>
  <c r="CT32"/>
  <c r="CS32"/>
  <c r="CR32"/>
  <c r="FG32" s="1"/>
  <c r="CL32"/>
  <c r="CK32"/>
  <c r="CJ32"/>
  <c r="CI32"/>
  <c r="CH32"/>
  <c r="FE32" s="1"/>
  <c r="CG32"/>
  <c r="CF32"/>
  <c r="CE32"/>
  <c r="CD32"/>
  <c r="CC32"/>
  <c r="FD32" s="1"/>
  <c r="CB32"/>
  <c r="FB32" s="1"/>
  <c r="CA32"/>
  <c r="FA32" s="1"/>
  <c r="BZ32"/>
  <c r="EZ32" s="1"/>
  <c r="BY32"/>
  <c r="EY32" s="1"/>
  <c r="BX32"/>
  <c r="CW32" s="1"/>
  <c r="EX32" s="1"/>
  <c r="BS32"/>
  <c r="BR32"/>
  <c r="BQ32"/>
  <c r="BP32"/>
  <c r="AJ32"/>
  <c r="AD32"/>
  <c r="AK32" s="1"/>
  <c r="BT32" s="1"/>
  <c r="X32"/>
  <c r="K32"/>
  <c r="L32" s="1"/>
  <c r="O32" s="1"/>
  <c r="F32"/>
  <c r="ME31"/>
  <c r="MB31"/>
  <c r="MF31" s="1"/>
  <c r="MG31" s="1"/>
  <c r="LG31"/>
  <c r="LF31"/>
  <c r="LE31"/>
  <c r="LD31"/>
  <c r="LC31"/>
  <c r="LB31"/>
  <c r="LA31"/>
  <c r="KZ31"/>
  <c r="KY31"/>
  <c r="KX31"/>
  <c r="KW31"/>
  <c r="KV31"/>
  <c r="KU31"/>
  <c r="KT31"/>
  <c r="KS31"/>
  <c r="KR31"/>
  <c r="KQ31"/>
  <c r="KP31"/>
  <c r="KO31"/>
  <c r="KN31"/>
  <c r="KM31"/>
  <c r="KL31"/>
  <c r="KK31"/>
  <c r="KJ31"/>
  <c r="KI31"/>
  <c r="KH31"/>
  <c r="KG31"/>
  <c r="KF31"/>
  <c r="KE31"/>
  <c r="KD31"/>
  <c r="KC31"/>
  <c r="KB31"/>
  <c r="KA31"/>
  <c r="JZ31"/>
  <c r="JY31"/>
  <c r="JX31"/>
  <c r="JW31"/>
  <c r="JV31"/>
  <c r="JU31"/>
  <c r="JT31"/>
  <c r="JS31"/>
  <c r="JR31"/>
  <c r="JQ31"/>
  <c r="JP31"/>
  <c r="JO31"/>
  <c r="JN31"/>
  <c r="JM31"/>
  <c r="JL31"/>
  <c r="JK31"/>
  <c r="JJ31"/>
  <c r="JI31"/>
  <c r="JH31"/>
  <c r="JG31"/>
  <c r="JF31"/>
  <c r="JE31"/>
  <c r="JD31"/>
  <c r="JC31"/>
  <c r="JB31"/>
  <c r="JA31"/>
  <c r="IZ31"/>
  <c r="IY31"/>
  <c r="IX31"/>
  <c r="IW31"/>
  <c r="IV31"/>
  <c r="IU31"/>
  <c r="IT31"/>
  <c r="IS31"/>
  <c r="IR31"/>
  <c r="IQ31"/>
  <c r="IP31"/>
  <c r="IO31"/>
  <c r="IN31"/>
  <c r="IM31"/>
  <c r="IL31"/>
  <c r="IK31"/>
  <c r="IJ31"/>
  <c r="II31"/>
  <c r="IH31"/>
  <c r="IG31"/>
  <c r="IF31"/>
  <c r="IE31"/>
  <c r="ID31"/>
  <c r="IC31"/>
  <c r="IB31"/>
  <c r="IA31"/>
  <c r="HZ31"/>
  <c r="HY31"/>
  <c r="HX31"/>
  <c r="HW31"/>
  <c r="HV31"/>
  <c r="HU31"/>
  <c r="HT31"/>
  <c r="HS31"/>
  <c r="HR31"/>
  <c r="HQ31"/>
  <c r="HP31"/>
  <c r="HO31"/>
  <c r="HN31"/>
  <c r="HM31"/>
  <c r="HL31"/>
  <c r="HK31"/>
  <c r="HJ31"/>
  <c r="HI31"/>
  <c r="HH31"/>
  <c r="HG31"/>
  <c r="HF31"/>
  <c r="HE31"/>
  <c r="HD31"/>
  <c r="HC31"/>
  <c r="HB31"/>
  <c r="HA31"/>
  <c r="GZ31"/>
  <c r="GY31"/>
  <c r="GX31"/>
  <c r="GW31"/>
  <c r="GV31"/>
  <c r="GU31"/>
  <c r="GT31"/>
  <c r="GS31"/>
  <c r="GR31"/>
  <c r="LI31" s="1"/>
  <c r="GK31"/>
  <c r="GJ31"/>
  <c r="GI31"/>
  <c r="GH31"/>
  <c r="GG31"/>
  <c r="GF31"/>
  <c r="GE31"/>
  <c r="GD31"/>
  <c r="GC31"/>
  <c r="GB31"/>
  <c r="GA31"/>
  <c r="FZ31"/>
  <c r="FY31"/>
  <c r="FX31"/>
  <c r="FW31"/>
  <c r="FV31"/>
  <c r="FU31"/>
  <c r="FT31"/>
  <c r="FS31"/>
  <c r="FR31"/>
  <c r="FQ31"/>
  <c r="FP31"/>
  <c r="FO31"/>
  <c r="FN31"/>
  <c r="FM31"/>
  <c r="FL31"/>
  <c r="LN31" s="1"/>
  <c r="FK31"/>
  <c r="LM31" s="1"/>
  <c r="FJ31"/>
  <c r="LL31" s="1"/>
  <c r="FI31"/>
  <c r="LK31" s="1"/>
  <c r="FH31"/>
  <c r="LJ31" s="1"/>
  <c r="EV31"/>
  <c r="EU31"/>
  <c r="ET31"/>
  <c r="ES31"/>
  <c r="ER31"/>
  <c r="EQ31"/>
  <c r="EP31"/>
  <c r="EO31"/>
  <c r="EN31"/>
  <c r="EM31"/>
  <c r="EG31"/>
  <c r="EF31"/>
  <c r="EE31"/>
  <c r="ED31"/>
  <c r="EC31"/>
  <c r="EB31"/>
  <c r="EA31"/>
  <c r="DZ31"/>
  <c r="DY31"/>
  <c r="DX31"/>
  <c r="EW31" s="1"/>
  <c r="DV31"/>
  <c r="DU31"/>
  <c r="DT31"/>
  <c r="DS31"/>
  <c r="DR31"/>
  <c r="DQ31"/>
  <c r="DP31"/>
  <c r="DO31"/>
  <c r="DN31"/>
  <c r="DM31"/>
  <c r="FF31" s="1"/>
  <c r="DL31"/>
  <c r="DK31"/>
  <c r="DJ31"/>
  <c r="DI31"/>
  <c r="DH31"/>
  <c r="DG31"/>
  <c r="DF31"/>
  <c r="DE31"/>
  <c r="DD31"/>
  <c r="DC31"/>
  <c r="DB31"/>
  <c r="DA31"/>
  <c r="CZ31"/>
  <c r="CY31"/>
  <c r="CX31"/>
  <c r="DW31" s="1"/>
  <c r="CV31"/>
  <c r="CU31"/>
  <c r="CT31"/>
  <c r="CS31"/>
  <c r="CR31"/>
  <c r="FG31" s="1"/>
  <c r="CL31"/>
  <c r="CK31"/>
  <c r="CJ31"/>
  <c r="CI31"/>
  <c r="CH31"/>
  <c r="FE31" s="1"/>
  <c r="CG31"/>
  <c r="CF31"/>
  <c r="CE31"/>
  <c r="CD31"/>
  <c r="CC31"/>
  <c r="FD31" s="1"/>
  <c r="CB31"/>
  <c r="FB31" s="1"/>
  <c r="CA31"/>
  <c r="FA31" s="1"/>
  <c r="BZ31"/>
  <c r="EZ31" s="1"/>
  <c r="BY31"/>
  <c r="EY31" s="1"/>
  <c r="BX31"/>
  <c r="FC31" s="1"/>
  <c r="BS31"/>
  <c r="BR31"/>
  <c r="BQ31"/>
  <c r="BP31"/>
  <c r="AJ31"/>
  <c r="AD31"/>
  <c r="X31"/>
  <c r="AK31" s="1"/>
  <c r="BT31" s="1"/>
  <c r="L31"/>
  <c r="O31" s="1"/>
  <c r="K31"/>
  <c r="F31"/>
  <c r="ME30"/>
  <c r="MB30"/>
  <c r="MF30" s="1"/>
  <c r="MG30" s="1"/>
  <c r="LG30"/>
  <c r="LF30"/>
  <c r="LE30"/>
  <c r="LD30"/>
  <c r="LC30"/>
  <c r="LB30"/>
  <c r="LA30"/>
  <c r="KZ30"/>
  <c r="KY30"/>
  <c r="KX30"/>
  <c r="KW30"/>
  <c r="KV30"/>
  <c r="KU30"/>
  <c r="KT30"/>
  <c r="KS30"/>
  <c r="KR30"/>
  <c r="KQ30"/>
  <c r="KP30"/>
  <c r="KO30"/>
  <c r="KN30"/>
  <c r="KM30"/>
  <c r="KL30"/>
  <c r="KK30"/>
  <c r="KJ30"/>
  <c r="KI30"/>
  <c r="KH30"/>
  <c r="KG30"/>
  <c r="KF30"/>
  <c r="KE30"/>
  <c r="KD30"/>
  <c r="KC30"/>
  <c r="KB30"/>
  <c r="KA30"/>
  <c r="JZ30"/>
  <c r="JY30"/>
  <c r="JX30"/>
  <c r="JW30"/>
  <c r="JV30"/>
  <c r="JU30"/>
  <c r="JT30"/>
  <c r="JS30"/>
  <c r="JR30"/>
  <c r="JQ30"/>
  <c r="JP30"/>
  <c r="JO30"/>
  <c r="JN30"/>
  <c r="JM30"/>
  <c r="JL30"/>
  <c r="JK30"/>
  <c r="JJ30"/>
  <c r="JI30"/>
  <c r="JH30"/>
  <c r="JG30"/>
  <c r="JF30"/>
  <c r="JE30"/>
  <c r="JD30"/>
  <c r="JC30"/>
  <c r="JB30"/>
  <c r="JA30"/>
  <c r="IZ30"/>
  <c r="IY30"/>
  <c r="IX30"/>
  <c r="IW30"/>
  <c r="IV30"/>
  <c r="IU30"/>
  <c r="IT30"/>
  <c r="IS30"/>
  <c r="IR30"/>
  <c r="IQ30"/>
  <c r="IP30"/>
  <c r="IO30"/>
  <c r="IN30"/>
  <c r="IM30"/>
  <c r="IL30"/>
  <c r="IK30"/>
  <c r="IJ30"/>
  <c r="II30"/>
  <c r="IH30"/>
  <c r="IG30"/>
  <c r="IF30"/>
  <c r="IE30"/>
  <c r="ID30"/>
  <c r="IC30"/>
  <c r="IB30"/>
  <c r="IA30"/>
  <c r="HZ30"/>
  <c r="HY30"/>
  <c r="HX30"/>
  <c r="HW30"/>
  <c r="HV30"/>
  <c r="HU30"/>
  <c r="HT30"/>
  <c r="HS30"/>
  <c r="HR30"/>
  <c r="HQ30"/>
  <c r="HP30"/>
  <c r="HO30"/>
  <c r="HN30"/>
  <c r="HM30"/>
  <c r="HL30"/>
  <c r="HK30"/>
  <c r="HJ30"/>
  <c r="HI30"/>
  <c r="HH30"/>
  <c r="HG30"/>
  <c r="HF30"/>
  <c r="HE30"/>
  <c r="HD30"/>
  <c r="HC30"/>
  <c r="HB30"/>
  <c r="HA30"/>
  <c r="GZ30"/>
  <c r="GY30"/>
  <c r="GX30"/>
  <c r="GW30"/>
  <c r="GV30"/>
  <c r="GU30"/>
  <c r="GT30"/>
  <c r="GS30"/>
  <c r="GR30"/>
  <c r="LI30" s="1"/>
  <c r="GK30"/>
  <c r="GJ30"/>
  <c r="GI30"/>
  <c r="GH30"/>
  <c r="GG30"/>
  <c r="GF30"/>
  <c r="GE30"/>
  <c r="GD30"/>
  <c r="GC30"/>
  <c r="GB30"/>
  <c r="GA30"/>
  <c r="FZ30"/>
  <c r="FY30"/>
  <c r="FX30"/>
  <c r="FW30"/>
  <c r="FV30"/>
  <c r="FU30"/>
  <c r="FT30"/>
  <c r="FS30"/>
  <c r="FR30"/>
  <c r="FQ30"/>
  <c r="FP30"/>
  <c r="FO30"/>
  <c r="FN30"/>
  <c r="FM30"/>
  <c r="FL30"/>
  <c r="LN30" s="1"/>
  <c r="FK30"/>
  <c r="LM30" s="1"/>
  <c r="FJ30"/>
  <c r="LL30" s="1"/>
  <c r="FI30"/>
  <c r="LK30" s="1"/>
  <c r="FH30"/>
  <c r="LJ30" s="1"/>
  <c r="EV30"/>
  <c r="EU30"/>
  <c r="ET30"/>
  <c r="ES30"/>
  <c r="ER30"/>
  <c r="EQ30"/>
  <c r="EP30"/>
  <c r="EO30"/>
  <c r="EN30"/>
  <c r="EM30"/>
  <c r="EG30"/>
  <c r="EF30"/>
  <c r="EE30"/>
  <c r="ED30"/>
  <c r="EC30"/>
  <c r="EB30"/>
  <c r="EA30"/>
  <c r="DZ30"/>
  <c r="DY30"/>
  <c r="DX30"/>
  <c r="EW30" s="1"/>
  <c r="DV30"/>
  <c r="DU30"/>
  <c r="DT30"/>
  <c r="DS30"/>
  <c r="DR30"/>
  <c r="DQ30"/>
  <c r="DP30"/>
  <c r="DO30"/>
  <c r="DN30"/>
  <c r="DM30"/>
  <c r="FF30" s="1"/>
  <c r="DL30"/>
  <c r="DK30"/>
  <c r="DJ30"/>
  <c r="DI30"/>
  <c r="DH30"/>
  <c r="DG30"/>
  <c r="DF30"/>
  <c r="DE30"/>
  <c r="DD30"/>
  <c r="DC30"/>
  <c r="DW30" s="1"/>
  <c r="DB30"/>
  <c r="DA30"/>
  <c r="CZ30"/>
  <c r="CY30"/>
  <c r="CX30"/>
  <c r="CV30"/>
  <c r="CU30"/>
  <c r="CT30"/>
  <c r="CS30"/>
  <c r="CR30"/>
  <c r="FG30" s="1"/>
  <c r="CL30"/>
  <c r="CK30"/>
  <c r="CJ30"/>
  <c r="CI30"/>
  <c r="CH30"/>
  <c r="FE30" s="1"/>
  <c r="CG30"/>
  <c r="CF30"/>
  <c r="CE30"/>
  <c r="CD30"/>
  <c r="CC30"/>
  <c r="FD30" s="1"/>
  <c r="CB30"/>
  <c r="FB30" s="1"/>
  <c r="CA30"/>
  <c r="FA30" s="1"/>
  <c r="BZ30"/>
  <c r="EZ30" s="1"/>
  <c r="BY30"/>
  <c r="EY30" s="1"/>
  <c r="BX30"/>
  <c r="CW30" s="1"/>
  <c r="BS30"/>
  <c r="BR30"/>
  <c r="BQ30"/>
  <c r="BP30"/>
  <c r="AJ30"/>
  <c r="AD30"/>
  <c r="AK30" s="1"/>
  <c r="BT30" s="1"/>
  <c r="X30"/>
  <c r="K30"/>
  <c r="L30" s="1"/>
  <c r="O30" s="1"/>
  <c r="F30"/>
  <c r="ME29"/>
  <c r="MB29"/>
  <c r="MF29" s="1"/>
  <c r="MG29" s="1"/>
  <c r="LG29"/>
  <c r="LF29"/>
  <c r="LE29"/>
  <c r="LD29"/>
  <c r="LC29"/>
  <c r="LB29"/>
  <c r="LA29"/>
  <c r="KZ29"/>
  <c r="KY29"/>
  <c r="KX29"/>
  <c r="KW29"/>
  <c r="KV29"/>
  <c r="KU29"/>
  <c r="KT29"/>
  <c r="KS29"/>
  <c r="KR29"/>
  <c r="KQ29"/>
  <c r="KP29"/>
  <c r="KO29"/>
  <c r="KN29"/>
  <c r="KM29"/>
  <c r="KL29"/>
  <c r="KK29"/>
  <c r="KJ29"/>
  <c r="KI29"/>
  <c r="KH29"/>
  <c r="KG29"/>
  <c r="KF29"/>
  <c r="KE29"/>
  <c r="KD29"/>
  <c r="KC29"/>
  <c r="KB29"/>
  <c r="KA29"/>
  <c r="JZ29"/>
  <c r="JY29"/>
  <c r="JX29"/>
  <c r="JW29"/>
  <c r="JV29"/>
  <c r="JU29"/>
  <c r="JT29"/>
  <c r="JS29"/>
  <c r="JR29"/>
  <c r="JQ29"/>
  <c r="JP29"/>
  <c r="JO29"/>
  <c r="JN29"/>
  <c r="JM29"/>
  <c r="JL29"/>
  <c r="JK29"/>
  <c r="JJ29"/>
  <c r="JI29"/>
  <c r="JH29"/>
  <c r="JG29"/>
  <c r="JF29"/>
  <c r="JE29"/>
  <c r="JD29"/>
  <c r="JC29"/>
  <c r="JB29"/>
  <c r="JA29"/>
  <c r="IZ29"/>
  <c r="IY29"/>
  <c r="IX29"/>
  <c r="IW29"/>
  <c r="IV29"/>
  <c r="IU29"/>
  <c r="IT29"/>
  <c r="IS29"/>
  <c r="IR29"/>
  <c r="IQ29"/>
  <c r="IP29"/>
  <c r="IO29"/>
  <c r="IN29"/>
  <c r="IM29"/>
  <c r="IL29"/>
  <c r="IK29"/>
  <c r="IJ29"/>
  <c r="II29"/>
  <c r="IH29"/>
  <c r="IG29"/>
  <c r="IF29"/>
  <c r="IE29"/>
  <c r="ID29"/>
  <c r="IC29"/>
  <c r="IB29"/>
  <c r="IA29"/>
  <c r="HZ29"/>
  <c r="HY29"/>
  <c r="HX29"/>
  <c r="HW29"/>
  <c r="HV29"/>
  <c r="HU29"/>
  <c r="HT29"/>
  <c r="HS29"/>
  <c r="HR29"/>
  <c r="HQ29"/>
  <c r="HP29"/>
  <c r="HO29"/>
  <c r="HN29"/>
  <c r="HM29"/>
  <c r="HL29"/>
  <c r="HK29"/>
  <c r="HJ29"/>
  <c r="HI29"/>
  <c r="HH29"/>
  <c r="HG29"/>
  <c r="HF29"/>
  <c r="HE29"/>
  <c r="HD29"/>
  <c r="HC29"/>
  <c r="HB29"/>
  <c r="HA29"/>
  <c r="GZ29"/>
  <c r="GY29"/>
  <c r="GX29"/>
  <c r="GW29"/>
  <c r="GV29"/>
  <c r="GU29"/>
  <c r="GT29"/>
  <c r="GS29"/>
  <c r="GR29"/>
  <c r="LI29" s="1"/>
  <c r="GK29"/>
  <c r="GJ29"/>
  <c r="GI29"/>
  <c r="GH29"/>
  <c r="GG29"/>
  <c r="GF29"/>
  <c r="GE29"/>
  <c r="GD29"/>
  <c r="GC29"/>
  <c r="GB29"/>
  <c r="GA29"/>
  <c r="FZ29"/>
  <c r="FY29"/>
  <c r="FX29"/>
  <c r="FW29"/>
  <c r="FV29"/>
  <c r="FU29"/>
  <c r="FT29"/>
  <c r="FS29"/>
  <c r="FR29"/>
  <c r="FQ29"/>
  <c r="FP29"/>
  <c r="FO29"/>
  <c r="FN29"/>
  <c r="FM29"/>
  <c r="FL29"/>
  <c r="LN29" s="1"/>
  <c r="FK29"/>
  <c r="LM29" s="1"/>
  <c r="FJ29"/>
  <c r="LL29" s="1"/>
  <c r="FI29"/>
  <c r="LK29" s="1"/>
  <c r="FH29"/>
  <c r="LJ29" s="1"/>
  <c r="EV29"/>
  <c r="EU29"/>
  <c r="ET29"/>
  <c r="ES29"/>
  <c r="ER29"/>
  <c r="EQ29"/>
  <c r="EP29"/>
  <c r="EO29"/>
  <c r="EN29"/>
  <c r="EM29"/>
  <c r="EG29"/>
  <c r="EF29"/>
  <c r="EE29"/>
  <c r="ED29"/>
  <c r="EC29"/>
  <c r="EB29"/>
  <c r="EA29"/>
  <c r="DZ29"/>
  <c r="DY29"/>
  <c r="DX29"/>
  <c r="EW29" s="1"/>
  <c r="DV29"/>
  <c r="DU29"/>
  <c r="DT29"/>
  <c r="DS29"/>
  <c r="DR29"/>
  <c r="DQ29"/>
  <c r="DP29"/>
  <c r="DO29"/>
  <c r="DN29"/>
  <c r="DM29"/>
  <c r="FF29" s="1"/>
  <c r="DL29"/>
  <c r="DK29"/>
  <c r="DJ29"/>
  <c r="DI29"/>
  <c r="DH29"/>
  <c r="DG29"/>
  <c r="DF29"/>
  <c r="DE29"/>
  <c r="DD29"/>
  <c r="DC29"/>
  <c r="DB29"/>
  <c r="DA29"/>
  <c r="CZ29"/>
  <c r="CY29"/>
  <c r="CX29"/>
  <c r="DW29" s="1"/>
  <c r="CV29"/>
  <c r="CU29"/>
  <c r="CT29"/>
  <c r="CS29"/>
  <c r="CR29"/>
  <c r="FG29" s="1"/>
  <c r="CL29"/>
  <c r="CK29"/>
  <c r="CJ29"/>
  <c r="CI29"/>
  <c r="CH29"/>
  <c r="FE29" s="1"/>
  <c r="CG29"/>
  <c r="CF29"/>
  <c r="CE29"/>
  <c r="CD29"/>
  <c r="CC29"/>
  <c r="FD29" s="1"/>
  <c r="CB29"/>
  <c r="FB29" s="1"/>
  <c r="CA29"/>
  <c r="FA29" s="1"/>
  <c r="BZ29"/>
  <c r="EZ29" s="1"/>
  <c r="BY29"/>
  <c r="EY29" s="1"/>
  <c r="BX29"/>
  <c r="FC29" s="1"/>
  <c r="BS29"/>
  <c r="BR29"/>
  <c r="BQ29"/>
  <c r="BP29"/>
  <c r="AJ29"/>
  <c r="AD29"/>
  <c r="X29"/>
  <c r="AK29" s="1"/>
  <c r="BT29" s="1"/>
  <c r="L29"/>
  <c r="O29" s="1"/>
  <c r="K29"/>
  <c r="F29"/>
  <c r="ME28"/>
  <c r="MB28"/>
  <c r="MF28" s="1"/>
  <c r="MG28" s="1"/>
  <c r="LG28"/>
  <c r="LF28"/>
  <c r="LE28"/>
  <c r="LD28"/>
  <c r="LC28"/>
  <c r="LB28"/>
  <c r="LA28"/>
  <c r="KZ28"/>
  <c r="KY28"/>
  <c r="KX28"/>
  <c r="KW28"/>
  <c r="KV28"/>
  <c r="KU28"/>
  <c r="KT28"/>
  <c r="KS28"/>
  <c r="KR28"/>
  <c r="KQ28"/>
  <c r="KP28"/>
  <c r="KO28"/>
  <c r="KN28"/>
  <c r="KM28"/>
  <c r="KL28"/>
  <c r="KK28"/>
  <c r="KJ28"/>
  <c r="KI28"/>
  <c r="KH28"/>
  <c r="KG28"/>
  <c r="KF28"/>
  <c r="KE28"/>
  <c r="KD28"/>
  <c r="KC28"/>
  <c r="KB28"/>
  <c r="KA28"/>
  <c r="JZ28"/>
  <c r="JY28"/>
  <c r="JX28"/>
  <c r="JW28"/>
  <c r="JV28"/>
  <c r="JU28"/>
  <c r="JT28"/>
  <c r="JS28"/>
  <c r="JR28"/>
  <c r="JQ28"/>
  <c r="JP28"/>
  <c r="JO28"/>
  <c r="JN28"/>
  <c r="JM28"/>
  <c r="JL28"/>
  <c r="JK28"/>
  <c r="JJ28"/>
  <c r="JI28"/>
  <c r="JH28"/>
  <c r="JG28"/>
  <c r="JF28"/>
  <c r="JE28"/>
  <c r="JD28"/>
  <c r="JC28"/>
  <c r="JB28"/>
  <c r="JA28"/>
  <c r="IZ28"/>
  <c r="IY28"/>
  <c r="IX28"/>
  <c r="IW28"/>
  <c r="IV28"/>
  <c r="IU28"/>
  <c r="IT28"/>
  <c r="IS28"/>
  <c r="IR28"/>
  <c r="IQ28"/>
  <c r="IP28"/>
  <c r="IO28"/>
  <c r="IN28"/>
  <c r="IM28"/>
  <c r="IL28"/>
  <c r="IK28"/>
  <c r="IJ28"/>
  <c r="II28"/>
  <c r="IH28"/>
  <c r="IG28"/>
  <c r="IF28"/>
  <c r="IE28"/>
  <c r="ID28"/>
  <c r="IC28"/>
  <c r="IB28"/>
  <c r="IA28"/>
  <c r="HZ28"/>
  <c r="HY28"/>
  <c r="HX28"/>
  <c r="HW28"/>
  <c r="HV28"/>
  <c r="HU28"/>
  <c r="HT28"/>
  <c r="HS28"/>
  <c r="HR28"/>
  <c r="HQ28"/>
  <c r="HP28"/>
  <c r="HO28"/>
  <c r="HN28"/>
  <c r="HM28"/>
  <c r="HL28"/>
  <c r="HK28"/>
  <c r="HJ28"/>
  <c r="HI28"/>
  <c r="HH28"/>
  <c r="HG28"/>
  <c r="HF28"/>
  <c r="HE28"/>
  <c r="HD28"/>
  <c r="HC28"/>
  <c r="HB28"/>
  <c r="HA28"/>
  <c r="GZ28"/>
  <c r="GY28"/>
  <c r="GX28"/>
  <c r="GW28"/>
  <c r="GV28"/>
  <c r="GU28"/>
  <c r="GT28"/>
  <c r="GS28"/>
  <c r="GR28"/>
  <c r="LI28" s="1"/>
  <c r="GK28"/>
  <c r="GJ28"/>
  <c r="GI28"/>
  <c r="GH28"/>
  <c r="GG28"/>
  <c r="GF28"/>
  <c r="GE28"/>
  <c r="GD28"/>
  <c r="GC28"/>
  <c r="GB28"/>
  <c r="GA28"/>
  <c r="FZ28"/>
  <c r="FY28"/>
  <c r="FX28"/>
  <c r="FW28"/>
  <c r="FV28"/>
  <c r="FU28"/>
  <c r="FT28"/>
  <c r="FS28"/>
  <c r="FR28"/>
  <c r="FQ28"/>
  <c r="FP28"/>
  <c r="FO28"/>
  <c r="FN28"/>
  <c r="FM28"/>
  <c r="FL28"/>
  <c r="LN28" s="1"/>
  <c r="FK28"/>
  <c r="LM28" s="1"/>
  <c r="FJ28"/>
  <c r="LL28" s="1"/>
  <c r="FI28"/>
  <c r="LK28" s="1"/>
  <c r="FH28"/>
  <c r="LJ28" s="1"/>
  <c r="EV28"/>
  <c r="EU28"/>
  <c r="ET28"/>
  <c r="ES28"/>
  <c r="ER28"/>
  <c r="EQ28"/>
  <c r="EP28"/>
  <c r="EO28"/>
  <c r="EN28"/>
  <c r="EM28"/>
  <c r="EG28"/>
  <c r="EF28"/>
  <c r="EE28"/>
  <c r="ED28"/>
  <c r="EC28"/>
  <c r="EB28"/>
  <c r="EA28"/>
  <c r="DZ28"/>
  <c r="DY28"/>
  <c r="DX28"/>
  <c r="EW28" s="1"/>
  <c r="DV28"/>
  <c r="DU28"/>
  <c r="DT28"/>
  <c r="DS28"/>
  <c r="DR28"/>
  <c r="DQ28"/>
  <c r="DP28"/>
  <c r="DO28"/>
  <c r="DN28"/>
  <c r="DM28"/>
  <c r="FF28" s="1"/>
  <c r="DL28"/>
  <c r="DK28"/>
  <c r="DJ28"/>
  <c r="DI28"/>
  <c r="DH28"/>
  <c r="DG28"/>
  <c r="DF28"/>
  <c r="DE28"/>
  <c r="DD28"/>
  <c r="DC28"/>
  <c r="DW28" s="1"/>
  <c r="DB28"/>
  <c r="DA28"/>
  <c r="CZ28"/>
  <c r="CY28"/>
  <c r="CX28"/>
  <c r="CV28"/>
  <c r="CU28"/>
  <c r="CT28"/>
  <c r="CS28"/>
  <c r="CR28"/>
  <c r="FG28" s="1"/>
  <c r="CL28"/>
  <c r="CK28"/>
  <c r="CJ28"/>
  <c r="CI28"/>
  <c r="CH28"/>
  <c r="FE28" s="1"/>
  <c r="CG28"/>
  <c r="CF28"/>
  <c r="CE28"/>
  <c r="CD28"/>
  <c r="CC28"/>
  <c r="FD28" s="1"/>
  <c r="CB28"/>
  <c r="FB28" s="1"/>
  <c r="CA28"/>
  <c r="FA28" s="1"/>
  <c r="BZ28"/>
  <c r="EZ28" s="1"/>
  <c r="BY28"/>
  <c r="EY28" s="1"/>
  <c r="BX28"/>
  <c r="CW28" s="1"/>
  <c r="EX28" s="1"/>
  <c r="BS28"/>
  <c r="BR28"/>
  <c r="BQ28"/>
  <c r="BP28"/>
  <c r="AJ28"/>
  <c r="AD28"/>
  <c r="AK28" s="1"/>
  <c r="BT28" s="1"/>
  <c r="X28"/>
  <c r="K28"/>
  <c r="L28" s="1"/>
  <c r="O28" s="1"/>
  <c r="F28"/>
  <c r="ME27"/>
  <c r="MB27"/>
  <c r="MF27" s="1"/>
  <c r="MG27" s="1"/>
  <c r="LG27"/>
  <c r="LF27"/>
  <c r="LE27"/>
  <c r="LD27"/>
  <c r="LC27"/>
  <c r="LB27"/>
  <c r="LA27"/>
  <c r="KZ27"/>
  <c r="KY27"/>
  <c r="KX27"/>
  <c r="KW27"/>
  <c r="KV27"/>
  <c r="KU27"/>
  <c r="KT27"/>
  <c r="KS27"/>
  <c r="KR27"/>
  <c r="KQ27"/>
  <c r="KP27"/>
  <c r="KO27"/>
  <c r="KN27"/>
  <c r="KM27"/>
  <c r="KL27"/>
  <c r="KK27"/>
  <c r="KJ27"/>
  <c r="KI27"/>
  <c r="KH27"/>
  <c r="KG27"/>
  <c r="KF27"/>
  <c r="KE27"/>
  <c r="KD27"/>
  <c r="KC27"/>
  <c r="KB27"/>
  <c r="KA27"/>
  <c r="JZ27"/>
  <c r="JY27"/>
  <c r="JX27"/>
  <c r="JW27"/>
  <c r="JV27"/>
  <c r="JU27"/>
  <c r="JT27"/>
  <c r="JS27"/>
  <c r="JR27"/>
  <c r="JQ27"/>
  <c r="JP27"/>
  <c r="JO27"/>
  <c r="JN27"/>
  <c r="JM27"/>
  <c r="JL27"/>
  <c r="JK27"/>
  <c r="JJ27"/>
  <c r="JI27"/>
  <c r="JH27"/>
  <c r="JG27"/>
  <c r="JF27"/>
  <c r="JE27"/>
  <c r="JD27"/>
  <c r="JC27"/>
  <c r="JB27"/>
  <c r="JA27"/>
  <c r="IZ27"/>
  <c r="IY27"/>
  <c r="IX27"/>
  <c r="IW27"/>
  <c r="IV27"/>
  <c r="IU27"/>
  <c r="IT27"/>
  <c r="IS27"/>
  <c r="IR27"/>
  <c r="IQ27"/>
  <c r="IP27"/>
  <c r="IO27"/>
  <c r="IN27"/>
  <c r="IM27"/>
  <c r="IL27"/>
  <c r="IK27"/>
  <c r="IJ27"/>
  <c r="II27"/>
  <c r="IH27"/>
  <c r="IG27"/>
  <c r="IF27"/>
  <c r="IE27"/>
  <c r="ID27"/>
  <c r="IC27"/>
  <c r="IB27"/>
  <c r="IA27"/>
  <c r="HZ27"/>
  <c r="HY27"/>
  <c r="HX27"/>
  <c r="HW27"/>
  <c r="HV27"/>
  <c r="HU27"/>
  <c r="HT27"/>
  <c r="HS27"/>
  <c r="HR27"/>
  <c r="HQ27"/>
  <c r="HP27"/>
  <c r="HO27"/>
  <c r="HN27"/>
  <c r="HM27"/>
  <c r="HL27"/>
  <c r="HK27"/>
  <c r="HJ27"/>
  <c r="HI27"/>
  <c r="HH27"/>
  <c r="HG27"/>
  <c r="HF27"/>
  <c r="HE27"/>
  <c r="HD27"/>
  <c r="HC27"/>
  <c r="HB27"/>
  <c r="HA27"/>
  <c r="GZ27"/>
  <c r="GY27"/>
  <c r="GX27"/>
  <c r="GW27"/>
  <c r="GV27"/>
  <c r="GU27"/>
  <c r="GT27"/>
  <c r="GS27"/>
  <c r="GR27"/>
  <c r="LI27" s="1"/>
  <c r="GK27"/>
  <c r="GJ27"/>
  <c r="GI27"/>
  <c r="GH27"/>
  <c r="GG27"/>
  <c r="GF27"/>
  <c r="GE27"/>
  <c r="GD27"/>
  <c r="GC27"/>
  <c r="GB27"/>
  <c r="GA27"/>
  <c r="FZ27"/>
  <c r="FY27"/>
  <c r="FX27"/>
  <c r="FW27"/>
  <c r="FV27"/>
  <c r="FU27"/>
  <c r="FT27"/>
  <c r="FS27"/>
  <c r="FR27"/>
  <c r="FQ27"/>
  <c r="FP27"/>
  <c r="FO27"/>
  <c r="FN27"/>
  <c r="FM27"/>
  <c r="FL27"/>
  <c r="LN27" s="1"/>
  <c r="FK27"/>
  <c r="LM27" s="1"/>
  <c r="FJ27"/>
  <c r="LL27" s="1"/>
  <c r="FI27"/>
  <c r="LK27" s="1"/>
  <c r="FH27"/>
  <c r="LJ27" s="1"/>
  <c r="EV27"/>
  <c r="EU27"/>
  <c r="ET27"/>
  <c r="ES27"/>
  <c r="ER27"/>
  <c r="EQ27"/>
  <c r="EP27"/>
  <c r="EO27"/>
  <c r="EN27"/>
  <c r="EM27"/>
  <c r="EG27"/>
  <c r="EF27"/>
  <c r="EE27"/>
  <c r="ED27"/>
  <c r="EC27"/>
  <c r="EB27"/>
  <c r="EA27"/>
  <c r="DZ27"/>
  <c r="DY27"/>
  <c r="DX27"/>
  <c r="EW27" s="1"/>
  <c r="DV27"/>
  <c r="DU27"/>
  <c r="DT27"/>
  <c r="DS27"/>
  <c r="DR27"/>
  <c r="DQ27"/>
  <c r="DP27"/>
  <c r="DO27"/>
  <c r="DN27"/>
  <c r="DM27"/>
  <c r="FF27" s="1"/>
  <c r="DL27"/>
  <c r="DK27"/>
  <c r="DJ27"/>
  <c r="DI27"/>
  <c r="DH27"/>
  <c r="DG27"/>
  <c r="DF27"/>
  <c r="DE27"/>
  <c r="DD27"/>
  <c r="DC27"/>
  <c r="DB27"/>
  <c r="DA27"/>
  <c r="CZ27"/>
  <c r="CY27"/>
  <c r="CX27"/>
  <c r="DW27" s="1"/>
  <c r="CV27"/>
  <c r="CU27"/>
  <c r="CT27"/>
  <c r="CS27"/>
  <c r="CR27"/>
  <c r="FG27" s="1"/>
  <c r="CL27"/>
  <c r="CK27"/>
  <c r="CJ27"/>
  <c r="CI27"/>
  <c r="CH27"/>
  <c r="FE27" s="1"/>
  <c r="CG27"/>
  <c r="CF27"/>
  <c r="CE27"/>
  <c r="CD27"/>
  <c r="CC27"/>
  <c r="FD27" s="1"/>
  <c r="CB27"/>
  <c r="FB27" s="1"/>
  <c r="CA27"/>
  <c r="FA27" s="1"/>
  <c r="BZ27"/>
  <c r="EZ27" s="1"/>
  <c r="BY27"/>
  <c r="EY27" s="1"/>
  <c r="BX27"/>
  <c r="FC27" s="1"/>
  <c r="BS27"/>
  <c r="BR27"/>
  <c r="BQ27"/>
  <c r="BP27"/>
  <c r="AJ27"/>
  <c r="AD27"/>
  <c r="X27"/>
  <c r="AK27" s="1"/>
  <c r="BT27" s="1"/>
  <c r="L27"/>
  <c r="O27" s="1"/>
  <c r="K27"/>
  <c r="F27"/>
  <c r="ME26"/>
  <c r="MB26"/>
  <c r="MF26" s="1"/>
  <c r="MG26" s="1"/>
  <c r="LG26"/>
  <c r="LF26"/>
  <c r="LE26"/>
  <c r="LD26"/>
  <c r="LC26"/>
  <c r="LB26"/>
  <c r="LA26"/>
  <c r="KZ26"/>
  <c r="KY26"/>
  <c r="KX26"/>
  <c r="KW26"/>
  <c r="KV26"/>
  <c r="KU26"/>
  <c r="KT26"/>
  <c r="KS26"/>
  <c r="KR26"/>
  <c r="KQ26"/>
  <c r="KP26"/>
  <c r="KO26"/>
  <c r="KN26"/>
  <c r="KM26"/>
  <c r="KL26"/>
  <c r="KK26"/>
  <c r="KJ26"/>
  <c r="KI26"/>
  <c r="KH26"/>
  <c r="KG26"/>
  <c r="KF26"/>
  <c r="KE26"/>
  <c r="KD26"/>
  <c r="KC26"/>
  <c r="KB26"/>
  <c r="KA26"/>
  <c r="JZ26"/>
  <c r="JY26"/>
  <c r="JX26"/>
  <c r="JW26"/>
  <c r="JV26"/>
  <c r="JU26"/>
  <c r="JT26"/>
  <c r="JS26"/>
  <c r="JR26"/>
  <c r="JQ26"/>
  <c r="JP26"/>
  <c r="JO26"/>
  <c r="JN26"/>
  <c r="JM26"/>
  <c r="JL26"/>
  <c r="JK26"/>
  <c r="JJ26"/>
  <c r="JI26"/>
  <c r="JH26"/>
  <c r="JG26"/>
  <c r="JF26"/>
  <c r="JE26"/>
  <c r="JD26"/>
  <c r="JC26"/>
  <c r="JB26"/>
  <c r="JA26"/>
  <c r="IZ26"/>
  <c r="IY26"/>
  <c r="IX26"/>
  <c r="IW26"/>
  <c r="IV26"/>
  <c r="IU26"/>
  <c r="IT26"/>
  <c r="IS26"/>
  <c r="IR26"/>
  <c r="IQ26"/>
  <c r="IP26"/>
  <c r="IO26"/>
  <c r="IN26"/>
  <c r="IM26"/>
  <c r="IL26"/>
  <c r="IK26"/>
  <c r="IJ26"/>
  <c r="II26"/>
  <c r="IH26"/>
  <c r="IG26"/>
  <c r="IF26"/>
  <c r="IE26"/>
  <c r="ID26"/>
  <c r="IC26"/>
  <c r="IB26"/>
  <c r="IA26"/>
  <c r="HZ26"/>
  <c r="HY26"/>
  <c r="HX26"/>
  <c r="HW26"/>
  <c r="HV26"/>
  <c r="HU26"/>
  <c r="HT26"/>
  <c r="HS26"/>
  <c r="HR26"/>
  <c r="HQ26"/>
  <c r="HP26"/>
  <c r="HO26"/>
  <c r="HN26"/>
  <c r="HM26"/>
  <c r="HL26"/>
  <c r="HK26"/>
  <c r="HJ26"/>
  <c r="HI26"/>
  <c r="HH26"/>
  <c r="HG26"/>
  <c r="HF26"/>
  <c r="HE26"/>
  <c r="HD26"/>
  <c r="HC26"/>
  <c r="HB26"/>
  <c r="HA26"/>
  <c r="GZ26"/>
  <c r="GY26"/>
  <c r="GX26"/>
  <c r="GW26"/>
  <c r="GV26"/>
  <c r="GU26"/>
  <c r="GT26"/>
  <c r="GS26"/>
  <c r="GR26"/>
  <c r="LI26" s="1"/>
  <c r="GK26"/>
  <c r="GJ26"/>
  <c r="GI26"/>
  <c r="GH26"/>
  <c r="GG26"/>
  <c r="GF26"/>
  <c r="GE26"/>
  <c r="GD26"/>
  <c r="GC26"/>
  <c r="GB26"/>
  <c r="GA26"/>
  <c r="FZ26"/>
  <c r="FY26"/>
  <c r="FX26"/>
  <c r="FW26"/>
  <c r="FV26"/>
  <c r="FU26"/>
  <c r="FT26"/>
  <c r="FS26"/>
  <c r="FR26"/>
  <c r="FQ26"/>
  <c r="FP26"/>
  <c r="FO26"/>
  <c r="FN26"/>
  <c r="FM26"/>
  <c r="FL26"/>
  <c r="LN26" s="1"/>
  <c r="FK26"/>
  <c r="LM26" s="1"/>
  <c r="FJ26"/>
  <c r="LL26" s="1"/>
  <c r="FI26"/>
  <c r="LK26" s="1"/>
  <c r="FH26"/>
  <c r="LJ26" s="1"/>
  <c r="EV26"/>
  <c r="EU26"/>
  <c r="ET26"/>
  <c r="ES26"/>
  <c r="ER26"/>
  <c r="EQ26"/>
  <c r="EP26"/>
  <c r="EO26"/>
  <c r="EN26"/>
  <c r="EM26"/>
  <c r="EG26"/>
  <c r="EF26"/>
  <c r="EE26"/>
  <c r="ED26"/>
  <c r="EC26"/>
  <c r="EB26"/>
  <c r="EA26"/>
  <c r="DZ26"/>
  <c r="DY26"/>
  <c r="DX26"/>
  <c r="EW26" s="1"/>
  <c r="DV26"/>
  <c r="DU26"/>
  <c r="DT26"/>
  <c r="DS26"/>
  <c r="DR26"/>
  <c r="DQ26"/>
  <c r="DP26"/>
  <c r="DO26"/>
  <c r="DN26"/>
  <c r="DM26"/>
  <c r="FF26" s="1"/>
  <c r="DL26"/>
  <c r="DK26"/>
  <c r="DJ26"/>
  <c r="DI26"/>
  <c r="DH26"/>
  <c r="DG26"/>
  <c r="DF26"/>
  <c r="DE26"/>
  <c r="DD26"/>
  <c r="DC26"/>
  <c r="DW26" s="1"/>
  <c r="DB26"/>
  <c r="DA26"/>
  <c r="CZ26"/>
  <c r="CY26"/>
  <c r="CX26"/>
  <c r="CV26"/>
  <c r="CU26"/>
  <c r="CT26"/>
  <c r="CS26"/>
  <c r="CR26"/>
  <c r="FG26" s="1"/>
  <c r="CL26"/>
  <c r="CK26"/>
  <c r="CJ26"/>
  <c r="CI26"/>
  <c r="CH26"/>
  <c r="FE26" s="1"/>
  <c r="CG26"/>
  <c r="CF26"/>
  <c r="CE26"/>
  <c r="CD26"/>
  <c r="CC26"/>
  <c r="FD26" s="1"/>
  <c r="CB26"/>
  <c r="FB26" s="1"/>
  <c r="CA26"/>
  <c r="FA26" s="1"/>
  <c r="BZ26"/>
  <c r="EZ26" s="1"/>
  <c r="BY26"/>
  <c r="EY26" s="1"/>
  <c r="BX26"/>
  <c r="CW26" s="1"/>
  <c r="BS26"/>
  <c r="BR26"/>
  <c r="BQ26"/>
  <c r="BP26"/>
  <c r="AJ26"/>
  <c r="AD26"/>
  <c r="AK26" s="1"/>
  <c r="BT26" s="1"/>
  <c r="X26"/>
  <c r="K26"/>
  <c r="L26" s="1"/>
  <c r="O26" s="1"/>
  <c r="F26"/>
  <c r="ME25"/>
  <c r="MB25"/>
  <c r="MF25" s="1"/>
  <c r="MG25" s="1"/>
  <c r="LG25"/>
  <c r="LF25"/>
  <c r="LE25"/>
  <c r="LD25"/>
  <c r="LC25"/>
  <c r="LB25"/>
  <c r="LA25"/>
  <c r="KZ25"/>
  <c r="KY25"/>
  <c r="KX25"/>
  <c r="KW25"/>
  <c r="KV25"/>
  <c r="KU25"/>
  <c r="KT25"/>
  <c r="KS25"/>
  <c r="KR25"/>
  <c r="KQ25"/>
  <c r="KP25"/>
  <c r="KO25"/>
  <c r="KN25"/>
  <c r="KM25"/>
  <c r="KL25"/>
  <c r="KK25"/>
  <c r="KJ25"/>
  <c r="KI25"/>
  <c r="KH25"/>
  <c r="KG25"/>
  <c r="KF25"/>
  <c r="KE25"/>
  <c r="KD25"/>
  <c r="KC25"/>
  <c r="KB25"/>
  <c r="KA25"/>
  <c r="JZ25"/>
  <c r="JY25"/>
  <c r="JX25"/>
  <c r="JW25"/>
  <c r="JV25"/>
  <c r="JU25"/>
  <c r="JT25"/>
  <c r="JS25"/>
  <c r="JR25"/>
  <c r="JQ25"/>
  <c r="JP25"/>
  <c r="JO25"/>
  <c r="JN25"/>
  <c r="JM25"/>
  <c r="JL25"/>
  <c r="JK25"/>
  <c r="JJ25"/>
  <c r="JI25"/>
  <c r="JH25"/>
  <c r="JG25"/>
  <c r="JF25"/>
  <c r="JE25"/>
  <c r="JD25"/>
  <c r="JC25"/>
  <c r="JB25"/>
  <c r="JA25"/>
  <c r="IZ25"/>
  <c r="IY25"/>
  <c r="IX25"/>
  <c r="IW25"/>
  <c r="IV25"/>
  <c r="IU25"/>
  <c r="IT25"/>
  <c r="IS25"/>
  <c r="IR25"/>
  <c r="IQ25"/>
  <c r="IP25"/>
  <c r="IO25"/>
  <c r="IN25"/>
  <c r="IM25"/>
  <c r="IL25"/>
  <c r="IK25"/>
  <c r="IJ25"/>
  <c r="II25"/>
  <c r="IH25"/>
  <c r="IG25"/>
  <c r="IF25"/>
  <c r="IE25"/>
  <c r="ID25"/>
  <c r="IC25"/>
  <c r="IB25"/>
  <c r="IA25"/>
  <c r="HZ25"/>
  <c r="HY25"/>
  <c r="HX25"/>
  <c r="HW25"/>
  <c r="HV25"/>
  <c r="HU25"/>
  <c r="HT25"/>
  <c r="HS25"/>
  <c r="HR25"/>
  <c r="HQ25"/>
  <c r="HP25"/>
  <c r="HO25"/>
  <c r="HN25"/>
  <c r="HM25"/>
  <c r="HL25"/>
  <c r="HK25"/>
  <c r="HJ25"/>
  <c r="HI25"/>
  <c r="HH25"/>
  <c r="HG25"/>
  <c r="HF25"/>
  <c r="HE25"/>
  <c r="HD25"/>
  <c r="HC25"/>
  <c r="HB25"/>
  <c r="HA25"/>
  <c r="GZ25"/>
  <c r="GY25"/>
  <c r="GX25"/>
  <c r="GW25"/>
  <c r="GV25"/>
  <c r="GU25"/>
  <c r="GT25"/>
  <c r="GS25"/>
  <c r="GR25"/>
  <c r="LI25" s="1"/>
  <c r="GK25"/>
  <c r="GJ25"/>
  <c r="GI25"/>
  <c r="GH25"/>
  <c r="GG25"/>
  <c r="GF25"/>
  <c r="GE25"/>
  <c r="GD25"/>
  <c r="GC25"/>
  <c r="GB25"/>
  <c r="GA25"/>
  <c r="FZ25"/>
  <c r="FY25"/>
  <c r="FX25"/>
  <c r="FW25"/>
  <c r="FV25"/>
  <c r="FU25"/>
  <c r="FT25"/>
  <c r="FS25"/>
  <c r="FR25"/>
  <c r="FQ25"/>
  <c r="FP25"/>
  <c r="FO25"/>
  <c r="FN25"/>
  <c r="FM25"/>
  <c r="FL25"/>
  <c r="LN25" s="1"/>
  <c r="FK25"/>
  <c r="LM25" s="1"/>
  <c r="FJ25"/>
  <c r="LL25" s="1"/>
  <c r="FI25"/>
  <c r="LK25" s="1"/>
  <c r="FH25"/>
  <c r="LJ25" s="1"/>
  <c r="EV25"/>
  <c r="EU25"/>
  <c r="ET25"/>
  <c r="ES25"/>
  <c r="ER25"/>
  <c r="EQ25"/>
  <c r="EP25"/>
  <c r="EO25"/>
  <c r="EN25"/>
  <c r="EM25"/>
  <c r="EG25"/>
  <c r="EF25"/>
  <c r="EE25"/>
  <c r="ED25"/>
  <c r="EC25"/>
  <c r="EB25"/>
  <c r="EA25"/>
  <c r="DZ25"/>
  <c r="DY25"/>
  <c r="DX25"/>
  <c r="EW25" s="1"/>
  <c r="DV25"/>
  <c r="DU25"/>
  <c r="DT25"/>
  <c r="DS25"/>
  <c r="DR25"/>
  <c r="DQ25"/>
  <c r="DP25"/>
  <c r="DO25"/>
  <c r="DN25"/>
  <c r="DM25"/>
  <c r="FF25" s="1"/>
  <c r="DL25"/>
  <c r="DK25"/>
  <c r="DJ25"/>
  <c r="DI25"/>
  <c r="DH25"/>
  <c r="DG25"/>
  <c r="DF25"/>
  <c r="DE25"/>
  <c r="DD25"/>
  <c r="DC25"/>
  <c r="DB25"/>
  <c r="DA25"/>
  <c r="CZ25"/>
  <c r="CY25"/>
  <c r="CX25"/>
  <c r="DW25" s="1"/>
  <c r="CV25"/>
  <c r="CU25"/>
  <c r="CT25"/>
  <c r="CS25"/>
  <c r="CR25"/>
  <c r="FG25" s="1"/>
  <c r="CL25"/>
  <c r="CK25"/>
  <c r="CJ25"/>
  <c r="CI25"/>
  <c r="CH25"/>
  <c r="FE25" s="1"/>
  <c r="CG25"/>
  <c r="CF25"/>
  <c r="CE25"/>
  <c r="CD25"/>
  <c r="CC25"/>
  <c r="FD25" s="1"/>
  <c r="CB25"/>
  <c r="FB25" s="1"/>
  <c r="CA25"/>
  <c r="FA25" s="1"/>
  <c r="BZ25"/>
  <c r="EZ25" s="1"/>
  <c r="BY25"/>
  <c r="EY25" s="1"/>
  <c r="BX25"/>
  <c r="FC25" s="1"/>
  <c r="BS25"/>
  <c r="BR25"/>
  <c r="BQ25"/>
  <c r="BP25"/>
  <c r="AJ25"/>
  <c r="AD25"/>
  <c r="X25"/>
  <c r="AK25" s="1"/>
  <c r="BT25" s="1"/>
  <c r="L25"/>
  <c r="O25" s="1"/>
  <c r="K25"/>
  <c r="F25"/>
  <c r="ME24"/>
  <c r="MB24"/>
  <c r="MF24" s="1"/>
  <c r="MG24" s="1"/>
  <c r="LG24"/>
  <c r="LF24"/>
  <c r="LE24"/>
  <c r="LD24"/>
  <c r="LC24"/>
  <c r="LB24"/>
  <c r="LA24"/>
  <c r="KZ24"/>
  <c r="KY24"/>
  <c r="KX24"/>
  <c r="KW24"/>
  <c r="KV24"/>
  <c r="KU24"/>
  <c r="KT24"/>
  <c r="KS24"/>
  <c r="KR24"/>
  <c r="KQ24"/>
  <c r="KP24"/>
  <c r="KO24"/>
  <c r="KN24"/>
  <c r="KM24"/>
  <c r="KL24"/>
  <c r="KK24"/>
  <c r="KJ24"/>
  <c r="KI24"/>
  <c r="KH24"/>
  <c r="KG24"/>
  <c r="KF24"/>
  <c r="KE24"/>
  <c r="KD24"/>
  <c r="KC24"/>
  <c r="KB24"/>
  <c r="KA24"/>
  <c r="JZ24"/>
  <c r="JY24"/>
  <c r="JX24"/>
  <c r="JW24"/>
  <c r="JV24"/>
  <c r="JU24"/>
  <c r="JT24"/>
  <c r="JS24"/>
  <c r="JR24"/>
  <c r="JQ24"/>
  <c r="JP24"/>
  <c r="JO24"/>
  <c r="JN24"/>
  <c r="JM24"/>
  <c r="JL24"/>
  <c r="JK24"/>
  <c r="JJ24"/>
  <c r="JI24"/>
  <c r="JH24"/>
  <c r="JG24"/>
  <c r="JF24"/>
  <c r="JE24"/>
  <c r="JD24"/>
  <c r="JC24"/>
  <c r="JB24"/>
  <c r="JA24"/>
  <c r="IZ24"/>
  <c r="IY24"/>
  <c r="IX24"/>
  <c r="IW24"/>
  <c r="IV24"/>
  <c r="IU24"/>
  <c r="IT24"/>
  <c r="IS24"/>
  <c r="IR24"/>
  <c r="IQ24"/>
  <c r="IP24"/>
  <c r="IO24"/>
  <c r="IN24"/>
  <c r="IM24"/>
  <c r="IL24"/>
  <c r="IK24"/>
  <c r="IJ24"/>
  <c r="II24"/>
  <c r="IH24"/>
  <c r="IG24"/>
  <c r="IF24"/>
  <c r="IE24"/>
  <c r="ID24"/>
  <c r="IC24"/>
  <c r="IB24"/>
  <c r="IA24"/>
  <c r="HZ24"/>
  <c r="HY24"/>
  <c r="HX24"/>
  <c r="HW24"/>
  <c r="HV24"/>
  <c r="HU24"/>
  <c r="HT24"/>
  <c r="HS24"/>
  <c r="HR24"/>
  <c r="HQ24"/>
  <c r="HP24"/>
  <c r="HO24"/>
  <c r="HN24"/>
  <c r="HM24"/>
  <c r="HL24"/>
  <c r="HK24"/>
  <c r="HJ24"/>
  <c r="HI24"/>
  <c r="HH24"/>
  <c r="HG24"/>
  <c r="HF24"/>
  <c r="HE24"/>
  <c r="HD24"/>
  <c r="HC24"/>
  <c r="HB24"/>
  <c r="HA24"/>
  <c r="GZ24"/>
  <c r="GY24"/>
  <c r="GX24"/>
  <c r="GW24"/>
  <c r="GV24"/>
  <c r="GU24"/>
  <c r="GT24"/>
  <c r="GS24"/>
  <c r="GR24"/>
  <c r="LI24" s="1"/>
  <c r="GK24"/>
  <c r="GJ24"/>
  <c r="GI24"/>
  <c r="GH24"/>
  <c r="GG24"/>
  <c r="GF24"/>
  <c r="GE24"/>
  <c r="GD24"/>
  <c r="GC24"/>
  <c r="GB24"/>
  <c r="GA24"/>
  <c r="FZ24"/>
  <c r="FY24"/>
  <c r="FX24"/>
  <c r="FW24"/>
  <c r="FV24"/>
  <c r="FU24"/>
  <c r="FT24"/>
  <c r="FS24"/>
  <c r="FR24"/>
  <c r="FQ24"/>
  <c r="FP24"/>
  <c r="FO24"/>
  <c r="FN24"/>
  <c r="FM24"/>
  <c r="FL24"/>
  <c r="LN24" s="1"/>
  <c r="FK24"/>
  <c r="LM24" s="1"/>
  <c r="FJ24"/>
  <c r="LL24" s="1"/>
  <c r="FI24"/>
  <c r="LK24" s="1"/>
  <c r="FH24"/>
  <c r="LJ24" s="1"/>
  <c r="EV24"/>
  <c r="EU24"/>
  <c r="ET24"/>
  <c r="ES24"/>
  <c r="ER24"/>
  <c r="EQ24"/>
  <c r="EP24"/>
  <c r="EO24"/>
  <c r="EN24"/>
  <c r="EM24"/>
  <c r="EG24"/>
  <c r="EF24"/>
  <c r="EE24"/>
  <c r="ED24"/>
  <c r="EC24"/>
  <c r="EB24"/>
  <c r="EA24"/>
  <c r="DZ24"/>
  <c r="DY24"/>
  <c r="DX24"/>
  <c r="EW24" s="1"/>
  <c r="DV24"/>
  <c r="DU24"/>
  <c r="DT24"/>
  <c r="DS24"/>
  <c r="DR24"/>
  <c r="DQ24"/>
  <c r="DP24"/>
  <c r="DO24"/>
  <c r="DN24"/>
  <c r="DM24"/>
  <c r="FF24" s="1"/>
  <c r="DL24"/>
  <c r="DK24"/>
  <c r="DJ24"/>
  <c r="DI24"/>
  <c r="DH24"/>
  <c r="DG24"/>
  <c r="DF24"/>
  <c r="DE24"/>
  <c r="DD24"/>
  <c r="DC24"/>
  <c r="DW24" s="1"/>
  <c r="DB24"/>
  <c r="DA24"/>
  <c r="CZ24"/>
  <c r="CY24"/>
  <c r="CX24"/>
  <c r="CV24"/>
  <c r="CU24"/>
  <c r="CT24"/>
  <c r="CS24"/>
  <c r="CR24"/>
  <c r="FG24" s="1"/>
  <c r="CL24"/>
  <c r="CK24"/>
  <c r="CJ24"/>
  <c r="CI24"/>
  <c r="CH24"/>
  <c r="FE24" s="1"/>
  <c r="CG24"/>
  <c r="CF24"/>
  <c r="CE24"/>
  <c r="CD24"/>
  <c r="CC24"/>
  <c r="FD24" s="1"/>
  <c r="CB24"/>
  <c r="FB24" s="1"/>
  <c r="CA24"/>
  <c r="FA24" s="1"/>
  <c r="BZ24"/>
  <c r="EZ24" s="1"/>
  <c r="BY24"/>
  <c r="EY24" s="1"/>
  <c r="BX24"/>
  <c r="CW24" s="1"/>
  <c r="EX24" s="1"/>
  <c r="BS24"/>
  <c r="BR24"/>
  <c r="BQ24"/>
  <c r="BP24"/>
  <c r="AJ24"/>
  <c r="AD24"/>
  <c r="AK24" s="1"/>
  <c r="BT24" s="1"/>
  <c r="X24"/>
  <c r="K24"/>
  <c r="L24" s="1"/>
  <c r="O24" s="1"/>
  <c r="F24"/>
  <c r="ME23"/>
  <c r="MB23"/>
  <c r="MF23" s="1"/>
  <c r="MG23" s="1"/>
  <c r="LG23"/>
  <c r="LF23"/>
  <c r="LE23"/>
  <c r="LD23"/>
  <c r="LC23"/>
  <c r="LB23"/>
  <c r="LA23"/>
  <c r="KZ23"/>
  <c r="KY23"/>
  <c r="KX23"/>
  <c r="KW23"/>
  <c r="KV23"/>
  <c r="KU23"/>
  <c r="KT23"/>
  <c r="KS23"/>
  <c r="KR23"/>
  <c r="KQ23"/>
  <c r="KP23"/>
  <c r="KO23"/>
  <c r="KN23"/>
  <c r="KM23"/>
  <c r="KL23"/>
  <c r="KK23"/>
  <c r="KJ23"/>
  <c r="KI23"/>
  <c r="KH23"/>
  <c r="KG23"/>
  <c r="KF23"/>
  <c r="KE23"/>
  <c r="KD23"/>
  <c r="KC23"/>
  <c r="KB23"/>
  <c r="KA23"/>
  <c r="JZ23"/>
  <c r="JY23"/>
  <c r="JX23"/>
  <c r="JW23"/>
  <c r="JV23"/>
  <c r="JU23"/>
  <c r="JT23"/>
  <c r="JS23"/>
  <c r="JR23"/>
  <c r="JQ23"/>
  <c r="JP23"/>
  <c r="JO23"/>
  <c r="JN23"/>
  <c r="JM23"/>
  <c r="JL23"/>
  <c r="JK23"/>
  <c r="JJ23"/>
  <c r="JI23"/>
  <c r="JH23"/>
  <c r="JG23"/>
  <c r="JF23"/>
  <c r="JE23"/>
  <c r="JD23"/>
  <c r="JC23"/>
  <c r="JB23"/>
  <c r="JA23"/>
  <c r="IZ23"/>
  <c r="IY23"/>
  <c r="IX23"/>
  <c r="IW23"/>
  <c r="IV23"/>
  <c r="IU23"/>
  <c r="IT23"/>
  <c r="IS23"/>
  <c r="IR23"/>
  <c r="IQ23"/>
  <c r="IP23"/>
  <c r="IO23"/>
  <c r="IN23"/>
  <c r="IM23"/>
  <c r="IL23"/>
  <c r="IK23"/>
  <c r="IJ23"/>
  <c r="II23"/>
  <c r="IH23"/>
  <c r="IG23"/>
  <c r="IF23"/>
  <c r="IE23"/>
  <c r="ID23"/>
  <c r="IC23"/>
  <c r="IB23"/>
  <c r="IA23"/>
  <c r="HZ23"/>
  <c r="HY23"/>
  <c r="HX23"/>
  <c r="HW23"/>
  <c r="HV23"/>
  <c r="HU23"/>
  <c r="HT23"/>
  <c r="HS23"/>
  <c r="HR23"/>
  <c r="HQ23"/>
  <c r="HP23"/>
  <c r="HO23"/>
  <c r="HN23"/>
  <c r="HM23"/>
  <c r="HL23"/>
  <c r="HK23"/>
  <c r="HJ23"/>
  <c r="HI23"/>
  <c r="HH23"/>
  <c r="HG23"/>
  <c r="HF23"/>
  <c r="HE23"/>
  <c r="HD23"/>
  <c r="HC23"/>
  <c r="HB23"/>
  <c r="HA23"/>
  <c r="GZ23"/>
  <c r="GY23"/>
  <c r="GX23"/>
  <c r="GW23"/>
  <c r="GV23"/>
  <c r="GU23"/>
  <c r="GT23"/>
  <c r="GS23"/>
  <c r="GR23"/>
  <c r="LI23" s="1"/>
  <c r="GK23"/>
  <c r="GJ23"/>
  <c r="GI23"/>
  <c r="GH23"/>
  <c r="GG23"/>
  <c r="GF23"/>
  <c r="GE23"/>
  <c r="GD23"/>
  <c r="GC23"/>
  <c r="GB23"/>
  <c r="GA23"/>
  <c r="FZ23"/>
  <c r="FY23"/>
  <c r="FX23"/>
  <c r="FW23"/>
  <c r="FV23"/>
  <c r="FU23"/>
  <c r="FT23"/>
  <c r="FS23"/>
  <c r="FR23"/>
  <c r="FQ23"/>
  <c r="FP23"/>
  <c r="FO23"/>
  <c r="FN23"/>
  <c r="FM23"/>
  <c r="FL23"/>
  <c r="LN23" s="1"/>
  <c r="FK23"/>
  <c r="LM23" s="1"/>
  <c r="FJ23"/>
  <c r="LL23" s="1"/>
  <c r="FI23"/>
  <c r="LK23" s="1"/>
  <c r="FH23"/>
  <c r="LJ23" s="1"/>
  <c r="EV23"/>
  <c r="EU23"/>
  <c r="ET23"/>
  <c r="ES23"/>
  <c r="ER23"/>
  <c r="EQ23"/>
  <c r="EP23"/>
  <c r="EO23"/>
  <c r="EN23"/>
  <c r="EM23"/>
  <c r="EG23"/>
  <c r="EF23"/>
  <c r="EE23"/>
  <c r="ED23"/>
  <c r="EC23"/>
  <c r="EB23"/>
  <c r="EA23"/>
  <c r="DZ23"/>
  <c r="DY23"/>
  <c r="DX23"/>
  <c r="EW23" s="1"/>
  <c r="DV23"/>
  <c r="DU23"/>
  <c r="DT23"/>
  <c r="DS23"/>
  <c r="DR23"/>
  <c r="DQ23"/>
  <c r="DP23"/>
  <c r="DO23"/>
  <c r="DN23"/>
  <c r="DM23"/>
  <c r="FF23" s="1"/>
  <c r="DL23"/>
  <c r="DK23"/>
  <c r="DJ23"/>
  <c r="DI23"/>
  <c r="DH23"/>
  <c r="DG23"/>
  <c r="DF23"/>
  <c r="DE23"/>
  <c r="DD23"/>
  <c r="DC23"/>
  <c r="DB23"/>
  <c r="DA23"/>
  <c r="CZ23"/>
  <c r="CY23"/>
  <c r="CX23"/>
  <c r="DW23" s="1"/>
  <c r="CV23"/>
  <c r="CU23"/>
  <c r="CT23"/>
  <c r="CS23"/>
  <c r="CR23"/>
  <c r="FG23" s="1"/>
  <c r="CL23"/>
  <c r="CK23"/>
  <c r="CJ23"/>
  <c r="CI23"/>
  <c r="CH23"/>
  <c r="FE23" s="1"/>
  <c r="CG23"/>
  <c r="CF23"/>
  <c r="CE23"/>
  <c r="CD23"/>
  <c r="CC23"/>
  <c r="FD23" s="1"/>
  <c r="CB23"/>
  <c r="FB23" s="1"/>
  <c r="CA23"/>
  <c r="FA23" s="1"/>
  <c r="BZ23"/>
  <c r="EZ23" s="1"/>
  <c r="BY23"/>
  <c r="EY23" s="1"/>
  <c r="BX23"/>
  <c r="FC23" s="1"/>
  <c r="BS23"/>
  <c r="BR23"/>
  <c r="BQ23"/>
  <c r="BP23"/>
  <c r="AJ23"/>
  <c r="AD23"/>
  <c r="X23"/>
  <c r="AK23" s="1"/>
  <c r="BT23" s="1"/>
  <c r="L23"/>
  <c r="O23" s="1"/>
  <c r="K23"/>
  <c r="F23"/>
  <c r="ME22"/>
  <c r="MB22"/>
  <c r="MF22" s="1"/>
  <c r="MG22" s="1"/>
  <c r="LG22"/>
  <c r="LF22"/>
  <c r="LE22"/>
  <c r="LD22"/>
  <c r="LC22"/>
  <c r="LB22"/>
  <c r="LA22"/>
  <c r="KZ22"/>
  <c r="KY22"/>
  <c r="KX22"/>
  <c r="KW22"/>
  <c r="KV22"/>
  <c r="KU22"/>
  <c r="KT22"/>
  <c r="KS22"/>
  <c r="KR22"/>
  <c r="KQ22"/>
  <c r="KP22"/>
  <c r="KO22"/>
  <c r="KN22"/>
  <c r="KM22"/>
  <c r="KL22"/>
  <c r="KK22"/>
  <c r="KJ22"/>
  <c r="KI22"/>
  <c r="KH22"/>
  <c r="KG22"/>
  <c r="KF22"/>
  <c r="KE22"/>
  <c r="KD22"/>
  <c r="KC22"/>
  <c r="KB22"/>
  <c r="KA22"/>
  <c r="JZ22"/>
  <c r="JY22"/>
  <c r="JX22"/>
  <c r="JW22"/>
  <c r="JV22"/>
  <c r="JU22"/>
  <c r="JT22"/>
  <c r="JS22"/>
  <c r="JR22"/>
  <c r="JQ22"/>
  <c r="JP22"/>
  <c r="JO22"/>
  <c r="JN22"/>
  <c r="JM22"/>
  <c r="JL22"/>
  <c r="JK22"/>
  <c r="JJ22"/>
  <c r="JI22"/>
  <c r="JH22"/>
  <c r="JG22"/>
  <c r="JF22"/>
  <c r="JE22"/>
  <c r="JD22"/>
  <c r="JC22"/>
  <c r="JB22"/>
  <c r="JA22"/>
  <c r="IZ22"/>
  <c r="IY22"/>
  <c r="IX22"/>
  <c r="IW22"/>
  <c r="IV22"/>
  <c r="IU22"/>
  <c r="IT22"/>
  <c r="IS22"/>
  <c r="IR22"/>
  <c r="IQ22"/>
  <c r="IP22"/>
  <c r="IO22"/>
  <c r="IN22"/>
  <c r="IM22"/>
  <c r="IL22"/>
  <c r="IK22"/>
  <c r="IJ22"/>
  <c r="II22"/>
  <c r="IH22"/>
  <c r="IG22"/>
  <c r="IF22"/>
  <c r="IE22"/>
  <c r="ID22"/>
  <c r="IC22"/>
  <c r="IB22"/>
  <c r="IA22"/>
  <c r="HZ22"/>
  <c r="HY22"/>
  <c r="HX22"/>
  <c r="HW22"/>
  <c r="HV22"/>
  <c r="HU22"/>
  <c r="HT22"/>
  <c r="HS22"/>
  <c r="HR22"/>
  <c r="HQ22"/>
  <c r="HP22"/>
  <c r="HO22"/>
  <c r="HN22"/>
  <c r="HM22"/>
  <c r="HL22"/>
  <c r="HK22"/>
  <c r="HJ22"/>
  <c r="HI22"/>
  <c r="HH22"/>
  <c r="HG22"/>
  <c r="HF22"/>
  <c r="HE22"/>
  <c r="HD22"/>
  <c r="HC22"/>
  <c r="HB22"/>
  <c r="HA22"/>
  <c r="GZ22"/>
  <c r="GY22"/>
  <c r="GX22"/>
  <c r="GW22"/>
  <c r="GV22"/>
  <c r="GU22"/>
  <c r="GT22"/>
  <c r="GS22"/>
  <c r="GR22"/>
  <c r="LI22" s="1"/>
  <c r="GK22"/>
  <c r="GJ22"/>
  <c r="GI22"/>
  <c r="GH22"/>
  <c r="GG22"/>
  <c r="GF22"/>
  <c r="GE22"/>
  <c r="GD22"/>
  <c r="GC22"/>
  <c r="GB22"/>
  <c r="GA22"/>
  <c r="FZ22"/>
  <c r="FY22"/>
  <c r="FX22"/>
  <c r="FW22"/>
  <c r="FV22"/>
  <c r="FU22"/>
  <c r="FT22"/>
  <c r="FS22"/>
  <c r="FR22"/>
  <c r="FQ22"/>
  <c r="FP22"/>
  <c r="FO22"/>
  <c r="FN22"/>
  <c r="FM22"/>
  <c r="FL22"/>
  <c r="LN22" s="1"/>
  <c r="FK22"/>
  <c r="LM22" s="1"/>
  <c r="FJ22"/>
  <c r="LL22" s="1"/>
  <c r="FI22"/>
  <c r="LK22" s="1"/>
  <c r="FH22"/>
  <c r="LJ22" s="1"/>
  <c r="EV22"/>
  <c r="EU22"/>
  <c r="ET22"/>
  <c r="ES22"/>
  <c r="ER22"/>
  <c r="EQ22"/>
  <c r="EP22"/>
  <c r="EO22"/>
  <c r="EN22"/>
  <c r="EM22"/>
  <c r="EG22"/>
  <c r="EF22"/>
  <c r="EE22"/>
  <c r="ED22"/>
  <c r="EC22"/>
  <c r="EB22"/>
  <c r="EA22"/>
  <c r="DZ22"/>
  <c r="DY22"/>
  <c r="DX22"/>
  <c r="EW22" s="1"/>
  <c r="DV22"/>
  <c r="DU22"/>
  <c r="DT22"/>
  <c r="DS22"/>
  <c r="DR22"/>
  <c r="DQ22"/>
  <c r="DP22"/>
  <c r="DO22"/>
  <c r="DN22"/>
  <c r="DM22"/>
  <c r="FF22" s="1"/>
  <c r="DL22"/>
  <c r="DK22"/>
  <c r="DJ22"/>
  <c r="DI22"/>
  <c r="DH22"/>
  <c r="DG22"/>
  <c r="DF22"/>
  <c r="DE22"/>
  <c r="DD22"/>
  <c r="DC22"/>
  <c r="DW22" s="1"/>
  <c r="DB22"/>
  <c r="DA22"/>
  <c r="CZ22"/>
  <c r="CY22"/>
  <c r="CX22"/>
  <c r="CV22"/>
  <c r="CU22"/>
  <c r="CT22"/>
  <c r="CS22"/>
  <c r="CR22"/>
  <c r="FG22" s="1"/>
  <c r="CL22"/>
  <c r="CK22"/>
  <c r="CJ22"/>
  <c r="CI22"/>
  <c r="CH22"/>
  <c r="FE22" s="1"/>
  <c r="CG22"/>
  <c r="CF22"/>
  <c r="CE22"/>
  <c r="CD22"/>
  <c r="CC22"/>
  <c r="FD22" s="1"/>
  <c r="CB22"/>
  <c r="FB22" s="1"/>
  <c r="CA22"/>
  <c r="FA22" s="1"/>
  <c r="BZ22"/>
  <c r="EZ22" s="1"/>
  <c r="BY22"/>
  <c r="EY22" s="1"/>
  <c r="BX22"/>
  <c r="CW22" s="1"/>
  <c r="BS22"/>
  <c r="BR22"/>
  <c r="BQ22"/>
  <c r="BP22"/>
  <c r="AJ22"/>
  <c r="AD22"/>
  <c r="AK22" s="1"/>
  <c r="BT22" s="1"/>
  <c r="X22"/>
  <c r="K22"/>
  <c r="L22" s="1"/>
  <c r="O22" s="1"/>
  <c r="F22"/>
  <c r="ME21"/>
  <c r="MB21"/>
  <c r="MF21" s="1"/>
  <c r="MG21" s="1"/>
  <c r="LG21"/>
  <c r="LF21"/>
  <c r="LE21"/>
  <c r="LD21"/>
  <c r="LC21"/>
  <c r="LB21"/>
  <c r="LA21"/>
  <c r="KZ21"/>
  <c r="KY21"/>
  <c r="KX21"/>
  <c r="KW21"/>
  <c r="KV21"/>
  <c r="KU21"/>
  <c r="KT21"/>
  <c r="KS21"/>
  <c r="KR21"/>
  <c r="KQ21"/>
  <c r="KP21"/>
  <c r="KO21"/>
  <c r="KN21"/>
  <c r="KM21"/>
  <c r="KL21"/>
  <c r="KK21"/>
  <c r="KJ21"/>
  <c r="KI21"/>
  <c r="KH21"/>
  <c r="KG21"/>
  <c r="KF21"/>
  <c r="KE21"/>
  <c r="KD21"/>
  <c r="KC21"/>
  <c r="KB21"/>
  <c r="KA21"/>
  <c r="JZ21"/>
  <c r="JY21"/>
  <c r="JX21"/>
  <c r="JW21"/>
  <c r="JV21"/>
  <c r="JU21"/>
  <c r="JT21"/>
  <c r="JS21"/>
  <c r="JR21"/>
  <c r="JQ21"/>
  <c r="JP21"/>
  <c r="JO21"/>
  <c r="JN21"/>
  <c r="JM21"/>
  <c r="JL21"/>
  <c r="JK21"/>
  <c r="JJ21"/>
  <c r="JI21"/>
  <c r="JH21"/>
  <c r="JG21"/>
  <c r="JF21"/>
  <c r="JE21"/>
  <c r="JD21"/>
  <c r="JC21"/>
  <c r="JB21"/>
  <c r="JA21"/>
  <c r="IZ21"/>
  <c r="IY21"/>
  <c r="IX21"/>
  <c r="IW21"/>
  <c r="IV21"/>
  <c r="IU21"/>
  <c r="IT21"/>
  <c r="IS21"/>
  <c r="IR21"/>
  <c r="IQ21"/>
  <c r="IP21"/>
  <c r="IO21"/>
  <c r="IN21"/>
  <c r="IM21"/>
  <c r="IL21"/>
  <c r="IK21"/>
  <c r="IJ21"/>
  <c r="II21"/>
  <c r="IH21"/>
  <c r="IG21"/>
  <c r="IF21"/>
  <c r="IE21"/>
  <c r="ID21"/>
  <c r="IC21"/>
  <c r="IB21"/>
  <c r="IA21"/>
  <c r="HZ21"/>
  <c r="HY21"/>
  <c r="HX21"/>
  <c r="HW21"/>
  <c r="HV21"/>
  <c r="HU21"/>
  <c r="HT21"/>
  <c r="HS21"/>
  <c r="HR21"/>
  <c r="HQ21"/>
  <c r="HP21"/>
  <c r="HO21"/>
  <c r="HN21"/>
  <c r="HM21"/>
  <c r="HL21"/>
  <c r="HK21"/>
  <c r="HJ21"/>
  <c r="HI21"/>
  <c r="HH21"/>
  <c r="HG21"/>
  <c r="HF21"/>
  <c r="HE21"/>
  <c r="HD21"/>
  <c r="HC21"/>
  <c r="HB21"/>
  <c r="HA21"/>
  <c r="GZ21"/>
  <c r="GY21"/>
  <c r="GX21"/>
  <c r="GW21"/>
  <c r="GV21"/>
  <c r="GU21"/>
  <c r="GT21"/>
  <c r="GS21"/>
  <c r="GR21"/>
  <c r="LI21" s="1"/>
  <c r="GK21"/>
  <c r="GJ21"/>
  <c r="GI21"/>
  <c r="GH21"/>
  <c r="GG21"/>
  <c r="GF21"/>
  <c r="GE21"/>
  <c r="GD21"/>
  <c r="GC21"/>
  <c r="GB21"/>
  <c r="GA21"/>
  <c r="FZ21"/>
  <c r="FY21"/>
  <c r="FX21"/>
  <c r="FW21"/>
  <c r="FV21"/>
  <c r="FU21"/>
  <c r="FT21"/>
  <c r="FS21"/>
  <c r="FR21"/>
  <c r="FQ21"/>
  <c r="FP21"/>
  <c r="FO21"/>
  <c r="FN21"/>
  <c r="FM21"/>
  <c r="FL21"/>
  <c r="LN21" s="1"/>
  <c r="FK21"/>
  <c r="LM21" s="1"/>
  <c r="FJ21"/>
  <c r="LL21" s="1"/>
  <c r="FI21"/>
  <c r="LK21" s="1"/>
  <c r="FH21"/>
  <c r="LJ21" s="1"/>
  <c r="EV21"/>
  <c r="EU21"/>
  <c r="ET21"/>
  <c r="ES21"/>
  <c r="ER21"/>
  <c r="EQ21"/>
  <c r="EP21"/>
  <c r="EO21"/>
  <c r="EN21"/>
  <c r="EM21"/>
  <c r="EG21"/>
  <c r="EF21"/>
  <c r="EE21"/>
  <c r="ED21"/>
  <c r="EC21"/>
  <c r="EB21"/>
  <c r="EA21"/>
  <c r="DZ21"/>
  <c r="DY21"/>
  <c r="DX21"/>
  <c r="EW21" s="1"/>
  <c r="DV21"/>
  <c r="DU21"/>
  <c r="DT21"/>
  <c r="DS21"/>
  <c r="DR21"/>
  <c r="DQ21"/>
  <c r="DP21"/>
  <c r="DO21"/>
  <c r="DN21"/>
  <c r="DM21"/>
  <c r="FF21" s="1"/>
  <c r="DL21"/>
  <c r="DK21"/>
  <c r="DJ21"/>
  <c r="DI21"/>
  <c r="DH21"/>
  <c r="FE21" s="1"/>
  <c r="DG21"/>
  <c r="DF21"/>
  <c r="DE21"/>
  <c r="DD21"/>
  <c r="DC21"/>
  <c r="DB21"/>
  <c r="DA21"/>
  <c r="CZ21"/>
  <c r="CY21"/>
  <c r="CX21"/>
  <c r="FC21" s="1"/>
  <c r="CV21"/>
  <c r="CU21"/>
  <c r="CT21"/>
  <c r="CS21"/>
  <c r="CR21"/>
  <c r="FG21" s="1"/>
  <c r="CL21"/>
  <c r="CK21"/>
  <c r="CJ21"/>
  <c r="CI21"/>
  <c r="CH21"/>
  <c r="CG21"/>
  <c r="CF21"/>
  <c r="CE21"/>
  <c r="CD21"/>
  <c r="CC21"/>
  <c r="FD21" s="1"/>
  <c r="CB21"/>
  <c r="FB21" s="1"/>
  <c r="CA21"/>
  <c r="FA21" s="1"/>
  <c r="BZ21"/>
  <c r="EZ21" s="1"/>
  <c r="BY21"/>
  <c r="EY21" s="1"/>
  <c r="BX21"/>
  <c r="CW21" s="1"/>
  <c r="BS21"/>
  <c r="BR21"/>
  <c r="BQ21"/>
  <c r="BP21"/>
  <c r="AJ21"/>
  <c r="AD21"/>
  <c r="X21"/>
  <c r="AK21" s="1"/>
  <c r="BT21" s="1"/>
  <c r="L21"/>
  <c r="O21" s="1"/>
  <c r="K21"/>
  <c r="F21"/>
  <c r="MF20"/>
  <c r="MG20" s="1"/>
  <c r="ME20"/>
  <c r="MC20"/>
  <c r="MB20"/>
  <c r="LG20"/>
  <c r="LF20"/>
  <c r="LE20"/>
  <c r="LD20"/>
  <c r="LC20"/>
  <c r="LB20"/>
  <c r="LA20"/>
  <c r="KZ20"/>
  <c r="KY20"/>
  <c r="KX20"/>
  <c r="KW20"/>
  <c r="KV20"/>
  <c r="KU20"/>
  <c r="KT20"/>
  <c r="KS20"/>
  <c r="KR20"/>
  <c r="KQ20"/>
  <c r="KP20"/>
  <c r="KO20"/>
  <c r="KN20"/>
  <c r="KM20"/>
  <c r="KL20"/>
  <c r="KK20"/>
  <c r="KJ20"/>
  <c r="KI20"/>
  <c r="KH20"/>
  <c r="KG20"/>
  <c r="KF20"/>
  <c r="KE20"/>
  <c r="KD20"/>
  <c r="KC20"/>
  <c r="KB20"/>
  <c r="KA20"/>
  <c r="JZ20"/>
  <c r="JY20"/>
  <c r="JX20"/>
  <c r="JW20"/>
  <c r="JV20"/>
  <c r="JU20"/>
  <c r="JT20"/>
  <c r="JS20"/>
  <c r="JR20"/>
  <c r="JQ20"/>
  <c r="JP20"/>
  <c r="JO20"/>
  <c r="JN20"/>
  <c r="JM20"/>
  <c r="JL20"/>
  <c r="JK20"/>
  <c r="JJ20"/>
  <c r="JI20"/>
  <c r="JH20"/>
  <c r="JG20"/>
  <c r="JF20"/>
  <c r="JE20"/>
  <c r="JD20"/>
  <c r="JC20"/>
  <c r="JB20"/>
  <c r="JA20"/>
  <c r="IZ20"/>
  <c r="IY20"/>
  <c r="IX20"/>
  <c r="IW20"/>
  <c r="IV20"/>
  <c r="IU20"/>
  <c r="IT20"/>
  <c r="IS20"/>
  <c r="IR20"/>
  <c r="IQ20"/>
  <c r="IP20"/>
  <c r="IO20"/>
  <c r="IN20"/>
  <c r="IM20"/>
  <c r="IL20"/>
  <c r="IK20"/>
  <c r="IJ20"/>
  <c r="II20"/>
  <c r="IH20"/>
  <c r="IG20"/>
  <c r="IF20"/>
  <c r="IE20"/>
  <c r="ID20"/>
  <c r="IC20"/>
  <c r="IB20"/>
  <c r="IA20"/>
  <c r="HZ20"/>
  <c r="HY20"/>
  <c r="HX20"/>
  <c r="HW20"/>
  <c r="HV20"/>
  <c r="HU20"/>
  <c r="HT20"/>
  <c r="HS20"/>
  <c r="HR20"/>
  <c r="HQ20"/>
  <c r="HP20"/>
  <c r="HO20"/>
  <c r="HN20"/>
  <c r="HM20"/>
  <c r="HL20"/>
  <c r="HK20"/>
  <c r="HJ20"/>
  <c r="HI20"/>
  <c r="HH20"/>
  <c r="HG20"/>
  <c r="HF20"/>
  <c r="HE20"/>
  <c r="HD20"/>
  <c r="HC20"/>
  <c r="HB20"/>
  <c r="HA20"/>
  <c r="GZ20"/>
  <c r="GY20"/>
  <c r="GX20"/>
  <c r="GW20"/>
  <c r="GV20"/>
  <c r="GU20"/>
  <c r="GT20"/>
  <c r="GS20"/>
  <c r="GR20"/>
  <c r="LI20" s="1"/>
  <c r="GK20"/>
  <c r="GJ20"/>
  <c r="GI20"/>
  <c r="GH20"/>
  <c r="GG20"/>
  <c r="GF20"/>
  <c r="GE20"/>
  <c r="GD20"/>
  <c r="GC20"/>
  <c r="GB20"/>
  <c r="GA20"/>
  <c r="FZ20"/>
  <c r="FY20"/>
  <c r="FX20"/>
  <c r="FW20"/>
  <c r="FV20"/>
  <c r="FU20"/>
  <c r="FT20"/>
  <c r="FS20"/>
  <c r="FR20"/>
  <c r="FQ20"/>
  <c r="FP20"/>
  <c r="FO20"/>
  <c r="FN20"/>
  <c r="FM20"/>
  <c r="FL20"/>
  <c r="LN20" s="1"/>
  <c r="FK20"/>
  <c r="LM20" s="1"/>
  <c r="FJ20"/>
  <c r="LL20" s="1"/>
  <c r="FI20"/>
  <c r="LK20" s="1"/>
  <c r="FH20"/>
  <c r="LJ20" s="1"/>
  <c r="EV20"/>
  <c r="EU20"/>
  <c r="ET20"/>
  <c r="ES20"/>
  <c r="ER20"/>
  <c r="EQ20"/>
  <c r="EP20"/>
  <c r="EO20"/>
  <c r="EN20"/>
  <c r="EM20"/>
  <c r="EG20"/>
  <c r="EF20"/>
  <c r="EE20"/>
  <c r="ED20"/>
  <c r="EC20"/>
  <c r="EB20"/>
  <c r="EA20"/>
  <c r="DZ20"/>
  <c r="DY20"/>
  <c r="DX20"/>
  <c r="EW20" s="1"/>
  <c r="DV20"/>
  <c r="DU20"/>
  <c r="DT20"/>
  <c r="DS20"/>
  <c r="DR20"/>
  <c r="DQ20"/>
  <c r="DP20"/>
  <c r="DO20"/>
  <c r="DN20"/>
  <c r="DM20"/>
  <c r="FF20" s="1"/>
  <c r="DL20"/>
  <c r="DK20"/>
  <c r="DJ20"/>
  <c r="DI20"/>
  <c r="DH20"/>
  <c r="DG20"/>
  <c r="DF20"/>
  <c r="DE20"/>
  <c r="DD20"/>
  <c r="DC20"/>
  <c r="FD20" s="1"/>
  <c r="DB20"/>
  <c r="DA20"/>
  <c r="CZ20"/>
  <c r="CY20"/>
  <c r="CX20"/>
  <c r="CV20"/>
  <c r="CU20"/>
  <c r="CT20"/>
  <c r="CS20"/>
  <c r="CR20"/>
  <c r="FG20" s="1"/>
  <c r="CL20"/>
  <c r="CK20"/>
  <c r="CJ20"/>
  <c r="CI20"/>
  <c r="CH20"/>
  <c r="FE20" s="1"/>
  <c r="CG20"/>
  <c r="CF20"/>
  <c r="CE20"/>
  <c r="CD20"/>
  <c r="CC20"/>
  <c r="CB20"/>
  <c r="FB20" s="1"/>
  <c r="CA20"/>
  <c r="FA20" s="1"/>
  <c r="BZ20"/>
  <c r="EZ20" s="1"/>
  <c r="BY20"/>
  <c r="EY20" s="1"/>
  <c r="BX20"/>
  <c r="CW20" s="1"/>
  <c r="BS20"/>
  <c r="BR20"/>
  <c r="BQ20"/>
  <c r="BP20"/>
  <c r="AJ20"/>
  <c r="AD20"/>
  <c r="AK20" s="1"/>
  <c r="BT20" s="1"/>
  <c r="X20"/>
  <c r="K20"/>
  <c r="L20" s="1"/>
  <c r="O20" s="1"/>
  <c r="F20"/>
  <c r="ME19"/>
  <c r="MB19"/>
  <c r="MF19" s="1"/>
  <c r="MG19" s="1"/>
  <c r="LG19"/>
  <c r="LF19"/>
  <c r="LE19"/>
  <c r="LD19"/>
  <c r="LC19"/>
  <c r="LB19"/>
  <c r="LA19"/>
  <c r="KZ19"/>
  <c r="KY19"/>
  <c r="KX19"/>
  <c r="KW19"/>
  <c r="KV19"/>
  <c r="KU19"/>
  <c r="KT19"/>
  <c r="KS19"/>
  <c r="KR19"/>
  <c r="KQ19"/>
  <c r="KP19"/>
  <c r="KO19"/>
  <c r="KN19"/>
  <c r="KM19"/>
  <c r="KL19"/>
  <c r="KK19"/>
  <c r="KJ19"/>
  <c r="KI19"/>
  <c r="KH19"/>
  <c r="KG19"/>
  <c r="KF19"/>
  <c r="KE19"/>
  <c r="KD19"/>
  <c r="KC19"/>
  <c r="KB19"/>
  <c r="KA19"/>
  <c r="JZ19"/>
  <c r="JY19"/>
  <c r="JX19"/>
  <c r="JW19"/>
  <c r="JV19"/>
  <c r="JU19"/>
  <c r="JT19"/>
  <c r="JS19"/>
  <c r="JR19"/>
  <c r="JQ19"/>
  <c r="JP19"/>
  <c r="JO19"/>
  <c r="JN19"/>
  <c r="JM19"/>
  <c r="JL19"/>
  <c r="JK19"/>
  <c r="JJ19"/>
  <c r="JI19"/>
  <c r="JH19"/>
  <c r="JG19"/>
  <c r="JF19"/>
  <c r="JE19"/>
  <c r="JD19"/>
  <c r="JC19"/>
  <c r="JB19"/>
  <c r="JA19"/>
  <c r="IZ19"/>
  <c r="IY19"/>
  <c r="IX19"/>
  <c r="IW19"/>
  <c r="IV19"/>
  <c r="IU19"/>
  <c r="IT19"/>
  <c r="IS19"/>
  <c r="IR19"/>
  <c r="IQ19"/>
  <c r="IP19"/>
  <c r="IO19"/>
  <c r="IN19"/>
  <c r="IM19"/>
  <c r="IL19"/>
  <c r="IK19"/>
  <c r="IJ19"/>
  <c r="II19"/>
  <c r="IH19"/>
  <c r="IG19"/>
  <c r="IF19"/>
  <c r="IE19"/>
  <c r="ID19"/>
  <c r="IC19"/>
  <c r="IB19"/>
  <c r="IA19"/>
  <c r="HZ19"/>
  <c r="HY19"/>
  <c r="HX19"/>
  <c r="HW19"/>
  <c r="HV19"/>
  <c r="HU19"/>
  <c r="HT19"/>
  <c r="HS19"/>
  <c r="HR19"/>
  <c r="HQ19"/>
  <c r="HP19"/>
  <c r="HO19"/>
  <c r="HN19"/>
  <c r="HM19"/>
  <c r="HL19"/>
  <c r="HK19"/>
  <c r="HJ19"/>
  <c r="HI19"/>
  <c r="HH19"/>
  <c r="HG19"/>
  <c r="HF19"/>
  <c r="HE19"/>
  <c r="HD19"/>
  <c r="HC19"/>
  <c r="HB19"/>
  <c r="HA19"/>
  <c r="GZ19"/>
  <c r="GY19"/>
  <c r="GX19"/>
  <c r="GW19"/>
  <c r="GV19"/>
  <c r="GU19"/>
  <c r="GT19"/>
  <c r="GS19"/>
  <c r="GR19"/>
  <c r="LI19" s="1"/>
  <c r="GK19"/>
  <c r="GJ19"/>
  <c r="GI19"/>
  <c r="GH19"/>
  <c r="GG19"/>
  <c r="GF19"/>
  <c r="GE19"/>
  <c r="GD19"/>
  <c r="GC19"/>
  <c r="GB19"/>
  <c r="GA19"/>
  <c r="FZ19"/>
  <c r="FY19"/>
  <c r="FX19"/>
  <c r="FW19"/>
  <c r="FV19"/>
  <c r="FU19"/>
  <c r="FT19"/>
  <c r="FS19"/>
  <c r="FR19"/>
  <c r="FQ19"/>
  <c r="FP19"/>
  <c r="FO19"/>
  <c r="FN19"/>
  <c r="FM19"/>
  <c r="FL19"/>
  <c r="LN19" s="1"/>
  <c r="FK19"/>
  <c r="LM19" s="1"/>
  <c r="FJ19"/>
  <c r="LL19" s="1"/>
  <c r="FI19"/>
  <c r="LK19" s="1"/>
  <c r="FH19"/>
  <c r="LJ19" s="1"/>
  <c r="EV19"/>
  <c r="EU19"/>
  <c r="ET19"/>
  <c r="ES19"/>
  <c r="ER19"/>
  <c r="EQ19"/>
  <c r="EP19"/>
  <c r="EO19"/>
  <c r="EN19"/>
  <c r="EM19"/>
  <c r="EG19"/>
  <c r="EF19"/>
  <c r="EE19"/>
  <c r="ED19"/>
  <c r="EC19"/>
  <c r="EB19"/>
  <c r="EA19"/>
  <c r="DZ19"/>
  <c r="DY19"/>
  <c r="DX19"/>
  <c r="EW19" s="1"/>
  <c r="DV19"/>
  <c r="DU19"/>
  <c r="DT19"/>
  <c r="DS19"/>
  <c r="DR19"/>
  <c r="DQ19"/>
  <c r="DP19"/>
  <c r="DO19"/>
  <c r="DN19"/>
  <c r="DM19"/>
  <c r="FF19" s="1"/>
  <c r="DL19"/>
  <c r="DK19"/>
  <c r="DJ19"/>
  <c r="DI19"/>
  <c r="DH19"/>
  <c r="FE19" s="1"/>
  <c r="DG19"/>
  <c r="DF19"/>
  <c r="DE19"/>
  <c r="DD19"/>
  <c r="DC19"/>
  <c r="DB19"/>
  <c r="DA19"/>
  <c r="CZ19"/>
  <c r="CY19"/>
  <c r="CX19"/>
  <c r="FC19" s="1"/>
  <c r="CV19"/>
  <c r="CU19"/>
  <c r="CT19"/>
  <c r="CS19"/>
  <c r="CR19"/>
  <c r="FG19" s="1"/>
  <c r="CL19"/>
  <c r="CK19"/>
  <c r="CJ19"/>
  <c r="CI19"/>
  <c r="CH19"/>
  <c r="CG19"/>
  <c r="CF19"/>
  <c r="CE19"/>
  <c r="CD19"/>
  <c r="CC19"/>
  <c r="FD19" s="1"/>
  <c r="CB19"/>
  <c r="FB19" s="1"/>
  <c r="CA19"/>
  <c r="FA19" s="1"/>
  <c r="BZ19"/>
  <c r="EZ19" s="1"/>
  <c r="BY19"/>
  <c r="EY19" s="1"/>
  <c r="BX19"/>
  <c r="CW19" s="1"/>
  <c r="BS19"/>
  <c r="BR19"/>
  <c r="BQ19"/>
  <c r="BP19"/>
  <c r="AJ19"/>
  <c r="AD19"/>
  <c r="X19"/>
  <c r="AK19" s="1"/>
  <c r="BT19" s="1"/>
  <c r="P19"/>
  <c r="R19" s="1"/>
  <c r="N19"/>
  <c r="N41" s="1"/>
  <c r="J19"/>
  <c r="I19"/>
  <c r="I41" s="1"/>
  <c r="H19"/>
  <c r="G19"/>
  <c r="F19"/>
  <c r="ME18"/>
  <c r="MB18"/>
  <c r="MF18" s="1"/>
  <c r="MG18" s="1"/>
  <c r="LG18"/>
  <c r="LF18"/>
  <c r="LE18"/>
  <c r="LD18"/>
  <c r="LC18"/>
  <c r="LB18"/>
  <c r="LA18"/>
  <c r="KZ18"/>
  <c r="KY18"/>
  <c r="KX18"/>
  <c r="KW18"/>
  <c r="KV18"/>
  <c r="KU18"/>
  <c r="KT18"/>
  <c r="KS18"/>
  <c r="KR18"/>
  <c r="KQ18"/>
  <c r="KP18"/>
  <c r="KO18"/>
  <c r="KN18"/>
  <c r="KM18"/>
  <c r="KL18"/>
  <c r="KK18"/>
  <c r="KJ18"/>
  <c r="KI18"/>
  <c r="KH18"/>
  <c r="KG18"/>
  <c r="KF18"/>
  <c r="KE18"/>
  <c r="KD18"/>
  <c r="KC18"/>
  <c r="KB18"/>
  <c r="KA18"/>
  <c r="JZ18"/>
  <c r="JY18"/>
  <c r="JX18"/>
  <c r="JW18"/>
  <c r="JV18"/>
  <c r="JU18"/>
  <c r="JT18"/>
  <c r="JS18"/>
  <c r="JR18"/>
  <c r="JQ18"/>
  <c r="JP18"/>
  <c r="JO18"/>
  <c r="JN18"/>
  <c r="JM18"/>
  <c r="JL18"/>
  <c r="JK18"/>
  <c r="JJ18"/>
  <c r="JI18"/>
  <c r="JH18"/>
  <c r="JG18"/>
  <c r="JF18"/>
  <c r="JE18"/>
  <c r="JD18"/>
  <c r="JC18"/>
  <c r="JB18"/>
  <c r="JA18"/>
  <c r="IZ18"/>
  <c r="IY18"/>
  <c r="IX18"/>
  <c r="IW18"/>
  <c r="IV18"/>
  <c r="IU18"/>
  <c r="IT18"/>
  <c r="IS18"/>
  <c r="IR18"/>
  <c r="IQ18"/>
  <c r="IP18"/>
  <c r="IO18"/>
  <c r="IN18"/>
  <c r="IM18"/>
  <c r="IL18"/>
  <c r="IK18"/>
  <c r="IJ18"/>
  <c r="II18"/>
  <c r="IH18"/>
  <c r="IG18"/>
  <c r="IF18"/>
  <c r="IE18"/>
  <c r="ID18"/>
  <c r="IC18"/>
  <c r="IB18"/>
  <c r="IA18"/>
  <c r="HZ18"/>
  <c r="HY18"/>
  <c r="HX18"/>
  <c r="HW18"/>
  <c r="HV18"/>
  <c r="HU18"/>
  <c r="HT18"/>
  <c r="HS18"/>
  <c r="HR18"/>
  <c r="HQ18"/>
  <c r="HP18"/>
  <c r="HO18"/>
  <c r="HN18"/>
  <c r="HM18"/>
  <c r="HL18"/>
  <c r="HK18"/>
  <c r="HJ18"/>
  <c r="HI18"/>
  <c r="HH18"/>
  <c r="HG18"/>
  <c r="HF18"/>
  <c r="HE18"/>
  <c r="HD18"/>
  <c r="HC18"/>
  <c r="HB18"/>
  <c r="HA18"/>
  <c r="GZ18"/>
  <c r="GY18"/>
  <c r="GX18"/>
  <c r="GW18"/>
  <c r="GV18"/>
  <c r="GU18"/>
  <c r="GT18"/>
  <c r="GS18"/>
  <c r="GR18"/>
  <c r="LI18" s="1"/>
  <c r="GK18"/>
  <c r="GJ18"/>
  <c r="GI18"/>
  <c r="GH18"/>
  <c r="GG18"/>
  <c r="GF18"/>
  <c r="GE18"/>
  <c r="GD18"/>
  <c r="GC18"/>
  <c r="GB18"/>
  <c r="GA18"/>
  <c r="FZ18"/>
  <c r="FY18"/>
  <c r="FX18"/>
  <c r="FW18"/>
  <c r="FV18"/>
  <c r="FU18"/>
  <c r="FT18"/>
  <c r="FS18"/>
  <c r="FR18"/>
  <c r="FQ18"/>
  <c r="FP18"/>
  <c r="FO18"/>
  <c r="FN18"/>
  <c r="FM18"/>
  <c r="FL18"/>
  <c r="LN18" s="1"/>
  <c r="FK18"/>
  <c r="LM18" s="1"/>
  <c r="FJ18"/>
  <c r="LL18" s="1"/>
  <c r="FI18"/>
  <c r="LK18" s="1"/>
  <c r="FH18"/>
  <c r="LJ18" s="1"/>
  <c r="EV18"/>
  <c r="EU18"/>
  <c r="ET18"/>
  <c r="ES18"/>
  <c r="ER18"/>
  <c r="EQ18"/>
  <c r="EP18"/>
  <c r="EO18"/>
  <c r="EN18"/>
  <c r="EM18"/>
  <c r="EG18"/>
  <c r="EF18"/>
  <c r="EE18"/>
  <c r="ED18"/>
  <c r="EC18"/>
  <c r="EB18"/>
  <c r="EA18"/>
  <c r="DZ18"/>
  <c r="DY18"/>
  <c r="DX18"/>
  <c r="EW18" s="1"/>
  <c r="DV18"/>
  <c r="DU18"/>
  <c r="DT18"/>
  <c r="DS18"/>
  <c r="DR18"/>
  <c r="DQ18"/>
  <c r="DP18"/>
  <c r="DO18"/>
  <c r="DN18"/>
  <c r="DM18"/>
  <c r="FF18" s="1"/>
  <c r="DL18"/>
  <c r="DK18"/>
  <c r="DJ18"/>
  <c r="DI18"/>
  <c r="DH18"/>
  <c r="FE18" s="1"/>
  <c r="DG18"/>
  <c r="DF18"/>
  <c r="DE18"/>
  <c r="DD18"/>
  <c r="DC18"/>
  <c r="DB18"/>
  <c r="DA18"/>
  <c r="CZ18"/>
  <c r="CY18"/>
  <c r="CX18"/>
  <c r="CV18"/>
  <c r="CU18"/>
  <c r="CT18"/>
  <c r="CS18"/>
  <c r="CR18"/>
  <c r="FG18" s="1"/>
  <c r="CL18"/>
  <c r="CK18"/>
  <c r="CJ18"/>
  <c r="CI18"/>
  <c r="CH18"/>
  <c r="CG18"/>
  <c r="CF18"/>
  <c r="CE18"/>
  <c r="CD18"/>
  <c r="CC18"/>
  <c r="FD18" s="1"/>
  <c r="CB18"/>
  <c r="CA18"/>
  <c r="FA18" s="1"/>
  <c r="BZ18"/>
  <c r="BY18"/>
  <c r="EY18" s="1"/>
  <c r="BX18"/>
  <c r="BT18"/>
  <c r="BS18"/>
  <c r="BR18"/>
  <c r="BQ18"/>
  <c r="BP18"/>
  <c r="AJ18"/>
  <c r="AD18"/>
  <c r="X18"/>
  <c r="AK18" s="1"/>
  <c r="L18"/>
  <c r="O18" s="1"/>
  <c r="K18"/>
  <c r="F18"/>
  <c r="MF17"/>
  <c r="MG17" s="1"/>
  <c r="ME17"/>
  <c r="MC17"/>
  <c r="MB17"/>
  <c r="LG17"/>
  <c r="LF17"/>
  <c r="LE17"/>
  <c r="LD17"/>
  <c r="LC17"/>
  <c r="LB17"/>
  <c r="LA17"/>
  <c r="KZ17"/>
  <c r="KY17"/>
  <c r="KX17"/>
  <c r="KW17"/>
  <c r="KV17"/>
  <c r="KU17"/>
  <c r="KT17"/>
  <c r="KS17"/>
  <c r="KR17"/>
  <c r="KQ17"/>
  <c r="KP17"/>
  <c r="KO17"/>
  <c r="KN17"/>
  <c r="KM17"/>
  <c r="KL17"/>
  <c r="KK17"/>
  <c r="KJ17"/>
  <c r="KI17"/>
  <c r="KH17"/>
  <c r="KG17"/>
  <c r="KF17"/>
  <c r="KE17"/>
  <c r="KD17"/>
  <c r="KC17"/>
  <c r="KB17"/>
  <c r="KA17"/>
  <c r="JZ17"/>
  <c r="JY17"/>
  <c r="JX17"/>
  <c r="JW17"/>
  <c r="JV17"/>
  <c r="JU17"/>
  <c r="JT17"/>
  <c r="JS17"/>
  <c r="JR17"/>
  <c r="JQ17"/>
  <c r="JP17"/>
  <c r="JO17"/>
  <c r="JN17"/>
  <c r="JM17"/>
  <c r="JL17"/>
  <c r="JK17"/>
  <c r="JJ17"/>
  <c r="JI17"/>
  <c r="JH17"/>
  <c r="JG17"/>
  <c r="JF17"/>
  <c r="JE17"/>
  <c r="JD17"/>
  <c r="JC17"/>
  <c r="JB17"/>
  <c r="JA17"/>
  <c r="IZ17"/>
  <c r="IY17"/>
  <c r="IX17"/>
  <c r="IW17"/>
  <c r="IV17"/>
  <c r="IU17"/>
  <c r="IT17"/>
  <c r="IS17"/>
  <c r="IR17"/>
  <c r="IQ17"/>
  <c r="IP17"/>
  <c r="IO17"/>
  <c r="IN17"/>
  <c r="IM17"/>
  <c r="IL17"/>
  <c r="IK17"/>
  <c r="IJ17"/>
  <c r="II17"/>
  <c r="IH17"/>
  <c r="IG17"/>
  <c r="IF17"/>
  <c r="IE17"/>
  <c r="ID17"/>
  <c r="IC17"/>
  <c r="IB17"/>
  <c r="IA17"/>
  <c r="HZ17"/>
  <c r="HY17"/>
  <c r="HX17"/>
  <c r="HW17"/>
  <c r="HV17"/>
  <c r="HU17"/>
  <c r="HT17"/>
  <c r="HS17"/>
  <c r="HR17"/>
  <c r="HQ17"/>
  <c r="HP17"/>
  <c r="HO17"/>
  <c r="HN17"/>
  <c r="HM17"/>
  <c r="HL17"/>
  <c r="HK17"/>
  <c r="HJ17"/>
  <c r="HI17"/>
  <c r="HH17"/>
  <c r="HG17"/>
  <c r="HF17"/>
  <c r="HE17"/>
  <c r="HD17"/>
  <c r="HC17"/>
  <c r="HB17"/>
  <c r="HA17"/>
  <c r="GZ17"/>
  <c r="GY17"/>
  <c r="GX17"/>
  <c r="GW17"/>
  <c r="GV17"/>
  <c r="GU17"/>
  <c r="GT17"/>
  <c r="GS17"/>
  <c r="GR17"/>
  <c r="LI17" s="1"/>
  <c r="GK17"/>
  <c r="GJ17"/>
  <c r="GI17"/>
  <c r="GH17"/>
  <c r="GG17"/>
  <c r="GF17"/>
  <c r="GE17"/>
  <c r="GD17"/>
  <c r="GC17"/>
  <c r="GB17"/>
  <c r="GA17"/>
  <c r="FZ17"/>
  <c r="FY17"/>
  <c r="FX17"/>
  <c r="FW17"/>
  <c r="FV17"/>
  <c r="FU17"/>
  <c r="FT17"/>
  <c r="FS17"/>
  <c r="FR17"/>
  <c r="FQ17"/>
  <c r="FP17"/>
  <c r="FO17"/>
  <c r="FN17"/>
  <c r="FM17"/>
  <c r="FL17"/>
  <c r="LN17" s="1"/>
  <c r="FK17"/>
  <c r="LM17" s="1"/>
  <c r="FJ17"/>
  <c r="LL17" s="1"/>
  <c r="FI17"/>
  <c r="LK17" s="1"/>
  <c r="FH17"/>
  <c r="LJ17" s="1"/>
  <c r="EV17"/>
  <c r="EU17"/>
  <c r="ET17"/>
  <c r="ES17"/>
  <c r="ER17"/>
  <c r="EQ17"/>
  <c r="EP17"/>
  <c r="EO17"/>
  <c r="EN17"/>
  <c r="EM17"/>
  <c r="EG17"/>
  <c r="EF17"/>
  <c r="EE17"/>
  <c r="ED17"/>
  <c r="EC17"/>
  <c r="EB17"/>
  <c r="EA17"/>
  <c r="DZ17"/>
  <c r="DY17"/>
  <c r="DX17"/>
  <c r="EW17" s="1"/>
  <c r="DV17"/>
  <c r="DU17"/>
  <c r="DT17"/>
  <c r="DS17"/>
  <c r="DR17"/>
  <c r="DQ17"/>
  <c r="DP17"/>
  <c r="DO17"/>
  <c r="DN17"/>
  <c r="DM17"/>
  <c r="FF17" s="1"/>
  <c r="DL17"/>
  <c r="DK17"/>
  <c r="DJ17"/>
  <c r="DI17"/>
  <c r="DH17"/>
  <c r="DG17"/>
  <c r="DF17"/>
  <c r="DE17"/>
  <c r="DD17"/>
  <c r="DC17"/>
  <c r="FD17" s="1"/>
  <c r="DB17"/>
  <c r="DA17"/>
  <c r="CZ17"/>
  <c r="CY17"/>
  <c r="CX17"/>
  <c r="CV17"/>
  <c r="CU17"/>
  <c r="CT17"/>
  <c r="CS17"/>
  <c r="CR17"/>
  <c r="FG17" s="1"/>
  <c r="CL17"/>
  <c r="CK17"/>
  <c r="CJ17"/>
  <c r="CI17"/>
  <c r="CH17"/>
  <c r="FE17" s="1"/>
  <c r="CG17"/>
  <c r="CF17"/>
  <c r="CE17"/>
  <c r="CD17"/>
  <c r="CC17"/>
  <c r="CB17"/>
  <c r="FB17" s="1"/>
  <c r="CA17"/>
  <c r="FA17" s="1"/>
  <c r="BZ17"/>
  <c r="EZ17" s="1"/>
  <c r="BY17"/>
  <c r="EY17" s="1"/>
  <c r="BX17"/>
  <c r="CW17" s="1"/>
  <c r="BS17"/>
  <c r="BR17"/>
  <c r="BQ17"/>
  <c r="BP17"/>
  <c r="AJ17"/>
  <c r="AD17"/>
  <c r="AK17" s="1"/>
  <c r="BT17" s="1"/>
  <c r="X17"/>
  <c r="K17"/>
  <c r="L17" s="1"/>
  <c r="O17" s="1"/>
  <c r="F17"/>
  <c r="ME16"/>
  <c r="MB16"/>
  <c r="MF16" s="1"/>
  <c r="MG16" s="1"/>
  <c r="LG16"/>
  <c r="LF16"/>
  <c r="LE16"/>
  <c r="LD16"/>
  <c r="LC16"/>
  <c r="LB16"/>
  <c r="LA16"/>
  <c r="KZ16"/>
  <c r="KY16"/>
  <c r="KX16"/>
  <c r="KW16"/>
  <c r="KV16"/>
  <c r="KU16"/>
  <c r="KT16"/>
  <c r="KS16"/>
  <c r="KR16"/>
  <c r="KQ16"/>
  <c r="KP16"/>
  <c r="KO16"/>
  <c r="KN16"/>
  <c r="KM16"/>
  <c r="KL16"/>
  <c r="KK16"/>
  <c r="KJ16"/>
  <c r="KI16"/>
  <c r="KH16"/>
  <c r="KG16"/>
  <c r="KF16"/>
  <c r="KE16"/>
  <c r="KD16"/>
  <c r="KC16"/>
  <c r="KB16"/>
  <c r="KA16"/>
  <c r="JZ16"/>
  <c r="JY16"/>
  <c r="JX16"/>
  <c r="JW16"/>
  <c r="JV16"/>
  <c r="JU16"/>
  <c r="JT16"/>
  <c r="JS16"/>
  <c r="JR16"/>
  <c r="JQ16"/>
  <c r="JP16"/>
  <c r="JO16"/>
  <c r="JN16"/>
  <c r="JM16"/>
  <c r="JL16"/>
  <c r="JK16"/>
  <c r="JJ16"/>
  <c r="JI16"/>
  <c r="JH16"/>
  <c r="JG16"/>
  <c r="JF16"/>
  <c r="JE16"/>
  <c r="JD16"/>
  <c r="JC16"/>
  <c r="JB16"/>
  <c r="JA16"/>
  <c r="IZ16"/>
  <c r="IY16"/>
  <c r="IX16"/>
  <c r="IW16"/>
  <c r="IV16"/>
  <c r="IU16"/>
  <c r="IT16"/>
  <c r="IS16"/>
  <c r="IR16"/>
  <c r="IQ16"/>
  <c r="IP16"/>
  <c r="IO16"/>
  <c r="IN16"/>
  <c r="IM16"/>
  <c r="IL16"/>
  <c r="IK16"/>
  <c r="IJ16"/>
  <c r="II16"/>
  <c r="IH16"/>
  <c r="IG16"/>
  <c r="IF16"/>
  <c r="IE16"/>
  <c r="ID16"/>
  <c r="IC16"/>
  <c r="IB16"/>
  <c r="IA16"/>
  <c r="HZ16"/>
  <c r="HY16"/>
  <c r="HX16"/>
  <c r="HW16"/>
  <c r="HV16"/>
  <c r="HU16"/>
  <c r="HT16"/>
  <c r="HS16"/>
  <c r="HR16"/>
  <c r="HQ16"/>
  <c r="HP16"/>
  <c r="HO16"/>
  <c r="HN16"/>
  <c r="HM16"/>
  <c r="HL16"/>
  <c r="HK16"/>
  <c r="HJ16"/>
  <c r="HI16"/>
  <c r="HH16"/>
  <c r="HG16"/>
  <c r="HF16"/>
  <c r="HE16"/>
  <c r="HD16"/>
  <c r="HC16"/>
  <c r="HB16"/>
  <c r="HA16"/>
  <c r="GZ16"/>
  <c r="GY16"/>
  <c r="GX16"/>
  <c r="GW16"/>
  <c r="LI16" s="1"/>
  <c r="GV16"/>
  <c r="GU16"/>
  <c r="GT16"/>
  <c r="GS16"/>
  <c r="GR16"/>
  <c r="GK16"/>
  <c r="GJ16"/>
  <c r="GI16"/>
  <c r="GH16"/>
  <c r="GG16"/>
  <c r="GF16"/>
  <c r="GE16"/>
  <c r="GD16"/>
  <c r="GC16"/>
  <c r="GB16"/>
  <c r="GA16"/>
  <c r="FZ16"/>
  <c r="FY16"/>
  <c r="FX16"/>
  <c r="FW16"/>
  <c r="FV16"/>
  <c r="FU16"/>
  <c r="FT16"/>
  <c r="FS16"/>
  <c r="FR16"/>
  <c r="FQ16"/>
  <c r="FP16"/>
  <c r="FO16"/>
  <c r="FN16"/>
  <c r="FM16"/>
  <c r="FL16"/>
  <c r="LN16" s="1"/>
  <c r="FK16"/>
  <c r="LM16" s="1"/>
  <c r="FJ16"/>
  <c r="LL16" s="1"/>
  <c r="FI16"/>
  <c r="LK16" s="1"/>
  <c r="FH16"/>
  <c r="LJ16" s="1"/>
  <c r="EV16"/>
  <c r="EU16"/>
  <c r="ET16"/>
  <c r="ES16"/>
  <c r="ER16"/>
  <c r="EQ16"/>
  <c r="EP16"/>
  <c r="EO16"/>
  <c r="EN16"/>
  <c r="EM16"/>
  <c r="EG16"/>
  <c r="EF16"/>
  <c r="EE16"/>
  <c r="ED16"/>
  <c r="EC16"/>
  <c r="EB16"/>
  <c r="EA16"/>
  <c r="DZ16"/>
  <c r="DY16"/>
  <c r="DX16"/>
  <c r="EW16" s="1"/>
  <c r="DV16"/>
  <c r="DU16"/>
  <c r="DT16"/>
  <c r="DS16"/>
  <c r="DR16"/>
  <c r="DQ16"/>
  <c r="DP16"/>
  <c r="DO16"/>
  <c r="DN16"/>
  <c r="DM16"/>
  <c r="FF16" s="1"/>
  <c r="DL16"/>
  <c r="DK16"/>
  <c r="DJ16"/>
  <c r="DI16"/>
  <c r="DH16"/>
  <c r="FE16" s="1"/>
  <c r="DG16"/>
  <c r="DF16"/>
  <c r="DE16"/>
  <c r="DD16"/>
  <c r="DC16"/>
  <c r="DB16"/>
  <c r="DA16"/>
  <c r="CZ16"/>
  <c r="CY16"/>
  <c r="CX16"/>
  <c r="FC16" s="1"/>
  <c r="CV16"/>
  <c r="CU16"/>
  <c r="CT16"/>
  <c r="CS16"/>
  <c r="CR16"/>
  <c r="FG16" s="1"/>
  <c r="CL16"/>
  <c r="CK16"/>
  <c r="CJ16"/>
  <c r="CI16"/>
  <c r="CH16"/>
  <c r="CG16"/>
  <c r="CF16"/>
  <c r="CE16"/>
  <c r="CD16"/>
  <c r="CC16"/>
  <c r="FD16" s="1"/>
  <c r="CB16"/>
  <c r="FB16" s="1"/>
  <c r="CA16"/>
  <c r="FA16" s="1"/>
  <c r="BZ16"/>
  <c r="EZ16" s="1"/>
  <c r="BY16"/>
  <c r="EY16" s="1"/>
  <c r="BX16"/>
  <c r="CW16" s="1"/>
  <c r="BS16"/>
  <c r="BR16"/>
  <c r="BQ16"/>
  <c r="BP16"/>
  <c r="AJ16"/>
  <c r="AD16"/>
  <c r="X16"/>
  <c r="AK16" s="1"/>
  <c r="BT16" s="1"/>
  <c r="L16"/>
  <c r="O16" s="1"/>
  <c r="K16"/>
  <c r="F16"/>
  <c r="ME15"/>
  <c r="MB15"/>
  <c r="MF15" s="1"/>
  <c r="MG15" s="1"/>
  <c r="LG15"/>
  <c r="LF15"/>
  <c r="LE15"/>
  <c r="LD15"/>
  <c r="LC15"/>
  <c r="LB15"/>
  <c r="LA15"/>
  <c r="KZ15"/>
  <c r="KY15"/>
  <c r="KX15"/>
  <c r="KW15"/>
  <c r="KV15"/>
  <c r="KU15"/>
  <c r="KT15"/>
  <c r="KS15"/>
  <c r="KR15"/>
  <c r="KQ15"/>
  <c r="KP15"/>
  <c r="KO15"/>
  <c r="KN15"/>
  <c r="KM15"/>
  <c r="KL15"/>
  <c r="KK15"/>
  <c r="KJ15"/>
  <c r="KI15"/>
  <c r="KH15"/>
  <c r="KG15"/>
  <c r="KF15"/>
  <c r="KE15"/>
  <c r="KD15"/>
  <c r="KC15"/>
  <c r="KB15"/>
  <c r="KA15"/>
  <c r="JZ15"/>
  <c r="JY15"/>
  <c r="JX15"/>
  <c r="JW15"/>
  <c r="JV15"/>
  <c r="JU15"/>
  <c r="JT15"/>
  <c r="JS15"/>
  <c r="JR15"/>
  <c r="JQ15"/>
  <c r="JP15"/>
  <c r="JO15"/>
  <c r="JN15"/>
  <c r="JM15"/>
  <c r="JL15"/>
  <c r="JK15"/>
  <c r="JJ15"/>
  <c r="JI15"/>
  <c r="JH15"/>
  <c r="JG15"/>
  <c r="JF15"/>
  <c r="JE15"/>
  <c r="JD15"/>
  <c r="JC15"/>
  <c r="JB15"/>
  <c r="JA15"/>
  <c r="IZ15"/>
  <c r="IY15"/>
  <c r="IX15"/>
  <c r="IW15"/>
  <c r="IV15"/>
  <c r="IU15"/>
  <c r="IT15"/>
  <c r="IS15"/>
  <c r="IR15"/>
  <c r="IQ15"/>
  <c r="IP15"/>
  <c r="IO15"/>
  <c r="IN15"/>
  <c r="IM15"/>
  <c r="IL15"/>
  <c r="IK15"/>
  <c r="IJ15"/>
  <c r="II15"/>
  <c r="IH15"/>
  <c r="IG15"/>
  <c r="IF15"/>
  <c r="IE15"/>
  <c r="ID15"/>
  <c r="IC15"/>
  <c r="IB15"/>
  <c r="IA15"/>
  <c r="HZ15"/>
  <c r="HY15"/>
  <c r="HX15"/>
  <c r="HW15"/>
  <c r="HV15"/>
  <c r="HU15"/>
  <c r="HT15"/>
  <c r="HS15"/>
  <c r="HR15"/>
  <c r="HQ15"/>
  <c r="HP15"/>
  <c r="HO15"/>
  <c r="HN15"/>
  <c r="HM15"/>
  <c r="HL15"/>
  <c r="HK15"/>
  <c r="HJ15"/>
  <c r="HI15"/>
  <c r="HH15"/>
  <c r="HG15"/>
  <c r="HF15"/>
  <c r="HE15"/>
  <c r="HD15"/>
  <c r="HC15"/>
  <c r="HB15"/>
  <c r="HA15"/>
  <c r="GZ15"/>
  <c r="GY15"/>
  <c r="GX15"/>
  <c r="GW15"/>
  <c r="GV15"/>
  <c r="GU15"/>
  <c r="GT15"/>
  <c r="GS15"/>
  <c r="GR15"/>
  <c r="LI15" s="1"/>
  <c r="GK15"/>
  <c r="GJ15"/>
  <c r="GI15"/>
  <c r="GH15"/>
  <c r="GG15"/>
  <c r="GF15"/>
  <c r="GE15"/>
  <c r="GD15"/>
  <c r="GC15"/>
  <c r="GB15"/>
  <c r="GA15"/>
  <c r="FZ15"/>
  <c r="FY15"/>
  <c r="FX15"/>
  <c r="FW15"/>
  <c r="FV15"/>
  <c r="FU15"/>
  <c r="FT15"/>
  <c r="FS15"/>
  <c r="FR15"/>
  <c r="FQ15"/>
  <c r="FP15"/>
  <c r="FO15"/>
  <c r="FN15"/>
  <c r="FM15"/>
  <c r="FL15"/>
  <c r="LN15" s="1"/>
  <c r="FK15"/>
  <c r="LM15" s="1"/>
  <c r="FJ15"/>
  <c r="LL15" s="1"/>
  <c r="FI15"/>
  <c r="LK15" s="1"/>
  <c r="FH15"/>
  <c r="LJ15" s="1"/>
  <c r="EV15"/>
  <c r="EU15"/>
  <c r="ET15"/>
  <c r="ES15"/>
  <c r="ER15"/>
  <c r="EQ15"/>
  <c r="EP15"/>
  <c r="EO15"/>
  <c r="EN15"/>
  <c r="EM15"/>
  <c r="EG15"/>
  <c r="EF15"/>
  <c r="EE15"/>
  <c r="ED15"/>
  <c r="EC15"/>
  <c r="EB15"/>
  <c r="EA15"/>
  <c r="DZ15"/>
  <c r="DY15"/>
  <c r="DX15"/>
  <c r="EW15" s="1"/>
  <c r="DV15"/>
  <c r="DU15"/>
  <c r="DT15"/>
  <c r="DS15"/>
  <c r="DR15"/>
  <c r="DQ15"/>
  <c r="DP15"/>
  <c r="DO15"/>
  <c r="DN15"/>
  <c r="DM15"/>
  <c r="FF15" s="1"/>
  <c r="DL15"/>
  <c r="DK15"/>
  <c r="DJ15"/>
  <c r="DI15"/>
  <c r="DH15"/>
  <c r="DG15"/>
  <c r="DF15"/>
  <c r="DE15"/>
  <c r="DD15"/>
  <c r="DC15"/>
  <c r="FD15" s="1"/>
  <c r="DB15"/>
  <c r="DA15"/>
  <c r="CZ15"/>
  <c r="CY15"/>
  <c r="CX15"/>
  <c r="CV15"/>
  <c r="CU15"/>
  <c r="CT15"/>
  <c r="CS15"/>
  <c r="CR15"/>
  <c r="FG15" s="1"/>
  <c r="CL15"/>
  <c r="CK15"/>
  <c r="CJ15"/>
  <c r="CI15"/>
  <c r="CH15"/>
  <c r="FE15" s="1"/>
  <c r="CG15"/>
  <c r="CF15"/>
  <c r="CE15"/>
  <c r="CD15"/>
  <c r="CC15"/>
  <c r="CB15"/>
  <c r="FB15" s="1"/>
  <c r="CA15"/>
  <c r="FA15" s="1"/>
  <c r="BZ15"/>
  <c r="EZ15" s="1"/>
  <c r="BY15"/>
  <c r="EY15" s="1"/>
  <c r="BX15"/>
  <c r="CW15" s="1"/>
  <c r="BS15"/>
  <c r="BR15"/>
  <c r="BQ15"/>
  <c r="BP15"/>
  <c r="AJ15"/>
  <c r="AD15"/>
  <c r="AK15" s="1"/>
  <c r="BT15" s="1"/>
  <c r="X15"/>
  <c r="K15"/>
  <c r="L15" s="1"/>
  <c r="O15" s="1"/>
  <c r="F15"/>
  <c r="ME14"/>
  <c r="MB14"/>
  <c r="MF14" s="1"/>
  <c r="MG14" s="1"/>
  <c r="LG14"/>
  <c r="LF14"/>
  <c r="LE14"/>
  <c r="LD14"/>
  <c r="LC14"/>
  <c r="LB14"/>
  <c r="LA14"/>
  <c r="KZ14"/>
  <c r="KY14"/>
  <c r="KX14"/>
  <c r="KW14"/>
  <c r="KV14"/>
  <c r="KU14"/>
  <c r="KT14"/>
  <c r="KS14"/>
  <c r="KR14"/>
  <c r="KQ14"/>
  <c r="KP14"/>
  <c r="KO14"/>
  <c r="KN14"/>
  <c r="KM14"/>
  <c r="KL14"/>
  <c r="KK14"/>
  <c r="KJ14"/>
  <c r="KI14"/>
  <c r="KH14"/>
  <c r="KG14"/>
  <c r="KF14"/>
  <c r="KE14"/>
  <c r="KD14"/>
  <c r="KC14"/>
  <c r="KB14"/>
  <c r="KA14"/>
  <c r="JZ14"/>
  <c r="JY14"/>
  <c r="JX14"/>
  <c r="JW14"/>
  <c r="JV14"/>
  <c r="JU14"/>
  <c r="JT14"/>
  <c r="JS14"/>
  <c r="JR14"/>
  <c r="JQ14"/>
  <c r="JP14"/>
  <c r="JO14"/>
  <c r="JN14"/>
  <c r="JM14"/>
  <c r="JL14"/>
  <c r="JK14"/>
  <c r="JJ14"/>
  <c r="JI14"/>
  <c r="JH14"/>
  <c r="JG14"/>
  <c r="JF14"/>
  <c r="JE14"/>
  <c r="JD14"/>
  <c r="JC14"/>
  <c r="JB14"/>
  <c r="JA14"/>
  <c r="IZ14"/>
  <c r="IY14"/>
  <c r="IX14"/>
  <c r="IW14"/>
  <c r="IV14"/>
  <c r="IU14"/>
  <c r="IT14"/>
  <c r="IS14"/>
  <c r="IR14"/>
  <c r="IQ14"/>
  <c r="IP14"/>
  <c r="IO14"/>
  <c r="IN14"/>
  <c r="IM14"/>
  <c r="IL14"/>
  <c r="IK14"/>
  <c r="IJ14"/>
  <c r="II14"/>
  <c r="IH14"/>
  <c r="IG14"/>
  <c r="IF14"/>
  <c r="IE14"/>
  <c r="ID14"/>
  <c r="IC14"/>
  <c r="IB14"/>
  <c r="IA14"/>
  <c r="HZ14"/>
  <c r="HY14"/>
  <c r="HX14"/>
  <c r="HW14"/>
  <c r="HV14"/>
  <c r="HU14"/>
  <c r="HT14"/>
  <c r="HS14"/>
  <c r="HR14"/>
  <c r="HQ14"/>
  <c r="HP14"/>
  <c r="HO14"/>
  <c r="HN14"/>
  <c r="HM14"/>
  <c r="HL14"/>
  <c r="HK14"/>
  <c r="HJ14"/>
  <c r="HI14"/>
  <c r="HH14"/>
  <c r="HG14"/>
  <c r="HF14"/>
  <c r="HE14"/>
  <c r="HD14"/>
  <c r="HC14"/>
  <c r="HB14"/>
  <c r="HA14"/>
  <c r="GZ14"/>
  <c r="GY14"/>
  <c r="GX14"/>
  <c r="GW14"/>
  <c r="LI14" s="1"/>
  <c r="GV14"/>
  <c r="GU14"/>
  <c r="GT14"/>
  <c r="GS14"/>
  <c r="GR14"/>
  <c r="GK14"/>
  <c r="GJ14"/>
  <c r="GI14"/>
  <c r="GH14"/>
  <c r="GG14"/>
  <c r="GF14"/>
  <c r="GE14"/>
  <c r="GD14"/>
  <c r="GC14"/>
  <c r="GB14"/>
  <c r="GA14"/>
  <c r="FZ14"/>
  <c r="FY14"/>
  <c r="FX14"/>
  <c r="FW14"/>
  <c r="FV14"/>
  <c r="FU14"/>
  <c r="FT14"/>
  <c r="FS14"/>
  <c r="FR14"/>
  <c r="FQ14"/>
  <c r="FP14"/>
  <c r="FO14"/>
  <c r="FN14"/>
  <c r="FM14"/>
  <c r="FL14"/>
  <c r="LN14" s="1"/>
  <c r="FK14"/>
  <c r="LM14" s="1"/>
  <c r="FJ14"/>
  <c r="LL14" s="1"/>
  <c r="FI14"/>
  <c r="LK14" s="1"/>
  <c r="FH14"/>
  <c r="LJ14" s="1"/>
  <c r="EV14"/>
  <c r="EU14"/>
  <c r="ET14"/>
  <c r="ES14"/>
  <c r="ER14"/>
  <c r="EQ14"/>
  <c r="EP14"/>
  <c r="EO14"/>
  <c r="EN14"/>
  <c r="EM14"/>
  <c r="EG14"/>
  <c r="EF14"/>
  <c r="EE14"/>
  <c r="ED14"/>
  <c r="EC14"/>
  <c r="EB14"/>
  <c r="EA14"/>
  <c r="DZ14"/>
  <c r="DY14"/>
  <c r="DX14"/>
  <c r="EW14" s="1"/>
  <c r="DV14"/>
  <c r="DU14"/>
  <c r="DT14"/>
  <c r="DS14"/>
  <c r="DR14"/>
  <c r="DQ14"/>
  <c r="DP14"/>
  <c r="DO14"/>
  <c r="DN14"/>
  <c r="DM14"/>
  <c r="FF14" s="1"/>
  <c r="DL14"/>
  <c r="DK14"/>
  <c r="DJ14"/>
  <c r="DI14"/>
  <c r="DH14"/>
  <c r="FE14" s="1"/>
  <c r="DG14"/>
  <c r="DF14"/>
  <c r="DE14"/>
  <c r="DD14"/>
  <c r="DC14"/>
  <c r="DB14"/>
  <c r="DA14"/>
  <c r="CZ14"/>
  <c r="CY14"/>
  <c r="CX14"/>
  <c r="FC14" s="1"/>
  <c r="CV14"/>
  <c r="CU14"/>
  <c r="CT14"/>
  <c r="CS14"/>
  <c r="CR14"/>
  <c r="FG14" s="1"/>
  <c r="CL14"/>
  <c r="CK14"/>
  <c r="CJ14"/>
  <c r="CI14"/>
  <c r="CH14"/>
  <c r="CG14"/>
  <c r="CF14"/>
  <c r="CE14"/>
  <c r="CD14"/>
  <c r="CC14"/>
  <c r="FD14" s="1"/>
  <c r="CB14"/>
  <c r="FB14" s="1"/>
  <c r="CA14"/>
  <c r="FA14" s="1"/>
  <c r="BZ14"/>
  <c r="EZ14" s="1"/>
  <c r="BY14"/>
  <c r="EY14" s="1"/>
  <c r="BX14"/>
  <c r="CW14" s="1"/>
  <c r="BS14"/>
  <c r="BR14"/>
  <c r="BQ14"/>
  <c r="BP14"/>
  <c r="AJ14"/>
  <c r="AD14"/>
  <c r="X14"/>
  <c r="AK14" s="1"/>
  <c r="BT14" s="1"/>
  <c r="L14"/>
  <c r="O14" s="1"/>
  <c r="K14"/>
  <c r="F14"/>
  <c r="MF13"/>
  <c r="MG13" s="1"/>
  <c r="ME13"/>
  <c r="MC13"/>
  <c r="MB13"/>
  <c r="LG13"/>
  <c r="LF13"/>
  <c r="LE13"/>
  <c r="LD13"/>
  <c r="LC13"/>
  <c r="LB13"/>
  <c r="LA13"/>
  <c r="KZ13"/>
  <c r="KY13"/>
  <c r="KX13"/>
  <c r="KW13"/>
  <c r="KV13"/>
  <c r="KU13"/>
  <c r="KT13"/>
  <c r="KS13"/>
  <c r="KR13"/>
  <c r="KQ13"/>
  <c r="KP13"/>
  <c r="KO13"/>
  <c r="KN13"/>
  <c r="KM13"/>
  <c r="KL13"/>
  <c r="KK13"/>
  <c r="KJ13"/>
  <c r="KI13"/>
  <c r="KH13"/>
  <c r="KG13"/>
  <c r="KF13"/>
  <c r="KE13"/>
  <c r="KD13"/>
  <c r="KC13"/>
  <c r="KB13"/>
  <c r="KA13"/>
  <c r="JZ13"/>
  <c r="JY13"/>
  <c r="JX13"/>
  <c r="JW13"/>
  <c r="JV13"/>
  <c r="JU13"/>
  <c r="JT13"/>
  <c r="JS13"/>
  <c r="JR13"/>
  <c r="JQ13"/>
  <c r="JP13"/>
  <c r="JO13"/>
  <c r="JN13"/>
  <c r="JM13"/>
  <c r="JL13"/>
  <c r="JK13"/>
  <c r="JJ13"/>
  <c r="JI13"/>
  <c r="JH13"/>
  <c r="JG13"/>
  <c r="JF13"/>
  <c r="JE13"/>
  <c r="JD13"/>
  <c r="JC13"/>
  <c r="JB13"/>
  <c r="JA13"/>
  <c r="IZ13"/>
  <c r="IY13"/>
  <c r="IX13"/>
  <c r="IW13"/>
  <c r="IV13"/>
  <c r="IU13"/>
  <c r="IT13"/>
  <c r="IS13"/>
  <c r="IR13"/>
  <c r="IQ13"/>
  <c r="IP13"/>
  <c r="IO13"/>
  <c r="IN13"/>
  <c r="IM13"/>
  <c r="IL13"/>
  <c r="IK13"/>
  <c r="IJ13"/>
  <c r="II13"/>
  <c r="IH13"/>
  <c r="IG13"/>
  <c r="IF13"/>
  <c r="IE13"/>
  <c r="ID13"/>
  <c r="IC13"/>
  <c r="IB13"/>
  <c r="IA13"/>
  <c r="HZ13"/>
  <c r="HY13"/>
  <c r="HX13"/>
  <c r="HW13"/>
  <c r="HV13"/>
  <c r="HU13"/>
  <c r="HT13"/>
  <c r="HS13"/>
  <c r="HR13"/>
  <c r="HQ13"/>
  <c r="HP13"/>
  <c r="HO13"/>
  <c r="HN13"/>
  <c r="HM13"/>
  <c r="HL13"/>
  <c r="HK13"/>
  <c r="HJ13"/>
  <c r="HI13"/>
  <c r="HH13"/>
  <c r="HG13"/>
  <c r="HF13"/>
  <c r="HE13"/>
  <c r="HD13"/>
  <c r="HC13"/>
  <c r="HB13"/>
  <c r="HA13"/>
  <c r="GZ13"/>
  <c r="GY13"/>
  <c r="GX13"/>
  <c r="GW13"/>
  <c r="GV13"/>
  <c r="GU13"/>
  <c r="GT13"/>
  <c r="GS13"/>
  <c r="GR13"/>
  <c r="LI13" s="1"/>
  <c r="GK13"/>
  <c r="GJ13"/>
  <c r="GI13"/>
  <c r="GH13"/>
  <c r="GG13"/>
  <c r="GF13"/>
  <c r="GE13"/>
  <c r="GD13"/>
  <c r="GC13"/>
  <c r="GB13"/>
  <c r="GA13"/>
  <c r="FZ13"/>
  <c r="FY13"/>
  <c r="FX13"/>
  <c r="FW13"/>
  <c r="FV13"/>
  <c r="FU13"/>
  <c r="FT13"/>
  <c r="FS13"/>
  <c r="FR13"/>
  <c r="FQ13"/>
  <c r="FP13"/>
  <c r="FO13"/>
  <c r="FN13"/>
  <c r="FM13"/>
  <c r="FL13"/>
  <c r="LN13" s="1"/>
  <c r="FK13"/>
  <c r="LM13" s="1"/>
  <c r="FJ13"/>
  <c r="LL13" s="1"/>
  <c r="FI13"/>
  <c r="LK13" s="1"/>
  <c r="FH13"/>
  <c r="LJ13" s="1"/>
  <c r="EV13"/>
  <c r="EU13"/>
  <c r="ET13"/>
  <c r="ES13"/>
  <c r="ER13"/>
  <c r="EQ13"/>
  <c r="EP13"/>
  <c r="EO13"/>
  <c r="EN13"/>
  <c r="EM13"/>
  <c r="EG13"/>
  <c r="EF13"/>
  <c r="EE13"/>
  <c r="ED13"/>
  <c r="EC13"/>
  <c r="EB13"/>
  <c r="EA13"/>
  <c r="DZ13"/>
  <c r="DY13"/>
  <c r="DX13"/>
  <c r="EW13" s="1"/>
  <c r="DV13"/>
  <c r="DU13"/>
  <c r="DT13"/>
  <c r="DS13"/>
  <c r="DR13"/>
  <c r="DQ13"/>
  <c r="DP13"/>
  <c r="DO13"/>
  <c r="DN13"/>
  <c r="DM13"/>
  <c r="FF13" s="1"/>
  <c r="DL13"/>
  <c r="DK13"/>
  <c r="DJ13"/>
  <c r="DI13"/>
  <c r="DH13"/>
  <c r="DG13"/>
  <c r="DF13"/>
  <c r="DE13"/>
  <c r="DD13"/>
  <c r="DC13"/>
  <c r="FD13" s="1"/>
  <c r="DB13"/>
  <c r="DA13"/>
  <c r="CZ13"/>
  <c r="CY13"/>
  <c r="CX13"/>
  <c r="CV13"/>
  <c r="CU13"/>
  <c r="CT13"/>
  <c r="CS13"/>
  <c r="CR13"/>
  <c r="FG13" s="1"/>
  <c r="CL13"/>
  <c r="CK13"/>
  <c r="CJ13"/>
  <c r="CI13"/>
  <c r="CH13"/>
  <c r="FE13" s="1"/>
  <c r="CG13"/>
  <c r="CF13"/>
  <c r="CE13"/>
  <c r="CD13"/>
  <c r="CC13"/>
  <c r="CB13"/>
  <c r="FB13" s="1"/>
  <c r="CA13"/>
  <c r="FA13" s="1"/>
  <c r="BZ13"/>
  <c r="EZ13" s="1"/>
  <c r="BY13"/>
  <c r="EY13" s="1"/>
  <c r="BX13"/>
  <c r="CW13" s="1"/>
  <c r="BS13"/>
  <c r="BR13"/>
  <c r="BQ13"/>
  <c r="BP13"/>
  <c r="AJ13"/>
  <c r="AD13"/>
  <c r="AK13" s="1"/>
  <c r="BT13" s="1"/>
  <c r="X13"/>
  <c r="K13"/>
  <c r="L13" s="1"/>
  <c r="O13" s="1"/>
  <c r="F13"/>
  <c r="ME12"/>
  <c r="MB12"/>
  <c r="MF12" s="1"/>
  <c r="MG12" s="1"/>
  <c r="LG12"/>
  <c r="LF12"/>
  <c r="LE12"/>
  <c r="LD12"/>
  <c r="LC12"/>
  <c r="LB12"/>
  <c r="LA12"/>
  <c r="KZ12"/>
  <c r="KY12"/>
  <c r="KX12"/>
  <c r="KW12"/>
  <c r="KV12"/>
  <c r="KU12"/>
  <c r="KT12"/>
  <c r="KS12"/>
  <c r="KR12"/>
  <c r="KQ12"/>
  <c r="KP12"/>
  <c r="KO12"/>
  <c r="KN12"/>
  <c r="KM12"/>
  <c r="KL12"/>
  <c r="KK12"/>
  <c r="KJ12"/>
  <c r="KI12"/>
  <c r="KH12"/>
  <c r="KG12"/>
  <c r="KF12"/>
  <c r="KE12"/>
  <c r="KD12"/>
  <c r="KC12"/>
  <c r="KB12"/>
  <c r="KA12"/>
  <c r="JZ12"/>
  <c r="JY12"/>
  <c r="JX12"/>
  <c r="JW12"/>
  <c r="JV12"/>
  <c r="JU12"/>
  <c r="JT12"/>
  <c r="JS12"/>
  <c r="JR12"/>
  <c r="JQ12"/>
  <c r="JP12"/>
  <c r="JO12"/>
  <c r="JN12"/>
  <c r="JM12"/>
  <c r="JL12"/>
  <c r="JK12"/>
  <c r="JJ12"/>
  <c r="JI12"/>
  <c r="JH12"/>
  <c r="JG12"/>
  <c r="JF12"/>
  <c r="JE12"/>
  <c r="JD12"/>
  <c r="JC12"/>
  <c r="JB12"/>
  <c r="JA12"/>
  <c r="IZ12"/>
  <c r="IY12"/>
  <c r="IX12"/>
  <c r="IW12"/>
  <c r="IV12"/>
  <c r="IU12"/>
  <c r="IT12"/>
  <c r="IS12"/>
  <c r="IR12"/>
  <c r="IQ12"/>
  <c r="IP12"/>
  <c r="IO12"/>
  <c r="IN12"/>
  <c r="IM12"/>
  <c r="IL12"/>
  <c r="IK12"/>
  <c r="IJ12"/>
  <c r="II12"/>
  <c r="IH12"/>
  <c r="IG12"/>
  <c r="IF12"/>
  <c r="IE12"/>
  <c r="ID12"/>
  <c r="IC12"/>
  <c r="IB12"/>
  <c r="IA12"/>
  <c r="HZ12"/>
  <c r="HY12"/>
  <c r="HX12"/>
  <c r="HW12"/>
  <c r="HV12"/>
  <c r="HU12"/>
  <c r="HT12"/>
  <c r="HS12"/>
  <c r="HR12"/>
  <c r="HQ12"/>
  <c r="HP12"/>
  <c r="HO12"/>
  <c r="HN12"/>
  <c r="HM12"/>
  <c r="HL12"/>
  <c r="HK12"/>
  <c r="HJ12"/>
  <c r="HI12"/>
  <c r="HH12"/>
  <c r="HG12"/>
  <c r="HF12"/>
  <c r="HE12"/>
  <c r="HD12"/>
  <c r="HC12"/>
  <c r="HB12"/>
  <c r="HA12"/>
  <c r="GZ12"/>
  <c r="GY12"/>
  <c r="GX12"/>
  <c r="GW12"/>
  <c r="LI12" s="1"/>
  <c r="GV12"/>
  <c r="GU12"/>
  <c r="GT12"/>
  <c r="GS12"/>
  <c r="GR12"/>
  <c r="GK12"/>
  <c r="GJ12"/>
  <c r="GI12"/>
  <c r="GH12"/>
  <c r="GG12"/>
  <c r="GF12"/>
  <c r="GE12"/>
  <c r="GD12"/>
  <c r="GC12"/>
  <c r="GB12"/>
  <c r="GA12"/>
  <c r="FZ12"/>
  <c r="FY12"/>
  <c r="FX12"/>
  <c r="FW12"/>
  <c r="FV12"/>
  <c r="FU12"/>
  <c r="FT12"/>
  <c r="FS12"/>
  <c r="FR12"/>
  <c r="FQ12"/>
  <c r="FP12"/>
  <c r="FO12"/>
  <c r="FN12"/>
  <c r="FM12"/>
  <c r="FL12"/>
  <c r="LN12" s="1"/>
  <c r="FK12"/>
  <c r="LM12" s="1"/>
  <c r="FJ12"/>
  <c r="LL12" s="1"/>
  <c r="FI12"/>
  <c r="LK12" s="1"/>
  <c r="FH12"/>
  <c r="LJ12" s="1"/>
  <c r="EV12"/>
  <c r="EU12"/>
  <c r="ET12"/>
  <c r="ES12"/>
  <c r="ER12"/>
  <c r="EQ12"/>
  <c r="EP12"/>
  <c r="EO12"/>
  <c r="EN12"/>
  <c r="EM12"/>
  <c r="EG12"/>
  <c r="EF12"/>
  <c r="EE12"/>
  <c r="ED12"/>
  <c r="EC12"/>
  <c r="EB12"/>
  <c r="EA12"/>
  <c r="DZ12"/>
  <c r="DY12"/>
  <c r="DX12"/>
  <c r="EW12" s="1"/>
  <c r="DV12"/>
  <c r="DU12"/>
  <c r="DT12"/>
  <c r="DS12"/>
  <c r="DR12"/>
  <c r="DQ12"/>
  <c r="DP12"/>
  <c r="DO12"/>
  <c r="DN12"/>
  <c r="DM12"/>
  <c r="FF12" s="1"/>
  <c r="DL12"/>
  <c r="DK12"/>
  <c r="DJ12"/>
  <c r="DI12"/>
  <c r="DH12"/>
  <c r="FE12" s="1"/>
  <c r="DG12"/>
  <c r="DF12"/>
  <c r="DE12"/>
  <c r="DD12"/>
  <c r="DC12"/>
  <c r="DB12"/>
  <c r="DA12"/>
  <c r="CZ12"/>
  <c r="CY12"/>
  <c r="CX12"/>
  <c r="FC12" s="1"/>
  <c r="CV12"/>
  <c r="CU12"/>
  <c r="CT12"/>
  <c r="CS12"/>
  <c r="CR12"/>
  <c r="FG12" s="1"/>
  <c r="CL12"/>
  <c r="CK12"/>
  <c r="CJ12"/>
  <c r="CI12"/>
  <c r="CH12"/>
  <c r="CG12"/>
  <c r="CF12"/>
  <c r="CE12"/>
  <c r="CD12"/>
  <c r="CC12"/>
  <c r="FD12" s="1"/>
  <c r="CB12"/>
  <c r="FB12" s="1"/>
  <c r="CA12"/>
  <c r="FA12" s="1"/>
  <c r="BZ12"/>
  <c r="EZ12" s="1"/>
  <c r="BY12"/>
  <c r="EY12" s="1"/>
  <c r="BX12"/>
  <c r="CW12" s="1"/>
  <c r="BS12"/>
  <c r="BR12"/>
  <c r="BQ12"/>
  <c r="BP12"/>
  <c r="AJ12"/>
  <c r="AD12"/>
  <c r="X12"/>
  <c r="AK12" s="1"/>
  <c r="BT12" s="1"/>
  <c r="L12"/>
  <c r="O12" s="1"/>
  <c r="K12"/>
  <c r="F12"/>
  <c r="ME11"/>
  <c r="MB11"/>
  <c r="MF11" s="1"/>
  <c r="MG11" s="1"/>
  <c r="LG11"/>
  <c r="LF11"/>
  <c r="LE11"/>
  <c r="LD11"/>
  <c r="LC11"/>
  <c r="LB11"/>
  <c r="LA11"/>
  <c r="KZ11"/>
  <c r="KY11"/>
  <c r="KX11"/>
  <c r="KW11"/>
  <c r="KV11"/>
  <c r="KU11"/>
  <c r="KT11"/>
  <c r="KS11"/>
  <c r="KR11"/>
  <c r="KQ11"/>
  <c r="KP11"/>
  <c r="KO11"/>
  <c r="KN11"/>
  <c r="KM11"/>
  <c r="KL11"/>
  <c r="KK11"/>
  <c r="KJ11"/>
  <c r="KI11"/>
  <c r="KH11"/>
  <c r="KG11"/>
  <c r="KF11"/>
  <c r="KE11"/>
  <c r="KD11"/>
  <c r="KC11"/>
  <c r="KB11"/>
  <c r="KA11"/>
  <c r="JZ11"/>
  <c r="JY11"/>
  <c r="JX11"/>
  <c r="JW11"/>
  <c r="JV11"/>
  <c r="JU11"/>
  <c r="JT11"/>
  <c r="JS11"/>
  <c r="JR11"/>
  <c r="JQ11"/>
  <c r="JP11"/>
  <c r="JO11"/>
  <c r="JN11"/>
  <c r="JM11"/>
  <c r="JL11"/>
  <c r="JK11"/>
  <c r="JJ11"/>
  <c r="JI11"/>
  <c r="JH11"/>
  <c r="JG11"/>
  <c r="JF11"/>
  <c r="JE11"/>
  <c r="JD11"/>
  <c r="JC11"/>
  <c r="JB11"/>
  <c r="JA11"/>
  <c r="IZ11"/>
  <c r="IY11"/>
  <c r="IX11"/>
  <c r="IW11"/>
  <c r="IV11"/>
  <c r="IU11"/>
  <c r="IT11"/>
  <c r="IS11"/>
  <c r="IR11"/>
  <c r="IQ11"/>
  <c r="IP11"/>
  <c r="IO11"/>
  <c r="IN11"/>
  <c r="IM11"/>
  <c r="IL11"/>
  <c r="IK11"/>
  <c r="IJ11"/>
  <c r="II11"/>
  <c r="IH11"/>
  <c r="IG11"/>
  <c r="IF11"/>
  <c r="IE11"/>
  <c r="ID11"/>
  <c r="IC11"/>
  <c r="IB11"/>
  <c r="IA11"/>
  <c r="HZ11"/>
  <c r="HY11"/>
  <c r="HX11"/>
  <c r="HW11"/>
  <c r="HV11"/>
  <c r="HU11"/>
  <c r="HT11"/>
  <c r="HS11"/>
  <c r="HR11"/>
  <c r="HQ11"/>
  <c r="HP11"/>
  <c r="HO11"/>
  <c r="HN11"/>
  <c r="HM11"/>
  <c r="HL11"/>
  <c r="HK11"/>
  <c r="HJ11"/>
  <c r="HI11"/>
  <c r="HH11"/>
  <c r="HG11"/>
  <c r="HF11"/>
  <c r="HE11"/>
  <c r="HD11"/>
  <c r="HC11"/>
  <c r="HB11"/>
  <c r="HA11"/>
  <c r="GZ11"/>
  <c r="GY11"/>
  <c r="GX11"/>
  <c r="GW11"/>
  <c r="GV11"/>
  <c r="GU11"/>
  <c r="GT11"/>
  <c r="GS11"/>
  <c r="GR11"/>
  <c r="LI11" s="1"/>
  <c r="GK11"/>
  <c r="GJ11"/>
  <c r="GI11"/>
  <c r="GH11"/>
  <c r="GG11"/>
  <c r="GF11"/>
  <c r="GE11"/>
  <c r="GD11"/>
  <c r="GC11"/>
  <c r="GB11"/>
  <c r="GA11"/>
  <c r="FZ11"/>
  <c r="FY11"/>
  <c r="FX11"/>
  <c r="FW11"/>
  <c r="FV11"/>
  <c r="FU11"/>
  <c r="FT11"/>
  <c r="FS11"/>
  <c r="FR11"/>
  <c r="FQ11"/>
  <c r="FP11"/>
  <c r="FO11"/>
  <c r="FN11"/>
  <c r="FM11"/>
  <c r="FL11"/>
  <c r="LN11" s="1"/>
  <c r="FK11"/>
  <c r="LM11" s="1"/>
  <c r="FJ11"/>
  <c r="LL11" s="1"/>
  <c r="FI11"/>
  <c r="LK11" s="1"/>
  <c r="FH11"/>
  <c r="LJ11" s="1"/>
  <c r="EV11"/>
  <c r="EU11"/>
  <c r="ET11"/>
  <c r="ES11"/>
  <c r="ER11"/>
  <c r="EQ11"/>
  <c r="EP11"/>
  <c r="EO11"/>
  <c r="EN11"/>
  <c r="EM11"/>
  <c r="EG11"/>
  <c r="EF11"/>
  <c r="EE11"/>
  <c r="ED11"/>
  <c r="EC11"/>
  <c r="EB11"/>
  <c r="EA11"/>
  <c r="DZ11"/>
  <c r="DY11"/>
  <c r="DX11"/>
  <c r="EW11" s="1"/>
  <c r="DV11"/>
  <c r="DU11"/>
  <c r="DT11"/>
  <c r="DS11"/>
  <c r="DR11"/>
  <c r="DQ11"/>
  <c r="DP11"/>
  <c r="DO11"/>
  <c r="DN11"/>
  <c r="DM11"/>
  <c r="FF11" s="1"/>
  <c r="DL11"/>
  <c r="DK11"/>
  <c r="DJ11"/>
  <c r="DI11"/>
  <c r="DH11"/>
  <c r="DG11"/>
  <c r="DF11"/>
  <c r="DE11"/>
  <c r="DD11"/>
  <c r="DC11"/>
  <c r="FD11" s="1"/>
  <c r="DB11"/>
  <c r="DA11"/>
  <c r="CZ11"/>
  <c r="CY11"/>
  <c r="CX11"/>
  <c r="CV11"/>
  <c r="CU11"/>
  <c r="CT11"/>
  <c r="CS11"/>
  <c r="CR11"/>
  <c r="FG11" s="1"/>
  <c r="CL11"/>
  <c r="CK11"/>
  <c r="CJ11"/>
  <c r="CI11"/>
  <c r="CH11"/>
  <c r="FE11" s="1"/>
  <c r="CG11"/>
  <c r="CF11"/>
  <c r="CE11"/>
  <c r="CD11"/>
  <c r="CC11"/>
  <c r="CB11"/>
  <c r="FB11" s="1"/>
  <c r="CA11"/>
  <c r="FA11" s="1"/>
  <c r="BZ11"/>
  <c r="EZ11" s="1"/>
  <c r="BY11"/>
  <c r="EY11" s="1"/>
  <c r="BX11"/>
  <c r="CW11" s="1"/>
  <c r="BS11"/>
  <c r="BR11"/>
  <c r="BQ11"/>
  <c r="BP11"/>
  <c r="AJ11"/>
  <c r="AD11"/>
  <c r="AK11" s="1"/>
  <c r="BT11" s="1"/>
  <c r="X11"/>
  <c r="K11"/>
  <c r="L11" s="1"/>
  <c r="O11" s="1"/>
  <c r="F11"/>
  <c r="ME10"/>
  <c r="ME41" s="1"/>
  <c r="MB10"/>
  <c r="MF10" s="1"/>
  <c r="LG10"/>
  <c r="LF10"/>
  <c r="LE10"/>
  <c r="LD10"/>
  <c r="LC10"/>
  <c r="LB10"/>
  <c r="LA10"/>
  <c r="KZ10"/>
  <c r="KY10"/>
  <c r="KX10"/>
  <c r="KW10"/>
  <c r="KV10"/>
  <c r="KU10"/>
  <c r="KT10"/>
  <c r="KS10"/>
  <c r="KR10"/>
  <c r="KQ10"/>
  <c r="KP10"/>
  <c r="KO10"/>
  <c r="KN10"/>
  <c r="KM10"/>
  <c r="KL10"/>
  <c r="KK10"/>
  <c r="KJ10"/>
  <c r="KI10"/>
  <c r="KH10"/>
  <c r="KG10"/>
  <c r="KF10"/>
  <c r="KE10"/>
  <c r="KD10"/>
  <c r="KC10"/>
  <c r="KB10"/>
  <c r="KA10"/>
  <c r="JZ10"/>
  <c r="JY10"/>
  <c r="JX10"/>
  <c r="JW10"/>
  <c r="JV10"/>
  <c r="JU10"/>
  <c r="JT10"/>
  <c r="JS10"/>
  <c r="JR10"/>
  <c r="JQ10"/>
  <c r="JP10"/>
  <c r="JO10"/>
  <c r="JN10"/>
  <c r="JM10"/>
  <c r="JL10"/>
  <c r="JK10"/>
  <c r="JJ10"/>
  <c r="JI10"/>
  <c r="JH10"/>
  <c r="JG10"/>
  <c r="JF10"/>
  <c r="JE10"/>
  <c r="JD10"/>
  <c r="JC10"/>
  <c r="JB10"/>
  <c r="JA10"/>
  <c r="IZ10"/>
  <c r="IY10"/>
  <c r="IX10"/>
  <c r="IW10"/>
  <c r="IV10"/>
  <c r="IU10"/>
  <c r="IT10"/>
  <c r="IS10"/>
  <c r="IR10"/>
  <c r="IQ10"/>
  <c r="IP10"/>
  <c r="IO10"/>
  <c r="IN10"/>
  <c r="IM10"/>
  <c r="IL10"/>
  <c r="IK10"/>
  <c r="IJ10"/>
  <c r="II10"/>
  <c r="IH10"/>
  <c r="IG10"/>
  <c r="IF10"/>
  <c r="IE10"/>
  <c r="ID10"/>
  <c r="IC10"/>
  <c r="IB10"/>
  <c r="IA10"/>
  <c r="HZ10"/>
  <c r="HY10"/>
  <c r="HX10"/>
  <c r="HW10"/>
  <c r="HV10"/>
  <c r="HU10"/>
  <c r="HT10"/>
  <c r="HS10"/>
  <c r="HR10"/>
  <c r="HQ10"/>
  <c r="HP10"/>
  <c r="HO10"/>
  <c r="HN10"/>
  <c r="HM10"/>
  <c r="HL10"/>
  <c r="HK10"/>
  <c r="HJ10"/>
  <c r="HI10"/>
  <c r="HH10"/>
  <c r="HG10"/>
  <c r="HF10"/>
  <c r="HE10"/>
  <c r="HD10"/>
  <c r="HC10"/>
  <c r="HB10"/>
  <c r="HA10"/>
  <c r="GZ10"/>
  <c r="GY10"/>
  <c r="GX10"/>
  <c r="GW10"/>
  <c r="GV10"/>
  <c r="GU10"/>
  <c r="GT10"/>
  <c r="GS10"/>
  <c r="GR10"/>
  <c r="GK10"/>
  <c r="GJ10"/>
  <c r="GI10"/>
  <c r="GH10"/>
  <c r="GG10"/>
  <c r="GF10"/>
  <c r="GE10"/>
  <c r="GD10"/>
  <c r="GC10"/>
  <c r="GB10"/>
  <c r="GA10"/>
  <c r="FZ10"/>
  <c r="FY10"/>
  <c r="FX10"/>
  <c r="FW10"/>
  <c r="FV10"/>
  <c r="FU10"/>
  <c r="FT10"/>
  <c r="FS10"/>
  <c r="FR10"/>
  <c r="FQ10"/>
  <c r="FP10"/>
  <c r="FO10"/>
  <c r="FN10"/>
  <c r="FM10"/>
  <c r="FL10"/>
  <c r="FK10"/>
  <c r="FJ10"/>
  <c r="FI10"/>
  <c r="FH10"/>
  <c r="EV10"/>
  <c r="EU10"/>
  <c r="ET10"/>
  <c r="ES10"/>
  <c r="ER10"/>
  <c r="EQ10"/>
  <c r="EP10"/>
  <c r="EO10"/>
  <c r="EN10"/>
  <c r="EM10"/>
  <c r="EG10"/>
  <c r="EF10"/>
  <c r="EE10"/>
  <c r="ED10"/>
  <c r="EC10"/>
  <c r="EB10"/>
  <c r="EA10"/>
  <c r="DZ10"/>
  <c r="DY10"/>
  <c r="DX10"/>
  <c r="DV10"/>
  <c r="DU10"/>
  <c r="DT10"/>
  <c r="DS10"/>
  <c r="DR10"/>
  <c r="DQ10"/>
  <c r="DP10"/>
  <c r="DO10"/>
  <c r="DN10"/>
  <c r="DM10"/>
  <c r="DL10"/>
  <c r="DK10"/>
  <c r="DJ10"/>
  <c r="DI10"/>
  <c r="DH10"/>
  <c r="DG10"/>
  <c r="DF10"/>
  <c r="DE10"/>
  <c r="DD10"/>
  <c r="DC10"/>
  <c r="DB10"/>
  <c r="DA10"/>
  <c r="CZ10"/>
  <c r="CY10"/>
  <c r="CX10"/>
  <c r="DW10" s="1"/>
  <c r="CV10"/>
  <c r="CU10"/>
  <c r="CT10"/>
  <c r="CS10"/>
  <c r="CR10"/>
  <c r="CL10"/>
  <c r="CK10"/>
  <c r="CJ10"/>
  <c r="CI10"/>
  <c r="CH10"/>
  <c r="CG10"/>
  <c r="CF10"/>
  <c r="CE10"/>
  <c r="CD10"/>
  <c r="CC10"/>
  <c r="FD10" s="1"/>
  <c r="CB10"/>
  <c r="CA10"/>
  <c r="BZ10"/>
  <c r="BY10"/>
  <c r="BX10"/>
  <c r="BS10"/>
  <c r="BS41" s="1"/>
  <c r="BR10"/>
  <c r="BR41" s="1"/>
  <c r="BQ10"/>
  <c r="BQ41" s="1"/>
  <c r="BP10"/>
  <c r="BP41" s="1"/>
  <c r="AJ10"/>
  <c r="AD10"/>
  <c r="X10"/>
  <c r="AK10" s="1"/>
  <c r="L10"/>
  <c r="O10" s="1"/>
  <c r="K10"/>
  <c r="F10"/>
  <c r="EH9"/>
  <c r="DL9"/>
  <c r="DK9"/>
  <c r="DJ9"/>
  <c r="DI9"/>
  <c r="DH9"/>
  <c r="DG9" i="146"/>
  <c r="DH9"/>
  <c r="DI9"/>
  <c r="DJ9"/>
  <c r="DK9"/>
  <c r="EG9"/>
  <c r="F10"/>
  <c r="K10"/>
  <c r="L10"/>
  <c r="O10" s="1"/>
  <c r="X10"/>
  <c r="AD10"/>
  <c r="AJ10"/>
  <c r="BP10"/>
  <c r="BP41" s="1"/>
  <c r="BQ10"/>
  <c r="BR10"/>
  <c r="BR41" s="1"/>
  <c r="BS10"/>
  <c r="BW10"/>
  <c r="BX10"/>
  <c r="BY10"/>
  <c r="BZ10"/>
  <c r="EZ10" s="1"/>
  <c r="CA10"/>
  <c r="CB10"/>
  <c r="CC10"/>
  <c r="CD10"/>
  <c r="CE10"/>
  <c r="CF10"/>
  <c r="CG10"/>
  <c r="CH10"/>
  <c r="CI10"/>
  <c r="CJ10"/>
  <c r="CK10"/>
  <c r="CQ10"/>
  <c r="FF10" s="1"/>
  <c r="CR10"/>
  <c r="CS10"/>
  <c r="CT10"/>
  <c r="CU10"/>
  <c r="CW10"/>
  <c r="CX10"/>
  <c r="CY10"/>
  <c r="CZ10"/>
  <c r="DA10"/>
  <c r="DB10"/>
  <c r="DC10"/>
  <c r="DD10"/>
  <c r="DE10"/>
  <c r="DF10"/>
  <c r="DG10"/>
  <c r="DH10"/>
  <c r="DI10"/>
  <c r="DJ10"/>
  <c r="DK10"/>
  <c r="DL10"/>
  <c r="DM10"/>
  <c r="DN10"/>
  <c r="DO10"/>
  <c r="DP10"/>
  <c r="DQ10"/>
  <c r="DR10"/>
  <c r="DS10"/>
  <c r="DT10"/>
  <c r="DU10"/>
  <c r="DW10"/>
  <c r="FB10" s="1"/>
  <c r="DX10"/>
  <c r="DY10"/>
  <c r="DZ10"/>
  <c r="EA10"/>
  <c r="EB10"/>
  <c r="EC10"/>
  <c r="ED10"/>
  <c r="EE10"/>
  <c r="EF10"/>
  <c r="EL10"/>
  <c r="FE10" s="1"/>
  <c r="EM10"/>
  <c r="EN10"/>
  <c r="EO10"/>
  <c r="EP10"/>
  <c r="EQ10"/>
  <c r="ER10"/>
  <c r="ES10"/>
  <c r="ET10"/>
  <c r="EU10"/>
  <c r="EV10"/>
  <c r="FD10"/>
  <c r="FG10"/>
  <c r="FH10"/>
  <c r="FI10"/>
  <c r="FJ10"/>
  <c r="FK10"/>
  <c r="FL10"/>
  <c r="FM10"/>
  <c r="FN10"/>
  <c r="FO10"/>
  <c r="FP10"/>
  <c r="FQ10"/>
  <c r="FR10"/>
  <c r="FS10"/>
  <c r="FT10"/>
  <c r="FU10"/>
  <c r="FV10"/>
  <c r="FW10"/>
  <c r="FX10"/>
  <c r="FY10"/>
  <c r="FZ10"/>
  <c r="GA10"/>
  <c r="GB10"/>
  <c r="GC10"/>
  <c r="GD10"/>
  <c r="GE10"/>
  <c r="GF10"/>
  <c r="GG10"/>
  <c r="GH10"/>
  <c r="GI10"/>
  <c r="GJ10"/>
  <c r="GL10"/>
  <c r="GN10"/>
  <c r="GQ10"/>
  <c r="GR10"/>
  <c r="GS10"/>
  <c r="GT10"/>
  <c r="GU10"/>
  <c r="GV10"/>
  <c r="GW10"/>
  <c r="GX10"/>
  <c r="GY10"/>
  <c r="GZ10"/>
  <c r="HA10"/>
  <c r="HB10"/>
  <c r="HC10"/>
  <c r="HD10"/>
  <c r="HE10"/>
  <c r="HF10"/>
  <c r="HG10"/>
  <c r="HH10"/>
  <c r="HI10"/>
  <c r="HJ10"/>
  <c r="HK10"/>
  <c r="HL10"/>
  <c r="HM10"/>
  <c r="HN10"/>
  <c r="HO10"/>
  <c r="HP10"/>
  <c r="HQ10"/>
  <c r="HR10"/>
  <c r="HS10"/>
  <c r="HT10"/>
  <c r="HU10"/>
  <c r="HV10"/>
  <c r="HW10"/>
  <c r="HX10"/>
  <c r="HY10"/>
  <c r="HZ10"/>
  <c r="IA10"/>
  <c r="IB10"/>
  <c r="IC10"/>
  <c r="ID10"/>
  <c r="IE10"/>
  <c r="IF10"/>
  <c r="IG10"/>
  <c r="IH10"/>
  <c r="II10"/>
  <c r="IJ10"/>
  <c r="IK10"/>
  <c r="IL10"/>
  <c r="IM10"/>
  <c r="IN10"/>
  <c r="IO10"/>
  <c r="IP10"/>
  <c r="IQ10"/>
  <c r="IR10"/>
  <c r="IS10"/>
  <c r="IT10"/>
  <c r="IU10"/>
  <c r="IV10"/>
  <c r="IW10"/>
  <c r="IX10"/>
  <c r="IY10"/>
  <c r="IZ10"/>
  <c r="JA10"/>
  <c r="JB10"/>
  <c r="JC10"/>
  <c r="JD10"/>
  <c r="JE10"/>
  <c r="JF10"/>
  <c r="JG10"/>
  <c r="JH10"/>
  <c r="JI10"/>
  <c r="JJ10"/>
  <c r="JK10"/>
  <c r="JL10"/>
  <c r="JM10"/>
  <c r="JN10"/>
  <c r="JO10"/>
  <c r="JP10"/>
  <c r="JQ10"/>
  <c r="JR10"/>
  <c r="JS10"/>
  <c r="JT10"/>
  <c r="JU10"/>
  <c r="JV10"/>
  <c r="JW10"/>
  <c r="JX10"/>
  <c r="JY10"/>
  <c r="JZ10"/>
  <c r="KA10"/>
  <c r="KB10"/>
  <c r="KC10"/>
  <c r="KD10"/>
  <c r="KE10"/>
  <c r="KF10"/>
  <c r="KG10"/>
  <c r="KH10"/>
  <c r="KI10"/>
  <c r="KJ10"/>
  <c r="KK10"/>
  <c r="KL10"/>
  <c r="KM10"/>
  <c r="KN10"/>
  <c r="KO10"/>
  <c r="KP10"/>
  <c r="KQ10"/>
  <c r="KR10"/>
  <c r="KS10"/>
  <c r="KT10"/>
  <c r="KU10"/>
  <c r="KV10"/>
  <c r="KW10"/>
  <c r="KX10"/>
  <c r="KY10"/>
  <c r="KZ10"/>
  <c r="LA10"/>
  <c r="LB10"/>
  <c r="LC10"/>
  <c r="LD10"/>
  <c r="LE10"/>
  <c r="LF10"/>
  <c r="LJ10"/>
  <c r="MA10"/>
  <c r="MB10" s="1"/>
  <c r="ME10" s="1"/>
  <c r="MD10"/>
  <c r="MF10"/>
  <c r="F11"/>
  <c r="K11"/>
  <c r="L11" s="1"/>
  <c r="O11" s="1"/>
  <c r="X11"/>
  <c r="AD11"/>
  <c r="AJ11"/>
  <c r="AK11"/>
  <c r="BP11"/>
  <c r="BQ11"/>
  <c r="BR11"/>
  <c r="BS11"/>
  <c r="BW11"/>
  <c r="FB11" s="1"/>
  <c r="BX11"/>
  <c r="BY11"/>
  <c r="EY11" s="1"/>
  <c r="BZ11"/>
  <c r="CA11"/>
  <c r="CB11"/>
  <c r="CC11"/>
  <c r="CD11"/>
  <c r="CE11"/>
  <c r="CF11"/>
  <c r="CG11"/>
  <c r="FD11" s="1"/>
  <c r="CH11"/>
  <c r="CI11"/>
  <c r="CJ11"/>
  <c r="CK11"/>
  <c r="CQ11"/>
  <c r="CR11"/>
  <c r="CS11"/>
  <c r="CT11"/>
  <c r="CU11"/>
  <c r="CV11"/>
  <c r="CW11"/>
  <c r="CX11"/>
  <c r="CY11"/>
  <c r="CZ11"/>
  <c r="DA11"/>
  <c r="DB11"/>
  <c r="DC11"/>
  <c r="DD11"/>
  <c r="DE11"/>
  <c r="DF11"/>
  <c r="DG11"/>
  <c r="DH11"/>
  <c r="DI11"/>
  <c r="DJ11"/>
  <c r="DK11"/>
  <c r="DL11"/>
  <c r="FE11" s="1"/>
  <c r="DM11"/>
  <c r="DN11"/>
  <c r="DO11"/>
  <c r="DP11"/>
  <c r="DQ11"/>
  <c r="DR11"/>
  <c r="DS11"/>
  <c r="DT11"/>
  <c r="DU11"/>
  <c r="DV11"/>
  <c r="DW11"/>
  <c r="DX11"/>
  <c r="DY11"/>
  <c r="DZ11"/>
  <c r="EA11"/>
  <c r="EB11"/>
  <c r="EC11"/>
  <c r="ED11"/>
  <c r="EE11"/>
  <c r="EF11"/>
  <c r="EL11"/>
  <c r="EM11"/>
  <c r="EN11"/>
  <c r="EO11"/>
  <c r="EP11"/>
  <c r="EQ11"/>
  <c r="FF11" s="1"/>
  <c r="ER11"/>
  <c r="ES11"/>
  <c r="ET11"/>
  <c r="EU11"/>
  <c r="FC11"/>
  <c r="FG11"/>
  <c r="FH11"/>
  <c r="FI11"/>
  <c r="FJ11"/>
  <c r="FK11"/>
  <c r="FL11"/>
  <c r="FM11"/>
  <c r="FN11"/>
  <c r="FO11"/>
  <c r="FP11"/>
  <c r="FQ11"/>
  <c r="FR11"/>
  <c r="FS11"/>
  <c r="FT11"/>
  <c r="FU11"/>
  <c r="FV11"/>
  <c r="FW11"/>
  <c r="FX11"/>
  <c r="FY11"/>
  <c r="FZ11"/>
  <c r="GA11"/>
  <c r="GB11"/>
  <c r="GC11"/>
  <c r="GD11"/>
  <c r="GE11"/>
  <c r="GF11"/>
  <c r="GG11"/>
  <c r="GH11"/>
  <c r="GI11"/>
  <c r="GJ11"/>
  <c r="GK11"/>
  <c r="GP11" s="1"/>
  <c r="GO11"/>
  <c r="GQ11"/>
  <c r="GR11"/>
  <c r="GS11"/>
  <c r="GT11"/>
  <c r="GU11"/>
  <c r="GV11"/>
  <c r="GW11"/>
  <c r="GX11"/>
  <c r="GY11"/>
  <c r="GZ11"/>
  <c r="HA11"/>
  <c r="HB11"/>
  <c r="HC11"/>
  <c r="HD11"/>
  <c r="HE11"/>
  <c r="HF11"/>
  <c r="HG11"/>
  <c r="HH11"/>
  <c r="HI11"/>
  <c r="HJ11"/>
  <c r="HK11"/>
  <c r="HL11"/>
  <c r="HM11"/>
  <c r="HN11"/>
  <c r="HO11"/>
  <c r="HP11"/>
  <c r="HQ11"/>
  <c r="HR11"/>
  <c r="HS11"/>
  <c r="HT11"/>
  <c r="HU11"/>
  <c r="HV11"/>
  <c r="HW11"/>
  <c r="HX11"/>
  <c r="HY11"/>
  <c r="HZ11"/>
  <c r="IA11"/>
  <c r="IB11"/>
  <c r="IC11"/>
  <c r="ID11"/>
  <c r="IE11"/>
  <c r="IF11"/>
  <c r="IG11"/>
  <c r="IH11"/>
  <c r="II11"/>
  <c r="IJ11"/>
  <c r="IK11"/>
  <c r="IL11"/>
  <c r="IM11"/>
  <c r="IN11"/>
  <c r="IO11"/>
  <c r="IP11"/>
  <c r="IQ11"/>
  <c r="IR11"/>
  <c r="IS11"/>
  <c r="IT11"/>
  <c r="IU11"/>
  <c r="IV11"/>
  <c r="IW11"/>
  <c r="IX11"/>
  <c r="IY11"/>
  <c r="IZ11"/>
  <c r="JA11"/>
  <c r="JB11"/>
  <c r="JC11"/>
  <c r="JD11"/>
  <c r="JE11"/>
  <c r="JF11"/>
  <c r="JG11"/>
  <c r="JH11"/>
  <c r="JI11"/>
  <c r="JJ11"/>
  <c r="JK11"/>
  <c r="JL11"/>
  <c r="JM11"/>
  <c r="JN11"/>
  <c r="JO11"/>
  <c r="JP11"/>
  <c r="JQ11"/>
  <c r="JR11"/>
  <c r="JS11"/>
  <c r="JT11"/>
  <c r="JU11"/>
  <c r="JV11"/>
  <c r="JW11"/>
  <c r="JX11"/>
  <c r="JY11"/>
  <c r="JZ11"/>
  <c r="KA11"/>
  <c r="KB11"/>
  <c r="KC11"/>
  <c r="KD11"/>
  <c r="KE11"/>
  <c r="KF11"/>
  <c r="KG11"/>
  <c r="KH11"/>
  <c r="KI11"/>
  <c r="KJ11"/>
  <c r="KK11"/>
  <c r="KL11"/>
  <c r="KM11"/>
  <c r="KN11"/>
  <c r="KO11"/>
  <c r="KP11"/>
  <c r="KQ11"/>
  <c r="KR11"/>
  <c r="KS11"/>
  <c r="KT11"/>
  <c r="KU11"/>
  <c r="KV11"/>
  <c r="KW11"/>
  <c r="KX11"/>
  <c r="KY11"/>
  <c r="KZ11"/>
  <c r="LA11"/>
  <c r="LB11"/>
  <c r="LC11"/>
  <c r="LD11"/>
  <c r="LE11"/>
  <c r="LF11"/>
  <c r="LI11"/>
  <c r="LM11"/>
  <c r="MD11"/>
  <c r="F12"/>
  <c r="K12"/>
  <c r="L12"/>
  <c r="O12" s="1"/>
  <c r="X12"/>
  <c r="AD12"/>
  <c r="AJ12"/>
  <c r="BP12"/>
  <c r="BQ12"/>
  <c r="BR12"/>
  <c r="BS12"/>
  <c r="BW12"/>
  <c r="BX12"/>
  <c r="BY12"/>
  <c r="BZ12"/>
  <c r="EZ12" s="1"/>
  <c r="CA12"/>
  <c r="CB12"/>
  <c r="CC12"/>
  <c r="CD12"/>
  <c r="CE12"/>
  <c r="CF12"/>
  <c r="CG12"/>
  <c r="CH12"/>
  <c r="CI12"/>
  <c r="CJ12"/>
  <c r="CK12"/>
  <c r="CQ12"/>
  <c r="FF12" s="1"/>
  <c r="CR12"/>
  <c r="CS12"/>
  <c r="CT12"/>
  <c r="CU12"/>
  <c r="CW12"/>
  <c r="CX12"/>
  <c r="CY12"/>
  <c r="CZ12"/>
  <c r="DA12"/>
  <c r="DB12"/>
  <c r="DC12"/>
  <c r="DD12"/>
  <c r="DE12"/>
  <c r="DF12"/>
  <c r="DG12"/>
  <c r="DH12"/>
  <c r="DI12"/>
  <c r="DJ12"/>
  <c r="DK12"/>
  <c r="DL12"/>
  <c r="DM12"/>
  <c r="DN12"/>
  <c r="DO12"/>
  <c r="DP12"/>
  <c r="DQ12"/>
  <c r="DR12"/>
  <c r="DS12"/>
  <c r="DT12"/>
  <c r="DU12"/>
  <c r="DW12"/>
  <c r="FB12" s="1"/>
  <c r="DX12"/>
  <c r="DY12"/>
  <c r="DZ12"/>
  <c r="EA12"/>
  <c r="EB12"/>
  <c r="EC12"/>
  <c r="ED12"/>
  <c r="EE12"/>
  <c r="EF12"/>
  <c r="EL12"/>
  <c r="FE12" s="1"/>
  <c r="EM12"/>
  <c r="EN12"/>
  <c r="EO12"/>
  <c r="EP12"/>
  <c r="EQ12"/>
  <c r="ER12"/>
  <c r="ES12"/>
  <c r="ET12"/>
  <c r="EU12"/>
  <c r="EV12"/>
  <c r="FD12"/>
  <c r="FG12"/>
  <c r="FH12"/>
  <c r="FI12"/>
  <c r="FJ12"/>
  <c r="FK12"/>
  <c r="FL12"/>
  <c r="FM12"/>
  <c r="FN12"/>
  <c r="FO12"/>
  <c r="FP12"/>
  <c r="FQ12"/>
  <c r="FR12"/>
  <c r="FS12"/>
  <c r="FT12"/>
  <c r="FU12"/>
  <c r="FV12"/>
  <c r="FW12"/>
  <c r="FX12"/>
  <c r="FY12"/>
  <c r="FZ12"/>
  <c r="GA12"/>
  <c r="GB12"/>
  <c r="GC12"/>
  <c r="GD12"/>
  <c r="GE12"/>
  <c r="GF12"/>
  <c r="GG12"/>
  <c r="GH12"/>
  <c r="GI12"/>
  <c r="GJ12"/>
  <c r="GL12"/>
  <c r="GN12"/>
  <c r="GQ12"/>
  <c r="GR12"/>
  <c r="GS12"/>
  <c r="GT12"/>
  <c r="GU12"/>
  <c r="GV12"/>
  <c r="GW12"/>
  <c r="GX12"/>
  <c r="GY12"/>
  <c r="GZ12"/>
  <c r="HA12"/>
  <c r="HB12"/>
  <c r="HC12"/>
  <c r="HD12"/>
  <c r="HE12"/>
  <c r="HF12"/>
  <c r="HG12"/>
  <c r="HH12"/>
  <c r="HI12"/>
  <c r="HJ12"/>
  <c r="HK12"/>
  <c r="HL12"/>
  <c r="HM12"/>
  <c r="HN12"/>
  <c r="HO12"/>
  <c r="HP12"/>
  <c r="HQ12"/>
  <c r="HR12"/>
  <c r="HS12"/>
  <c r="HT12"/>
  <c r="HU12"/>
  <c r="HV12"/>
  <c r="HW12"/>
  <c r="HX12"/>
  <c r="HY12"/>
  <c r="HZ12"/>
  <c r="IA12"/>
  <c r="IB12"/>
  <c r="IC12"/>
  <c r="ID12"/>
  <c r="IE12"/>
  <c r="IF12"/>
  <c r="IG12"/>
  <c r="IH12"/>
  <c r="II12"/>
  <c r="IJ12"/>
  <c r="IK12"/>
  <c r="IL12"/>
  <c r="IM12"/>
  <c r="IN12"/>
  <c r="IO12"/>
  <c r="IP12"/>
  <c r="IQ12"/>
  <c r="IR12"/>
  <c r="IS12"/>
  <c r="IT12"/>
  <c r="IU12"/>
  <c r="IV12"/>
  <c r="IW12"/>
  <c r="IX12"/>
  <c r="IY12"/>
  <c r="IZ12"/>
  <c r="JA12"/>
  <c r="JB12"/>
  <c r="JC12"/>
  <c r="JD12"/>
  <c r="JE12"/>
  <c r="JF12"/>
  <c r="JG12"/>
  <c r="JH12"/>
  <c r="JI12"/>
  <c r="JJ12"/>
  <c r="JK12"/>
  <c r="JL12"/>
  <c r="JM12"/>
  <c r="JN12"/>
  <c r="JO12"/>
  <c r="JP12"/>
  <c r="JQ12"/>
  <c r="JR12"/>
  <c r="JS12"/>
  <c r="JT12"/>
  <c r="JU12"/>
  <c r="JV12"/>
  <c r="JW12"/>
  <c r="JX12"/>
  <c r="JY12"/>
  <c r="JZ12"/>
  <c r="KA12"/>
  <c r="KB12"/>
  <c r="KC12"/>
  <c r="KD12"/>
  <c r="KE12"/>
  <c r="KF12"/>
  <c r="KG12"/>
  <c r="KH12"/>
  <c r="KI12"/>
  <c r="KJ12"/>
  <c r="KK12"/>
  <c r="KL12"/>
  <c r="KM12"/>
  <c r="KN12"/>
  <c r="KO12"/>
  <c r="KP12"/>
  <c r="KQ12"/>
  <c r="KR12"/>
  <c r="KS12"/>
  <c r="KT12"/>
  <c r="KU12"/>
  <c r="KV12"/>
  <c r="KW12"/>
  <c r="KX12"/>
  <c r="KY12"/>
  <c r="KZ12"/>
  <c r="LA12"/>
  <c r="LB12"/>
  <c r="LC12"/>
  <c r="LD12"/>
  <c r="LE12"/>
  <c r="LF12"/>
  <c r="LJ12"/>
  <c r="MA12"/>
  <c r="MB12" s="1"/>
  <c r="ME12" s="1"/>
  <c r="MD12"/>
  <c r="MF12"/>
  <c r="F13"/>
  <c r="K13"/>
  <c r="L13" s="1"/>
  <c r="O13" s="1"/>
  <c r="X13"/>
  <c r="AD13"/>
  <c r="AJ13"/>
  <c r="AK13"/>
  <c r="BP13"/>
  <c r="BQ13"/>
  <c r="BR13"/>
  <c r="BS13"/>
  <c r="BW13"/>
  <c r="FB13" s="1"/>
  <c r="BX13"/>
  <c r="BY13"/>
  <c r="EY13" s="1"/>
  <c r="BZ13"/>
  <c r="CA13"/>
  <c r="CB13"/>
  <c r="CC13"/>
  <c r="CD13"/>
  <c r="CE13"/>
  <c r="CF13"/>
  <c r="CG13"/>
  <c r="FD13" s="1"/>
  <c r="CH13"/>
  <c r="CI13"/>
  <c r="CJ13"/>
  <c r="CK13"/>
  <c r="CQ13"/>
  <c r="CR13"/>
  <c r="CS13"/>
  <c r="CT13"/>
  <c r="CU13"/>
  <c r="CV13"/>
  <c r="CW13"/>
  <c r="CX13"/>
  <c r="CY13"/>
  <c r="CZ13"/>
  <c r="DA13"/>
  <c r="DB13"/>
  <c r="DC13"/>
  <c r="DD13"/>
  <c r="DE13"/>
  <c r="DF13"/>
  <c r="DG13"/>
  <c r="DH13"/>
  <c r="DI13"/>
  <c r="DJ13"/>
  <c r="DK13"/>
  <c r="DL13"/>
  <c r="FE13" s="1"/>
  <c r="DM13"/>
  <c r="DN13"/>
  <c r="DO13"/>
  <c r="DP13"/>
  <c r="DQ13"/>
  <c r="DR13"/>
  <c r="DS13"/>
  <c r="DT13"/>
  <c r="DU13"/>
  <c r="DV13"/>
  <c r="DW13"/>
  <c r="DX13"/>
  <c r="DY13"/>
  <c r="DZ13"/>
  <c r="EA13"/>
  <c r="EB13"/>
  <c r="EC13"/>
  <c r="ED13"/>
  <c r="EE13"/>
  <c r="EF13"/>
  <c r="EL13"/>
  <c r="EM13"/>
  <c r="EN13"/>
  <c r="EO13"/>
  <c r="EP13"/>
  <c r="EQ13"/>
  <c r="FF13" s="1"/>
  <c r="ER13"/>
  <c r="ES13"/>
  <c r="ET13"/>
  <c r="EU13"/>
  <c r="FC13"/>
  <c r="FG13"/>
  <c r="FH13"/>
  <c r="FI13"/>
  <c r="FJ13"/>
  <c r="FK13"/>
  <c r="FL13"/>
  <c r="FM13"/>
  <c r="FN13"/>
  <c r="FO13"/>
  <c r="FP13"/>
  <c r="FQ13"/>
  <c r="FR13"/>
  <c r="FS13"/>
  <c r="FT13"/>
  <c r="FU13"/>
  <c r="FV13"/>
  <c r="FW13"/>
  <c r="FX13"/>
  <c r="FY13"/>
  <c r="FZ13"/>
  <c r="GA13"/>
  <c r="GB13"/>
  <c r="GC13"/>
  <c r="GD13"/>
  <c r="GE13"/>
  <c r="GF13"/>
  <c r="GG13"/>
  <c r="GH13"/>
  <c r="GI13"/>
  <c r="GJ13"/>
  <c r="GK13"/>
  <c r="GP13" s="1"/>
  <c r="GO13"/>
  <c r="GQ13"/>
  <c r="GR13"/>
  <c r="GS13"/>
  <c r="GT13"/>
  <c r="GU13"/>
  <c r="GV13"/>
  <c r="GW13"/>
  <c r="GX13"/>
  <c r="GY13"/>
  <c r="GZ13"/>
  <c r="HA13"/>
  <c r="HB13"/>
  <c r="HC13"/>
  <c r="HD13"/>
  <c r="HE13"/>
  <c r="HF13"/>
  <c r="HG13"/>
  <c r="HH13"/>
  <c r="HI13"/>
  <c r="HJ13"/>
  <c r="HK13"/>
  <c r="HL13"/>
  <c r="HM13"/>
  <c r="HN13"/>
  <c r="HO13"/>
  <c r="HP13"/>
  <c r="HQ13"/>
  <c r="HR13"/>
  <c r="HS13"/>
  <c r="HT13"/>
  <c r="HU13"/>
  <c r="HV13"/>
  <c r="HW13"/>
  <c r="HX13"/>
  <c r="HY13"/>
  <c r="HZ13"/>
  <c r="IA13"/>
  <c r="IB13"/>
  <c r="IC13"/>
  <c r="ID13"/>
  <c r="IE13"/>
  <c r="IF13"/>
  <c r="IG13"/>
  <c r="IH13"/>
  <c r="II13"/>
  <c r="IJ13"/>
  <c r="IK13"/>
  <c r="IL13"/>
  <c r="IM13"/>
  <c r="IN13"/>
  <c r="IO13"/>
  <c r="IP13"/>
  <c r="IQ13"/>
  <c r="IR13"/>
  <c r="IS13"/>
  <c r="IT13"/>
  <c r="IU13"/>
  <c r="IV13"/>
  <c r="IW13"/>
  <c r="IX13"/>
  <c r="IY13"/>
  <c r="IZ13"/>
  <c r="JA13"/>
  <c r="JB13"/>
  <c r="JC13"/>
  <c r="JD13"/>
  <c r="JE13"/>
  <c r="JF13"/>
  <c r="JG13"/>
  <c r="JH13"/>
  <c r="JI13"/>
  <c r="JJ13"/>
  <c r="JK13"/>
  <c r="JL13"/>
  <c r="JM13"/>
  <c r="JN13"/>
  <c r="JO13"/>
  <c r="JP13"/>
  <c r="JQ13"/>
  <c r="JR13"/>
  <c r="JS13"/>
  <c r="JT13"/>
  <c r="JU13"/>
  <c r="JV13"/>
  <c r="JW13"/>
  <c r="JX13"/>
  <c r="JY13"/>
  <c r="JZ13"/>
  <c r="KA13"/>
  <c r="KB13"/>
  <c r="KC13"/>
  <c r="KD13"/>
  <c r="KE13"/>
  <c r="KF13"/>
  <c r="KG13"/>
  <c r="KH13"/>
  <c r="KI13"/>
  <c r="KJ13"/>
  <c r="KK13"/>
  <c r="KL13"/>
  <c r="KM13"/>
  <c r="KN13"/>
  <c r="KO13"/>
  <c r="KP13"/>
  <c r="KQ13"/>
  <c r="KR13"/>
  <c r="KS13"/>
  <c r="KT13"/>
  <c r="KU13"/>
  <c r="KV13"/>
  <c r="KW13"/>
  <c r="KX13"/>
  <c r="KY13"/>
  <c r="KZ13"/>
  <c r="LA13"/>
  <c r="LB13"/>
  <c r="LC13"/>
  <c r="LD13"/>
  <c r="LE13"/>
  <c r="LF13"/>
  <c r="LI13"/>
  <c r="LM13"/>
  <c r="MD13"/>
  <c r="F14"/>
  <c r="K14"/>
  <c r="L14"/>
  <c r="O14" s="1"/>
  <c r="X14"/>
  <c r="AD14"/>
  <c r="AJ14"/>
  <c r="BP14"/>
  <c r="BQ14"/>
  <c r="BR14"/>
  <c r="BS14"/>
  <c r="BW14"/>
  <c r="BX14"/>
  <c r="BY14"/>
  <c r="BZ14"/>
  <c r="EZ14" s="1"/>
  <c r="CA14"/>
  <c r="CB14"/>
  <c r="CC14"/>
  <c r="CD14"/>
  <c r="CE14"/>
  <c r="CF14"/>
  <c r="CG14"/>
  <c r="CH14"/>
  <c r="CI14"/>
  <c r="CJ14"/>
  <c r="CK14"/>
  <c r="CQ14"/>
  <c r="FF14" s="1"/>
  <c r="CR14"/>
  <c r="CS14"/>
  <c r="CT14"/>
  <c r="CU14"/>
  <c r="CW14"/>
  <c r="CX14"/>
  <c r="CY14"/>
  <c r="CZ14"/>
  <c r="DA14"/>
  <c r="DB14"/>
  <c r="DC14"/>
  <c r="DD14"/>
  <c r="DE14"/>
  <c r="DF14"/>
  <c r="DG14"/>
  <c r="DH14"/>
  <c r="DI14"/>
  <c r="DJ14"/>
  <c r="DK14"/>
  <c r="DL14"/>
  <c r="DM14"/>
  <c r="DN14"/>
  <c r="DO14"/>
  <c r="DP14"/>
  <c r="DQ14"/>
  <c r="DR14"/>
  <c r="DS14"/>
  <c r="DT14"/>
  <c r="DU14"/>
  <c r="DW14"/>
  <c r="FB14" s="1"/>
  <c r="DX14"/>
  <c r="DY14"/>
  <c r="DZ14"/>
  <c r="EA14"/>
  <c r="EB14"/>
  <c r="EC14"/>
  <c r="ED14"/>
  <c r="EE14"/>
  <c r="EF14"/>
  <c r="EL14"/>
  <c r="FE14" s="1"/>
  <c r="EM14"/>
  <c r="EN14"/>
  <c r="EO14"/>
  <c r="EP14"/>
  <c r="EQ14"/>
  <c r="ER14"/>
  <c r="ES14"/>
  <c r="ET14"/>
  <c r="EU14"/>
  <c r="EV14"/>
  <c r="FD14"/>
  <c r="FG14"/>
  <c r="FH14"/>
  <c r="FI14"/>
  <c r="FJ14"/>
  <c r="FK14"/>
  <c r="FL14"/>
  <c r="FM14"/>
  <c r="FN14"/>
  <c r="FO14"/>
  <c r="FP14"/>
  <c r="FQ14"/>
  <c r="FR14"/>
  <c r="FS14"/>
  <c r="FT14"/>
  <c r="FU14"/>
  <c r="FV14"/>
  <c r="FW14"/>
  <c r="FX14"/>
  <c r="FY14"/>
  <c r="FZ14"/>
  <c r="GA14"/>
  <c r="GB14"/>
  <c r="GC14"/>
  <c r="GD14"/>
  <c r="GE14"/>
  <c r="GF14"/>
  <c r="GG14"/>
  <c r="GH14"/>
  <c r="GI14"/>
  <c r="GJ14"/>
  <c r="GL14"/>
  <c r="GN14"/>
  <c r="GQ14"/>
  <c r="GR14"/>
  <c r="GS14"/>
  <c r="GT14"/>
  <c r="GU14"/>
  <c r="GV14"/>
  <c r="GW14"/>
  <c r="GX14"/>
  <c r="GY14"/>
  <c r="GZ14"/>
  <c r="HA14"/>
  <c r="HB14"/>
  <c r="HC14"/>
  <c r="HD14"/>
  <c r="HE14"/>
  <c r="HF14"/>
  <c r="HG14"/>
  <c r="HH14"/>
  <c r="HI14"/>
  <c r="HJ14"/>
  <c r="HK14"/>
  <c r="HL14"/>
  <c r="HM14"/>
  <c r="HN14"/>
  <c r="HO14"/>
  <c r="HP14"/>
  <c r="HQ14"/>
  <c r="HR14"/>
  <c r="HS14"/>
  <c r="HT14"/>
  <c r="HU14"/>
  <c r="HV14"/>
  <c r="HW14"/>
  <c r="HX14"/>
  <c r="HY14"/>
  <c r="HZ14"/>
  <c r="IA14"/>
  <c r="IB14"/>
  <c r="IC14"/>
  <c r="ID14"/>
  <c r="IE14"/>
  <c r="IF14"/>
  <c r="IG14"/>
  <c r="IH14"/>
  <c r="II14"/>
  <c r="IJ14"/>
  <c r="IK14"/>
  <c r="IL14"/>
  <c r="IM14"/>
  <c r="IN14"/>
  <c r="IO14"/>
  <c r="IP14"/>
  <c r="IQ14"/>
  <c r="IR14"/>
  <c r="IS14"/>
  <c r="IT14"/>
  <c r="IU14"/>
  <c r="IV14"/>
  <c r="IW14"/>
  <c r="IX14"/>
  <c r="IY14"/>
  <c r="IZ14"/>
  <c r="JA14"/>
  <c r="JB14"/>
  <c r="JC14"/>
  <c r="JD14"/>
  <c r="JE14"/>
  <c r="JF14"/>
  <c r="JG14"/>
  <c r="JH14"/>
  <c r="JI14"/>
  <c r="JJ14"/>
  <c r="JK14"/>
  <c r="JL14"/>
  <c r="JM14"/>
  <c r="JN14"/>
  <c r="JO14"/>
  <c r="JP14"/>
  <c r="JQ14"/>
  <c r="JR14"/>
  <c r="JS14"/>
  <c r="JT14"/>
  <c r="JU14"/>
  <c r="JV14"/>
  <c r="JW14"/>
  <c r="JX14"/>
  <c r="JY14"/>
  <c r="JZ14"/>
  <c r="KA14"/>
  <c r="KB14"/>
  <c r="KC14"/>
  <c r="KD14"/>
  <c r="KE14"/>
  <c r="KF14"/>
  <c r="KG14"/>
  <c r="KH14"/>
  <c r="KI14"/>
  <c r="KJ14"/>
  <c r="KK14"/>
  <c r="KL14"/>
  <c r="KM14"/>
  <c r="KN14"/>
  <c r="KO14"/>
  <c r="KP14"/>
  <c r="KQ14"/>
  <c r="KR14"/>
  <c r="KS14"/>
  <c r="KT14"/>
  <c r="KU14"/>
  <c r="KV14"/>
  <c r="KW14"/>
  <c r="KX14"/>
  <c r="KY14"/>
  <c r="KZ14"/>
  <c r="LA14"/>
  <c r="LB14"/>
  <c r="LC14"/>
  <c r="LD14"/>
  <c r="LE14"/>
  <c r="LF14"/>
  <c r="LJ14"/>
  <c r="MA14"/>
  <c r="MB14" s="1"/>
  <c r="ME14" s="1"/>
  <c r="MD14"/>
  <c r="MF14"/>
  <c r="F15"/>
  <c r="K15"/>
  <c r="L15" s="1"/>
  <c r="O15" s="1"/>
  <c r="X15"/>
  <c r="AD15"/>
  <c r="AJ15"/>
  <c r="AK15"/>
  <c r="BP15"/>
  <c r="BQ15"/>
  <c r="BR15"/>
  <c r="BS15"/>
  <c r="BW15"/>
  <c r="FB15" s="1"/>
  <c r="BX15"/>
  <c r="BY15"/>
  <c r="EY15" s="1"/>
  <c r="BZ15"/>
  <c r="CA15"/>
  <c r="CB15"/>
  <c r="CC15"/>
  <c r="CD15"/>
  <c r="CE15"/>
  <c r="CF15"/>
  <c r="CG15"/>
  <c r="FD15" s="1"/>
  <c r="CH15"/>
  <c r="CI15"/>
  <c r="CJ15"/>
  <c r="CK15"/>
  <c r="CQ15"/>
  <c r="CR15"/>
  <c r="CS15"/>
  <c r="CT15"/>
  <c r="CU15"/>
  <c r="CV15"/>
  <c r="CW15"/>
  <c r="CX15"/>
  <c r="CY15"/>
  <c r="CZ15"/>
  <c r="DA15"/>
  <c r="DB15"/>
  <c r="DC15"/>
  <c r="DD15"/>
  <c r="DE15"/>
  <c r="DF15"/>
  <c r="DG15"/>
  <c r="DH15"/>
  <c r="DI15"/>
  <c r="DJ15"/>
  <c r="DK15"/>
  <c r="DL15"/>
  <c r="FE15" s="1"/>
  <c r="DM15"/>
  <c r="DN15"/>
  <c r="DO15"/>
  <c r="DP15"/>
  <c r="DQ15"/>
  <c r="DR15"/>
  <c r="DS15"/>
  <c r="DT15"/>
  <c r="DU15"/>
  <c r="DV15"/>
  <c r="DW15"/>
  <c r="DX15"/>
  <c r="DY15"/>
  <c r="DZ15"/>
  <c r="EA15"/>
  <c r="EB15"/>
  <c r="EC15"/>
  <c r="ED15"/>
  <c r="EE15"/>
  <c r="EF15"/>
  <c r="EL15"/>
  <c r="EM15"/>
  <c r="EN15"/>
  <c r="EO15"/>
  <c r="EP15"/>
  <c r="EQ15"/>
  <c r="FF15" s="1"/>
  <c r="ER15"/>
  <c r="ES15"/>
  <c r="ET15"/>
  <c r="EU15"/>
  <c r="FC15"/>
  <c r="FG15"/>
  <c r="FH15"/>
  <c r="FI15"/>
  <c r="FJ15"/>
  <c r="FK15"/>
  <c r="FL15"/>
  <c r="FM15"/>
  <c r="FN15"/>
  <c r="FO15"/>
  <c r="FP15"/>
  <c r="FQ15"/>
  <c r="FR15"/>
  <c r="FS15"/>
  <c r="FT15"/>
  <c r="FU15"/>
  <c r="FV15"/>
  <c r="FW15"/>
  <c r="FX15"/>
  <c r="FY15"/>
  <c r="FZ15"/>
  <c r="GA15"/>
  <c r="GB15"/>
  <c r="GC15"/>
  <c r="GD15"/>
  <c r="GE15"/>
  <c r="GF15"/>
  <c r="GG15"/>
  <c r="GH15"/>
  <c r="GI15"/>
  <c r="GJ15"/>
  <c r="GK15"/>
  <c r="GP15" s="1"/>
  <c r="GO15"/>
  <c r="GQ15"/>
  <c r="GR15"/>
  <c r="GS15"/>
  <c r="GT15"/>
  <c r="GU15"/>
  <c r="GV15"/>
  <c r="GW15"/>
  <c r="GX15"/>
  <c r="GY15"/>
  <c r="GZ15"/>
  <c r="HA15"/>
  <c r="HB15"/>
  <c r="HC15"/>
  <c r="HD15"/>
  <c r="HE15"/>
  <c r="HF15"/>
  <c r="HG15"/>
  <c r="HH15"/>
  <c r="HI15"/>
  <c r="HJ15"/>
  <c r="HK15"/>
  <c r="HL15"/>
  <c r="HM15"/>
  <c r="HN15"/>
  <c r="HO15"/>
  <c r="HP15"/>
  <c r="HQ15"/>
  <c r="HR15"/>
  <c r="HS15"/>
  <c r="HT15"/>
  <c r="HU15"/>
  <c r="HV15"/>
  <c r="HW15"/>
  <c r="HX15"/>
  <c r="HY15"/>
  <c r="HZ15"/>
  <c r="IA15"/>
  <c r="IB15"/>
  <c r="IC15"/>
  <c r="ID15"/>
  <c r="IE15"/>
  <c r="IF15"/>
  <c r="IG15"/>
  <c r="IH15"/>
  <c r="II15"/>
  <c r="IJ15"/>
  <c r="IK15"/>
  <c r="IL15"/>
  <c r="IM15"/>
  <c r="IN15"/>
  <c r="IO15"/>
  <c r="IP15"/>
  <c r="IQ15"/>
  <c r="IR15"/>
  <c r="IS15"/>
  <c r="IT15"/>
  <c r="IU15"/>
  <c r="IV15"/>
  <c r="IW15"/>
  <c r="IX15"/>
  <c r="IY15"/>
  <c r="IZ15"/>
  <c r="JA15"/>
  <c r="JB15"/>
  <c r="JC15"/>
  <c r="JD15"/>
  <c r="JE15"/>
  <c r="JF15"/>
  <c r="JG15"/>
  <c r="JH15"/>
  <c r="JI15"/>
  <c r="JJ15"/>
  <c r="JK15"/>
  <c r="JL15"/>
  <c r="JM15"/>
  <c r="JN15"/>
  <c r="JO15"/>
  <c r="JP15"/>
  <c r="JQ15"/>
  <c r="JR15"/>
  <c r="JS15"/>
  <c r="JT15"/>
  <c r="JU15"/>
  <c r="JV15"/>
  <c r="JW15"/>
  <c r="JX15"/>
  <c r="JY15"/>
  <c r="JZ15"/>
  <c r="KA15"/>
  <c r="KB15"/>
  <c r="KC15"/>
  <c r="KD15"/>
  <c r="KE15"/>
  <c r="KF15"/>
  <c r="KG15"/>
  <c r="KH15"/>
  <c r="KI15"/>
  <c r="KJ15"/>
  <c r="KK15"/>
  <c r="KL15"/>
  <c r="KM15"/>
  <c r="KN15"/>
  <c r="KO15"/>
  <c r="KP15"/>
  <c r="KQ15"/>
  <c r="KR15"/>
  <c r="KS15"/>
  <c r="KT15"/>
  <c r="KU15"/>
  <c r="KV15"/>
  <c r="KW15"/>
  <c r="KX15"/>
  <c r="KY15"/>
  <c r="KZ15"/>
  <c r="LA15"/>
  <c r="LB15"/>
  <c r="LC15"/>
  <c r="LD15"/>
  <c r="LE15"/>
  <c r="LF15"/>
  <c r="LI15"/>
  <c r="LM15"/>
  <c r="MD15"/>
  <c r="F16"/>
  <c r="K16"/>
  <c r="L16"/>
  <c r="O16" s="1"/>
  <c r="X16"/>
  <c r="AD16"/>
  <c r="AJ16"/>
  <c r="BP16"/>
  <c r="BQ16"/>
  <c r="BR16"/>
  <c r="BS16"/>
  <c r="BW16"/>
  <c r="BX16"/>
  <c r="BY16"/>
  <c r="BZ16"/>
  <c r="EZ16" s="1"/>
  <c r="CA16"/>
  <c r="CB16"/>
  <c r="CC16"/>
  <c r="CD16"/>
  <c r="CE16"/>
  <c r="CF16"/>
  <c r="CG16"/>
  <c r="CH16"/>
  <c r="CI16"/>
  <c r="CJ16"/>
  <c r="CK16"/>
  <c r="CQ16"/>
  <c r="FF16" s="1"/>
  <c r="CR16"/>
  <c r="CS16"/>
  <c r="CT16"/>
  <c r="CU16"/>
  <c r="CW16"/>
  <c r="CX16"/>
  <c r="CY16"/>
  <c r="CZ16"/>
  <c r="DA16"/>
  <c r="DB16"/>
  <c r="DC16"/>
  <c r="DD16"/>
  <c r="DE16"/>
  <c r="DF16"/>
  <c r="DG16"/>
  <c r="DH16"/>
  <c r="DI16"/>
  <c r="DJ16"/>
  <c r="DK16"/>
  <c r="DL16"/>
  <c r="DM16"/>
  <c r="DN16"/>
  <c r="DO16"/>
  <c r="DP16"/>
  <c r="DQ16"/>
  <c r="DR16"/>
  <c r="DS16"/>
  <c r="DT16"/>
  <c r="DU16"/>
  <c r="DW16"/>
  <c r="FB16" s="1"/>
  <c r="DX16"/>
  <c r="DY16"/>
  <c r="DZ16"/>
  <c r="EA16"/>
  <c r="EB16"/>
  <c r="EC16"/>
  <c r="ED16"/>
  <c r="EE16"/>
  <c r="EF16"/>
  <c r="EL16"/>
  <c r="FE16" s="1"/>
  <c r="EM16"/>
  <c r="EN16"/>
  <c r="EO16"/>
  <c r="EP16"/>
  <c r="EQ16"/>
  <c r="ER16"/>
  <c r="ES16"/>
  <c r="ET16"/>
  <c r="EU16"/>
  <c r="EV16"/>
  <c r="FD16"/>
  <c r="FG16"/>
  <c r="FH16"/>
  <c r="FI16"/>
  <c r="FJ16"/>
  <c r="FK16"/>
  <c r="FL16"/>
  <c r="FM16"/>
  <c r="FN16"/>
  <c r="FO16"/>
  <c r="FP16"/>
  <c r="FQ16"/>
  <c r="FR16"/>
  <c r="FS16"/>
  <c r="FT16"/>
  <c r="FU16"/>
  <c r="FV16"/>
  <c r="FW16"/>
  <c r="FX16"/>
  <c r="FY16"/>
  <c r="FZ16"/>
  <c r="GA16"/>
  <c r="GB16"/>
  <c r="GC16"/>
  <c r="GD16"/>
  <c r="GE16"/>
  <c r="GF16"/>
  <c r="GG16"/>
  <c r="GH16"/>
  <c r="GI16"/>
  <c r="GJ16"/>
  <c r="GL16"/>
  <c r="GN16"/>
  <c r="GQ16"/>
  <c r="GR16"/>
  <c r="GS16"/>
  <c r="GT16"/>
  <c r="GU16"/>
  <c r="GV16"/>
  <c r="GW16"/>
  <c r="GX16"/>
  <c r="GY16"/>
  <c r="GZ16"/>
  <c r="HA16"/>
  <c r="HB16"/>
  <c r="HC16"/>
  <c r="HD16"/>
  <c r="HE16"/>
  <c r="HF16"/>
  <c r="HG16"/>
  <c r="HH16"/>
  <c r="HI16"/>
  <c r="HJ16"/>
  <c r="HK16"/>
  <c r="HL16"/>
  <c r="HM16"/>
  <c r="HN16"/>
  <c r="HO16"/>
  <c r="HP16"/>
  <c r="HQ16"/>
  <c r="HR16"/>
  <c r="HS16"/>
  <c r="HT16"/>
  <c r="HU16"/>
  <c r="HV16"/>
  <c r="HW16"/>
  <c r="HX16"/>
  <c r="HY16"/>
  <c r="HZ16"/>
  <c r="IA16"/>
  <c r="IB16"/>
  <c r="IC16"/>
  <c r="ID16"/>
  <c r="IE16"/>
  <c r="IF16"/>
  <c r="IG16"/>
  <c r="IH16"/>
  <c r="II16"/>
  <c r="IJ16"/>
  <c r="IK16"/>
  <c r="IL16"/>
  <c r="IM16"/>
  <c r="IN16"/>
  <c r="IO16"/>
  <c r="IP16"/>
  <c r="IQ16"/>
  <c r="IR16"/>
  <c r="IS16"/>
  <c r="IT16"/>
  <c r="IU16"/>
  <c r="IV16"/>
  <c r="IW16"/>
  <c r="IX16"/>
  <c r="IY16"/>
  <c r="IZ16"/>
  <c r="JA16"/>
  <c r="JB16"/>
  <c r="JC16"/>
  <c r="JD16"/>
  <c r="JE16"/>
  <c r="JF16"/>
  <c r="JG16"/>
  <c r="JH16"/>
  <c r="JI16"/>
  <c r="JJ16"/>
  <c r="JK16"/>
  <c r="JL16"/>
  <c r="JM16"/>
  <c r="JN16"/>
  <c r="JO16"/>
  <c r="JP16"/>
  <c r="JQ16"/>
  <c r="JR16"/>
  <c r="JS16"/>
  <c r="JT16"/>
  <c r="JU16"/>
  <c r="JV16"/>
  <c r="JW16"/>
  <c r="JX16"/>
  <c r="JY16"/>
  <c r="JZ16"/>
  <c r="KA16"/>
  <c r="KB16"/>
  <c r="KC16"/>
  <c r="KD16"/>
  <c r="KE16"/>
  <c r="KF16"/>
  <c r="KG16"/>
  <c r="KH16"/>
  <c r="KI16"/>
  <c r="KJ16"/>
  <c r="KK16"/>
  <c r="KL16"/>
  <c r="KM16"/>
  <c r="KN16"/>
  <c r="KO16"/>
  <c r="KP16"/>
  <c r="KQ16"/>
  <c r="KR16"/>
  <c r="KS16"/>
  <c r="KT16"/>
  <c r="KU16"/>
  <c r="KV16"/>
  <c r="KW16"/>
  <c r="KX16"/>
  <c r="KY16"/>
  <c r="KZ16"/>
  <c r="LA16"/>
  <c r="LB16"/>
  <c r="LC16"/>
  <c r="LD16"/>
  <c r="LE16"/>
  <c r="LF16"/>
  <c r="LJ16"/>
  <c r="MA16"/>
  <c r="MB16" s="1"/>
  <c r="ME16" s="1"/>
  <c r="MD16"/>
  <c r="MF16"/>
  <c r="F17"/>
  <c r="K17"/>
  <c r="L17" s="1"/>
  <c r="O17" s="1"/>
  <c r="X17"/>
  <c r="AD17"/>
  <c r="AJ17"/>
  <c r="AK17"/>
  <c r="BP17"/>
  <c r="BQ17"/>
  <c r="BR17"/>
  <c r="BS17"/>
  <c r="BW17"/>
  <c r="FB17" s="1"/>
  <c r="BX17"/>
  <c r="BY17"/>
  <c r="EY17" s="1"/>
  <c r="BZ17"/>
  <c r="CA17"/>
  <c r="CB17"/>
  <c r="CC17"/>
  <c r="CD17"/>
  <c r="CE17"/>
  <c r="CF17"/>
  <c r="CG17"/>
  <c r="FD17" s="1"/>
  <c r="CH17"/>
  <c r="CI17"/>
  <c r="CJ17"/>
  <c r="CK17"/>
  <c r="CQ17"/>
  <c r="CR17"/>
  <c r="CS17"/>
  <c r="CT17"/>
  <c r="CU17"/>
  <c r="CV17"/>
  <c r="CW17"/>
  <c r="CX17"/>
  <c r="CY17"/>
  <c r="CZ17"/>
  <c r="DA17"/>
  <c r="DB17"/>
  <c r="DC17"/>
  <c r="DD17"/>
  <c r="DE17"/>
  <c r="DF17"/>
  <c r="DG17"/>
  <c r="DH17"/>
  <c r="DI17"/>
  <c r="DJ17"/>
  <c r="DK17"/>
  <c r="DL17"/>
  <c r="FE17" s="1"/>
  <c r="DM17"/>
  <c r="DN17"/>
  <c r="DO17"/>
  <c r="DP17"/>
  <c r="DQ17"/>
  <c r="DR17"/>
  <c r="DS17"/>
  <c r="DT17"/>
  <c r="DU17"/>
  <c r="DV17"/>
  <c r="DW17"/>
  <c r="DX17"/>
  <c r="DY17"/>
  <c r="DZ17"/>
  <c r="EA17"/>
  <c r="EB17"/>
  <c r="EC17"/>
  <c r="ED17"/>
  <c r="EE17"/>
  <c r="EF17"/>
  <c r="EL17"/>
  <c r="EM17"/>
  <c r="EN17"/>
  <c r="EO17"/>
  <c r="EP17"/>
  <c r="EQ17"/>
  <c r="FF17" s="1"/>
  <c r="ER17"/>
  <c r="ES17"/>
  <c r="ET17"/>
  <c r="EU17"/>
  <c r="FC17"/>
  <c r="FG17"/>
  <c r="FH17"/>
  <c r="FI17"/>
  <c r="FJ17"/>
  <c r="FK17"/>
  <c r="FL17"/>
  <c r="FM17"/>
  <c r="FN17"/>
  <c r="FO17"/>
  <c r="FP17"/>
  <c r="FQ17"/>
  <c r="FR17"/>
  <c r="FS17"/>
  <c r="FT17"/>
  <c r="FU17"/>
  <c r="FV17"/>
  <c r="FW17"/>
  <c r="FX17"/>
  <c r="FY17"/>
  <c r="FZ17"/>
  <c r="GA17"/>
  <c r="GB17"/>
  <c r="GC17"/>
  <c r="GD17"/>
  <c r="GE17"/>
  <c r="GF17"/>
  <c r="GG17"/>
  <c r="GH17"/>
  <c r="GI17"/>
  <c r="GJ17"/>
  <c r="GK17"/>
  <c r="GP17" s="1"/>
  <c r="GO17"/>
  <c r="GQ17"/>
  <c r="GR17"/>
  <c r="GS17"/>
  <c r="GT17"/>
  <c r="GU17"/>
  <c r="GV17"/>
  <c r="GW17"/>
  <c r="GX17"/>
  <c r="GY17"/>
  <c r="GZ17"/>
  <c r="HA17"/>
  <c r="HB17"/>
  <c r="HC17"/>
  <c r="HD17"/>
  <c r="HE17"/>
  <c r="HF17"/>
  <c r="HG17"/>
  <c r="HH17"/>
  <c r="HI17"/>
  <c r="HJ17"/>
  <c r="HK17"/>
  <c r="HL17"/>
  <c r="HM17"/>
  <c r="HN17"/>
  <c r="HO17"/>
  <c r="HP17"/>
  <c r="HQ17"/>
  <c r="HR17"/>
  <c r="HS17"/>
  <c r="HT17"/>
  <c r="HU17"/>
  <c r="HV17"/>
  <c r="HW17"/>
  <c r="HX17"/>
  <c r="HY17"/>
  <c r="HZ17"/>
  <c r="IA17"/>
  <c r="IB17"/>
  <c r="IC17"/>
  <c r="ID17"/>
  <c r="IE17"/>
  <c r="IF17"/>
  <c r="IG17"/>
  <c r="IH17"/>
  <c r="II17"/>
  <c r="IJ17"/>
  <c r="IK17"/>
  <c r="IL17"/>
  <c r="IM17"/>
  <c r="IN17"/>
  <c r="IO17"/>
  <c r="IP17"/>
  <c r="IQ17"/>
  <c r="IR17"/>
  <c r="IS17"/>
  <c r="IT17"/>
  <c r="IU17"/>
  <c r="IV17"/>
  <c r="IW17"/>
  <c r="IX17"/>
  <c r="IY17"/>
  <c r="IZ17"/>
  <c r="JA17"/>
  <c r="JB17"/>
  <c r="JC17"/>
  <c r="JD17"/>
  <c r="JE17"/>
  <c r="JF17"/>
  <c r="JG17"/>
  <c r="JH17"/>
  <c r="JI17"/>
  <c r="JJ17"/>
  <c r="JK17"/>
  <c r="JL17"/>
  <c r="JM17"/>
  <c r="JN17"/>
  <c r="JO17"/>
  <c r="JP17"/>
  <c r="JQ17"/>
  <c r="JR17"/>
  <c r="JS17"/>
  <c r="JT17"/>
  <c r="JU17"/>
  <c r="JV17"/>
  <c r="JW17"/>
  <c r="JX17"/>
  <c r="JY17"/>
  <c r="JZ17"/>
  <c r="KA17"/>
  <c r="KB17"/>
  <c r="KC17"/>
  <c r="KD17"/>
  <c r="KE17"/>
  <c r="KF17"/>
  <c r="KG17"/>
  <c r="KH17"/>
  <c r="KI17"/>
  <c r="KJ17"/>
  <c r="KK17"/>
  <c r="KL17"/>
  <c r="KM17"/>
  <c r="KN17"/>
  <c r="KO17"/>
  <c r="KP17"/>
  <c r="KQ17"/>
  <c r="KR17"/>
  <c r="KS17"/>
  <c r="KT17"/>
  <c r="KU17"/>
  <c r="KV17"/>
  <c r="KW17"/>
  <c r="KX17"/>
  <c r="KY17"/>
  <c r="KZ17"/>
  <c r="LA17"/>
  <c r="LB17"/>
  <c r="LC17"/>
  <c r="LD17"/>
  <c r="LE17"/>
  <c r="LF17"/>
  <c r="LI17"/>
  <c r="LM17"/>
  <c r="MD17"/>
  <c r="F18"/>
  <c r="K18"/>
  <c r="L18"/>
  <c r="O18" s="1"/>
  <c r="X18"/>
  <c r="AD18"/>
  <c r="AJ18"/>
  <c r="BP18"/>
  <c r="BQ18"/>
  <c r="BR18"/>
  <c r="BS18"/>
  <c r="BW18"/>
  <c r="BX18"/>
  <c r="BY18"/>
  <c r="BZ18"/>
  <c r="EZ18" s="1"/>
  <c r="CA18"/>
  <c r="CB18"/>
  <c r="CC18"/>
  <c r="CD18"/>
  <c r="CE18"/>
  <c r="CF18"/>
  <c r="CG18"/>
  <c r="CH18"/>
  <c r="CI18"/>
  <c r="CJ18"/>
  <c r="CK18"/>
  <c r="CQ18"/>
  <c r="FF18" s="1"/>
  <c r="CR18"/>
  <c r="CS18"/>
  <c r="CT18"/>
  <c r="CU18"/>
  <c r="CW18"/>
  <c r="CX18"/>
  <c r="CY18"/>
  <c r="CZ18"/>
  <c r="DA18"/>
  <c r="DB18"/>
  <c r="DC18"/>
  <c r="DD18"/>
  <c r="DE18"/>
  <c r="DF18"/>
  <c r="DG18"/>
  <c r="DH18"/>
  <c r="DI18"/>
  <c r="DJ18"/>
  <c r="DK18"/>
  <c r="DL18"/>
  <c r="DM18"/>
  <c r="DN18"/>
  <c r="DO18"/>
  <c r="DP18"/>
  <c r="DQ18"/>
  <c r="DR18"/>
  <c r="DS18"/>
  <c r="DT18"/>
  <c r="DU18"/>
  <c r="DW18"/>
  <c r="FB18" s="1"/>
  <c r="DX18"/>
  <c r="DY18"/>
  <c r="DZ18"/>
  <c r="EA18"/>
  <c r="EB18"/>
  <c r="EC18"/>
  <c r="ED18"/>
  <c r="EE18"/>
  <c r="EF18"/>
  <c r="EL18"/>
  <c r="FE18" s="1"/>
  <c r="EM18"/>
  <c r="EN18"/>
  <c r="EO18"/>
  <c r="EP18"/>
  <c r="EQ18"/>
  <c r="ER18"/>
  <c r="ES18"/>
  <c r="ET18"/>
  <c r="EU18"/>
  <c r="EV18"/>
  <c r="FD18"/>
  <c r="FG18"/>
  <c r="FH18"/>
  <c r="FI18"/>
  <c r="FJ18"/>
  <c r="FK18"/>
  <c r="FL18"/>
  <c r="FM18"/>
  <c r="FN18"/>
  <c r="FO18"/>
  <c r="FP18"/>
  <c r="FQ18"/>
  <c r="FR18"/>
  <c r="FS18"/>
  <c r="FT18"/>
  <c r="FU18"/>
  <c r="FV18"/>
  <c r="FW18"/>
  <c r="FX18"/>
  <c r="FY18"/>
  <c r="FZ18"/>
  <c r="GA18"/>
  <c r="GB18"/>
  <c r="GC18"/>
  <c r="GD18"/>
  <c r="GE18"/>
  <c r="GF18"/>
  <c r="GG18"/>
  <c r="GH18"/>
  <c r="GI18"/>
  <c r="GJ18"/>
  <c r="GL18"/>
  <c r="GN18"/>
  <c r="GQ18"/>
  <c r="GR18"/>
  <c r="GS18"/>
  <c r="GT18"/>
  <c r="GU18"/>
  <c r="GV18"/>
  <c r="GW18"/>
  <c r="GX18"/>
  <c r="GY18"/>
  <c r="GZ18"/>
  <c r="HA18"/>
  <c r="HB18"/>
  <c r="HC18"/>
  <c r="HD18"/>
  <c r="HE18"/>
  <c r="HF18"/>
  <c r="HG18"/>
  <c r="HH18"/>
  <c r="HI18"/>
  <c r="HJ18"/>
  <c r="HK18"/>
  <c r="HL18"/>
  <c r="HM18"/>
  <c r="HN18"/>
  <c r="HO18"/>
  <c r="HP18"/>
  <c r="HQ18"/>
  <c r="HR18"/>
  <c r="HS18"/>
  <c r="HT18"/>
  <c r="HU18"/>
  <c r="HV18"/>
  <c r="HW18"/>
  <c r="HX18"/>
  <c r="HY18"/>
  <c r="HZ18"/>
  <c r="IA18"/>
  <c r="IB18"/>
  <c r="IC18"/>
  <c r="ID18"/>
  <c r="IE18"/>
  <c r="IF18"/>
  <c r="IG18"/>
  <c r="IH18"/>
  <c r="II18"/>
  <c r="IJ18"/>
  <c r="IK18"/>
  <c r="IL18"/>
  <c r="IM18"/>
  <c r="IN18"/>
  <c r="IO18"/>
  <c r="IP18"/>
  <c r="IQ18"/>
  <c r="IR18"/>
  <c r="IS18"/>
  <c r="IT18"/>
  <c r="IU18"/>
  <c r="IV18"/>
  <c r="IW18"/>
  <c r="IX18"/>
  <c r="IY18"/>
  <c r="IZ18"/>
  <c r="JA18"/>
  <c r="JB18"/>
  <c r="JC18"/>
  <c r="JD18"/>
  <c r="JE18"/>
  <c r="JF18"/>
  <c r="JG18"/>
  <c r="JH18"/>
  <c r="JI18"/>
  <c r="JJ18"/>
  <c r="JK18"/>
  <c r="JL18"/>
  <c r="JM18"/>
  <c r="JN18"/>
  <c r="JO18"/>
  <c r="JP18"/>
  <c r="JQ18"/>
  <c r="JR18"/>
  <c r="JS18"/>
  <c r="JT18"/>
  <c r="JU18"/>
  <c r="JV18"/>
  <c r="JW18"/>
  <c r="JX18"/>
  <c r="JY18"/>
  <c r="JZ18"/>
  <c r="KA18"/>
  <c r="KB18"/>
  <c r="KC18"/>
  <c r="KD18"/>
  <c r="KE18"/>
  <c r="KF18"/>
  <c r="KG18"/>
  <c r="KH18"/>
  <c r="KI18"/>
  <c r="KJ18"/>
  <c r="KK18"/>
  <c r="KL18"/>
  <c r="KM18"/>
  <c r="KN18"/>
  <c r="KO18"/>
  <c r="KP18"/>
  <c r="KQ18"/>
  <c r="KR18"/>
  <c r="KS18"/>
  <c r="KT18"/>
  <c r="KU18"/>
  <c r="KV18"/>
  <c r="KW18"/>
  <c r="KX18"/>
  <c r="KY18"/>
  <c r="KZ18"/>
  <c r="LA18"/>
  <c r="LB18"/>
  <c r="LC18"/>
  <c r="LD18"/>
  <c r="LE18"/>
  <c r="LF18"/>
  <c r="LJ18"/>
  <c r="MA18"/>
  <c r="MB18" s="1"/>
  <c r="ME18" s="1"/>
  <c r="MD18"/>
  <c r="MF18"/>
  <c r="F19"/>
  <c r="G19"/>
  <c r="H19"/>
  <c r="I19"/>
  <c r="J19"/>
  <c r="K19"/>
  <c r="L19" s="1"/>
  <c r="P19"/>
  <c r="R19" s="1"/>
  <c r="X19"/>
  <c r="AD19"/>
  <c r="AJ19"/>
  <c r="BP19"/>
  <c r="BQ19"/>
  <c r="BR19"/>
  <c r="BS19"/>
  <c r="BW19"/>
  <c r="BX19"/>
  <c r="BY19"/>
  <c r="BZ19"/>
  <c r="EZ19" s="1"/>
  <c r="CA19"/>
  <c r="CB19"/>
  <c r="CC19"/>
  <c r="CD19"/>
  <c r="CE19"/>
  <c r="CF19"/>
  <c r="CG19"/>
  <c r="CH19"/>
  <c r="CI19"/>
  <c r="CJ19"/>
  <c r="CK19"/>
  <c r="CQ19"/>
  <c r="FF19" s="1"/>
  <c r="CR19"/>
  <c r="CS19"/>
  <c r="CT19"/>
  <c r="CU19"/>
  <c r="CW19"/>
  <c r="CX19"/>
  <c r="CY19"/>
  <c r="CZ19"/>
  <c r="DA19"/>
  <c r="DB19"/>
  <c r="DC19"/>
  <c r="DD19"/>
  <c r="DE19"/>
  <c r="DF19"/>
  <c r="DG19"/>
  <c r="DH19"/>
  <c r="DI19"/>
  <c r="DJ19"/>
  <c r="DK19"/>
  <c r="DL19"/>
  <c r="DM19"/>
  <c r="DN19"/>
  <c r="DO19"/>
  <c r="DP19"/>
  <c r="DQ19"/>
  <c r="DR19"/>
  <c r="DS19"/>
  <c r="DT19"/>
  <c r="DU19"/>
  <c r="DW19"/>
  <c r="FB19" s="1"/>
  <c r="DX19"/>
  <c r="DY19"/>
  <c r="DZ19"/>
  <c r="EA19"/>
  <c r="EB19"/>
  <c r="EC19"/>
  <c r="ED19"/>
  <c r="EE19"/>
  <c r="EF19"/>
  <c r="EL19"/>
  <c r="FE19" s="1"/>
  <c r="EM19"/>
  <c r="EN19"/>
  <c r="EO19"/>
  <c r="EP19"/>
  <c r="EQ19"/>
  <c r="ER19"/>
  <c r="ES19"/>
  <c r="ET19"/>
  <c r="EU19"/>
  <c r="EV19"/>
  <c r="FD19"/>
  <c r="FG19"/>
  <c r="FH19"/>
  <c r="FI19"/>
  <c r="FJ19"/>
  <c r="FK19"/>
  <c r="FL19"/>
  <c r="FM19"/>
  <c r="FN19"/>
  <c r="FO19"/>
  <c r="FP19"/>
  <c r="FQ19"/>
  <c r="FR19"/>
  <c r="FS19"/>
  <c r="FT19"/>
  <c r="FU19"/>
  <c r="FV19"/>
  <c r="FW19"/>
  <c r="FX19"/>
  <c r="FY19"/>
  <c r="FZ19"/>
  <c r="GA19"/>
  <c r="GB19"/>
  <c r="GC19"/>
  <c r="GD19"/>
  <c r="GE19"/>
  <c r="GF19"/>
  <c r="GG19"/>
  <c r="GH19"/>
  <c r="GI19"/>
  <c r="GJ19"/>
  <c r="GL19"/>
  <c r="GN19"/>
  <c r="GQ19"/>
  <c r="GR19"/>
  <c r="GS19"/>
  <c r="GT19"/>
  <c r="GU19"/>
  <c r="GV19"/>
  <c r="GW19"/>
  <c r="GX19"/>
  <c r="GY19"/>
  <c r="GZ19"/>
  <c r="HA19"/>
  <c r="HB19"/>
  <c r="HC19"/>
  <c r="HD19"/>
  <c r="HE19"/>
  <c r="HF19"/>
  <c r="HG19"/>
  <c r="HH19"/>
  <c r="HI19"/>
  <c r="HJ19"/>
  <c r="HK19"/>
  <c r="HL19"/>
  <c r="HM19"/>
  <c r="HN19"/>
  <c r="HO19"/>
  <c r="HP19"/>
  <c r="HQ19"/>
  <c r="HR19"/>
  <c r="HS19"/>
  <c r="HT19"/>
  <c r="HU19"/>
  <c r="HV19"/>
  <c r="HW19"/>
  <c r="HX19"/>
  <c r="HY19"/>
  <c r="HZ19"/>
  <c r="IA19"/>
  <c r="IB19"/>
  <c r="IC19"/>
  <c r="ID19"/>
  <c r="IE19"/>
  <c r="IF19"/>
  <c r="IG19"/>
  <c r="IH19"/>
  <c r="II19"/>
  <c r="IJ19"/>
  <c r="IK19"/>
  <c r="IL19"/>
  <c r="IM19"/>
  <c r="IN19"/>
  <c r="IO19"/>
  <c r="IP19"/>
  <c r="IQ19"/>
  <c r="IR19"/>
  <c r="IS19"/>
  <c r="IT19"/>
  <c r="IU19"/>
  <c r="IV19"/>
  <c r="IW19"/>
  <c r="IX19"/>
  <c r="IY19"/>
  <c r="IZ19"/>
  <c r="JA19"/>
  <c r="JB19"/>
  <c r="JC19"/>
  <c r="JD19"/>
  <c r="JE19"/>
  <c r="JF19"/>
  <c r="JG19"/>
  <c r="JH19"/>
  <c r="JI19"/>
  <c r="JJ19"/>
  <c r="JK19"/>
  <c r="JL19"/>
  <c r="JM19"/>
  <c r="JN19"/>
  <c r="JO19"/>
  <c r="JP19"/>
  <c r="JQ19"/>
  <c r="JR19"/>
  <c r="JS19"/>
  <c r="JT19"/>
  <c r="JU19"/>
  <c r="JV19"/>
  <c r="JW19"/>
  <c r="JX19"/>
  <c r="JY19"/>
  <c r="JZ19"/>
  <c r="KA19"/>
  <c r="KB19"/>
  <c r="KC19"/>
  <c r="KD19"/>
  <c r="KE19"/>
  <c r="KF19"/>
  <c r="KG19"/>
  <c r="KH19"/>
  <c r="KI19"/>
  <c r="KJ19"/>
  <c r="KK19"/>
  <c r="KL19"/>
  <c r="KM19"/>
  <c r="KN19"/>
  <c r="KO19"/>
  <c r="KP19"/>
  <c r="KQ19"/>
  <c r="KR19"/>
  <c r="KS19"/>
  <c r="KT19"/>
  <c r="KU19"/>
  <c r="KV19"/>
  <c r="KW19"/>
  <c r="KX19"/>
  <c r="KY19"/>
  <c r="KZ19"/>
  <c r="LA19"/>
  <c r="LB19"/>
  <c r="LC19"/>
  <c r="LD19"/>
  <c r="LE19"/>
  <c r="LF19"/>
  <c r="LJ19"/>
  <c r="MA19"/>
  <c r="MB19" s="1"/>
  <c r="ME19" s="1"/>
  <c r="MD19"/>
  <c r="MF19"/>
  <c r="F20"/>
  <c r="K20"/>
  <c r="L20" s="1"/>
  <c r="O20" s="1"/>
  <c r="X20"/>
  <c r="AD20"/>
  <c r="AJ20"/>
  <c r="AK20"/>
  <c r="BP20"/>
  <c r="BQ20"/>
  <c r="BR20"/>
  <c r="BS20"/>
  <c r="BW20"/>
  <c r="FB20" s="1"/>
  <c r="BX20"/>
  <c r="BY20"/>
  <c r="BZ20"/>
  <c r="CA20"/>
  <c r="FA20" s="1"/>
  <c r="CB20"/>
  <c r="CC20"/>
  <c r="CD20"/>
  <c r="CE20"/>
  <c r="CF20"/>
  <c r="CG20"/>
  <c r="FD20" s="1"/>
  <c r="CH20"/>
  <c r="CI20"/>
  <c r="CJ20"/>
  <c r="CK20"/>
  <c r="CQ20"/>
  <c r="CR20"/>
  <c r="CR42" s="1"/>
  <c r="CS20"/>
  <c r="CT20"/>
  <c r="CT42" s="1"/>
  <c r="CU20"/>
  <c r="CV20"/>
  <c r="CW20"/>
  <c r="CX20"/>
  <c r="CX42" s="1"/>
  <c r="CY20"/>
  <c r="CZ20"/>
  <c r="CZ42" s="1"/>
  <c r="DA20"/>
  <c r="DB20"/>
  <c r="DB42" s="1"/>
  <c r="DC20"/>
  <c r="DD20"/>
  <c r="DD42" s="1"/>
  <c r="DE20"/>
  <c r="DF20"/>
  <c r="DF42" s="1"/>
  <c r="DG20"/>
  <c r="DH20"/>
  <c r="DH42" s="1"/>
  <c r="DI20"/>
  <c r="DJ20"/>
  <c r="DJ42" s="1"/>
  <c r="DK20"/>
  <c r="DL20"/>
  <c r="FE20" s="1"/>
  <c r="DM20"/>
  <c r="DN20"/>
  <c r="DN42" s="1"/>
  <c r="DO20"/>
  <c r="DP20"/>
  <c r="DP42" s="1"/>
  <c r="DQ20"/>
  <c r="DR20"/>
  <c r="DR42" s="1"/>
  <c r="DS20"/>
  <c r="DT20"/>
  <c r="DT42" s="1"/>
  <c r="DU20"/>
  <c r="DV20"/>
  <c r="DW20"/>
  <c r="DX20"/>
  <c r="DX42" s="1"/>
  <c r="DY20"/>
  <c r="DZ20"/>
  <c r="DZ42" s="1"/>
  <c r="EA20"/>
  <c r="EB20"/>
  <c r="EC20"/>
  <c r="ED20"/>
  <c r="ED42" s="1"/>
  <c r="EE20"/>
  <c r="EF20"/>
  <c r="EF42" s="1"/>
  <c r="EL20"/>
  <c r="EM20"/>
  <c r="EN20"/>
  <c r="EO20"/>
  <c r="EP20"/>
  <c r="EQ20"/>
  <c r="FF20" s="1"/>
  <c r="ER20"/>
  <c r="ES20"/>
  <c r="ET20"/>
  <c r="EU20"/>
  <c r="EY20"/>
  <c r="FC20"/>
  <c r="FG20"/>
  <c r="LG20" s="1"/>
  <c r="FH20"/>
  <c r="FI20"/>
  <c r="GM20" s="1"/>
  <c r="FJ20"/>
  <c r="FK20"/>
  <c r="FL20"/>
  <c r="FM20"/>
  <c r="FN20"/>
  <c r="FO20"/>
  <c r="FP20"/>
  <c r="FQ20"/>
  <c r="FR20"/>
  <c r="FS20"/>
  <c r="FT20"/>
  <c r="FU20"/>
  <c r="FV20"/>
  <c r="FW20"/>
  <c r="FX20"/>
  <c r="FY20"/>
  <c r="FZ20"/>
  <c r="GA20"/>
  <c r="GB20"/>
  <c r="GC20"/>
  <c r="GD20"/>
  <c r="GE20"/>
  <c r="GF20"/>
  <c r="GG20"/>
  <c r="GH20"/>
  <c r="GI20"/>
  <c r="GJ20"/>
  <c r="GK20"/>
  <c r="GP20" s="1"/>
  <c r="GO20"/>
  <c r="GQ20"/>
  <c r="GR20"/>
  <c r="GS20"/>
  <c r="GT20"/>
  <c r="GU20"/>
  <c r="GV20"/>
  <c r="GW20"/>
  <c r="GX20"/>
  <c r="GY20"/>
  <c r="GZ20"/>
  <c r="HA20"/>
  <c r="HB20"/>
  <c r="HC20"/>
  <c r="HD20"/>
  <c r="HE20"/>
  <c r="HF20"/>
  <c r="HG20"/>
  <c r="HH20"/>
  <c r="HI20"/>
  <c r="HJ20"/>
  <c r="HK20"/>
  <c r="HL20"/>
  <c r="HM20"/>
  <c r="HN20"/>
  <c r="HO20"/>
  <c r="HP20"/>
  <c r="HQ20"/>
  <c r="HR20"/>
  <c r="HS20"/>
  <c r="HT20"/>
  <c r="HU20"/>
  <c r="HV20"/>
  <c r="HW20"/>
  <c r="HX20"/>
  <c r="HY20"/>
  <c r="HZ20"/>
  <c r="IA20"/>
  <c r="IB20"/>
  <c r="IC20"/>
  <c r="ID20"/>
  <c r="IE20"/>
  <c r="IF20"/>
  <c r="IG20"/>
  <c r="IH20"/>
  <c r="II20"/>
  <c r="IJ20"/>
  <c r="IK20"/>
  <c r="IL20"/>
  <c r="IM20"/>
  <c r="IN20"/>
  <c r="IO20"/>
  <c r="IP20"/>
  <c r="IQ20"/>
  <c r="IR20"/>
  <c r="IS20"/>
  <c r="IT20"/>
  <c r="IU20"/>
  <c r="IV20"/>
  <c r="IW20"/>
  <c r="IX20"/>
  <c r="IY20"/>
  <c r="IZ20"/>
  <c r="JA20"/>
  <c r="JB20"/>
  <c r="JC20"/>
  <c r="JD20"/>
  <c r="JE20"/>
  <c r="JF20"/>
  <c r="JG20"/>
  <c r="JH20"/>
  <c r="JI20"/>
  <c r="JJ20"/>
  <c r="JK20"/>
  <c r="JL20"/>
  <c r="JM20"/>
  <c r="JN20"/>
  <c r="JO20"/>
  <c r="JP20"/>
  <c r="JQ20"/>
  <c r="JR20"/>
  <c r="JS20"/>
  <c r="JT20"/>
  <c r="JU20"/>
  <c r="JV20"/>
  <c r="JW20"/>
  <c r="JX20"/>
  <c r="JY20"/>
  <c r="JZ20"/>
  <c r="KA20"/>
  <c r="KB20"/>
  <c r="KC20"/>
  <c r="KD20"/>
  <c r="KE20"/>
  <c r="KF20"/>
  <c r="KG20"/>
  <c r="KH20"/>
  <c r="KI20"/>
  <c r="KJ20"/>
  <c r="KK20"/>
  <c r="KL20"/>
  <c r="KM20"/>
  <c r="KN20"/>
  <c r="KO20"/>
  <c r="KP20"/>
  <c r="KQ20"/>
  <c r="KR20"/>
  <c r="KS20"/>
  <c r="KT20"/>
  <c r="KU20"/>
  <c r="KV20"/>
  <c r="KW20"/>
  <c r="KX20"/>
  <c r="KY20"/>
  <c r="KZ20"/>
  <c r="LA20"/>
  <c r="LB20"/>
  <c r="LC20"/>
  <c r="LD20"/>
  <c r="LE20"/>
  <c r="LF20"/>
  <c r="LI20"/>
  <c r="LM20"/>
  <c r="MD20"/>
  <c r="F21"/>
  <c r="K21"/>
  <c r="L21"/>
  <c r="O21" s="1"/>
  <c r="X21"/>
  <c r="AD21"/>
  <c r="AJ21"/>
  <c r="BP21"/>
  <c r="BQ21"/>
  <c r="BR21"/>
  <c r="BS21"/>
  <c r="BW21"/>
  <c r="BX21"/>
  <c r="EX21" s="1"/>
  <c r="BY21"/>
  <c r="BZ21"/>
  <c r="CA21"/>
  <c r="CB21"/>
  <c r="CC21"/>
  <c r="CD21"/>
  <c r="CE21"/>
  <c r="CF21"/>
  <c r="CG21"/>
  <c r="CH21"/>
  <c r="CI21"/>
  <c r="CJ21"/>
  <c r="CK21"/>
  <c r="CQ21"/>
  <c r="FF21" s="1"/>
  <c r="CR21"/>
  <c r="CS21"/>
  <c r="CT21"/>
  <c r="CU21"/>
  <c r="CW21"/>
  <c r="CX21"/>
  <c r="CY21"/>
  <c r="CZ21"/>
  <c r="DA21"/>
  <c r="DB21"/>
  <c r="DC21"/>
  <c r="DD21"/>
  <c r="DE21"/>
  <c r="DF21"/>
  <c r="DG21"/>
  <c r="DH21"/>
  <c r="DI21"/>
  <c r="DJ21"/>
  <c r="DK21"/>
  <c r="DL21"/>
  <c r="DM21"/>
  <c r="DN21"/>
  <c r="DO21"/>
  <c r="DP21"/>
  <c r="DQ21"/>
  <c r="DR21"/>
  <c r="DS21"/>
  <c r="DT21"/>
  <c r="DU21"/>
  <c r="DW21"/>
  <c r="FB21" s="1"/>
  <c r="DX21"/>
  <c r="DY21"/>
  <c r="DZ21"/>
  <c r="EA21"/>
  <c r="EB21"/>
  <c r="EC21"/>
  <c r="ED21"/>
  <c r="EE21"/>
  <c r="EF21"/>
  <c r="EL21"/>
  <c r="FE21" s="1"/>
  <c r="EM21"/>
  <c r="EN21"/>
  <c r="EO21"/>
  <c r="EP21"/>
  <c r="EQ21"/>
  <c r="ER21"/>
  <c r="ES21"/>
  <c r="ET21"/>
  <c r="EU21"/>
  <c r="EV21"/>
  <c r="EZ21"/>
  <c r="FD21"/>
  <c r="FG21"/>
  <c r="FH21"/>
  <c r="FI21"/>
  <c r="FJ21"/>
  <c r="FK21"/>
  <c r="FL21"/>
  <c r="FM21"/>
  <c r="FN21"/>
  <c r="FO21"/>
  <c r="FP21"/>
  <c r="FQ21"/>
  <c r="FR21"/>
  <c r="FS21"/>
  <c r="FT21"/>
  <c r="FU21"/>
  <c r="FV21"/>
  <c r="FW21"/>
  <c r="FX21"/>
  <c r="FY21"/>
  <c r="FZ21"/>
  <c r="GA21"/>
  <c r="GB21"/>
  <c r="GC21"/>
  <c r="GD21"/>
  <c r="GE21"/>
  <c r="GF21"/>
  <c r="GG21"/>
  <c r="GH21"/>
  <c r="GI21"/>
  <c r="GJ21"/>
  <c r="GL21"/>
  <c r="GN21"/>
  <c r="GQ21"/>
  <c r="GR21"/>
  <c r="GS21"/>
  <c r="GT21"/>
  <c r="LL21" s="1"/>
  <c r="GU21"/>
  <c r="GV21"/>
  <c r="LH21" s="1"/>
  <c r="GW21"/>
  <c r="GX21"/>
  <c r="GY21"/>
  <c r="GZ21"/>
  <c r="HA21"/>
  <c r="HB21"/>
  <c r="HC21"/>
  <c r="HD21"/>
  <c r="HE21"/>
  <c r="HF21"/>
  <c r="HG21"/>
  <c r="HH21"/>
  <c r="HI21"/>
  <c r="HJ21"/>
  <c r="HK21"/>
  <c r="HL21"/>
  <c r="HM21"/>
  <c r="HN21"/>
  <c r="HO21"/>
  <c r="HP21"/>
  <c r="HQ21"/>
  <c r="HR21"/>
  <c r="HS21"/>
  <c r="HT21"/>
  <c r="HU21"/>
  <c r="HV21"/>
  <c r="HW21"/>
  <c r="HX21"/>
  <c r="HY21"/>
  <c r="HZ21"/>
  <c r="IA21"/>
  <c r="IB21"/>
  <c r="IC21"/>
  <c r="ID21"/>
  <c r="IE21"/>
  <c r="IF21"/>
  <c r="IG21"/>
  <c r="IH21"/>
  <c r="II21"/>
  <c r="IJ21"/>
  <c r="IK21"/>
  <c r="IL21"/>
  <c r="IM21"/>
  <c r="IN21"/>
  <c r="IO21"/>
  <c r="IP21"/>
  <c r="IQ21"/>
  <c r="IR21"/>
  <c r="IS21"/>
  <c r="IT21"/>
  <c r="IU21"/>
  <c r="IV21"/>
  <c r="IW21"/>
  <c r="IX21"/>
  <c r="IY21"/>
  <c r="IZ21"/>
  <c r="JA21"/>
  <c r="JB21"/>
  <c r="JC21"/>
  <c r="JD21"/>
  <c r="JE21"/>
  <c r="JF21"/>
  <c r="JG21"/>
  <c r="JH21"/>
  <c r="JI21"/>
  <c r="JJ21"/>
  <c r="JK21"/>
  <c r="JL21"/>
  <c r="JM21"/>
  <c r="JN21"/>
  <c r="JO21"/>
  <c r="JP21"/>
  <c r="JQ21"/>
  <c r="JR21"/>
  <c r="JS21"/>
  <c r="JT21"/>
  <c r="JU21"/>
  <c r="JV21"/>
  <c r="JW21"/>
  <c r="JX21"/>
  <c r="JY21"/>
  <c r="JZ21"/>
  <c r="KA21"/>
  <c r="KB21"/>
  <c r="KC21"/>
  <c r="KD21"/>
  <c r="KE21"/>
  <c r="KF21"/>
  <c r="KG21"/>
  <c r="KH21"/>
  <c r="KI21"/>
  <c r="KJ21"/>
  <c r="KK21"/>
  <c r="KL21"/>
  <c r="KM21"/>
  <c r="KN21"/>
  <c r="KO21"/>
  <c r="KP21"/>
  <c r="KQ21"/>
  <c r="KR21"/>
  <c r="KS21"/>
  <c r="KT21"/>
  <c r="KU21"/>
  <c r="KV21"/>
  <c r="KW21"/>
  <c r="KX21"/>
  <c r="KY21"/>
  <c r="KZ21"/>
  <c r="LA21"/>
  <c r="LB21"/>
  <c r="LC21"/>
  <c r="LD21"/>
  <c r="LE21"/>
  <c r="LF21"/>
  <c r="LJ21"/>
  <c r="MA21"/>
  <c r="MB21" s="1"/>
  <c r="ME21" s="1"/>
  <c r="MD21"/>
  <c r="MF21"/>
  <c r="F22"/>
  <c r="K22"/>
  <c r="L22" s="1"/>
  <c r="O22" s="1"/>
  <c r="X22"/>
  <c r="AD22"/>
  <c r="AJ22"/>
  <c r="AK22"/>
  <c r="BP22"/>
  <c r="BQ22"/>
  <c r="BR22"/>
  <c r="BS22"/>
  <c r="BW22"/>
  <c r="FB22" s="1"/>
  <c r="BX22"/>
  <c r="BY22"/>
  <c r="BZ22"/>
  <c r="CA22"/>
  <c r="FA22" s="1"/>
  <c r="CB22"/>
  <c r="CC22"/>
  <c r="CD22"/>
  <c r="CE22"/>
  <c r="CF22"/>
  <c r="CG22"/>
  <c r="FD22" s="1"/>
  <c r="CH22"/>
  <c r="CI22"/>
  <c r="CJ22"/>
  <c r="CK22"/>
  <c r="CQ22"/>
  <c r="CR22"/>
  <c r="CS22"/>
  <c r="CT22"/>
  <c r="CU22"/>
  <c r="CV22"/>
  <c r="CW22"/>
  <c r="CX22"/>
  <c r="CY22"/>
  <c r="CZ22"/>
  <c r="DA22"/>
  <c r="DB22"/>
  <c r="DC22"/>
  <c r="DD22"/>
  <c r="DE22"/>
  <c r="DF22"/>
  <c r="DG22"/>
  <c r="DH22"/>
  <c r="DI22"/>
  <c r="DJ22"/>
  <c r="DK22"/>
  <c r="DL22"/>
  <c r="FE22" s="1"/>
  <c r="DM22"/>
  <c r="DN22"/>
  <c r="DO22"/>
  <c r="DP22"/>
  <c r="DQ22"/>
  <c r="DR22"/>
  <c r="DS22"/>
  <c r="DT22"/>
  <c r="DU22"/>
  <c r="DV22"/>
  <c r="DW22"/>
  <c r="DX22"/>
  <c r="DY22"/>
  <c r="DZ22"/>
  <c r="EA22"/>
  <c r="EB22"/>
  <c r="EC22"/>
  <c r="ED22"/>
  <c r="EE22"/>
  <c r="EF22"/>
  <c r="EL22"/>
  <c r="EM22"/>
  <c r="EN22"/>
  <c r="EO22"/>
  <c r="EP22"/>
  <c r="EQ22"/>
  <c r="FF22" s="1"/>
  <c r="ER22"/>
  <c r="ES22"/>
  <c r="ET22"/>
  <c r="EU22"/>
  <c r="EY22"/>
  <c r="FC22"/>
  <c r="FG22"/>
  <c r="LG22" s="1"/>
  <c r="FH22"/>
  <c r="FI22"/>
  <c r="GM22" s="1"/>
  <c r="FJ22"/>
  <c r="FK22"/>
  <c r="FL22"/>
  <c r="FM22"/>
  <c r="FN22"/>
  <c r="FO22"/>
  <c r="FP22"/>
  <c r="FQ22"/>
  <c r="FR22"/>
  <c r="FS22"/>
  <c r="FT22"/>
  <c r="FU22"/>
  <c r="FV22"/>
  <c r="FW22"/>
  <c r="FX22"/>
  <c r="FY22"/>
  <c r="FZ22"/>
  <c r="GA22"/>
  <c r="GB22"/>
  <c r="GC22"/>
  <c r="GD22"/>
  <c r="GE22"/>
  <c r="GF22"/>
  <c r="GG22"/>
  <c r="GH22"/>
  <c r="GI22"/>
  <c r="GJ22"/>
  <c r="GK22"/>
  <c r="GP22" s="1"/>
  <c r="GO22"/>
  <c r="GQ22"/>
  <c r="GR22"/>
  <c r="GS22"/>
  <c r="GT22"/>
  <c r="GU22"/>
  <c r="GV22"/>
  <c r="GW22"/>
  <c r="GX22"/>
  <c r="GY22"/>
  <c r="GZ22"/>
  <c r="HA22"/>
  <c r="HB22"/>
  <c r="HC22"/>
  <c r="HD22"/>
  <c r="HE22"/>
  <c r="HF22"/>
  <c r="HG22"/>
  <c r="HH22"/>
  <c r="HI22"/>
  <c r="HJ22"/>
  <c r="HK22"/>
  <c r="HL22"/>
  <c r="HM22"/>
  <c r="HN22"/>
  <c r="HO22"/>
  <c r="HP22"/>
  <c r="HQ22"/>
  <c r="HR22"/>
  <c r="HS22"/>
  <c r="HT22"/>
  <c r="HU22"/>
  <c r="HV22"/>
  <c r="HW22"/>
  <c r="HX22"/>
  <c r="HY22"/>
  <c r="HZ22"/>
  <c r="IA22"/>
  <c r="IB22"/>
  <c r="IC22"/>
  <c r="ID22"/>
  <c r="IE22"/>
  <c r="IF22"/>
  <c r="IG22"/>
  <c r="IH22"/>
  <c r="II22"/>
  <c r="IJ22"/>
  <c r="IK22"/>
  <c r="IL22"/>
  <c r="IM22"/>
  <c r="IN22"/>
  <c r="IO22"/>
  <c r="IP22"/>
  <c r="IQ22"/>
  <c r="IR22"/>
  <c r="IS22"/>
  <c r="IT22"/>
  <c r="IU22"/>
  <c r="IV22"/>
  <c r="IW22"/>
  <c r="IX22"/>
  <c r="IY22"/>
  <c r="IZ22"/>
  <c r="JA22"/>
  <c r="JB22"/>
  <c r="JC22"/>
  <c r="JD22"/>
  <c r="JE22"/>
  <c r="JF22"/>
  <c r="JG22"/>
  <c r="JH22"/>
  <c r="JI22"/>
  <c r="JJ22"/>
  <c r="JK22"/>
  <c r="JL22"/>
  <c r="JM22"/>
  <c r="JN22"/>
  <c r="JO22"/>
  <c r="JP22"/>
  <c r="JQ22"/>
  <c r="JR22"/>
  <c r="JS22"/>
  <c r="JT22"/>
  <c r="JU22"/>
  <c r="JV22"/>
  <c r="JW22"/>
  <c r="JX22"/>
  <c r="JY22"/>
  <c r="JZ22"/>
  <c r="KA22"/>
  <c r="KB22"/>
  <c r="KC22"/>
  <c r="KD22"/>
  <c r="KE22"/>
  <c r="KF22"/>
  <c r="KG22"/>
  <c r="KH22"/>
  <c r="KI22"/>
  <c r="KJ22"/>
  <c r="KK22"/>
  <c r="KL22"/>
  <c r="KM22"/>
  <c r="KN22"/>
  <c r="KO22"/>
  <c r="KP22"/>
  <c r="KQ22"/>
  <c r="KR22"/>
  <c r="KS22"/>
  <c r="KT22"/>
  <c r="KU22"/>
  <c r="KV22"/>
  <c r="KW22"/>
  <c r="KX22"/>
  <c r="KY22"/>
  <c r="KZ22"/>
  <c r="LA22"/>
  <c r="LB22"/>
  <c r="LC22"/>
  <c r="LD22"/>
  <c r="LE22"/>
  <c r="LF22"/>
  <c r="LI22"/>
  <c r="LM22"/>
  <c r="MD22"/>
  <c r="F23"/>
  <c r="K23"/>
  <c r="L23"/>
  <c r="O23" s="1"/>
  <c r="X23"/>
  <c r="AD23"/>
  <c r="AJ23"/>
  <c r="BP23"/>
  <c r="BQ23"/>
  <c r="BR23"/>
  <c r="BS23"/>
  <c r="BW23"/>
  <c r="BX23"/>
  <c r="EX23" s="1"/>
  <c r="BY23"/>
  <c r="BZ23"/>
  <c r="CA23"/>
  <c r="CB23"/>
  <c r="CC23"/>
  <c r="CD23"/>
  <c r="CE23"/>
  <c r="CF23"/>
  <c r="CG23"/>
  <c r="CH23"/>
  <c r="CI23"/>
  <c r="CJ23"/>
  <c r="CK23"/>
  <c r="CQ23"/>
  <c r="FF23" s="1"/>
  <c r="CR23"/>
  <c r="CS23"/>
  <c r="CT23"/>
  <c r="CU23"/>
  <c r="CW23"/>
  <c r="CX23"/>
  <c r="CY23"/>
  <c r="CZ23"/>
  <c r="DA23"/>
  <c r="DB23"/>
  <c r="DC23"/>
  <c r="DD23"/>
  <c r="DE23"/>
  <c r="DF23"/>
  <c r="DG23"/>
  <c r="DH23"/>
  <c r="DI23"/>
  <c r="DJ23"/>
  <c r="DK23"/>
  <c r="DL23"/>
  <c r="DM23"/>
  <c r="DN23"/>
  <c r="DO23"/>
  <c r="DP23"/>
  <c r="DQ23"/>
  <c r="DR23"/>
  <c r="DS23"/>
  <c r="DT23"/>
  <c r="DU23"/>
  <c r="DW23"/>
  <c r="FB23" s="1"/>
  <c r="DX23"/>
  <c r="DY23"/>
  <c r="DZ23"/>
  <c r="EA23"/>
  <c r="EB23"/>
  <c r="EC23"/>
  <c r="ED23"/>
  <c r="EE23"/>
  <c r="EF23"/>
  <c r="EL23"/>
  <c r="FE23" s="1"/>
  <c r="EM23"/>
  <c r="EN23"/>
  <c r="EO23"/>
  <c r="EP23"/>
  <c r="EQ23"/>
  <c r="ER23"/>
  <c r="ES23"/>
  <c r="ET23"/>
  <c r="EU23"/>
  <c r="EV23"/>
  <c r="EZ23"/>
  <c r="FD23"/>
  <c r="FG23"/>
  <c r="FH23"/>
  <c r="FI23"/>
  <c r="FJ23"/>
  <c r="FK23"/>
  <c r="FL23"/>
  <c r="FM23"/>
  <c r="FN23"/>
  <c r="FO23"/>
  <c r="FP23"/>
  <c r="FQ23"/>
  <c r="FR23"/>
  <c r="FS23"/>
  <c r="FT23"/>
  <c r="FU23"/>
  <c r="FV23"/>
  <c r="FW23"/>
  <c r="FX23"/>
  <c r="FY23"/>
  <c r="FZ23"/>
  <c r="GA23"/>
  <c r="GB23"/>
  <c r="GC23"/>
  <c r="GD23"/>
  <c r="GE23"/>
  <c r="GF23"/>
  <c r="GG23"/>
  <c r="GH23"/>
  <c r="GI23"/>
  <c r="GJ23"/>
  <c r="GL23"/>
  <c r="GN23"/>
  <c r="GQ23"/>
  <c r="GR23"/>
  <c r="GS23"/>
  <c r="GT23"/>
  <c r="LL23" s="1"/>
  <c r="GU23"/>
  <c r="GV23"/>
  <c r="LH23" s="1"/>
  <c r="GW23"/>
  <c r="GX23"/>
  <c r="GY23"/>
  <c r="GZ23"/>
  <c r="HA23"/>
  <c r="HB23"/>
  <c r="HC23"/>
  <c r="HD23"/>
  <c r="HE23"/>
  <c r="HF23"/>
  <c r="HG23"/>
  <c r="HH23"/>
  <c r="HI23"/>
  <c r="HJ23"/>
  <c r="HK23"/>
  <c r="HL23"/>
  <c r="HM23"/>
  <c r="HN23"/>
  <c r="HO23"/>
  <c r="HP23"/>
  <c r="HQ23"/>
  <c r="HR23"/>
  <c r="HS23"/>
  <c r="HT23"/>
  <c r="HU23"/>
  <c r="HV23"/>
  <c r="HW23"/>
  <c r="HX23"/>
  <c r="HY23"/>
  <c r="HZ23"/>
  <c r="IA23"/>
  <c r="IB23"/>
  <c r="IC23"/>
  <c r="ID23"/>
  <c r="IE23"/>
  <c r="IF23"/>
  <c r="IG23"/>
  <c r="IH23"/>
  <c r="II23"/>
  <c r="IJ23"/>
  <c r="IK23"/>
  <c r="IL23"/>
  <c r="IM23"/>
  <c r="IN23"/>
  <c r="IO23"/>
  <c r="IP23"/>
  <c r="IQ23"/>
  <c r="IR23"/>
  <c r="IS23"/>
  <c r="IT23"/>
  <c r="IU23"/>
  <c r="IV23"/>
  <c r="IW23"/>
  <c r="IX23"/>
  <c r="IY23"/>
  <c r="IZ23"/>
  <c r="JA23"/>
  <c r="JB23"/>
  <c r="JC23"/>
  <c r="JD23"/>
  <c r="JE23"/>
  <c r="JF23"/>
  <c r="JG23"/>
  <c r="JH23"/>
  <c r="JI23"/>
  <c r="JJ23"/>
  <c r="JK23"/>
  <c r="JL23"/>
  <c r="JM23"/>
  <c r="JN23"/>
  <c r="JO23"/>
  <c r="JP23"/>
  <c r="JQ23"/>
  <c r="JR23"/>
  <c r="JS23"/>
  <c r="JT23"/>
  <c r="JU23"/>
  <c r="JV23"/>
  <c r="JW23"/>
  <c r="JX23"/>
  <c r="JY23"/>
  <c r="JZ23"/>
  <c r="KA23"/>
  <c r="KB23"/>
  <c r="KC23"/>
  <c r="KD23"/>
  <c r="KE23"/>
  <c r="KF23"/>
  <c r="KG23"/>
  <c r="KH23"/>
  <c r="KI23"/>
  <c r="KJ23"/>
  <c r="KK23"/>
  <c r="KL23"/>
  <c r="KM23"/>
  <c r="KN23"/>
  <c r="KO23"/>
  <c r="KP23"/>
  <c r="KQ23"/>
  <c r="KR23"/>
  <c r="KS23"/>
  <c r="KT23"/>
  <c r="KU23"/>
  <c r="KV23"/>
  <c r="KW23"/>
  <c r="KX23"/>
  <c r="KY23"/>
  <c r="KZ23"/>
  <c r="LA23"/>
  <c r="LB23"/>
  <c r="LC23"/>
  <c r="LD23"/>
  <c r="LE23"/>
  <c r="LF23"/>
  <c r="LJ23"/>
  <c r="MA23"/>
  <c r="MB23" s="1"/>
  <c r="ME23" s="1"/>
  <c r="MD23"/>
  <c r="MF23"/>
  <c r="F24"/>
  <c r="K24"/>
  <c r="L24" s="1"/>
  <c r="O24" s="1"/>
  <c r="X24"/>
  <c r="AD24"/>
  <c r="AJ24"/>
  <c r="AK24"/>
  <c r="BP24"/>
  <c r="BQ24"/>
  <c r="BR24"/>
  <c r="BS24"/>
  <c r="BW24"/>
  <c r="FB24" s="1"/>
  <c r="BX24"/>
  <c r="BY24"/>
  <c r="BZ24"/>
  <c r="CA24"/>
  <c r="FA24" s="1"/>
  <c r="CB24"/>
  <c r="CC24"/>
  <c r="CD24"/>
  <c r="CE24"/>
  <c r="CF24"/>
  <c r="CG24"/>
  <c r="FD24" s="1"/>
  <c r="CH24"/>
  <c r="CI24"/>
  <c r="CJ24"/>
  <c r="CK24"/>
  <c r="CQ24"/>
  <c r="CR24"/>
  <c r="CS24"/>
  <c r="CT24"/>
  <c r="CU24"/>
  <c r="CV24"/>
  <c r="CW24"/>
  <c r="CX24"/>
  <c r="CY24"/>
  <c r="CZ24"/>
  <c r="DA24"/>
  <c r="DB24"/>
  <c r="DC24"/>
  <c r="DD24"/>
  <c r="DE24"/>
  <c r="DF24"/>
  <c r="DG24"/>
  <c r="DH24"/>
  <c r="DI24"/>
  <c r="DJ24"/>
  <c r="DK24"/>
  <c r="DL24"/>
  <c r="FE24" s="1"/>
  <c r="DM24"/>
  <c r="DN24"/>
  <c r="DO24"/>
  <c r="DP24"/>
  <c r="DQ24"/>
  <c r="DR24"/>
  <c r="DS24"/>
  <c r="DT24"/>
  <c r="DU24"/>
  <c r="DV24"/>
  <c r="DW24"/>
  <c r="DX24"/>
  <c r="DY24"/>
  <c r="DZ24"/>
  <c r="EA24"/>
  <c r="EB24"/>
  <c r="EC24"/>
  <c r="ED24"/>
  <c r="EE24"/>
  <c r="EF24"/>
  <c r="EL24"/>
  <c r="EM24"/>
  <c r="EN24"/>
  <c r="EO24"/>
  <c r="EP24"/>
  <c r="EQ24"/>
  <c r="FF24" s="1"/>
  <c r="ER24"/>
  <c r="ES24"/>
  <c r="ET24"/>
  <c r="EU24"/>
  <c r="EY24"/>
  <c r="FC24"/>
  <c r="FG24"/>
  <c r="LG24" s="1"/>
  <c r="FH24"/>
  <c r="FI24"/>
  <c r="GM24" s="1"/>
  <c r="FJ24"/>
  <c r="FK24"/>
  <c r="FL24"/>
  <c r="FM24"/>
  <c r="FN24"/>
  <c r="FO24"/>
  <c r="FP24"/>
  <c r="FQ24"/>
  <c r="FR24"/>
  <c r="FS24"/>
  <c r="FT24"/>
  <c r="FU24"/>
  <c r="FV24"/>
  <c r="FW24"/>
  <c r="FX24"/>
  <c r="FY24"/>
  <c r="FZ24"/>
  <c r="GA24"/>
  <c r="GB24"/>
  <c r="GC24"/>
  <c r="GD24"/>
  <c r="GE24"/>
  <c r="GF24"/>
  <c r="GG24"/>
  <c r="GH24"/>
  <c r="GI24"/>
  <c r="GJ24"/>
  <c r="GK24"/>
  <c r="GP24" s="1"/>
  <c r="GO24"/>
  <c r="GQ24"/>
  <c r="GR24"/>
  <c r="GS24"/>
  <c r="GT24"/>
  <c r="GU24"/>
  <c r="GV24"/>
  <c r="GW24"/>
  <c r="GX24"/>
  <c r="GY24"/>
  <c r="GZ24"/>
  <c r="HA24"/>
  <c r="HB24"/>
  <c r="HC24"/>
  <c r="HD24"/>
  <c r="HE24"/>
  <c r="HF24"/>
  <c r="HG24"/>
  <c r="HH24"/>
  <c r="HI24"/>
  <c r="HJ24"/>
  <c r="HK24"/>
  <c r="HL24"/>
  <c r="HM24"/>
  <c r="HN24"/>
  <c r="HO24"/>
  <c r="HP24"/>
  <c r="HQ24"/>
  <c r="HR24"/>
  <c r="HS24"/>
  <c r="HT24"/>
  <c r="HU24"/>
  <c r="HV24"/>
  <c r="HW24"/>
  <c r="HX24"/>
  <c r="HY24"/>
  <c r="HZ24"/>
  <c r="IA24"/>
  <c r="IB24"/>
  <c r="IC24"/>
  <c r="ID24"/>
  <c r="IE24"/>
  <c r="IF24"/>
  <c r="IG24"/>
  <c r="IH24"/>
  <c r="II24"/>
  <c r="IJ24"/>
  <c r="IK24"/>
  <c r="IL24"/>
  <c r="IM24"/>
  <c r="IN24"/>
  <c r="IO24"/>
  <c r="IP24"/>
  <c r="IQ24"/>
  <c r="IR24"/>
  <c r="IS24"/>
  <c r="IT24"/>
  <c r="IU24"/>
  <c r="IV24"/>
  <c r="IW24"/>
  <c r="IX24"/>
  <c r="IY24"/>
  <c r="IZ24"/>
  <c r="JA24"/>
  <c r="JB24"/>
  <c r="JC24"/>
  <c r="JD24"/>
  <c r="JE24"/>
  <c r="JF24"/>
  <c r="JG24"/>
  <c r="JH24"/>
  <c r="JI24"/>
  <c r="JJ24"/>
  <c r="JK24"/>
  <c r="JL24"/>
  <c r="JM24"/>
  <c r="JN24"/>
  <c r="JO24"/>
  <c r="JP24"/>
  <c r="JQ24"/>
  <c r="JR24"/>
  <c r="JS24"/>
  <c r="JT24"/>
  <c r="JU24"/>
  <c r="JV24"/>
  <c r="JW24"/>
  <c r="JX24"/>
  <c r="JY24"/>
  <c r="JZ24"/>
  <c r="KA24"/>
  <c r="KB24"/>
  <c r="KC24"/>
  <c r="KD24"/>
  <c r="KE24"/>
  <c r="KF24"/>
  <c r="KG24"/>
  <c r="KH24"/>
  <c r="KI24"/>
  <c r="KJ24"/>
  <c r="KK24"/>
  <c r="KL24"/>
  <c r="KM24"/>
  <c r="KN24"/>
  <c r="KO24"/>
  <c r="KP24"/>
  <c r="KQ24"/>
  <c r="KR24"/>
  <c r="KS24"/>
  <c r="KT24"/>
  <c r="KU24"/>
  <c r="KV24"/>
  <c r="KW24"/>
  <c r="KX24"/>
  <c r="KY24"/>
  <c r="KZ24"/>
  <c r="LA24"/>
  <c r="LB24"/>
  <c r="LC24"/>
  <c r="LD24"/>
  <c r="LE24"/>
  <c r="LF24"/>
  <c r="LI24"/>
  <c r="LM24"/>
  <c r="MD24"/>
  <c r="F25"/>
  <c r="K25"/>
  <c r="L25"/>
  <c r="O25" s="1"/>
  <c r="X25"/>
  <c r="AD25"/>
  <c r="AJ25"/>
  <c r="BP25"/>
  <c r="BQ25"/>
  <c r="BR25"/>
  <c r="BS25"/>
  <c r="BW25"/>
  <c r="BX25"/>
  <c r="EX25" s="1"/>
  <c r="BY25"/>
  <c r="BZ25"/>
  <c r="CA25"/>
  <c r="CB25"/>
  <c r="CC25"/>
  <c r="CD25"/>
  <c r="CE25"/>
  <c r="CF25"/>
  <c r="CG25"/>
  <c r="CH25"/>
  <c r="CI25"/>
  <c r="CJ25"/>
  <c r="CK25"/>
  <c r="CQ25"/>
  <c r="FF25" s="1"/>
  <c r="CR25"/>
  <c r="CS25"/>
  <c r="CT25"/>
  <c r="CU25"/>
  <c r="CW25"/>
  <c r="CX25"/>
  <c r="CY25"/>
  <c r="CZ25"/>
  <c r="DA25"/>
  <c r="DB25"/>
  <c r="DC25"/>
  <c r="DD25"/>
  <c r="DE25"/>
  <c r="DF25"/>
  <c r="DG25"/>
  <c r="DH25"/>
  <c r="DI25"/>
  <c r="DJ25"/>
  <c r="DK25"/>
  <c r="DL25"/>
  <c r="DM25"/>
  <c r="DN25"/>
  <c r="DO25"/>
  <c r="DP25"/>
  <c r="DQ25"/>
  <c r="DR25"/>
  <c r="DS25"/>
  <c r="DT25"/>
  <c r="DU25"/>
  <c r="DW25"/>
  <c r="FB25" s="1"/>
  <c r="DX25"/>
  <c r="DY25"/>
  <c r="DZ25"/>
  <c r="EA25"/>
  <c r="EB25"/>
  <c r="EC25"/>
  <c r="ED25"/>
  <c r="EE25"/>
  <c r="EF25"/>
  <c r="EL25"/>
  <c r="FE25" s="1"/>
  <c r="EM25"/>
  <c r="EN25"/>
  <c r="EO25"/>
  <c r="EP25"/>
  <c r="EQ25"/>
  <c r="ER25"/>
  <c r="ES25"/>
  <c r="ET25"/>
  <c r="EU25"/>
  <c r="EV25"/>
  <c r="EZ25"/>
  <c r="FD25"/>
  <c r="FG25"/>
  <c r="FH25"/>
  <c r="FI25"/>
  <c r="FJ25"/>
  <c r="FK25"/>
  <c r="FL25"/>
  <c r="FM25"/>
  <c r="FN25"/>
  <c r="FO25"/>
  <c r="FP25"/>
  <c r="FQ25"/>
  <c r="FR25"/>
  <c r="FS25"/>
  <c r="FT25"/>
  <c r="FU25"/>
  <c r="FV25"/>
  <c r="FW25"/>
  <c r="FX25"/>
  <c r="FY25"/>
  <c r="FZ25"/>
  <c r="GA25"/>
  <c r="GB25"/>
  <c r="GC25"/>
  <c r="GD25"/>
  <c r="GE25"/>
  <c r="GF25"/>
  <c r="GG25"/>
  <c r="GH25"/>
  <c r="GI25"/>
  <c r="GJ25"/>
  <c r="GL25"/>
  <c r="GN25"/>
  <c r="GQ25"/>
  <c r="GR25"/>
  <c r="GS25"/>
  <c r="GT25"/>
  <c r="LL25" s="1"/>
  <c r="GU25"/>
  <c r="GV25"/>
  <c r="LH25" s="1"/>
  <c r="GW25"/>
  <c r="GX25"/>
  <c r="GY25"/>
  <c r="GZ25"/>
  <c r="HA25"/>
  <c r="HB25"/>
  <c r="HC25"/>
  <c r="HD25"/>
  <c r="HE25"/>
  <c r="HF25"/>
  <c r="HG25"/>
  <c r="HH25"/>
  <c r="HI25"/>
  <c r="HJ25"/>
  <c r="HK25"/>
  <c r="HL25"/>
  <c r="HM25"/>
  <c r="HN25"/>
  <c r="HO25"/>
  <c r="HP25"/>
  <c r="HQ25"/>
  <c r="HR25"/>
  <c r="HS25"/>
  <c r="HT25"/>
  <c r="HU25"/>
  <c r="HV25"/>
  <c r="HW25"/>
  <c r="HX25"/>
  <c r="HY25"/>
  <c r="HZ25"/>
  <c r="IA25"/>
  <c r="IB25"/>
  <c r="IC25"/>
  <c r="ID25"/>
  <c r="IE25"/>
  <c r="IF25"/>
  <c r="IG25"/>
  <c r="IH25"/>
  <c r="II25"/>
  <c r="IJ25"/>
  <c r="IK25"/>
  <c r="IL25"/>
  <c r="IM25"/>
  <c r="IN25"/>
  <c r="IO25"/>
  <c r="IP25"/>
  <c r="IQ25"/>
  <c r="IR25"/>
  <c r="IS25"/>
  <c r="IT25"/>
  <c r="IU25"/>
  <c r="IV25"/>
  <c r="IW25"/>
  <c r="IX25"/>
  <c r="IY25"/>
  <c r="IZ25"/>
  <c r="JA25"/>
  <c r="JB25"/>
  <c r="JC25"/>
  <c r="JD25"/>
  <c r="JE25"/>
  <c r="JF25"/>
  <c r="JG25"/>
  <c r="JH25"/>
  <c r="JI25"/>
  <c r="JJ25"/>
  <c r="JK25"/>
  <c r="JL25"/>
  <c r="JM25"/>
  <c r="JN25"/>
  <c r="JO25"/>
  <c r="JP25"/>
  <c r="JQ25"/>
  <c r="JR25"/>
  <c r="JS25"/>
  <c r="JT25"/>
  <c r="JU25"/>
  <c r="JV25"/>
  <c r="JW25"/>
  <c r="JX25"/>
  <c r="JY25"/>
  <c r="JZ25"/>
  <c r="KA25"/>
  <c r="KB25"/>
  <c r="KC25"/>
  <c r="KD25"/>
  <c r="KE25"/>
  <c r="KF25"/>
  <c r="KG25"/>
  <c r="KH25"/>
  <c r="KI25"/>
  <c r="KJ25"/>
  <c r="KK25"/>
  <c r="KL25"/>
  <c r="KM25"/>
  <c r="KN25"/>
  <c r="KO25"/>
  <c r="KP25"/>
  <c r="KQ25"/>
  <c r="KR25"/>
  <c r="KS25"/>
  <c r="KT25"/>
  <c r="KU25"/>
  <c r="KV25"/>
  <c r="KW25"/>
  <c r="KX25"/>
  <c r="KY25"/>
  <c r="KZ25"/>
  <c r="LA25"/>
  <c r="LB25"/>
  <c r="LC25"/>
  <c r="LD25"/>
  <c r="LE25"/>
  <c r="LF25"/>
  <c r="LJ25"/>
  <c r="MA25"/>
  <c r="MB25" s="1"/>
  <c r="ME25" s="1"/>
  <c r="MD25"/>
  <c r="MF25"/>
  <c r="F26"/>
  <c r="K26"/>
  <c r="L26" s="1"/>
  <c r="O26" s="1"/>
  <c r="X26"/>
  <c r="AD26"/>
  <c r="AJ26"/>
  <c r="AK26"/>
  <c r="BP26"/>
  <c r="BQ26"/>
  <c r="BR26"/>
  <c r="BS26"/>
  <c r="BW26"/>
  <c r="FB26" s="1"/>
  <c r="BX26"/>
  <c r="BY26"/>
  <c r="BZ26"/>
  <c r="CA26"/>
  <c r="FA26" s="1"/>
  <c r="CB26"/>
  <c r="CC26"/>
  <c r="CD26"/>
  <c r="CE26"/>
  <c r="CF26"/>
  <c r="CG26"/>
  <c r="FD26" s="1"/>
  <c r="CH26"/>
  <c r="CI26"/>
  <c r="CJ26"/>
  <c r="CK26"/>
  <c r="CQ26"/>
  <c r="CR26"/>
  <c r="CS26"/>
  <c r="CT26"/>
  <c r="CU26"/>
  <c r="CV26"/>
  <c r="CW26"/>
  <c r="CX26"/>
  <c r="CY26"/>
  <c r="CZ26"/>
  <c r="DA26"/>
  <c r="DB26"/>
  <c r="DC26"/>
  <c r="DD26"/>
  <c r="DE26"/>
  <c r="DF26"/>
  <c r="DG26"/>
  <c r="DH26"/>
  <c r="DI26"/>
  <c r="DJ26"/>
  <c r="DK26"/>
  <c r="DL26"/>
  <c r="FE26" s="1"/>
  <c r="DM26"/>
  <c r="DN26"/>
  <c r="DO26"/>
  <c r="DP26"/>
  <c r="DQ26"/>
  <c r="DR26"/>
  <c r="DS26"/>
  <c r="DT26"/>
  <c r="DU26"/>
  <c r="DV26"/>
  <c r="DW26"/>
  <c r="DX26"/>
  <c r="DY26"/>
  <c r="DZ26"/>
  <c r="EA26"/>
  <c r="EB26"/>
  <c r="EC26"/>
  <c r="ED26"/>
  <c r="EE26"/>
  <c r="EF26"/>
  <c r="EL26"/>
  <c r="EM26"/>
  <c r="EN26"/>
  <c r="EO26"/>
  <c r="EP26"/>
  <c r="EQ26"/>
  <c r="FF26" s="1"/>
  <c r="ER26"/>
  <c r="ES26"/>
  <c r="ET26"/>
  <c r="EU26"/>
  <c r="EY26"/>
  <c r="FC26"/>
  <c r="FG26"/>
  <c r="LG26" s="1"/>
  <c r="FH26"/>
  <c r="FI26"/>
  <c r="GM26" s="1"/>
  <c r="FJ26"/>
  <c r="FK26"/>
  <c r="FL26"/>
  <c r="FM26"/>
  <c r="FN26"/>
  <c r="FO26"/>
  <c r="FP26"/>
  <c r="FQ26"/>
  <c r="FR26"/>
  <c r="FS26"/>
  <c r="FT26"/>
  <c r="FU26"/>
  <c r="FV26"/>
  <c r="FW26"/>
  <c r="FX26"/>
  <c r="FY26"/>
  <c r="FZ26"/>
  <c r="GA26"/>
  <c r="GB26"/>
  <c r="GC26"/>
  <c r="GD26"/>
  <c r="GE26"/>
  <c r="GF26"/>
  <c r="GG26"/>
  <c r="GH26"/>
  <c r="GI26"/>
  <c r="GJ26"/>
  <c r="GK26"/>
  <c r="GP26" s="1"/>
  <c r="GO26"/>
  <c r="GQ26"/>
  <c r="GR26"/>
  <c r="GS26"/>
  <c r="GT26"/>
  <c r="GU26"/>
  <c r="GV26"/>
  <c r="GW26"/>
  <c r="GX26"/>
  <c r="GY26"/>
  <c r="GZ26"/>
  <c r="HA26"/>
  <c r="HB26"/>
  <c r="HC26"/>
  <c r="HD26"/>
  <c r="HE26"/>
  <c r="HF26"/>
  <c r="HG26"/>
  <c r="HH26"/>
  <c r="HI26"/>
  <c r="HJ26"/>
  <c r="HK26"/>
  <c r="HL26"/>
  <c r="HM26"/>
  <c r="HN26"/>
  <c r="HO26"/>
  <c r="HP26"/>
  <c r="HQ26"/>
  <c r="HR26"/>
  <c r="HS26"/>
  <c r="HT26"/>
  <c r="HU26"/>
  <c r="HV26"/>
  <c r="HW26"/>
  <c r="HX26"/>
  <c r="HY26"/>
  <c r="HZ26"/>
  <c r="IA26"/>
  <c r="IB26"/>
  <c r="IC26"/>
  <c r="ID26"/>
  <c r="IE26"/>
  <c r="IF26"/>
  <c r="IG26"/>
  <c r="IH26"/>
  <c r="II26"/>
  <c r="IJ26"/>
  <c r="IK26"/>
  <c r="IL26"/>
  <c r="IM26"/>
  <c r="IN26"/>
  <c r="IO26"/>
  <c r="IP26"/>
  <c r="IQ26"/>
  <c r="IR26"/>
  <c r="IS26"/>
  <c r="IT26"/>
  <c r="IU26"/>
  <c r="IV26"/>
  <c r="IW26"/>
  <c r="IX26"/>
  <c r="IY26"/>
  <c r="IZ26"/>
  <c r="JA26"/>
  <c r="JB26"/>
  <c r="JC26"/>
  <c r="JD26"/>
  <c r="JE26"/>
  <c r="JF26"/>
  <c r="JG26"/>
  <c r="JH26"/>
  <c r="JI26"/>
  <c r="JJ26"/>
  <c r="JK26"/>
  <c r="JL26"/>
  <c r="JM26"/>
  <c r="JN26"/>
  <c r="JO26"/>
  <c r="JP26"/>
  <c r="JQ26"/>
  <c r="JR26"/>
  <c r="JS26"/>
  <c r="JT26"/>
  <c r="JU26"/>
  <c r="JV26"/>
  <c r="JW26"/>
  <c r="JX26"/>
  <c r="JY26"/>
  <c r="JZ26"/>
  <c r="KA26"/>
  <c r="KB26"/>
  <c r="KC26"/>
  <c r="KD26"/>
  <c r="KE26"/>
  <c r="KF26"/>
  <c r="KG26"/>
  <c r="KH26"/>
  <c r="KI26"/>
  <c r="KJ26"/>
  <c r="KK26"/>
  <c r="KL26"/>
  <c r="KM26"/>
  <c r="KN26"/>
  <c r="KO26"/>
  <c r="KP26"/>
  <c r="KQ26"/>
  <c r="KR26"/>
  <c r="KS26"/>
  <c r="KT26"/>
  <c r="KU26"/>
  <c r="KV26"/>
  <c r="KW26"/>
  <c r="KX26"/>
  <c r="KY26"/>
  <c r="KZ26"/>
  <c r="LA26"/>
  <c r="LB26"/>
  <c r="LC26"/>
  <c r="LD26"/>
  <c r="LE26"/>
  <c r="LF26"/>
  <c r="LI26"/>
  <c r="LM26"/>
  <c r="MD26"/>
  <c r="F27"/>
  <c r="K27"/>
  <c r="L27"/>
  <c r="O27" s="1"/>
  <c r="X27"/>
  <c r="AD27"/>
  <c r="AJ27"/>
  <c r="BP27"/>
  <c r="BQ27"/>
  <c r="BR27"/>
  <c r="BS27"/>
  <c r="BW27"/>
  <c r="BX27"/>
  <c r="EX27" s="1"/>
  <c r="BY27"/>
  <c r="BZ27"/>
  <c r="CA27"/>
  <c r="CB27"/>
  <c r="CC27"/>
  <c r="CD27"/>
  <c r="CE27"/>
  <c r="CF27"/>
  <c r="CG27"/>
  <c r="CH27"/>
  <c r="CI27"/>
  <c r="CJ27"/>
  <c r="CK27"/>
  <c r="CQ27"/>
  <c r="FF27" s="1"/>
  <c r="CR27"/>
  <c r="CS27"/>
  <c r="CT27"/>
  <c r="CU27"/>
  <c r="CW27"/>
  <c r="CX27"/>
  <c r="CY27"/>
  <c r="CZ27"/>
  <c r="DA27"/>
  <c r="DB27"/>
  <c r="DC27"/>
  <c r="DD27"/>
  <c r="DE27"/>
  <c r="DF27"/>
  <c r="DG27"/>
  <c r="DH27"/>
  <c r="DI27"/>
  <c r="DJ27"/>
  <c r="DK27"/>
  <c r="DL27"/>
  <c r="DM27"/>
  <c r="DN27"/>
  <c r="DO27"/>
  <c r="DP27"/>
  <c r="DQ27"/>
  <c r="DR27"/>
  <c r="DS27"/>
  <c r="DT27"/>
  <c r="DU27"/>
  <c r="DW27"/>
  <c r="FB27" s="1"/>
  <c r="DX27"/>
  <c r="DY27"/>
  <c r="DZ27"/>
  <c r="EA27"/>
  <c r="EB27"/>
  <c r="EC27"/>
  <c r="ED27"/>
  <c r="EE27"/>
  <c r="EF27"/>
  <c r="EL27"/>
  <c r="FE27" s="1"/>
  <c r="EM27"/>
  <c r="EN27"/>
  <c r="EO27"/>
  <c r="EP27"/>
  <c r="EQ27"/>
  <c r="ER27"/>
  <c r="ES27"/>
  <c r="ET27"/>
  <c r="EU27"/>
  <c r="EV27"/>
  <c r="EZ27"/>
  <c r="FD27"/>
  <c r="FG27"/>
  <c r="FH27"/>
  <c r="FI27"/>
  <c r="FJ27"/>
  <c r="FK27"/>
  <c r="FL27"/>
  <c r="FM27"/>
  <c r="FN27"/>
  <c r="FO27"/>
  <c r="FP27"/>
  <c r="FQ27"/>
  <c r="FR27"/>
  <c r="FS27"/>
  <c r="FT27"/>
  <c r="FU27"/>
  <c r="FV27"/>
  <c r="FW27"/>
  <c r="FX27"/>
  <c r="FY27"/>
  <c r="FZ27"/>
  <c r="GA27"/>
  <c r="GB27"/>
  <c r="GC27"/>
  <c r="GD27"/>
  <c r="GE27"/>
  <c r="GF27"/>
  <c r="GG27"/>
  <c r="GH27"/>
  <c r="GI27"/>
  <c r="GJ27"/>
  <c r="GL27"/>
  <c r="GN27"/>
  <c r="GQ27"/>
  <c r="GR27"/>
  <c r="GR42" s="1"/>
  <c r="GS27"/>
  <c r="GT27"/>
  <c r="LL27" s="1"/>
  <c r="GU27"/>
  <c r="GV27"/>
  <c r="LH27" s="1"/>
  <c r="GW27"/>
  <c r="GX27"/>
  <c r="GX42" s="1"/>
  <c r="GY27"/>
  <c r="GZ27"/>
  <c r="GZ42" s="1"/>
  <c r="HA27"/>
  <c r="HB27"/>
  <c r="HB42" s="1"/>
  <c r="HC27"/>
  <c r="HD27"/>
  <c r="HD42" s="1"/>
  <c r="HE27"/>
  <c r="HF27"/>
  <c r="HF42" s="1"/>
  <c r="HG27"/>
  <c r="HH27"/>
  <c r="HH42" s="1"/>
  <c r="HI27"/>
  <c r="HJ27"/>
  <c r="HJ42" s="1"/>
  <c r="HK27"/>
  <c r="HL27"/>
  <c r="HL42" s="1"/>
  <c r="HM27"/>
  <c r="HN27"/>
  <c r="HN42" s="1"/>
  <c r="HO27"/>
  <c r="HP27"/>
  <c r="HP42" s="1"/>
  <c r="HQ27"/>
  <c r="HR27"/>
  <c r="HR42" s="1"/>
  <c r="HS27"/>
  <c r="HT27"/>
  <c r="HT42" s="1"/>
  <c r="HU27"/>
  <c r="HV27"/>
  <c r="HV42" s="1"/>
  <c r="HW27"/>
  <c r="HX27"/>
  <c r="HX42" s="1"/>
  <c r="HY27"/>
  <c r="HZ27"/>
  <c r="HZ42" s="1"/>
  <c r="IA27"/>
  <c r="IB27"/>
  <c r="IB42" s="1"/>
  <c r="IC27"/>
  <c r="ID27"/>
  <c r="ID42" s="1"/>
  <c r="IE27"/>
  <c r="IF27"/>
  <c r="IF42" s="1"/>
  <c r="IG27"/>
  <c r="IH27"/>
  <c r="IH42" s="1"/>
  <c r="II27"/>
  <c r="IJ27"/>
  <c r="IJ42" s="1"/>
  <c r="IK27"/>
  <c r="IL27"/>
  <c r="IL42" s="1"/>
  <c r="IM27"/>
  <c r="IN27"/>
  <c r="IN42" s="1"/>
  <c r="IO27"/>
  <c r="IP27"/>
  <c r="IP42" s="1"/>
  <c r="IQ27"/>
  <c r="IR27"/>
  <c r="IR42" s="1"/>
  <c r="IS27"/>
  <c r="IT27"/>
  <c r="IT42" s="1"/>
  <c r="IU27"/>
  <c r="IV27"/>
  <c r="IV42" s="1"/>
  <c r="IW27"/>
  <c r="IX27"/>
  <c r="IX42" s="1"/>
  <c r="IY27"/>
  <c r="IZ27"/>
  <c r="IZ42" s="1"/>
  <c r="JA27"/>
  <c r="JB27"/>
  <c r="JB42" s="1"/>
  <c r="JC27"/>
  <c r="JD27"/>
  <c r="JD42" s="1"/>
  <c r="JE27"/>
  <c r="JF27"/>
  <c r="JF42" s="1"/>
  <c r="JG27"/>
  <c r="JH27"/>
  <c r="JH42" s="1"/>
  <c r="JI27"/>
  <c r="JJ27"/>
  <c r="JJ42" s="1"/>
  <c r="JK27"/>
  <c r="JL27"/>
  <c r="JL42" s="1"/>
  <c r="JM27"/>
  <c r="JN27"/>
  <c r="JN42" s="1"/>
  <c r="JO27"/>
  <c r="JP27"/>
  <c r="JP42" s="1"/>
  <c r="JQ27"/>
  <c r="JR27"/>
  <c r="JR42" s="1"/>
  <c r="JS27"/>
  <c r="JT27"/>
  <c r="JT42" s="1"/>
  <c r="JU27"/>
  <c r="JV27"/>
  <c r="JV42" s="1"/>
  <c r="JW27"/>
  <c r="JX27"/>
  <c r="JX42" s="1"/>
  <c r="JY27"/>
  <c r="JZ27"/>
  <c r="JZ42" s="1"/>
  <c r="KA27"/>
  <c r="KB27"/>
  <c r="KB42" s="1"/>
  <c r="KC27"/>
  <c r="KD27"/>
  <c r="KD42" s="1"/>
  <c r="KE27"/>
  <c r="KF27"/>
  <c r="KF42" s="1"/>
  <c r="KG27"/>
  <c r="KH27"/>
  <c r="KH42" s="1"/>
  <c r="KI27"/>
  <c r="KJ27"/>
  <c r="KJ42" s="1"/>
  <c r="KK27"/>
  <c r="KL27"/>
  <c r="KL42" s="1"/>
  <c r="KM27"/>
  <c r="KN27"/>
  <c r="KN42" s="1"/>
  <c r="KO27"/>
  <c r="KP27"/>
  <c r="KP42" s="1"/>
  <c r="KQ27"/>
  <c r="KR27"/>
  <c r="KR42" s="1"/>
  <c r="KS27"/>
  <c r="KT27"/>
  <c r="KT42" s="1"/>
  <c r="KU27"/>
  <c r="KV27"/>
  <c r="KV42" s="1"/>
  <c r="KW27"/>
  <c r="KX27"/>
  <c r="KX42" s="1"/>
  <c r="KY27"/>
  <c r="KZ27"/>
  <c r="KZ42" s="1"/>
  <c r="LA27"/>
  <c r="LB27"/>
  <c r="LB42" s="1"/>
  <c r="LC27"/>
  <c r="LD27"/>
  <c r="LD42" s="1"/>
  <c r="LE27"/>
  <c r="LF27"/>
  <c r="LF42" s="1"/>
  <c r="LJ27"/>
  <c r="MA27"/>
  <c r="MB27" s="1"/>
  <c r="ME27" s="1"/>
  <c r="MD27"/>
  <c r="MF27"/>
  <c r="F28"/>
  <c r="K28"/>
  <c r="L28" s="1"/>
  <c r="O28" s="1"/>
  <c r="X28"/>
  <c r="AD28"/>
  <c r="AJ28"/>
  <c r="AK28"/>
  <c r="BP28"/>
  <c r="BQ28"/>
  <c r="BR28"/>
  <c r="BS28"/>
  <c r="BW28"/>
  <c r="FB28" s="1"/>
  <c r="BX28"/>
  <c r="BY28"/>
  <c r="BZ28"/>
  <c r="CA28"/>
  <c r="FA28" s="1"/>
  <c r="CB28"/>
  <c r="CC28"/>
  <c r="CD28"/>
  <c r="CE28"/>
  <c r="CF28"/>
  <c r="CG28"/>
  <c r="FD28" s="1"/>
  <c r="CH28"/>
  <c r="CI28"/>
  <c r="CJ28"/>
  <c r="CK28"/>
  <c r="CQ28"/>
  <c r="CR28"/>
  <c r="CS28"/>
  <c r="CT28"/>
  <c r="CU28"/>
  <c r="CV28"/>
  <c r="CW28"/>
  <c r="CX28"/>
  <c r="CY28"/>
  <c r="CZ28"/>
  <c r="DA28"/>
  <c r="DB28"/>
  <c r="DC28"/>
  <c r="DD28"/>
  <c r="DE28"/>
  <c r="DF28"/>
  <c r="DG28"/>
  <c r="DH28"/>
  <c r="DI28"/>
  <c r="DJ28"/>
  <c r="DK28"/>
  <c r="DL28"/>
  <c r="FE28" s="1"/>
  <c r="DM28"/>
  <c r="DN28"/>
  <c r="DO28"/>
  <c r="DP28"/>
  <c r="DQ28"/>
  <c r="DR28"/>
  <c r="DS28"/>
  <c r="DT28"/>
  <c r="DU28"/>
  <c r="DV28"/>
  <c r="DW28"/>
  <c r="DX28"/>
  <c r="DY28"/>
  <c r="DZ28"/>
  <c r="EA28"/>
  <c r="EB28"/>
  <c r="EC28"/>
  <c r="ED28"/>
  <c r="EE28"/>
  <c r="EF28"/>
  <c r="EL28"/>
  <c r="EM28"/>
  <c r="EN28"/>
  <c r="EO28"/>
  <c r="EP28"/>
  <c r="EQ28"/>
  <c r="FF28" s="1"/>
  <c r="ER28"/>
  <c r="ES28"/>
  <c r="ET28"/>
  <c r="EU28"/>
  <c r="EY28"/>
  <c r="FC28"/>
  <c r="FG28"/>
  <c r="LG28" s="1"/>
  <c r="FH28"/>
  <c r="FI28"/>
  <c r="GM28" s="1"/>
  <c r="FJ28"/>
  <c r="FK28"/>
  <c r="FL28"/>
  <c r="FM28"/>
  <c r="FN28"/>
  <c r="FO28"/>
  <c r="FP28"/>
  <c r="FQ28"/>
  <c r="FR28"/>
  <c r="FS28"/>
  <c r="FT28"/>
  <c r="FU28"/>
  <c r="FV28"/>
  <c r="FW28"/>
  <c r="FX28"/>
  <c r="FY28"/>
  <c r="FZ28"/>
  <c r="GA28"/>
  <c r="GB28"/>
  <c r="GC28"/>
  <c r="GD28"/>
  <c r="GE28"/>
  <c r="GF28"/>
  <c r="GG28"/>
  <c r="GH28"/>
  <c r="GI28"/>
  <c r="GJ28"/>
  <c r="GK28"/>
  <c r="GP28" s="1"/>
  <c r="GO28"/>
  <c r="GQ28"/>
  <c r="GR28"/>
  <c r="GS28"/>
  <c r="GT28"/>
  <c r="GU28"/>
  <c r="GV28"/>
  <c r="GW28"/>
  <c r="GX28"/>
  <c r="GY28"/>
  <c r="GZ28"/>
  <c r="HA28"/>
  <c r="HB28"/>
  <c r="HC28"/>
  <c r="HD28"/>
  <c r="HE28"/>
  <c r="HF28"/>
  <c r="HG28"/>
  <c r="HH28"/>
  <c r="HI28"/>
  <c r="HJ28"/>
  <c r="HK28"/>
  <c r="HL28"/>
  <c r="HM28"/>
  <c r="HN28"/>
  <c r="HO28"/>
  <c r="HP28"/>
  <c r="HQ28"/>
  <c r="HR28"/>
  <c r="HS28"/>
  <c r="HT28"/>
  <c r="HU28"/>
  <c r="HV28"/>
  <c r="HW28"/>
  <c r="HX28"/>
  <c r="HY28"/>
  <c r="HZ28"/>
  <c r="IA28"/>
  <c r="IB28"/>
  <c r="IC28"/>
  <c r="ID28"/>
  <c r="IE28"/>
  <c r="IF28"/>
  <c r="IG28"/>
  <c r="IH28"/>
  <c r="II28"/>
  <c r="IJ28"/>
  <c r="IK28"/>
  <c r="IL28"/>
  <c r="IM28"/>
  <c r="IN28"/>
  <c r="IO28"/>
  <c r="IP28"/>
  <c r="IQ28"/>
  <c r="IR28"/>
  <c r="IS28"/>
  <c r="IT28"/>
  <c r="IU28"/>
  <c r="IV28"/>
  <c r="IW28"/>
  <c r="IX28"/>
  <c r="IY28"/>
  <c r="IZ28"/>
  <c r="JA28"/>
  <c r="JB28"/>
  <c r="JC28"/>
  <c r="JD28"/>
  <c r="JE28"/>
  <c r="JF28"/>
  <c r="JG28"/>
  <c r="JH28"/>
  <c r="JI28"/>
  <c r="JJ28"/>
  <c r="JK28"/>
  <c r="JL28"/>
  <c r="JM28"/>
  <c r="JN28"/>
  <c r="JO28"/>
  <c r="JP28"/>
  <c r="JQ28"/>
  <c r="JR28"/>
  <c r="JS28"/>
  <c r="JT28"/>
  <c r="JU28"/>
  <c r="JV28"/>
  <c r="JW28"/>
  <c r="JX28"/>
  <c r="JY28"/>
  <c r="JZ28"/>
  <c r="KA28"/>
  <c r="KB28"/>
  <c r="KC28"/>
  <c r="KD28"/>
  <c r="KE28"/>
  <c r="KF28"/>
  <c r="KG28"/>
  <c r="KH28"/>
  <c r="KI28"/>
  <c r="KJ28"/>
  <c r="KK28"/>
  <c r="KL28"/>
  <c r="KM28"/>
  <c r="KN28"/>
  <c r="KO28"/>
  <c r="KP28"/>
  <c r="KQ28"/>
  <c r="KR28"/>
  <c r="KS28"/>
  <c r="KT28"/>
  <c r="KU28"/>
  <c r="KV28"/>
  <c r="KW28"/>
  <c r="KX28"/>
  <c r="KY28"/>
  <c r="KZ28"/>
  <c r="LA28"/>
  <c r="LB28"/>
  <c r="LC28"/>
  <c r="LD28"/>
  <c r="LE28"/>
  <c r="LF28"/>
  <c r="LI28"/>
  <c r="LM28"/>
  <c r="MD28"/>
  <c r="F29"/>
  <c r="K29"/>
  <c r="L29"/>
  <c r="O29" s="1"/>
  <c r="X29"/>
  <c r="AD29"/>
  <c r="AJ29"/>
  <c r="BP29"/>
  <c r="BQ29"/>
  <c r="BR29"/>
  <c r="BS29"/>
  <c r="BW29"/>
  <c r="BX29"/>
  <c r="EX29" s="1"/>
  <c r="BY29"/>
  <c r="BZ29"/>
  <c r="CA29"/>
  <c r="CB29"/>
  <c r="CC29"/>
  <c r="CD29"/>
  <c r="CE29"/>
  <c r="CF29"/>
  <c r="CG29"/>
  <c r="CH29"/>
  <c r="CI29"/>
  <c r="CJ29"/>
  <c r="CK29"/>
  <c r="CQ29"/>
  <c r="FF29" s="1"/>
  <c r="CR29"/>
  <c r="CS29"/>
  <c r="CT29"/>
  <c r="CU29"/>
  <c r="CW29"/>
  <c r="CX29"/>
  <c r="CY29"/>
  <c r="CZ29"/>
  <c r="DA29"/>
  <c r="DB29"/>
  <c r="DC29"/>
  <c r="DD29"/>
  <c r="DE29"/>
  <c r="DF29"/>
  <c r="DG29"/>
  <c r="DH29"/>
  <c r="DI29"/>
  <c r="DJ29"/>
  <c r="DK29"/>
  <c r="DL29"/>
  <c r="DM29"/>
  <c r="DN29"/>
  <c r="DO29"/>
  <c r="DP29"/>
  <c r="DQ29"/>
  <c r="DR29"/>
  <c r="DS29"/>
  <c r="DT29"/>
  <c r="DU29"/>
  <c r="DW29"/>
  <c r="FB29" s="1"/>
  <c r="DX29"/>
  <c r="DY29"/>
  <c r="DZ29"/>
  <c r="EA29"/>
  <c r="EB29"/>
  <c r="EC29"/>
  <c r="ED29"/>
  <c r="EE29"/>
  <c r="EF29"/>
  <c r="EL29"/>
  <c r="FE29" s="1"/>
  <c r="EM29"/>
  <c r="EN29"/>
  <c r="EO29"/>
  <c r="EP29"/>
  <c r="EQ29"/>
  <c r="ER29"/>
  <c r="ES29"/>
  <c r="ET29"/>
  <c r="EU29"/>
  <c r="EV29"/>
  <c r="EZ29"/>
  <c r="FD29"/>
  <c r="FG29"/>
  <c r="FH29"/>
  <c r="FI29"/>
  <c r="FJ29"/>
  <c r="FK29"/>
  <c r="FL29"/>
  <c r="FM29"/>
  <c r="FN29"/>
  <c r="FO29"/>
  <c r="FP29"/>
  <c r="FQ29"/>
  <c r="FR29"/>
  <c r="FS29"/>
  <c r="FT29"/>
  <c r="FU29"/>
  <c r="FV29"/>
  <c r="FW29"/>
  <c r="FX29"/>
  <c r="FY29"/>
  <c r="FZ29"/>
  <c r="GA29"/>
  <c r="GB29"/>
  <c r="GC29"/>
  <c r="GD29"/>
  <c r="GE29"/>
  <c r="GF29"/>
  <c r="GG29"/>
  <c r="GH29"/>
  <c r="GI29"/>
  <c r="GJ29"/>
  <c r="GL29"/>
  <c r="GN29"/>
  <c r="GQ29"/>
  <c r="GR29"/>
  <c r="GS29"/>
  <c r="GT29"/>
  <c r="LL29" s="1"/>
  <c r="GU29"/>
  <c r="GV29"/>
  <c r="LH29" s="1"/>
  <c r="GW29"/>
  <c r="GX29"/>
  <c r="GY29"/>
  <c r="GZ29"/>
  <c r="HA29"/>
  <c r="HB29"/>
  <c r="HC29"/>
  <c r="HD29"/>
  <c r="HE29"/>
  <c r="HF29"/>
  <c r="HG29"/>
  <c r="HH29"/>
  <c r="HI29"/>
  <c r="HJ29"/>
  <c r="HK29"/>
  <c r="HL29"/>
  <c r="HM29"/>
  <c r="HN29"/>
  <c r="HO29"/>
  <c r="HP29"/>
  <c r="HQ29"/>
  <c r="HR29"/>
  <c r="HS29"/>
  <c r="HT29"/>
  <c r="HU29"/>
  <c r="HV29"/>
  <c r="HW29"/>
  <c r="HX29"/>
  <c r="HY29"/>
  <c r="HZ29"/>
  <c r="IA29"/>
  <c r="IB29"/>
  <c r="IC29"/>
  <c r="ID29"/>
  <c r="IE29"/>
  <c r="IF29"/>
  <c r="IG29"/>
  <c r="IH29"/>
  <c r="II29"/>
  <c r="IJ29"/>
  <c r="IK29"/>
  <c r="IL29"/>
  <c r="IM29"/>
  <c r="IN29"/>
  <c r="IO29"/>
  <c r="IP29"/>
  <c r="IQ29"/>
  <c r="IR29"/>
  <c r="IS29"/>
  <c r="IT29"/>
  <c r="IU29"/>
  <c r="IV29"/>
  <c r="IW29"/>
  <c r="IX29"/>
  <c r="IY29"/>
  <c r="IZ29"/>
  <c r="JA29"/>
  <c r="JB29"/>
  <c r="JC29"/>
  <c r="JD29"/>
  <c r="JE29"/>
  <c r="JF29"/>
  <c r="JG29"/>
  <c r="JH29"/>
  <c r="JI29"/>
  <c r="JJ29"/>
  <c r="JK29"/>
  <c r="JL29"/>
  <c r="JM29"/>
  <c r="JN29"/>
  <c r="JO29"/>
  <c r="JP29"/>
  <c r="JQ29"/>
  <c r="JR29"/>
  <c r="JS29"/>
  <c r="JT29"/>
  <c r="JU29"/>
  <c r="JV29"/>
  <c r="JW29"/>
  <c r="JX29"/>
  <c r="JY29"/>
  <c r="JZ29"/>
  <c r="KA29"/>
  <c r="KB29"/>
  <c r="KC29"/>
  <c r="KD29"/>
  <c r="KE29"/>
  <c r="KF29"/>
  <c r="KG29"/>
  <c r="KH29"/>
  <c r="KI29"/>
  <c r="KJ29"/>
  <c r="KK29"/>
  <c r="KL29"/>
  <c r="KM29"/>
  <c r="KN29"/>
  <c r="KO29"/>
  <c r="KP29"/>
  <c r="KQ29"/>
  <c r="KR29"/>
  <c r="KS29"/>
  <c r="KT29"/>
  <c r="KU29"/>
  <c r="KV29"/>
  <c r="KW29"/>
  <c r="KX29"/>
  <c r="KY29"/>
  <c r="KZ29"/>
  <c r="LA29"/>
  <c r="LB29"/>
  <c r="LC29"/>
  <c r="LD29"/>
  <c r="LE29"/>
  <c r="LF29"/>
  <c r="LJ29"/>
  <c r="MA29"/>
  <c r="MB29" s="1"/>
  <c r="ME29" s="1"/>
  <c r="MD29"/>
  <c r="MF29"/>
  <c r="F30"/>
  <c r="K30"/>
  <c r="L30" s="1"/>
  <c r="O30" s="1"/>
  <c r="X30"/>
  <c r="AD30"/>
  <c r="AJ30"/>
  <c r="AK30"/>
  <c r="BP30"/>
  <c r="BQ30"/>
  <c r="BR30"/>
  <c r="BS30"/>
  <c r="BW30"/>
  <c r="FB30" s="1"/>
  <c r="BX30"/>
  <c r="BY30"/>
  <c r="BZ30"/>
  <c r="CA30"/>
  <c r="FA30" s="1"/>
  <c r="CB30"/>
  <c r="CC30"/>
  <c r="CD30"/>
  <c r="CE30"/>
  <c r="CF30"/>
  <c r="CG30"/>
  <c r="FD30" s="1"/>
  <c r="CH30"/>
  <c r="CI30"/>
  <c r="CJ30"/>
  <c r="CK30"/>
  <c r="CQ30"/>
  <c r="CR30"/>
  <c r="CS30"/>
  <c r="CT30"/>
  <c r="CU30"/>
  <c r="CV30"/>
  <c r="CW30"/>
  <c r="CX30"/>
  <c r="CY30"/>
  <c r="CZ30"/>
  <c r="DA30"/>
  <c r="DB30"/>
  <c r="DC30"/>
  <c r="DD30"/>
  <c r="DE30"/>
  <c r="DF30"/>
  <c r="DG30"/>
  <c r="DH30"/>
  <c r="DI30"/>
  <c r="DJ30"/>
  <c r="DK30"/>
  <c r="DL30"/>
  <c r="FE30" s="1"/>
  <c r="DM30"/>
  <c r="DN30"/>
  <c r="DO30"/>
  <c r="DP30"/>
  <c r="DQ30"/>
  <c r="DR30"/>
  <c r="DS30"/>
  <c r="DT30"/>
  <c r="DU30"/>
  <c r="DV30"/>
  <c r="DW30"/>
  <c r="DX30"/>
  <c r="DY30"/>
  <c r="DZ30"/>
  <c r="EA30"/>
  <c r="EB30"/>
  <c r="EC30"/>
  <c r="ED30"/>
  <c r="EE30"/>
  <c r="EF30"/>
  <c r="EL30"/>
  <c r="EM30"/>
  <c r="EN30"/>
  <c r="EO30"/>
  <c r="EP30"/>
  <c r="EQ30"/>
  <c r="FF30" s="1"/>
  <c r="ER30"/>
  <c r="ES30"/>
  <c r="ET30"/>
  <c r="EU30"/>
  <c r="EY30"/>
  <c r="FC30"/>
  <c r="FG30"/>
  <c r="LG30" s="1"/>
  <c r="FH30"/>
  <c r="FI30"/>
  <c r="GM30" s="1"/>
  <c r="FJ30"/>
  <c r="FK30"/>
  <c r="FL30"/>
  <c r="FM30"/>
  <c r="FN30"/>
  <c r="FO30"/>
  <c r="FP30"/>
  <c r="FQ30"/>
  <c r="FR30"/>
  <c r="FS30"/>
  <c r="FT30"/>
  <c r="FU30"/>
  <c r="FV30"/>
  <c r="FW30"/>
  <c r="FX30"/>
  <c r="FY30"/>
  <c r="FZ30"/>
  <c r="GA30"/>
  <c r="GB30"/>
  <c r="GC30"/>
  <c r="GD30"/>
  <c r="GE30"/>
  <c r="GF30"/>
  <c r="GG30"/>
  <c r="GH30"/>
  <c r="GI30"/>
  <c r="GJ30"/>
  <c r="GK30"/>
  <c r="GP30" s="1"/>
  <c r="GO30"/>
  <c r="GQ30"/>
  <c r="GR30"/>
  <c r="GS30"/>
  <c r="GT30"/>
  <c r="GU30"/>
  <c r="GV30"/>
  <c r="GW30"/>
  <c r="GX30"/>
  <c r="GY30"/>
  <c r="GZ30"/>
  <c r="HA30"/>
  <c r="HB30"/>
  <c r="HC30"/>
  <c r="HD30"/>
  <c r="HE30"/>
  <c r="HF30"/>
  <c r="HG30"/>
  <c r="HH30"/>
  <c r="HI30"/>
  <c r="HJ30"/>
  <c r="HK30"/>
  <c r="HL30"/>
  <c r="HM30"/>
  <c r="HN30"/>
  <c r="HO30"/>
  <c r="HP30"/>
  <c r="HQ30"/>
  <c r="HR30"/>
  <c r="HS30"/>
  <c r="HT30"/>
  <c r="HU30"/>
  <c r="HV30"/>
  <c r="HW30"/>
  <c r="HX30"/>
  <c r="HY30"/>
  <c r="HZ30"/>
  <c r="IA30"/>
  <c r="IB30"/>
  <c r="IC30"/>
  <c r="ID30"/>
  <c r="IE30"/>
  <c r="IF30"/>
  <c r="IG30"/>
  <c r="IH30"/>
  <c r="II30"/>
  <c r="IJ30"/>
  <c r="IK30"/>
  <c r="IL30"/>
  <c r="IM30"/>
  <c r="IN30"/>
  <c r="IO30"/>
  <c r="IP30"/>
  <c r="IQ30"/>
  <c r="IR30"/>
  <c r="IS30"/>
  <c r="IT30"/>
  <c r="IU30"/>
  <c r="IV30"/>
  <c r="IW30"/>
  <c r="IX30"/>
  <c r="IY30"/>
  <c r="IZ30"/>
  <c r="JA30"/>
  <c r="JB30"/>
  <c r="JC30"/>
  <c r="JD30"/>
  <c r="JE30"/>
  <c r="JF30"/>
  <c r="JG30"/>
  <c r="JH30"/>
  <c r="JI30"/>
  <c r="JJ30"/>
  <c r="JK30"/>
  <c r="JL30"/>
  <c r="JM30"/>
  <c r="JN30"/>
  <c r="JO30"/>
  <c r="JP30"/>
  <c r="JQ30"/>
  <c r="JR30"/>
  <c r="JS30"/>
  <c r="JT30"/>
  <c r="JU30"/>
  <c r="JV30"/>
  <c r="JW30"/>
  <c r="JX30"/>
  <c r="JY30"/>
  <c r="JZ30"/>
  <c r="KA30"/>
  <c r="KB30"/>
  <c r="KC30"/>
  <c r="KD30"/>
  <c r="KE30"/>
  <c r="KF30"/>
  <c r="KG30"/>
  <c r="KH30"/>
  <c r="KI30"/>
  <c r="KJ30"/>
  <c r="KK30"/>
  <c r="KL30"/>
  <c r="KM30"/>
  <c r="KN30"/>
  <c r="KO30"/>
  <c r="KP30"/>
  <c r="KQ30"/>
  <c r="KR30"/>
  <c r="KS30"/>
  <c r="KT30"/>
  <c r="KU30"/>
  <c r="KV30"/>
  <c r="KW30"/>
  <c r="KX30"/>
  <c r="KY30"/>
  <c r="KZ30"/>
  <c r="LA30"/>
  <c r="LB30"/>
  <c r="LC30"/>
  <c r="LD30"/>
  <c r="LE30"/>
  <c r="LF30"/>
  <c r="LI30"/>
  <c r="LM30"/>
  <c r="MD30"/>
  <c r="F31"/>
  <c r="K31"/>
  <c r="L31"/>
  <c r="O31" s="1"/>
  <c r="X31"/>
  <c r="AD31"/>
  <c r="AJ31"/>
  <c r="BP31"/>
  <c r="BQ31"/>
  <c r="BR31"/>
  <c r="BS31"/>
  <c r="BW31"/>
  <c r="BX31"/>
  <c r="EX31" s="1"/>
  <c r="BY31"/>
  <c r="BZ31"/>
  <c r="CA31"/>
  <c r="CB31"/>
  <c r="CC31"/>
  <c r="CD31"/>
  <c r="CE31"/>
  <c r="CF31"/>
  <c r="CG31"/>
  <c r="CH31"/>
  <c r="CI31"/>
  <c r="CJ31"/>
  <c r="CK31"/>
  <c r="CQ31"/>
  <c r="FF31" s="1"/>
  <c r="CR31"/>
  <c r="CS31"/>
  <c r="CT31"/>
  <c r="CU31"/>
  <c r="CW31"/>
  <c r="CX31"/>
  <c r="CY31"/>
  <c r="CZ31"/>
  <c r="DA31"/>
  <c r="DB31"/>
  <c r="DC31"/>
  <c r="DD31"/>
  <c r="DE31"/>
  <c r="DF31"/>
  <c r="DG31"/>
  <c r="DH31"/>
  <c r="DI31"/>
  <c r="DJ31"/>
  <c r="DK31"/>
  <c r="DL31"/>
  <c r="DM31"/>
  <c r="DN31"/>
  <c r="DO31"/>
  <c r="DP31"/>
  <c r="DQ31"/>
  <c r="DR31"/>
  <c r="DS31"/>
  <c r="DT31"/>
  <c r="DU31"/>
  <c r="DW31"/>
  <c r="FB31" s="1"/>
  <c r="DX31"/>
  <c r="DY31"/>
  <c r="DZ31"/>
  <c r="EA31"/>
  <c r="EB31"/>
  <c r="EC31"/>
  <c r="ED31"/>
  <c r="EE31"/>
  <c r="EF31"/>
  <c r="EL31"/>
  <c r="FE31" s="1"/>
  <c r="EM31"/>
  <c r="EN31"/>
  <c r="EO31"/>
  <c r="EP31"/>
  <c r="EQ31"/>
  <c r="ER31"/>
  <c r="ES31"/>
  <c r="ET31"/>
  <c r="EU31"/>
  <c r="EV31"/>
  <c r="EZ31"/>
  <c r="FD31"/>
  <c r="FG31"/>
  <c r="FH31"/>
  <c r="FI31"/>
  <c r="FJ31"/>
  <c r="FK31"/>
  <c r="FL31"/>
  <c r="FM31"/>
  <c r="FN31"/>
  <c r="FO31"/>
  <c r="FP31"/>
  <c r="FQ31"/>
  <c r="FR31"/>
  <c r="FS31"/>
  <c r="FT31"/>
  <c r="FU31"/>
  <c r="FV31"/>
  <c r="FW31"/>
  <c r="FX31"/>
  <c r="FY31"/>
  <c r="FZ31"/>
  <c r="GA31"/>
  <c r="GB31"/>
  <c r="GC31"/>
  <c r="GD31"/>
  <c r="GE31"/>
  <c r="GF31"/>
  <c r="GG31"/>
  <c r="GH31"/>
  <c r="GI31"/>
  <c r="GJ31"/>
  <c r="GL31"/>
  <c r="GN31"/>
  <c r="GQ31"/>
  <c r="GR31"/>
  <c r="GS31"/>
  <c r="GT31"/>
  <c r="LL31" s="1"/>
  <c r="GU31"/>
  <c r="GV31"/>
  <c r="LH31" s="1"/>
  <c r="GW31"/>
  <c r="GX31"/>
  <c r="GY31"/>
  <c r="GZ31"/>
  <c r="HA31"/>
  <c r="HB31"/>
  <c r="HC31"/>
  <c r="HD31"/>
  <c r="HE31"/>
  <c r="HF31"/>
  <c r="HG31"/>
  <c r="HH31"/>
  <c r="HI31"/>
  <c r="HJ31"/>
  <c r="HK31"/>
  <c r="HL31"/>
  <c r="HM31"/>
  <c r="HN31"/>
  <c r="HO31"/>
  <c r="HP31"/>
  <c r="HQ31"/>
  <c r="HR31"/>
  <c r="HS31"/>
  <c r="HT31"/>
  <c r="HU31"/>
  <c r="HV31"/>
  <c r="HW31"/>
  <c r="HX31"/>
  <c r="HY31"/>
  <c r="HZ31"/>
  <c r="IA31"/>
  <c r="IB31"/>
  <c r="IC31"/>
  <c r="ID31"/>
  <c r="IE31"/>
  <c r="IF31"/>
  <c r="IG31"/>
  <c r="IH31"/>
  <c r="II31"/>
  <c r="IJ31"/>
  <c r="IK31"/>
  <c r="IL31"/>
  <c r="IM31"/>
  <c r="IN31"/>
  <c r="IO31"/>
  <c r="IP31"/>
  <c r="IQ31"/>
  <c r="IR31"/>
  <c r="IS31"/>
  <c r="IT31"/>
  <c r="IU31"/>
  <c r="IV31"/>
  <c r="IW31"/>
  <c r="IX31"/>
  <c r="IY31"/>
  <c r="IZ31"/>
  <c r="JA31"/>
  <c r="JB31"/>
  <c r="JC31"/>
  <c r="JD31"/>
  <c r="JE31"/>
  <c r="JF31"/>
  <c r="JG31"/>
  <c r="JH31"/>
  <c r="JI31"/>
  <c r="JJ31"/>
  <c r="JK31"/>
  <c r="JL31"/>
  <c r="JM31"/>
  <c r="JN31"/>
  <c r="JO31"/>
  <c r="JP31"/>
  <c r="JQ31"/>
  <c r="JR31"/>
  <c r="JS31"/>
  <c r="JT31"/>
  <c r="JU31"/>
  <c r="JV31"/>
  <c r="JW31"/>
  <c r="JX31"/>
  <c r="JY31"/>
  <c r="JZ31"/>
  <c r="KA31"/>
  <c r="KB31"/>
  <c r="KC31"/>
  <c r="KD31"/>
  <c r="KE31"/>
  <c r="KF31"/>
  <c r="KG31"/>
  <c r="KH31"/>
  <c r="KI31"/>
  <c r="KJ31"/>
  <c r="KK31"/>
  <c r="KL31"/>
  <c r="KM31"/>
  <c r="KN31"/>
  <c r="KO31"/>
  <c r="KP31"/>
  <c r="KQ31"/>
  <c r="KR31"/>
  <c r="KS31"/>
  <c r="KT31"/>
  <c r="KU31"/>
  <c r="KV31"/>
  <c r="KW31"/>
  <c r="KX31"/>
  <c r="KY31"/>
  <c r="KZ31"/>
  <c r="LA31"/>
  <c r="LB31"/>
  <c r="LC31"/>
  <c r="LD31"/>
  <c r="LE31"/>
  <c r="LF31"/>
  <c r="LJ31"/>
  <c r="MA31"/>
  <c r="MB31" s="1"/>
  <c r="ME31" s="1"/>
  <c r="MD31"/>
  <c r="MF31"/>
  <c r="F32"/>
  <c r="K32"/>
  <c r="L32" s="1"/>
  <c r="O32" s="1"/>
  <c r="X32"/>
  <c r="AD32"/>
  <c r="AJ32"/>
  <c r="AK32"/>
  <c r="BP32"/>
  <c r="BQ32"/>
  <c r="BR32"/>
  <c r="BS32"/>
  <c r="BW32"/>
  <c r="FB32" s="1"/>
  <c r="BX32"/>
  <c r="BY32"/>
  <c r="BZ32"/>
  <c r="CA32"/>
  <c r="FA32" s="1"/>
  <c r="CB32"/>
  <c r="CC32"/>
  <c r="CD32"/>
  <c r="CE32"/>
  <c r="CF32"/>
  <c r="CG32"/>
  <c r="FD32" s="1"/>
  <c r="CH32"/>
  <c r="CI32"/>
  <c r="CJ32"/>
  <c r="CK32"/>
  <c r="CQ32"/>
  <c r="CR32"/>
  <c r="CS32"/>
  <c r="CT32"/>
  <c r="CU32"/>
  <c r="CV32"/>
  <c r="CW32"/>
  <c r="CX32"/>
  <c r="CY32"/>
  <c r="CZ32"/>
  <c r="DA32"/>
  <c r="DB32"/>
  <c r="DC32"/>
  <c r="DD32"/>
  <c r="DE32"/>
  <c r="DF32"/>
  <c r="DG32"/>
  <c r="DH32"/>
  <c r="DI32"/>
  <c r="DJ32"/>
  <c r="DK32"/>
  <c r="DL32"/>
  <c r="FE32" s="1"/>
  <c r="DM32"/>
  <c r="DN32"/>
  <c r="DO32"/>
  <c r="DP32"/>
  <c r="DQ32"/>
  <c r="DR32"/>
  <c r="DS32"/>
  <c r="DT32"/>
  <c r="DU32"/>
  <c r="DV32"/>
  <c r="DW32"/>
  <c r="DX32"/>
  <c r="DY32"/>
  <c r="DZ32"/>
  <c r="EA32"/>
  <c r="EB32"/>
  <c r="EC32"/>
  <c r="ED32"/>
  <c r="EE32"/>
  <c r="EF32"/>
  <c r="EL32"/>
  <c r="EM32"/>
  <c r="EN32"/>
  <c r="EO32"/>
  <c r="EP32"/>
  <c r="EQ32"/>
  <c r="FF32" s="1"/>
  <c r="ER32"/>
  <c r="ES32"/>
  <c r="ET32"/>
  <c r="EU32"/>
  <c r="EY32"/>
  <c r="FC32"/>
  <c r="FG32"/>
  <c r="LG32" s="1"/>
  <c r="FH32"/>
  <c r="FI32"/>
  <c r="GM32" s="1"/>
  <c r="FJ32"/>
  <c r="FK32"/>
  <c r="FL32"/>
  <c r="FM32"/>
  <c r="FN32"/>
  <c r="FO32"/>
  <c r="FP32"/>
  <c r="FQ32"/>
  <c r="FR32"/>
  <c r="FS32"/>
  <c r="FT32"/>
  <c r="FU32"/>
  <c r="FV32"/>
  <c r="FW32"/>
  <c r="FX32"/>
  <c r="FY32"/>
  <c r="FZ32"/>
  <c r="GA32"/>
  <c r="GB32"/>
  <c r="GC32"/>
  <c r="GD32"/>
  <c r="GE32"/>
  <c r="GF32"/>
  <c r="GG32"/>
  <c r="GH32"/>
  <c r="GI32"/>
  <c r="GJ32"/>
  <c r="GK32"/>
  <c r="GP32" s="1"/>
  <c r="GO32"/>
  <c r="GQ32"/>
  <c r="GR32"/>
  <c r="GS32"/>
  <c r="GT32"/>
  <c r="GU32"/>
  <c r="GV32"/>
  <c r="GW32"/>
  <c r="GX32"/>
  <c r="GY32"/>
  <c r="GZ32"/>
  <c r="HA32"/>
  <c r="HB32"/>
  <c r="HC32"/>
  <c r="HD32"/>
  <c r="HE32"/>
  <c r="HF32"/>
  <c r="HG32"/>
  <c r="HH32"/>
  <c r="HI32"/>
  <c r="HJ32"/>
  <c r="HK32"/>
  <c r="HL32"/>
  <c r="HM32"/>
  <c r="HN32"/>
  <c r="HO32"/>
  <c r="HP32"/>
  <c r="HQ32"/>
  <c r="HR32"/>
  <c r="HS32"/>
  <c r="HT32"/>
  <c r="HU32"/>
  <c r="HV32"/>
  <c r="HW32"/>
  <c r="HX32"/>
  <c r="HY32"/>
  <c r="HZ32"/>
  <c r="IA32"/>
  <c r="IB32"/>
  <c r="IC32"/>
  <c r="ID32"/>
  <c r="IE32"/>
  <c r="IF32"/>
  <c r="IG32"/>
  <c r="IH32"/>
  <c r="II32"/>
  <c r="IJ32"/>
  <c r="IK32"/>
  <c r="IL32"/>
  <c r="IM32"/>
  <c r="IN32"/>
  <c r="IO32"/>
  <c r="IP32"/>
  <c r="IQ32"/>
  <c r="IR32"/>
  <c r="IS32"/>
  <c r="IT32"/>
  <c r="IU32"/>
  <c r="IV32"/>
  <c r="IW32"/>
  <c r="IX32"/>
  <c r="IY32"/>
  <c r="IZ32"/>
  <c r="JA32"/>
  <c r="JB32"/>
  <c r="JC32"/>
  <c r="JD32"/>
  <c r="JE32"/>
  <c r="JF32"/>
  <c r="JG32"/>
  <c r="JH32"/>
  <c r="JI32"/>
  <c r="JJ32"/>
  <c r="JK32"/>
  <c r="JL32"/>
  <c r="JM32"/>
  <c r="JN32"/>
  <c r="JO32"/>
  <c r="JP32"/>
  <c r="JQ32"/>
  <c r="JR32"/>
  <c r="JS32"/>
  <c r="JT32"/>
  <c r="JU32"/>
  <c r="JV32"/>
  <c r="JW32"/>
  <c r="JX32"/>
  <c r="JY32"/>
  <c r="JZ32"/>
  <c r="KA32"/>
  <c r="KB32"/>
  <c r="KC32"/>
  <c r="KD32"/>
  <c r="KE32"/>
  <c r="KF32"/>
  <c r="KG32"/>
  <c r="KH32"/>
  <c r="KI32"/>
  <c r="KJ32"/>
  <c r="KK32"/>
  <c r="KL32"/>
  <c r="KM32"/>
  <c r="KN32"/>
  <c r="KO32"/>
  <c r="KP32"/>
  <c r="KQ32"/>
  <c r="KR32"/>
  <c r="KS32"/>
  <c r="KT32"/>
  <c r="KU32"/>
  <c r="KV32"/>
  <c r="KW32"/>
  <c r="KX32"/>
  <c r="KY32"/>
  <c r="KZ32"/>
  <c r="LA32"/>
  <c r="LB32"/>
  <c r="LC32"/>
  <c r="LD32"/>
  <c r="LE32"/>
  <c r="LF32"/>
  <c r="LI32"/>
  <c r="LM32"/>
  <c r="MD32"/>
  <c r="F33"/>
  <c r="K33"/>
  <c r="L33"/>
  <c r="O33" s="1"/>
  <c r="X33"/>
  <c r="AD33"/>
  <c r="AJ33"/>
  <c r="BP33"/>
  <c r="BQ33"/>
  <c r="BR33"/>
  <c r="BS33"/>
  <c r="BW33"/>
  <c r="BX33"/>
  <c r="EX33" s="1"/>
  <c r="BY33"/>
  <c r="BZ33"/>
  <c r="CA33"/>
  <c r="CB33"/>
  <c r="CC33"/>
  <c r="CD33"/>
  <c r="CE33"/>
  <c r="CF33"/>
  <c r="CG33"/>
  <c r="CH33"/>
  <c r="CI33"/>
  <c r="CJ33"/>
  <c r="CK33"/>
  <c r="CQ33"/>
  <c r="FF33" s="1"/>
  <c r="CR33"/>
  <c r="CS33"/>
  <c r="CT33"/>
  <c r="CU33"/>
  <c r="CW33"/>
  <c r="CX33"/>
  <c r="CY33"/>
  <c r="CZ33"/>
  <c r="DA33"/>
  <c r="DB33"/>
  <c r="DC33"/>
  <c r="DD33"/>
  <c r="DE33"/>
  <c r="DF33"/>
  <c r="DG33"/>
  <c r="DH33"/>
  <c r="DI33"/>
  <c r="DJ33"/>
  <c r="DK33"/>
  <c r="DL33"/>
  <c r="DM33"/>
  <c r="DN33"/>
  <c r="DO33"/>
  <c r="DP33"/>
  <c r="DQ33"/>
  <c r="DR33"/>
  <c r="DS33"/>
  <c r="DT33"/>
  <c r="DU33"/>
  <c r="DW33"/>
  <c r="FB33" s="1"/>
  <c r="DX33"/>
  <c r="DY33"/>
  <c r="DZ33"/>
  <c r="EA33"/>
  <c r="EB33"/>
  <c r="EC33"/>
  <c r="ED33"/>
  <c r="EE33"/>
  <c r="EF33"/>
  <c r="EL33"/>
  <c r="FE33" s="1"/>
  <c r="EM33"/>
  <c r="EN33"/>
  <c r="EO33"/>
  <c r="EP33"/>
  <c r="EQ33"/>
  <c r="ER33"/>
  <c r="ES33"/>
  <c r="ET33"/>
  <c r="EU33"/>
  <c r="EV33"/>
  <c r="EZ33"/>
  <c r="FD33"/>
  <c r="FG33"/>
  <c r="FH33"/>
  <c r="FI33"/>
  <c r="FJ33"/>
  <c r="FK33"/>
  <c r="FL33"/>
  <c r="FM33"/>
  <c r="FN33"/>
  <c r="FO33"/>
  <c r="FP33"/>
  <c r="FQ33"/>
  <c r="FR33"/>
  <c r="FS33"/>
  <c r="FT33"/>
  <c r="FU33"/>
  <c r="FV33"/>
  <c r="FW33"/>
  <c r="FX33"/>
  <c r="FY33"/>
  <c r="FZ33"/>
  <c r="GA33"/>
  <c r="GB33"/>
  <c r="GC33"/>
  <c r="GD33"/>
  <c r="GE33"/>
  <c r="GF33"/>
  <c r="GG33"/>
  <c r="GH33"/>
  <c r="GI33"/>
  <c r="GJ33"/>
  <c r="GL33"/>
  <c r="GN33"/>
  <c r="GQ33"/>
  <c r="GR33"/>
  <c r="GS33"/>
  <c r="GT33"/>
  <c r="LL33" s="1"/>
  <c r="GU33"/>
  <c r="GV33"/>
  <c r="LH33" s="1"/>
  <c r="GW33"/>
  <c r="GX33"/>
  <c r="GY33"/>
  <c r="GZ33"/>
  <c r="HA33"/>
  <c r="HB33"/>
  <c r="HC33"/>
  <c r="HD33"/>
  <c r="HE33"/>
  <c r="HF33"/>
  <c r="HG33"/>
  <c r="HH33"/>
  <c r="HI33"/>
  <c r="HJ33"/>
  <c r="HK33"/>
  <c r="HL33"/>
  <c r="HM33"/>
  <c r="HN33"/>
  <c r="HO33"/>
  <c r="HP33"/>
  <c r="HQ33"/>
  <c r="HR33"/>
  <c r="HS33"/>
  <c r="HT33"/>
  <c r="HU33"/>
  <c r="HV33"/>
  <c r="HW33"/>
  <c r="HX33"/>
  <c r="HY33"/>
  <c r="HZ33"/>
  <c r="IA33"/>
  <c r="IB33"/>
  <c r="IC33"/>
  <c r="ID33"/>
  <c r="IE33"/>
  <c r="IF33"/>
  <c r="IG33"/>
  <c r="IH33"/>
  <c r="II33"/>
  <c r="IJ33"/>
  <c r="IK33"/>
  <c r="IL33"/>
  <c r="IM33"/>
  <c r="IN33"/>
  <c r="IO33"/>
  <c r="IP33"/>
  <c r="IQ33"/>
  <c r="IR33"/>
  <c r="IS33"/>
  <c r="IT33"/>
  <c r="IU33"/>
  <c r="IV33"/>
  <c r="IW33"/>
  <c r="IX33"/>
  <c r="IY33"/>
  <c r="IZ33"/>
  <c r="JA33"/>
  <c r="JB33"/>
  <c r="JC33"/>
  <c r="JD33"/>
  <c r="JE33"/>
  <c r="JF33"/>
  <c r="JG33"/>
  <c r="JH33"/>
  <c r="JI33"/>
  <c r="JJ33"/>
  <c r="JK33"/>
  <c r="JL33"/>
  <c r="JM33"/>
  <c r="JN33"/>
  <c r="JO33"/>
  <c r="JP33"/>
  <c r="JQ33"/>
  <c r="JR33"/>
  <c r="JS33"/>
  <c r="JT33"/>
  <c r="JU33"/>
  <c r="JV33"/>
  <c r="JW33"/>
  <c r="JX33"/>
  <c r="JY33"/>
  <c r="JZ33"/>
  <c r="KA33"/>
  <c r="KB33"/>
  <c r="KC33"/>
  <c r="KD33"/>
  <c r="KE33"/>
  <c r="KF33"/>
  <c r="KG33"/>
  <c r="KH33"/>
  <c r="KI33"/>
  <c r="KJ33"/>
  <c r="KK33"/>
  <c r="KL33"/>
  <c r="KM33"/>
  <c r="KN33"/>
  <c r="KO33"/>
  <c r="KP33"/>
  <c r="KQ33"/>
  <c r="KR33"/>
  <c r="KS33"/>
  <c r="KT33"/>
  <c r="KU33"/>
  <c r="KV33"/>
  <c r="KW33"/>
  <c r="KX33"/>
  <c r="KY33"/>
  <c r="KZ33"/>
  <c r="LA33"/>
  <c r="LB33"/>
  <c r="LC33"/>
  <c r="LD33"/>
  <c r="LE33"/>
  <c r="LF33"/>
  <c r="LJ33"/>
  <c r="MA33"/>
  <c r="MB33" s="1"/>
  <c r="ME33" s="1"/>
  <c r="MD33"/>
  <c r="MF33"/>
  <c r="F34"/>
  <c r="K34"/>
  <c r="L34" s="1"/>
  <c r="O34" s="1"/>
  <c r="X34"/>
  <c r="AD34"/>
  <c r="AJ34"/>
  <c r="AK34"/>
  <c r="BP34"/>
  <c r="BQ34"/>
  <c r="BR34"/>
  <c r="BS34"/>
  <c r="BW34"/>
  <c r="FB34" s="1"/>
  <c r="BX34"/>
  <c r="BY34"/>
  <c r="BZ34"/>
  <c r="CA34"/>
  <c r="FA34" s="1"/>
  <c r="CB34"/>
  <c r="CC34"/>
  <c r="CD34"/>
  <c r="CE34"/>
  <c r="CF34"/>
  <c r="CG34"/>
  <c r="FD34" s="1"/>
  <c r="CH34"/>
  <c r="CI34"/>
  <c r="CJ34"/>
  <c r="CK34"/>
  <c r="CQ34"/>
  <c r="CR34"/>
  <c r="CS34"/>
  <c r="CT34"/>
  <c r="CU34"/>
  <c r="CV34"/>
  <c r="CW34"/>
  <c r="CX34"/>
  <c r="CY34"/>
  <c r="CZ34"/>
  <c r="DA34"/>
  <c r="DB34"/>
  <c r="DC34"/>
  <c r="DD34"/>
  <c r="DE34"/>
  <c r="DF34"/>
  <c r="DG34"/>
  <c r="DH34"/>
  <c r="DI34"/>
  <c r="DJ34"/>
  <c r="DK34"/>
  <c r="DL34"/>
  <c r="FE34" s="1"/>
  <c r="DM34"/>
  <c r="DN34"/>
  <c r="DO34"/>
  <c r="DP34"/>
  <c r="DQ34"/>
  <c r="DR34"/>
  <c r="DS34"/>
  <c r="DT34"/>
  <c r="DU34"/>
  <c r="DV34"/>
  <c r="DW34"/>
  <c r="DX34"/>
  <c r="DY34"/>
  <c r="DZ34"/>
  <c r="EA34"/>
  <c r="EB34"/>
  <c r="EC34"/>
  <c r="ED34"/>
  <c r="EE34"/>
  <c r="EF34"/>
  <c r="EL34"/>
  <c r="EM34"/>
  <c r="EN34"/>
  <c r="EO34"/>
  <c r="EP34"/>
  <c r="EQ34"/>
  <c r="FF34" s="1"/>
  <c r="ER34"/>
  <c r="ES34"/>
  <c r="ET34"/>
  <c r="EU34"/>
  <c r="EY34"/>
  <c r="FC34"/>
  <c r="FG34"/>
  <c r="LG34" s="1"/>
  <c r="FH34"/>
  <c r="FI34"/>
  <c r="GM34" s="1"/>
  <c r="FJ34"/>
  <c r="FK34"/>
  <c r="FL34"/>
  <c r="FM34"/>
  <c r="FN34"/>
  <c r="FO34"/>
  <c r="FP34"/>
  <c r="FQ34"/>
  <c r="FR34"/>
  <c r="FS34"/>
  <c r="FT34"/>
  <c r="FU34"/>
  <c r="FV34"/>
  <c r="FW34"/>
  <c r="FX34"/>
  <c r="FY34"/>
  <c r="FZ34"/>
  <c r="GA34"/>
  <c r="GB34"/>
  <c r="GC34"/>
  <c r="GD34"/>
  <c r="GE34"/>
  <c r="GF34"/>
  <c r="GG34"/>
  <c r="GH34"/>
  <c r="GI34"/>
  <c r="GJ34"/>
  <c r="GK34"/>
  <c r="GP34" s="1"/>
  <c r="GO34"/>
  <c r="GQ34"/>
  <c r="GR34"/>
  <c r="GS34"/>
  <c r="GT34"/>
  <c r="GU34"/>
  <c r="GV34"/>
  <c r="GW34"/>
  <c r="GX34"/>
  <c r="GY34"/>
  <c r="GZ34"/>
  <c r="HA34"/>
  <c r="HB34"/>
  <c r="HC34"/>
  <c r="HD34"/>
  <c r="HE34"/>
  <c r="HF34"/>
  <c r="HG34"/>
  <c r="HH34"/>
  <c r="HI34"/>
  <c r="HJ34"/>
  <c r="HK34"/>
  <c r="HL34"/>
  <c r="HM34"/>
  <c r="HN34"/>
  <c r="HO34"/>
  <c r="HP34"/>
  <c r="HQ34"/>
  <c r="HR34"/>
  <c r="HS34"/>
  <c r="HT34"/>
  <c r="HU34"/>
  <c r="HV34"/>
  <c r="HW34"/>
  <c r="HX34"/>
  <c r="HY34"/>
  <c r="HZ34"/>
  <c r="IA34"/>
  <c r="IB34"/>
  <c r="IC34"/>
  <c r="ID34"/>
  <c r="IE34"/>
  <c r="IF34"/>
  <c r="IG34"/>
  <c r="IH34"/>
  <c r="II34"/>
  <c r="IJ34"/>
  <c r="IK34"/>
  <c r="IL34"/>
  <c r="IM34"/>
  <c r="IN34"/>
  <c r="IO34"/>
  <c r="IP34"/>
  <c r="IQ34"/>
  <c r="IR34"/>
  <c r="IS34"/>
  <c r="IT34"/>
  <c r="IU34"/>
  <c r="IV34"/>
  <c r="IW34"/>
  <c r="IX34"/>
  <c r="IY34"/>
  <c r="IZ34"/>
  <c r="JA34"/>
  <c r="JB34"/>
  <c r="JC34"/>
  <c r="JD34"/>
  <c r="JE34"/>
  <c r="JF34"/>
  <c r="JG34"/>
  <c r="JH34"/>
  <c r="JI34"/>
  <c r="JJ34"/>
  <c r="JK34"/>
  <c r="JL34"/>
  <c r="JM34"/>
  <c r="JN34"/>
  <c r="JO34"/>
  <c r="JP34"/>
  <c r="JQ34"/>
  <c r="JR34"/>
  <c r="JS34"/>
  <c r="JT34"/>
  <c r="JU34"/>
  <c r="JV34"/>
  <c r="JW34"/>
  <c r="JX34"/>
  <c r="JY34"/>
  <c r="JZ34"/>
  <c r="KA34"/>
  <c r="KB34"/>
  <c r="KC34"/>
  <c r="KD34"/>
  <c r="KE34"/>
  <c r="KF34"/>
  <c r="KG34"/>
  <c r="KH34"/>
  <c r="KI34"/>
  <c r="KJ34"/>
  <c r="KK34"/>
  <c r="KL34"/>
  <c r="KM34"/>
  <c r="KN34"/>
  <c r="KO34"/>
  <c r="KP34"/>
  <c r="KQ34"/>
  <c r="KR34"/>
  <c r="KS34"/>
  <c r="KT34"/>
  <c r="KU34"/>
  <c r="KV34"/>
  <c r="KW34"/>
  <c r="KX34"/>
  <c r="KY34"/>
  <c r="KZ34"/>
  <c r="LA34"/>
  <c r="LB34"/>
  <c r="LC34"/>
  <c r="LD34"/>
  <c r="LE34"/>
  <c r="LF34"/>
  <c r="LI34"/>
  <c r="LM34"/>
  <c r="MD34"/>
  <c r="F35"/>
  <c r="K35"/>
  <c r="L35"/>
  <c r="O35" s="1"/>
  <c r="X35"/>
  <c r="AD35"/>
  <c r="AJ35"/>
  <c r="BP35"/>
  <c r="BQ35"/>
  <c r="BR35"/>
  <c r="BS35"/>
  <c r="BW35"/>
  <c r="BX35"/>
  <c r="EX35" s="1"/>
  <c r="BY35"/>
  <c r="BZ35"/>
  <c r="CA35"/>
  <c r="CB35"/>
  <c r="CC35"/>
  <c r="CD35"/>
  <c r="CE35"/>
  <c r="CF35"/>
  <c r="CG35"/>
  <c r="CH35"/>
  <c r="CI35"/>
  <c r="CJ35"/>
  <c r="CK35"/>
  <c r="CQ35"/>
  <c r="FF35" s="1"/>
  <c r="CR35"/>
  <c r="CS35"/>
  <c r="CT35"/>
  <c r="CU35"/>
  <c r="CW35"/>
  <c r="CX35"/>
  <c r="CY35"/>
  <c r="CZ35"/>
  <c r="DA35"/>
  <c r="DB35"/>
  <c r="DC35"/>
  <c r="DD35"/>
  <c r="DE35"/>
  <c r="DF35"/>
  <c r="DG35"/>
  <c r="DH35"/>
  <c r="DI35"/>
  <c r="DJ35"/>
  <c r="DK35"/>
  <c r="DL35"/>
  <c r="DM35"/>
  <c r="DN35"/>
  <c r="DO35"/>
  <c r="DP35"/>
  <c r="DQ35"/>
  <c r="DR35"/>
  <c r="DS35"/>
  <c r="DT35"/>
  <c r="DU35"/>
  <c r="DW35"/>
  <c r="FB35" s="1"/>
  <c r="DX35"/>
  <c r="DY35"/>
  <c r="DZ35"/>
  <c r="EA35"/>
  <c r="EB35"/>
  <c r="EC35"/>
  <c r="ED35"/>
  <c r="EE35"/>
  <c r="EF35"/>
  <c r="EL35"/>
  <c r="FE35" s="1"/>
  <c r="EM35"/>
  <c r="EN35"/>
  <c r="EO35"/>
  <c r="EP35"/>
  <c r="EQ35"/>
  <c r="ER35"/>
  <c r="ES35"/>
  <c r="ET35"/>
  <c r="EU35"/>
  <c r="EV35"/>
  <c r="EZ35"/>
  <c r="FD35"/>
  <c r="FG35"/>
  <c r="FH35"/>
  <c r="FI35"/>
  <c r="FJ35"/>
  <c r="FK35"/>
  <c r="FL35"/>
  <c r="FM35"/>
  <c r="FN35"/>
  <c r="FO35"/>
  <c r="FP35"/>
  <c r="FQ35"/>
  <c r="FR35"/>
  <c r="FS35"/>
  <c r="FT35"/>
  <c r="FU35"/>
  <c r="FV35"/>
  <c r="FW35"/>
  <c r="FX35"/>
  <c r="FY35"/>
  <c r="FZ35"/>
  <c r="GA35"/>
  <c r="GB35"/>
  <c r="GC35"/>
  <c r="GD35"/>
  <c r="GE35"/>
  <c r="GF35"/>
  <c r="GG35"/>
  <c r="GH35"/>
  <c r="GI35"/>
  <c r="GJ35"/>
  <c r="GL35"/>
  <c r="GN35"/>
  <c r="GO35"/>
  <c r="GQ35"/>
  <c r="LH35" s="1"/>
  <c r="GR35"/>
  <c r="GS35"/>
  <c r="GT35"/>
  <c r="GU35"/>
  <c r="GV35"/>
  <c r="GW35"/>
  <c r="LJ35" s="1"/>
  <c r="GX35"/>
  <c r="GY35"/>
  <c r="LL35" s="1"/>
  <c r="GZ35"/>
  <c r="HA35"/>
  <c r="HB35"/>
  <c r="HC35"/>
  <c r="HD35"/>
  <c r="HE35"/>
  <c r="HF35"/>
  <c r="HG35"/>
  <c r="HH35"/>
  <c r="HI35"/>
  <c r="HJ35"/>
  <c r="HK35"/>
  <c r="HL35"/>
  <c r="HM35"/>
  <c r="HN35"/>
  <c r="HO35"/>
  <c r="HP35"/>
  <c r="HQ35"/>
  <c r="HR35"/>
  <c r="HS35"/>
  <c r="HT35"/>
  <c r="HU35"/>
  <c r="HV35"/>
  <c r="HW35"/>
  <c r="HX35"/>
  <c r="HY35"/>
  <c r="HZ35"/>
  <c r="IA35"/>
  <c r="IB35"/>
  <c r="IC35"/>
  <c r="ID35"/>
  <c r="IE35"/>
  <c r="IF35"/>
  <c r="IG35"/>
  <c r="IH35"/>
  <c r="II35"/>
  <c r="IJ35"/>
  <c r="IK35"/>
  <c r="IL35"/>
  <c r="IM35"/>
  <c r="IN35"/>
  <c r="IO35"/>
  <c r="IP35"/>
  <c r="IQ35"/>
  <c r="IR35"/>
  <c r="IS35"/>
  <c r="IT35"/>
  <c r="IU35"/>
  <c r="IV35"/>
  <c r="IW35"/>
  <c r="IX35"/>
  <c r="IY35"/>
  <c r="IZ35"/>
  <c r="JA35"/>
  <c r="JB35"/>
  <c r="JC35"/>
  <c r="JD35"/>
  <c r="JE35"/>
  <c r="JF35"/>
  <c r="JG35"/>
  <c r="JH35"/>
  <c r="JI35"/>
  <c r="JJ35"/>
  <c r="JK35"/>
  <c r="JL35"/>
  <c r="JM35"/>
  <c r="JN35"/>
  <c r="JO35"/>
  <c r="JP35"/>
  <c r="JQ35"/>
  <c r="JR35"/>
  <c r="JS35"/>
  <c r="JT35"/>
  <c r="JU35"/>
  <c r="JV35"/>
  <c r="JW35"/>
  <c r="JX35"/>
  <c r="JY35"/>
  <c r="JZ35"/>
  <c r="KA35"/>
  <c r="KB35"/>
  <c r="KC35"/>
  <c r="KD35"/>
  <c r="KE35"/>
  <c r="KF35"/>
  <c r="KG35"/>
  <c r="KH35"/>
  <c r="KI35"/>
  <c r="KJ35"/>
  <c r="KK35"/>
  <c r="KL35"/>
  <c r="KM35"/>
  <c r="KN35"/>
  <c r="KO35"/>
  <c r="KP35"/>
  <c r="KQ35"/>
  <c r="KR35"/>
  <c r="KS35"/>
  <c r="KT35"/>
  <c r="KU35"/>
  <c r="KV35"/>
  <c r="KW35"/>
  <c r="KX35"/>
  <c r="KY35"/>
  <c r="KZ35"/>
  <c r="LA35"/>
  <c r="LB35"/>
  <c r="LC35"/>
  <c r="LD35"/>
  <c r="LE35"/>
  <c r="LF35"/>
  <c r="LG35"/>
  <c r="LI35"/>
  <c r="LK35"/>
  <c r="LM35"/>
  <c r="LQ35"/>
  <c r="MD35"/>
  <c r="F36"/>
  <c r="P36" s="1"/>
  <c r="R36" s="1"/>
  <c r="G36"/>
  <c r="H36"/>
  <c r="K36" s="1"/>
  <c r="L36" s="1"/>
  <c r="I36"/>
  <c r="J36"/>
  <c r="X36"/>
  <c r="AD36"/>
  <c r="AJ36"/>
  <c r="AK36"/>
  <c r="BT36" s="1"/>
  <c r="BP36"/>
  <c r="BQ36"/>
  <c r="BR36"/>
  <c r="BS36"/>
  <c r="BW36"/>
  <c r="FB36" s="1"/>
  <c r="BX36"/>
  <c r="BY36"/>
  <c r="BZ36"/>
  <c r="CA36"/>
  <c r="CB36"/>
  <c r="CC36"/>
  <c r="EX36" s="1"/>
  <c r="CD36"/>
  <c r="CE36"/>
  <c r="EZ36" s="1"/>
  <c r="CF36"/>
  <c r="CG36"/>
  <c r="FD36" s="1"/>
  <c r="CH36"/>
  <c r="CI36"/>
  <c r="CJ36"/>
  <c r="CK36"/>
  <c r="CQ36"/>
  <c r="CR36"/>
  <c r="CS36"/>
  <c r="CT36"/>
  <c r="CU36"/>
  <c r="CV36"/>
  <c r="CW36"/>
  <c r="CX36"/>
  <c r="CY36"/>
  <c r="CZ36"/>
  <c r="DA36"/>
  <c r="DB36"/>
  <c r="DC36"/>
  <c r="DD36"/>
  <c r="DE36"/>
  <c r="DF36"/>
  <c r="DG36"/>
  <c r="DH36"/>
  <c r="DI36"/>
  <c r="DJ36"/>
  <c r="DK36"/>
  <c r="DL36"/>
  <c r="DM36"/>
  <c r="DN36"/>
  <c r="DO36"/>
  <c r="DP36"/>
  <c r="DQ36"/>
  <c r="DR36"/>
  <c r="DS36"/>
  <c r="DT36"/>
  <c r="DU36"/>
  <c r="DV36"/>
  <c r="DW36"/>
  <c r="DX36"/>
  <c r="DY36"/>
  <c r="DZ36"/>
  <c r="EA36"/>
  <c r="EB36"/>
  <c r="EV36" s="1"/>
  <c r="EW36" s="1"/>
  <c r="EC36"/>
  <c r="ED36"/>
  <c r="EE36"/>
  <c r="EF36"/>
  <c r="EL36"/>
  <c r="EM36"/>
  <c r="EN36"/>
  <c r="EO36"/>
  <c r="EP36"/>
  <c r="EQ36"/>
  <c r="FF36" s="1"/>
  <c r="ER36"/>
  <c r="ES36"/>
  <c r="ET36"/>
  <c r="EU36"/>
  <c r="EY36"/>
  <c r="LP36" s="1"/>
  <c r="FA36"/>
  <c r="LR36" s="1"/>
  <c r="FC36"/>
  <c r="FE36"/>
  <c r="FG36"/>
  <c r="FH36"/>
  <c r="FI36"/>
  <c r="FJ36"/>
  <c r="FK36"/>
  <c r="FL36"/>
  <c r="FM36"/>
  <c r="GL36" s="1"/>
  <c r="FN36"/>
  <c r="FO36"/>
  <c r="GN36" s="1"/>
  <c r="FP36"/>
  <c r="FQ36"/>
  <c r="FR36"/>
  <c r="FS36"/>
  <c r="FT36"/>
  <c r="FU36"/>
  <c r="FV36"/>
  <c r="FW36"/>
  <c r="FX36"/>
  <c r="FY36"/>
  <c r="FZ36"/>
  <c r="GA36"/>
  <c r="GB36"/>
  <c r="GC36"/>
  <c r="GD36"/>
  <c r="GE36"/>
  <c r="GF36"/>
  <c r="GG36"/>
  <c r="GH36"/>
  <c r="GI36"/>
  <c r="GJ36"/>
  <c r="GK36"/>
  <c r="GP36" s="1"/>
  <c r="GM36"/>
  <c r="GO36"/>
  <c r="GQ36"/>
  <c r="LH36" s="1"/>
  <c r="GR36"/>
  <c r="GS36"/>
  <c r="GT36"/>
  <c r="GU36"/>
  <c r="GV36"/>
  <c r="GW36"/>
  <c r="GX36"/>
  <c r="GY36"/>
  <c r="GZ36"/>
  <c r="HA36"/>
  <c r="HB36"/>
  <c r="HC36"/>
  <c r="HD36"/>
  <c r="HE36"/>
  <c r="HF36"/>
  <c r="HG36"/>
  <c r="HH36"/>
  <c r="HI36"/>
  <c r="HJ36"/>
  <c r="HK36"/>
  <c r="HL36"/>
  <c r="HM36"/>
  <c r="HN36"/>
  <c r="HO36"/>
  <c r="HP36"/>
  <c r="HQ36"/>
  <c r="HR36"/>
  <c r="HS36"/>
  <c r="HT36"/>
  <c r="HU36"/>
  <c r="HV36"/>
  <c r="HW36"/>
  <c r="HX36"/>
  <c r="HY36"/>
  <c r="HZ36"/>
  <c r="IA36"/>
  <c r="IB36"/>
  <c r="IC36"/>
  <c r="ID36"/>
  <c r="IE36"/>
  <c r="IF36"/>
  <c r="IG36"/>
  <c r="IH36"/>
  <c r="II36"/>
  <c r="IJ36"/>
  <c r="IK36"/>
  <c r="IL36"/>
  <c r="IM36"/>
  <c r="IN36"/>
  <c r="IO36"/>
  <c r="IP36"/>
  <c r="IQ36"/>
  <c r="IR36"/>
  <c r="IS36"/>
  <c r="IT36"/>
  <c r="IU36"/>
  <c r="IV36"/>
  <c r="IW36"/>
  <c r="IX36"/>
  <c r="IY36"/>
  <c r="IZ36"/>
  <c r="JA36"/>
  <c r="JB36"/>
  <c r="JC36"/>
  <c r="JD36"/>
  <c r="JE36"/>
  <c r="JF36"/>
  <c r="JG36"/>
  <c r="JH36"/>
  <c r="JI36"/>
  <c r="JJ36"/>
  <c r="JK36"/>
  <c r="JL36"/>
  <c r="JM36"/>
  <c r="JN36"/>
  <c r="JO36"/>
  <c r="JP36"/>
  <c r="JQ36"/>
  <c r="JR36"/>
  <c r="JS36"/>
  <c r="JT36"/>
  <c r="JU36"/>
  <c r="JV36"/>
  <c r="JW36"/>
  <c r="JX36"/>
  <c r="JY36"/>
  <c r="JZ36"/>
  <c r="KA36"/>
  <c r="KB36"/>
  <c r="KC36"/>
  <c r="KD36"/>
  <c r="KE36"/>
  <c r="KF36"/>
  <c r="KG36"/>
  <c r="KH36"/>
  <c r="KI36"/>
  <c r="KJ36"/>
  <c r="KK36"/>
  <c r="KL36"/>
  <c r="KM36"/>
  <c r="KN36"/>
  <c r="KO36"/>
  <c r="KP36"/>
  <c r="KQ36"/>
  <c r="KR36"/>
  <c r="KS36"/>
  <c r="KT36"/>
  <c r="KU36"/>
  <c r="KV36"/>
  <c r="KW36"/>
  <c r="KX36"/>
  <c r="KY36"/>
  <c r="KZ36"/>
  <c r="LA36"/>
  <c r="LB36"/>
  <c r="LC36"/>
  <c r="LD36"/>
  <c r="LE36"/>
  <c r="LF36"/>
  <c r="LG36"/>
  <c r="LI36"/>
  <c r="LK36"/>
  <c r="LM36"/>
  <c r="MD36"/>
  <c r="F37"/>
  <c r="K37"/>
  <c r="L37"/>
  <c r="O37" s="1"/>
  <c r="X37"/>
  <c r="AK37" s="1"/>
  <c r="BT37" s="1"/>
  <c r="AD37"/>
  <c r="AJ37"/>
  <c r="AJ41" s="1"/>
  <c r="BP37"/>
  <c r="BQ37"/>
  <c r="BR37"/>
  <c r="BS37"/>
  <c r="BW37"/>
  <c r="BX37"/>
  <c r="BY37"/>
  <c r="BZ37"/>
  <c r="CA37"/>
  <c r="CB37"/>
  <c r="CV37" s="1"/>
  <c r="EW37" s="1"/>
  <c r="CC37"/>
  <c r="CD37"/>
  <c r="EY37" s="1"/>
  <c r="CE37"/>
  <c r="CF37"/>
  <c r="FA37" s="1"/>
  <c r="CG37"/>
  <c r="CH37"/>
  <c r="CI37"/>
  <c r="CJ37"/>
  <c r="CK37"/>
  <c r="CQ37"/>
  <c r="CR37"/>
  <c r="CS37"/>
  <c r="CT37"/>
  <c r="CU37"/>
  <c r="CW37"/>
  <c r="DV37" s="1"/>
  <c r="CX37"/>
  <c r="CY37"/>
  <c r="CZ37"/>
  <c r="DA37"/>
  <c r="DB37"/>
  <c r="DC37"/>
  <c r="DD37"/>
  <c r="DE37"/>
  <c r="DF37"/>
  <c r="DG37"/>
  <c r="DH37"/>
  <c r="DI37"/>
  <c r="DJ37"/>
  <c r="DK37"/>
  <c r="DL37"/>
  <c r="DM37"/>
  <c r="DN37"/>
  <c r="DO37"/>
  <c r="DP37"/>
  <c r="DQ37"/>
  <c r="DR37"/>
  <c r="DS37"/>
  <c r="DT37"/>
  <c r="DU37"/>
  <c r="DW37"/>
  <c r="DX37"/>
  <c r="DY37"/>
  <c r="DZ37"/>
  <c r="EA37"/>
  <c r="EB37"/>
  <c r="EC37"/>
  <c r="ED37"/>
  <c r="EE37"/>
  <c r="EF37"/>
  <c r="EL37"/>
  <c r="FE37" s="1"/>
  <c r="EM37"/>
  <c r="EN37"/>
  <c r="EO37"/>
  <c r="EP37"/>
  <c r="EQ37"/>
  <c r="ER37"/>
  <c r="ES37"/>
  <c r="ET37"/>
  <c r="EU37"/>
  <c r="EV37"/>
  <c r="EX37"/>
  <c r="LO37" s="1"/>
  <c r="EZ37"/>
  <c r="LQ37" s="1"/>
  <c r="FB37"/>
  <c r="FD37"/>
  <c r="FF37"/>
  <c r="FG37"/>
  <c r="FH37"/>
  <c r="FI37"/>
  <c r="FJ37"/>
  <c r="FK37"/>
  <c r="FL37"/>
  <c r="GK37" s="1"/>
  <c r="GP37" s="1"/>
  <c r="FM37"/>
  <c r="FN37"/>
  <c r="GM37" s="1"/>
  <c r="FO37"/>
  <c r="FP37"/>
  <c r="GO37" s="1"/>
  <c r="FQ37"/>
  <c r="FR37"/>
  <c r="FS37"/>
  <c r="FT37"/>
  <c r="FU37"/>
  <c r="FV37"/>
  <c r="FW37"/>
  <c r="FX37"/>
  <c r="FY37"/>
  <c r="FZ37"/>
  <c r="GA37"/>
  <c r="GB37"/>
  <c r="GC37"/>
  <c r="GD37"/>
  <c r="GE37"/>
  <c r="GF37"/>
  <c r="GG37"/>
  <c r="GH37"/>
  <c r="GI37"/>
  <c r="GJ37"/>
  <c r="GL37"/>
  <c r="GN37"/>
  <c r="GQ37"/>
  <c r="GR37"/>
  <c r="GS37"/>
  <c r="GT37"/>
  <c r="GU37"/>
  <c r="GV37"/>
  <c r="GW37"/>
  <c r="GX37"/>
  <c r="GY37"/>
  <c r="GZ37"/>
  <c r="HA37"/>
  <c r="HB37"/>
  <c r="HC37"/>
  <c r="HD37"/>
  <c r="HE37"/>
  <c r="HF37"/>
  <c r="HG37"/>
  <c r="HH37"/>
  <c r="HI37"/>
  <c r="HJ37"/>
  <c r="HK37"/>
  <c r="HL37"/>
  <c r="HM37"/>
  <c r="HN37"/>
  <c r="HO37"/>
  <c r="HP37"/>
  <c r="HQ37"/>
  <c r="HR37"/>
  <c r="HS37"/>
  <c r="HT37"/>
  <c r="HU37"/>
  <c r="HV37"/>
  <c r="HW37"/>
  <c r="HX37"/>
  <c r="HY37"/>
  <c r="HZ37"/>
  <c r="IA37"/>
  <c r="IB37"/>
  <c r="IC37"/>
  <c r="ID37"/>
  <c r="IE37"/>
  <c r="IF37"/>
  <c r="IG37"/>
  <c r="IH37"/>
  <c r="II37"/>
  <c r="IJ37"/>
  <c r="IK37"/>
  <c r="IL37"/>
  <c r="IM37"/>
  <c r="IN37"/>
  <c r="IO37"/>
  <c r="IP37"/>
  <c r="IQ37"/>
  <c r="IR37"/>
  <c r="IS37"/>
  <c r="IT37"/>
  <c r="IU37"/>
  <c r="IV37"/>
  <c r="IW37"/>
  <c r="IX37"/>
  <c r="IY37"/>
  <c r="IZ37"/>
  <c r="JA37"/>
  <c r="JB37"/>
  <c r="JC37"/>
  <c r="JD37"/>
  <c r="JE37"/>
  <c r="JF37"/>
  <c r="JG37"/>
  <c r="JH37"/>
  <c r="JI37"/>
  <c r="JJ37"/>
  <c r="JK37"/>
  <c r="JL37"/>
  <c r="JM37"/>
  <c r="JN37"/>
  <c r="JO37"/>
  <c r="JP37"/>
  <c r="JQ37"/>
  <c r="JR37"/>
  <c r="JS37"/>
  <c r="JT37"/>
  <c r="JU37"/>
  <c r="JV37"/>
  <c r="JW37"/>
  <c r="JX37"/>
  <c r="JY37"/>
  <c r="JZ37"/>
  <c r="KA37"/>
  <c r="KB37"/>
  <c r="KC37"/>
  <c r="KD37"/>
  <c r="KE37"/>
  <c r="KF37"/>
  <c r="KG37"/>
  <c r="KH37"/>
  <c r="KI37"/>
  <c r="KJ37"/>
  <c r="KK37"/>
  <c r="KL37"/>
  <c r="KM37"/>
  <c r="KN37"/>
  <c r="KO37"/>
  <c r="KP37"/>
  <c r="KQ37"/>
  <c r="KR37"/>
  <c r="KS37"/>
  <c r="KT37"/>
  <c r="KU37"/>
  <c r="KV37"/>
  <c r="KW37"/>
  <c r="KX37"/>
  <c r="KY37"/>
  <c r="KZ37"/>
  <c r="LA37"/>
  <c r="LB37"/>
  <c r="LC37"/>
  <c r="LD37"/>
  <c r="LE37"/>
  <c r="LF37"/>
  <c r="LH37"/>
  <c r="LJ37"/>
  <c r="LL37"/>
  <c r="MA37"/>
  <c r="MB37" s="1"/>
  <c r="ME37" s="1"/>
  <c r="MF37" s="1"/>
  <c r="MD37"/>
  <c r="F38"/>
  <c r="K38"/>
  <c r="L38" s="1"/>
  <c r="O38" s="1"/>
  <c r="X38"/>
  <c r="AD38"/>
  <c r="AJ38"/>
  <c r="AK38"/>
  <c r="BT38" s="1"/>
  <c r="BP38"/>
  <c r="BQ38"/>
  <c r="BR38"/>
  <c r="BS38"/>
  <c r="BW38"/>
  <c r="FB38" s="1"/>
  <c r="BX38"/>
  <c r="BY38"/>
  <c r="BZ38"/>
  <c r="CA38"/>
  <c r="CB38"/>
  <c r="CC38"/>
  <c r="EX38" s="1"/>
  <c r="CD38"/>
  <c r="CE38"/>
  <c r="EZ38" s="1"/>
  <c r="CF38"/>
  <c r="CG38"/>
  <c r="FD38" s="1"/>
  <c r="CH38"/>
  <c r="CI38"/>
  <c r="CJ38"/>
  <c r="CK38"/>
  <c r="CQ38"/>
  <c r="CR38"/>
  <c r="CS38"/>
  <c r="CT38"/>
  <c r="CU38"/>
  <c r="CV38"/>
  <c r="CW38"/>
  <c r="CX38"/>
  <c r="CY38"/>
  <c r="CZ38"/>
  <c r="DA38"/>
  <c r="DB38"/>
  <c r="DC38"/>
  <c r="DD38"/>
  <c r="DE38"/>
  <c r="DF38"/>
  <c r="DG38"/>
  <c r="DH38"/>
  <c r="DI38"/>
  <c r="DJ38"/>
  <c r="DK38"/>
  <c r="DL38"/>
  <c r="DM38"/>
  <c r="DN38"/>
  <c r="DO38"/>
  <c r="DP38"/>
  <c r="DQ38"/>
  <c r="DR38"/>
  <c r="DS38"/>
  <c r="DT38"/>
  <c r="DU38"/>
  <c r="DV38"/>
  <c r="DW38"/>
  <c r="DX38"/>
  <c r="DY38"/>
  <c r="DZ38"/>
  <c r="EA38"/>
  <c r="EB38"/>
  <c r="EV38" s="1"/>
  <c r="EW38" s="1"/>
  <c r="EC38"/>
  <c r="ED38"/>
  <c r="EE38"/>
  <c r="EF38"/>
  <c r="EL38"/>
  <c r="EM38"/>
  <c r="EN38"/>
  <c r="EO38"/>
  <c r="EP38"/>
  <c r="EQ38"/>
  <c r="FF38" s="1"/>
  <c r="ER38"/>
  <c r="ES38"/>
  <c r="ET38"/>
  <c r="EU38"/>
  <c r="EY38"/>
  <c r="LP38" s="1"/>
  <c r="FA38"/>
  <c r="LR38" s="1"/>
  <c r="FC38"/>
  <c r="FE38"/>
  <c r="FG38"/>
  <c r="FH38"/>
  <c r="FI38"/>
  <c r="FJ38"/>
  <c r="FK38"/>
  <c r="FL38"/>
  <c r="FM38"/>
  <c r="GL38" s="1"/>
  <c r="FN38"/>
  <c r="FO38"/>
  <c r="GN38" s="1"/>
  <c r="FP38"/>
  <c r="FQ38"/>
  <c r="FR38"/>
  <c r="FS38"/>
  <c r="FT38"/>
  <c r="FU38"/>
  <c r="FV38"/>
  <c r="FW38"/>
  <c r="FX38"/>
  <c r="FY38"/>
  <c r="FZ38"/>
  <c r="GA38"/>
  <c r="GB38"/>
  <c r="GC38"/>
  <c r="GD38"/>
  <c r="GE38"/>
  <c r="GF38"/>
  <c r="GG38"/>
  <c r="GH38"/>
  <c r="GI38"/>
  <c r="GJ38"/>
  <c r="GK38"/>
  <c r="GP38" s="1"/>
  <c r="GM38"/>
  <c r="GO38"/>
  <c r="GQ38"/>
  <c r="LH38" s="1"/>
  <c r="GR38"/>
  <c r="GS38"/>
  <c r="GT38"/>
  <c r="GU38"/>
  <c r="GV38"/>
  <c r="GW38"/>
  <c r="GX38"/>
  <c r="GY38"/>
  <c r="GZ38"/>
  <c r="HA38"/>
  <c r="HB38"/>
  <c r="HC38"/>
  <c r="HD38"/>
  <c r="HE38"/>
  <c r="HF38"/>
  <c r="HG38"/>
  <c r="HH38"/>
  <c r="HI38"/>
  <c r="HJ38"/>
  <c r="HK38"/>
  <c r="HL38"/>
  <c r="HM38"/>
  <c r="HN38"/>
  <c r="HO38"/>
  <c r="HP38"/>
  <c r="HQ38"/>
  <c r="HR38"/>
  <c r="HS38"/>
  <c r="HT38"/>
  <c r="HU38"/>
  <c r="HV38"/>
  <c r="HW38"/>
  <c r="HX38"/>
  <c r="HY38"/>
  <c r="HZ38"/>
  <c r="IA38"/>
  <c r="IB38"/>
  <c r="IC38"/>
  <c r="ID38"/>
  <c r="IE38"/>
  <c r="IF38"/>
  <c r="IG38"/>
  <c r="IH38"/>
  <c r="II38"/>
  <c r="IJ38"/>
  <c r="IK38"/>
  <c r="IL38"/>
  <c r="IM38"/>
  <c r="IN38"/>
  <c r="IO38"/>
  <c r="IP38"/>
  <c r="IQ38"/>
  <c r="IR38"/>
  <c r="IS38"/>
  <c r="IT38"/>
  <c r="IU38"/>
  <c r="IV38"/>
  <c r="IW38"/>
  <c r="IX38"/>
  <c r="IY38"/>
  <c r="IZ38"/>
  <c r="JA38"/>
  <c r="JB38"/>
  <c r="JC38"/>
  <c r="JD38"/>
  <c r="JE38"/>
  <c r="JF38"/>
  <c r="JG38"/>
  <c r="JH38"/>
  <c r="JI38"/>
  <c r="JJ38"/>
  <c r="JK38"/>
  <c r="JL38"/>
  <c r="JM38"/>
  <c r="JN38"/>
  <c r="JO38"/>
  <c r="JP38"/>
  <c r="JQ38"/>
  <c r="JR38"/>
  <c r="JS38"/>
  <c r="JT38"/>
  <c r="JU38"/>
  <c r="JV38"/>
  <c r="JW38"/>
  <c r="JX38"/>
  <c r="JY38"/>
  <c r="JZ38"/>
  <c r="KA38"/>
  <c r="KB38"/>
  <c r="KC38"/>
  <c r="KD38"/>
  <c r="KE38"/>
  <c r="KF38"/>
  <c r="KG38"/>
  <c r="KH38"/>
  <c r="KI38"/>
  <c r="KJ38"/>
  <c r="KK38"/>
  <c r="KL38"/>
  <c r="KM38"/>
  <c r="KN38"/>
  <c r="KO38"/>
  <c r="KP38"/>
  <c r="KQ38"/>
  <c r="KR38"/>
  <c r="KS38"/>
  <c r="KT38"/>
  <c r="KU38"/>
  <c r="KV38"/>
  <c r="KW38"/>
  <c r="KX38"/>
  <c r="KY38"/>
  <c r="KZ38"/>
  <c r="LA38"/>
  <c r="LB38"/>
  <c r="LC38"/>
  <c r="LD38"/>
  <c r="LE38"/>
  <c r="LF38"/>
  <c r="LG38"/>
  <c r="LI38"/>
  <c r="LK38"/>
  <c r="LM38"/>
  <c r="MD38"/>
  <c r="F39"/>
  <c r="K39"/>
  <c r="L39"/>
  <c r="O39" s="1"/>
  <c r="X39"/>
  <c r="AK39" s="1"/>
  <c r="BT39" s="1"/>
  <c r="AD39"/>
  <c r="AJ39"/>
  <c r="BP39"/>
  <c r="BQ39"/>
  <c r="BR39"/>
  <c r="BS39"/>
  <c r="BW39"/>
  <c r="BX39"/>
  <c r="BY39"/>
  <c r="BZ39"/>
  <c r="CA39"/>
  <c r="CB39"/>
  <c r="CC39"/>
  <c r="CD39"/>
  <c r="CE39"/>
  <c r="CF39"/>
  <c r="CG39"/>
  <c r="CH39"/>
  <c r="CI39"/>
  <c r="CJ39"/>
  <c r="CK39"/>
  <c r="CQ39"/>
  <c r="CR39"/>
  <c r="CS39"/>
  <c r="CT39"/>
  <c r="CU39"/>
  <c r="CW39"/>
  <c r="CX39"/>
  <c r="CY39"/>
  <c r="CZ39"/>
  <c r="DA39"/>
  <c r="DB39"/>
  <c r="DC39"/>
  <c r="DD39"/>
  <c r="DE39"/>
  <c r="EZ39" s="1"/>
  <c r="DF39"/>
  <c r="DG39"/>
  <c r="FD39" s="1"/>
  <c r="DH39"/>
  <c r="DI39"/>
  <c r="DJ39"/>
  <c r="DK39"/>
  <c r="DL39"/>
  <c r="DM39"/>
  <c r="DN39"/>
  <c r="DO39"/>
  <c r="DP39"/>
  <c r="DQ39"/>
  <c r="DR39"/>
  <c r="DS39"/>
  <c r="DT39"/>
  <c r="DU39"/>
  <c r="DW39"/>
  <c r="DX39"/>
  <c r="DY39"/>
  <c r="DZ39"/>
  <c r="EA39"/>
  <c r="EB39"/>
  <c r="EC39"/>
  <c r="ED39"/>
  <c r="EE39"/>
  <c r="EF39"/>
  <c r="EL39"/>
  <c r="FE39" s="1"/>
  <c r="EM39"/>
  <c r="EN39"/>
  <c r="EO39"/>
  <c r="EP39"/>
  <c r="EQ39"/>
  <c r="ER39"/>
  <c r="ES39"/>
  <c r="ET39"/>
  <c r="EU39"/>
  <c r="EV39"/>
  <c r="EX39"/>
  <c r="FB39"/>
  <c r="FF39"/>
  <c r="FG39"/>
  <c r="FH39"/>
  <c r="GL39" s="1"/>
  <c r="FI39"/>
  <c r="FJ39"/>
  <c r="FK39"/>
  <c r="FL39"/>
  <c r="FM39"/>
  <c r="FN39"/>
  <c r="FO39"/>
  <c r="FP39"/>
  <c r="FQ39"/>
  <c r="FR39"/>
  <c r="FS39"/>
  <c r="FT39"/>
  <c r="FU39"/>
  <c r="FV39"/>
  <c r="FW39"/>
  <c r="FX39"/>
  <c r="FY39"/>
  <c r="FZ39"/>
  <c r="GA39"/>
  <c r="GB39"/>
  <c r="GC39"/>
  <c r="GD39"/>
  <c r="GE39"/>
  <c r="GF39"/>
  <c r="GG39"/>
  <c r="GH39"/>
  <c r="GI39"/>
  <c r="GJ39"/>
  <c r="GN39"/>
  <c r="GQ39"/>
  <c r="GR39"/>
  <c r="GS39"/>
  <c r="GT39"/>
  <c r="GU39"/>
  <c r="GV39"/>
  <c r="GW39"/>
  <c r="GX39"/>
  <c r="GY39"/>
  <c r="GZ39"/>
  <c r="HA39"/>
  <c r="HB39"/>
  <c r="HC39"/>
  <c r="HD39"/>
  <c r="HE39"/>
  <c r="HF39"/>
  <c r="HG39"/>
  <c r="HH39"/>
  <c r="HI39"/>
  <c r="HJ39"/>
  <c r="HK39"/>
  <c r="HL39"/>
  <c r="HM39"/>
  <c r="HN39"/>
  <c r="HO39"/>
  <c r="HP39"/>
  <c r="HQ39"/>
  <c r="HR39"/>
  <c r="HS39"/>
  <c r="HT39"/>
  <c r="HU39"/>
  <c r="HV39"/>
  <c r="HW39"/>
  <c r="HX39"/>
  <c r="HY39"/>
  <c r="HZ39"/>
  <c r="IA39"/>
  <c r="IB39"/>
  <c r="IC39"/>
  <c r="ID39"/>
  <c r="IE39"/>
  <c r="IF39"/>
  <c r="IG39"/>
  <c r="IH39"/>
  <c r="II39"/>
  <c r="IJ39"/>
  <c r="IK39"/>
  <c r="IL39"/>
  <c r="IM39"/>
  <c r="IN39"/>
  <c r="IO39"/>
  <c r="IP39"/>
  <c r="IQ39"/>
  <c r="IR39"/>
  <c r="IS39"/>
  <c r="IT39"/>
  <c r="IU39"/>
  <c r="IV39"/>
  <c r="IW39"/>
  <c r="IX39"/>
  <c r="IY39"/>
  <c r="IZ39"/>
  <c r="JA39"/>
  <c r="JB39"/>
  <c r="JC39"/>
  <c r="JD39"/>
  <c r="JE39"/>
  <c r="JF39"/>
  <c r="JG39"/>
  <c r="JH39"/>
  <c r="JI39"/>
  <c r="JJ39"/>
  <c r="JK39"/>
  <c r="JL39"/>
  <c r="JM39"/>
  <c r="JN39"/>
  <c r="JO39"/>
  <c r="JP39"/>
  <c r="JQ39"/>
  <c r="JR39"/>
  <c r="JS39"/>
  <c r="JT39"/>
  <c r="JU39"/>
  <c r="JV39"/>
  <c r="JW39"/>
  <c r="JX39"/>
  <c r="JY39"/>
  <c r="JZ39"/>
  <c r="KA39"/>
  <c r="KB39"/>
  <c r="KC39"/>
  <c r="KD39"/>
  <c r="KE39"/>
  <c r="KF39"/>
  <c r="KG39"/>
  <c r="KH39"/>
  <c r="KI39"/>
  <c r="KJ39"/>
  <c r="KK39"/>
  <c r="KL39"/>
  <c r="KM39"/>
  <c r="KN39"/>
  <c r="KO39"/>
  <c r="KP39"/>
  <c r="KQ39"/>
  <c r="KR39"/>
  <c r="KS39"/>
  <c r="KT39"/>
  <c r="KU39"/>
  <c r="KV39"/>
  <c r="KW39"/>
  <c r="KX39"/>
  <c r="KY39"/>
  <c r="KZ39"/>
  <c r="LA39"/>
  <c r="LB39"/>
  <c r="LC39"/>
  <c r="LD39"/>
  <c r="LE39"/>
  <c r="LF39"/>
  <c r="LH39"/>
  <c r="LL39"/>
  <c r="MA39"/>
  <c r="MB39" s="1"/>
  <c r="ME39" s="1"/>
  <c r="MD39"/>
  <c r="MF39"/>
  <c r="F40"/>
  <c r="K40"/>
  <c r="L40" s="1"/>
  <c r="O40"/>
  <c r="X40"/>
  <c r="AD40"/>
  <c r="AJ40"/>
  <c r="AK40"/>
  <c r="BS40"/>
  <c r="BW40"/>
  <c r="FB40" s="1"/>
  <c r="BX40"/>
  <c r="BY40"/>
  <c r="BZ40"/>
  <c r="CA40"/>
  <c r="FA40" s="1"/>
  <c r="CB40"/>
  <c r="CC40"/>
  <c r="CD40"/>
  <c r="CE40"/>
  <c r="CF40"/>
  <c r="CG40"/>
  <c r="FD40" s="1"/>
  <c r="CH40"/>
  <c r="CI40"/>
  <c r="CJ40"/>
  <c r="CK40"/>
  <c r="CQ40"/>
  <c r="CR40"/>
  <c r="CS40"/>
  <c r="CT40"/>
  <c r="CU40"/>
  <c r="CV40"/>
  <c r="CW40"/>
  <c r="CX40"/>
  <c r="CY40"/>
  <c r="CZ40"/>
  <c r="DA40"/>
  <c r="DB40"/>
  <c r="DC40"/>
  <c r="DD40"/>
  <c r="DE40"/>
  <c r="DF40"/>
  <c r="DG40"/>
  <c r="DH40"/>
  <c r="DI40"/>
  <c r="DJ40"/>
  <c r="DK40"/>
  <c r="DL40"/>
  <c r="FE40" s="1"/>
  <c r="FE41" s="1"/>
  <c r="FE43" s="1"/>
  <c r="DM40"/>
  <c r="DN40"/>
  <c r="DO40"/>
  <c r="DP40"/>
  <c r="DQ40"/>
  <c r="DR40"/>
  <c r="DS40"/>
  <c r="DT40"/>
  <c r="DU40"/>
  <c r="DV40"/>
  <c r="DW40"/>
  <c r="DX40"/>
  <c r="DY40"/>
  <c r="DZ40"/>
  <c r="EA40"/>
  <c r="EB40"/>
  <c r="EC40"/>
  <c r="ED40"/>
  <c r="EE40"/>
  <c r="EF40"/>
  <c r="EL40"/>
  <c r="EM40"/>
  <c r="EN40"/>
  <c r="EO40"/>
  <c r="EP40"/>
  <c r="EQ40"/>
  <c r="FF40" s="1"/>
  <c r="ER40"/>
  <c r="ES40"/>
  <c r="ET40"/>
  <c r="EU40"/>
  <c r="EY40"/>
  <c r="FC40"/>
  <c r="FG40"/>
  <c r="LI40" s="1"/>
  <c r="FH40"/>
  <c r="FI40"/>
  <c r="FJ40"/>
  <c r="FK40"/>
  <c r="LM40" s="1"/>
  <c r="FL40"/>
  <c r="FM40"/>
  <c r="FN40"/>
  <c r="FO40"/>
  <c r="FP40"/>
  <c r="FQ40"/>
  <c r="FR40"/>
  <c r="FS40"/>
  <c r="FT40"/>
  <c r="FU40"/>
  <c r="FV40"/>
  <c r="FW40"/>
  <c r="FX40"/>
  <c r="FY40"/>
  <c r="FZ40"/>
  <c r="GA40"/>
  <c r="GB40"/>
  <c r="GC40"/>
  <c r="GD40"/>
  <c r="GE40"/>
  <c r="GF40"/>
  <c r="GG40"/>
  <c r="GH40"/>
  <c r="GI40"/>
  <c r="GJ40"/>
  <c r="GQ40"/>
  <c r="GR40"/>
  <c r="GS40"/>
  <c r="GT40"/>
  <c r="GU40"/>
  <c r="HF40"/>
  <c r="HG40"/>
  <c r="HH40"/>
  <c r="HI40"/>
  <c r="HJ40"/>
  <c r="HK40"/>
  <c r="HL40"/>
  <c r="HM40"/>
  <c r="HN40"/>
  <c r="HO40"/>
  <c r="HP40"/>
  <c r="HQ40"/>
  <c r="HR40"/>
  <c r="HS40"/>
  <c r="HT40"/>
  <c r="HU40"/>
  <c r="HV40"/>
  <c r="HW40"/>
  <c r="HX40"/>
  <c r="HY40"/>
  <c r="HZ40"/>
  <c r="IA40"/>
  <c r="IB40"/>
  <c r="IC40"/>
  <c r="ID40"/>
  <c r="IE40"/>
  <c r="IF40"/>
  <c r="IG40"/>
  <c r="IH40"/>
  <c r="II40"/>
  <c r="IJ40"/>
  <c r="IK40"/>
  <c r="IL40"/>
  <c r="IM40"/>
  <c r="IN40"/>
  <c r="IO40"/>
  <c r="IP40"/>
  <c r="IQ40"/>
  <c r="IR40"/>
  <c r="IS40"/>
  <c r="IT40"/>
  <c r="IU40"/>
  <c r="IV40"/>
  <c r="IW40"/>
  <c r="IX40"/>
  <c r="IY40"/>
  <c r="IZ40"/>
  <c r="JA40"/>
  <c r="JB40"/>
  <c r="JC40"/>
  <c r="JD40"/>
  <c r="JE40"/>
  <c r="JF40"/>
  <c r="JG40"/>
  <c r="JH40"/>
  <c r="JI40"/>
  <c r="JJ40"/>
  <c r="JK40"/>
  <c r="JL40"/>
  <c r="JM40"/>
  <c r="JN40"/>
  <c r="JO40"/>
  <c r="JP40"/>
  <c r="JQ40"/>
  <c r="JR40"/>
  <c r="JS40"/>
  <c r="JT40"/>
  <c r="JU40"/>
  <c r="JV40"/>
  <c r="JW40"/>
  <c r="JX40"/>
  <c r="JY40"/>
  <c r="JZ40"/>
  <c r="KA40"/>
  <c r="KB40"/>
  <c r="KC40"/>
  <c r="KD40"/>
  <c r="KE40"/>
  <c r="KF40"/>
  <c r="KG40"/>
  <c r="KH40"/>
  <c r="KI40"/>
  <c r="KJ40"/>
  <c r="KK40"/>
  <c r="KL40"/>
  <c r="KM40"/>
  <c r="KN40"/>
  <c r="KO40"/>
  <c r="KP40"/>
  <c r="KQ40"/>
  <c r="KR40"/>
  <c r="KS40"/>
  <c r="KT40"/>
  <c r="KU40"/>
  <c r="KV40"/>
  <c r="KW40"/>
  <c r="KX40"/>
  <c r="KY40"/>
  <c r="KZ40"/>
  <c r="LA40"/>
  <c r="LB40"/>
  <c r="LC40"/>
  <c r="LD40"/>
  <c r="LE40"/>
  <c r="LF40"/>
  <c r="LG40"/>
  <c r="LK40"/>
  <c r="LS40"/>
  <c r="LV40"/>
  <c r="MA40"/>
  <c r="MB40" s="1"/>
  <c r="ME40" s="1"/>
  <c r="MH40"/>
  <c r="B41"/>
  <c r="B43" s="1"/>
  <c r="C41"/>
  <c r="D41"/>
  <c r="E41"/>
  <c r="F41"/>
  <c r="G41"/>
  <c r="H41"/>
  <c r="I41"/>
  <c r="J41"/>
  <c r="J43" s="1"/>
  <c r="M41"/>
  <c r="S41"/>
  <c r="S43" s="1"/>
  <c r="T41"/>
  <c r="U41"/>
  <c r="U43" s="1"/>
  <c r="V41"/>
  <c r="W41"/>
  <c r="W43" s="1"/>
  <c r="Y41"/>
  <c r="Y43" s="1"/>
  <c r="Z41"/>
  <c r="AA41"/>
  <c r="AA43" s="1"/>
  <c r="AB41"/>
  <c r="AC41"/>
  <c r="AC43" s="1"/>
  <c r="AE41"/>
  <c r="AE43" s="1"/>
  <c r="AF41"/>
  <c r="AG41"/>
  <c r="AG43" s="1"/>
  <c r="AH41"/>
  <c r="AI41"/>
  <c r="AI43" s="1"/>
  <c r="AL41"/>
  <c r="AM41"/>
  <c r="AM43" s="1"/>
  <c r="AN41"/>
  <c r="AO41"/>
  <c r="AO43" s="1"/>
  <c r="AP41"/>
  <c r="AQ41"/>
  <c r="AQ43" s="1"/>
  <c r="AR41"/>
  <c r="AS41"/>
  <c r="AS43" s="1"/>
  <c r="AT41"/>
  <c r="AU41"/>
  <c r="AU43" s="1"/>
  <c r="AV41"/>
  <c r="AW41"/>
  <c r="AW43" s="1"/>
  <c r="AX41"/>
  <c r="AY41"/>
  <c r="AY43" s="1"/>
  <c r="AZ41"/>
  <c r="BA41"/>
  <c r="BA43" s="1"/>
  <c r="BB41"/>
  <c r="BC41"/>
  <c r="BC43" s="1"/>
  <c r="BD41"/>
  <c r="BE41"/>
  <c r="BE43" s="1"/>
  <c r="BF41"/>
  <c r="BG41"/>
  <c r="BG43" s="1"/>
  <c r="BH41"/>
  <c r="BI41"/>
  <c r="BI43" s="1"/>
  <c r="BJ41"/>
  <c r="BK41"/>
  <c r="BK43" s="1"/>
  <c r="BL41"/>
  <c r="BM41"/>
  <c r="BM43" s="1"/>
  <c r="BN41"/>
  <c r="BO41"/>
  <c r="BO43" s="1"/>
  <c r="BQ41"/>
  <c r="BS41"/>
  <c r="BW41"/>
  <c r="BY41"/>
  <c r="CA41"/>
  <c r="CC41"/>
  <c r="CE41"/>
  <c r="CG41"/>
  <c r="CI41"/>
  <c r="CK41"/>
  <c r="CL41"/>
  <c r="CM41"/>
  <c r="CN41"/>
  <c r="CO41"/>
  <c r="CP41"/>
  <c r="CQ41"/>
  <c r="CS41"/>
  <c r="CU41"/>
  <c r="CW41"/>
  <c r="CY41"/>
  <c r="DA41"/>
  <c r="DC41"/>
  <c r="DE41"/>
  <c r="DG41"/>
  <c r="DI41"/>
  <c r="DK41"/>
  <c r="DM41"/>
  <c r="DO41"/>
  <c r="DQ41"/>
  <c r="DS41"/>
  <c r="DU41"/>
  <c r="DW41"/>
  <c r="DY41"/>
  <c r="EA41"/>
  <c r="EC41"/>
  <c r="EE41"/>
  <c r="EG41"/>
  <c r="EH41"/>
  <c r="EI41"/>
  <c r="EJ41"/>
  <c r="EK41"/>
  <c r="EM41"/>
  <c r="EO41"/>
  <c r="EQ41"/>
  <c r="ES41"/>
  <c r="EU41"/>
  <c r="FG41"/>
  <c r="FI41"/>
  <c r="FK41"/>
  <c r="FM41"/>
  <c r="FO41"/>
  <c r="FQ41"/>
  <c r="FS41"/>
  <c r="FU41"/>
  <c r="FW41"/>
  <c r="FY41"/>
  <c r="GA41"/>
  <c r="GC41"/>
  <c r="GE41"/>
  <c r="GG41"/>
  <c r="GI41"/>
  <c r="GQ41"/>
  <c r="GS41"/>
  <c r="GU41"/>
  <c r="GW41"/>
  <c r="GY41"/>
  <c r="HA41"/>
  <c r="HC41"/>
  <c r="HE41"/>
  <c r="HG41"/>
  <c r="HI41"/>
  <c r="HK41"/>
  <c r="HM41"/>
  <c r="HO41"/>
  <c r="HQ41"/>
  <c r="HS41"/>
  <c r="HU41"/>
  <c r="HW41"/>
  <c r="HY41"/>
  <c r="IA41"/>
  <c r="IC41"/>
  <c r="IE41"/>
  <c r="IG41"/>
  <c r="II41"/>
  <c r="IK41"/>
  <c r="IM41"/>
  <c r="IO41"/>
  <c r="IQ41"/>
  <c r="IS41"/>
  <c r="IU41"/>
  <c r="IW41"/>
  <c r="IY41"/>
  <c r="JA41"/>
  <c r="JC41"/>
  <c r="JE41"/>
  <c r="JG41"/>
  <c r="JI41"/>
  <c r="JK41"/>
  <c r="JM41"/>
  <c r="JO41"/>
  <c r="JQ41"/>
  <c r="JS41"/>
  <c r="JU41"/>
  <c r="JW41"/>
  <c r="JY41"/>
  <c r="KA41"/>
  <c r="KC41"/>
  <c r="KE41"/>
  <c r="KG41"/>
  <c r="KI41"/>
  <c r="KK41"/>
  <c r="KM41"/>
  <c r="KO41"/>
  <c r="KQ41"/>
  <c r="KS41"/>
  <c r="KU41"/>
  <c r="KW41"/>
  <c r="KY41"/>
  <c r="LA41"/>
  <c r="LC41"/>
  <c r="LE41"/>
  <c r="LZ41"/>
  <c r="MC41"/>
  <c r="MJ41"/>
  <c r="B42"/>
  <c r="C42"/>
  <c r="E42"/>
  <c r="F42"/>
  <c r="G42"/>
  <c r="H42"/>
  <c r="J42"/>
  <c r="K42"/>
  <c r="S42"/>
  <c r="T42"/>
  <c r="T43" s="1"/>
  <c r="U42"/>
  <c r="V42"/>
  <c r="W42"/>
  <c r="X42"/>
  <c r="Y42"/>
  <c r="Z42"/>
  <c r="AA42"/>
  <c r="AB42"/>
  <c r="AB43" s="1"/>
  <c r="AC42"/>
  <c r="AD42"/>
  <c r="AE42"/>
  <c r="AF42"/>
  <c r="AF43" s="1"/>
  <c r="AG42"/>
  <c r="AH42"/>
  <c r="AI42"/>
  <c r="AJ42"/>
  <c r="AJ43" s="1"/>
  <c r="AL42"/>
  <c r="AM42"/>
  <c r="AN42"/>
  <c r="AO42"/>
  <c r="AP42"/>
  <c r="AQ42"/>
  <c r="AR42"/>
  <c r="AS42"/>
  <c r="AT42"/>
  <c r="AU42"/>
  <c r="AV42"/>
  <c r="AW42"/>
  <c r="AX42"/>
  <c r="AY42"/>
  <c r="AZ42"/>
  <c r="BA42"/>
  <c r="BB42"/>
  <c r="BC42"/>
  <c r="BD42"/>
  <c r="BE42"/>
  <c r="BF42"/>
  <c r="BG42"/>
  <c r="BH42"/>
  <c r="BI42"/>
  <c r="BJ42"/>
  <c r="BK42"/>
  <c r="BL42"/>
  <c r="BM42"/>
  <c r="BN42"/>
  <c r="BO42"/>
  <c r="BW42"/>
  <c r="BY42"/>
  <c r="CA42"/>
  <c r="CC42"/>
  <c r="CE42"/>
  <c r="CG42"/>
  <c r="CI42"/>
  <c r="CK42"/>
  <c r="CL42"/>
  <c r="CM42"/>
  <c r="CN42"/>
  <c r="CO42"/>
  <c r="CP42"/>
  <c r="CQ42"/>
  <c r="CS42"/>
  <c r="CU42"/>
  <c r="CW42"/>
  <c r="CY42"/>
  <c r="DA42"/>
  <c r="DC42"/>
  <c r="DE42"/>
  <c r="DG42"/>
  <c r="DI42"/>
  <c r="DK42"/>
  <c r="DM42"/>
  <c r="DO42"/>
  <c r="DQ42"/>
  <c r="DS42"/>
  <c r="DU42"/>
  <c r="DW42"/>
  <c r="DY42"/>
  <c r="EA42"/>
  <c r="EC42"/>
  <c r="EE42"/>
  <c r="EG42"/>
  <c r="EH42"/>
  <c r="EI42"/>
  <c r="EJ42"/>
  <c r="EK42"/>
  <c r="EM42"/>
  <c r="EO42"/>
  <c r="EQ42"/>
  <c r="ES42"/>
  <c r="EU42"/>
  <c r="FE42"/>
  <c r="FG42"/>
  <c r="FH42"/>
  <c r="FI42"/>
  <c r="FI43" s="1"/>
  <c r="FJ42"/>
  <c r="FK42"/>
  <c r="FL42"/>
  <c r="FM42"/>
  <c r="FM43" s="1"/>
  <c r="FN42"/>
  <c r="FO42"/>
  <c r="FP42"/>
  <c r="FQ42"/>
  <c r="FQ43" s="1"/>
  <c r="FR42"/>
  <c r="FS42"/>
  <c r="FT42"/>
  <c r="FU42"/>
  <c r="FU43" s="1"/>
  <c r="FV42"/>
  <c r="FW42"/>
  <c r="FX42"/>
  <c r="FY42"/>
  <c r="FY43" s="1"/>
  <c r="FZ42"/>
  <c r="GA42"/>
  <c r="GB42"/>
  <c r="GC42"/>
  <c r="GC43" s="1"/>
  <c r="GD42"/>
  <c r="GE42"/>
  <c r="GF42"/>
  <c r="GG42"/>
  <c r="GG43" s="1"/>
  <c r="GH42"/>
  <c r="GI42"/>
  <c r="GJ42"/>
  <c r="GQ42"/>
  <c r="GS42"/>
  <c r="GS43" s="1"/>
  <c r="GU42"/>
  <c r="GW42"/>
  <c r="GW43" s="1"/>
  <c r="GY42"/>
  <c r="HA42"/>
  <c r="HA43" s="1"/>
  <c r="HC42"/>
  <c r="HE42"/>
  <c r="HE43" s="1"/>
  <c r="HG42"/>
  <c r="HI42"/>
  <c r="HI43" s="1"/>
  <c r="HK42"/>
  <c r="HM42"/>
  <c r="HM43" s="1"/>
  <c r="HO42"/>
  <c r="HQ42"/>
  <c r="HQ43" s="1"/>
  <c r="HS42"/>
  <c r="HU42"/>
  <c r="HU43" s="1"/>
  <c r="HW42"/>
  <c r="HY42"/>
  <c r="HY43" s="1"/>
  <c r="IA42"/>
  <c r="IC42"/>
  <c r="IC43" s="1"/>
  <c r="IE42"/>
  <c r="IG42"/>
  <c r="IG43" s="1"/>
  <c r="II42"/>
  <c r="IK42"/>
  <c r="IK43" s="1"/>
  <c r="IM42"/>
  <c r="IO42"/>
  <c r="IO43" s="1"/>
  <c r="IQ42"/>
  <c r="IS42"/>
  <c r="IS43" s="1"/>
  <c r="IU42"/>
  <c r="IW42"/>
  <c r="IW43" s="1"/>
  <c r="IY42"/>
  <c r="JA42"/>
  <c r="JA43" s="1"/>
  <c r="JC42"/>
  <c r="JE42"/>
  <c r="JE43" s="1"/>
  <c r="JG42"/>
  <c r="JI42"/>
  <c r="JI43" s="1"/>
  <c r="JK42"/>
  <c r="JM42"/>
  <c r="JM43" s="1"/>
  <c r="JO42"/>
  <c r="JQ42"/>
  <c r="JQ43" s="1"/>
  <c r="JS42"/>
  <c r="JU42"/>
  <c r="JU43" s="1"/>
  <c r="JW42"/>
  <c r="JY42"/>
  <c r="JY43" s="1"/>
  <c r="KA42"/>
  <c r="KC42"/>
  <c r="KC43" s="1"/>
  <c r="KE42"/>
  <c r="KG42"/>
  <c r="KG43" s="1"/>
  <c r="KI42"/>
  <c r="KK42"/>
  <c r="KK43" s="1"/>
  <c r="KM42"/>
  <c r="KO42"/>
  <c r="KO43" s="1"/>
  <c r="KQ42"/>
  <c r="KS42"/>
  <c r="KS43" s="1"/>
  <c r="KU42"/>
  <c r="KW42"/>
  <c r="KW43" s="1"/>
  <c r="KY42"/>
  <c r="LA42"/>
  <c r="LA43" s="1"/>
  <c r="LC42"/>
  <c r="LE42"/>
  <c r="LE43" s="1"/>
  <c r="LZ42"/>
  <c r="MC42"/>
  <c r="MJ42"/>
  <c r="C43"/>
  <c r="E43"/>
  <c r="F43"/>
  <c r="G43"/>
  <c r="H43"/>
  <c r="V43"/>
  <c r="Z43"/>
  <c r="AH43"/>
  <c r="AL43"/>
  <c r="AN43"/>
  <c r="AP43"/>
  <c r="AR43"/>
  <c r="AT43"/>
  <c r="AV43"/>
  <c r="AX43"/>
  <c r="AZ43"/>
  <c r="BB43"/>
  <c r="BD43"/>
  <c r="BF43"/>
  <c r="BH43"/>
  <c r="BJ43"/>
  <c r="BL43"/>
  <c r="BN43"/>
  <c r="BW43"/>
  <c r="BY43"/>
  <c r="CA43"/>
  <c r="CC43"/>
  <c r="CE43"/>
  <c r="CG43"/>
  <c r="CI43"/>
  <c r="CK43"/>
  <c r="CL43"/>
  <c r="CM43"/>
  <c r="CN43"/>
  <c r="CO43"/>
  <c r="CP43"/>
  <c r="CQ43"/>
  <c r="CS43"/>
  <c r="CU43"/>
  <c r="CW43"/>
  <c r="CY43"/>
  <c r="DA43"/>
  <c r="DC43"/>
  <c r="DE43"/>
  <c r="DG43"/>
  <c r="DI43"/>
  <c r="DK43"/>
  <c r="DM43"/>
  <c r="DO43"/>
  <c r="DQ43"/>
  <c r="DS43"/>
  <c r="DU43"/>
  <c r="DW43"/>
  <c r="DY43"/>
  <c r="EA43"/>
  <c r="EC43"/>
  <c r="EE43"/>
  <c r="EG43"/>
  <c r="EH43"/>
  <c r="EI43"/>
  <c r="EJ43"/>
  <c r="EK43"/>
  <c r="EM43"/>
  <c r="EO43"/>
  <c r="EQ43"/>
  <c r="ES43"/>
  <c r="EU43"/>
  <c r="FG43"/>
  <c r="FK43"/>
  <c r="FO43"/>
  <c r="FS43"/>
  <c r="FW43"/>
  <c r="GA43"/>
  <c r="GE43"/>
  <c r="GI43"/>
  <c r="GQ43"/>
  <c r="GU43"/>
  <c r="GY43"/>
  <c r="HC43"/>
  <c r="HG43"/>
  <c r="HK43"/>
  <c r="HO43"/>
  <c r="HS43"/>
  <c r="HW43"/>
  <c r="IA43"/>
  <c r="IE43"/>
  <c r="II43"/>
  <c r="IM43"/>
  <c r="IQ43"/>
  <c r="IU43"/>
  <c r="IY43"/>
  <c r="JC43"/>
  <c r="JG43"/>
  <c r="JK43"/>
  <c r="JO43"/>
  <c r="JS43"/>
  <c r="JW43"/>
  <c r="KA43"/>
  <c r="KE43"/>
  <c r="KI43"/>
  <c r="KM43"/>
  <c r="KQ43"/>
  <c r="KU43"/>
  <c r="KY43"/>
  <c r="LC43"/>
  <c r="LZ43"/>
  <c r="MC43"/>
  <c r="MJ43"/>
  <c r="MA45"/>
  <c r="M46"/>
  <c r="I37" i="145"/>
  <c r="I27" s="1"/>
  <c r="H37"/>
  <c r="J37" s="1"/>
  <c r="E37"/>
  <c r="C37"/>
  <c r="D37" s="1"/>
  <c r="I36"/>
  <c r="H36"/>
  <c r="J36" s="1"/>
  <c r="E36"/>
  <c r="C36"/>
  <c r="D36" s="1"/>
  <c r="I35"/>
  <c r="H35"/>
  <c r="J35" s="1"/>
  <c r="E35"/>
  <c r="C35"/>
  <c r="D35" s="1"/>
  <c r="I34"/>
  <c r="H34"/>
  <c r="J34" s="1"/>
  <c r="E34"/>
  <c r="C34"/>
  <c r="D34" s="1"/>
  <c r="I33"/>
  <c r="H33"/>
  <c r="J33" s="1"/>
  <c r="E33"/>
  <c r="C33"/>
  <c r="D33" s="1"/>
  <c r="I32"/>
  <c r="H32"/>
  <c r="J32" s="1"/>
  <c r="E32"/>
  <c r="C32"/>
  <c r="D32" s="1"/>
  <c r="I31"/>
  <c r="H31"/>
  <c r="J31" s="1"/>
  <c r="E31"/>
  <c r="C31"/>
  <c r="D31" s="1"/>
  <c r="I30"/>
  <c r="H30"/>
  <c r="J30" s="1"/>
  <c r="E30"/>
  <c r="C30"/>
  <c r="D30" s="1"/>
  <c r="I29"/>
  <c r="H29"/>
  <c r="J29" s="1"/>
  <c r="E29"/>
  <c r="C29"/>
  <c r="D29" s="1"/>
  <c r="I28"/>
  <c r="H28"/>
  <c r="J28" s="1"/>
  <c r="J27" s="1"/>
  <c r="E28"/>
  <c r="C28"/>
  <c r="D28" s="1"/>
  <c r="D27" s="1"/>
  <c r="H27"/>
  <c r="E27"/>
  <c r="C27"/>
  <c r="B27"/>
  <c r="H26"/>
  <c r="F26"/>
  <c r="E26"/>
  <c r="G26" s="1"/>
  <c r="D26"/>
  <c r="C26"/>
  <c r="H25"/>
  <c r="F25"/>
  <c r="E25"/>
  <c r="G25" s="1"/>
  <c r="D25"/>
  <c r="C25"/>
  <c r="H24"/>
  <c r="F24"/>
  <c r="E24"/>
  <c r="G24" s="1"/>
  <c r="D24"/>
  <c r="C24"/>
  <c r="H23"/>
  <c r="F23"/>
  <c r="E23"/>
  <c r="G23" s="1"/>
  <c r="D23"/>
  <c r="C23"/>
  <c r="H22"/>
  <c r="F22"/>
  <c r="E22"/>
  <c r="G22" s="1"/>
  <c r="D22"/>
  <c r="C22"/>
  <c r="H21"/>
  <c r="F21"/>
  <c r="E21"/>
  <c r="G21" s="1"/>
  <c r="D21"/>
  <c r="C21"/>
  <c r="H20"/>
  <c r="F20"/>
  <c r="E20"/>
  <c r="G20" s="1"/>
  <c r="D20"/>
  <c r="C20"/>
  <c r="H19"/>
  <c r="F19"/>
  <c r="E19"/>
  <c r="G19" s="1"/>
  <c r="D19"/>
  <c r="C19"/>
  <c r="H18"/>
  <c r="F18"/>
  <c r="E18"/>
  <c r="G18" s="1"/>
  <c r="D18"/>
  <c r="C18"/>
  <c r="H17"/>
  <c r="F17"/>
  <c r="E17"/>
  <c r="G17" s="1"/>
  <c r="D17"/>
  <c r="C17"/>
  <c r="H16"/>
  <c r="F16"/>
  <c r="E16"/>
  <c r="G16" s="1"/>
  <c r="D16"/>
  <c r="C16"/>
  <c r="H15"/>
  <c r="F15"/>
  <c r="E15"/>
  <c r="G15" s="1"/>
  <c r="D15"/>
  <c r="C15"/>
  <c r="H14"/>
  <c r="F14"/>
  <c r="E14"/>
  <c r="G14" s="1"/>
  <c r="D14"/>
  <c r="C14"/>
  <c r="H13"/>
  <c r="F13"/>
  <c r="E13"/>
  <c r="G13" s="1"/>
  <c r="D13"/>
  <c r="C13"/>
  <c r="H12"/>
  <c r="F12"/>
  <c r="E12"/>
  <c r="G12" s="1"/>
  <c r="D12"/>
  <c r="C12"/>
  <c r="H11"/>
  <c r="F11"/>
  <c r="E11"/>
  <c r="G11" s="1"/>
  <c r="D11"/>
  <c r="C11"/>
  <c r="H10"/>
  <c r="F10"/>
  <c r="E10"/>
  <c r="G10" s="1"/>
  <c r="D10"/>
  <c r="C10"/>
  <c r="H9"/>
  <c r="F9"/>
  <c r="E9"/>
  <c r="G9" s="1"/>
  <c r="D9"/>
  <c r="C9"/>
  <c r="H8"/>
  <c r="F8"/>
  <c r="E8"/>
  <c r="G8" s="1"/>
  <c r="D8"/>
  <c r="C8"/>
  <c r="H7"/>
  <c r="F7"/>
  <c r="E7"/>
  <c r="G7" s="1"/>
  <c r="G6" s="1"/>
  <c r="D7"/>
  <c r="C7"/>
  <c r="H6"/>
  <c r="H5" s="1"/>
  <c r="F6"/>
  <c r="E6"/>
  <c r="D6"/>
  <c r="D5" s="1"/>
  <c r="C6"/>
  <c r="B6"/>
  <c r="B5" s="1"/>
  <c r="E5"/>
  <c r="C5"/>
  <c r="C35" i="144"/>
  <c r="B35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D8"/>
  <c r="C8"/>
  <c r="D7"/>
  <c r="C7"/>
  <c r="D6"/>
  <c r="C6"/>
  <c r="D5"/>
  <c r="C5"/>
  <c r="D4"/>
  <c r="D35" s="1"/>
  <c r="C4"/>
  <c r="O49" i="143"/>
  <c r="MJ46"/>
  <c r="MI46"/>
  <c r="MG46"/>
  <c r="MP42"/>
  <c r="MI42"/>
  <c r="MG42"/>
  <c r="MF42"/>
  <c r="EM42"/>
  <c r="EL42"/>
  <c r="EK42"/>
  <c r="EJ42"/>
  <c r="EI42"/>
  <c r="CR42"/>
  <c r="CQ42"/>
  <c r="CP42"/>
  <c r="CO42"/>
  <c r="CN42"/>
  <c r="BS42"/>
  <c r="BR42"/>
  <c r="BQ42"/>
  <c r="BP42"/>
  <c r="BO42"/>
  <c r="BN42"/>
  <c r="BM42"/>
  <c r="BL42"/>
  <c r="BK42"/>
  <c r="BJ42"/>
  <c r="BI42"/>
  <c r="BH42"/>
  <c r="BG42"/>
  <c r="BF42"/>
  <c r="BE42"/>
  <c r="BD42"/>
  <c r="BC42"/>
  <c r="BB42"/>
  <c r="BA42"/>
  <c r="AZ42"/>
  <c r="AY42"/>
  <c r="AX42"/>
  <c r="AW42"/>
  <c r="AV42"/>
  <c r="AT42"/>
  <c r="AS42"/>
  <c r="AR42"/>
  <c r="AQ42"/>
  <c r="AP42"/>
  <c r="AO42"/>
  <c r="AL42"/>
  <c r="AK42"/>
  <c r="AJ42"/>
  <c r="AI42"/>
  <c r="AH42"/>
  <c r="AF42"/>
  <c r="AE42"/>
  <c r="AD42"/>
  <c r="AC42"/>
  <c r="AB42"/>
  <c r="Z42"/>
  <c r="Y42"/>
  <c r="X42"/>
  <c r="W42"/>
  <c r="V42"/>
  <c r="Q42"/>
  <c r="P42"/>
  <c r="M42"/>
  <c r="E42"/>
  <c r="C42"/>
  <c r="B42"/>
  <c r="MP41"/>
  <c r="MP43" s="1"/>
  <c r="MO41"/>
  <c r="MF41"/>
  <c r="MF43" s="1"/>
  <c r="EM41"/>
  <c r="EM43" s="1"/>
  <c r="EL41"/>
  <c r="EL43" s="1"/>
  <c r="EK41"/>
  <c r="EK43" s="1"/>
  <c r="EJ41"/>
  <c r="EJ43" s="1"/>
  <c r="EI41"/>
  <c r="EI43" s="1"/>
  <c r="CR41"/>
  <c r="CR43" s="1"/>
  <c r="CQ41"/>
  <c r="CQ43" s="1"/>
  <c r="CP41"/>
  <c r="CP43" s="1"/>
  <c r="CO41"/>
  <c r="CO43" s="1"/>
  <c r="CN41"/>
  <c r="CN43" s="1"/>
  <c r="BS41"/>
  <c r="BS43" s="1"/>
  <c r="BR41"/>
  <c r="BR43" s="1"/>
  <c r="BQ41"/>
  <c r="BQ43" s="1"/>
  <c r="BP41"/>
  <c r="BP43" s="1"/>
  <c r="BO41"/>
  <c r="BO43" s="1"/>
  <c r="BN41"/>
  <c r="BN43" s="1"/>
  <c r="BM41"/>
  <c r="BM43" s="1"/>
  <c r="BL41"/>
  <c r="BL43" s="1"/>
  <c r="BK41"/>
  <c r="BK43" s="1"/>
  <c r="BJ41"/>
  <c r="BJ43" s="1"/>
  <c r="BI41"/>
  <c r="BI43" s="1"/>
  <c r="BH41"/>
  <c r="BH43" s="1"/>
  <c r="BG41"/>
  <c r="BG43" s="1"/>
  <c r="BF41"/>
  <c r="BF43" s="1"/>
  <c r="BE41"/>
  <c r="BE43" s="1"/>
  <c r="BD41"/>
  <c r="BD43" s="1"/>
  <c r="BC41"/>
  <c r="BC43" s="1"/>
  <c r="BB41"/>
  <c r="BB43" s="1"/>
  <c r="BA41"/>
  <c r="BA43" s="1"/>
  <c r="AZ41"/>
  <c r="AZ43" s="1"/>
  <c r="AY41"/>
  <c r="AY43" s="1"/>
  <c r="AX41"/>
  <c r="AX43" s="1"/>
  <c r="AW41"/>
  <c r="AW43" s="1"/>
  <c r="AV41"/>
  <c r="AV43" s="1"/>
  <c r="AT41"/>
  <c r="AT43" s="1"/>
  <c r="AS41"/>
  <c r="AS43" s="1"/>
  <c r="AR41"/>
  <c r="AR43" s="1"/>
  <c r="AQ41"/>
  <c r="AQ43" s="1"/>
  <c r="AP41"/>
  <c r="AP43" s="1"/>
  <c r="AO41"/>
  <c r="AO43" s="1"/>
  <c r="AL41"/>
  <c r="AL43" s="1"/>
  <c r="AK41"/>
  <c r="AK43" s="1"/>
  <c r="AJ41"/>
  <c r="AJ43" s="1"/>
  <c r="AI41"/>
  <c r="AI43" s="1"/>
  <c r="AH41"/>
  <c r="AH43" s="1"/>
  <c r="AF41"/>
  <c r="AF43" s="1"/>
  <c r="AE41"/>
  <c r="AE43" s="1"/>
  <c r="AD41"/>
  <c r="AD43" s="1"/>
  <c r="AC41"/>
  <c r="AC43" s="1"/>
  <c r="AB41"/>
  <c r="AB43" s="1"/>
  <c r="Z41"/>
  <c r="Z43" s="1"/>
  <c r="Y41"/>
  <c r="Y43" s="1"/>
  <c r="X41"/>
  <c r="X43" s="1"/>
  <c r="W41"/>
  <c r="W43" s="1"/>
  <c r="V41"/>
  <c r="V43" s="1"/>
  <c r="Q41"/>
  <c r="Q43" s="1"/>
  <c r="P41"/>
  <c r="P43" s="1"/>
  <c r="M41"/>
  <c r="M43" s="1"/>
  <c r="E41"/>
  <c r="E43" s="1"/>
  <c r="C41"/>
  <c r="C43" s="1"/>
  <c r="B41"/>
  <c r="B43" s="1"/>
  <c r="LY40"/>
  <c r="LH40"/>
  <c r="LG40"/>
  <c r="LF40"/>
  <c r="LE40"/>
  <c r="LD40"/>
  <c r="LC40"/>
  <c r="LB40"/>
  <c r="LA40"/>
  <c r="KZ40"/>
  <c r="KY40"/>
  <c r="KX40"/>
  <c r="KW40"/>
  <c r="KV40"/>
  <c r="KU40"/>
  <c r="KT40"/>
  <c r="KS40"/>
  <c r="KR40"/>
  <c r="KQ40"/>
  <c r="KP40"/>
  <c r="KO40"/>
  <c r="KN40"/>
  <c r="KM40"/>
  <c r="KL40"/>
  <c r="KK40"/>
  <c r="KJ40"/>
  <c r="KI40"/>
  <c r="KH40"/>
  <c r="KG40"/>
  <c r="KF40"/>
  <c r="KE40"/>
  <c r="KD40"/>
  <c r="KC40"/>
  <c r="KB40"/>
  <c r="KA40"/>
  <c r="JZ40"/>
  <c r="JY40"/>
  <c r="JX40"/>
  <c r="JW40"/>
  <c r="JV40"/>
  <c r="JU40"/>
  <c r="JT40"/>
  <c r="JS40"/>
  <c r="JR40"/>
  <c r="JQ40"/>
  <c r="JP40"/>
  <c r="JO40"/>
  <c r="JN40"/>
  <c r="JM40"/>
  <c r="JL40"/>
  <c r="JK40"/>
  <c r="JJ40"/>
  <c r="JI40"/>
  <c r="JH40"/>
  <c r="JG40"/>
  <c r="JF40"/>
  <c r="JE40"/>
  <c r="JD40"/>
  <c r="JC40"/>
  <c r="JB40"/>
  <c r="JA40"/>
  <c r="IZ40"/>
  <c r="IY40"/>
  <c r="IX40"/>
  <c r="IW40"/>
  <c r="IV40"/>
  <c r="IU40"/>
  <c r="IT40"/>
  <c r="IS40"/>
  <c r="IR40"/>
  <c r="IQ40"/>
  <c r="IP40"/>
  <c r="IO40"/>
  <c r="IN40"/>
  <c r="IM40"/>
  <c r="IL40"/>
  <c r="IK40"/>
  <c r="IJ40"/>
  <c r="II40"/>
  <c r="IH40"/>
  <c r="IG40"/>
  <c r="IF40"/>
  <c r="IE40"/>
  <c r="ID40"/>
  <c r="IC40"/>
  <c r="IB40"/>
  <c r="IA40"/>
  <c r="HZ40"/>
  <c r="HY40"/>
  <c r="HX40"/>
  <c r="HW40"/>
  <c r="HV40"/>
  <c r="HU40"/>
  <c r="HT40"/>
  <c r="HS40"/>
  <c r="HR40"/>
  <c r="HQ40"/>
  <c r="HP40"/>
  <c r="HO40"/>
  <c r="HN40"/>
  <c r="HM40"/>
  <c r="HL40"/>
  <c r="HK40"/>
  <c r="HJ40"/>
  <c r="HI40"/>
  <c r="HH40"/>
  <c r="GW40"/>
  <c r="GV40"/>
  <c r="GU40"/>
  <c r="GT40"/>
  <c r="GS40"/>
  <c r="LN40" s="1"/>
  <c r="GL40"/>
  <c r="GK40"/>
  <c r="GJ40"/>
  <c r="GI40"/>
  <c r="GH40"/>
  <c r="GG40"/>
  <c r="GF40"/>
  <c r="GE40"/>
  <c r="GD40"/>
  <c r="GC40"/>
  <c r="GB40"/>
  <c r="GA40"/>
  <c r="FZ40"/>
  <c r="FY40"/>
  <c r="FX40"/>
  <c r="FW40"/>
  <c r="FV40"/>
  <c r="FU40"/>
  <c r="FT40"/>
  <c r="FS40"/>
  <c r="FR40"/>
  <c r="FQ40"/>
  <c r="FP40"/>
  <c r="FO40"/>
  <c r="FN40"/>
  <c r="FM40"/>
  <c r="LS40" s="1"/>
  <c r="FL40"/>
  <c r="LR40" s="1"/>
  <c r="FK40"/>
  <c r="LQ40" s="1"/>
  <c r="FJ40"/>
  <c r="LP40" s="1"/>
  <c r="FI40"/>
  <c r="LO40" s="1"/>
  <c r="EW40"/>
  <c r="EV40"/>
  <c r="EU40"/>
  <c r="ET40"/>
  <c r="ES40"/>
  <c r="ER40"/>
  <c r="EQ40"/>
  <c r="EP40"/>
  <c r="EO40"/>
  <c r="EN40"/>
  <c r="EH40"/>
  <c r="EG40"/>
  <c r="EF40"/>
  <c r="EE40"/>
  <c r="ED40"/>
  <c r="EC40"/>
  <c r="EB40"/>
  <c r="EA40"/>
  <c r="DZ40"/>
  <c r="DY40"/>
  <c r="EX40" s="1"/>
  <c r="DW40"/>
  <c r="DV40"/>
  <c r="DU40"/>
  <c r="DT40"/>
  <c r="DS40"/>
  <c r="DR40"/>
  <c r="DQ40"/>
  <c r="DP40"/>
  <c r="DO40"/>
  <c r="DN40"/>
  <c r="FG40" s="1"/>
  <c r="DM40"/>
  <c r="DL40"/>
  <c r="DK40"/>
  <c r="DJ40"/>
  <c r="DI40"/>
  <c r="DH40"/>
  <c r="DG40"/>
  <c r="DF40"/>
  <c r="DE40"/>
  <c r="DD40"/>
  <c r="DC40"/>
  <c r="DB40"/>
  <c r="DA40"/>
  <c r="CZ40"/>
  <c r="CY40"/>
  <c r="DX40" s="1"/>
  <c r="CW40"/>
  <c r="CV40"/>
  <c r="CU40"/>
  <c r="CT40"/>
  <c r="CS40"/>
  <c r="FH40" s="1"/>
  <c r="CM40"/>
  <c r="CL40"/>
  <c r="CK40"/>
  <c r="CJ40"/>
  <c r="CI40"/>
  <c r="FF40" s="1"/>
  <c r="CH40"/>
  <c r="CG40"/>
  <c r="CF40"/>
  <c r="CE40"/>
  <c r="CD40"/>
  <c r="FE40" s="1"/>
  <c r="CC40"/>
  <c r="FC40" s="1"/>
  <c r="MD40" s="1"/>
  <c r="MG40" s="1"/>
  <c r="CB40"/>
  <c r="FB40" s="1"/>
  <c r="CA40"/>
  <c r="FA40" s="1"/>
  <c r="MB40" s="1"/>
  <c r="BZ40"/>
  <c r="EZ40" s="1"/>
  <c r="MA40" s="1"/>
  <c r="BY40"/>
  <c r="FD40" s="1"/>
  <c r="BW40"/>
  <c r="AM40"/>
  <c r="AG40"/>
  <c r="AA40"/>
  <c r="AN40" s="1"/>
  <c r="K40"/>
  <c r="L40" s="1"/>
  <c r="F40"/>
  <c r="MH39"/>
  <c r="MJ39" s="1"/>
  <c r="LH39"/>
  <c r="LG39"/>
  <c r="LF39"/>
  <c r="LE39"/>
  <c r="LD39"/>
  <c r="LC39"/>
  <c r="LB39"/>
  <c r="LA39"/>
  <c r="KZ39"/>
  <c r="KY39"/>
  <c r="KX39"/>
  <c r="KW39"/>
  <c r="KV39"/>
  <c r="KU39"/>
  <c r="KT39"/>
  <c r="KS39"/>
  <c r="KR39"/>
  <c r="KQ39"/>
  <c r="KP39"/>
  <c r="KO39"/>
  <c r="KN39"/>
  <c r="KM39"/>
  <c r="KL39"/>
  <c r="KK39"/>
  <c r="KJ39"/>
  <c r="KI39"/>
  <c r="KH39"/>
  <c r="KG39"/>
  <c r="KF39"/>
  <c r="KE39"/>
  <c r="KD39"/>
  <c r="KC39"/>
  <c r="KB39"/>
  <c r="KA39"/>
  <c r="JZ39"/>
  <c r="JY39"/>
  <c r="JX39"/>
  <c r="JW39"/>
  <c r="JV39"/>
  <c r="JU39"/>
  <c r="JT39"/>
  <c r="JS39"/>
  <c r="JR39"/>
  <c r="JQ39"/>
  <c r="JP39"/>
  <c r="JO39"/>
  <c r="JN39"/>
  <c r="JM39"/>
  <c r="JL39"/>
  <c r="JK39"/>
  <c r="JJ39"/>
  <c r="JI39"/>
  <c r="JH39"/>
  <c r="JG39"/>
  <c r="JF39"/>
  <c r="JE39"/>
  <c r="JD39"/>
  <c r="JC39"/>
  <c r="JB39"/>
  <c r="JA39"/>
  <c r="IZ39"/>
  <c r="IY39"/>
  <c r="IX39"/>
  <c r="IW39"/>
  <c r="IV39"/>
  <c r="IU39"/>
  <c r="IT39"/>
  <c r="IS39"/>
  <c r="IR39"/>
  <c r="IQ39"/>
  <c r="IP39"/>
  <c r="IO39"/>
  <c r="IN39"/>
  <c r="IM39"/>
  <c r="IL39"/>
  <c r="IK39"/>
  <c r="IJ39"/>
  <c r="II39"/>
  <c r="IH39"/>
  <c r="IG39"/>
  <c r="IF39"/>
  <c r="IE39"/>
  <c r="ID39"/>
  <c r="IC39"/>
  <c r="IB39"/>
  <c r="IA39"/>
  <c r="HZ39"/>
  <c r="HY39"/>
  <c r="HX39"/>
  <c r="HW39"/>
  <c r="HV39"/>
  <c r="HU39"/>
  <c r="HT39"/>
  <c r="HS39"/>
  <c r="HR39"/>
  <c r="HQ39"/>
  <c r="HP39"/>
  <c r="HO39"/>
  <c r="HN39"/>
  <c r="HM39"/>
  <c r="HL39"/>
  <c r="HK39"/>
  <c r="HJ39"/>
  <c r="HI39"/>
  <c r="HH39"/>
  <c r="HG39"/>
  <c r="HF39"/>
  <c r="HE39"/>
  <c r="HD39"/>
  <c r="HC39"/>
  <c r="HB39"/>
  <c r="HA39"/>
  <c r="GZ39"/>
  <c r="GY39"/>
  <c r="GX39"/>
  <c r="GW39"/>
  <c r="LL39" s="1"/>
  <c r="GV39"/>
  <c r="LK39" s="1"/>
  <c r="GU39"/>
  <c r="LJ39" s="1"/>
  <c r="GT39"/>
  <c r="LI39" s="1"/>
  <c r="GS39"/>
  <c r="LN39" s="1"/>
  <c r="GL39"/>
  <c r="GK39"/>
  <c r="GJ39"/>
  <c r="GI39"/>
  <c r="GH39"/>
  <c r="GG39"/>
  <c r="GF39"/>
  <c r="GE39"/>
  <c r="GD39"/>
  <c r="GC39"/>
  <c r="GB39"/>
  <c r="GA39"/>
  <c r="FZ39"/>
  <c r="FY39"/>
  <c r="FX39"/>
  <c r="FW39"/>
  <c r="FV39"/>
  <c r="FU39"/>
  <c r="FT39"/>
  <c r="FS39"/>
  <c r="FR39"/>
  <c r="FQ39"/>
  <c r="FP39"/>
  <c r="FO39"/>
  <c r="FN39"/>
  <c r="FM39"/>
  <c r="LS39" s="1"/>
  <c r="FL39"/>
  <c r="LR39" s="1"/>
  <c r="FK39"/>
  <c r="LQ39" s="1"/>
  <c r="FJ39"/>
  <c r="LP39" s="1"/>
  <c r="FI39"/>
  <c r="LO39" s="1"/>
  <c r="EW39"/>
  <c r="EV39"/>
  <c r="EU39"/>
  <c r="ET39"/>
  <c r="ES39"/>
  <c r="ER39"/>
  <c r="EQ39"/>
  <c r="EP39"/>
  <c r="EO39"/>
  <c r="EN39"/>
  <c r="EH39"/>
  <c r="EG39"/>
  <c r="EF39"/>
  <c r="EE39"/>
  <c r="ED39"/>
  <c r="EC39"/>
  <c r="EB39"/>
  <c r="EA39"/>
  <c r="DZ39"/>
  <c r="DY39"/>
  <c r="EX39" s="1"/>
  <c r="DW39"/>
  <c r="DV39"/>
  <c r="DU39"/>
  <c r="DT39"/>
  <c r="DS39"/>
  <c r="DR39"/>
  <c r="DQ39"/>
  <c r="DP39"/>
  <c r="DO39"/>
  <c r="DN39"/>
  <c r="FG39" s="1"/>
  <c r="DM39"/>
  <c r="DL39"/>
  <c r="DK39"/>
  <c r="DJ39"/>
  <c r="DI39"/>
  <c r="DH39"/>
  <c r="DG39"/>
  <c r="DF39"/>
  <c r="DE39"/>
  <c r="DD39"/>
  <c r="DC39"/>
  <c r="DB39"/>
  <c r="DA39"/>
  <c r="CZ39"/>
  <c r="CY39"/>
  <c r="DX39" s="1"/>
  <c r="CW39"/>
  <c r="CV39"/>
  <c r="CU39"/>
  <c r="CT39"/>
  <c r="CS39"/>
  <c r="FH39" s="1"/>
  <c r="CM39"/>
  <c r="CL39"/>
  <c r="CK39"/>
  <c r="CJ39"/>
  <c r="CI39"/>
  <c r="FF39" s="1"/>
  <c r="CH39"/>
  <c r="CG39"/>
  <c r="CF39"/>
  <c r="CE39"/>
  <c r="CD39"/>
  <c r="FE39" s="1"/>
  <c r="CC39"/>
  <c r="FC39" s="1"/>
  <c r="CB39"/>
  <c r="FB39" s="1"/>
  <c r="CA39"/>
  <c r="FA39" s="1"/>
  <c r="BZ39"/>
  <c r="EZ39" s="1"/>
  <c r="BY39"/>
  <c r="FD39" s="1"/>
  <c r="BW39"/>
  <c r="BV39"/>
  <c r="BU39"/>
  <c r="BT39"/>
  <c r="AU39"/>
  <c r="AM39"/>
  <c r="AG39"/>
  <c r="AN39" s="1"/>
  <c r="BX39" s="1"/>
  <c r="AA39"/>
  <c r="T39"/>
  <c r="R39"/>
  <c r="K39"/>
  <c r="L39" s="1"/>
  <c r="S39" s="1"/>
  <c r="U39" s="1"/>
  <c r="F39"/>
  <c r="MH38"/>
  <c r="MJ38" s="1"/>
  <c r="LH38"/>
  <c r="LG38"/>
  <c r="LF38"/>
  <c r="LE38"/>
  <c r="LD38"/>
  <c r="LC38"/>
  <c r="LB38"/>
  <c r="LA38"/>
  <c r="KZ38"/>
  <c r="KY38"/>
  <c r="KX38"/>
  <c r="KW38"/>
  <c r="KV38"/>
  <c r="KU38"/>
  <c r="KT38"/>
  <c r="KS38"/>
  <c r="KR38"/>
  <c r="KQ38"/>
  <c r="KP38"/>
  <c r="KO38"/>
  <c r="KN38"/>
  <c r="KM38"/>
  <c r="KL38"/>
  <c r="KK38"/>
  <c r="KJ38"/>
  <c r="KI38"/>
  <c r="KH38"/>
  <c r="KG38"/>
  <c r="KF38"/>
  <c r="KE38"/>
  <c r="KD38"/>
  <c r="KC38"/>
  <c r="KB38"/>
  <c r="KA38"/>
  <c r="JZ38"/>
  <c r="JY38"/>
  <c r="JX38"/>
  <c r="JW38"/>
  <c r="JV38"/>
  <c r="JU38"/>
  <c r="JT38"/>
  <c r="JS38"/>
  <c r="JR38"/>
  <c r="JQ38"/>
  <c r="JP38"/>
  <c r="JO38"/>
  <c r="JN38"/>
  <c r="JM38"/>
  <c r="JL38"/>
  <c r="JK38"/>
  <c r="JJ38"/>
  <c r="JI38"/>
  <c r="JH38"/>
  <c r="JG38"/>
  <c r="JF38"/>
  <c r="JE38"/>
  <c r="JD38"/>
  <c r="JC38"/>
  <c r="JB38"/>
  <c r="JA38"/>
  <c r="IZ38"/>
  <c r="IY38"/>
  <c r="IX38"/>
  <c r="IW38"/>
  <c r="IV38"/>
  <c r="IU38"/>
  <c r="IT38"/>
  <c r="IS38"/>
  <c r="IR38"/>
  <c r="IQ38"/>
  <c r="IP38"/>
  <c r="IO38"/>
  <c r="IN38"/>
  <c r="IM38"/>
  <c r="IL38"/>
  <c r="IK38"/>
  <c r="IJ38"/>
  <c r="II38"/>
  <c r="IH38"/>
  <c r="IG38"/>
  <c r="IF38"/>
  <c r="IE38"/>
  <c r="ID38"/>
  <c r="IC38"/>
  <c r="IB38"/>
  <c r="IA38"/>
  <c r="HZ38"/>
  <c r="HY38"/>
  <c r="HX38"/>
  <c r="HW38"/>
  <c r="HV38"/>
  <c r="HU38"/>
  <c r="HT38"/>
  <c r="HS38"/>
  <c r="HR38"/>
  <c r="HQ38"/>
  <c r="HP38"/>
  <c r="HO38"/>
  <c r="HN38"/>
  <c r="HM38"/>
  <c r="HL38"/>
  <c r="HK38"/>
  <c r="HJ38"/>
  <c r="HI38"/>
  <c r="HH38"/>
  <c r="HG38"/>
  <c r="HF38"/>
  <c r="HE38"/>
  <c r="HD38"/>
  <c r="HC38"/>
  <c r="HB38"/>
  <c r="HA38"/>
  <c r="GZ38"/>
  <c r="GY38"/>
  <c r="GX38"/>
  <c r="GW38"/>
  <c r="LL38" s="1"/>
  <c r="GV38"/>
  <c r="LK38" s="1"/>
  <c r="GU38"/>
  <c r="LJ38" s="1"/>
  <c r="GT38"/>
  <c r="LI38" s="1"/>
  <c r="GS38"/>
  <c r="LN38" s="1"/>
  <c r="GL38"/>
  <c r="GK38"/>
  <c r="GJ38"/>
  <c r="GI38"/>
  <c r="GH38"/>
  <c r="GG38"/>
  <c r="GF38"/>
  <c r="GE38"/>
  <c r="GD38"/>
  <c r="GC38"/>
  <c r="GB38"/>
  <c r="GA38"/>
  <c r="FZ38"/>
  <c r="FY38"/>
  <c r="FX38"/>
  <c r="FW38"/>
  <c r="FV38"/>
  <c r="FU38"/>
  <c r="FT38"/>
  <c r="FS38"/>
  <c r="FR38"/>
  <c r="FQ38"/>
  <c r="FP38"/>
  <c r="FO38"/>
  <c r="GN38" s="1"/>
  <c r="FN38"/>
  <c r="FM38"/>
  <c r="FL38"/>
  <c r="FK38"/>
  <c r="FJ38"/>
  <c r="FI38"/>
  <c r="EW38"/>
  <c r="EV38"/>
  <c r="EU38"/>
  <c r="ET38"/>
  <c r="ES38"/>
  <c r="ER38"/>
  <c r="EQ38"/>
  <c r="EP38"/>
  <c r="EO38"/>
  <c r="EN38"/>
  <c r="EH38"/>
  <c r="EG38"/>
  <c r="EF38"/>
  <c r="EE38"/>
  <c r="ED38"/>
  <c r="EC38"/>
  <c r="EB38"/>
  <c r="EA38"/>
  <c r="DZ38"/>
  <c r="DY38"/>
  <c r="EX38" s="1"/>
  <c r="DW38"/>
  <c r="DV38"/>
  <c r="DU38"/>
  <c r="DT38"/>
  <c r="DS38"/>
  <c r="DR38"/>
  <c r="DQ38"/>
  <c r="DP38"/>
  <c r="DO38"/>
  <c r="DN38"/>
  <c r="FG38" s="1"/>
  <c r="DM38"/>
  <c r="DL38"/>
  <c r="DK38"/>
  <c r="DJ38"/>
  <c r="DI38"/>
  <c r="DH38"/>
  <c r="DG38"/>
  <c r="DF38"/>
  <c r="DE38"/>
  <c r="DD38"/>
  <c r="DX38" s="1"/>
  <c r="DC38"/>
  <c r="DB38"/>
  <c r="DA38"/>
  <c r="CZ38"/>
  <c r="CY38"/>
  <c r="CW38"/>
  <c r="CV38"/>
  <c r="CU38"/>
  <c r="CT38"/>
  <c r="CS38"/>
  <c r="FH38" s="1"/>
  <c r="CM38"/>
  <c r="CL38"/>
  <c r="CK38"/>
  <c r="CJ38"/>
  <c r="CI38"/>
  <c r="FF38" s="1"/>
  <c r="CH38"/>
  <c r="CG38"/>
  <c r="CF38"/>
  <c r="CE38"/>
  <c r="CD38"/>
  <c r="FE38" s="1"/>
  <c r="CC38"/>
  <c r="FC38" s="1"/>
  <c r="CB38"/>
  <c r="FB38" s="1"/>
  <c r="CA38"/>
  <c r="FA38" s="1"/>
  <c r="BZ38"/>
  <c r="EZ38" s="1"/>
  <c r="BY38"/>
  <c r="CX38" s="1"/>
  <c r="EY38" s="1"/>
  <c r="BW38"/>
  <c r="BV38"/>
  <c r="BU38"/>
  <c r="BT38"/>
  <c r="AU38"/>
  <c r="AM38"/>
  <c r="AG38"/>
  <c r="AA38"/>
  <c r="AN38" s="1"/>
  <c r="BX38" s="1"/>
  <c r="T38"/>
  <c r="R38"/>
  <c r="K38"/>
  <c r="L38" s="1"/>
  <c r="S38" s="1"/>
  <c r="U38" s="1"/>
  <c r="F38"/>
  <c r="MH37"/>
  <c r="MJ37" s="1"/>
  <c r="LH37"/>
  <c r="LG37"/>
  <c r="LF37"/>
  <c r="LE37"/>
  <c r="LD37"/>
  <c r="LC37"/>
  <c r="LB37"/>
  <c r="LA37"/>
  <c r="KZ37"/>
  <c r="KY37"/>
  <c r="KX37"/>
  <c r="KW37"/>
  <c r="KV37"/>
  <c r="KU37"/>
  <c r="KT37"/>
  <c r="KS37"/>
  <c r="KR37"/>
  <c r="KQ37"/>
  <c r="KP37"/>
  <c r="KO37"/>
  <c r="KN37"/>
  <c r="KM37"/>
  <c r="KL37"/>
  <c r="KK37"/>
  <c r="KJ37"/>
  <c r="KI37"/>
  <c r="KH37"/>
  <c r="KG37"/>
  <c r="KF37"/>
  <c r="KE37"/>
  <c r="KD37"/>
  <c r="KC37"/>
  <c r="KB37"/>
  <c r="KA37"/>
  <c r="JZ37"/>
  <c r="JY37"/>
  <c r="JX37"/>
  <c r="JW37"/>
  <c r="JV37"/>
  <c r="JU37"/>
  <c r="JT37"/>
  <c r="JS37"/>
  <c r="JR37"/>
  <c r="JQ37"/>
  <c r="JP37"/>
  <c r="JO37"/>
  <c r="JN37"/>
  <c r="JM37"/>
  <c r="JL37"/>
  <c r="JK37"/>
  <c r="JJ37"/>
  <c r="JI37"/>
  <c r="JH37"/>
  <c r="JG37"/>
  <c r="JF37"/>
  <c r="JE37"/>
  <c r="JD37"/>
  <c r="JC37"/>
  <c r="JB37"/>
  <c r="JA37"/>
  <c r="IZ37"/>
  <c r="IY37"/>
  <c r="IX37"/>
  <c r="IW37"/>
  <c r="IV37"/>
  <c r="IU37"/>
  <c r="IT37"/>
  <c r="IS37"/>
  <c r="IR37"/>
  <c r="IQ37"/>
  <c r="IP37"/>
  <c r="IO37"/>
  <c r="IN37"/>
  <c r="IM37"/>
  <c r="IL37"/>
  <c r="IK37"/>
  <c r="IJ37"/>
  <c r="II37"/>
  <c r="IH37"/>
  <c r="IG37"/>
  <c r="IF37"/>
  <c r="IE37"/>
  <c r="ID37"/>
  <c r="IC37"/>
  <c r="IB37"/>
  <c r="IA37"/>
  <c r="HZ37"/>
  <c r="HY37"/>
  <c r="HX37"/>
  <c r="HW37"/>
  <c r="HV37"/>
  <c r="HU37"/>
  <c r="HT37"/>
  <c r="HS37"/>
  <c r="HR37"/>
  <c r="HQ37"/>
  <c r="HP37"/>
  <c r="HO37"/>
  <c r="HN37"/>
  <c r="HM37"/>
  <c r="HL37"/>
  <c r="HK37"/>
  <c r="HJ37"/>
  <c r="HI37"/>
  <c r="HH37"/>
  <c r="HG37"/>
  <c r="HF37"/>
  <c r="HE37"/>
  <c r="HD37"/>
  <c r="HC37"/>
  <c r="HB37"/>
  <c r="HA37"/>
  <c r="GZ37"/>
  <c r="GY37"/>
  <c r="GX37"/>
  <c r="GW37"/>
  <c r="LL37" s="1"/>
  <c r="GV37"/>
  <c r="LK37" s="1"/>
  <c r="GU37"/>
  <c r="LJ37" s="1"/>
  <c r="GT37"/>
  <c r="LI37" s="1"/>
  <c r="GS37"/>
  <c r="LN37" s="1"/>
  <c r="GL37"/>
  <c r="GK37"/>
  <c r="GJ37"/>
  <c r="GI37"/>
  <c r="GH37"/>
  <c r="GG37"/>
  <c r="GF37"/>
  <c r="GE37"/>
  <c r="GD37"/>
  <c r="GC37"/>
  <c r="GB37"/>
  <c r="GA37"/>
  <c r="FZ37"/>
  <c r="FY37"/>
  <c r="FX37"/>
  <c r="FW37"/>
  <c r="FV37"/>
  <c r="FU37"/>
  <c r="FT37"/>
  <c r="FS37"/>
  <c r="FR37"/>
  <c r="FQ37"/>
  <c r="FP37"/>
  <c r="FO37"/>
  <c r="FN37"/>
  <c r="FM37"/>
  <c r="LS37" s="1"/>
  <c r="FL37"/>
  <c r="LR37" s="1"/>
  <c r="FK37"/>
  <c r="LQ37" s="1"/>
  <c r="FJ37"/>
  <c r="LP37" s="1"/>
  <c r="FI37"/>
  <c r="LO37" s="1"/>
  <c r="EW37"/>
  <c r="EV37"/>
  <c r="EU37"/>
  <c r="ET37"/>
  <c r="ES37"/>
  <c r="ER37"/>
  <c r="EQ37"/>
  <c r="EP37"/>
  <c r="EO37"/>
  <c r="EN37"/>
  <c r="EH37"/>
  <c r="EG37"/>
  <c r="EF37"/>
  <c r="EE37"/>
  <c r="ED37"/>
  <c r="EC37"/>
  <c r="EB37"/>
  <c r="EA37"/>
  <c r="DZ37"/>
  <c r="DY37"/>
  <c r="EX37" s="1"/>
  <c r="DW37"/>
  <c r="DV37"/>
  <c r="DU37"/>
  <c r="DT37"/>
  <c r="DS37"/>
  <c r="DR37"/>
  <c r="DQ37"/>
  <c r="DP37"/>
  <c r="DO37"/>
  <c r="DN37"/>
  <c r="FG37" s="1"/>
  <c r="DM37"/>
  <c r="DL37"/>
  <c r="DK37"/>
  <c r="DJ37"/>
  <c r="DI37"/>
  <c r="DH37"/>
  <c r="DG37"/>
  <c r="DF37"/>
  <c r="DE37"/>
  <c r="DD37"/>
  <c r="DC37"/>
  <c r="DB37"/>
  <c r="DA37"/>
  <c r="CZ37"/>
  <c r="CY37"/>
  <c r="DX37" s="1"/>
  <c r="CW37"/>
  <c r="CV37"/>
  <c r="CU37"/>
  <c r="CT37"/>
  <c r="CS37"/>
  <c r="FH37" s="1"/>
  <c r="CM37"/>
  <c r="CL37"/>
  <c r="CK37"/>
  <c r="CJ37"/>
  <c r="CI37"/>
  <c r="FF37" s="1"/>
  <c r="CH37"/>
  <c r="CG37"/>
  <c r="CF37"/>
  <c r="CE37"/>
  <c r="CD37"/>
  <c r="FE37" s="1"/>
  <c r="CC37"/>
  <c r="FC37" s="1"/>
  <c r="CB37"/>
  <c r="FB37" s="1"/>
  <c r="CA37"/>
  <c r="FA37" s="1"/>
  <c r="BZ37"/>
  <c r="EZ37" s="1"/>
  <c r="BY37"/>
  <c r="FD37" s="1"/>
  <c r="BW37"/>
  <c r="BV37"/>
  <c r="BU37"/>
  <c r="BT37"/>
  <c r="AU37"/>
  <c r="AM37"/>
  <c r="AG37"/>
  <c r="AN37" s="1"/>
  <c r="BX37" s="1"/>
  <c r="AA37"/>
  <c r="T37"/>
  <c r="R37"/>
  <c r="L37"/>
  <c r="S37" s="1"/>
  <c r="U37" s="1"/>
  <c r="K37"/>
  <c r="F37"/>
  <c r="MJ36"/>
  <c r="MU36" s="1"/>
  <c r="MH36"/>
  <c r="LH36"/>
  <c r="LG36"/>
  <c r="LF36"/>
  <c r="LE36"/>
  <c r="LD36"/>
  <c r="LC36"/>
  <c r="LB36"/>
  <c r="LA36"/>
  <c r="KZ36"/>
  <c r="KY36"/>
  <c r="KX36"/>
  <c r="KW36"/>
  <c r="KV36"/>
  <c r="KU36"/>
  <c r="KT36"/>
  <c r="KS36"/>
  <c r="KR36"/>
  <c r="KQ36"/>
  <c r="KP36"/>
  <c r="KO36"/>
  <c r="KN36"/>
  <c r="KM36"/>
  <c r="KL36"/>
  <c r="KK36"/>
  <c r="KJ36"/>
  <c r="KI36"/>
  <c r="KH36"/>
  <c r="KG36"/>
  <c r="KF36"/>
  <c r="KE36"/>
  <c r="KD36"/>
  <c r="KC36"/>
  <c r="KB36"/>
  <c r="KA36"/>
  <c r="JZ36"/>
  <c r="JY36"/>
  <c r="JX36"/>
  <c r="JW36"/>
  <c r="JV36"/>
  <c r="JU36"/>
  <c r="JT36"/>
  <c r="JS36"/>
  <c r="JR36"/>
  <c r="JQ36"/>
  <c r="JP36"/>
  <c r="JO36"/>
  <c r="JN36"/>
  <c r="JM36"/>
  <c r="JL36"/>
  <c r="JK36"/>
  <c r="JJ36"/>
  <c r="JI36"/>
  <c r="JH36"/>
  <c r="JG36"/>
  <c r="JF36"/>
  <c r="JE36"/>
  <c r="JD36"/>
  <c r="JC36"/>
  <c r="JB36"/>
  <c r="JA36"/>
  <c r="IZ36"/>
  <c r="IY36"/>
  <c r="IX36"/>
  <c r="IW36"/>
  <c r="IV36"/>
  <c r="IU36"/>
  <c r="IT36"/>
  <c r="IS36"/>
  <c r="IR36"/>
  <c r="IQ36"/>
  <c r="IP36"/>
  <c r="IO36"/>
  <c r="IN36"/>
  <c r="IM36"/>
  <c r="IL36"/>
  <c r="IK36"/>
  <c r="IJ36"/>
  <c r="II36"/>
  <c r="IH36"/>
  <c r="IG36"/>
  <c r="IF36"/>
  <c r="IE36"/>
  <c r="ID36"/>
  <c r="IC36"/>
  <c r="IB36"/>
  <c r="IA36"/>
  <c r="HZ36"/>
  <c r="HY36"/>
  <c r="HX36"/>
  <c r="HW36"/>
  <c r="HV36"/>
  <c r="HU36"/>
  <c r="HT36"/>
  <c r="HS36"/>
  <c r="HR36"/>
  <c r="HQ36"/>
  <c r="HP36"/>
  <c r="HO36"/>
  <c r="HN36"/>
  <c r="HM36"/>
  <c r="HL36"/>
  <c r="HK36"/>
  <c r="HJ36"/>
  <c r="HI36"/>
  <c r="HH36"/>
  <c r="HG36"/>
  <c r="HF36"/>
  <c r="HE36"/>
  <c r="HD36"/>
  <c r="HC36"/>
  <c r="HB36"/>
  <c r="HA36"/>
  <c r="GZ36"/>
  <c r="GY36"/>
  <c r="GX36"/>
  <c r="GW36"/>
  <c r="LL36" s="1"/>
  <c r="GV36"/>
  <c r="LK36" s="1"/>
  <c r="GU36"/>
  <c r="LJ36" s="1"/>
  <c r="GT36"/>
  <c r="LI36" s="1"/>
  <c r="GS36"/>
  <c r="LN36" s="1"/>
  <c r="GL36"/>
  <c r="GK36"/>
  <c r="GJ36"/>
  <c r="GI36"/>
  <c r="GH36"/>
  <c r="GG36"/>
  <c r="GF36"/>
  <c r="GE36"/>
  <c r="GD36"/>
  <c r="GC36"/>
  <c r="GB36"/>
  <c r="GA36"/>
  <c r="FZ36"/>
  <c r="FY36"/>
  <c r="FX36"/>
  <c r="FW36"/>
  <c r="FV36"/>
  <c r="FU36"/>
  <c r="FT36"/>
  <c r="FS36"/>
  <c r="FR36"/>
  <c r="FQ36"/>
  <c r="FP36"/>
  <c r="FO36"/>
  <c r="FN36"/>
  <c r="FM36"/>
  <c r="LS36" s="1"/>
  <c r="FL36"/>
  <c r="LR36" s="1"/>
  <c r="FK36"/>
  <c r="LQ36" s="1"/>
  <c r="FJ36"/>
  <c r="LP36" s="1"/>
  <c r="FI36"/>
  <c r="LO36" s="1"/>
  <c r="EW36"/>
  <c r="EV36"/>
  <c r="EU36"/>
  <c r="ET36"/>
  <c r="ES36"/>
  <c r="ER36"/>
  <c r="EQ36"/>
  <c r="EP36"/>
  <c r="EO36"/>
  <c r="EN36"/>
  <c r="EH36"/>
  <c r="EG36"/>
  <c r="EF36"/>
  <c r="EE36"/>
  <c r="ED36"/>
  <c r="EC36"/>
  <c r="EB36"/>
  <c r="EA36"/>
  <c r="DZ36"/>
  <c r="DY36"/>
  <c r="EX36" s="1"/>
  <c r="DW36"/>
  <c r="DV36"/>
  <c r="DU36"/>
  <c r="DT36"/>
  <c r="DS36"/>
  <c r="DR36"/>
  <c r="DQ36"/>
  <c r="DP36"/>
  <c r="DO36"/>
  <c r="DN36"/>
  <c r="FG36" s="1"/>
  <c r="DM36"/>
  <c r="DL36"/>
  <c r="DK36"/>
  <c r="DJ36"/>
  <c r="DI36"/>
  <c r="DH36"/>
  <c r="DG36"/>
  <c r="DF36"/>
  <c r="DE36"/>
  <c r="DD36"/>
  <c r="DX36" s="1"/>
  <c r="DC36"/>
  <c r="DB36"/>
  <c r="DA36"/>
  <c r="CZ36"/>
  <c r="CY36"/>
  <c r="CW36"/>
  <c r="CV36"/>
  <c r="CU36"/>
  <c r="CT36"/>
  <c r="CS36"/>
  <c r="FH36" s="1"/>
  <c r="CM36"/>
  <c r="CL36"/>
  <c r="CK36"/>
  <c r="CJ36"/>
  <c r="CI36"/>
  <c r="FF36" s="1"/>
  <c r="CH36"/>
  <c r="CG36"/>
  <c r="CF36"/>
  <c r="CE36"/>
  <c r="CD36"/>
  <c r="FE36" s="1"/>
  <c r="CC36"/>
  <c r="FC36" s="1"/>
  <c r="CB36"/>
  <c r="FB36" s="1"/>
  <c r="CA36"/>
  <c r="FA36" s="1"/>
  <c r="BZ36"/>
  <c r="EZ36" s="1"/>
  <c r="BY36"/>
  <c r="CX36" s="1"/>
  <c r="BW36"/>
  <c r="BV36"/>
  <c r="BU36"/>
  <c r="BT36"/>
  <c r="AU36"/>
  <c r="AM36"/>
  <c r="AG36"/>
  <c r="AA36"/>
  <c r="AN36" s="1"/>
  <c r="BX36" s="1"/>
  <c r="R36"/>
  <c r="N36"/>
  <c r="T36" s="1"/>
  <c r="J36"/>
  <c r="I36"/>
  <c r="H36"/>
  <c r="G36"/>
  <c r="K36" s="1"/>
  <c r="L36" s="1"/>
  <c r="F36"/>
  <c r="MH35"/>
  <c r="MJ35" s="1"/>
  <c r="LH35"/>
  <c r="LG35"/>
  <c r="LF35"/>
  <c r="LE35"/>
  <c r="LD35"/>
  <c r="LC35"/>
  <c r="LB35"/>
  <c r="LA35"/>
  <c r="KZ35"/>
  <c r="KY35"/>
  <c r="KX35"/>
  <c r="KW35"/>
  <c r="KV35"/>
  <c r="KU35"/>
  <c r="KT35"/>
  <c r="KS35"/>
  <c r="KR35"/>
  <c r="KQ35"/>
  <c r="KP35"/>
  <c r="KO35"/>
  <c r="KN35"/>
  <c r="KM35"/>
  <c r="KL35"/>
  <c r="KK35"/>
  <c r="KJ35"/>
  <c r="KI35"/>
  <c r="KH35"/>
  <c r="KG35"/>
  <c r="KF35"/>
  <c r="KE35"/>
  <c r="KD35"/>
  <c r="KC35"/>
  <c r="KB35"/>
  <c r="KA35"/>
  <c r="JZ35"/>
  <c r="JY35"/>
  <c r="JX35"/>
  <c r="JW35"/>
  <c r="JV35"/>
  <c r="JU35"/>
  <c r="JT35"/>
  <c r="JS35"/>
  <c r="JR35"/>
  <c r="JQ35"/>
  <c r="JP35"/>
  <c r="JO35"/>
  <c r="JN35"/>
  <c r="JM35"/>
  <c r="JL35"/>
  <c r="JK35"/>
  <c r="JJ35"/>
  <c r="JI35"/>
  <c r="JH35"/>
  <c r="JG35"/>
  <c r="JF35"/>
  <c r="JE35"/>
  <c r="JD35"/>
  <c r="JC35"/>
  <c r="JB35"/>
  <c r="JA35"/>
  <c r="IZ35"/>
  <c r="IY35"/>
  <c r="IX35"/>
  <c r="IW35"/>
  <c r="IV35"/>
  <c r="IU35"/>
  <c r="IT35"/>
  <c r="IS35"/>
  <c r="IR35"/>
  <c r="IQ35"/>
  <c r="IP35"/>
  <c r="IO35"/>
  <c r="IN35"/>
  <c r="IM35"/>
  <c r="IL35"/>
  <c r="IK35"/>
  <c r="IJ35"/>
  <c r="II35"/>
  <c r="IH35"/>
  <c r="IG35"/>
  <c r="IF35"/>
  <c r="IE35"/>
  <c r="ID35"/>
  <c r="IC35"/>
  <c r="IB35"/>
  <c r="IA35"/>
  <c r="HZ35"/>
  <c r="HY35"/>
  <c r="HX35"/>
  <c r="HW35"/>
  <c r="HV35"/>
  <c r="HU35"/>
  <c r="HT35"/>
  <c r="HS35"/>
  <c r="HR35"/>
  <c r="HQ35"/>
  <c r="HP35"/>
  <c r="HO35"/>
  <c r="HN35"/>
  <c r="HM35"/>
  <c r="HL35"/>
  <c r="HK35"/>
  <c r="HJ35"/>
  <c r="HI35"/>
  <c r="HH35"/>
  <c r="HG35"/>
  <c r="HF35"/>
  <c r="HE35"/>
  <c r="HD35"/>
  <c r="HC35"/>
  <c r="HB35"/>
  <c r="HA35"/>
  <c r="GZ35"/>
  <c r="GY35"/>
  <c r="GX35"/>
  <c r="GW35"/>
  <c r="LL35" s="1"/>
  <c r="GV35"/>
  <c r="LK35" s="1"/>
  <c r="GU35"/>
  <c r="LJ35" s="1"/>
  <c r="GT35"/>
  <c r="LI35" s="1"/>
  <c r="GS35"/>
  <c r="LN35" s="1"/>
  <c r="GL35"/>
  <c r="GK35"/>
  <c r="GJ35"/>
  <c r="GI35"/>
  <c r="GH35"/>
  <c r="GG35"/>
  <c r="GF35"/>
  <c r="GE35"/>
  <c r="GD35"/>
  <c r="GC35"/>
  <c r="GB35"/>
  <c r="GA35"/>
  <c r="FZ35"/>
  <c r="FY35"/>
  <c r="FX35"/>
  <c r="FW35"/>
  <c r="FV35"/>
  <c r="FU35"/>
  <c r="FT35"/>
  <c r="FS35"/>
  <c r="FR35"/>
  <c r="FQ35"/>
  <c r="FP35"/>
  <c r="FO35"/>
  <c r="FN35"/>
  <c r="FM35"/>
  <c r="LS35" s="1"/>
  <c r="FL35"/>
  <c r="LR35" s="1"/>
  <c r="FK35"/>
  <c r="LQ35" s="1"/>
  <c r="FJ35"/>
  <c r="LP35" s="1"/>
  <c r="FI35"/>
  <c r="LO35" s="1"/>
  <c r="EW35"/>
  <c r="EV35"/>
  <c r="EU35"/>
  <c r="ET35"/>
  <c r="ES35"/>
  <c r="ER35"/>
  <c r="EQ35"/>
  <c r="EP35"/>
  <c r="EO35"/>
  <c r="EN35"/>
  <c r="EH35"/>
  <c r="EG35"/>
  <c r="EF35"/>
  <c r="EE35"/>
  <c r="ED35"/>
  <c r="EC35"/>
  <c r="EB35"/>
  <c r="EA35"/>
  <c r="DZ35"/>
  <c r="DY35"/>
  <c r="EX35" s="1"/>
  <c r="DW35"/>
  <c r="DV35"/>
  <c r="DU35"/>
  <c r="DT35"/>
  <c r="DS35"/>
  <c r="DR35"/>
  <c r="DQ35"/>
  <c r="DP35"/>
  <c r="DO35"/>
  <c r="DN35"/>
  <c r="FG35" s="1"/>
  <c r="DM35"/>
  <c r="DL35"/>
  <c r="DK35"/>
  <c r="DJ35"/>
  <c r="DI35"/>
  <c r="DH35"/>
  <c r="DG35"/>
  <c r="DF35"/>
  <c r="DE35"/>
  <c r="DD35"/>
  <c r="DC35"/>
  <c r="DB35"/>
  <c r="DA35"/>
  <c r="CZ35"/>
  <c r="CY35"/>
  <c r="DX35" s="1"/>
  <c r="CW35"/>
  <c r="CV35"/>
  <c r="CU35"/>
  <c r="CT35"/>
  <c r="CS35"/>
  <c r="FH35" s="1"/>
  <c r="CM35"/>
  <c r="CL35"/>
  <c r="CK35"/>
  <c r="CJ35"/>
  <c r="CI35"/>
  <c r="FF35" s="1"/>
  <c r="CH35"/>
  <c r="CG35"/>
  <c r="CF35"/>
  <c r="CE35"/>
  <c r="CD35"/>
  <c r="FE35" s="1"/>
  <c r="CC35"/>
  <c r="FC35" s="1"/>
  <c r="CB35"/>
  <c r="FB35" s="1"/>
  <c r="CA35"/>
  <c r="FA35" s="1"/>
  <c r="BZ35"/>
  <c r="EZ35" s="1"/>
  <c r="BY35"/>
  <c r="FD35" s="1"/>
  <c r="BW35"/>
  <c r="BV35"/>
  <c r="BU35"/>
  <c r="BT35"/>
  <c r="AU35"/>
  <c r="AM35"/>
  <c r="AG35"/>
  <c r="AN35" s="1"/>
  <c r="BX35" s="1"/>
  <c r="AA35"/>
  <c r="T35"/>
  <c r="R35"/>
  <c r="L35"/>
  <c r="S35" s="1"/>
  <c r="U35" s="1"/>
  <c r="K35"/>
  <c r="F35"/>
  <c r="MJ34"/>
  <c r="MU34" s="1"/>
  <c r="MH34"/>
  <c r="LH34"/>
  <c r="LG34"/>
  <c r="LF34"/>
  <c r="LE34"/>
  <c r="LD34"/>
  <c r="LC34"/>
  <c r="LB34"/>
  <c r="LA34"/>
  <c r="KZ34"/>
  <c r="KY34"/>
  <c r="KX34"/>
  <c r="KW34"/>
  <c r="KV34"/>
  <c r="KU34"/>
  <c r="KT34"/>
  <c r="KS34"/>
  <c r="KR34"/>
  <c r="KQ34"/>
  <c r="KP34"/>
  <c r="KO34"/>
  <c r="KN34"/>
  <c r="KM34"/>
  <c r="KL34"/>
  <c r="KK34"/>
  <c r="KJ34"/>
  <c r="KI34"/>
  <c r="KH34"/>
  <c r="KG34"/>
  <c r="KF34"/>
  <c r="KE34"/>
  <c r="KD34"/>
  <c r="KC34"/>
  <c r="KB34"/>
  <c r="KA34"/>
  <c r="JZ34"/>
  <c r="JY34"/>
  <c r="JX34"/>
  <c r="JW34"/>
  <c r="JV34"/>
  <c r="JU34"/>
  <c r="JT34"/>
  <c r="JS34"/>
  <c r="JR34"/>
  <c r="JQ34"/>
  <c r="JP34"/>
  <c r="JO34"/>
  <c r="JN34"/>
  <c r="JM34"/>
  <c r="JL34"/>
  <c r="JK34"/>
  <c r="JJ34"/>
  <c r="JI34"/>
  <c r="JH34"/>
  <c r="JG34"/>
  <c r="JF34"/>
  <c r="JE34"/>
  <c r="JD34"/>
  <c r="JC34"/>
  <c r="JB34"/>
  <c r="JA34"/>
  <c r="IZ34"/>
  <c r="IY34"/>
  <c r="IX34"/>
  <c r="IW34"/>
  <c r="IV34"/>
  <c r="IU34"/>
  <c r="IT34"/>
  <c r="IS34"/>
  <c r="IR34"/>
  <c r="IQ34"/>
  <c r="IP34"/>
  <c r="IO34"/>
  <c r="IN34"/>
  <c r="IM34"/>
  <c r="IL34"/>
  <c r="IK34"/>
  <c r="IJ34"/>
  <c r="II34"/>
  <c r="IH34"/>
  <c r="IG34"/>
  <c r="IF34"/>
  <c r="IE34"/>
  <c r="ID34"/>
  <c r="IC34"/>
  <c r="IB34"/>
  <c r="IA34"/>
  <c r="HZ34"/>
  <c r="HY34"/>
  <c r="HX34"/>
  <c r="HW34"/>
  <c r="HV34"/>
  <c r="HU34"/>
  <c r="HT34"/>
  <c r="HS34"/>
  <c r="HR34"/>
  <c r="HQ34"/>
  <c r="HP34"/>
  <c r="HO34"/>
  <c r="HN34"/>
  <c r="HM34"/>
  <c r="HL34"/>
  <c r="HK34"/>
  <c r="HJ34"/>
  <c r="HI34"/>
  <c r="HH34"/>
  <c r="HG34"/>
  <c r="HF34"/>
  <c r="HE34"/>
  <c r="HD34"/>
  <c r="HC34"/>
  <c r="HB34"/>
  <c r="HA34"/>
  <c r="GZ34"/>
  <c r="GY34"/>
  <c r="GX34"/>
  <c r="GW34"/>
  <c r="LL34" s="1"/>
  <c r="GV34"/>
  <c r="LK34" s="1"/>
  <c r="GU34"/>
  <c r="LJ34" s="1"/>
  <c r="GT34"/>
  <c r="LI34" s="1"/>
  <c r="GS34"/>
  <c r="LN34" s="1"/>
  <c r="GL34"/>
  <c r="GK34"/>
  <c r="GJ34"/>
  <c r="GI34"/>
  <c r="GH34"/>
  <c r="GG34"/>
  <c r="GF34"/>
  <c r="GE34"/>
  <c r="GD34"/>
  <c r="GC34"/>
  <c r="GB34"/>
  <c r="GA34"/>
  <c r="FZ34"/>
  <c r="FY34"/>
  <c r="FX34"/>
  <c r="FW34"/>
  <c r="FV34"/>
  <c r="FU34"/>
  <c r="FT34"/>
  <c r="FS34"/>
  <c r="FR34"/>
  <c r="FQ34"/>
  <c r="FP34"/>
  <c r="FO34"/>
  <c r="FN34"/>
  <c r="FM34"/>
  <c r="LS34" s="1"/>
  <c r="FL34"/>
  <c r="LR34" s="1"/>
  <c r="FK34"/>
  <c r="LQ34" s="1"/>
  <c r="FJ34"/>
  <c r="LP34" s="1"/>
  <c r="FI34"/>
  <c r="LO34" s="1"/>
  <c r="EW34"/>
  <c r="EV34"/>
  <c r="EU34"/>
  <c r="ET34"/>
  <c r="ES34"/>
  <c r="ER34"/>
  <c r="EQ34"/>
  <c r="EP34"/>
  <c r="EO34"/>
  <c r="EN34"/>
  <c r="EH34"/>
  <c r="EG34"/>
  <c r="EF34"/>
  <c r="EE34"/>
  <c r="ED34"/>
  <c r="EC34"/>
  <c r="EB34"/>
  <c r="EA34"/>
  <c r="DZ34"/>
  <c r="DY34"/>
  <c r="EX34" s="1"/>
  <c r="DW34"/>
  <c r="DV34"/>
  <c r="DU34"/>
  <c r="DT34"/>
  <c r="DS34"/>
  <c r="DR34"/>
  <c r="DQ34"/>
  <c r="DP34"/>
  <c r="DO34"/>
  <c r="DN34"/>
  <c r="FG34" s="1"/>
  <c r="DM34"/>
  <c r="DL34"/>
  <c r="DK34"/>
  <c r="DJ34"/>
  <c r="DI34"/>
  <c r="DH34"/>
  <c r="DG34"/>
  <c r="DF34"/>
  <c r="DE34"/>
  <c r="DD34"/>
  <c r="DX34" s="1"/>
  <c r="DC34"/>
  <c r="DB34"/>
  <c r="DA34"/>
  <c r="CZ34"/>
  <c r="CY34"/>
  <c r="CW34"/>
  <c r="CV34"/>
  <c r="CU34"/>
  <c r="CT34"/>
  <c r="CS34"/>
  <c r="FH34" s="1"/>
  <c r="CM34"/>
  <c r="CL34"/>
  <c r="CK34"/>
  <c r="CJ34"/>
  <c r="CI34"/>
  <c r="FF34" s="1"/>
  <c r="CH34"/>
  <c r="CG34"/>
  <c r="CF34"/>
  <c r="CE34"/>
  <c r="CD34"/>
  <c r="FE34" s="1"/>
  <c r="CC34"/>
  <c r="FC34" s="1"/>
  <c r="CB34"/>
  <c r="FB34" s="1"/>
  <c r="CA34"/>
  <c r="FA34" s="1"/>
  <c r="BZ34"/>
  <c r="EZ34" s="1"/>
  <c r="BY34"/>
  <c r="CX34" s="1"/>
  <c r="EY34" s="1"/>
  <c r="BW34"/>
  <c r="BV34"/>
  <c r="BU34"/>
  <c r="BT34"/>
  <c r="AU34"/>
  <c r="AM34"/>
  <c r="AG34"/>
  <c r="AA34"/>
  <c r="AN34" s="1"/>
  <c r="BX34" s="1"/>
  <c r="T34"/>
  <c r="R34"/>
  <c r="K34"/>
  <c r="L34" s="1"/>
  <c r="S34" s="1"/>
  <c r="U34" s="1"/>
  <c r="F34"/>
  <c r="MH33"/>
  <c r="MJ33" s="1"/>
  <c r="LH33"/>
  <c r="LG33"/>
  <c r="LF33"/>
  <c r="LE33"/>
  <c r="LD33"/>
  <c r="LC33"/>
  <c r="LB33"/>
  <c r="LA33"/>
  <c r="KZ33"/>
  <c r="KY33"/>
  <c r="KX33"/>
  <c r="KW33"/>
  <c r="KV33"/>
  <c r="KU33"/>
  <c r="KT33"/>
  <c r="KS33"/>
  <c r="KR33"/>
  <c r="KQ33"/>
  <c r="KP33"/>
  <c r="KO33"/>
  <c r="KN33"/>
  <c r="KM33"/>
  <c r="KL33"/>
  <c r="KK33"/>
  <c r="KJ33"/>
  <c r="KI33"/>
  <c r="KH33"/>
  <c r="KG33"/>
  <c r="KF33"/>
  <c r="KE33"/>
  <c r="KD33"/>
  <c r="KC33"/>
  <c r="KB33"/>
  <c r="KA33"/>
  <c r="JZ33"/>
  <c r="JY33"/>
  <c r="JX33"/>
  <c r="JW33"/>
  <c r="JV33"/>
  <c r="JU33"/>
  <c r="JT33"/>
  <c r="JS33"/>
  <c r="JR33"/>
  <c r="JQ33"/>
  <c r="JP33"/>
  <c r="JO33"/>
  <c r="JN33"/>
  <c r="JM33"/>
  <c r="JL33"/>
  <c r="JK33"/>
  <c r="JJ33"/>
  <c r="JI33"/>
  <c r="JH33"/>
  <c r="JG33"/>
  <c r="JF33"/>
  <c r="JE33"/>
  <c r="JD33"/>
  <c r="JC33"/>
  <c r="JB33"/>
  <c r="JA33"/>
  <c r="IZ33"/>
  <c r="IY33"/>
  <c r="IX33"/>
  <c r="IW33"/>
  <c r="IV33"/>
  <c r="IU33"/>
  <c r="IT33"/>
  <c r="IS33"/>
  <c r="IR33"/>
  <c r="IQ33"/>
  <c r="IP33"/>
  <c r="IO33"/>
  <c r="IN33"/>
  <c r="IM33"/>
  <c r="IL33"/>
  <c r="IK33"/>
  <c r="IJ33"/>
  <c r="II33"/>
  <c r="IH33"/>
  <c r="IG33"/>
  <c r="IF33"/>
  <c r="IE33"/>
  <c r="ID33"/>
  <c r="IC33"/>
  <c r="IB33"/>
  <c r="IA33"/>
  <c r="HZ33"/>
  <c r="HY33"/>
  <c r="HX33"/>
  <c r="HW33"/>
  <c r="HV33"/>
  <c r="HU33"/>
  <c r="HT33"/>
  <c r="HS33"/>
  <c r="HR33"/>
  <c r="HQ33"/>
  <c r="HP33"/>
  <c r="HO33"/>
  <c r="HN33"/>
  <c r="HM33"/>
  <c r="HL33"/>
  <c r="HK33"/>
  <c r="HJ33"/>
  <c r="HI33"/>
  <c r="HH33"/>
  <c r="HG33"/>
  <c r="HF33"/>
  <c r="HE33"/>
  <c r="HD33"/>
  <c r="HC33"/>
  <c r="HB33"/>
  <c r="HA33"/>
  <c r="GZ33"/>
  <c r="GY33"/>
  <c r="GX33"/>
  <c r="GW33"/>
  <c r="LL33" s="1"/>
  <c r="GV33"/>
  <c r="LK33" s="1"/>
  <c r="GU33"/>
  <c r="LJ33" s="1"/>
  <c r="GT33"/>
  <c r="LI33" s="1"/>
  <c r="GS33"/>
  <c r="LN33" s="1"/>
  <c r="GL33"/>
  <c r="GK33"/>
  <c r="GJ33"/>
  <c r="GI33"/>
  <c r="GH33"/>
  <c r="GG33"/>
  <c r="GF33"/>
  <c r="GE33"/>
  <c r="GD33"/>
  <c r="GC33"/>
  <c r="GB33"/>
  <c r="GA33"/>
  <c r="FZ33"/>
  <c r="FY33"/>
  <c r="FX33"/>
  <c r="FW33"/>
  <c r="FV33"/>
  <c r="FU33"/>
  <c r="FT33"/>
  <c r="FS33"/>
  <c r="FR33"/>
  <c r="FQ33"/>
  <c r="FP33"/>
  <c r="FO33"/>
  <c r="FN33"/>
  <c r="FM33"/>
  <c r="LS33" s="1"/>
  <c r="FL33"/>
  <c r="LR33" s="1"/>
  <c r="FK33"/>
  <c r="LQ33" s="1"/>
  <c r="FJ33"/>
  <c r="LP33" s="1"/>
  <c r="FI33"/>
  <c r="LO33" s="1"/>
  <c r="EW33"/>
  <c r="EV33"/>
  <c r="EU33"/>
  <c r="ET33"/>
  <c r="ES33"/>
  <c r="ER33"/>
  <c r="EQ33"/>
  <c r="EP33"/>
  <c r="EO33"/>
  <c r="EN33"/>
  <c r="EH33"/>
  <c r="EG33"/>
  <c r="EF33"/>
  <c r="EE33"/>
  <c r="ED33"/>
  <c r="EC33"/>
  <c r="EB33"/>
  <c r="EA33"/>
  <c r="DZ33"/>
  <c r="DY33"/>
  <c r="EX33" s="1"/>
  <c r="DW33"/>
  <c r="DV33"/>
  <c r="DU33"/>
  <c r="DT33"/>
  <c r="DS33"/>
  <c r="DR33"/>
  <c r="DQ33"/>
  <c r="DP33"/>
  <c r="DO33"/>
  <c r="DN33"/>
  <c r="FG33" s="1"/>
  <c r="DM33"/>
  <c r="DL33"/>
  <c r="DK33"/>
  <c r="DJ33"/>
  <c r="DI33"/>
  <c r="DH33"/>
  <c r="DG33"/>
  <c r="DF33"/>
  <c r="DE33"/>
  <c r="DD33"/>
  <c r="DC33"/>
  <c r="DB33"/>
  <c r="DA33"/>
  <c r="CZ33"/>
  <c r="CY33"/>
  <c r="DX33" s="1"/>
  <c r="CW33"/>
  <c r="CV33"/>
  <c r="CU33"/>
  <c r="CT33"/>
  <c r="CS33"/>
  <c r="FH33" s="1"/>
  <c r="CM33"/>
  <c r="CL33"/>
  <c r="CK33"/>
  <c r="CJ33"/>
  <c r="CI33"/>
  <c r="FF33" s="1"/>
  <c r="CH33"/>
  <c r="CG33"/>
  <c r="CF33"/>
  <c r="CE33"/>
  <c r="CD33"/>
  <c r="FE33" s="1"/>
  <c r="CC33"/>
  <c r="FC33" s="1"/>
  <c r="CB33"/>
  <c r="FB33" s="1"/>
  <c r="CA33"/>
  <c r="FA33" s="1"/>
  <c r="BZ33"/>
  <c r="EZ33" s="1"/>
  <c r="BY33"/>
  <c r="FD33" s="1"/>
  <c r="BW33"/>
  <c r="BV33"/>
  <c r="BU33"/>
  <c r="BT33"/>
  <c r="AU33"/>
  <c r="AM33"/>
  <c r="AG33"/>
  <c r="AN33" s="1"/>
  <c r="BX33" s="1"/>
  <c r="AA33"/>
  <c r="T33"/>
  <c r="R33"/>
  <c r="L33"/>
  <c r="S33" s="1"/>
  <c r="U33" s="1"/>
  <c r="K33"/>
  <c r="F33"/>
  <c r="MJ32"/>
  <c r="MU32" s="1"/>
  <c r="MH32"/>
  <c r="LH32"/>
  <c r="LG32"/>
  <c r="LF32"/>
  <c r="LE32"/>
  <c r="LD32"/>
  <c r="LC32"/>
  <c r="LB32"/>
  <c r="LA32"/>
  <c r="KZ32"/>
  <c r="KY32"/>
  <c r="KX32"/>
  <c r="KW32"/>
  <c r="KV32"/>
  <c r="KU32"/>
  <c r="KT32"/>
  <c r="KS32"/>
  <c r="KR32"/>
  <c r="KQ32"/>
  <c r="KP32"/>
  <c r="KO32"/>
  <c r="KN32"/>
  <c r="KM32"/>
  <c r="KL32"/>
  <c r="KK32"/>
  <c r="KJ32"/>
  <c r="KI32"/>
  <c r="KH32"/>
  <c r="KG32"/>
  <c r="KF32"/>
  <c r="KE32"/>
  <c r="KD32"/>
  <c r="KC32"/>
  <c r="KB32"/>
  <c r="KA32"/>
  <c r="JZ32"/>
  <c r="JY32"/>
  <c r="JX32"/>
  <c r="JW32"/>
  <c r="JV32"/>
  <c r="JU32"/>
  <c r="JT32"/>
  <c r="JS32"/>
  <c r="JR32"/>
  <c r="JQ32"/>
  <c r="JP32"/>
  <c r="JO32"/>
  <c r="JN32"/>
  <c r="JM32"/>
  <c r="JL32"/>
  <c r="JK32"/>
  <c r="JJ32"/>
  <c r="JI32"/>
  <c r="JH32"/>
  <c r="JG32"/>
  <c r="JF32"/>
  <c r="JE32"/>
  <c r="JD32"/>
  <c r="JC32"/>
  <c r="JB32"/>
  <c r="JA32"/>
  <c r="IZ32"/>
  <c r="IY32"/>
  <c r="IX32"/>
  <c r="IW32"/>
  <c r="IV32"/>
  <c r="IU32"/>
  <c r="IT32"/>
  <c r="IS32"/>
  <c r="IR32"/>
  <c r="IQ32"/>
  <c r="IP32"/>
  <c r="IO32"/>
  <c r="IN32"/>
  <c r="IM32"/>
  <c r="IL32"/>
  <c r="IK32"/>
  <c r="IJ32"/>
  <c r="II32"/>
  <c r="IH32"/>
  <c r="IG32"/>
  <c r="IF32"/>
  <c r="IE32"/>
  <c r="ID32"/>
  <c r="IC32"/>
  <c r="IB32"/>
  <c r="IA32"/>
  <c r="HZ32"/>
  <c r="HY32"/>
  <c r="HX32"/>
  <c r="HW32"/>
  <c r="HV32"/>
  <c r="HU32"/>
  <c r="HT32"/>
  <c r="HS32"/>
  <c r="HR32"/>
  <c r="HQ32"/>
  <c r="HP32"/>
  <c r="HO32"/>
  <c r="HN32"/>
  <c r="HM32"/>
  <c r="HL32"/>
  <c r="HK32"/>
  <c r="HJ32"/>
  <c r="HI32"/>
  <c r="HH32"/>
  <c r="HG32"/>
  <c r="HF32"/>
  <c r="HE32"/>
  <c r="HD32"/>
  <c r="HC32"/>
  <c r="HB32"/>
  <c r="HA32"/>
  <c r="GZ32"/>
  <c r="GY32"/>
  <c r="GX32"/>
  <c r="GW32"/>
  <c r="LL32" s="1"/>
  <c r="GV32"/>
  <c r="LK32" s="1"/>
  <c r="GU32"/>
  <c r="LJ32" s="1"/>
  <c r="GT32"/>
  <c r="LI32" s="1"/>
  <c r="GS32"/>
  <c r="LN32" s="1"/>
  <c r="GL32"/>
  <c r="GK32"/>
  <c r="GJ32"/>
  <c r="GI32"/>
  <c r="GH32"/>
  <c r="GG32"/>
  <c r="GF32"/>
  <c r="GE32"/>
  <c r="GD32"/>
  <c r="GC32"/>
  <c r="GB32"/>
  <c r="GA32"/>
  <c r="FZ32"/>
  <c r="FY32"/>
  <c r="FX32"/>
  <c r="FW32"/>
  <c r="FV32"/>
  <c r="FU32"/>
  <c r="FT32"/>
  <c r="FS32"/>
  <c r="FR32"/>
  <c r="FQ32"/>
  <c r="FP32"/>
  <c r="FO32"/>
  <c r="FN32"/>
  <c r="FM32"/>
  <c r="LS32" s="1"/>
  <c r="FL32"/>
  <c r="LR32" s="1"/>
  <c r="FK32"/>
  <c r="LQ32" s="1"/>
  <c r="FJ32"/>
  <c r="LP32" s="1"/>
  <c r="FI32"/>
  <c r="LO32" s="1"/>
  <c r="EW32"/>
  <c r="EV32"/>
  <c r="EU32"/>
  <c r="ET32"/>
  <c r="ES32"/>
  <c r="ER32"/>
  <c r="EQ32"/>
  <c r="EP32"/>
  <c r="EO32"/>
  <c r="EN32"/>
  <c r="EH32"/>
  <c r="EG32"/>
  <c r="EF32"/>
  <c r="EE32"/>
  <c r="ED32"/>
  <c r="EC32"/>
  <c r="EB32"/>
  <c r="EA32"/>
  <c r="DZ32"/>
  <c r="DY32"/>
  <c r="EX32" s="1"/>
  <c r="DW32"/>
  <c r="DV32"/>
  <c r="DU32"/>
  <c r="DT32"/>
  <c r="DS32"/>
  <c r="DR32"/>
  <c r="DQ32"/>
  <c r="DP32"/>
  <c r="DO32"/>
  <c r="DN32"/>
  <c r="FG32" s="1"/>
  <c r="DM32"/>
  <c r="DL32"/>
  <c r="DK32"/>
  <c r="DJ32"/>
  <c r="DI32"/>
  <c r="DH32"/>
  <c r="DG32"/>
  <c r="DF32"/>
  <c r="DE32"/>
  <c r="DD32"/>
  <c r="DX32" s="1"/>
  <c r="DC32"/>
  <c r="DB32"/>
  <c r="DA32"/>
  <c r="CZ32"/>
  <c r="CY32"/>
  <c r="CW32"/>
  <c r="CV32"/>
  <c r="CU32"/>
  <c r="CT32"/>
  <c r="CS32"/>
  <c r="FH32" s="1"/>
  <c r="CM32"/>
  <c r="CL32"/>
  <c r="CK32"/>
  <c r="CJ32"/>
  <c r="CI32"/>
  <c r="FF32" s="1"/>
  <c r="CH32"/>
  <c r="CG32"/>
  <c r="CF32"/>
  <c r="CE32"/>
  <c r="CD32"/>
  <c r="FE32" s="1"/>
  <c r="CC32"/>
  <c r="FC32" s="1"/>
  <c r="CB32"/>
  <c r="FB32" s="1"/>
  <c r="CA32"/>
  <c r="FA32" s="1"/>
  <c r="BZ32"/>
  <c r="EZ32" s="1"/>
  <c r="BY32"/>
  <c r="CX32" s="1"/>
  <c r="BW32"/>
  <c r="BV32"/>
  <c r="BU32"/>
  <c r="BT32"/>
  <c r="AU32"/>
  <c r="AM32"/>
  <c r="AG32"/>
  <c r="AA32"/>
  <c r="AN32" s="1"/>
  <c r="BX32" s="1"/>
  <c r="T32"/>
  <c r="R32"/>
  <c r="K32"/>
  <c r="L32" s="1"/>
  <c r="S32" s="1"/>
  <c r="U32" s="1"/>
  <c r="F32"/>
  <c r="MH31"/>
  <c r="MJ31" s="1"/>
  <c r="LH31"/>
  <c r="LG31"/>
  <c r="LF31"/>
  <c r="LE31"/>
  <c r="LD31"/>
  <c r="LC31"/>
  <c r="LB31"/>
  <c r="LA31"/>
  <c r="KZ31"/>
  <c r="KY31"/>
  <c r="KX31"/>
  <c r="KW31"/>
  <c r="KV31"/>
  <c r="KU31"/>
  <c r="KT31"/>
  <c r="KS31"/>
  <c r="KR31"/>
  <c r="KQ31"/>
  <c r="KP31"/>
  <c r="KO31"/>
  <c r="KN31"/>
  <c r="KM31"/>
  <c r="KL31"/>
  <c r="KK31"/>
  <c r="KJ31"/>
  <c r="KI31"/>
  <c r="KH31"/>
  <c r="KG31"/>
  <c r="KF31"/>
  <c r="KE31"/>
  <c r="KD31"/>
  <c r="KC31"/>
  <c r="KB31"/>
  <c r="KA31"/>
  <c r="JZ31"/>
  <c r="JY31"/>
  <c r="JX31"/>
  <c r="JW31"/>
  <c r="JV31"/>
  <c r="JU31"/>
  <c r="JT31"/>
  <c r="JS31"/>
  <c r="JR31"/>
  <c r="JQ31"/>
  <c r="JP31"/>
  <c r="JO31"/>
  <c r="JN31"/>
  <c r="JM31"/>
  <c r="JL31"/>
  <c r="JK31"/>
  <c r="JJ31"/>
  <c r="JI31"/>
  <c r="JH31"/>
  <c r="JG31"/>
  <c r="JF31"/>
  <c r="JE31"/>
  <c r="JD31"/>
  <c r="JC31"/>
  <c r="JB31"/>
  <c r="JA31"/>
  <c r="IZ31"/>
  <c r="IY31"/>
  <c r="IX31"/>
  <c r="IW31"/>
  <c r="IV31"/>
  <c r="IU31"/>
  <c r="IT31"/>
  <c r="IS31"/>
  <c r="IR31"/>
  <c r="IQ31"/>
  <c r="IP31"/>
  <c r="IO31"/>
  <c r="IN31"/>
  <c r="IM31"/>
  <c r="IL31"/>
  <c r="IK31"/>
  <c r="IJ31"/>
  <c r="II31"/>
  <c r="IH31"/>
  <c r="IG31"/>
  <c r="IF31"/>
  <c r="IE31"/>
  <c r="ID31"/>
  <c r="IC31"/>
  <c r="IB31"/>
  <c r="IA31"/>
  <c r="HZ31"/>
  <c r="HY31"/>
  <c r="HX31"/>
  <c r="HW31"/>
  <c r="HV31"/>
  <c r="HU31"/>
  <c r="HT31"/>
  <c r="HS31"/>
  <c r="HR31"/>
  <c r="HQ31"/>
  <c r="HP31"/>
  <c r="HO31"/>
  <c r="HN31"/>
  <c r="HM31"/>
  <c r="HL31"/>
  <c r="HK31"/>
  <c r="HJ31"/>
  <c r="HI31"/>
  <c r="HH31"/>
  <c r="HG31"/>
  <c r="HF31"/>
  <c r="HE31"/>
  <c r="HD31"/>
  <c r="HC31"/>
  <c r="HB31"/>
  <c r="HA31"/>
  <c r="GZ31"/>
  <c r="GY31"/>
  <c r="GX31"/>
  <c r="GW31"/>
  <c r="LL31" s="1"/>
  <c r="GV31"/>
  <c r="LK31" s="1"/>
  <c r="GU31"/>
  <c r="LJ31" s="1"/>
  <c r="GT31"/>
  <c r="LI31" s="1"/>
  <c r="GS31"/>
  <c r="LN31" s="1"/>
  <c r="GL31"/>
  <c r="GK31"/>
  <c r="GJ31"/>
  <c r="GI31"/>
  <c r="GH31"/>
  <c r="GG31"/>
  <c r="GF31"/>
  <c r="GE31"/>
  <c r="GD31"/>
  <c r="GC31"/>
  <c r="GB31"/>
  <c r="GA31"/>
  <c r="FZ31"/>
  <c r="FY31"/>
  <c r="FX31"/>
  <c r="FW31"/>
  <c r="FV31"/>
  <c r="FU31"/>
  <c r="FT31"/>
  <c r="FS31"/>
  <c r="FR31"/>
  <c r="FQ31"/>
  <c r="FP31"/>
  <c r="FO31"/>
  <c r="FN31"/>
  <c r="FM31"/>
  <c r="LS31" s="1"/>
  <c r="FL31"/>
  <c r="LR31" s="1"/>
  <c r="FK31"/>
  <c r="LQ31" s="1"/>
  <c r="FJ31"/>
  <c r="LP31" s="1"/>
  <c r="FI31"/>
  <c r="LO31" s="1"/>
  <c r="EW31"/>
  <c r="EV31"/>
  <c r="EU31"/>
  <c r="ET31"/>
  <c r="ES31"/>
  <c r="ER31"/>
  <c r="EQ31"/>
  <c r="EP31"/>
  <c r="EO31"/>
  <c r="EN31"/>
  <c r="EH31"/>
  <c r="EG31"/>
  <c r="EF31"/>
  <c r="EE31"/>
  <c r="ED31"/>
  <c r="EC31"/>
  <c r="EB31"/>
  <c r="EA31"/>
  <c r="DZ31"/>
  <c r="DY31"/>
  <c r="EX31" s="1"/>
  <c r="DW31"/>
  <c r="DV31"/>
  <c r="DU31"/>
  <c r="DT31"/>
  <c r="DS31"/>
  <c r="DR31"/>
  <c r="DQ31"/>
  <c r="DP31"/>
  <c r="DO31"/>
  <c r="DN31"/>
  <c r="FG31" s="1"/>
  <c r="DM31"/>
  <c r="DL31"/>
  <c r="DK31"/>
  <c r="DJ31"/>
  <c r="DI31"/>
  <c r="DH31"/>
  <c r="DG31"/>
  <c r="DF31"/>
  <c r="DE31"/>
  <c r="DD31"/>
  <c r="DC31"/>
  <c r="DB31"/>
  <c r="DA31"/>
  <c r="CZ31"/>
  <c r="CY31"/>
  <c r="DX31" s="1"/>
  <c r="CW31"/>
  <c r="CV31"/>
  <c r="CU31"/>
  <c r="CT31"/>
  <c r="CS31"/>
  <c r="FH31" s="1"/>
  <c r="CM31"/>
  <c r="CL31"/>
  <c r="CK31"/>
  <c r="CJ31"/>
  <c r="CI31"/>
  <c r="FF31" s="1"/>
  <c r="CH31"/>
  <c r="CG31"/>
  <c r="CF31"/>
  <c r="CE31"/>
  <c r="CD31"/>
  <c r="FE31" s="1"/>
  <c r="CC31"/>
  <c r="FC31" s="1"/>
  <c r="CB31"/>
  <c r="FB31" s="1"/>
  <c r="CA31"/>
  <c r="FA31" s="1"/>
  <c r="BZ31"/>
  <c r="EZ31" s="1"/>
  <c r="BY31"/>
  <c r="FD31" s="1"/>
  <c r="BW31"/>
  <c r="BV31"/>
  <c r="BU31"/>
  <c r="BT31"/>
  <c r="AU31"/>
  <c r="AM31"/>
  <c r="AG31"/>
  <c r="AN31" s="1"/>
  <c r="BX31" s="1"/>
  <c r="AA31"/>
  <c r="T31"/>
  <c r="R31"/>
  <c r="L31"/>
  <c r="S31" s="1"/>
  <c r="U31" s="1"/>
  <c r="K31"/>
  <c r="F31"/>
  <c r="MJ30"/>
  <c r="MU30" s="1"/>
  <c r="MH30"/>
  <c r="LH30"/>
  <c r="LG30"/>
  <c r="LF30"/>
  <c r="LE30"/>
  <c r="LD30"/>
  <c r="LC30"/>
  <c r="LB30"/>
  <c r="LA30"/>
  <c r="KZ30"/>
  <c r="KY30"/>
  <c r="KX30"/>
  <c r="KW30"/>
  <c r="KV30"/>
  <c r="KU30"/>
  <c r="KT30"/>
  <c r="KS30"/>
  <c r="KR30"/>
  <c r="KQ30"/>
  <c r="KP30"/>
  <c r="KO30"/>
  <c r="KN30"/>
  <c r="KM30"/>
  <c r="KL30"/>
  <c r="KK30"/>
  <c r="KJ30"/>
  <c r="KI30"/>
  <c r="KH30"/>
  <c r="KG30"/>
  <c r="KF30"/>
  <c r="KE30"/>
  <c r="KD30"/>
  <c r="KC30"/>
  <c r="KB30"/>
  <c r="KA30"/>
  <c r="JZ30"/>
  <c r="JY30"/>
  <c r="JX30"/>
  <c r="JW30"/>
  <c r="JV30"/>
  <c r="JU30"/>
  <c r="JT30"/>
  <c r="JS30"/>
  <c r="JR30"/>
  <c r="JQ30"/>
  <c r="JP30"/>
  <c r="JO30"/>
  <c r="JN30"/>
  <c r="JM30"/>
  <c r="JL30"/>
  <c r="JK30"/>
  <c r="JJ30"/>
  <c r="JI30"/>
  <c r="JH30"/>
  <c r="JG30"/>
  <c r="JF30"/>
  <c r="JE30"/>
  <c r="JD30"/>
  <c r="JC30"/>
  <c r="JB30"/>
  <c r="JA30"/>
  <c r="IZ30"/>
  <c r="IY30"/>
  <c r="IX30"/>
  <c r="IW30"/>
  <c r="IV30"/>
  <c r="IU30"/>
  <c r="IT30"/>
  <c r="IS30"/>
  <c r="IR30"/>
  <c r="IQ30"/>
  <c r="IP30"/>
  <c r="IO30"/>
  <c r="IN30"/>
  <c r="IM30"/>
  <c r="IL30"/>
  <c r="IK30"/>
  <c r="IJ30"/>
  <c r="II30"/>
  <c r="IH30"/>
  <c r="IG30"/>
  <c r="IF30"/>
  <c r="IE30"/>
  <c r="ID30"/>
  <c r="IC30"/>
  <c r="IB30"/>
  <c r="IA30"/>
  <c r="HZ30"/>
  <c r="HY30"/>
  <c r="HX30"/>
  <c r="HW30"/>
  <c r="HV30"/>
  <c r="HU30"/>
  <c r="HT30"/>
  <c r="HS30"/>
  <c r="HR30"/>
  <c r="HQ30"/>
  <c r="HP30"/>
  <c r="HO30"/>
  <c r="HN30"/>
  <c r="HM30"/>
  <c r="HL30"/>
  <c r="HK30"/>
  <c r="HJ30"/>
  <c r="HI30"/>
  <c r="HH30"/>
  <c r="HG30"/>
  <c r="HF30"/>
  <c r="HE30"/>
  <c r="HD30"/>
  <c r="HC30"/>
  <c r="HB30"/>
  <c r="HA30"/>
  <c r="GZ30"/>
  <c r="GY30"/>
  <c r="GX30"/>
  <c r="GW30"/>
  <c r="LL30" s="1"/>
  <c r="GV30"/>
  <c r="LK30" s="1"/>
  <c r="GU30"/>
  <c r="LJ30" s="1"/>
  <c r="GT30"/>
  <c r="LI30" s="1"/>
  <c r="GS30"/>
  <c r="LN30" s="1"/>
  <c r="GL30"/>
  <c r="GK30"/>
  <c r="GJ30"/>
  <c r="GI30"/>
  <c r="GH30"/>
  <c r="GG30"/>
  <c r="GF30"/>
  <c r="GE30"/>
  <c r="GD30"/>
  <c r="GC30"/>
  <c r="GB30"/>
  <c r="GA30"/>
  <c r="FZ30"/>
  <c r="FY30"/>
  <c r="FX30"/>
  <c r="FW30"/>
  <c r="FV30"/>
  <c r="FU30"/>
  <c r="FT30"/>
  <c r="FS30"/>
  <c r="FR30"/>
  <c r="FQ30"/>
  <c r="FP30"/>
  <c r="FO30"/>
  <c r="FN30"/>
  <c r="FM30"/>
  <c r="LS30" s="1"/>
  <c r="FL30"/>
  <c r="LR30" s="1"/>
  <c r="FK30"/>
  <c r="LQ30" s="1"/>
  <c r="FJ30"/>
  <c r="LP30" s="1"/>
  <c r="FI30"/>
  <c r="LO30" s="1"/>
  <c r="EW30"/>
  <c r="EV30"/>
  <c r="EU30"/>
  <c r="ET30"/>
  <c r="ES30"/>
  <c r="ER30"/>
  <c r="EQ30"/>
  <c r="EP30"/>
  <c r="EO30"/>
  <c r="EN30"/>
  <c r="EH30"/>
  <c r="EG30"/>
  <c r="EF30"/>
  <c r="EE30"/>
  <c r="ED30"/>
  <c r="EC30"/>
  <c r="EB30"/>
  <c r="EA30"/>
  <c r="DZ30"/>
  <c r="DY30"/>
  <c r="EX30" s="1"/>
  <c r="DW30"/>
  <c r="DV30"/>
  <c r="DU30"/>
  <c r="DT30"/>
  <c r="DS30"/>
  <c r="DR30"/>
  <c r="DQ30"/>
  <c r="DP30"/>
  <c r="DO30"/>
  <c r="DN30"/>
  <c r="FG30" s="1"/>
  <c r="DM30"/>
  <c r="DL30"/>
  <c r="DK30"/>
  <c r="DJ30"/>
  <c r="DI30"/>
  <c r="DH30"/>
  <c r="DG30"/>
  <c r="DF30"/>
  <c r="DE30"/>
  <c r="DD30"/>
  <c r="DX30" s="1"/>
  <c r="DC30"/>
  <c r="DB30"/>
  <c r="DA30"/>
  <c r="CZ30"/>
  <c r="CY30"/>
  <c r="CW30"/>
  <c r="CV30"/>
  <c r="CU30"/>
  <c r="CT30"/>
  <c r="CS30"/>
  <c r="FH30" s="1"/>
  <c r="CM30"/>
  <c r="CL30"/>
  <c r="CK30"/>
  <c r="CJ30"/>
  <c r="CI30"/>
  <c r="FF30" s="1"/>
  <c r="CH30"/>
  <c r="CG30"/>
  <c r="CF30"/>
  <c r="CE30"/>
  <c r="CD30"/>
  <c r="FE30" s="1"/>
  <c r="CC30"/>
  <c r="FC30" s="1"/>
  <c r="CB30"/>
  <c r="FB30" s="1"/>
  <c r="CA30"/>
  <c r="FA30" s="1"/>
  <c r="BZ30"/>
  <c r="EZ30" s="1"/>
  <c r="BY30"/>
  <c r="CX30" s="1"/>
  <c r="BW30"/>
  <c r="BV30"/>
  <c r="BU30"/>
  <c r="BT30"/>
  <c r="AU30"/>
  <c r="AM30"/>
  <c r="AG30"/>
  <c r="AA30"/>
  <c r="AN30" s="1"/>
  <c r="BX30" s="1"/>
  <c r="T30"/>
  <c r="R30"/>
  <c r="K30"/>
  <c r="L30" s="1"/>
  <c r="S30" s="1"/>
  <c r="U30" s="1"/>
  <c r="F30"/>
  <c r="MH29"/>
  <c r="MJ29" s="1"/>
  <c r="LH29"/>
  <c r="LG29"/>
  <c r="LF29"/>
  <c r="LE29"/>
  <c r="LD29"/>
  <c r="LC29"/>
  <c r="LB29"/>
  <c r="LA29"/>
  <c r="KZ29"/>
  <c r="KY29"/>
  <c r="KX29"/>
  <c r="KW29"/>
  <c r="KV29"/>
  <c r="KU29"/>
  <c r="KT29"/>
  <c r="KS29"/>
  <c r="KR29"/>
  <c r="KQ29"/>
  <c r="KP29"/>
  <c r="KO29"/>
  <c r="KN29"/>
  <c r="KM29"/>
  <c r="KL29"/>
  <c r="KK29"/>
  <c r="KJ29"/>
  <c r="KI29"/>
  <c r="KH29"/>
  <c r="KG29"/>
  <c r="KF29"/>
  <c r="KE29"/>
  <c r="KD29"/>
  <c r="KC29"/>
  <c r="KB29"/>
  <c r="KA29"/>
  <c r="JZ29"/>
  <c r="JY29"/>
  <c r="JX29"/>
  <c r="JW29"/>
  <c r="JV29"/>
  <c r="JU29"/>
  <c r="JT29"/>
  <c r="JS29"/>
  <c r="JR29"/>
  <c r="JQ29"/>
  <c r="JP29"/>
  <c r="JO29"/>
  <c r="JN29"/>
  <c r="JM29"/>
  <c r="JL29"/>
  <c r="JK29"/>
  <c r="JJ29"/>
  <c r="JI29"/>
  <c r="JH29"/>
  <c r="JG29"/>
  <c r="JF29"/>
  <c r="JE29"/>
  <c r="JD29"/>
  <c r="JC29"/>
  <c r="JB29"/>
  <c r="JA29"/>
  <c r="IZ29"/>
  <c r="IY29"/>
  <c r="IX29"/>
  <c r="IW29"/>
  <c r="IV29"/>
  <c r="IU29"/>
  <c r="IT29"/>
  <c r="IS29"/>
  <c r="IR29"/>
  <c r="IQ29"/>
  <c r="IP29"/>
  <c r="IO29"/>
  <c r="IN29"/>
  <c r="IM29"/>
  <c r="IL29"/>
  <c r="IK29"/>
  <c r="IJ29"/>
  <c r="II29"/>
  <c r="IH29"/>
  <c r="IG29"/>
  <c r="IF29"/>
  <c r="IE29"/>
  <c r="ID29"/>
  <c r="IC29"/>
  <c r="IB29"/>
  <c r="IA29"/>
  <c r="HZ29"/>
  <c r="HY29"/>
  <c r="HX29"/>
  <c r="HW29"/>
  <c r="HV29"/>
  <c r="HU29"/>
  <c r="HT29"/>
  <c r="HS29"/>
  <c r="HR29"/>
  <c r="HQ29"/>
  <c r="HP29"/>
  <c r="HO29"/>
  <c r="HN29"/>
  <c r="HM29"/>
  <c r="HL29"/>
  <c r="HK29"/>
  <c r="HJ29"/>
  <c r="HI29"/>
  <c r="HH29"/>
  <c r="HG29"/>
  <c r="HF29"/>
  <c r="HE29"/>
  <c r="HD29"/>
  <c r="HC29"/>
  <c r="HB29"/>
  <c r="HA29"/>
  <c r="GZ29"/>
  <c r="GY29"/>
  <c r="GX29"/>
  <c r="GW29"/>
  <c r="LL29" s="1"/>
  <c r="GV29"/>
  <c r="LK29" s="1"/>
  <c r="GU29"/>
  <c r="LJ29" s="1"/>
  <c r="GT29"/>
  <c r="LI29" s="1"/>
  <c r="GS29"/>
  <c r="LN29" s="1"/>
  <c r="GL29"/>
  <c r="GK29"/>
  <c r="GJ29"/>
  <c r="GI29"/>
  <c r="GH29"/>
  <c r="GG29"/>
  <c r="GF29"/>
  <c r="GE29"/>
  <c r="GD29"/>
  <c r="GC29"/>
  <c r="GB29"/>
  <c r="GA29"/>
  <c r="FZ29"/>
  <c r="FY29"/>
  <c r="FX29"/>
  <c r="FW29"/>
  <c r="FV29"/>
  <c r="FU29"/>
  <c r="FT29"/>
  <c r="FS29"/>
  <c r="FR29"/>
  <c r="FQ29"/>
  <c r="FP29"/>
  <c r="FO29"/>
  <c r="FN29"/>
  <c r="FM29"/>
  <c r="LS29" s="1"/>
  <c r="FL29"/>
  <c r="LR29" s="1"/>
  <c r="FK29"/>
  <c r="LQ29" s="1"/>
  <c r="FJ29"/>
  <c r="LP29" s="1"/>
  <c r="FI29"/>
  <c r="LO29" s="1"/>
  <c r="EW29"/>
  <c r="EV29"/>
  <c r="EU29"/>
  <c r="ET29"/>
  <c r="ES29"/>
  <c r="ER29"/>
  <c r="EQ29"/>
  <c r="EP29"/>
  <c r="EO29"/>
  <c r="EN29"/>
  <c r="EH29"/>
  <c r="EG29"/>
  <c r="EF29"/>
  <c r="EE29"/>
  <c r="ED29"/>
  <c r="EC29"/>
  <c r="EB29"/>
  <c r="EA29"/>
  <c r="DZ29"/>
  <c r="DY29"/>
  <c r="EX29" s="1"/>
  <c r="DW29"/>
  <c r="DV29"/>
  <c r="DU29"/>
  <c r="DT29"/>
  <c r="DS29"/>
  <c r="DR29"/>
  <c r="DQ29"/>
  <c r="DP29"/>
  <c r="DO29"/>
  <c r="DN29"/>
  <c r="FG29" s="1"/>
  <c r="DM29"/>
  <c r="DL29"/>
  <c r="DK29"/>
  <c r="DJ29"/>
  <c r="DI29"/>
  <c r="DH29"/>
  <c r="DG29"/>
  <c r="DF29"/>
  <c r="DE29"/>
  <c r="DD29"/>
  <c r="DC29"/>
  <c r="DB29"/>
  <c r="DA29"/>
  <c r="CZ29"/>
  <c r="CY29"/>
  <c r="DX29" s="1"/>
  <c r="CW29"/>
  <c r="CV29"/>
  <c r="CU29"/>
  <c r="CT29"/>
  <c r="CS29"/>
  <c r="FH29" s="1"/>
  <c r="CM29"/>
  <c r="CL29"/>
  <c r="CK29"/>
  <c r="CJ29"/>
  <c r="CI29"/>
  <c r="FF29" s="1"/>
  <c r="CH29"/>
  <c r="CG29"/>
  <c r="CF29"/>
  <c r="CE29"/>
  <c r="CD29"/>
  <c r="FE29" s="1"/>
  <c r="CC29"/>
  <c r="FC29" s="1"/>
  <c r="CB29"/>
  <c r="FB29" s="1"/>
  <c r="CA29"/>
  <c r="FA29" s="1"/>
  <c r="BZ29"/>
  <c r="EZ29" s="1"/>
  <c r="BY29"/>
  <c r="FD29" s="1"/>
  <c r="BW29"/>
  <c r="BV29"/>
  <c r="BU29"/>
  <c r="BT29"/>
  <c r="AU29"/>
  <c r="AM29"/>
  <c r="AG29"/>
  <c r="AN29" s="1"/>
  <c r="BX29" s="1"/>
  <c r="AA29"/>
  <c r="T29"/>
  <c r="R29"/>
  <c r="L29"/>
  <c r="S29" s="1"/>
  <c r="U29" s="1"/>
  <c r="K29"/>
  <c r="F29"/>
  <c r="MJ28"/>
  <c r="MU28" s="1"/>
  <c r="MH28"/>
  <c r="LH28"/>
  <c r="LG28"/>
  <c r="LF28"/>
  <c r="LE28"/>
  <c r="LD28"/>
  <c r="LC28"/>
  <c r="LB28"/>
  <c r="LA28"/>
  <c r="KZ28"/>
  <c r="KY28"/>
  <c r="KX28"/>
  <c r="KW28"/>
  <c r="KV28"/>
  <c r="KU28"/>
  <c r="KT28"/>
  <c r="KS28"/>
  <c r="KR28"/>
  <c r="KQ28"/>
  <c r="KP28"/>
  <c r="KO28"/>
  <c r="KN28"/>
  <c r="KM28"/>
  <c r="KL28"/>
  <c r="KK28"/>
  <c r="KJ28"/>
  <c r="KI28"/>
  <c r="KH28"/>
  <c r="KG28"/>
  <c r="KF28"/>
  <c r="KE28"/>
  <c r="KD28"/>
  <c r="KC28"/>
  <c r="KB28"/>
  <c r="KA28"/>
  <c r="JZ28"/>
  <c r="JY28"/>
  <c r="JX28"/>
  <c r="JW28"/>
  <c r="JV28"/>
  <c r="JU28"/>
  <c r="JT28"/>
  <c r="JS28"/>
  <c r="JR28"/>
  <c r="JQ28"/>
  <c r="JP28"/>
  <c r="JO28"/>
  <c r="JN28"/>
  <c r="JM28"/>
  <c r="JL28"/>
  <c r="JK28"/>
  <c r="JJ28"/>
  <c r="JI28"/>
  <c r="JH28"/>
  <c r="JG28"/>
  <c r="JF28"/>
  <c r="JE28"/>
  <c r="JD28"/>
  <c r="JC28"/>
  <c r="JB28"/>
  <c r="JA28"/>
  <c r="IZ28"/>
  <c r="IY28"/>
  <c r="IX28"/>
  <c r="IW28"/>
  <c r="IV28"/>
  <c r="IU28"/>
  <c r="IT28"/>
  <c r="IS28"/>
  <c r="IR28"/>
  <c r="IQ28"/>
  <c r="IP28"/>
  <c r="IO28"/>
  <c r="IN28"/>
  <c r="IM28"/>
  <c r="IL28"/>
  <c r="IK28"/>
  <c r="IJ28"/>
  <c r="II28"/>
  <c r="IH28"/>
  <c r="IG28"/>
  <c r="IF28"/>
  <c r="IE28"/>
  <c r="ID28"/>
  <c r="IC28"/>
  <c r="IB28"/>
  <c r="IA28"/>
  <c r="HZ28"/>
  <c r="HY28"/>
  <c r="HX28"/>
  <c r="HW28"/>
  <c r="HV28"/>
  <c r="HU28"/>
  <c r="HT28"/>
  <c r="HS28"/>
  <c r="HR28"/>
  <c r="HQ28"/>
  <c r="HP28"/>
  <c r="HO28"/>
  <c r="HN28"/>
  <c r="HM28"/>
  <c r="HL28"/>
  <c r="HK28"/>
  <c r="HJ28"/>
  <c r="HI28"/>
  <c r="HH28"/>
  <c r="HG28"/>
  <c r="HF28"/>
  <c r="HE28"/>
  <c r="HD28"/>
  <c r="HC28"/>
  <c r="HB28"/>
  <c r="HA28"/>
  <c r="GZ28"/>
  <c r="GY28"/>
  <c r="GX28"/>
  <c r="GW28"/>
  <c r="LL28" s="1"/>
  <c r="GV28"/>
  <c r="LK28" s="1"/>
  <c r="GU28"/>
  <c r="LJ28" s="1"/>
  <c r="GT28"/>
  <c r="LI28" s="1"/>
  <c r="GS28"/>
  <c r="LN28" s="1"/>
  <c r="GL28"/>
  <c r="GK28"/>
  <c r="GJ28"/>
  <c r="GI28"/>
  <c r="GH28"/>
  <c r="GG28"/>
  <c r="GF28"/>
  <c r="GE28"/>
  <c r="GD28"/>
  <c r="GC28"/>
  <c r="GB28"/>
  <c r="GA28"/>
  <c r="FZ28"/>
  <c r="FY28"/>
  <c r="FX28"/>
  <c r="FW28"/>
  <c r="FV28"/>
  <c r="FU28"/>
  <c r="FT28"/>
  <c r="FS28"/>
  <c r="FR28"/>
  <c r="FQ28"/>
  <c r="FP28"/>
  <c r="FO28"/>
  <c r="FN28"/>
  <c r="FM28"/>
  <c r="LS28" s="1"/>
  <c r="FL28"/>
  <c r="LR28" s="1"/>
  <c r="FK28"/>
  <c r="LQ28" s="1"/>
  <c r="FJ28"/>
  <c r="LP28" s="1"/>
  <c r="FI28"/>
  <c r="LO28" s="1"/>
  <c r="EW28"/>
  <c r="EV28"/>
  <c r="EU28"/>
  <c r="ET28"/>
  <c r="ES28"/>
  <c r="ER28"/>
  <c r="EQ28"/>
  <c r="EP28"/>
  <c r="EO28"/>
  <c r="EN28"/>
  <c r="EH28"/>
  <c r="EG28"/>
  <c r="EF28"/>
  <c r="EE28"/>
  <c r="ED28"/>
  <c r="EC28"/>
  <c r="EB28"/>
  <c r="EA28"/>
  <c r="DZ28"/>
  <c r="DY28"/>
  <c r="EX28" s="1"/>
  <c r="DW28"/>
  <c r="DV28"/>
  <c r="DU28"/>
  <c r="DT28"/>
  <c r="DS28"/>
  <c r="DR28"/>
  <c r="DQ28"/>
  <c r="DP28"/>
  <c r="DO28"/>
  <c r="DN28"/>
  <c r="FG28" s="1"/>
  <c r="DM28"/>
  <c r="DL28"/>
  <c r="DK28"/>
  <c r="DJ28"/>
  <c r="DI28"/>
  <c r="DH28"/>
  <c r="DG28"/>
  <c r="DF28"/>
  <c r="DE28"/>
  <c r="DD28"/>
  <c r="DX28" s="1"/>
  <c r="DC28"/>
  <c r="DB28"/>
  <c r="DA28"/>
  <c r="CZ28"/>
  <c r="CY28"/>
  <c r="CW28"/>
  <c r="CV28"/>
  <c r="CU28"/>
  <c r="CT28"/>
  <c r="CS28"/>
  <c r="FH28" s="1"/>
  <c r="CM28"/>
  <c r="CL28"/>
  <c r="CK28"/>
  <c r="CJ28"/>
  <c r="CI28"/>
  <c r="FF28" s="1"/>
  <c r="CH28"/>
  <c r="CG28"/>
  <c r="CF28"/>
  <c r="CE28"/>
  <c r="CD28"/>
  <c r="FE28" s="1"/>
  <c r="CC28"/>
  <c r="FC28" s="1"/>
  <c r="CB28"/>
  <c r="FB28" s="1"/>
  <c r="CA28"/>
  <c r="FA28" s="1"/>
  <c r="BZ28"/>
  <c r="EZ28" s="1"/>
  <c r="BY28"/>
  <c r="CX28" s="1"/>
  <c r="BW28"/>
  <c r="BV28"/>
  <c r="BU28"/>
  <c r="BT28"/>
  <c r="AU28"/>
  <c r="AM28"/>
  <c r="AG28"/>
  <c r="AA28"/>
  <c r="AN28" s="1"/>
  <c r="BX28" s="1"/>
  <c r="T28"/>
  <c r="R28"/>
  <c r="K28"/>
  <c r="L28" s="1"/>
  <c r="S28" s="1"/>
  <c r="U28" s="1"/>
  <c r="F28"/>
  <c r="MH27"/>
  <c r="MJ27" s="1"/>
  <c r="LH27"/>
  <c r="LG27"/>
  <c r="LF27"/>
  <c r="LE27"/>
  <c r="LD27"/>
  <c r="LC27"/>
  <c r="LB27"/>
  <c r="LA27"/>
  <c r="KZ27"/>
  <c r="KY27"/>
  <c r="KX27"/>
  <c r="KW27"/>
  <c r="KV27"/>
  <c r="KU27"/>
  <c r="KT27"/>
  <c r="KS27"/>
  <c r="KR27"/>
  <c r="KQ27"/>
  <c r="KP27"/>
  <c r="KO27"/>
  <c r="KN27"/>
  <c r="KM27"/>
  <c r="KL27"/>
  <c r="KK27"/>
  <c r="KJ27"/>
  <c r="KI27"/>
  <c r="KH27"/>
  <c r="KG27"/>
  <c r="KF27"/>
  <c r="KE27"/>
  <c r="KD27"/>
  <c r="KC27"/>
  <c r="KB27"/>
  <c r="KA27"/>
  <c r="JZ27"/>
  <c r="JY27"/>
  <c r="JX27"/>
  <c r="JW27"/>
  <c r="JV27"/>
  <c r="JU27"/>
  <c r="JT27"/>
  <c r="JS27"/>
  <c r="JR27"/>
  <c r="JQ27"/>
  <c r="JP27"/>
  <c r="JO27"/>
  <c r="JN27"/>
  <c r="JM27"/>
  <c r="JL27"/>
  <c r="JK27"/>
  <c r="JJ27"/>
  <c r="JI27"/>
  <c r="JH27"/>
  <c r="JG27"/>
  <c r="JF27"/>
  <c r="JE27"/>
  <c r="JD27"/>
  <c r="JC27"/>
  <c r="JB27"/>
  <c r="JA27"/>
  <c r="IZ27"/>
  <c r="IY27"/>
  <c r="IX27"/>
  <c r="IW27"/>
  <c r="IV27"/>
  <c r="IU27"/>
  <c r="IT27"/>
  <c r="IS27"/>
  <c r="IR27"/>
  <c r="IQ27"/>
  <c r="IP27"/>
  <c r="IO27"/>
  <c r="IN27"/>
  <c r="IM27"/>
  <c r="IL27"/>
  <c r="IK27"/>
  <c r="IJ27"/>
  <c r="II27"/>
  <c r="IH27"/>
  <c r="IG27"/>
  <c r="IF27"/>
  <c r="IE27"/>
  <c r="ID27"/>
  <c r="IC27"/>
  <c r="IB27"/>
  <c r="IA27"/>
  <c r="HZ27"/>
  <c r="HY27"/>
  <c r="HX27"/>
  <c r="HW27"/>
  <c r="HV27"/>
  <c r="HU27"/>
  <c r="HT27"/>
  <c r="HS27"/>
  <c r="HR27"/>
  <c r="HQ27"/>
  <c r="HP27"/>
  <c r="HO27"/>
  <c r="HN27"/>
  <c r="HM27"/>
  <c r="HL27"/>
  <c r="HK27"/>
  <c r="HJ27"/>
  <c r="HI27"/>
  <c r="HH27"/>
  <c r="HG27"/>
  <c r="HF27"/>
  <c r="HE27"/>
  <c r="HD27"/>
  <c r="HC27"/>
  <c r="HB27"/>
  <c r="HA27"/>
  <c r="GZ27"/>
  <c r="GY27"/>
  <c r="GX27"/>
  <c r="GW27"/>
  <c r="LL27" s="1"/>
  <c r="GV27"/>
  <c r="LK27" s="1"/>
  <c r="GU27"/>
  <c r="LJ27" s="1"/>
  <c r="GT27"/>
  <c r="LI27" s="1"/>
  <c r="GS27"/>
  <c r="LN27" s="1"/>
  <c r="GL27"/>
  <c r="GK27"/>
  <c r="GJ27"/>
  <c r="GI27"/>
  <c r="GH27"/>
  <c r="GG27"/>
  <c r="GF27"/>
  <c r="GE27"/>
  <c r="GD27"/>
  <c r="GC27"/>
  <c r="GB27"/>
  <c r="GA27"/>
  <c r="FZ27"/>
  <c r="FY27"/>
  <c r="FX27"/>
  <c r="FW27"/>
  <c r="FV27"/>
  <c r="FU27"/>
  <c r="FT27"/>
  <c r="FS27"/>
  <c r="FR27"/>
  <c r="FQ27"/>
  <c r="FP27"/>
  <c r="FO27"/>
  <c r="FN27"/>
  <c r="FM27"/>
  <c r="LS27" s="1"/>
  <c r="FL27"/>
  <c r="LR27" s="1"/>
  <c r="FK27"/>
  <c r="LQ27" s="1"/>
  <c r="FJ27"/>
  <c r="LP27" s="1"/>
  <c r="FI27"/>
  <c r="LO27" s="1"/>
  <c r="EW27"/>
  <c r="EV27"/>
  <c r="EU27"/>
  <c r="ET27"/>
  <c r="ES27"/>
  <c r="ER27"/>
  <c r="EQ27"/>
  <c r="EP27"/>
  <c r="EO27"/>
  <c r="EN27"/>
  <c r="EH27"/>
  <c r="EG27"/>
  <c r="EF27"/>
  <c r="EE27"/>
  <c r="ED27"/>
  <c r="EC27"/>
  <c r="EB27"/>
  <c r="EA27"/>
  <c r="DZ27"/>
  <c r="DY27"/>
  <c r="EX27" s="1"/>
  <c r="DW27"/>
  <c r="DV27"/>
  <c r="DU27"/>
  <c r="DT27"/>
  <c r="DS27"/>
  <c r="DR27"/>
  <c r="DQ27"/>
  <c r="DP27"/>
  <c r="DO27"/>
  <c r="DN27"/>
  <c r="FG27" s="1"/>
  <c r="DM27"/>
  <c r="DL27"/>
  <c r="DK27"/>
  <c r="DJ27"/>
  <c r="DI27"/>
  <c r="DH27"/>
  <c r="DG27"/>
  <c r="DF27"/>
  <c r="DE27"/>
  <c r="DD27"/>
  <c r="DC27"/>
  <c r="DB27"/>
  <c r="DA27"/>
  <c r="CZ27"/>
  <c r="CY27"/>
  <c r="DX27" s="1"/>
  <c r="CW27"/>
  <c r="CV27"/>
  <c r="CU27"/>
  <c r="CT27"/>
  <c r="CS27"/>
  <c r="FH27" s="1"/>
  <c r="CM27"/>
  <c r="CL27"/>
  <c r="CK27"/>
  <c r="CJ27"/>
  <c r="CI27"/>
  <c r="FF27" s="1"/>
  <c r="CH27"/>
  <c r="CG27"/>
  <c r="CF27"/>
  <c r="CE27"/>
  <c r="CD27"/>
  <c r="FE27" s="1"/>
  <c r="CC27"/>
  <c r="FC27" s="1"/>
  <c r="CB27"/>
  <c r="FB27" s="1"/>
  <c r="CA27"/>
  <c r="FA27" s="1"/>
  <c r="BZ27"/>
  <c r="EZ27" s="1"/>
  <c r="BY27"/>
  <c r="FD27" s="1"/>
  <c r="BW27"/>
  <c r="BV27"/>
  <c r="BU27"/>
  <c r="BT27"/>
  <c r="AU27"/>
  <c r="AM27"/>
  <c r="AG27"/>
  <c r="AN27" s="1"/>
  <c r="BX27" s="1"/>
  <c r="AA27"/>
  <c r="T27"/>
  <c r="R27"/>
  <c r="L27"/>
  <c r="S27" s="1"/>
  <c r="U27" s="1"/>
  <c r="K27"/>
  <c r="F27"/>
  <c r="MJ26"/>
  <c r="MU26" s="1"/>
  <c r="MH26"/>
  <c r="LH26"/>
  <c r="LG26"/>
  <c r="LF26"/>
  <c r="LE26"/>
  <c r="LD26"/>
  <c r="LC26"/>
  <c r="LB26"/>
  <c r="LA26"/>
  <c r="KZ26"/>
  <c r="KY26"/>
  <c r="KX26"/>
  <c r="KW26"/>
  <c r="KV26"/>
  <c r="KU26"/>
  <c r="KT26"/>
  <c r="KS26"/>
  <c r="KR26"/>
  <c r="KQ26"/>
  <c r="KP26"/>
  <c r="KO26"/>
  <c r="KN26"/>
  <c r="KM26"/>
  <c r="KL26"/>
  <c r="KK26"/>
  <c r="KJ26"/>
  <c r="KI26"/>
  <c r="KH26"/>
  <c r="KG26"/>
  <c r="KF26"/>
  <c r="KE26"/>
  <c r="KD26"/>
  <c r="KC26"/>
  <c r="KB26"/>
  <c r="KA26"/>
  <c r="JZ26"/>
  <c r="JY26"/>
  <c r="JX26"/>
  <c r="JW26"/>
  <c r="JV26"/>
  <c r="JU26"/>
  <c r="JT26"/>
  <c r="JS26"/>
  <c r="JR26"/>
  <c r="JQ26"/>
  <c r="JP26"/>
  <c r="JO26"/>
  <c r="JN26"/>
  <c r="JM26"/>
  <c r="JL26"/>
  <c r="JK26"/>
  <c r="JJ26"/>
  <c r="JI26"/>
  <c r="JH26"/>
  <c r="JG26"/>
  <c r="JF26"/>
  <c r="JE26"/>
  <c r="JD26"/>
  <c r="JC26"/>
  <c r="JB26"/>
  <c r="JA26"/>
  <c r="IZ26"/>
  <c r="IY26"/>
  <c r="IX26"/>
  <c r="IW26"/>
  <c r="IV26"/>
  <c r="IU26"/>
  <c r="IT26"/>
  <c r="IS26"/>
  <c r="IR26"/>
  <c r="IQ26"/>
  <c r="IP26"/>
  <c r="IO26"/>
  <c r="IN26"/>
  <c r="IM26"/>
  <c r="IL26"/>
  <c r="IK26"/>
  <c r="IJ26"/>
  <c r="II26"/>
  <c r="IH26"/>
  <c r="IG26"/>
  <c r="IF26"/>
  <c r="IE26"/>
  <c r="ID26"/>
  <c r="IC26"/>
  <c r="IB26"/>
  <c r="IA26"/>
  <c r="HZ26"/>
  <c r="HY26"/>
  <c r="HX26"/>
  <c r="HW26"/>
  <c r="HV26"/>
  <c r="HU26"/>
  <c r="HT26"/>
  <c r="HS26"/>
  <c r="HR26"/>
  <c r="HQ26"/>
  <c r="HP26"/>
  <c r="HO26"/>
  <c r="HN26"/>
  <c r="HM26"/>
  <c r="HL26"/>
  <c r="HK26"/>
  <c r="HJ26"/>
  <c r="HI26"/>
  <c r="HH26"/>
  <c r="HG26"/>
  <c r="HF26"/>
  <c r="HE26"/>
  <c r="HD26"/>
  <c r="HC26"/>
  <c r="HB26"/>
  <c r="HA26"/>
  <c r="GZ26"/>
  <c r="GY26"/>
  <c r="GX26"/>
  <c r="GW26"/>
  <c r="LL26" s="1"/>
  <c r="GV26"/>
  <c r="LK26" s="1"/>
  <c r="GU26"/>
  <c r="LJ26" s="1"/>
  <c r="GT26"/>
  <c r="LI26" s="1"/>
  <c r="GS26"/>
  <c r="LN26" s="1"/>
  <c r="GL26"/>
  <c r="GK26"/>
  <c r="GJ26"/>
  <c r="GI26"/>
  <c r="GH26"/>
  <c r="GG26"/>
  <c r="GF26"/>
  <c r="GE26"/>
  <c r="GD26"/>
  <c r="GC26"/>
  <c r="GB26"/>
  <c r="GA26"/>
  <c r="FZ26"/>
  <c r="FY26"/>
  <c r="FX26"/>
  <c r="FW26"/>
  <c r="FV26"/>
  <c r="FU26"/>
  <c r="FT26"/>
  <c r="FS26"/>
  <c r="FR26"/>
  <c r="FQ26"/>
  <c r="FP26"/>
  <c r="FO26"/>
  <c r="FN26"/>
  <c r="FM26"/>
  <c r="LS26" s="1"/>
  <c r="FL26"/>
  <c r="LR26" s="1"/>
  <c r="FK26"/>
  <c r="LQ26" s="1"/>
  <c r="FJ26"/>
  <c r="LP26" s="1"/>
  <c r="FI26"/>
  <c r="LO26" s="1"/>
  <c r="EW26"/>
  <c r="EV26"/>
  <c r="EU26"/>
  <c r="ET26"/>
  <c r="ES26"/>
  <c r="ER26"/>
  <c r="EQ26"/>
  <c r="EP26"/>
  <c r="EO26"/>
  <c r="EN26"/>
  <c r="EH26"/>
  <c r="EG26"/>
  <c r="EF26"/>
  <c r="EE26"/>
  <c r="ED26"/>
  <c r="EC26"/>
  <c r="EB26"/>
  <c r="EA26"/>
  <c r="DZ26"/>
  <c r="DY26"/>
  <c r="EX26" s="1"/>
  <c r="DW26"/>
  <c r="DV26"/>
  <c r="DU26"/>
  <c r="DT26"/>
  <c r="DS26"/>
  <c r="DR26"/>
  <c r="DQ26"/>
  <c r="DP26"/>
  <c r="DO26"/>
  <c r="DN26"/>
  <c r="FG26" s="1"/>
  <c r="DM26"/>
  <c r="DL26"/>
  <c r="DK26"/>
  <c r="DJ26"/>
  <c r="DI26"/>
  <c r="DH26"/>
  <c r="DG26"/>
  <c r="DF26"/>
  <c r="DE26"/>
  <c r="DD26"/>
  <c r="DX26" s="1"/>
  <c r="DC26"/>
  <c r="DB26"/>
  <c r="DA26"/>
  <c r="CZ26"/>
  <c r="CY26"/>
  <c r="CW26"/>
  <c r="CV26"/>
  <c r="CU26"/>
  <c r="CT26"/>
  <c r="CS26"/>
  <c r="FH26" s="1"/>
  <c r="CM26"/>
  <c r="CL26"/>
  <c r="CK26"/>
  <c r="CJ26"/>
  <c r="CI26"/>
  <c r="FF26" s="1"/>
  <c r="CH26"/>
  <c r="CG26"/>
  <c r="CF26"/>
  <c r="CE26"/>
  <c r="CD26"/>
  <c r="FE26" s="1"/>
  <c r="CC26"/>
  <c r="FC26" s="1"/>
  <c r="CB26"/>
  <c r="FB26" s="1"/>
  <c r="CA26"/>
  <c r="FA26" s="1"/>
  <c r="BZ26"/>
  <c r="EZ26" s="1"/>
  <c r="BY26"/>
  <c r="CX26" s="1"/>
  <c r="BW26"/>
  <c r="BV26"/>
  <c r="BU26"/>
  <c r="BT26"/>
  <c r="AU26"/>
  <c r="AM26"/>
  <c r="AG26"/>
  <c r="AA26"/>
  <c r="AN26" s="1"/>
  <c r="BX26" s="1"/>
  <c r="T26"/>
  <c r="R26"/>
  <c r="K26"/>
  <c r="L26" s="1"/>
  <c r="S26" s="1"/>
  <c r="U26" s="1"/>
  <c r="F26"/>
  <c r="MH25"/>
  <c r="MJ25" s="1"/>
  <c r="LH25"/>
  <c r="LG25"/>
  <c r="LF25"/>
  <c r="LE25"/>
  <c r="LD25"/>
  <c r="LC25"/>
  <c r="LB25"/>
  <c r="LA25"/>
  <c r="KZ25"/>
  <c r="KY25"/>
  <c r="KX25"/>
  <c r="KW25"/>
  <c r="KV25"/>
  <c r="KU25"/>
  <c r="KT25"/>
  <c r="KS25"/>
  <c r="KR25"/>
  <c r="KQ25"/>
  <c r="KP25"/>
  <c r="KO25"/>
  <c r="KN25"/>
  <c r="KM25"/>
  <c r="KL25"/>
  <c r="KK25"/>
  <c r="KJ25"/>
  <c r="KI25"/>
  <c r="KH25"/>
  <c r="KG25"/>
  <c r="KF25"/>
  <c r="KE25"/>
  <c r="KD25"/>
  <c r="KC25"/>
  <c r="KB25"/>
  <c r="KA25"/>
  <c r="JZ25"/>
  <c r="JY25"/>
  <c r="JX25"/>
  <c r="JW25"/>
  <c r="JV25"/>
  <c r="JU25"/>
  <c r="JT25"/>
  <c r="JS25"/>
  <c r="JR25"/>
  <c r="JQ25"/>
  <c r="JP25"/>
  <c r="JO25"/>
  <c r="JN25"/>
  <c r="JM25"/>
  <c r="JL25"/>
  <c r="JK25"/>
  <c r="JJ25"/>
  <c r="JI25"/>
  <c r="JH25"/>
  <c r="JG25"/>
  <c r="JF25"/>
  <c r="JE25"/>
  <c r="JD25"/>
  <c r="JC25"/>
  <c r="JB25"/>
  <c r="JA25"/>
  <c r="IZ25"/>
  <c r="IY25"/>
  <c r="IX25"/>
  <c r="IW25"/>
  <c r="IV25"/>
  <c r="IU25"/>
  <c r="IT25"/>
  <c r="IS25"/>
  <c r="IR25"/>
  <c r="IQ25"/>
  <c r="IP25"/>
  <c r="IO25"/>
  <c r="IN25"/>
  <c r="IM25"/>
  <c r="IL25"/>
  <c r="IK25"/>
  <c r="IJ25"/>
  <c r="II25"/>
  <c r="IH25"/>
  <c r="IG25"/>
  <c r="IF25"/>
  <c r="IE25"/>
  <c r="ID25"/>
  <c r="IC25"/>
  <c r="IB25"/>
  <c r="IA25"/>
  <c r="HZ25"/>
  <c r="HY25"/>
  <c r="HX25"/>
  <c r="HW25"/>
  <c r="HV25"/>
  <c r="HU25"/>
  <c r="HT25"/>
  <c r="HS25"/>
  <c r="HR25"/>
  <c r="HQ25"/>
  <c r="HP25"/>
  <c r="HO25"/>
  <c r="HN25"/>
  <c r="HM25"/>
  <c r="HL25"/>
  <c r="HK25"/>
  <c r="HJ25"/>
  <c r="HI25"/>
  <c r="HH25"/>
  <c r="HG25"/>
  <c r="HF25"/>
  <c r="HE25"/>
  <c r="HD25"/>
  <c r="HC25"/>
  <c r="HB25"/>
  <c r="HA25"/>
  <c r="GZ25"/>
  <c r="GY25"/>
  <c r="GX25"/>
  <c r="GW25"/>
  <c r="LL25" s="1"/>
  <c r="GV25"/>
  <c r="LK25" s="1"/>
  <c r="GU25"/>
  <c r="LJ25" s="1"/>
  <c r="GT25"/>
  <c r="LI25" s="1"/>
  <c r="GS25"/>
  <c r="LN25" s="1"/>
  <c r="GL25"/>
  <c r="GK25"/>
  <c r="GJ25"/>
  <c r="GI25"/>
  <c r="GH25"/>
  <c r="GG25"/>
  <c r="GF25"/>
  <c r="GE25"/>
  <c r="GD25"/>
  <c r="GC25"/>
  <c r="GB25"/>
  <c r="GA25"/>
  <c r="FZ25"/>
  <c r="FY25"/>
  <c r="FX25"/>
  <c r="FW25"/>
  <c r="FV25"/>
  <c r="FU25"/>
  <c r="FT25"/>
  <c r="FS25"/>
  <c r="FR25"/>
  <c r="FQ25"/>
  <c r="FP25"/>
  <c r="FO25"/>
  <c r="FN25"/>
  <c r="FM25"/>
  <c r="LS25" s="1"/>
  <c r="FL25"/>
  <c r="LR25" s="1"/>
  <c r="FK25"/>
  <c r="LQ25" s="1"/>
  <c r="FJ25"/>
  <c r="LP25" s="1"/>
  <c r="FI25"/>
  <c r="LO25" s="1"/>
  <c r="EW25"/>
  <c r="EV25"/>
  <c r="EU25"/>
  <c r="ET25"/>
  <c r="ES25"/>
  <c r="ER25"/>
  <c r="EQ25"/>
  <c r="EP25"/>
  <c r="EO25"/>
  <c r="EN25"/>
  <c r="EH25"/>
  <c r="EG25"/>
  <c r="EF25"/>
  <c r="EE25"/>
  <c r="ED25"/>
  <c r="EC25"/>
  <c r="EB25"/>
  <c r="EA25"/>
  <c r="DZ25"/>
  <c r="DY25"/>
  <c r="EX25" s="1"/>
  <c r="DW25"/>
  <c r="DV25"/>
  <c r="DU25"/>
  <c r="DT25"/>
  <c r="DS25"/>
  <c r="DR25"/>
  <c r="DQ25"/>
  <c r="DP25"/>
  <c r="DO25"/>
  <c r="DN25"/>
  <c r="FG25" s="1"/>
  <c r="DM25"/>
  <c r="DL25"/>
  <c r="DK25"/>
  <c r="DJ25"/>
  <c r="DI25"/>
  <c r="DH25"/>
  <c r="DG25"/>
  <c r="DF25"/>
  <c r="DE25"/>
  <c r="DD25"/>
  <c r="DC25"/>
  <c r="DB25"/>
  <c r="DA25"/>
  <c r="CZ25"/>
  <c r="CY25"/>
  <c r="DX25" s="1"/>
  <c r="CW25"/>
  <c r="CV25"/>
  <c r="CU25"/>
  <c r="CT25"/>
  <c r="CS25"/>
  <c r="FH25" s="1"/>
  <c r="CM25"/>
  <c r="CL25"/>
  <c r="CK25"/>
  <c r="CJ25"/>
  <c r="CI25"/>
  <c r="FF25" s="1"/>
  <c r="CH25"/>
  <c r="CG25"/>
  <c r="CF25"/>
  <c r="CE25"/>
  <c r="CD25"/>
  <c r="FE25" s="1"/>
  <c r="CC25"/>
  <c r="FC25" s="1"/>
  <c r="CB25"/>
  <c r="FB25" s="1"/>
  <c r="CA25"/>
  <c r="FA25" s="1"/>
  <c r="BZ25"/>
  <c r="EZ25" s="1"/>
  <c r="BY25"/>
  <c r="FD25" s="1"/>
  <c r="BW25"/>
  <c r="BV25"/>
  <c r="BU25"/>
  <c r="BT25"/>
  <c r="AU25"/>
  <c r="AM25"/>
  <c r="AG25"/>
  <c r="AN25" s="1"/>
  <c r="BX25" s="1"/>
  <c r="AA25"/>
  <c r="T25"/>
  <c r="R25"/>
  <c r="L25"/>
  <c r="S25" s="1"/>
  <c r="U25" s="1"/>
  <c r="K25"/>
  <c r="F25"/>
  <c r="MJ24"/>
  <c r="MU24" s="1"/>
  <c r="MH24"/>
  <c r="LH24"/>
  <c r="LG24"/>
  <c r="LF24"/>
  <c r="LE24"/>
  <c r="LD24"/>
  <c r="LC24"/>
  <c r="LB24"/>
  <c r="LA24"/>
  <c r="KZ24"/>
  <c r="KY24"/>
  <c r="KX24"/>
  <c r="KW24"/>
  <c r="KV24"/>
  <c r="KU24"/>
  <c r="KT24"/>
  <c r="KS24"/>
  <c r="KR24"/>
  <c r="KQ24"/>
  <c r="KP24"/>
  <c r="KO24"/>
  <c r="KN24"/>
  <c r="KM24"/>
  <c r="KL24"/>
  <c r="KK24"/>
  <c r="KJ24"/>
  <c r="KI24"/>
  <c r="KH24"/>
  <c r="KG24"/>
  <c r="KF24"/>
  <c r="KE24"/>
  <c r="KD24"/>
  <c r="KC24"/>
  <c r="KB24"/>
  <c r="KA24"/>
  <c r="JZ24"/>
  <c r="JY24"/>
  <c r="JX24"/>
  <c r="JW24"/>
  <c r="JV24"/>
  <c r="JU24"/>
  <c r="JT24"/>
  <c r="JS24"/>
  <c r="JR24"/>
  <c r="JQ24"/>
  <c r="JP24"/>
  <c r="JO24"/>
  <c r="JN24"/>
  <c r="JM24"/>
  <c r="JL24"/>
  <c r="JK24"/>
  <c r="JJ24"/>
  <c r="JI24"/>
  <c r="JH24"/>
  <c r="JG24"/>
  <c r="JF24"/>
  <c r="JE24"/>
  <c r="JD24"/>
  <c r="JC24"/>
  <c r="JB24"/>
  <c r="JA24"/>
  <c r="IZ24"/>
  <c r="IY24"/>
  <c r="IX24"/>
  <c r="IW24"/>
  <c r="IV24"/>
  <c r="IU24"/>
  <c r="IT24"/>
  <c r="IS24"/>
  <c r="IR24"/>
  <c r="IQ24"/>
  <c r="IP24"/>
  <c r="IO24"/>
  <c r="IN24"/>
  <c r="IM24"/>
  <c r="IL24"/>
  <c r="IK24"/>
  <c r="IJ24"/>
  <c r="II24"/>
  <c r="IH24"/>
  <c r="IG24"/>
  <c r="IF24"/>
  <c r="IE24"/>
  <c r="ID24"/>
  <c r="IC24"/>
  <c r="IB24"/>
  <c r="IA24"/>
  <c r="HZ24"/>
  <c r="HY24"/>
  <c r="HX24"/>
  <c r="HW24"/>
  <c r="HV24"/>
  <c r="HU24"/>
  <c r="HT24"/>
  <c r="HS24"/>
  <c r="HR24"/>
  <c r="HQ24"/>
  <c r="HP24"/>
  <c r="HO24"/>
  <c r="HN24"/>
  <c r="HM24"/>
  <c r="HL24"/>
  <c r="HK24"/>
  <c r="HJ24"/>
  <c r="HI24"/>
  <c r="HH24"/>
  <c r="HG24"/>
  <c r="HF24"/>
  <c r="HE24"/>
  <c r="HD24"/>
  <c r="HC24"/>
  <c r="HB24"/>
  <c r="HA24"/>
  <c r="GZ24"/>
  <c r="GY24"/>
  <c r="GX24"/>
  <c r="GW24"/>
  <c r="LL24" s="1"/>
  <c r="GV24"/>
  <c r="LK24" s="1"/>
  <c r="GU24"/>
  <c r="LJ24" s="1"/>
  <c r="GT24"/>
  <c r="LI24" s="1"/>
  <c r="GS24"/>
  <c r="LN24" s="1"/>
  <c r="GL24"/>
  <c r="GK24"/>
  <c r="GJ24"/>
  <c r="GI24"/>
  <c r="GH24"/>
  <c r="GG24"/>
  <c r="GF24"/>
  <c r="GE24"/>
  <c r="GD24"/>
  <c r="GC24"/>
  <c r="GB24"/>
  <c r="GA24"/>
  <c r="FZ24"/>
  <c r="FY24"/>
  <c r="FX24"/>
  <c r="FW24"/>
  <c r="FV24"/>
  <c r="FU24"/>
  <c r="FT24"/>
  <c r="FS24"/>
  <c r="FR24"/>
  <c r="FQ24"/>
  <c r="FP24"/>
  <c r="FO24"/>
  <c r="FN24"/>
  <c r="FM24"/>
  <c r="LS24" s="1"/>
  <c r="FL24"/>
  <c r="LR24" s="1"/>
  <c r="FK24"/>
  <c r="LQ24" s="1"/>
  <c r="FJ24"/>
  <c r="LP24" s="1"/>
  <c r="FI24"/>
  <c r="LO24" s="1"/>
  <c r="EW24"/>
  <c r="EV24"/>
  <c r="EU24"/>
  <c r="ET24"/>
  <c r="ES24"/>
  <c r="ER24"/>
  <c r="EQ24"/>
  <c r="EP24"/>
  <c r="EO24"/>
  <c r="EN24"/>
  <c r="EH24"/>
  <c r="EG24"/>
  <c r="EF24"/>
  <c r="EE24"/>
  <c r="ED24"/>
  <c r="EC24"/>
  <c r="EB24"/>
  <c r="EA24"/>
  <c r="DZ24"/>
  <c r="DY24"/>
  <c r="EX24" s="1"/>
  <c r="DW24"/>
  <c r="DV24"/>
  <c r="DU24"/>
  <c r="DT24"/>
  <c r="DS24"/>
  <c r="DR24"/>
  <c r="DQ24"/>
  <c r="DP24"/>
  <c r="DO24"/>
  <c r="DN24"/>
  <c r="FG24" s="1"/>
  <c r="DM24"/>
  <c r="DL24"/>
  <c r="DK24"/>
  <c r="DJ24"/>
  <c r="DI24"/>
  <c r="DH24"/>
  <c r="DG24"/>
  <c r="DF24"/>
  <c r="DE24"/>
  <c r="DD24"/>
  <c r="DX24" s="1"/>
  <c r="DC24"/>
  <c r="DB24"/>
  <c r="DA24"/>
  <c r="CZ24"/>
  <c r="CY24"/>
  <c r="CW24"/>
  <c r="CV24"/>
  <c r="CU24"/>
  <c r="CT24"/>
  <c r="CS24"/>
  <c r="FH24" s="1"/>
  <c r="CM24"/>
  <c r="CL24"/>
  <c r="CK24"/>
  <c r="CJ24"/>
  <c r="CI24"/>
  <c r="FF24" s="1"/>
  <c r="CH24"/>
  <c r="CG24"/>
  <c r="CF24"/>
  <c r="CE24"/>
  <c r="CD24"/>
  <c r="FE24" s="1"/>
  <c r="CC24"/>
  <c r="FC24" s="1"/>
  <c r="CB24"/>
  <c r="FB24" s="1"/>
  <c r="CA24"/>
  <c r="FA24" s="1"/>
  <c r="BZ24"/>
  <c r="EZ24" s="1"/>
  <c r="BY24"/>
  <c r="CX24" s="1"/>
  <c r="BW24"/>
  <c r="BV24"/>
  <c r="BU24"/>
  <c r="BT24"/>
  <c r="AU24"/>
  <c r="AM24"/>
  <c r="AG24"/>
  <c r="AA24"/>
  <c r="AN24" s="1"/>
  <c r="BX24" s="1"/>
  <c r="T24"/>
  <c r="R24"/>
  <c r="K24"/>
  <c r="L24" s="1"/>
  <c r="S24" s="1"/>
  <c r="U24" s="1"/>
  <c r="F24"/>
  <c r="MH23"/>
  <c r="MJ23" s="1"/>
  <c r="LH23"/>
  <c r="LG23"/>
  <c r="LF23"/>
  <c r="LE23"/>
  <c r="LD23"/>
  <c r="LC23"/>
  <c r="LB23"/>
  <c r="LA23"/>
  <c r="KZ23"/>
  <c r="KY23"/>
  <c r="KX23"/>
  <c r="KW23"/>
  <c r="KV23"/>
  <c r="KU23"/>
  <c r="KT23"/>
  <c r="KS23"/>
  <c r="KR23"/>
  <c r="KQ23"/>
  <c r="KP23"/>
  <c r="KO23"/>
  <c r="KN23"/>
  <c r="KM23"/>
  <c r="KL23"/>
  <c r="KK23"/>
  <c r="KJ23"/>
  <c r="KI23"/>
  <c r="KH23"/>
  <c r="KG23"/>
  <c r="KF23"/>
  <c r="KE23"/>
  <c r="KD23"/>
  <c r="KC23"/>
  <c r="KB23"/>
  <c r="KA23"/>
  <c r="JZ23"/>
  <c r="JY23"/>
  <c r="JX23"/>
  <c r="JW23"/>
  <c r="JV23"/>
  <c r="JU23"/>
  <c r="JT23"/>
  <c r="JS23"/>
  <c r="JR23"/>
  <c r="JQ23"/>
  <c r="JP23"/>
  <c r="JO23"/>
  <c r="JN23"/>
  <c r="JM23"/>
  <c r="JL23"/>
  <c r="JK23"/>
  <c r="JJ23"/>
  <c r="JI23"/>
  <c r="JH23"/>
  <c r="JG23"/>
  <c r="JF23"/>
  <c r="JE23"/>
  <c r="JD23"/>
  <c r="JC23"/>
  <c r="JB23"/>
  <c r="JA23"/>
  <c r="IZ23"/>
  <c r="IY23"/>
  <c r="IX23"/>
  <c r="IW23"/>
  <c r="IV23"/>
  <c r="IU23"/>
  <c r="IT23"/>
  <c r="IS23"/>
  <c r="IR23"/>
  <c r="IQ23"/>
  <c r="IP23"/>
  <c r="IO23"/>
  <c r="IN23"/>
  <c r="IM23"/>
  <c r="IL23"/>
  <c r="IK23"/>
  <c r="IJ23"/>
  <c r="II23"/>
  <c r="IH23"/>
  <c r="IG23"/>
  <c r="IF23"/>
  <c r="IE23"/>
  <c r="ID23"/>
  <c r="IC23"/>
  <c r="IB23"/>
  <c r="IA23"/>
  <c r="HZ23"/>
  <c r="HY23"/>
  <c r="HX23"/>
  <c r="HW23"/>
  <c r="HV23"/>
  <c r="HU23"/>
  <c r="HT23"/>
  <c r="HS23"/>
  <c r="HR23"/>
  <c r="HQ23"/>
  <c r="HP23"/>
  <c r="HO23"/>
  <c r="HN23"/>
  <c r="HM23"/>
  <c r="HL23"/>
  <c r="HK23"/>
  <c r="HJ23"/>
  <c r="HI23"/>
  <c r="HH23"/>
  <c r="HG23"/>
  <c r="HF23"/>
  <c r="HE23"/>
  <c r="HD23"/>
  <c r="HC23"/>
  <c r="HB23"/>
  <c r="HA23"/>
  <c r="GZ23"/>
  <c r="GY23"/>
  <c r="GX23"/>
  <c r="GW23"/>
  <c r="LL23" s="1"/>
  <c r="GV23"/>
  <c r="LK23" s="1"/>
  <c r="GU23"/>
  <c r="LJ23" s="1"/>
  <c r="GT23"/>
  <c r="LI23" s="1"/>
  <c r="GS23"/>
  <c r="LN23" s="1"/>
  <c r="GL23"/>
  <c r="GK23"/>
  <c r="GJ23"/>
  <c r="GI23"/>
  <c r="GH23"/>
  <c r="GG23"/>
  <c r="GF23"/>
  <c r="GE23"/>
  <c r="GD23"/>
  <c r="GC23"/>
  <c r="GB23"/>
  <c r="GA23"/>
  <c r="FZ23"/>
  <c r="FY23"/>
  <c r="FX23"/>
  <c r="FW23"/>
  <c r="FV23"/>
  <c r="FU23"/>
  <c r="FT23"/>
  <c r="FS23"/>
  <c r="FR23"/>
  <c r="FQ23"/>
  <c r="FP23"/>
  <c r="FO23"/>
  <c r="FN23"/>
  <c r="FM23"/>
  <c r="LS23" s="1"/>
  <c r="FL23"/>
  <c r="LR23" s="1"/>
  <c r="FK23"/>
  <c r="LQ23" s="1"/>
  <c r="FJ23"/>
  <c r="LP23" s="1"/>
  <c r="FI23"/>
  <c r="LO23" s="1"/>
  <c r="EW23"/>
  <c r="EV23"/>
  <c r="EU23"/>
  <c r="ET23"/>
  <c r="ES23"/>
  <c r="ER23"/>
  <c r="EQ23"/>
  <c r="EP23"/>
  <c r="EO23"/>
  <c r="EN23"/>
  <c r="EH23"/>
  <c r="EG23"/>
  <c r="EF23"/>
  <c r="EE23"/>
  <c r="ED23"/>
  <c r="EC23"/>
  <c r="EB23"/>
  <c r="EA23"/>
  <c r="DZ23"/>
  <c r="DY23"/>
  <c r="EX23" s="1"/>
  <c r="DW23"/>
  <c r="DV23"/>
  <c r="DU23"/>
  <c r="DT23"/>
  <c r="DS23"/>
  <c r="DR23"/>
  <c r="DQ23"/>
  <c r="DP23"/>
  <c r="DO23"/>
  <c r="DN23"/>
  <c r="FG23" s="1"/>
  <c r="DM23"/>
  <c r="DL23"/>
  <c r="DK23"/>
  <c r="DJ23"/>
  <c r="DI23"/>
  <c r="DH23"/>
  <c r="DG23"/>
  <c r="DF23"/>
  <c r="DE23"/>
  <c r="DD23"/>
  <c r="DC23"/>
  <c r="DB23"/>
  <c r="DA23"/>
  <c r="CZ23"/>
  <c r="CY23"/>
  <c r="DX23" s="1"/>
  <c r="CW23"/>
  <c r="CV23"/>
  <c r="CU23"/>
  <c r="CT23"/>
  <c r="CS23"/>
  <c r="FH23" s="1"/>
  <c r="CM23"/>
  <c r="CL23"/>
  <c r="CK23"/>
  <c r="CJ23"/>
  <c r="CI23"/>
  <c r="FF23" s="1"/>
  <c r="CH23"/>
  <c r="CG23"/>
  <c r="CF23"/>
  <c r="CE23"/>
  <c r="CD23"/>
  <c r="FE23" s="1"/>
  <c r="CC23"/>
  <c r="FC23" s="1"/>
  <c r="CB23"/>
  <c r="FB23" s="1"/>
  <c r="CA23"/>
  <c r="FA23" s="1"/>
  <c r="BZ23"/>
  <c r="EZ23" s="1"/>
  <c r="BY23"/>
  <c r="FD23" s="1"/>
  <c r="BW23"/>
  <c r="BV23"/>
  <c r="BU23"/>
  <c r="BT23"/>
  <c r="AU23"/>
  <c r="AM23"/>
  <c r="AG23"/>
  <c r="AN23" s="1"/>
  <c r="BX23" s="1"/>
  <c r="AA23"/>
  <c r="T23"/>
  <c r="R23"/>
  <c r="L23"/>
  <c r="S23" s="1"/>
  <c r="U23" s="1"/>
  <c r="K23"/>
  <c r="F23"/>
  <c r="MJ22"/>
  <c r="MU22" s="1"/>
  <c r="MH22"/>
  <c r="LH22"/>
  <c r="LG22"/>
  <c r="LF22"/>
  <c r="LE22"/>
  <c r="LD22"/>
  <c r="LC22"/>
  <c r="LB22"/>
  <c r="LA22"/>
  <c r="KZ22"/>
  <c r="KY22"/>
  <c r="KX22"/>
  <c r="KW22"/>
  <c r="KV22"/>
  <c r="KU22"/>
  <c r="KT22"/>
  <c r="KS22"/>
  <c r="KR22"/>
  <c r="KQ22"/>
  <c r="KP22"/>
  <c r="KO22"/>
  <c r="KN22"/>
  <c r="KM22"/>
  <c r="KL22"/>
  <c r="KK22"/>
  <c r="KJ22"/>
  <c r="KI22"/>
  <c r="KH22"/>
  <c r="KG22"/>
  <c r="KF22"/>
  <c r="KE22"/>
  <c r="KD22"/>
  <c r="KC22"/>
  <c r="KB22"/>
  <c r="KA22"/>
  <c r="JZ22"/>
  <c r="JY22"/>
  <c r="JX22"/>
  <c r="JW22"/>
  <c r="JV22"/>
  <c r="JU22"/>
  <c r="JT22"/>
  <c r="JS22"/>
  <c r="JR22"/>
  <c r="JQ22"/>
  <c r="JP22"/>
  <c r="JO22"/>
  <c r="JN22"/>
  <c r="JM22"/>
  <c r="JL22"/>
  <c r="JK22"/>
  <c r="JJ22"/>
  <c r="JI22"/>
  <c r="JH22"/>
  <c r="JG22"/>
  <c r="JF22"/>
  <c r="JE22"/>
  <c r="JD22"/>
  <c r="JC22"/>
  <c r="JB22"/>
  <c r="JA22"/>
  <c r="IZ22"/>
  <c r="IY22"/>
  <c r="IX22"/>
  <c r="IW22"/>
  <c r="IV22"/>
  <c r="IU22"/>
  <c r="IT22"/>
  <c r="IS22"/>
  <c r="IR22"/>
  <c r="IQ22"/>
  <c r="IP22"/>
  <c r="IO22"/>
  <c r="IN22"/>
  <c r="IM22"/>
  <c r="IL22"/>
  <c r="IK22"/>
  <c r="IJ22"/>
  <c r="II22"/>
  <c r="IH22"/>
  <c r="IG22"/>
  <c r="IF22"/>
  <c r="IE22"/>
  <c r="ID22"/>
  <c r="IC22"/>
  <c r="IB22"/>
  <c r="IA22"/>
  <c r="HZ22"/>
  <c r="HY22"/>
  <c r="HX22"/>
  <c r="HW22"/>
  <c r="HV22"/>
  <c r="HU22"/>
  <c r="HT22"/>
  <c r="HS22"/>
  <c r="HR22"/>
  <c r="HQ22"/>
  <c r="HP22"/>
  <c r="HO22"/>
  <c r="HN22"/>
  <c r="HM22"/>
  <c r="HL22"/>
  <c r="HK22"/>
  <c r="HJ22"/>
  <c r="HI22"/>
  <c r="HH22"/>
  <c r="HG22"/>
  <c r="HF22"/>
  <c r="HE22"/>
  <c r="HD22"/>
  <c r="HC22"/>
  <c r="HB22"/>
  <c r="HA22"/>
  <c r="GZ22"/>
  <c r="GY22"/>
  <c r="GX22"/>
  <c r="GW22"/>
  <c r="LL22" s="1"/>
  <c r="GV22"/>
  <c r="LK22" s="1"/>
  <c r="GU22"/>
  <c r="LJ22" s="1"/>
  <c r="GT22"/>
  <c r="LI22" s="1"/>
  <c r="GS22"/>
  <c r="LN22" s="1"/>
  <c r="GL22"/>
  <c r="GK22"/>
  <c r="GJ22"/>
  <c r="GI22"/>
  <c r="GH22"/>
  <c r="GG22"/>
  <c r="GF22"/>
  <c r="GE22"/>
  <c r="GD22"/>
  <c r="GC22"/>
  <c r="GB22"/>
  <c r="GA22"/>
  <c r="FZ22"/>
  <c r="FY22"/>
  <c r="FX22"/>
  <c r="FW22"/>
  <c r="FV22"/>
  <c r="FU22"/>
  <c r="FT22"/>
  <c r="FS22"/>
  <c r="FR22"/>
  <c r="FQ22"/>
  <c r="FP22"/>
  <c r="FO22"/>
  <c r="FN22"/>
  <c r="FM22"/>
  <c r="LS22" s="1"/>
  <c r="FL22"/>
  <c r="LR22" s="1"/>
  <c r="FK22"/>
  <c r="LQ22" s="1"/>
  <c r="FJ22"/>
  <c r="LP22" s="1"/>
  <c r="FI22"/>
  <c r="LO22" s="1"/>
  <c r="EW22"/>
  <c r="EV22"/>
  <c r="EU22"/>
  <c r="ET22"/>
  <c r="ES22"/>
  <c r="ER22"/>
  <c r="EQ22"/>
  <c r="EP22"/>
  <c r="EO22"/>
  <c r="EN22"/>
  <c r="EH22"/>
  <c r="EG22"/>
  <c r="EF22"/>
  <c r="EE22"/>
  <c r="ED22"/>
  <c r="EC22"/>
  <c r="EB22"/>
  <c r="EA22"/>
  <c r="DZ22"/>
  <c r="DY22"/>
  <c r="EX22" s="1"/>
  <c r="DW22"/>
  <c r="DV22"/>
  <c r="DU22"/>
  <c r="DT22"/>
  <c r="DS22"/>
  <c r="DR22"/>
  <c r="DQ22"/>
  <c r="DP22"/>
  <c r="DO22"/>
  <c r="DN22"/>
  <c r="FG22" s="1"/>
  <c r="DM22"/>
  <c r="DL22"/>
  <c r="DK22"/>
  <c r="DJ22"/>
  <c r="DI22"/>
  <c r="DH22"/>
  <c r="DG22"/>
  <c r="DF22"/>
  <c r="DE22"/>
  <c r="DD22"/>
  <c r="DX22" s="1"/>
  <c r="DC22"/>
  <c r="DB22"/>
  <c r="DA22"/>
  <c r="CZ22"/>
  <c r="CY22"/>
  <c r="CW22"/>
  <c r="CV22"/>
  <c r="CU22"/>
  <c r="CT22"/>
  <c r="CS22"/>
  <c r="FH22" s="1"/>
  <c r="CM22"/>
  <c r="CL22"/>
  <c r="CK22"/>
  <c r="CJ22"/>
  <c r="CI22"/>
  <c r="FF22" s="1"/>
  <c r="CH22"/>
  <c r="CG22"/>
  <c r="CF22"/>
  <c r="CE22"/>
  <c r="CD22"/>
  <c r="FE22" s="1"/>
  <c r="CC22"/>
  <c r="FC22" s="1"/>
  <c r="CB22"/>
  <c r="FB22" s="1"/>
  <c r="CA22"/>
  <c r="FA22" s="1"/>
  <c r="BZ22"/>
  <c r="EZ22" s="1"/>
  <c r="BY22"/>
  <c r="CX22" s="1"/>
  <c r="BW22"/>
  <c r="BV22"/>
  <c r="BU22"/>
  <c r="BT22"/>
  <c r="AU22"/>
  <c r="AM22"/>
  <c r="AG22"/>
  <c r="AA22"/>
  <c r="AN22" s="1"/>
  <c r="BX22" s="1"/>
  <c r="T22"/>
  <c r="R22"/>
  <c r="K22"/>
  <c r="L22" s="1"/>
  <c r="S22" s="1"/>
  <c r="U22" s="1"/>
  <c r="F22"/>
  <c r="MH21"/>
  <c r="MJ21" s="1"/>
  <c r="LH21"/>
  <c r="LG21"/>
  <c r="LF21"/>
  <c r="LE21"/>
  <c r="LD21"/>
  <c r="LC21"/>
  <c r="LB21"/>
  <c r="LA21"/>
  <c r="KZ21"/>
  <c r="KY21"/>
  <c r="KX21"/>
  <c r="KW21"/>
  <c r="KV21"/>
  <c r="KU21"/>
  <c r="KT21"/>
  <c r="KS21"/>
  <c r="KR21"/>
  <c r="KQ21"/>
  <c r="KP21"/>
  <c r="KO21"/>
  <c r="KN21"/>
  <c r="KM21"/>
  <c r="KL21"/>
  <c r="KK21"/>
  <c r="KJ21"/>
  <c r="KI21"/>
  <c r="KH21"/>
  <c r="KG21"/>
  <c r="KF21"/>
  <c r="KE21"/>
  <c r="KD21"/>
  <c r="KC21"/>
  <c r="KB21"/>
  <c r="KA21"/>
  <c r="JZ21"/>
  <c r="JY21"/>
  <c r="JX21"/>
  <c r="JW21"/>
  <c r="JV21"/>
  <c r="JU21"/>
  <c r="JT21"/>
  <c r="JS21"/>
  <c r="JR21"/>
  <c r="JQ21"/>
  <c r="JP21"/>
  <c r="JO21"/>
  <c r="JN21"/>
  <c r="JM21"/>
  <c r="JL21"/>
  <c r="JK21"/>
  <c r="JJ21"/>
  <c r="JI21"/>
  <c r="JH21"/>
  <c r="JG21"/>
  <c r="JF21"/>
  <c r="JE21"/>
  <c r="JD21"/>
  <c r="JC21"/>
  <c r="JB21"/>
  <c r="JA21"/>
  <c r="IZ21"/>
  <c r="IY21"/>
  <c r="IX21"/>
  <c r="IW21"/>
  <c r="IV21"/>
  <c r="IU21"/>
  <c r="IT21"/>
  <c r="IS21"/>
  <c r="IR21"/>
  <c r="IQ21"/>
  <c r="IP21"/>
  <c r="IO21"/>
  <c r="IN21"/>
  <c r="IM21"/>
  <c r="IL21"/>
  <c r="IK21"/>
  <c r="IJ21"/>
  <c r="II21"/>
  <c r="IH21"/>
  <c r="IG21"/>
  <c r="IF21"/>
  <c r="IE21"/>
  <c r="ID21"/>
  <c r="IC21"/>
  <c r="IB21"/>
  <c r="IA21"/>
  <c r="HZ21"/>
  <c r="HY21"/>
  <c r="HX21"/>
  <c r="HW21"/>
  <c r="HV21"/>
  <c r="HU21"/>
  <c r="HT21"/>
  <c r="HS21"/>
  <c r="HR21"/>
  <c r="HQ21"/>
  <c r="HP21"/>
  <c r="HO21"/>
  <c r="HN21"/>
  <c r="HM21"/>
  <c r="HL21"/>
  <c r="HK21"/>
  <c r="HJ21"/>
  <c r="HI21"/>
  <c r="HH21"/>
  <c r="HG21"/>
  <c r="HF21"/>
  <c r="HE21"/>
  <c r="HD21"/>
  <c r="HC21"/>
  <c r="HB21"/>
  <c r="HA21"/>
  <c r="GZ21"/>
  <c r="GY21"/>
  <c r="GX21"/>
  <c r="GW21"/>
  <c r="LL21" s="1"/>
  <c r="GV21"/>
  <c r="LK21" s="1"/>
  <c r="GU21"/>
  <c r="LJ21" s="1"/>
  <c r="GT21"/>
  <c r="LI21" s="1"/>
  <c r="GS21"/>
  <c r="LN21" s="1"/>
  <c r="GL21"/>
  <c r="GK21"/>
  <c r="GJ21"/>
  <c r="GI21"/>
  <c r="GH21"/>
  <c r="GG21"/>
  <c r="GF21"/>
  <c r="GE21"/>
  <c r="GD21"/>
  <c r="GC21"/>
  <c r="GB21"/>
  <c r="GA21"/>
  <c r="FZ21"/>
  <c r="FY21"/>
  <c r="FX21"/>
  <c r="FW21"/>
  <c r="FV21"/>
  <c r="FU21"/>
  <c r="FT21"/>
  <c r="FS21"/>
  <c r="FR21"/>
  <c r="FQ21"/>
  <c r="FP21"/>
  <c r="FO21"/>
  <c r="FN21"/>
  <c r="FM21"/>
  <c r="LS21" s="1"/>
  <c r="FL21"/>
  <c r="LR21" s="1"/>
  <c r="FK21"/>
  <c r="LQ21" s="1"/>
  <c r="FJ21"/>
  <c r="LP21" s="1"/>
  <c r="FI21"/>
  <c r="LO21" s="1"/>
  <c r="EW21"/>
  <c r="EV21"/>
  <c r="EU21"/>
  <c r="ET21"/>
  <c r="ES21"/>
  <c r="ER21"/>
  <c r="EQ21"/>
  <c r="EP21"/>
  <c r="EO21"/>
  <c r="EN21"/>
  <c r="EH21"/>
  <c r="EG21"/>
  <c r="EF21"/>
  <c r="EE21"/>
  <c r="ED21"/>
  <c r="EC21"/>
  <c r="EB21"/>
  <c r="EA21"/>
  <c r="DZ21"/>
  <c r="DY21"/>
  <c r="EX21" s="1"/>
  <c r="DW21"/>
  <c r="DV21"/>
  <c r="DU21"/>
  <c r="DT21"/>
  <c r="DS21"/>
  <c r="DR21"/>
  <c r="DQ21"/>
  <c r="DP21"/>
  <c r="DO21"/>
  <c r="DN21"/>
  <c r="FG21" s="1"/>
  <c r="DM21"/>
  <c r="DL21"/>
  <c r="DK21"/>
  <c r="DJ21"/>
  <c r="DI21"/>
  <c r="DH21"/>
  <c r="DG21"/>
  <c r="DF21"/>
  <c r="DE21"/>
  <c r="DD21"/>
  <c r="DC21"/>
  <c r="DB21"/>
  <c r="DA21"/>
  <c r="CZ21"/>
  <c r="CY21"/>
  <c r="DX21" s="1"/>
  <c r="CW21"/>
  <c r="CV21"/>
  <c r="CU21"/>
  <c r="CT21"/>
  <c r="CS21"/>
  <c r="FH21" s="1"/>
  <c r="CM21"/>
  <c r="CL21"/>
  <c r="CK21"/>
  <c r="CJ21"/>
  <c r="CI21"/>
  <c r="FF21" s="1"/>
  <c r="CH21"/>
  <c r="CG21"/>
  <c r="CF21"/>
  <c r="CE21"/>
  <c r="CD21"/>
  <c r="FE21" s="1"/>
  <c r="CC21"/>
  <c r="FC21" s="1"/>
  <c r="CB21"/>
  <c r="FB21" s="1"/>
  <c r="CA21"/>
  <c r="FA21" s="1"/>
  <c r="BZ21"/>
  <c r="EZ21" s="1"/>
  <c r="BY21"/>
  <c r="FD21" s="1"/>
  <c r="BW21"/>
  <c r="BV21"/>
  <c r="BU21"/>
  <c r="BT21"/>
  <c r="AU21"/>
  <c r="AM21"/>
  <c r="AG21"/>
  <c r="AN21" s="1"/>
  <c r="BX21" s="1"/>
  <c r="AA21"/>
  <c r="T21"/>
  <c r="R21"/>
  <c r="L21"/>
  <c r="S21" s="1"/>
  <c r="U21" s="1"/>
  <c r="K21"/>
  <c r="F21"/>
  <c r="MJ20"/>
  <c r="MU20" s="1"/>
  <c r="MH20"/>
  <c r="LH20"/>
  <c r="LG20"/>
  <c r="LF20"/>
  <c r="LE20"/>
  <c r="LD20"/>
  <c r="LC20"/>
  <c r="LB20"/>
  <c r="LA20"/>
  <c r="KZ20"/>
  <c r="KY20"/>
  <c r="KX20"/>
  <c r="KW20"/>
  <c r="KV20"/>
  <c r="KU20"/>
  <c r="KT20"/>
  <c r="KS20"/>
  <c r="KR20"/>
  <c r="KQ20"/>
  <c r="KP20"/>
  <c r="KO20"/>
  <c r="KN20"/>
  <c r="KM20"/>
  <c r="KL20"/>
  <c r="KK20"/>
  <c r="KJ20"/>
  <c r="KI20"/>
  <c r="KH20"/>
  <c r="KG20"/>
  <c r="KF20"/>
  <c r="KE20"/>
  <c r="KD20"/>
  <c r="KC20"/>
  <c r="KB20"/>
  <c r="KA20"/>
  <c r="JZ20"/>
  <c r="JY20"/>
  <c r="JX20"/>
  <c r="JW20"/>
  <c r="JV20"/>
  <c r="JU20"/>
  <c r="JT20"/>
  <c r="JS20"/>
  <c r="JR20"/>
  <c r="JQ20"/>
  <c r="JP20"/>
  <c r="JO20"/>
  <c r="JN20"/>
  <c r="JM20"/>
  <c r="JL20"/>
  <c r="JK20"/>
  <c r="JJ20"/>
  <c r="JI20"/>
  <c r="JH20"/>
  <c r="JG20"/>
  <c r="JF20"/>
  <c r="JE20"/>
  <c r="JD20"/>
  <c r="JC20"/>
  <c r="JB20"/>
  <c r="JA20"/>
  <c r="IZ20"/>
  <c r="IY20"/>
  <c r="IX20"/>
  <c r="IW20"/>
  <c r="IV20"/>
  <c r="IU20"/>
  <c r="IT20"/>
  <c r="IS20"/>
  <c r="IR20"/>
  <c r="IQ20"/>
  <c r="IP20"/>
  <c r="IO20"/>
  <c r="IN20"/>
  <c r="IM20"/>
  <c r="IL20"/>
  <c r="IK20"/>
  <c r="IJ20"/>
  <c r="II20"/>
  <c r="IH20"/>
  <c r="IG20"/>
  <c r="IF20"/>
  <c r="IE20"/>
  <c r="ID20"/>
  <c r="IC20"/>
  <c r="IB20"/>
  <c r="IA20"/>
  <c r="HZ20"/>
  <c r="HY20"/>
  <c r="HX20"/>
  <c r="HW20"/>
  <c r="HV20"/>
  <c r="HU20"/>
  <c r="HT20"/>
  <c r="HS20"/>
  <c r="HR20"/>
  <c r="HQ20"/>
  <c r="HP20"/>
  <c r="HO20"/>
  <c r="HN20"/>
  <c r="HM20"/>
  <c r="HL20"/>
  <c r="HK20"/>
  <c r="HJ20"/>
  <c r="HI20"/>
  <c r="HH20"/>
  <c r="HG20"/>
  <c r="HF20"/>
  <c r="HE20"/>
  <c r="HD20"/>
  <c r="HC20"/>
  <c r="HB20"/>
  <c r="HA20"/>
  <c r="GZ20"/>
  <c r="GY20"/>
  <c r="GX20"/>
  <c r="GW20"/>
  <c r="LL20" s="1"/>
  <c r="GV20"/>
  <c r="LK20" s="1"/>
  <c r="GU20"/>
  <c r="LJ20" s="1"/>
  <c r="GT20"/>
  <c r="LI20" s="1"/>
  <c r="GS20"/>
  <c r="LN20" s="1"/>
  <c r="GL20"/>
  <c r="GK20"/>
  <c r="GJ20"/>
  <c r="GI20"/>
  <c r="GH20"/>
  <c r="GG20"/>
  <c r="GF20"/>
  <c r="GE20"/>
  <c r="GD20"/>
  <c r="GC20"/>
  <c r="GB20"/>
  <c r="GA20"/>
  <c r="FZ20"/>
  <c r="FY20"/>
  <c r="FX20"/>
  <c r="FW20"/>
  <c r="FV20"/>
  <c r="FU20"/>
  <c r="FT20"/>
  <c r="FS20"/>
  <c r="FR20"/>
  <c r="FQ20"/>
  <c r="FP20"/>
  <c r="FO20"/>
  <c r="FN20"/>
  <c r="FM20"/>
  <c r="LS20" s="1"/>
  <c r="FL20"/>
  <c r="LR20" s="1"/>
  <c r="FK20"/>
  <c r="LQ20" s="1"/>
  <c r="FJ20"/>
  <c r="LP20" s="1"/>
  <c r="FI20"/>
  <c r="LO20" s="1"/>
  <c r="EW20"/>
  <c r="EV20"/>
  <c r="EU20"/>
  <c r="ET20"/>
  <c r="ES20"/>
  <c r="ER20"/>
  <c r="EQ20"/>
  <c r="EP20"/>
  <c r="EO20"/>
  <c r="EN20"/>
  <c r="EH20"/>
  <c r="EG20"/>
  <c r="EF20"/>
  <c r="EE20"/>
  <c r="ED20"/>
  <c r="EC20"/>
  <c r="EB20"/>
  <c r="EA20"/>
  <c r="DZ20"/>
  <c r="DY20"/>
  <c r="EX20" s="1"/>
  <c r="DW20"/>
  <c r="DV20"/>
  <c r="DU20"/>
  <c r="DT20"/>
  <c r="DS20"/>
  <c r="DR20"/>
  <c r="DQ20"/>
  <c r="DP20"/>
  <c r="DO20"/>
  <c r="DN20"/>
  <c r="FG20" s="1"/>
  <c r="DM20"/>
  <c r="DL20"/>
  <c r="DK20"/>
  <c r="DJ20"/>
  <c r="DI20"/>
  <c r="DH20"/>
  <c r="DG20"/>
  <c r="DF20"/>
  <c r="DE20"/>
  <c r="DD20"/>
  <c r="DX20" s="1"/>
  <c r="DC20"/>
  <c r="DB20"/>
  <c r="DA20"/>
  <c r="CZ20"/>
  <c r="CY20"/>
  <c r="CW20"/>
  <c r="CV20"/>
  <c r="CU20"/>
  <c r="CT20"/>
  <c r="CS20"/>
  <c r="FH20" s="1"/>
  <c r="CM20"/>
  <c r="CL20"/>
  <c r="CK20"/>
  <c r="CJ20"/>
  <c r="CI20"/>
  <c r="FF20" s="1"/>
  <c r="CH20"/>
  <c r="CG20"/>
  <c r="CF20"/>
  <c r="CE20"/>
  <c r="CD20"/>
  <c r="FE20" s="1"/>
  <c r="CC20"/>
  <c r="FC20" s="1"/>
  <c r="CB20"/>
  <c r="CA20"/>
  <c r="FA20" s="1"/>
  <c r="BZ20"/>
  <c r="BY20"/>
  <c r="FD20" s="1"/>
  <c r="BW20"/>
  <c r="BV20"/>
  <c r="BU20"/>
  <c r="BT20"/>
  <c r="AU20"/>
  <c r="AM20"/>
  <c r="AG20"/>
  <c r="AA20"/>
  <c r="AN20" s="1"/>
  <c r="BX20" s="1"/>
  <c r="T20"/>
  <c r="R20"/>
  <c r="K20"/>
  <c r="L20" s="1"/>
  <c r="S20" s="1"/>
  <c r="U20" s="1"/>
  <c r="F20"/>
  <c r="MJ19"/>
  <c r="MU19" s="1"/>
  <c r="MH19"/>
  <c r="LH19"/>
  <c r="LG19"/>
  <c r="LF19"/>
  <c r="LE19"/>
  <c r="LD19"/>
  <c r="LC19"/>
  <c r="LB19"/>
  <c r="LA19"/>
  <c r="KZ19"/>
  <c r="KY19"/>
  <c r="KX19"/>
  <c r="KW19"/>
  <c r="KV19"/>
  <c r="KU19"/>
  <c r="KT19"/>
  <c r="KS19"/>
  <c r="KR19"/>
  <c r="KQ19"/>
  <c r="KP19"/>
  <c r="KO19"/>
  <c r="KN19"/>
  <c r="KM19"/>
  <c r="KL19"/>
  <c r="KK19"/>
  <c r="KJ19"/>
  <c r="KI19"/>
  <c r="KH19"/>
  <c r="KG19"/>
  <c r="KF19"/>
  <c r="KE19"/>
  <c r="KD19"/>
  <c r="KC19"/>
  <c r="KB19"/>
  <c r="KA19"/>
  <c r="JZ19"/>
  <c r="JY19"/>
  <c r="JX19"/>
  <c r="JW19"/>
  <c r="JV19"/>
  <c r="JU19"/>
  <c r="JT19"/>
  <c r="JS19"/>
  <c r="JR19"/>
  <c r="JQ19"/>
  <c r="JP19"/>
  <c r="JO19"/>
  <c r="JN19"/>
  <c r="JM19"/>
  <c r="JL19"/>
  <c r="JK19"/>
  <c r="JJ19"/>
  <c r="JI19"/>
  <c r="JH19"/>
  <c r="JG19"/>
  <c r="JF19"/>
  <c r="JE19"/>
  <c r="JD19"/>
  <c r="JC19"/>
  <c r="JB19"/>
  <c r="JA19"/>
  <c r="IZ19"/>
  <c r="IY19"/>
  <c r="IX19"/>
  <c r="IW19"/>
  <c r="IV19"/>
  <c r="IU19"/>
  <c r="IT19"/>
  <c r="IS19"/>
  <c r="IR19"/>
  <c r="IQ19"/>
  <c r="IP19"/>
  <c r="IO19"/>
  <c r="IN19"/>
  <c r="IM19"/>
  <c r="IL19"/>
  <c r="IK19"/>
  <c r="IJ19"/>
  <c r="II19"/>
  <c r="IH19"/>
  <c r="IG19"/>
  <c r="IF19"/>
  <c r="IE19"/>
  <c r="ID19"/>
  <c r="IC19"/>
  <c r="IB19"/>
  <c r="IA19"/>
  <c r="HZ19"/>
  <c r="HY19"/>
  <c r="HX19"/>
  <c r="HW19"/>
  <c r="HV19"/>
  <c r="HU19"/>
  <c r="HT19"/>
  <c r="HS19"/>
  <c r="HR19"/>
  <c r="HQ19"/>
  <c r="HP19"/>
  <c r="HO19"/>
  <c r="HN19"/>
  <c r="HM19"/>
  <c r="HL19"/>
  <c r="HK19"/>
  <c r="HJ19"/>
  <c r="HI19"/>
  <c r="HH19"/>
  <c r="HG19"/>
  <c r="HF19"/>
  <c r="HE19"/>
  <c r="HD19"/>
  <c r="HC19"/>
  <c r="HB19"/>
  <c r="HA19"/>
  <c r="LK19" s="1"/>
  <c r="GZ19"/>
  <c r="GY19"/>
  <c r="LI19" s="1"/>
  <c r="GX19"/>
  <c r="GW19"/>
  <c r="LL19" s="1"/>
  <c r="GV19"/>
  <c r="GU19"/>
  <c r="LJ19" s="1"/>
  <c r="GT19"/>
  <c r="GS19"/>
  <c r="LN19" s="1"/>
  <c r="GL19"/>
  <c r="GK19"/>
  <c r="GJ19"/>
  <c r="GI19"/>
  <c r="GH19"/>
  <c r="GG19"/>
  <c r="GF19"/>
  <c r="GE19"/>
  <c r="GD19"/>
  <c r="GC19"/>
  <c r="GB19"/>
  <c r="GA19"/>
  <c r="FZ19"/>
  <c r="FY19"/>
  <c r="FX19"/>
  <c r="FW19"/>
  <c r="FV19"/>
  <c r="FU19"/>
  <c r="FT19"/>
  <c r="FS19"/>
  <c r="FR19"/>
  <c r="FQ19"/>
  <c r="FP19"/>
  <c r="FO19"/>
  <c r="FN19"/>
  <c r="FM19"/>
  <c r="LS19" s="1"/>
  <c r="FL19"/>
  <c r="LR19" s="1"/>
  <c r="FK19"/>
  <c r="LQ19" s="1"/>
  <c r="FJ19"/>
  <c r="LP19" s="1"/>
  <c r="FI19"/>
  <c r="LO19" s="1"/>
  <c r="EW19"/>
  <c r="EV19"/>
  <c r="EU19"/>
  <c r="ET19"/>
  <c r="ES19"/>
  <c r="ER19"/>
  <c r="EQ19"/>
  <c r="EP19"/>
  <c r="EO19"/>
  <c r="EN19"/>
  <c r="EH19"/>
  <c r="EG19"/>
  <c r="EF19"/>
  <c r="EE19"/>
  <c r="ED19"/>
  <c r="EC19"/>
  <c r="EB19"/>
  <c r="EA19"/>
  <c r="DZ19"/>
  <c r="DY19"/>
  <c r="EX19" s="1"/>
  <c r="DW19"/>
  <c r="DV19"/>
  <c r="DU19"/>
  <c r="DT19"/>
  <c r="DS19"/>
  <c r="DR19"/>
  <c r="DQ19"/>
  <c r="DP19"/>
  <c r="DO19"/>
  <c r="DN19"/>
  <c r="FG19" s="1"/>
  <c r="DM19"/>
  <c r="DL19"/>
  <c r="DK19"/>
  <c r="DJ19"/>
  <c r="DI19"/>
  <c r="DH19"/>
  <c r="DG19"/>
  <c r="DF19"/>
  <c r="DE19"/>
  <c r="DD19"/>
  <c r="FE19" s="1"/>
  <c r="DC19"/>
  <c r="DB19"/>
  <c r="DA19"/>
  <c r="CZ19"/>
  <c r="CY19"/>
  <c r="CW19"/>
  <c r="CV19"/>
  <c r="CU19"/>
  <c r="CT19"/>
  <c r="CS19"/>
  <c r="FH19" s="1"/>
  <c r="CM19"/>
  <c r="CL19"/>
  <c r="CK19"/>
  <c r="CJ19"/>
  <c r="CI19"/>
  <c r="FF19" s="1"/>
  <c r="CH19"/>
  <c r="CG19"/>
  <c r="CF19"/>
  <c r="CE19"/>
  <c r="CD19"/>
  <c r="CC19"/>
  <c r="FC19" s="1"/>
  <c r="CB19"/>
  <c r="FB19" s="1"/>
  <c r="CA19"/>
  <c r="FA19" s="1"/>
  <c r="BZ19"/>
  <c r="EZ19" s="1"/>
  <c r="BY19"/>
  <c r="FD19" s="1"/>
  <c r="BW19"/>
  <c r="BV19"/>
  <c r="BU19"/>
  <c r="BT19"/>
  <c r="AU19"/>
  <c r="AM19"/>
  <c r="AG19"/>
  <c r="AA19"/>
  <c r="AN19" s="1"/>
  <c r="BX19" s="1"/>
  <c r="R19"/>
  <c r="N19"/>
  <c r="J19"/>
  <c r="H19"/>
  <c r="G19"/>
  <c r="F19"/>
  <c r="MJ18"/>
  <c r="MU18" s="1"/>
  <c r="MH18"/>
  <c r="LH18"/>
  <c r="LG18"/>
  <c r="LF18"/>
  <c r="LE18"/>
  <c r="LD18"/>
  <c r="LC18"/>
  <c r="LB18"/>
  <c r="LA18"/>
  <c r="KZ18"/>
  <c r="KY18"/>
  <c r="KX18"/>
  <c r="KW18"/>
  <c r="KV18"/>
  <c r="KU18"/>
  <c r="KT18"/>
  <c r="KS18"/>
  <c r="KR18"/>
  <c r="KQ18"/>
  <c r="KP18"/>
  <c r="KO18"/>
  <c r="KN18"/>
  <c r="KM18"/>
  <c r="KL18"/>
  <c r="KK18"/>
  <c r="KJ18"/>
  <c r="KI18"/>
  <c r="KH18"/>
  <c r="KG18"/>
  <c r="KF18"/>
  <c r="KE18"/>
  <c r="KD18"/>
  <c r="KC18"/>
  <c r="KB18"/>
  <c r="KA18"/>
  <c r="JZ18"/>
  <c r="JY18"/>
  <c r="JX18"/>
  <c r="JW18"/>
  <c r="JV18"/>
  <c r="JU18"/>
  <c r="JT18"/>
  <c r="JS18"/>
  <c r="JR18"/>
  <c r="JQ18"/>
  <c r="JP18"/>
  <c r="JO18"/>
  <c r="JN18"/>
  <c r="JM18"/>
  <c r="JL18"/>
  <c r="JK18"/>
  <c r="JJ18"/>
  <c r="JI18"/>
  <c r="JH18"/>
  <c r="JG18"/>
  <c r="JF18"/>
  <c r="JE18"/>
  <c r="JD18"/>
  <c r="JC18"/>
  <c r="JB18"/>
  <c r="JA18"/>
  <c r="IZ18"/>
  <c r="IY18"/>
  <c r="IX18"/>
  <c r="IW18"/>
  <c r="IV18"/>
  <c r="IU18"/>
  <c r="IT18"/>
  <c r="IS18"/>
  <c r="IR18"/>
  <c r="IQ18"/>
  <c r="IP18"/>
  <c r="IO18"/>
  <c r="IN18"/>
  <c r="IM18"/>
  <c r="IL18"/>
  <c r="IK18"/>
  <c r="IJ18"/>
  <c r="II18"/>
  <c r="IH18"/>
  <c r="IG18"/>
  <c r="IF18"/>
  <c r="IE18"/>
  <c r="ID18"/>
  <c r="IC18"/>
  <c r="IB18"/>
  <c r="IA18"/>
  <c r="HZ18"/>
  <c r="HY18"/>
  <c r="HX18"/>
  <c r="HW18"/>
  <c r="HV18"/>
  <c r="HU18"/>
  <c r="HT18"/>
  <c r="HS18"/>
  <c r="HR18"/>
  <c r="HQ18"/>
  <c r="HP18"/>
  <c r="HO18"/>
  <c r="HN18"/>
  <c r="HM18"/>
  <c r="HL18"/>
  <c r="HK18"/>
  <c r="HJ18"/>
  <c r="HI18"/>
  <c r="HH18"/>
  <c r="HG18"/>
  <c r="HF18"/>
  <c r="HE18"/>
  <c r="HD18"/>
  <c r="HC18"/>
  <c r="HB18"/>
  <c r="HA18"/>
  <c r="LK18" s="1"/>
  <c r="GZ18"/>
  <c r="GY18"/>
  <c r="LI18" s="1"/>
  <c r="GX18"/>
  <c r="GW18"/>
  <c r="LL18" s="1"/>
  <c r="GV18"/>
  <c r="GU18"/>
  <c r="LJ18" s="1"/>
  <c r="GT18"/>
  <c r="GS18"/>
  <c r="LN18" s="1"/>
  <c r="GL18"/>
  <c r="GK18"/>
  <c r="GJ18"/>
  <c r="GI18"/>
  <c r="GH18"/>
  <c r="GG18"/>
  <c r="GF18"/>
  <c r="GE18"/>
  <c r="GD18"/>
  <c r="GC18"/>
  <c r="GB18"/>
  <c r="GA18"/>
  <c r="FZ18"/>
  <c r="FY18"/>
  <c r="FX18"/>
  <c r="FW18"/>
  <c r="FV18"/>
  <c r="FU18"/>
  <c r="FT18"/>
  <c r="FS18"/>
  <c r="FR18"/>
  <c r="FQ18"/>
  <c r="FP18"/>
  <c r="FO18"/>
  <c r="FN18"/>
  <c r="FM18"/>
  <c r="LS18" s="1"/>
  <c r="FL18"/>
  <c r="LR18" s="1"/>
  <c r="FK18"/>
  <c r="LQ18" s="1"/>
  <c r="FJ18"/>
  <c r="LP18" s="1"/>
  <c r="FI18"/>
  <c r="LO18" s="1"/>
  <c r="EW18"/>
  <c r="EV18"/>
  <c r="EU18"/>
  <c r="ET18"/>
  <c r="ES18"/>
  <c r="ER18"/>
  <c r="EQ18"/>
  <c r="EP18"/>
  <c r="EO18"/>
  <c r="EN18"/>
  <c r="EH18"/>
  <c r="EG18"/>
  <c r="EF18"/>
  <c r="EE18"/>
  <c r="ED18"/>
  <c r="EC18"/>
  <c r="EB18"/>
  <c r="EA18"/>
  <c r="DZ18"/>
  <c r="DY18"/>
  <c r="EX18" s="1"/>
  <c r="DW18"/>
  <c r="DV18"/>
  <c r="DU18"/>
  <c r="DT18"/>
  <c r="DS18"/>
  <c r="DR18"/>
  <c r="DQ18"/>
  <c r="DP18"/>
  <c r="DO18"/>
  <c r="DN18"/>
  <c r="FG18" s="1"/>
  <c r="DM18"/>
  <c r="DL18"/>
  <c r="DK18"/>
  <c r="DJ18"/>
  <c r="DI18"/>
  <c r="DH18"/>
  <c r="DG18"/>
  <c r="DF18"/>
  <c r="DE18"/>
  <c r="DD18"/>
  <c r="FE18" s="1"/>
  <c r="DC18"/>
  <c r="DB18"/>
  <c r="DA18"/>
  <c r="CZ18"/>
  <c r="CY18"/>
  <c r="CW18"/>
  <c r="CV18"/>
  <c r="CU18"/>
  <c r="CT18"/>
  <c r="CS18"/>
  <c r="FH18" s="1"/>
  <c r="CM18"/>
  <c r="CL18"/>
  <c r="CK18"/>
  <c r="CJ18"/>
  <c r="CI18"/>
  <c r="FF18" s="1"/>
  <c r="CH18"/>
  <c r="CG18"/>
  <c r="CF18"/>
  <c r="CE18"/>
  <c r="CD18"/>
  <c r="CC18"/>
  <c r="FC18" s="1"/>
  <c r="CB18"/>
  <c r="FB18" s="1"/>
  <c r="CA18"/>
  <c r="FA18" s="1"/>
  <c r="BZ18"/>
  <c r="EZ18" s="1"/>
  <c r="BY18"/>
  <c r="FD18" s="1"/>
  <c r="BW18"/>
  <c r="BV18"/>
  <c r="BU18"/>
  <c r="BT18"/>
  <c r="AU18"/>
  <c r="AM18"/>
  <c r="AG18"/>
  <c r="AA18"/>
  <c r="AN18" s="1"/>
  <c r="BX18" s="1"/>
  <c r="T18"/>
  <c r="R18"/>
  <c r="K18"/>
  <c r="L18" s="1"/>
  <c r="S18" s="1"/>
  <c r="U18" s="1"/>
  <c r="F18"/>
  <c r="MH17"/>
  <c r="MJ17" s="1"/>
  <c r="LH17"/>
  <c r="LG17"/>
  <c r="LF17"/>
  <c r="LE17"/>
  <c r="LD17"/>
  <c r="LC17"/>
  <c r="LB17"/>
  <c r="LA17"/>
  <c r="KZ17"/>
  <c r="KY17"/>
  <c r="KX17"/>
  <c r="KW17"/>
  <c r="KV17"/>
  <c r="KU17"/>
  <c r="KT17"/>
  <c r="KS17"/>
  <c r="KR17"/>
  <c r="KQ17"/>
  <c r="KP17"/>
  <c r="KO17"/>
  <c r="KN17"/>
  <c r="KM17"/>
  <c r="KL17"/>
  <c r="KK17"/>
  <c r="KJ17"/>
  <c r="KI17"/>
  <c r="KH17"/>
  <c r="KG17"/>
  <c r="KF17"/>
  <c r="KE17"/>
  <c r="KD17"/>
  <c r="KC17"/>
  <c r="KB17"/>
  <c r="KA17"/>
  <c r="JZ17"/>
  <c r="JY17"/>
  <c r="JX17"/>
  <c r="JW17"/>
  <c r="JV17"/>
  <c r="JU17"/>
  <c r="JT17"/>
  <c r="JS17"/>
  <c r="JR17"/>
  <c r="JQ17"/>
  <c r="JP17"/>
  <c r="JO17"/>
  <c r="JN17"/>
  <c r="JM17"/>
  <c r="JL17"/>
  <c r="JK17"/>
  <c r="JJ17"/>
  <c r="JI17"/>
  <c r="JH17"/>
  <c r="JG17"/>
  <c r="JF17"/>
  <c r="JE17"/>
  <c r="JD17"/>
  <c r="JC17"/>
  <c r="JB17"/>
  <c r="JA17"/>
  <c r="IZ17"/>
  <c r="IY17"/>
  <c r="IX17"/>
  <c r="IW17"/>
  <c r="IV17"/>
  <c r="IU17"/>
  <c r="IT17"/>
  <c r="IS17"/>
  <c r="IR17"/>
  <c r="IQ17"/>
  <c r="IP17"/>
  <c r="IO17"/>
  <c r="IN17"/>
  <c r="IM17"/>
  <c r="IL17"/>
  <c r="IK17"/>
  <c r="IJ17"/>
  <c r="II17"/>
  <c r="IH17"/>
  <c r="IG17"/>
  <c r="IF17"/>
  <c r="IE17"/>
  <c r="ID17"/>
  <c r="IC17"/>
  <c r="IB17"/>
  <c r="IA17"/>
  <c r="HZ17"/>
  <c r="HY17"/>
  <c r="HX17"/>
  <c r="HW17"/>
  <c r="HV17"/>
  <c r="HU17"/>
  <c r="HT17"/>
  <c r="HS17"/>
  <c r="HR17"/>
  <c r="HQ17"/>
  <c r="HP17"/>
  <c r="HO17"/>
  <c r="HN17"/>
  <c r="HM17"/>
  <c r="HL17"/>
  <c r="HK17"/>
  <c r="HJ17"/>
  <c r="HI17"/>
  <c r="HH17"/>
  <c r="HG17"/>
  <c r="HF17"/>
  <c r="HE17"/>
  <c r="HD17"/>
  <c r="HC17"/>
  <c r="HB17"/>
  <c r="LL17" s="1"/>
  <c r="HA17"/>
  <c r="GZ17"/>
  <c r="LJ17" s="1"/>
  <c r="GY17"/>
  <c r="GX17"/>
  <c r="LN17" s="1"/>
  <c r="GW17"/>
  <c r="GV17"/>
  <c r="LK17" s="1"/>
  <c r="GU17"/>
  <c r="GT17"/>
  <c r="LI17" s="1"/>
  <c r="GS17"/>
  <c r="GL17"/>
  <c r="GK17"/>
  <c r="GJ17"/>
  <c r="GI17"/>
  <c r="GH17"/>
  <c r="GG17"/>
  <c r="GF17"/>
  <c r="GE17"/>
  <c r="GD17"/>
  <c r="GC17"/>
  <c r="GB17"/>
  <c r="GA17"/>
  <c r="FZ17"/>
  <c r="FY17"/>
  <c r="FX17"/>
  <c r="FW17"/>
  <c r="FV17"/>
  <c r="FU17"/>
  <c r="FT17"/>
  <c r="FS17"/>
  <c r="FR17"/>
  <c r="FQ17"/>
  <c r="FP17"/>
  <c r="FO17"/>
  <c r="FN17"/>
  <c r="FM17"/>
  <c r="LS17" s="1"/>
  <c r="FL17"/>
  <c r="LR17" s="1"/>
  <c r="FK17"/>
  <c r="LQ17" s="1"/>
  <c r="FJ17"/>
  <c r="LP17" s="1"/>
  <c r="FI17"/>
  <c r="LO17" s="1"/>
  <c r="EW17"/>
  <c r="EV17"/>
  <c r="EU17"/>
  <c r="ET17"/>
  <c r="ES17"/>
  <c r="ER17"/>
  <c r="EQ17"/>
  <c r="EP17"/>
  <c r="EO17"/>
  <c r="EN17"/>
  <c r="EH17"/>
  <c r="EG17"/>
  <c r="EF17"/>
  <c r="EE17"/>
  <c r="ED17"/>
  <c r="EC17"/>
  <c r="EB17"/>
  <c r="EA17"/>
  <c r="DZ17"/>
  <c r="DY17"/>
  <c r="EX17" s="1"/>
  <c r="DW17"/>
  <c r="DV17"/>
  <c r="DU17"/>
  <c r="DT17"/>
  <c r="DS17"/>
  <c r="DR17"/>
  <c r="DQ17"/>
  <c r="DP17"/>
  <c r="DO17"/>
  <c r="DN17"/>
  <c r="FG17" s="1"/>
  <c r="DM17"/>
  <c r="DL17"/>
  <c r="DK17"/>
  <c r="DJ17"/>
  <c r="DI17"/>
  <c r="FF17" s="1"/>
  <c r="DH17"/>
  <c r="DG17"/>
  <c r="DF17"/>
  <c r="DE17"/>
  <c r="DD17"/>
  <c r="DC17"/>
  <c r="DB17"/>
  <c r="DA17"/>
  <c r="CZ17"/>
  <c r="CY17"/>
  <c r="DX17" s="1"/>
  <c r="CW17"/>
  <c r="CV17"/>
  <c r="CU17"/>
  <c r="CT17"/>
  <c r="CS17"/>
  <c r="FH17" s="1"/>
  <c r="CM17"/>
  <c r="CL17"/>
  <c r="CK17"/>
  <c r="CJ17"/>
  <c r="CI17"/>
  <c r="CH17"/>
  <c r="CG17"/>
  <c r="CF17"/>
  <c r="CE17"/>
  <c r="CD17"/>
  <c r="FE17" s="1"/>
  <c r="CC17"/>
  <c r="FC17" s="1"/>
  <c r="CB17"/>
  <c r="FB17" s="1"/>
  <c r="CA17"/>
  <c r="FA17" s="1"/>
  <c r="BZ17"/>
  <c r="EZ17" s="1"/>
  <c r="BY17"/>
  <c r="CX17" s="1"/>
  <c r="EY17" s="1"/>
  <c r="BW17"/>
  <c r="BV17"/>
  <c r="BU17"/>
  <c r="BT17"/>
  <c r="AU17"/>
  <c r="AM17"/>
  <c r="AG17"/>
  <c r="AN17" s="1"/>
  <c r="BX17" s="1"/>
  <c r="AA17"/>
  <c r="T17"/>
  <c r="R17"/>
  <c r="L17"/>
  <c r="S17" s="1"/>
  <c r="U17" s="1"/>
  <c r="K17"/>
  <c r="F17"/>
  <c r="MJ16"/>
  <c r="MU16" s="1"/>
  <c r="MH16"/>
  <c r="LH16"/>
  <c r="LG16"/>
  <c r="LF16"/>
  <c r="LE16"/>
  <c r="LD16"/>
  <c r="LC16"/>
  <c r="LB16"/>
  <c r="LA16"/>
  <c r="KZ16"/>
  <c r="KY16"/>
  <c r="KX16"/>
  <c r="KW16"/>
  <c r="KV16"/>
  <c r="KU16"/>
  <c r="KT16"/>
  <c r="KS16"/>
  <c r="KR16"/>
  <c r="KQ16"/>
  <c r="KP16"/>
  <c r="KO16"/>
  <c r="KN16"/>
  <c r="KM16"/>
  <c r="KL16"/>
  <c r="KK16"/>
  <c r="KJ16"/>
  <c r="KI16"/>
  <c r="KH16"/>
  <c r="KG16"/>
  <c r="KF16"/>
  <c r="KE16"/>
  <c r="KD16"/>
  <c r="KC16"/>
  <c r="KB16"/>
  <c r="KA16"/>
  <c r="JZ16"/>
  <c r="JY16"/>
  <c r="JX16"/>
  <c r="JW16"/>
  <c r="JV16"/>
  <c r="JU16"/>
  <c r="JT16"/>
  <c r="JS16"/>
  <c r="JR16"/>
  <c r="JQ16"/>
  <c r="JP16"/>
  <c r="JO16"/>
  <c r="JN16"/>
  <c r="JM16"/>
  <c r="JL16"/>
  <c r="JK16"/>
  <c r="JJ16"/>
  <c r="JI16"/>
  <c r="JH16"/>
  <c r="JG16"/>
  <c r="JF16"/>
  <c r="JE16"/>
  <c r="JD16"/>
  <c r="JC16"/>
  <c r="JB16"/>
  <c r="JA16"/>
  <c r="IZ16"/>
  <c r="IY16"/>
  <c r="IX16"/>
  <c r="IW16"/>
  <c r="IV16"/>
  <c r="IU16"/>
  <c r="IT16"/>
  <c r="IS16"/>
  <c r="IR16"/>
  <c r="IQ16"/>
  <c r="IP16"/>
  <c r="IO16"/>
  <c r="IN16"/>
  <c r="IM16"/>
  <c r="IL16"/>
  <c r="IK16"/>
  <c r="IJ16"/>
  <c r="II16"/>
  <c r="IH16"/>
  <c r="IG16"/>
  <c r="IF16"/>
  <c r="IE16"/>
  <c r="ID16"/>
  <c r="IC16"/>
  <c r="IB16"/>
  <c r="IA16"/>
  <c r="HZ16"/>
  <c r="HY16"/>
  <c r="HX16"/>
  <c r="HW16"/>
  <c r="HV16"/>
  <c r="HU16"/>
  <c r="HT16"/>
  <c r="HS16"/>
  <c r="HR16"/>
  <c r="HQ16"/>
  <c r="HP16"/>
  <c r="HO16"/>
  <c r="HN16"/>
  <c r="HM16"/>
  <c r="HL16"/>
  <c r="HK16"/>
  <c r="HJ16"/>
  <c r="HI16"/>
  <c r="HH16"/>
  <c r="HG16"/>
  <c r="HF16"/>
  <c r="HE16"/>
  <c r="HD16"/>
  <c r="HC16"/>
  <c r="HB16"/>
  <c r="HA16"/>
  <c r="LK16" s="1"/>
  <c r="GZ16"/>
  <c r="GY16"/>
  <c r="LI16" s="1"/>
  <c r="GX16"/>
  <c r="GW16"/>
  <c r="LL16" s="1"/>
  <c r="GV16"/>
  <c r="GU16"/>
  <c r="LJ16" s="1"/>
  <c r="GT16"/>
  <c r="GS16"/>
  <c r="LN16" s="1"/>
  <c r="GL16"/>
  <c r="GK16"/>
  <c r="GJ16"/>
  <c r="GI16"/>
  <c r="GH16"/>
  <c r="GG16"/>
  <c r="GF16"/>
  <c r="GE16"/>
  <c r="GD16"/>
  <c r="GC16"/>
  <c r="GB16"/>
  <c r="GA16"/>
  <c r="FZ16"/>
  <c r="FY16"/>
  <c r="FX16"/>
  <c r="FW16"/>
  <c r="FV16"/>
  <c r="FU16"/>
  <c r="FT16"/>
  <c r="FS16"/>
  <c r="FR16"/>
  <c r="FQ16"/>
  <c r="FP16"/>
  <c r="FO16"/>
  <c r="FN16"/>
  <c r="FM16"/>
  <c r="LS16" s="1"/>
  <c r="FL16"/>
  <c r="LR16" s="1"/>
  <c r="FK16"/>
  <c r="LQ16" s="1"/>
  <c r="FJ16"/>
  <c r="LP16" s="1"/>
  <c r="FI16"/>
  <c r="LO16" s="1"/>
  <c r="EW16"/>
  <c r="EV16"/>
  <c r="EU16"/>
  <c r="ET16"/>
  <c r="ES16"/>
  <c r="ER16"/>
  <c r="EQ16"/>
  <c r="EP16"/>
  <c r="EO16"/>
  <c r="EN16"/>
  <c r="EH16"/>
  <c r="EG16"/>
  <c r="EF16"/>
  <c r="EE16"/>
  <c r="ED16"/>
  <c r="EC16"/>
  <c r="EB16"/>
  <c r="EA16"/>
  <c r="DZ16"/>
  <c r="DY16"/>
  <c r="EX16" s="1"/>
  <c r="DW16"/>
  <c r="DV16"/>
  <c r="DU16"/>
  <c r="DT16"/>
  <c r="DS16"/>
  <c r="DR16"/>
  <c r="DQ16"/>
  <c r="DP16"/>
  <c r="DO16"/>
  <c r="DN16"/>
  <c r="FG16" s="1"/>
  <c r="DM16"/>
  <c r="DL16"/>
  <c r="DK16"/>
  <c r="DJ16"/>
  <c r="DI16"/>
  <c r="DH16"/>
  <c r="DG16"/>
  <c r="DF16"/>
  <c r="DE16"/>
  <c r="DD16"/>
  <c r="FE16" s="1"/>
  <c r="DC16"/>
  <c r="DB16"/>
  <c r="DA16"/>
  <c r="CZ16"/>
  <c r="CY16"/>
  <c r="CW16"/>
  <c r="CV16"/>
  <c r="CU16"/>
  <c r="CT16"/>
  <c r="CS16"/>
  <c r="FH16" s="1"/>
  <c r="CM16"/>
  <c r="CL16"/>
  <c r="CK16"/>
  <c r="CJ16"/>
  <c r="CI16"/>
  <c r="FF16" s="1"/>
  <c r="CH16"/>
  <c r="CG16"/>
  <c r="CF16"/>
  <c r="CE16"/>
  <c r="CD16"/>
  <c r="CC16"/>
  <c r="FC16" s="1"/>
  <c r="CB16"/>
  <c r="FB16" s="1"/>
  <c r="CA16"/>
  <c r="FA16" s="1"/>
  <c r="BZ16"/>
  <c r="EZ16" s="1"/>
  <c r="BY16"/>
  <c r="FD16" s="1"/>
  <c r="BW16"/>
  <c r="BV16"/>
  <c r="BU16"/>
  <c r="BT16"/>
  <c r="AU16"/>
  <c r="AM16"/>
  <c r="AG16"/>
  <c r="AA16"/>
  <c r="AN16" s="1"/>
  <c r="BX16" s="1"/>
  <c r="T16"/>
  <c r="R16"/>
  <c r="K16"/>
  <c r="L16" s="1"/>
  <c r="S16" s="1"/>
  <c r="U16" s="1"/>
  <c r="F16"/>
  <c r="MH15"/>
  <c r="MJ15" s="1"/>
  <c r="LH15"/>
  <c r="LG15"/>
  <c r="LF15"/>
  <c r="LE15"/>
  <c r="LD15"/>
  <c r="LC15"/>
  <c r="LB15"/>
  <c r="LA15"/>
  <c r="KZ15"/>
  <c r="KY15"/>
  <c r="KX15"/>
  <c r="KW15"/>
  <c r="KV15"/>
  <c r="KU15"/>
  <c r="KT15"/>
  <c r="KS15"/>
  <c r="KR15"/>
  <c r="KQ15"/>
  <c r="KP15"/>
  <c r="KO15"/>
  <c r="KN15"/>
  <c r="KM15"/>
  <c r="KL15"/>
  <c r="KK15"/>
  <c r="KJ15"/>
  <c r="KI15"/>
  <c r="KH15"/>
  <c r="KG15"/>
  <c r="KF15"/>
  <c r="KE15"/>
  <c r="KD15"/>
  <c r="KC15"/>
  <c r="KB15"/>
  <c r="KA15"/>
  <c r="JZ15"/>
  <c r="JY15"/>
  <c r="JX15"/>
  <c r="JW15"/>
  <c r="JV15"/>
  <c r="JU15"/>
  <c r="JT15"/>
  <c r="JS15"/>
  <c r="JR15"/>
  <c r="JQ15"/>
  <c r="JP15"/>
  <c r="JO15"/>
  <c r="JN15"/>
  <c r="JM15"/>
  <c r="JL15"/>
  <c r="JK15"/>
  <c r="JJ15"/>
  <c r="JI15"/>
  <c r="JH15"/>
  <c r="JG15"/>
  <c r="JF15"/>
  <c r="JE15"/>
  <c r="JD15"/>
  <c r="JC15"/>
  <c r="JB15"/>
  <c r="JA15"/>
  <c r="IZ15"/>
  <c r="IY15"/>
  <c r="IX15"/>
  <c r="IW15"/>
  <c r="IV15"/>
  <c r="IU15"/>
  <c r="IT15"/>
  <c r="IS15"/>
  <c r="IR15"/>
  <c r="IQ15"/>
  <c r="IP15"/>
  <c r="IO15"/>
  <c r="IN15"/>
  <c r="IM15"/>
  <c r="IL15"/>
  <c r="IK15"/>
  <c r="IJ15"/>
  <c r="II15"/>
  <c r="IH15"/>
  <c r="IG15"/>
  <c r="IF15"/>
  <c r="IE15"/>
  <c r="ID15"/>
  <c r="IC15"/>
  <c r="IB15"/>
  <c r="IA15"/>
  <c r="HZ15"/>
  <c r="HY15"/>
  <c r="HX15"/>
  <c r="HW15"/>
  <c r="HV15"/>
  <c r="HU15"/>
  <c r="HT15"/>
  <c r="HS15"/>
  <c r="HR15"/>
  <c r="HQ15"/>
  <c r="HP15"/>
  <c r="HO15"/>
  <c r="HN15"/>
  <c r="HM15"/>
  <c r="HL15"/>
  <c r="HK15"/>
  <c r="HJ15"/>
  <c r="HI15"/>
  <c r="HH15"/>
  <c r="HG15"/>
  <c r="HF15"/>
  <c r="HE15"/>
  <c r="HD15"/>
  <c r="HC15"/>
  <c r="HB15"/>
  <c r="LL15" s="1"/>
  <c r="HA15"/>
  <c r="GZ15"/>
  <c r="LJ15" s="1"/>
  <c r="GY15"/>
  <c r="GX15"/>
  <c r="LN15" s="1"/>
  <c r="GW15"/>
  <c r="GV15"/>
  <c r="LK15" s="1"/>
  <c r="GU15"/>
  <c r="GT15"/>
  <c r="LI15" s="1"/>
  <c r="GS15"/>
  <c r="GL15"/>
  <c r="GK15"/>
  <c r="GJ15"/>
  <c r="GI15"/>
  <c r="GH15"/>
  <c r="GG15"/>
  <c r="GF15"/>
  <c r="GE15"/>
  <c r="GD15"/>
  <c r="GC15"/>
  <c r="GB15"/>
  <c r="GA15"/>
  <c r="FZ15"/>
  <c r="FY15"/>
  <c r="FX15"/>
  <c r="FW15"/>
  <c r="FV15"/>
  <c r="FU15"/>
  <c r="FT15"/>
  <c r="FS15"/>
  <c r="FR15"/>
  <c r="FQ15"/>
  <c r="FP15"/>
  <c r="FO15"/>
  <c r="FN15"/>
  <c r="FM15"/>
  <c r="LS15" s="1"/>
  <c r="FL15"/>
  <c r="LR15" s="1"/>
  <c r="FK15"/>
  <c r="LQ15" s="1"/>
  <c r="FJ15"/>
  <c r="LP15" s="1"/>
  <c r="FI15"/>
  <c r="LO15" s="1"/>
  <c r="EW15"/>
  <c r="EV15"/>
  <c r="EU15"/>
  <c r="ET15"/>
  <c r="ES15"/>
  <c r="ER15"/>
  <c r="EQ15"/>
  <c r="EP15"/>
  <c r="EO15"/>
  <c r="EN15"/>
  <c r="EH15"/>
  <c r="EG15"/>
  <c r="EF15"/>
  <c r="EE15"/>
  <c r="ED15"/>
  <c r="EC15"/>
  <c r="EB15"/>
  <c r="EA15"/>
  <c r="DZ15"/>
  <c r="DY15"/>
  <c r="EX15" s="1"/>
  <c r="DW15"/>
  <c r="DV15"/>
  <c r="DU15"/>
  <c r="DT15"/>
  <c r="DS15"/>
  <c r="DR15"/>
  <c r="DQ15"/>
  <c r="DP15"/>
  <c r="DO15"/>
  <c r="DN15"/>
  <c r="FG15" s="1"/>
  <c r="DM15"/>
  <c r="DL15"/>
  <c r="DK15"/>
  <c r="DJ15"/>
  <c r="DI15"/>
  <c r="FF15" s="1"/>
  <c r="DH15"/>
  <c r="DG15"/>
  <c r="DF15"/>
  <c r="DE15"/>
  <c r="DD15"/>
  <c r="DC15"/>
  <c r="DB15"/>
  <c r="DA15"/>
  <c r="CZ15"/>
  <c r="CY15"/>
  <c r="DX15" s="1"/>
  <c r="CW15"/>
  <c r="CV15"/>
  <c r="CU15"/>
  <c r="CT15"/>
  <c r="CS15"/>
  <c r="FH15" s="1"/>
  <c r="CM15"/>
  <c r="CL15"/>
  <c r="CK15"/>
  <c r="CJ15"/>
  <c r="CI15"/>
  <c r="CH15"/>
  <c r="CG15"/>
  <c r="CF15"/>
  <c r="CE15"/>
  <c r="CD15"/>
  <c r="FE15" s="1"/>
  <c r="CC15"/>
  <c r="FC15" s="1"/>
  <c r="CB15"/>
  <c r="FB15" s="1"/>
  <c r="CA15"/>
  <c r="FA15" s="1"/>
  <c r="BZ15"/>
  <c r="EZ15" s="1"/>
  <c r="BY15"/>
  <c r="CX15" s="1"/>
  <c r="BW15"/>
  <c r="BV15"/>
  <c r="BU15"/>
  <c r="BT15"/>
  <c r="AU15"/>
  <c r="AM15"/>
  <c r="AG15"/>
  <c r="AN15" s="1"/>
  <c r="BX15" s="1"/>
  <c r="AA15"/>
  <c r="T15"/>
  <c r="R15"/>
  <c r="L15"/>
  <c r="S15" s="1"/>
  <c r="U15" s="1"/>
  <c r="K15"/>
  <c r="F15"/>
  <c r="MJ14"/>
  <c r="MU14" s="1"/>
  <c r="MH14"/>
  <c r="LH14"/>
  <c r="LG14"/>
  <c r="LF14"/>
  <c r="LE14"/>
  <c r="LD14"/>
  <c r="LC14"/>
  <c r="LB14"/>
  <c r="LA14"/>
  <c r="KZ14"/>
  <c r="KY14"/>
  <c r="KX14"/>
  <c r="KW14"/>
  <c r="KV14"/>
  <c r="KU14"/>
  <c r="KT14"/>
  <c r="KS14"/>
  <c r="KR14"/>
  <c r="KQ14"/>
  <c r="KP14"/>
  <c r="KO14"/>
  <c r="KN14"/>
  <c r="KM14"/>
  <c r="KL14"/>
  <c r="KK14"/>
  <c r="KJ14"/>
  <c r="KI14"/>
  <c r="KH14"/>
  <c r="KG14"/>
  <c r="KF14"/>
  <c r="KE14"/>
  <c r="KD14"/>
  <c r="KC14"/>
  <c r="KB14"/>
  <c r="KA14"/>
  <c r="JZ14"/>
  <c r="JY14"/>
  <c r="JX14"/>
  <c r="JW14"/>
  <c r="JV14"/>
  <c r="JU14"/>
  <c r="JT14"/>
  <c r="JS14"/>
  <c r="JR14"/>
  <c r="JQ14"/>
  <c r="JP14"/>
  <c r="JO14"/>
  <c r="JN14"/>
  <c r="JM14"/>
  <c r="JL14"/>
  <c r="JK14"/>
  <c r="JJ14"/>
  <c r="JI14"/>
  <c r="JH14"/>
  <c r="JG14"/>
  <c r="JF14"/>
  <c r="JE14"/>
  <c r="JD14"/>
  <c r="JC14"/>
  <c r="JB14"/>
  <c r="JA14"/>
  <c r="IZ14"/>
  <c r="IY14"/>
  <c r="IX14"/>
  <c r="IW14"/>
  <c r="IV14"/>
  <c r="IU14"/>
  <c r="IT14"/>
  <c r="IS14"/>
  <c r="IR14"/>
  <c r="IQ14"/>
  <c r="IP14"/>
  <c r="IO14"/>
  <c r="IN14"/>
  <c r="IM14"/>
  <c r="IL14"/>
  <c r="IK14"/>
  <c r="IJ14"/>
  <c r="II14"/>
  <c r="IH14"/>
  <c r="IG14"/>
  <c r="IF14"/>
  <c r="IE14"/>
  <c r="ID14"/>
  <c r="IC14"/>
  <c r="IB14"/>
  <c r="IA14"/>
  <c r="HZ14"/>
  <c r="HY14"/>
  <c r="HX14"/>
  <c r="HW14"/>
  <c r="HV14"/>
  <c r="HU14"/>
  <c r="HT14"/>
  <c r="HS14"/>
  <c r="HR14"/>
  <c r="HQ14"/>
  <c r="HP14"/>
  <c r="HO14"/>
  <c r="HN14"/>
  <c r="HM14"/>
  <c r="HL14"/>
  <c r="HK14"/>
  <c r="HJ14"/>
  <c r="HI14"/>
  <c r="HH14"/>
  <c r="HG14"/>
  <c r="HF14"/>
  <c r="HE14"/>
  <c r="HD14"/>
  <c r="HC14"/>
  <c r="HB14"/>
  <c r="HA14"/>
  <c r="LK14" s="1"/>
  <c r="GZ14"/>
  <c r="GY14"/>
  <c r="LI14" s="1"/>
  <c r="GX14"/>
  <c r="GW14"/>
  <c r="LL14" s="1"/>
  <c r="GV14"/>
  <c r="GU14"/>
  <c r="LJ14" s="1"/>
  <c r="GT14"/>
  <c r="GS14"/>
  <c r="LN14" s="1"/>
  <c r="GL14"/>
  <c r="GK14"/>
  <c r="GJ14"/>
  <c r="GI14"/>
  <c r="GH14"/>
  <c r="GG14"/>
  <c r="GF14"/>
  <c r="GE14"/>
  <c r="GD14"/>
  <c r="GC14"/>
  <c r="GB14"/>
  <c r="GA14"/>
  <c r="FZ14"/>
  <c r="FY14"/>
  <c r="FX14"/>
  <c r="FW14"/>
  <c r="FV14"/>
  <c r="FU14"/>
  <c r="FT14"/>
  <c r="FS14"/>
  <c r="FR14"/>
  <c r="FQ14"/>
  <c r="FP14"/>
  <c r="FO14"/>
  <c r="FN14"/>
  <c r="FM14"/>
  <c r="LS14" s="1"/>
  <c r="FL14"/>
  <c r="LR14" s="1"/>
  <c r="FK14"/>
  <c r="LQ14" s="1"/>
  <c r="FJ14"/>
  <c r="LP14" s="1"/>
  <c r="FI14"/>
  <c r="LO14" s="1"/>
  <c r="EW14"/>
  <c r="EV14"/>
  <c r="EU14"/>
  <c r="ET14"/>
  <c r="ES14"/>
  <c r="ER14"/>
  <c r="EQ14"/>
  <c r="EP14"/>
  <c r="EO14"/>
  <c r="EN14"/>
  <c r="EH14"/>
  <c r="EG14"/>
  <c r="EF14"/>
  <c r="EE14"/>
  <c r="ED14"/>
  <c r="EC14"/>
  <c r="EB14"/>
  <c r="EA14"/>
  <c r="DZ14"/>
  <c r="DY14"/>
  <c r="EX14" s="1"/>
  <c r="DW14"/>
  <c r="DV14"/>
  <c r="DU14"/>
  <c r="DT14"/>
  <c r="DS14"/>
  <c r="DR14"/>
  <c r="DQ14"/>
  <c r="DP14"/>
  <c r="DO14"/>
  <c r="DN14"/>
  <c r="FG14" s="1"/>
  <c r="DM14"/>
  <c r="DL14"/>
  <c r="DK14"/>
  <c r="DJ14"/>
  <c r="DI14"/>
  <c r="DH14"/>
  <c r="DG14"/>
  <c r="DF14"/>
  <c r="DE14"/>
  <c r="DD14"/>
  <c r="FE14" s="1"/>
  <c r="DC14"/>
  <c r="DB14"/>
  <c r="DA14"/>
  <c r="CZ14"/>
  <c r="CY14"/>
  <c r="CW14"/>
  <c r="CV14"/>
  <c r="CU14"/>
  <c r="CT14"/>
  <c r="CS14"/>
  <c r="FH14" s="1"/>
  <c r="CM14"/>
  <c r="CL14"/>
  <c r="CK14"/>
  <c r="CJ14"/>
  <c r="CI14"/>
  <c r="FF14" s="1"/>
  <c r="CH14"/>
  <c r="CG14"/>
  <c r="CF14"/>
  <c r="CE14"/>
  <c r="CD14"/>
  <c r="CC14"/>
  <c r="FC14" s="1"/>
  <c r="CB14"/>
  <c r="FB14" s="1"/>
  <c r="CA14"/>
  <c r="FA14" s="1"/>
  <c r="BZ14"/>
  <c r="EZ14" s="1"/>
  <c r="BY14"/>
  <c r="FD14" s="1"/>
  <c r="BW14"/>
  <c r="BV14"/>
  <c r="BU14"/>
  <c r="BT14"/>
  <c r="AU14"/>
  <c r="AM14"/>
  <c r="AG14"/>
  <c r="AA14"/>
  <c r="AN14" s="1"/>
  <c r="BX14" s="1"/>
  <c r="T14"/>
  <c r="R14"/>
  <c r="K14"/>
  <c r="L14" s="1"/>
  <c r="S14" s="1"/>
  <c r="U14" s="1"/>
  <c r="F14"/>
  <c r="MH13"/>
  <c r="MJ13" s="1"/>
  <c r="LH13"/>
  <c r="LG13"/>
  <c r="LF13"/>
  <c r="LE13"/>
  <c r="LD13"/>
  <c r="LC13"/>
  <c r="LB13"/>
  <c r="LA13"/>
  <c r="KZ13"/>
  <c r="KY13"/>
  <c r="KX13"/>
  <c r="KW13"/>
  <c r="KV13"/>
  <c r="KU13"/>
  <c r="KT13"/>
  <c r="KS13"/>
  <c r="KR13"/>
  <c r="KQ13"/>
  <c r="KP13"/>
  <c r="KO13"/>
  <c r="KN13"/>
  <c r="KM13"/>
  <c r="KL13"/>
  <c r="KK13"/>
  <c r="KJ13"/>
  <c r="KI13"/>
  <c r="KH13"/>
  <c r="KG13"/>
  <c r="KF13"/>
  <c r="KE13"/>
  <c r="KD13"/>
  <c r="KC13"/>
  <c r="KB13"/>
  <c r="KA13"/>
  <c r="JZ13"/>
  <c r="JY13"/>
  <c r="JX13"/>
  <c r="JW13"/>
  <c r="JV13"/>
  <c r="JU13"/>
  <c r="JT13"/>
  <c r="JS13"/>
  <c r="JR13"/>
  <c r="JQ13"/>
  <c r="JP13"/>
  <c r="JO13"/>
  <c r="JN13"/>
  <c r="JM13"/>
  <c r="JL13"/>
  <c r="JK13"/>
  <c r="JJ13"/>
  <c r="JI13"/>
  <c r="JH13"/>
  <c r="JG13"/>
  <c r="JF13"/>
  <c r="JE13"/>
  <c r="JD13"/>
  <c r="JC13"/>
  <c r="JB13"/>
  <c r="JA13"/>
  <c r="IZ13"/>
  <c r="IY13"/>
  <c r="IX13"/>
  <c r="IW13"/>
  <c r="IV13"/>
  <c r="IU13"/>
  <c r="IT13"/>
  <c r="IS13"/>
  <c r="IR13"/>
  <c r="IQ13"/>
  <c r="IP13"/>
  <c r="IO13"/>
  <c r="IN13"/>
  <c r="IM13"/>
  <c r="IL13"/>
  <c r="IK13"/>
  <c r="IJ13"/>
  <c r="II13"/>
  <c r="IH13"/>
  <c r="IG13"/>
  <c r="IF13"/>
  <c r="IE13"/>
  <c r="ID13"/>
  <c r="IC13"/>
  <c r="IB13"/>
  <c r="IA13"/>
  <c r="HZ13"/>
  <c r="HY13"/>
  <c r="HX13"/>
  <c r="HW13"/>
  <c r="HV13"/>
  <c r="HU13"/>
  <c r="HT13"/>
  <c r="HS13"/>
  <c r="HR13"/>
  <c r="HQ13"/>
  <c r="HP13"/>
  <c r="HO13"/>
  <c r="HN13"/>
  <c r="HM13"/>
  <c r="HL13"/>
  <c r="HK13"/>
  <c r="HJ13"/>
  <c r="HI13"/>
  <c r="HH13"/>
  <c r="HG13"/>
  <c r="HF13"/>
  <c r="HE13"/>
  <c r="HD13"/>
  <c r="HC13"/>
  <c r="HB13"/>
  <c r="LL13" s="1"/>
  <c r="HA13"/>
  <c r="GZ13"/>
  <c r="LJ13" s="1"/>
  <c r="GY13"/>
  <c r="GX13"/>
  <c r="LN13" s="1"/>
  <c r="GW13"/>
  <c r="GV13"/>
  <c r="LK13" s="1"/>
  <c r="GU13"/>
  <c r="GT13"/>
  <c r="LI13" s="1"/>
  <c r="GS13"/>
  <c r="GL13"/>
  <c r="GK13"/>
  <c r="GJ13"/>
  <c r="GI13"/>
  <c r="GH13"/>
  <c r="GG13"/>
  <c r="GF13"/>
  <c r="GE13"/>
  <c r="GD13"/>
  <c r="GC13"/>
  <c r="GB13"/>
  <c r="GA13"/>
  <c r="FZ13"/>
  <c r="FY13"/>
  <c r="FX13"/>
  <c r="FW13"/>
  <c r="FV13"/>
  <c r="FU13"/>
  <c r="FT13"/>
  <c r="FS13"/>
  <c r="FR13"/>
  <c r="FQ13"/>
  <c r="FP13"/>
  <c r="FO13"/>
  <c r="FN13"/>
  <c r="FM13"/>
  <c r="LS13" s="1"/>
  <c r="FL13"/>
  <c r="LR13" s="1"/>
  <c r="FK13"/>
  <c r="LQ13" s="1"/>
  <c r="FJ13"/>
  <c r="LP13" s="1"/>
  <c r="FI13"/>
  <c r="LO13" s="1"/>
  <c r="EW13"/>
  <c r="EV13"/>
  <c r="EU13"/>
  <c r="ET13"/>
  <c r="ES13"/>
  <c r="ER13"/>
  <c r="EQ13"/>
  <c r="EP13"/>
  <c r="EO13"/>
  <c r="EN13"/>
  <c r="EH13"/>
  <c r="EG13"/>
  <c r="EF13"/>
  <c r="EE13"/>
  <c r="ED13"/>
  <c r="EC13"/>
  <c r="EB13"/>
  <c r="EA13"/>
  <c r="DZ13"/>
  <c r="DY13"/>
  <c r="EX13" s="1"/>
  <c r="DW13"/>
  <c r="DV13"/>
  <c r="DU13"/>
  <c r="DT13"/>
  <c r="DS13"/>
  <c r="DR13"/>
  <c r="DQ13"/>
  <c r="DP13"/>
  <c r="DO13"/>
  <c r="DN13"/>
  <c r="FG13" s="1"/>
  <c r="DM13"/>
  <c r="DL13"/>
  <c r="DK13"/>
  <c r="DJ13"/>
  <c r="DI13"/>
  <c r="FF13" s="1"/>
  <c r="DH13"/>
  <c r="DG13"/>
  <c r="DF13"/>
  <c r="DE13"/>
  <c r="DD13"/>
  <c r="DC13"/>
  <c r="DB13"/>
  <c r="DA13"/>
  <c r="CZ13"/>
  <c r="CY13"/>
  <c r="DX13" s="1"/>
  <c r="CW13"/>
  <c r="CV13"/>
  <c r="CU13"/>
  <c r="CT13"/>
  <c r="CS13"/>
  <c r="FH13" s="1"/>
  <c r="CM13"/>
  <c r="CL13"/>
  <c r="CK13"/>
  <c r="CJ13"/>
  <c r="CI13"/>
  <c r="CH13"/>
  <c r="CG13"/>
  <c r="CF13"/>
  <c r="CE13"/>
  <c r="CD13"/>
  <c r="FE13" s="1"/>
  <c r="CC13"/>
  <c r="FC13" s="1"/>
  <c r="CB13"/>
  <c r="FB13" s="1"/>
  <c r="CA13"/>
  <c r="FA13" s="1"/>
  <c r="BZ13"/>
  <c r="EZ13" s="1"/>
  <c r="BY13"/>
  <c r="CX13" s="1"/>
  <c r="BW13"/>
  <c r="BV13"/>
  <c r="BU13"/>
  <c r="BT13"/>
  <c r="AU13"/>
  <c r="AM13"/>
  <c r="AG13"/>
  <c r="AN13" s="1"/>
  <c r="BX13" s="1"/>
  <c r="AA13"/>
  <c r="T13"/>
  <c r="R13"/>
  <c r="L13"/>
  <c r="S13" s="1"/>
  <c r="U13" s="1"/>
  <c r="K13"/>
  <c r="F13"/>
  <c r="MJ12"/>
  <c r="MU12" s="1"/>
  <c r="MH12"/>
  <c r="LH12"/>
  <c r="LG12"/>
  <c r="LF12"/>
  <c r="LE12"/>
  <c r="LD12"/>
  <c r="LC12"/>
  <c r="LB12"/>
  <c r="LA12"/>
  <c r="KZ12"/>
  <c r="KY12"/>
  <c r="KX12"/>
  <c r="KW12"/>
  <c r="KV12"/>
  <c r="KU12"/>
  <c r="KT12"/>
  <c r="KS12"/>
  <c r="KR12"/>
  <c r="KQ12"/>
  <c r="KP12"/>
  <c r="KO12"/>
  <c r="KN12"/>
  <c r="KM12"/>
  <c r="KL12"/>
  <c r="KK12"/>
  <c r="KJ12"/>
  <c r="KI12"/>
  <c r="KH12"/>
  <c r="KG12"/>
  <c r="KF12"/>
  <c r="KE12"/>
  <c r="KD12"/>
  <c r="KC12"/>
  <c r="KB12"/>
  <c r="KA12"/>
  <c r="JZ12"/>
  <c r="JY12"/>
  <c r="JX12"/>
  <c r="JW12"/>
  <c r="JV12"/>
  <c r="JU12"/>
  <c r="JT12"/>
  <c r="JS12"/>
  <c r="JR12"/>
  <c r="JQ12"/>
  <c r="JP12"/>
  <c r="JO12"/>
  <c r="JN12"/>
  <c r="JM12"/>
  <c r="JL12"/>
  <c r="JK12"/>
  <c r="JJ12"/>
  <c r="JI12"/>
  <c r="JH12"/>
  <c r="JG12"/>
  <c r="JF12"/>
  <c r="JE12"/>
  <c r="JD12"/>
  <c r="JC12"/>
  <c r="JB12"/>
  <c r="JA12"/>
  <c r="IZ12"/>
  <c r="IY12"/>
  <c r="IX12"/>
  <c r="IW12"/>
  <c r="IV12"/>
  <c r="IU12"/>
  <c r="IT12"/>
  <c r="IS12"/>
  <c r="IR12"/>
  <c r="IQ12"/>
  <c r="IP12"/>
  <c r="IO12"/>
  <c r="IN12"/>
  <c r="IM12"/>
  <c r="IL12"/>
  <c r="IK12"/>
  <c r="IJ12"/>
  <c r="II12"/>
  <c r="IH12"/>
  <c r="IG12"/>
  <c r="IF12"/>
  <c r="IE12"/>
  <c r="ID12"/>
  <c r="IC12"/>
  <c r="IB12"/>
  <c r="IA12"/>
  <c r="HZ12"/>
  <c r="HY12"/>
  <c r="HX12"/>
  <c r="HW12"/>
  <c r="HV12"/>
  <c r="HU12"/>
  <c r="HT12"/>
  <c r="HS12"/>
  <c r="HR12"/>
  <c r="HQ12"/>
  <c r="HP12"/>
  <c r="HO12"/>
  <c r="HN12"/>
  <c r="HM12"/>
  <c r="HL12"/>
  <c r="HK12"/>
  <c r="HJ12"/>
  <c r="HI12"/>
  <c r="HH12"/>
  <c r="HG12"/>
  <c r="HF12"/>
  <c r="HE12"/>
  <c r="HD12"/>
  <c r="HC12"/>
  <c r="HB12"/>
  <c r="HA12"/>
  <c r="LK12" s="1"/>
  <c r="GZ12"/>
  <c r="GY12"/>
  <c r="LI12" s="1"/>
  <c r="GX12"/>
  <c r="GW12"/>
  <c r="LL12" s="1"/>
  <c r="GV12"/>
  <c r="GU12"/>
  <c r="LJ12" s="1"/>
  <c r="GT12"/>
  <c r="GS12"/>
  <c r="LN12" s="1"/>
  <c r="GL12"/>
  <c r="GK12"/>
  <c r="GJ12"/>
  <c r="GI12"/>
  <c r="GH12"/>
  <c r="GG12"/>
  <c r="GF12"/>
  <c r="GE12"/>
  <c r="GD12"/>
  <c r="GC12"/>
  <c r="GB12"/>
  <c r="GA12"/>
  <c r="FZ12"/>
  <c r="FY12"/>
  <c r="FX12"/>
  <c r="FW12"/>
  <c r="FV12"/>
  <c r="FU12"/>
  <c r="FT12"/>
  <c r="FS12"/>
  <c r="FR12"/>
  <c r="FQ12"/>
  <c r="FP12"/>
  <c r="FO12"/>
  <c r="FN12"/>
  <c r="FM12"/>
  <c r="LS12" s="1"/>
  <c r="FL12"/>
  <c r="LR12" s="1"/>
  <c r="FK12"/>
  <c r="LQ12" s="1"/>
  <c r="FJ12"/>
  <c r="LP12" s="1"/>
  <c r="FI12"/>
  <c r="LO12" s="1"/>
  <c r="EW12"/>
  <c r="EV12"/>
  <c r="EU12"/>
  <c r="ET12"/>
  <c r="ES12"/>
  <c r="ER12"/>
  <c r="EQ12"/>
  <c r="EP12"/>
  <c r="EO12"/>
  <c r="EN12"/>
  <c r="EH12"/>
  <c r="EG12"/>
  <c r="EF12"/>
  <c r="EE12"/>
  <c r="ED12"/>
  <c r="EC12"/>
  <c r="EB12"/>
  <c r="EA12"/>
  <c r="DZ12"/>
  <c r="DY12"/>
  <c r="EX12" s="1"/>
  <c r="DW12"/>
  <c r="DV12"/>
  <c r="DU12"/>
  <c r="DT12"/>
  <c r="DS12"/>
  <c r="DR12"/>
  <c r="DQ12"/>
  <c r="DP12"/>
  <c r="DO12"/>
  <c r="DN12"/>
  <c r="FG12" s="1"/>
  <c r="DM12"/>
  <c r="DL12"/>
  <c r="DK12"/>
  <c r="DJ12"/>
  <c r="DI12"/>
  <c r="DH12"/>
  <c r="DG12"/>
  <c r="DF12"/>
  <c r="DE12"/>
  <c r="DD12"/>
  <c r="FE12" s="1"/>
  <c r="DC12"/>
  <c r="DB12"/>
  <c r="DA12"/>
  <c r="CZ12"/>
  <c r="CY12"/>
  <c r="CW12"/>
  <c r="CV12"/>
  <c r="CU12"/>
  <c r="CT12"/>
  <c r="CS12"/>
  <c r="FH12" s="1"/>
  <c r="CM12"/>
  <c r="CL12"/>
  <c r="CK12"/>
  <c r="CJ12"/>
  <c r="CI12"/>
  <c r="FF12" s="1"/>
  <c r="CH12"/>
  <c r="CG12"/>
  <c r="CF12"/>
  <c r="CE12"/>
  <c r="CD12"/>
  <c r="CC12"/>
  <c r="FC12" s="1"/>
  <c r="CB12"/>
  <c r="FB12" s="1"/>
  <c r="CA12"/>
  <c r="FA12" s="1"/>
  <c r="BZ12"/>
  <c r="EZ12" s="1"/>
  <c r="BY12"/>
  <c r="FD12" s="1"/>
  <c r="BW12"/>
  <c r="BV12"/>
  <c r="BU12"/>
  <c r="BT12"/>
  <c r="AU12"/>
  <c r="AM12"/>
  <c r="AG12"/>
  <c r="AA12"/>
  <c r="AN12" s="1"/>
  <c r="BX12" s="1"/>
  <c r="T12"/>
  <c r="R12"/>
  <c r="K12"/>
  <c r="L12" s="1"/>
  <c r="S12" s="1"/>
  <c r="U12" s="1"/>
  <c r="F12"/>
  <c r="MH11"/>
  <c r="MJ11" s="1"/>
  <c r="LH11"/>
  <c r="LG11"/>
  <c r="LF11"/>
  <c r="LE11"/>
  <c r="LD11"/>
  <c r="LC11"/>
  <c r="LB11"/>
  <c r="LA11"/>
  <c r="KZ11"/>
  <c r="KY11"/>
  <c r="KX11"/>
  <c r="KW11"/>
  <c r="KV11"/>
  <c r="KU11"/>
  <c r="KT11"/>
  <c r="KS11"/>
  <c r="KR11"/>
  <c r="KQ11"/>
  <c r="KP11"/>
  <c r="KO11"/>
  <c r="KN11"/>
  <c r="KM11"/>
  <c r="KL11"/>
  <c r="KK11"/>
  <c r="KJ11"/>
  <c r="KI11"/>
  <c r="KH11"/>
  <c r="KG11"/>
  <c r="KF11"/>
  <c r="KE11"/>
  <c r="KD11"/>
  <c r="KC11"/>
  <c r="KB11"/>
  <c r="KA11"/>
  <c r="JZ11"/>
  <c r="JY11"/>
  <c r="JX11"/>
  <c r="JW11"/>
  <c r="JV11"/>
  <c r="JU11"/>
  <c r="JT11"/>
  <c r="JS11"/>
  <c r="JR11"/>
  <c r="JQ11"/>
  <c r="JP11"/>
  <c r="JO11"/>
  <c r="JN11"/>
  <c r="JM11"/>
  <c r="JL11"/>
  <c r="JK11"/>
  <c r="JJ11"/>
  <c r="JI11"/>
  <c r="JH11"/>
  <c r="JG11"/>
  <c r="JF11"/>
  <c r="JE11"/>
  <c r="JD11"/>
  <c r="JC11"/>
  <c r="JB11"/>
  <c r="JA11"/>
  <c r="IZ11"/>
  <c r="IY11"/>
  <c r="IX11"/>
  <c r="IW11"/>
  <c r="IV11"/>
  <c r="IU11"/>
  <c r="IT11"/>
  <c r="IS11"/>
  <c r="IR11"/>
  <c r="IQ11"/>
  <c r="IP11"/>
  <c r="IO11"/>
  <c r="IN11"/>
  <c r="IM11"/>
  <c r="IL11"/>
  <c r="IK11"/>
  <c r="IJ11"/>
  <c r="II11"/>
  <c r="IH11"/>
  <c r="IG11"/>
  <c r="IF11"/>
  <c r="IE11"/>
  <c r="ID11"/>
  <c r="IC11"/>
  <c r="IB11"/>
  <c r="IA11"/>
  <c r="HZ11"/>
  <c r="HY11"/>
  <c r="HX11"/>
  <c r="HW11"/>
  <c r="HV11"/>
  <c r="HU11"/>
  <c r="HT11"/>
  <c r="HS11"/>
  <c r="HR11"/>
  <c r="HQ11"/>
  <c r="HP11"/>
  <c r="HO11"/>
  <c r="HN11"/>
  <c r="HM11"/>
  <c r="HL11"/>
  <c r="HK11"/>
  <c r="HJ11"/>
  <c r="HI11"/>
  <c r="HH11"/>
  <c r="HG11"/>
  <c r="HF11"/>
  <c r="HE11"/>
  <c r="HD11"/>
  <c r="HC11"/>
  <c r="HB11"/>
  <c r="LL11" s="1"/>
  <c r="HA11"/>
  <c r="GZ11"/>
  <c r="LJ11" s="1"/>
  <c r="GY11"/>
  <c r="GX11"/>
  <c r="LN11" s="1"/>
  <c r="GW11"/>
  <c r="GV11"/>
  <c r="LK11" s="1"/>
  <c r="GU11"/>
  <c r="GT11"/>
  <c r="LI11" s="1"/>
  <c r="GS11"/>
  <c r="GL11"/>
  <c r="GK11"/>
  <c r="GJ11"/>
  <c r="GI11"/>
  <c r="GH11"/>
  <c r="GG11"/>
  <c r="GF11"/>
  <c r="GE11"/>
  <c r="GD11"/>
  <c r="GC11"/>
  <c r="GB11"/>
  <c r="GA11"/>
  <c r="FZ11"/>
  <c r="FY11"/>
  <c r="FX11"/>
  <c r="FW11"/>
  <c r="FV11"/>
  <c r="FU11"/>
  <c r="FT11"/>
  <c r="FS11"/>
  <c r="FR11"/>
  <c r="FQ11"/>
  <c r="FP11"/>
  <c r="FO11"/>
  <c r="FN11"/>
  <c r="FM11"/>
  <c r="LS11" s="1"/>
  <c r="FL11"/>
  <c r="LR11" s="1"/>
  <c r="FK11"/>
  <c r="LQ11" s="1"/>
  <c r="FJ11"/>
  <c r="LP11" s="1"/>
  <c r="FI11"/>
  <c r="LO11" s="1"/>
  <c r="EW11"/>
  <c r="EV11"/>
  <c r="EU11"/>
  <c r="ET11"/>
  <c r="ES11"/>
  <c r="ER11"/>
  <c r="EQ11"/>
  <c r="EP11"/>
  <c r="EO11"/>
  <c r="EN11"/>
  <c r="EH11"/>
  <c r="EG11"/>
  <c r="EF11"/>
  <c r="EE11"/>
  <c r="ED11"/>
  <c r="EC11"/>
  <c r="EB11"/>
  <c r="EA11"/>
  <c r="DZ11"/>
  <c r="DY11"/>
  <c r="EX11" s="1"/>
  <c r="DW11"/>
  <c r="DV11"/>
  <c r="DU11"/>
  <c r="DT11"/>
  <c r="DS11"/>
  <c r="DR11"/>
  <c r="DQ11"/>
  <c r="DP11"/>
  <c r="DO11"/>
  <c r="DN11"/>
  <c r="FG11" s="1"/>
  <c r="DM11"/>
  <c r="DL11"/>
  <c r="DK11"/>
  <c r="DJ11"/>
  <c r="DI11"/>
  <c r="FF11" s="1"/>
  <c r="DH11"/>
  <c r="DG11"/>
  <c r="DF11"/>
  <c r="DE11"/>
  <c r="DD11"/>
  <c r="DC11"/>
  <c r="DB11"/>
  <c r="DA11"/>
  <c r="CZ11"/>
  <c r="CY11"/>
  <c r="DX11" s="1"/>
  <c r="CW11"/>
  <c r="CV11"/>
  <c r="CU11"/>
  <c r="CT11"/>
  <c r="CS11"/>
  <c r="FH11" s="1"/>
  <c r="CM11"/>
  <c r="CL11"/>
  <c r="CK11"/>
  <c r="CJ11"/>
  <c r="CI11"/>
  <c r="CH11"/>
  <c r="CG11"/>
  <c r="CF11"/>
  <c r="CE11"/>
  <c r="CD11"/>
  <c r="FE11" s="1"/>
  <c r="CC11"/>
  <c r="FC11" s="1"/>
  <c r="CB11"/>
  <c r="FB11" s="1"/>
  <c r="CA11"/>
  <c r="FA11" s="1"/>
  <c r="BZ11"/>
  <c r="EZ11" s="1"/>
  <c r="BY11"/>
  <c r="CX11" s="1"/>
  <c r="BW11"/>
  <c r="BV11"/>
  <c r="BU11"/>
  <c r="BT11"/>
  <c r="AU11"/>
  <c r="AM11"/>
  <c r="AG11"/>
  <c r="AN11" s="1"/>
  <c r="BX11" s="1"/>
  <c r="AA11"/>
  <c r="T11"/>
  <c r="R11"/>
  <c r="L11"/>
  <c r="S11" s="1"/>
  <c r="U11" s="1"/>
  <c r="K11"/>
  <c r="F11"/>
  <c r="MJ10"/>
  <c r="MH10"/>
  <c r="LH10"/>
  <c r="LG10"/>
  <c r="LF10"/>
  <c r="LE10"/>
  <c r="LD10"/>
  <c r="LC10"/>
  <c r="LB10"/>
  <c r="LA10"/>
  <c r="KZ10"/>
  <c r="KY10"/>
  <c r="KX10"/>
  <c r="KW10"/>
  <c r="KV10"/>
  <c r="KU10"/>
  <c r="KT10"/>
  <c r="KS10"/>
  <c r="KR10"/>
  <c r="KQ10"/>
  <c r="KP10"/>
  <c r="KO10"/>
  <c r="KN10"/>
  <c r="KM10"/>
  <c r="KL10"/>
  <c r="KK10"/>
  <c r="KJ10"/>
  <c r="KI10"/>
  <c r="KH10"/>
  <c r="KG10"/>
  <c r="KF10"/>
  <c r="KE10"/>
  <c r="KD10"/>
  <c r="KC10"/>
  <c r="KB10"/>
  <c r="KA10"/>
  <c r="JZ10"/>
  <c r="JY10"/>
  <c r="JX10"/>
  <c r="JW10"/>
  <c r="JV10"/>
  <c r="JU10"/>
  <c r="JT10"/>
  <c r="JS10"/>
  <c r="JR10"/>
  <c r="JQ10"/>
  <c r="JP10"/>
  <c r="JO10"/>
  <c r="JN10"/>
  <c r="JM10"/>
  <c r="JL10"/>
  <c r="JK10"/>
  <c r="JJ10"/>
  <c r="JI10"/>
  <c r="JH10"/>
  <c r="JG10"/>
  <c r="JF10"/>
  <c r="JE10"/>
  <c r="JD10"/>
  <c r="JC10"/>
  <c r="JB10"/>
  <c r="JA10"/>
  <c r="IZ10"/>
  <c r="IY10"/>
  <c r="IX10"/>
  <c r="IW10"/>
  <c r="IV10"/>
  <c r="IU10"/>
  <c r="IT10"/>
  <c r="IS10"/>
  <c r="IR10"/>
  <c r="IQ10"/>
  <c r="IP10"/>
  <c r="IO10"/>
  <c r="IN10"/>
  <c r="IM10"/>
  <c r="IL10"/>
  <c r="IK10"/>
  <c r="IJ10"/>
  <c r="II10"/>
  <c r="IH10"/>
  <c r="IG10"/>
  <c r="IF10"/>
  <c r="IE10"/>
  <c r="ID10"/>
  <c r="IC10"/>
  <c r="IB10"/>
  <c r="IA10"/>
  <c r="HZ10"/>
  <c r="HY10"/>
  <c r="HX10"/>
  <c r="HW10"/>
  <c r="HV10"/>
  <c r="HU10"/>
  <c r="HT10"/>
  <c r="HS10"/>
  <c r="HR10"/>
  <c r="HQ10"/>
  <c r="HP10"/>
  <c r="HO10"/>
  <c r="HN10"/>
  <c r="HM10"/>
  <c r="HL10"/>
  <c r="HK10"/>
  <c r="HJ10"/>
  <c r="HI10"/>
  <c r="HH10"/>
  <c r="HG10"/>
  <c r="HF10"/>
  <c r="HE10"/>
  <c r="HD10"/>
  <c r="HC10"/>
  <c r="HB10"/>
  <c r="HA10"/>
  <c r="GZ10"/>
  <c r="GY10"/>
  <c r="GX10"/>
  <c r="GW10"/>
  <c r="GV10"/>
  <c r="GU10"/>
  <c r="GT10"/>
  <c r="GS10"/>
  <c r="GL10"/>
  <c r="GK10"/>
  <c r="GJ10"/>
  <c r="GI10"/>
  <c r="GH10"/>
  <c r="GG10"/>
  <c r="GF10"/>
  <c r="GE10"/>
  <c r="GD10"/>
  <c r="GC10"/>
  <c r="GB10"/>
  <c r="GA10"/>
  <c r="FZ10"/>
  <c r="FY10"/>
  <c r="FX10"/>
  <c r="FW10"/>
  <c r="FV10"/>
  <c r="FU10"/>
  <c r="FT10"/>
  <c r="FS10"/>
  <c r="FR10"/>
  <c r="FQ10"/>
  <c r="FP10"/>
  <c r="FO10"/>
  <c r="FN10"/>
  <c r="FM10"/>
  <c r="FL10"/>
  <c r="FK10"/>
  <c r="FJ10"/>
  <c r="FI10"/>
  <c r="EW10"/>
  <c r="EV10"/>
  <c r="EU10"/>
  <c r="ET10"/>
  <c r="ES10"/>
  <c r="ER10"/>
  <c r="EQ10"/>
  <c r="EP10"/>
  <c r="EO10"/>
  <c r="EN10"/>
  <c r="EH10"/>
  <c r="EG10"/>
  <c r="EF10"/>
  <c r="EE10"/>
  <c r="ED10"/>
  <c r="EC10"/>
  <c r="EB10"/>
  <c r="EA10"/>
  <c r="DZ10"/>
  <c r="DY10"/>
  <c r="DW10"/>
  <c r="DV10"/>
  <c r="DU10"/>
  <c r="DT10"/>
  <c r="DS10"/>
  <c r="DR10"/>
  <c r="DQ10"/>
  <c r="DP10"/>
  <c r="DO10"/>
  <c r="DN10"/>
  <c r="DM10"/>
  <c r="DL10"/>
  <c r="DK10"/>
  <c r="DJ10"/>
  <c r="DI10"/>
  <c r="DH10"/>
  <c r="DG10"/>
  <c r="DF10"/>
  <c r="DE10"/>
  <c r="DD10"/>
  <c r="DC10"/>
  <c r="DB10"/>
  <c r="DA10"/>
  <c r="CZ10"/>
  <c r="CY10"/>
  <c r="CW10"/>
  <c r="CV10"/>
  <c r="CU10"/>
  <c r="CT10"/>
  <c r="CS10"/>
  <c r="CM10"/>
  <c r="CL10"/>
  <c r="CK10"/>
  <c r="CJ10"/>
  <c r="CI10"/>
  <c r="CH10"/>
  <c r="CG10"/>
  <c r="CF10"/>
  <c r="CE10"/>
  <c r="CD10"/>
  <c r="CC10"/>
  <c r="CB10"/>
  <c r="CA10"/>
  <c r="BZ10"/>
  <c r="BY10"/>
  <c r="BW10"/>
  <c r="BW41" s="1"/>
  <c r="BV10"/>
  <c r="BV41" s="1"/>
  <c r="BU10"/>
  <c r="BU41" s="1"/>
  <c r="BT10"/>
  <c r="BT41" s="1"/>
  <c r="AU10"/>
  <c r="AU41" s="1"/>
  <c r="AM10"/>
  <c r="AG10"/>
  <c r="AA10"/>
  <c r="T10"/>
  <c r="R10"/>
  <c r="K10"/>
  <c r="F10"/>
  <c r="EI9"/>
  <c r="DM9"/>
  <c r="DL9"/>
  <c r="DK9"/>
  <c r="DJ9"/>
  <c r="DI9"/>
  <c r="MC22" i="147" l="1"/>
  <c r="MC26"/>
  <c r="MC30"/>
  <c r="MC34"/>
  <c r="MC37"/>
  <c r="MC11"/>
  <c r="MC15"/>
  <c r="MC24"/>
  <c r="MC28"/>
  <c r="CU74" i="148"/>
  <c r="CR69"/>
  <c r="CX74"/>
  <c r="CW74"/>
  <c r="CT69"/>
  <c r="CZ74"/>
  <c r="CY74"/>
  <c r="CV74"/>
  <c r="CS69"/>
  <c r="CV12"/>
  <c r="CV11" s="1"/>
  <c r="CX12"/>
  <c r="CX11" s="1"/>
  <c r="CZ12"/>
  <c r="CZ11" s="1"/>
  <c r="CU13"/>
  <c r="CW13"/>
  <c r="CY13"/>
  <c r="CV14"/>
  <c r="CU15"/>
  <c r="CW15"/>
  <c r="CV16"/>
  <c r="CU17"/>
  <c r="CW17"/>
  <c r="CV18"/>
  <c r="CU19"/>
  <c r="CW19"/>
  <c r="CV20"/>
  <c r="CU21"/>
  <c r="CW21"/>
  <c r="CY21"/>
  <c r="CV22"/>
  <c r="CX22"/>
  <c r="CZ22"/>
  <c r="CU23"/>
  <c r="CW23"/>
  <c r="CY23"/>
  <c r="CV24"/>
  <c r="CX24"/>
  <c r="CZ24"/>
  <c r="CU25"/>
  <c r="CW25"/>
  <c r="CY25"/>
  <c r="CV40"/>
  <c r="CV39" s="1"/>
  <c r="CX40"/>
  <c r="CX39" s="1"/>
  <c r="CZ40"/>
  <c r="CZ39" s="1"/>
  <c r="CU41"/>
  <c r="CW41"/>
  <c r="CY41"/>
  <c r="CV42"/>
  <c r="CX42"/>
  <c r="CZ42"/>
  <c r="CU43"/>
  <c r="CW43"/>
  <c r="CY43"/>
  <c r="CV44"/>
  <c r="CX44"/>
  <c r="CZ44"/>
  <c r="CU45"/>
  <c r="CW45"/>
  <c r="CY45"/>
  <c r="CV46"/>
  <c r="CX46"/>
  <c r="CZ46"/>
  <c r="CU47"/>
  <c r="CW47"/>
  <c r="CY47"/>
  <c r="CV50"/>
  <c r="CV49" s="1"/>
  <c r="CX50"/>
  <c r="CX49" s="1"/>
  <c r="CZ50"/>
  <c r="CZ49" s="1"/>
  <c r="CU51"/>
  <c r="CW51"/>
  <c r="CY51"/>
  <c r="CV52"/>
  <c r="CX52"/>
  <c r="CZ52"/>
  <c r="CU53"/>
  <c r="CW53"/>
  <c r="CY53"/>
  <c r="CV54"/>
  <c r="CX54"/>
  <c r="CZ54"/>
  <c r="CU55"/>
  <c r="CW55"/>
  <c r="CY55"/>
  <c r="CV56"/>
  <c r="CX56"/>
  <c r="CZ56"/>
  <c r="CU57"/>
  <c r="CW57"/>
  <c r="CY57"/>
  <c r="CV60"/>
  <c r="CV59" s="1"/>
  <c r="CX60"/>
  <c r="CX59" s="1"/>
  <c r="CZ60"/>
  <c r="CZ59" s="1"/>
  <c r="CU61"/>
  <c r="CW61"/>
  <c r="CY61"/>
  <c r="CV62"/>
  <c r="CX62"/>
  <c r="CZ62"/>
  <c r="CU63"/>
  <c r="CW63"/>
  <c r="CY63"/>
  <c r="CV64"/>
  <c r="CX64"/>
  <c r="CZ64"/>
  <c r="CU65"/>
  <c r="CW65"/>
  <c r="CY65"/>
  <c r="CV66"/>
  <c r="CX66"/>
  <c r="CZ66"/>
  <c r="CU67"/>
  <c r="CY67"/>
  <c r="CV70"/>
  <c r="CV69" s="1"/>
  <c r="CX70"/>
  <c r="CX69" s="1"/>
  <c r="CZ70"/>
  <c r="CZ69" s="1"/>
  <c r="CU71"/>
  <c r="CW71"/>
  <c r="CY71"/>
  <c r="CV72"/>
  <c r="CX72"/>
  <c r="CZ72"/>
  <c r="CU75"/>
  <c r="CW75"/>
  <c r="CY75"/>
  <c r="CV76"/>
  <c r="CX76"/>
  <c r="CZ76"/>
  <c r="AK42" i="147"/>
  <c r="AK41"/>
  <c r="AK43" s="1"/>
  <c r="BT10"/>
  <c r="BT41" s="1"/>
  <c r="FD42"/>
  <c r="FD41"/>
  <c r="FD43" s="1"/>
  <c r="MF41"/>
  <c r="MG10"/>
  <c r="MG41" s="1"/>
  <c r="LV11"/>
  <c r="LP11"/>
  <c r="LX11"/>
  <c r="MJ11" s="1"/>
  <c r="ML11" s="1"/>
  <c r="LR11"/>
  <c r="LW12"/>
  <c r="LQ12"/>
  <c r="LY12"/>
  <c r="LS12"/>
  <c r="LW13"/>
  <c r="LQ13"/>
  <c r="LY13"/>
  <c r="LS13"/>
  <c r="LV14"/>
  <c r="LP14"/>
  <c r="LX14"/>
  <c r="MJ14" s="1"/>
  <c r="ML14" s="1"/>
  <c r="LR14"/>
  <c r="LV15"/>
  <c r="LP15"/>
  <c r="LX15"/>
  <c r="MJ15" s="1"/>
  <c r="ML15" s="1"/>
  <c r="LR15"/>
  <c r="LW16"/>
  <c r="LQ16"/>
  <c r="LY16"/>
  <c r="LS16"/>
  <c r="LW17"/>
  <c r="LQ17"/>
  <c r="LY17"/>
  <c r="LS17"/>
  <c r="LW11"/>
  <c r="LQ11"/>
  <c r="LY11"/>
  <c r="LS11"/>
  <c r="LV12"/>
  <c r="LP12"/>
  <c r="LX12"/>
  <c r="MJ12" s="1"/>
  <c r="ML12" s="1"/>
  <c r="LR12"/>
  <c r="LV13"/>
  <c r="LP13"/>
  <c r="LX13"/>
  <c r="MJ13" s="1"/>
  <c r="ML13" s="1"/>
  <c r="LR13"/>
  <c r="LW14"/>
  <c r="LQ14"/>
  <c r="LY14"/>
  <c r="LS14"/>
  <c r="LW15"/>
  <c r="LQ15"/>
  <c r="LY15"/>
  <c r="LS15"/>
  <c r="LV16"/>
  <c r="LP16"/>
  <c r="LX16"/>
  <c r="MJ16" s="1"/>
  <c r="ML16" s="1"/>
  <c r="LR16"/>
  <c r="LP17"/>
  <c r="LV17"/>
  <c r="LX17"/>
  <c r="MJ17" s="1"/>
  <c r="ML17" s="1"/>
  <c r="LR17"/>
  <c r="AD41"/>
  <c r="AD43" s="1"/>
  <c r="AD42"/>
  <c r="BX42"/>
  <c r="BX41"/>
  <c r="BZ42"/>
  <c r="BZ41"/>
  <c r="CB42"/>
  <c r="CB41"/>
  <c r="CD42"/>
  <c r="CD41"/>
  <c r="CF42"/>
  <c r="CF41"/>
  <c r="CH42"/>
  <c r="CH41"/>
  <c r="CJ42"/>
  <c r="CJ41"/>
  <c r="CL42"/>
  <c r="CL41"/>
  <c r="CS42"/>
  <c r="CS41"/>
  <c r="CU42"/>
  <c r="CU41"/>
  <c r="CY42"/>
  <c r="CY41"/>
  <c r="DA42"/>
  <c r="DA41"/>
  <c r="DC42"/>
  <c r="DC41"/>
  <c r="DE42"/>
  <c r="DE41"/>
  <c r="DG42"/>
  <c r="DG41"/>
  <c r="DI42"/>
  <c r="DI41"/>
  <c r="DK42"/>
  <c r="DK41"/>
  <c r="DM42"/>
  <c r="DM41"/>
  <c r="DO42"/>
  <c r="DO41"/>
  <c r="DO43" s="1"/>
  <c r="DQ42"/>
  <c r="DQ41"/>
  <c r="DQ43" s="1"/>
  <c r="DS42"/>
  <c r="DS41"/>
  <c r="DS43" s="1"/>
  <c r="DU42"/>
  <c r="DU41"/>
  <c r="DU43" s="1"/>
  <c r="DY42"/>
  <c r="DY41"/>
  <c r="DY43" s="1"/>
  <c r="EA42"/>
  <c r="EA41"/>
  <c r="EA43" s="1"/>
  <c r="EC42"/>
  <c r="EC41"/>
  <c r="EC43" s="1"/>
  <c r="EE42"/>
  <c r="EE41"/>
  <c r="EE43" s="1"/>
  <c r="EG42"/>
  <c r="EG41"/>
  <c r="EG43" s="1"/>
  <c r="EN42"/>
  <c r="EN41"/>
  <c r="EN43" s="1"/>
  <c r="EP42"/>
  <c r="EP41"/>
  <c r="EP43" s="1"/>
  <c r="ER42"/>
  <c r="ER41"/>
  <c r="ER43" s="1"/>
  <c r="ET42"/>
  <c r="ET41"/>
  <c r="ET43" s="1"/>
  <c r="EV42"/>
  <c r="EV41"/>
  <c r="EV43" s="1"/>
  <c r="FH42"/>
  <c r="FH41"/>
  <c r="FH43" s="1"/>
  <c r="FJ42"/>
  <c r="FJ41"/>
  <c r="FJ43" s="1"/>
  <c r="FL42"/>
  <c r="FL41"/>
  <c r="FL43" s="1"/>
  <c r="FN42"/>
  <c r="FN41"/>
  <c r="FN43" s="1"/>
  <c r="FP42"/>
  <c r="FP41"/>
  <c r="FP43" s="1"/>
  <c r="FR42"/>
  <c r="FR41"/>
  <c r="FR43" s="1"/>
  <c r="FT42"/>
  <c r="FT41"/>
  <c r="FT43" s="1"/>
  <c r="FV42"/>
  <c r="FV41"/>
  <c r="FV43" s="1"/>
  <c r="FX42"/>
  <c r="FX41"/>
  <c r="FX43" s="1"/>
  <c r="FZ42"/>
  <c r="FZ41"/>
  <c r="FZ43" s="1"/>
  <c r="GB42"/>
  <c r="GB41"/>
  <c r="GB43" s="1"/>
  <c r="GD42"/>
  <c r="GD41"/>
  <c r="GD43" s="1"/>
  <c r="GF42"/>
  <c r="GF41"/>
  <c r="GF43" s="1"/>
  <c r="GH42"/>
  <c r="GH41"/>
  <c r="GH43" s="1"/>
  <c r="GJ42"/>
  <c r="GJ41"/>
  <c r="GJ43" s="1"/>
  <c r="GR42"/>
  <c r="GR41"/>
  <c r="GR43" s="1"/>
  <c r="GT42"/>
  <c r="GT41"/>
  <c r="GT43" s="1"/>
  <c r="GV42"/>
  <c r="GV41"/>
  <c r="GV43" s="1"/>
  <c r="GX42"/>
  <c r="GX41"/>
  <c r="GX43" s="1"/>
  <c r="GZ42"/>
  <c r="GZ41"/>
  <c r="GZ43" s="1"/>
  <c r="HB42"/>
  <c r="HB41"/>
  <c r="HB43" s="1"/>
  <c r="HD42"/>
  <c r="HD41"/>
  <c r="HD43" s="1"/>
  <c r="HF42"/>
  <c r="HF41"/>
  <c r="HF43" s="1"/>
  <c r="HH42"/>
  <c r="HH41"/>
  <c r="HH43" s="1"/>
  <c r="HJ42"/>
  <c r="HJ41"/>
  <c r="HJ43" s="1"/>
  <c r="HL42"/>
  <c r="HL41"/>
  <c r="HL43" s="1"/>
  <c r="HN42"/>
  <c r="HN41"/>
  <c r="HN43" s="1"/>
  <c r="HP42"/>
  <c r="HP41"/>
  <c r="HP43" s="1"/>
  <c r="HR42"/>
  <c r="HR41"/>
  <c r="HR43" s="1"/>
  <c r="HT42"/>
  <c r="HT41"/>
  <c r="HT43" s="1"/>
  <c r="HV42"/>
  <c r="HV41"/>
  <c r="HV43" s="1"/>
  <c r="HX42"/>
  <c r="HX41"/>
  <c r="HX43" s="1"/>
  <c r="HZ42"/>
  <c r="HZ41"/>
  <c r="HZ43" s="1"/>
  <c r="IB42"/>
  <c r="IB41"/>
  <c r="IB43" s="1"/>
  <c r="ID42"/>
  <c r="ID41"/>
  <c r="ID43" s="1"/>
  <c r="IF42"/>
  <c r="IF41"/>
  <c r="IF43" s="1"/>
  <c r="IH42"/>
  <c r="IH41"/>
  <c r="IH43" s="1"/>
  <c r="IJ42"/>
  <c r="IJ41"/>
  <c r="IJ43" s="1"/>
  <c r="IL42"/>
  <c r="IL41"/>
  <c r="IL43" s="1"/>
  <c r="IN42"/>
  <c r="IN41"/>
  <c r="IN43" s="1"/>
  <c r="IP42"/>
  <c r="IP41"/>
  <c r="IP43" s="1"/>
  <c r="IR42"/>
  <c r="IR41"/>
  <c r="IR43" s="1"/>
  <c r="IT42"/>
  <c r="IT41"/>
  <c r="IT43" s="1"/>
  <c r="IV42"/>
  <c r="IV41"/>
  <c r="IV43" s="1"/>
  <c r="IX42"/>
  <c r="IX41"/>
  <c r="IX43" s="1"/>
  <c r="IZ42"/>
  <c r="IZ41"/>
  <c r="IZ43" s="1"/>
  <c r="JB42"/>
  <c r="JB41"/>
  <c r="JB43" s="1"/>
  <c r="JD42"/>
  <c r="JD41"/>
  <c r="JD43" s="1"/>
  <c r="JF42"/>
  <c r="JF41"/>
  <c r="JF43" s="1"/>
  <c r="JH42"/>
  <c r="JH41"/>
  <c r="JH43" s="1"/>
  <c r="JJ42"/>
  <c r="JJ41"/>
  <c r="JJ43" s="1"/>
  <c r="JL42"/>
  <c r="JL41"/>
  <c r="JL43" s="1"/>
  <c r="JN42"/>
  <c r="JN41"/>
  <c r="JN43" s="1"/>
  <c r="JP42"/>
  <c r="JP41"/>
  <c r="JP43" s="1"/>
  <c r="JR42"/>
  <c r="JR41"/>
  <c r="JR43" s="1"/>
  <c r="JT42"/>
  <c r="JT41"/>
  <c r="JT43" s="1"/>
  <c r="JV42"/>
  <c r="JV41"/>
  <c r="JV43" s="1"/>
  <c r="JX42"/>
  <c r="JX41"/>
  <c r="JX43" s="1"/>
  <c r="JZ42"/>
  <c r="JZ41"/>
  <c r="JZ43" s="1"/>
  <c r="KB42"/>
  <c r="KB41"/>
  <c r="KB43" s="1"/>
  <c r="KD42"/>
  <c r="KD41"/>
  <c r="KD43" s="1"/>
  <c r="KF42"/>
  <c r="KF41"/>
  <c r="KF43" s="1"/>
  <c r="KH42"/>
  <c r="KH41"/>
  <c r="KH43" s="1"/>
  <c r="KJ42"/>
  <c r="KJ41"/>
  <c r="KJ43" s="1"/>
  <c r="KL42"/>
  <c r="KL41"/>
  <c r="KL43" s="1"/>
  <c r="KN42"/>
  <c r="KN41"/>
  <c r="KN43" s="1"/>
  <c r="KP42"/>
  <c r="KP41"/>
  <c r="KP43" s="1"/>
  <c r="KR42"/>
  <c r="KR41"/>
  <c r="KR43" s="1"/>
  <c r="KT42"/>
  <c r="KT41"/>
  <c r="KT43" s="1"/>
  <c r="KV42"/>
  <c r="KV41"/>
  <c r="KV43" s="1"/>
  <c r="KX42"/>
  <c r="KX41"/>
  <c r="KX43" s="1"/>
  <c r="KZ42"/>
  <c r="KZ41"/>
  <c r="KZ43" s="1"/>
  <c r="LB42"/>
  <c r="LB41"/>
  <c r="LB43" s="1"/>
  <c r="LD42"/>
  <c r="LD41"/>
  <c r="LD43" s="1"/>
  <c r="LF42"/>
  <c r="LF41"/>
  <c r="LF43" s="1"/>
  <c r="FC18"/>
  <c r="DW18"/>
  <c r="LV19"/>
  <c r="LP19"/>
  <c r="LX19"/>
  <c r="MJ19" s="1"/>
  <c r="ML19" s="1"/>
  <c r="LR19"/>
  <c r="LV20"/>
  <c r="LP20"/>
  <c r="LX20"/>
  <c r="MJ20" s="1"/>
  <c r="ML20" s="1"/>
  <c r="LR20"/>
  <c r="LW21"/>
  <c r="LQ21"/>
  <c r="LY21"/>
  <c r="LS21"/>
  <c r="LW22"/>
  <c r="LQ22"/>
  <c r="LY22"/>
  <c r="LS22"/>
  <c r="LV23"/>
  <c r="LP23"/>
  <c r="LX23"/>
  <c r="MJ23" s="1"/>
  <c r="ML23" s="1"/>
  <c r="LR23"/>
  <c r="LV24"/>
  <c r="LP24"/>
  <c r="LX24"/>
  <c r="MJ24" s="1"/>
  <c r="ML24" s="1"/>
  <c r="LR24"/>
  <c r="LW25"/>
  <c r="LQ25"/>
  <c r="LY25"/>
  <c r="LS25"/>
  <c r="LW26"/>
  <c r="LQ26"/>
  <c r="LY26"/>
  <c r="LS26"/>
  <c r="LV27"/>
  <c r="LP27"/>
  <c r="LX27"/>
  <c r="MJ27" s="1"/>
  <c r="ML27" s="1"/>
  <c r="LR27"/>
  <c r="LV28"/>
  <c r="LP28"/>
  <c r="LX28"/>
  <c r="MJ28" s="1"/>
  <c r="ML28" s="1"/>
  <c r="LR28"/>
  <c r="LW29"/>
  <c r="LQ29"/>
  <c r="LY29"/>
  <c r="LS29"/>
  <c r="LW30"/>
  <c r="LQ30"/>
  <c r="LY30"/>
  <c r="LS30"/>
  <c r="LV31"/>
  <c r="LP31"/>
  <c r="LX31"/>
  <c r="MJ31" s="1"/>
  <c r="ML31" s="1"/>
  <c r="LR31"/>
  <c r="LV32"/>
  <c r="LP32"/>
  <c r="LX32"/>
  <c r="MJ32" s="1"/>
  <c r="ML32" s="1"/>
  <c r="LR32"/>
  <c r="LW33"/>
  <c r="LQ33"/>
  <c r="LY33"/>
  <c r="LS33"/>
  <c r="LW34"/>
  <c r="LQ34"/>
  <c r="LY34"/>
  <c r="LS34"/>
  <c r="LV35"/>
  <c r="LP35"/>
  <c r="LX35"/>
  <c r="MJ35" s="1"/>
  <c r="ML35" s="1"/>
  <c r="LR35"/>
  <c r="LW36"/>
  <c r="LQ36"/>
  <c r="LY36"/>
  <c r="LS36"/>
  <c r="LU37"/>
  <c r="LO37"/>
  <c r="LT37" s="1"/>
  <c r="LW37"/>
  <c r="LQ37"/>
  <c r="LY37"/>
  <c r="LS37"/>
  <c r="LV38"/>
  <c r="LP38"/>
  <c r="CW10"/>
  <c r="EZ10"/>
  <c r="FB10"/>
  <c r="FF10"/>
  <c r="GL10"/>
  <c r="GN10"/>
  <c r="GP10"/>
  <c r="LH10"/>
  <c r="LJ10"/>
  <c r="LL10"/>
  <c r="LN10"/>
  <c r="MC10"/>
  <c r="FC11"/>
  <c r="GM11"/>
  <c r="GO11"/>
  <c r="DW12"/>
  <c r="EX12" s="1"/>
  <c r="GL12"/>
  <c r="GQ12" s="1"/>
  <c r="GN12"/>
  <c r="GP12"/>
  <c r="LH12"/>
  <c r="MC12"/>
  <c r="FC13"/>
  <c r="GM13"/>
  <c r="GO13"/>
  <c r="DW14"/>
  <c r="EX14" s="1"/>
  <c r="GL14"/>
  <c r="GQ14" s="1"/>
  <c r="GN14"/>
  <c r="GP14"/>
  <c r="LH14"/>
  <c r="MC14"/>
  <c r="FC15"/>
  <c r="GM15"/>
  <c r="GO15"/>
  <c r="DW16"/>
  <c r="EX16" s="1"/>
  <c r="GL16"/>
  <c r="GQ16" s="1"/>
  <c r="GN16"/>
  <c r="GP16"/>
  <c r="LH16"/>
  <c r="MC16"/>
  <c r="FC17"/>
  <c r="GM17"/>
  <c r="GO17"/>
  <c r="CW18"/>
  <c r="EZ18"/>
  <c r="FB18"/>
  <c r="EX22"/>
  <c r="EX26"/>
  <c r="EX30"/>
  <c r="EX34"/>
  <c r="F42"/>
  <c r="F41"/>
  <c r="F43" s="1"/>
  <c r="X41"/>
  <c r="X42"/>
  <c r="AJ41"/>
  <c r="AJ42"/>
  <c r="BY42"/>
  <c r="BY41"/>
  <c r="BY43" s="1"/>
  <c r="CA42"/>
  <c r="CA41"/>
  <c r="CA43" s="1"/>
  <c r="CC42"/>
  <c r="CC41"/>
  <c r="CC43" s="1"/>
  <c r="CE42"/>
  <c r="CE41"/>
  <c r="CE43" s="1"/>
  <c r="CG42"/>
  <c r="CG41"/>
  <c r="CG43" s="1"/>
  <c r="CI42"/>
  <c r="CI41"/>
  <c r="CI43" s="1"/>
  <c r="CK42"/>
  <c r="CK41"/>
  <c r="CK43" s="1"/>
  <c r="CR42"/>
  <c r="CR41"/>
  <c r="CR43" s="1"/>
  <c r="CT42"/>
  <c r="CT41"/>
  <c r="CT43" s="1"/>
  <c r="CV42"/>
  <c r="CV41"/>
  <c r="CV43" s="1"/>
  <c r="CX42"/>
  <c r="CX41"/>
  <c r="CX43" s="1"/>
  <c r="CZ42"/>
  <c r="CZ41"/>
  <c r="CZ43" s="1"/>
  <c r="DB42"/>
  <c r="DB41"/>
  <c r="DB43" s="1"/>
  <c r="DD42"/>
  <c r="DD41"/>
  <c r="DD43" s="1"/>
  <c r="DF42"/>
  <c r="DF41"/>
  <c r="DF43" s="1"/>
  <c r="DH42"/>
  <c r="DH41"/>
  <c r="DH43" s="1"/>
  <c r="DJ42"/>
  <c r="DJ41"/>
  <c r="DJ43" s="1"/>
  <c r="DL42"/>
  <c r="DL41"/>
  <c r="DL43" s="1"/>
  <c r="DN42"/>
  <c r="DN41"/>
  <c r="DN43" s="1"/>
  <c r="DP42"/>
  <c r="DP41"/>
  <c r="DP43" s="1"/>
  <c r="DR42"/>
  <c r="DR41"/>
  <c r="DR43" s="1"/>
  <c r="DT42"/>
  <c r="DT41"/>
  <c r="DT43" s="1"/>
  <c r="DV42"/>
  <c r="DV41"/>
  <c r="DV43" s="1"/>
  <c r="DX42"/>
  <c r="DX41"/>
  <c r="DX43" s="1"/>
  <c r="DZ42"/>
  <c r="DZ41"/>
  <c r="DZ43" s="1"/>
  <c r="EB42"/>
  <c r="EB41"/>
  <c r="EB43" s="1"/>
  <c r="ED42"/>
  <c r="ED41"/>
  <c r="ED43" s="1"/>
  <c r="EF42"/>
  <c r="EF41"/>
  <c r="EF43" s="1"/>
  <c r="EM42"/>
  <c r="EM41"/>
  <c r="EM43" s="1"/>
  <c r="EO42"/>
  <c r="EO41"/>
  <c r="EO43" s="1"/>
  <c r="EQ42"/>
  <c r="EQ41"/>
  <c r="EQ43" s="1"/>
  <c r="ES42"/>
  <c r="ES41"/>
  <c r="ES43" s="1"/>
  <c r="EU42"/>
  <c r="EU41"/>
  <c r="EU43" s="1"/>
  <c r="FI42"/>
  <c r="FI41"/>
  <c r="FI43" s="1"/>
  <c r="FK41"/>
  <c r="FK42"/>
  <c r="FM42"/>
  <c r="FM41"/>
  <c r="FM43" s="1"/>
  <c r="FO41"/>
  <c r="FO42"/>
  <c r="FQ42"/>
  <c r="FQ41"/>
  <c r="FQ43" s="1"/>
  <c r="FS41"/>
  <c r="FS42"/>
  <c r="FU42"/>
  <c r="FU41"/>
  <c r="FU43" s="1"/>
  <c r="FW41"/>
  <c r="FW42"/>
  <c r="FY42"/>
  <c r="FY41"/>
  <c r="FY43" s="1"/>
  <c r="GA41"/>
  <c r="GA42"/>
  <c r="GC42"/>
  <c r="GC41"/>
  <c r="GC43" s="1"/>
  <c r="GE41"/>
  <c r="GE42"/>
  <c r="GG42"/>
  <c r="GG41"/>
  <c r="GG43" s="1"/>
  <c r="GI41"/>
  <c r="GI42"/>
  <c r="GK42"/>
  <c r="GK41"/>
  <c r="GK43" s="1"/>
  <c r="GS42"/>
  <c r="GS41"/>
  <c r="GS43" s="1"/>
  <c r="GU41"/>
  <c r="GU42"/>
  <c r="GW42"/>
  <c r="GW41"/>
  <c r="GW43" s="1"/>
  <c r="GY42"/>
  <c r="GY41"/>
  <c r="GY43" s="1"/>
  <c r="HA42"/>
  <c r="HA41"/>
  <c r="HA43" s="1"/>
  <c r="HC42"/>
  <c r="HC41"/>
  <c r="HC43" s="1"/>
  <c r="HE42"/>
  <c r="HE41"/>
  <c r="HE43" s="1"/>
  <c r="HG42"/>
  <c r="HG41"/>
  <c r="HG43" s="1"/>
  <c r="HI42"/>
  <c r="HI41"/>
  <c r="HI43" s="1"/>
  <c r="HK42"/>
  <c r="HK41"/>
  <c r="HK43" s="1"/>
  <c r="HM42"/>
  <c r="HM41"/>
  <c r="HM43" s="1"/>
  <c r="HO42"/>
  <c r="HO41"/>
  <c r="HO43" s="1"/>
  <c r="HQ42"/>
  <c r="HQ41"/>
  <c r="HQ43" s="1"/>
  <c r="HS42"/>
  <c r="HS41"/>
  <c r="HS43" s="1"/>
  <c r="HU42"/>
  <c r="HU41"/>
  <c r="HU43" s="1"/>
  <c r="HW42"/>
  <c r="HW41"/>
  <c r="HW43" s="1"/>
  <c r="HY42"/>
  <c r="HY41"/>
  <c r="HY43" s="1"/>
  <c r="IA42"/>
  <c r="IA41"/>
  <c r="IA43" s="1"/>
  <c r="IC42"/>
  <c r="IC41"/>
  <c r="IC43" s="1"/>
  <c r="IE42"/>
  <c r="IE41"/>
  <c r="IE43" s="1"/>
  <c r="IG42"/>
  <c r="IG41"/>
  <c r="IG43" s="1"/>
  <c r="II42"/>
  <c r="II41"/>
  <c r="II43" s="1"/>
  <c r="IK42"/>
  <c r="IK41"/>
  <c r="IK43" s="1"/>
  <c r="IM42"/>
  <c r="IM41"/>
  <c r="IM43" s="1"/>
  <c r="IO42"/>
  <c r="IO41"/>
  <c r="IO43" s="1"/>
  <c r="IQ42"/>
  <c r="IQ41"/>
  <c r="IQ43" s="1"/>
  <c r="IS42"/>
  <c r="IS41"/>
  <c r="IS43" s="1"/>
  <c r="IU42"/>
  <c r="IU41"/>
  <c r="IU43" s="1"/>
  <c r="IW42"/>
  <c r="IW41"/>
  <c r="IW43" s="1"/>
  <c r="IY42"/>
  <c r="IY41"/>
  <c r="IY43" s="1"/>
  <c r="JA42"/>
  <c r="JA41"/>
  <c r="JA43" s="1"/>
  <c r="JC42"/>
  <c r="JC41"/>
  <c r="JC43" s="1"/>
  <c r="JE42"/>
  <c r="JE41"/>
  <c r="JE43" s="1"/>
  <c r="JG42"/>
  <c r="JG41"/>
  <c r="JG43" s="1"/>
  <c r="JI42"/>
  <c r="JI41"/>
  <c r="JI43" s="1"/>
  <c r="JK42"/>
  <c r="JK41"/>
  <c r="JK43" s="1"/>
  <c r="JM42"/>
  <c r="JM41"/>
  <c r="JM43" s="1"/>
  <c r="JO42"/>
  <c r="JO41"/>
  <c r="JO43" s="1"/>
  <c r="JQ42"/>
  <c r="JQ41"/>
  <c r="JQ43" s="1"/>
  <c r="JS42"/>
  <c r="JS41"/>
  <c r="JS43" s="1"/>
  <c r="JU42"/>
  <c r="JU41"/>
  <c r="JU43" s="1"/>
  <c r="JW42"/>
  <c r="JW41"/>
  <c r="JW43" s="1"/>
  <c r="JY42"/>
  <c r="JY41"/>
  <c r="JY43" s="1"/>
  <c r="KA42"/>
  <c r="KA41"/>
  <c r="KA43" s="1"/>
  <c r="KC42"/>
  <c r="KC41"/>
  <c r="KC43" s="1"/>
  <c r="KE42"/>
  <c r="KE41"/>
  <c r="KE43" s="1"/>
  <c r="KG42"/>
  <c r="KG41"/>
  <c r="KG43" s="1"/>
  <c r="KI42"/>
  <c r="KI41"/>
  <c r="KI43" s="1"/>
  <c r="KK42"/>
  <c r="KK41"/>
  <c r="KK43" s="1"/>
  <c r="KM42"/>
  <c r="KM41"/>
  <c r="KM43" s="1"/>
  <c r="KO42"/>
  <c r="KO41"/>
  <c r="KO43" s="1"/>
  <c r="KQ42"/>
  <c r="KQ41"/>
  <c r="KQ43" s="1"/>
  <c r="KS42"/>
  <c r="KS41"/>
  <c r="KS43" s="1"/>
  <c r="KU42"/>
  <c r="KU41"/>
  <c r="KU43" s="1"/>
  <c r="KW42"/>
  <c r="KW41"/>
  <c r="KW43" s="1"/>
  <c r="KY42"/>
  <c r="KY41"/>
  <c r="KY43" s="1"/>
  <c r="LA42"/>
  <c r="LA41"/>
  <c r="LA43" s="1"/>
  <c r="LC42"/>
  <c r="LC41"/>
  <c r="LC43" s="1"/>
  <c r="LE42"/>
  <c r="LE41"/>
  <c r="LE43" s="1"/>
  <c r="LG42"/>
  <c r="LG41"/>
  <c r="LG43" s="1"/>
  <c r="MB42"/>
  <c r="MB41"/>
  <c r="MB43" s="1"/>
  <c r="LV18"/>
  <c r="LP18"/>
  <c r="LX18"/>
  <c r="MJ18" s="1"/>
  <c r="ML18" s="1"/>
  <c r="LR18"/>
  <c r="LW19"/>
  <c r="LQ19"/>
  <c r="LY19"/>
  <c r="LS19"/>
  <c r="LW20"/>
  <c r="LQ20"/>
  <c r="LY20"/>
  <c r="LS20"/>
  <c r="LV21"/>
  <c r="LP21"/>
  <c r="LX21"/>
  <c r="MJ21" s="1"/>
  <c r="ML21" s="1"/>
  <c r="LR21"/>
  <c r="LV22"/>
  <c r="LP22"/>
  <c r="LX22"/>
  <c r="MJ22" s="1"/>
  <c r="ML22" s="1"/>
  <c r="LR22"/>
  <c r="LW23"/>
  <c r="LQ23"/>
  <c r="LY23"/>
  <c r="LS23"/>
  <c r="LU24"/>
  <c r="LO24"/>
  <c r="LT24" s="1"/>
  <c r="LW24"/>
  <c r="LQ24"/>
  <c r="LY24"/>
  <c r="LS24"/>
  <c r="LV25"/>
  <c r="LP25"/>
  <c r="LX25"/>
  <c r="MJ25" s="1"/>
  <c r="ML25" s="1"/>
  <c r="LR25"/>
  <c r="LV26"/>
  <c r="LP26"/>
  <c r="LX26"/>
  <c r="MJ26" s="1"/>
  <c r="ML26" s="1"/>
  <c r="LR26"/>
  <c r="LW27"/>
  <c r="LQ27"/>
  <c r="LY27"/>
  <c r="LS27"/>
  <c r="LU28"/>
  <c r="LO28"/>
  <c r="LT28" s="1"/>
  <c r="LW28"/>
  <c r="LQ28"/>
  <c r="LY28"/>
  <c r="LS28"/>
  <c r="LV29"/>
  <c r="LP29"/>
  <c r="LX29"/>
  <c r="MJ29" s="1"/>
  <c r="ML29" s="1"/>
  <c r="LR29"/>
  <c r="LV30"/>
  <c r="LP30"/>
  <c r="LX30"/>
  <c r="MJ30" s="1"/>
  <c r="ML30" s="1"/>
  <c r="LR30"/>
  <c r="LW31"/>
  <c r="LQ31"/>
  <c r="LY31"/>
  <c r="LS31"/>
  <c r="LU32"/>
  <c r="LO32"/>
  <c r="LT32" s="1"/>
  <c r="LW32"/>
  <c r="LQ32"/>
  <c r="LY32"/>
  <c r="LS32"/>
  <c r="LV33"/>
  <c r="LP33"/>
  <c r="LX33"/>
  <c r="MJ33" s="1"/>
  <c r="ML33" s="1"/>
  <c r="LR33"/>
  <c r="LV34"/>
  <c r="LP34"/>
  <c r="LX34"/>
  <c r="MJ34" s="1"/>
  <c r="ML34" s="1"/>
  <c r="LR34"/>
  <c r="LW35"/>
  <c r="LQ35"/>
  <c r="LY35"/>
  <c r="LS35"/>
  <c r="LV36"/>
  <c r="LP36"/>
  <c r="LX36"/>
  <c r="MJ36" s="1"/>
  <c r="ML36" s="1"/>
  <c r="LR36"/>
  <c r="LV37"/>
  <c r="LP37"/>
  <c r="LX37"/>
  <c r="MJ37" s="1"/>
  <c r="ML37" s="1"/>
  <c r="LR37"/>
  <c r="LW38"/>
  <c r="LQ38"/>
  <c r="LY38"/>
  <c r="LS38"/>
  <c r="EW10"/>
  <c r="EY10"/>
  <c r="FA10"/>
  <c r="FC10"/>
  <c r="FE10"/>
  <c r="FG10"/>
  <c r="GM10"/>
  <c r="GO10"/>
  <c r="LI10"/>
  <c r="LK10"/>
  <c r="LM10"/>
  <c r="DW11"/>
  <c r="EX11" s="1"/>
  <c r="GL11"/>
  <c r="GQ11" s="1"/>
  <c r="GN11"/>
  <c r="GP11"/>
  <c r="LH11"/>
  <c r="GM12"/>
  <c r="GO12"/>
  <c r="DW13"/>
  <c r="EX13" s="1"/>
  <c r="GL13"/>
  <c r="GQ13" s="1"/>
  <c r="GN13"/>
  <c r="GP13"/>
  <c r="LH13"/>
  <c r="GM14"/>
  <c r="GO14"/>
  <c r="DW15"/>
  <c r="EX15" s="1"/>
  <c r="GL15"/>
  <c r="GQ15" s="1"/>
  <c r="GN15"/>
  <c r="GP15"/>
  <c r="LH15"/>
  <c r="GM16"/>
  <c r="GO16"/>
  <c r="DW17"/>
  <c r="EX17" s="1"/>
  <c r="GL17"/>
  <c r="GQ17" s="1"/>
  <c r="GN17"/>
  <c r="GP17"/>
  <c r="LH17"/>
  <c r="EX19"/>
  <c r="H42"/>
  <c r="H41"/>
  <c r="J42"/>
  <c r="J41"/>
  <c r="LU39"/>
  <c r="LO39"/>
  <c r="LT39" s="1"/>
  <c r="LW39"/>
  <c r="LQ39"/>
  <c r="LY39"/>
  <c r="LS39"/>
  <c r="GL18"/>
  <c r="GQ18" s="1"/>
  <c r="GN18"/>
  <c r="GP18"/>
  <c r="LH18"/>
  <c r="MC18"/>
  <c r="DW19"/>
  <c r="GL19"/>
  <c r="GQ19" s="1"/>
  <c r="GN19"/>
  <c r="GP19"/>
  <c r="LH19"/>
  <c r="MC19"/>
  <c r="FC20"/>
  <c r="GM20"/>
  <c r="GO20"/>
  <c r="DW21"/>
  <c r="EX21" s="1"/>
  <c r="GL21"/>
  <c r="GQ21" s="1"/>
  <c r="GN21"/>
  <c r="GP21"/>
  <c r="LH21"/>
  <c r="MC21"/>
  <c r="FC22"/>
  <c r="GM22"/>
  <c r="GO22"/>
  <c r="CW23"/>
  <c r="EX23" s="1"/>
  <c r="GL23"/>
  <c r="GQ23" s="1"/>
  <c r="GN23"/>
  <c r="GP23"/>
  <c r="LH23"/>
  <c r="MC23"/>
  <c r="FC24"/>
  <c r="GM24"/>
  <c r="GO24"/>
  <c r="CW25"/>
  <c r="EX25" s="1"/>
  <c r="GL25"/>
  <c r="GQ25" s="1"/>
  <c r="GN25"/>
  <c r="GP25"/>
  <c r="LH25"/>
  <c r="MC25"/>
  <c r="FC26"/>
  <c r="GM26"/>
  <c r="GO26"/>
  <c r="CW27"/>
  <c r="EX27" s="1"/>
  <c r="GL27"/>
  <c r="GQ27" s="1"/>
  <c r="GN27"/>
  <c r="GP27"/>
  <c r="LH27"/>
  <c r="MC27"/>
  <c r="FC28"/>
  <c r="GM28"/>
  <c r="GO28"/>
  <c r="CW29"/>
  <c r="EX29" s="1"/>
  <c r="GL29"/>
  <c r="GQ29" s="1"/>
  <c r="GN29"/>
  <c r="GP29"/>
  <c r="LH29"/>
  <c r="MC29"/>
  <c r="FC30"/>
  <c r="GM30"/>
  <c r="GO30"/>
  <c r="CW31"/>
  <c r="EX31" s="1"/>
  <c r="GL31"/>
  <c r="GQ31" s="1"/>
  <c r="GN31"/>
  <c r="GP31"/>
  <c r="LH31"/>
  <c r="MC31"/>
  <c r="FC32"/>
  <c r="GM32"/>
  <c r="GO32"/>
  <c r="CW33"/>
  <c r="EX33" s="1"/>
  <c r="GL33"/>
  <c r="GQ33" s="1"/>
  <c r="GN33"/>
  <c r="GP33"/>
  <c r="LH33"/>
  <c r="MC33"/>
  <c r="FC34"/>
  <c r="GM34"/>
  <c r="GO34"/>
  <c r="CW35"/>
  <c r="EX35" s="1"/>
  <c r="GL35"/>
  <c r="GQ35" s="1"/>
  <c r="GN35"/>
  <c r="GP35"/>
  <c r="LH35"/>
  <c r="MC35"/>
  <c r="CW36"/>
  <c r="EX36" s="1"/>
  <c r="GL36"/>
  <c r="GQ36" s="1"/>
  <c r="GN36"/>
  <c r="GP36"/>
  <c r="LH36"/>
  <c r="MC36"/>
  <c r="FC37"/>
  <c r="GM37"/>
  <c r="GO37"/>
  <c r="CW38"/>
  <c r="EX38" s="1"/>
  <c r="G42"/>
  <c r="G41"/>
  <c r="G43" s="1"/>
  <c r="LX38"/>
  <c r="MJ38" s="1"/>
  <c r="ML38" s="1"/>
  <c r="LR38"/>
  <c r="LV39"/>
  <c r="LP39"/>
  <c r="LX39"/>
  <c r="MJ39" s="1"/>
  <c r="ML39" s="1"/>
  <c r="LR39"/>
  <c r="MH40"/>
  <c r="MI40" s="1"/>
  <c r="LZ40"/>
  <c r="GM18"/>
  <c r="GO18"/>
  <c r="K19"/>
  <c r="L19" s="1"/>
  <c r="O19" s="1"/>
  <c r="O41" s="1"/>
  <c r="GM19"/>
  <c r="GO19"/>
  <c r="DW20"/>
  <c r="EX20" s="1"/>
  <c r="GL20"/>
  <c r="GQ20" s="1"/>
  <c r="GN20"/>
  <c r="GP20"/>
  <c r="LH20"/>
  <c r="GM21"/>
  <c r="GO21"/>
  <c r="GL22"/>
  <c r="GQ22" s="1"/>
  <c r="GN22"/>
  <c r="GP22"/>
  <c r="LH22"/>
  <c r="GM23"/>
  <c r="GO23"/>
  <c r="GL24"/>
  <c r="GQ24" s="1"/>
  <c r="GN24"/>
  <c r="GP24"/>
  <c r="LH24"/>
  <c r="GM25"/>
  <c r="GO25"/>
  <c r="GL26"/>
  <c r="GQ26" s="1"/>
  <c r="GN26"/>
  <c r="GP26"/>
  <c r="LH26"/>
  <c r="GM27"/>
  <c r="GO27"/>
  <c r="GL28"/>
  <c r="GQ28" s="1"/>
  <c r="GN28"/>
  <c r="GP28"/>
  <c r="LH28"/>
  <c r="GM29"/>
  <c r="GO29"/>
  <c r="GL30"/>
  <c r="GQ30" s="1"/>
  <c r="GN30"/>
  <c r="GP30"/>
  <c r="LH30"/>
  <c r="GM31"/>
  <c r="GO31"/>
  <c r="GL32"/>
  <c r="GQ32" s="1"/>
  <c r="GN32"/>
  <c r="GP32"/>
  <c r="LH32"/>
  <c r="GM33"/>
  <c r="GO33"/>
  <c r="GL34"/>
  <c r="GQ34" s="1"/>
  <c r="GN34"/>
  <c r="GP34"/>
  <c r="LH34"/>
  <c r="GM35"/>
  <c r="GO35"/>
  <c r="GM36"/>
  <c r="GO36"/>
  <c r="GL37"/>
  <c r="GQ37" s="1"/>
  <c r="GN37"/>
  <c r="GP37"/>
  <c r="LH37"/>
  <c r="GL38"/>
  <c r="GQ38" s="1"/>
  <c r="GN38"/>
  <c r="GP38"/>
  <c r="LH38"/>
  <c r="FC39"/>
  <c r="GM39"/>
  <c r="GO39"/>
  <c r="FC40"/>
  <c r="GM38"/>
  <c r="GO38"/>
  <c r="GL39"/>
  <c r="GQ39" s="1"/>
  <c r="GN39"/>
  <c r="GP39"/>
  <c r="LH39"/>
  <c r="MC39"/>
  <c r="LH40"/>
  <c r="LQ39" i="146"/>
  <c r="LW39"/>
  <c r="MI39"/>
  <c r="MK39" s="1"/>
  <c r="LX40"/>
  <c r="GO39"/>
  <c r="LM39"/>
  <c r="GM39"/>
  <c r="LK39"/>
  <c r="GK39"/>
  <c r="GP39" s="1"/>
  <c r="LG39"/>
  <c r="LI39"/>
  <c r="LO39"/>
  <c r="LR37"/>
  <c r="LP37"/>
  <c r="LN37"/>
  <c r="LN36"/>
  <c r="LT36"/>
  <c r="LY36" s="1"/>
  <c r="LQ36"/>
  <c r="LO36"/>
  <c r="LR34"/>
  <c r="LX34"/>
  <c r="LR32"/>
  <c r="LX32"/>
  <c r="LR30"/>
  <c r="LX30"/>
  <c r="LR28"/>
  <c r="LX28"/>
  <c r="LR26"/>
  <c r="LX26"/>
  <c r="LR24"/>
  <c r="LX24"/>
  <c r="LR22"/>
  <c r="LX22"/>
  <c r="LR20"/>
  <c r="LX20"/>
  <c r="LQ19"/>
  <c r="LH40"/>
  <c r="LL40"/>
  <c r="LJ40"/>
  <c r="EV40"/>
  <c r="EW40" s="1"/>
  <c r="LT40" s="1"/>
  <c r="LY40" s="1"/>
  <c r="EZ40"/>
  <c r="EX40"/>
  <c r="LU40" s="1"/>
  <c r="DV39"/>
  <c r="MD41"/>
  <c r="FD41"/>
  <c r="N19"/>
  <c r="N41" s="1"/>
  <c r="N36"/>
  <c r="CV39"/>
  <c r="EW39" s="1"/>
  <c r="FC39"/>
  <c r="LN38"/>
  <c r="LT38"/>
  <c r="LY38" s="1"/>
  <c r="LQ38"/>
  <c r="LO38"/>
  <c r="LW35"/>
  <c r="LO35"/>
  <c r="LU35"/>
  <c r="LO33"/>
  <c r="LU33"/>
  <c r="LO31"/>
  <c r="LU31"/>
  <c r="LO29"/>
  <c r="LU29"/>
  <c r="LO27"/>
  <c r="LU27"/>
  <c r="LO25"/>
  <c r="LU25"/>
  <c r="LO23"/>
  <c r="LU23"/>
  <c r="LO21"/>
  <c r="LU21"/>
  <c r="LQ18"/>
  <c r="LP17"/>
  <c r="LQ16"/>
  <c r="LP15"/>
  <c r="LQ14"/>
  <c r="LP13"/>
  <c r="LQ12"/>
  <c r="LP11"/>
  <c r="LQ10"/>
  <c r="L41"/>
  <c r="LJ39"/>
  <c r="LU39" s="1"/>
  <c r="FA39"/>
  <c r="EY39"/>
  <c r="GJ41"/>
  <c r="GJ43" s="1"/>
  <c r="GH41"/>
  <c r="GH43" s="1"/>
  <c r="GF41"/>
  <c r="GF43" s="1"/>
  <c r="GD41"/>
  <c r="GD43" s="1"/>
  <c r="GB41"/>
  <c r="GB43" s="1"/>
  <c r="FZ41"/>
  <c r="FZ43" s="1"/>
  <c r="FX41"/>
  <c r="FX43" s="1"/>
  <c r="FV41"/>
  <c r="FV43" s="1"/>
  <c r="FT41"/>
  <c r="FT43" s="1"/>
  <c r="FR41"/>
  <c r="FR43" s="1"/>
  <c r="FJ41"/>
  <c r="FJ43" s="1"/>
  <c r="FH41"/>
  <c r="FH43" s="1"/>
  <c r="AD41"/>
  <c r="AD43" s="1"/>
  <c r="O36"/>
  <c r="LF41"/>
  <c r="LF43" s="1"/>
  <c r="LD41"/>
  <c r="LD43" s="1"/>
  <c r="LB41"/>
  <c r="LB43" s="1"/>
  <c r="KZ41"/>
  <c r="KZ43" s="1"/>
  <c r="KX41"/>
  <c r="KX43" s="1"/>
  <c r="KV41"/>
  <c r="KV43" s="1"/>
  <c r="KT41"/>
  <c r="KT43" s="1"/>
  <c r="KR41"/>
  <c r="KR43" s="1"/>
  <c r="KP41"/>
  <c r="KP43" s="1"/>
  <c r="KN41"/>
  <c r="KN43" s="1"/>
  <c r="KL41"/>
  <c r="KL43" s="1"/>
  <c r="KJ41"/>
  <c r="KJ43" s="1"/>
  <c r="KH41"/>
  <c r="KH43" s="1"/>
  <c r="KF41"/>
  <c r="KF43" s="1"/>
  <c r="KD41"/>
  <c r="KD43" s="1"/>
  <c r="KB41"/>
  <c r="KB43" s="1"/>
  <c r="JZ41"/>
  <c r="JZ43" s="1"/>
  <c r="JX41"/>
  <c r="JX43" s="1"/>
  <c r="JV41"/>
  <c r="JV43" s="1"/>
  <c r="JT41"/>
  <c r="JT43" s="1"/>
  <c r="JR41"/>
  <c r="JR43" s="1"/>
  <c r="JP41"/>
  <c r="JP43" s="1"/>
  <c r="JN41"/>
  <c r="JN43" s="1"/>
  <c r="JL41"/>
  <c r="JL43" s="1"/>
  <c r="JJ41"/>
  <c r="JJ43" s="1"/>
  <c r="JH41"/>
  <c r="JH43" s="1"/>
  <c r="JF41"/>
  <c r="JF43" s="1"/>
  <c r="JD41"/>
  <c r="JD43" s="1"/>
  <c r="JB41"/>
  <c r="JB43" s="1"/>
  <c r="IZ41"/>
  <c r="IZ43" s="1"/>
  <c r="IX41"/>
  <c r="IX43" s="1"/>
  <c r="IV41"/>
  <c r="IV43" s="1"/>
  <c r="IT41"/>
  <c r="IT43" s="1"/>
  <c r="IR41"/>
  <c r="IR43" s="1"/>
  <c r="IP41"/>
  <c r="IP43" s="1"/>
  <c r="IN41"/>
  <c r="IN43" s="1"/>
  <c r="IL41"/>
  <c r="IL43" s="1"/>
  <c r="IJ41"/>
  <c r="IJ43" s="1"/>
  <c r="IH41"/>
  <c r="IH43" s="1"/>
  <c r="IF41"/>
  <c r="IF43" s="1"/>
  <c r="ID41"/>
  <c r="ID43" s="1"/>
  <c r="IB41"/>
  <c r="IB43" s="1"/>
  <c r="HZ41"/>
  <c r="HZ43" s="1"/>
  <c r="HX41"/>
  <c r="HX43" s="1"/>
  <c r="HV41"/>
  <c r="HV43" s="1"/>
  <c r="HT41"/>
  <c r="HT43" s="1"/>
  <c r="HR41"/>
  <c r="HR43" s="1"/>
  <c r="HP41"/>
  <c r="HP43" s="1"/>
  <c r="HN41"/>
  <c r="HN43" s="1"/>
  <c r="HL41"/>
  <c r="HL43" s="1"/>
  <c r="HJ41"/>
  <c r="HJ43" s="1"/>
  <c r="HH41"/>
  <c r="HH43" s="1"/>
  <c r="HF41"/>
  <c r="HF43" s="1"/>
  <c r="HD41"/>
  <c r="HD43" s="1"/>
  <c r="HB41"/>
  <c r="HB43" s="1"/>
  <c r="GZ41"/>
  <c r="GZ43" s="1"/>
  <c r="GX41"/>
  <c r="GX43" s="1"/>
  <c r="GR41"/>
  <c r="GR43" s="1"/>
  <c r="EF41"/>
  <c r="EF43" s="1"/>
  <c r="ED41"/>
  <c r="ED43" s="1"/>
  <c r="DZ41"/>
  <c r="DZ43" s="1"/>
  <c r="DX41"/>
  <c r="DX43" s="1"/>
  <c r="DT41"/>
  <c r="DT43" s="1"/>
  <c r="DR41"/>
  <c r="DR43" s="1"/>
  <c r="DP41"/>
  <c r="DP43" s="1"/>
  <c r="DN41"/>
  <c r="DN43" s="1"/>
  <c r="DJ41"/>
  <c r="DJ43" s="1"/>
  <c r="DH41"/>
  <c r="DH43" s="1"/>
  <c r="DF41"/>
  <c r="DF43" s="1"/>
  <c r="DD41"/>
  <c r="DD43" s="1"/>
  <c r="DB41"/>
  <c r="DB43" s="1"/>
  <c r="CZ41"/>
  <c r="CZ43" s="1"/>
  <c r="CX41"/>
  <c r="CX43" s="1"/>
  <c r="CT41"/>
  <c r="CT43" s="1"/>
  <c r="CR41"/>
  <c r="CR43" s="1"/>
  <c r="ET41"/>
  <c r="ER41"/>
  <c r="EP41"/>
  <c r="EN41"/>
  <c r="FB41"/>
  <c r="FF41"/>
  <c r="CJ41"/>
  <c r="CH41"/>
  <c r="CV35"/>
  <c r="FC35"/>
  <c r="GN34"/>
  <c r="LL34"/>
  <c r="GL34"/>
  <c r="LJ34"/>
  <c r="LP34"/>
  <c r="LQ33"/>
  <c r="LW33"/>
  <c r="MI33"/>
  <c r="MK33" s="1"/>
  <c r="CV33"/>
  <c r="FC33"/>
  <c r="GN32"/>
  <c r="LL32"/>
  <c r="GL32"/>
  <c r="LJ32"/>
  <c r="LP32"/>
  <c r="LQ31"/>
  <c r="LW31"/>
  <c r="MI31"/>
  <c r="MK31" s="1"/>
  <c r="CV31"/>
  <c r="FC31"/>
  <c r="GN30"/>
  <c r="LL30"/>
  <c r="GL30"/>
  <c r="LJ30"/>
  <c r="LP30"/>
  <c r="LQ29"/>
  <c r="LW29"/>
  <c r="MI29"/>
  <c r="MK29" s="1"/>
  <c r="CV29"/>
  <c r="FC29"/>
  <c r="GN28"/>
  <c r="LL28"/>
  <c r="GL28"/>
  <c r="LJ28"/>
  <c r="LP28"/>
  <c r="LQ27"/>
  <c r="LW27"/>
  <c r="MI27"/>
  <c r="MK27" s="1"/>
  <c r="CV27"/>
  <c r="FC27"/>
  <c r="GN26"/>
  <c r="LL26"/>
  <c r="GL26"/>
  <c r="LJ26"/>
  <c r="LP26"/>
  <c r="LQ25"/>
  <c r="LW25"/>
  <c r="MI25"/>
  <c r="MK25" s="1"/>
  <c r="CV25"/>
  <c r="FC25"/>
  <c r="GN24"/>
  <c r="LL24"/>
  <c r="GL24"/>
  <c r="LJ24"/>
  <c r="LP24"/>
  <c r="LQ23"/>
  <c r="LW23"/>
  <c r="MI23"/>
  <c r="MK23" s="1"/>
  <c r="CV23"/>
  <c r="FC23"/>
  <c r="GN22"/>
  <c r="LL22"/>
  <c r="GL22"/>
  <c r="LJ22"/>
  <c r="LP22"/>
  <c r="LQ21"/>
  <c r="LW21"/>
  <c r="MI21"/>
  <c r="MK21" s="1"/>
  <c r="CV21"/>
  <c r="FC21"/>
  <c r="GN20"/>
  <c r="GN42" s="1"/>
  <c r="LL20"/>
  <c r="GL20"/>
  <c r="GL42" s="1"/>
  <c r="LJ20"/>
  <c r="LP20"/>
  <c r="CV19"/>
  <c r="FC19"/>
  <c r="CV18"/>
  <c r="FC18"/>
  <c r="CV16"/>
  <c r="FC16"/>
  <c r="CV14"/>
  <c r="FC14"/>
  <c r="CV12"/>
  <c r="FC12"/>
  <c r="CV10"/>
  <c r="FC10"/>
  <c r="MA11"/>
  <c r="MA13"/>
  <c r="MB13" s="1"/>
  <c r="ME13" s="1"/>
  <c r="MF13" s="1"/>
  <c r="MA15"/>
  <c r="MB15" s="1"/>
  <c r="ME15" s="1"/>
  <c r="MF15" s="1"/>
  <c r="MA17"/>
  <c r="MB17" s="1"/>
  <c r="ME17" s="1"/>
  <c r="MF17" s="1"/>
  <c r="MA20"/>
  <c r="MA22"/>
  <c r="MB22" s="1"/>
  <c r="ME22" s="1"/>
  <c r="MF22" s="1"/>
  <c r="MA24"/>
  <c r="MB24" s="1"/>
  <c r="ME24" s="1"/>
  <c r="MF24" s="1"/>
  <c r="MA26"/>
  <c r="MB26" s="1"/>
  <c r="ME26" s="1"/>
  <c r="MF26" s="1"/>
  <c r="MA28"/>
  <c r="MB28" s="1"/>
  <c r="ME28" s="1"/>
  <c r="MF28" s="1"/>
  <c r="MA30"/>
  <c r="MB30" s="1"/>
  <c r="ME30" s="1"/>
  <c r="MF30" s="1"/>
  <c r="MA32"/>
  <c r="MB32" s="1"/>
  <c r="ME32" s="1"/>
  <c r="MF32" s="1"/>
  <c r="MA34"/>
  <c r="MB34" s="1"/>
  <c r="ME34" s="1"/>
  <c r="MF34" s="1"/>
  <c r="GO33"/>
  <c r="LM33"/>
  <c r="GM33"/>
  <c r="LK33"/>
  <c r="GK33"/>
  <c r="GP33" s="1"/>
  <c r="LG33"/>
  <c r="LI33"/>
  <c r="GO31"/>
  <c r="LM31"/>
  <c r="GM31"/>
  <c r="LK31"/>
  <c r="GK31"/>
  <c r="GP31" s="1"/>
  <c r="LG31"/>
  <c r="LI31"/>
  <c r="GO29"/>
  <c r="LM29"/>
  <c r="GM29"/>
  <c r="LK29"/>
  <c r="GK29"/>
  <c r="GP29" s="1"/>
  <c r="LG29"/>
  <c r="LI29"/>
  <c r="GO27"/>
  <c r="LM27"/>
  <c r="GM27"/>
  <c r="LK27"/>
  <c r="GK27"/>
  <c r="GP27" s="1"/>
  <c r="LG27"/>
  <c r="LI27"/>
  <c r="GO25"/>
  <c r="LM25"/>
  <c r="GM25"/>
  <c r="LK25"/>
  <c r="GK25"/>
  <c r="GP25" s="1"/>
  <c r="LG25"/>
  <c r="LI25"/>
  <c r="GO23"/>
  <c r="LM23"/>
  <c r="GM23"/>
  <c r="LK23"/>
  <c r="GK23"/>
  <c r="GP23" s="1"/>
  <c r="LG23"/>
  <c r="LI23"/>
  <c r="GO21"/>
  <c r="LM21"/>
  <c r="GM21"/>
  <c r="LK21"/>
  <c r="GK21"/>
  <c r="GP21" s="1"/>
  <c r="LG21"/>
  <c r="LI21"/>
  <c r="GN17"/>
  <c r="LL17"/>
  <c r="GL17"/>
  <c r="LJ17"/>
  <c r="GM17"/>
  <c r="LK17"/>
  <c r="LV17" s="1"/>
  <c r="GN15"/>
  <c r="LL15"/>
  <c r="GL15"/>
  <c r="LJ15"/>
  <c r="GM15"/>
  <c r="LK15"/>
  <c r="LV15" s="1"/>
  <c r="GN13"/>
  <c r="LL13"/>
  <c r="GL13"/>
  <c r="LJ13"/>
  <c r="GM13"/>
  <c r="LK13"/>
  <c r="LV13" s="1"/>
  <c r="GN11"/>
  <c r="GN41" s="1"/>
  <c r="GN43" s="1"/>
  <c r="LL11"/>
  <c r="GL11"/>
  <c r="GL41" s="1"/>
  <c r="GL43" s="1"/>
  <c r="LJ11"/>
  <c r="LJ41" s="1"/>
  <c r="GM11"/>
  <c r="LK11"/>
  <c r="LV11" s="1"/>
  <c r="FA35"/>
  <c r="EY35"/>
  <c r="EV34"/>
  <c r="EW34" s="1"/>
  <c r="EZ34"/>
  <c r="EX34"/>
  <c r="FA33"/>
  <c r="EY33"/>
  <c r="EV32"/>
  <c r="EW32" s="1"/>
  <c r="EZ32"/>
  <c r="EX32"/>
  <c r="FA31"/>
  <c r="EY31"/>
  <c r="EV30"/>
  <c r="EW30" s="1"/>
  <c r="EZ30"/>
  <c r="EX30"/>
  <c r="FA29"/>
  <c r="EY29"/>
  <c r="EV28"/>
  <c r="EW28" s="1"/>
  <c r="EZ28"/>
  <c r="EX28"/>
  <c r="FA27"/>
  <c r="EY27"/>
  <c r="EV26"/>
  <c r="EW26" s="1"/>
  <c r="EZ26"/>
  <c r="EX26"/>
  <c r="FA25"/>
  <c r="EY25"/>
  <c r="EV24"/>
  <c r="EW24" s="1"/>
  <c r="EZ24"/>
  <c r="EX24"/>
  <c r="FA23"/>
  <c r="EY23"/>
  <c r="EV22"/>
  <c r="EW22" s="1"/>
  <c r="EZ22"/>
  <c r="EX22"/>
  <c r="FA21"/>
  <c r="EY21"/>
  <c r="EV20"/>
  <c r="EW20" s="1"/>
  <c r="EZ20"/>
  <c r="EX20"/>
  <c r="FA19"/>
  <c r="EY19"/>
  <c r="EX19"/>
  <c r="FA18"/>
  <c r="EY18"/>
  <c r="EX18"/>
  <c r="EV17"/>
  <c r="EW17"/>
  <c r="EZ17"/>
  <c r="EX17"/>
  <c r="FA17"/>
  <c r="FA16"/>
  <c r="EY16"/>
  <c r="EX16"/>
  <c r="EV15"/>
  <c r="EW15"/>
  <c r="EZ15"/>
  <c r="EX15"/>
  <c r="FA15"/>
  <c r="FA14"/>
  <c r="EY14"/>
  <c r="EX14"/>
  <c r="EV13"/>
  <c r="EW13"/>
  <c r="EZ13"/>
  <c r="EX13"/>
  <c r="FA13"/>
  <c r="FA12"/>
  <c r="EY12"/>
  <c r="EX12"/>
  <c r="EV11"/>
  <c r="EV41" s="1"/>
  <c r="EV43" s="1"/>
  <c r="EW11"/>
  <c r="EZ11"/>
  <c r="EX11"/>
  <c r="FA11"/>
  <c r="FA10"/>
  <c r="EY10"/>
  <c r="EX10"/>
  <c r="GV42"/>
  <c r="GT42"/>
  <c r="FF42"/>
  <c r="FD42"/>
  <c r="FB42"/>
  <c r="EV42"/>
  <c r="ET42"/>
  <c r="ER42"/>
  <c r="EP42"/>
  <c r="EN42"/>
  <c r="EL42"/>
  <c r="EB42"/>
  <c r="DL42"/>
  <c r="CJ42"/>
  <c r="CH42"/>
  <c r="CF42"/>
  <c r="CD42"/>
  <c r="CB42"/>
  <c r="BZ42"/>
  <c r="BX42"/>
  <c r="L42"/>
  <c r="GV41"/>
  <c r="GV43" s="1"/>
  <c r="GT41"/>
  <c r="GT43" s="1"/>
  <c r="FP41"/>
  <c r="FP43" s="1"/>
  <c r="FN41"/>
  <c r="FN43" s="1"/>
  <c r="FL41"/>
  <c r="FL43" s="1"/>
  <c r="EL41"/>
  <c r="EL43" s="1"/>
  <c r="EB41"/>
  <c r="EB43" s="1"/>
  <c r="DL41"/>
  <c r="DL43" s="1"/>
  <c r="CF41"/>
  <c r="CF43" s="1"/>
  <c r="CD41"/>
  <c r="CD43" s="1"/>
  <c r="CB41"/>
  <c r="CB43" s="1"/>
  <c r="BZ41"/>
  <c r="BZ43" s="1"/>
  <c r="BX41"/>
  <c r="BX43" s="1"/>
  <c r="X41"/>
  <c r="X43" s="1"/>
  <c r="K41"/>
  <c r="K43" s="1"/>
  <c r="MA38"/>
  <c r="MB38" s="1"/>
  <c r="ME38" s="1"/>
  <c r="MF38" s="1"/>
  <c r="LX38"/>
  <c r="LV38"/>
  <c r="LL38"/>
  <c r="MI38" s="1"/>
  <c r="MK38" s="1"/>
  <c r="LJ38"/>
  <c r="LU38" s="1"/>
  <c r="MI37"/>
  <c r="MK37" s="1"/>
  <c r="LW37"/>
  <c r="LU37"/>
  <c r="LM37"/>
  <c r="LX37" s="1"/>
  <c r="LK37"/>
  <c r="LV37" s="1"/>
  <c r="LI37"/>
  <c r="LT37" s="1"/>
  <c r="LY37" s="1"/>
  <c r="LG37"/>
  <c r="FC37"/>
  <c r="MA36"/>
  <c r="MB36" s="1"/>
  <c r="ME36" s="1"/>
  <c r="MF36" s="1"/>
  <c r="LX36"/>
  <c r="LV36"/>
  <c r="LL36"/>
  <c r="LW36" s="1"/>
  <c r="LJ36"/>
  <c r="LU36" s="1"/>
  <c r="MA35"/>
  <c r="MB35" s="1"/>
  <c r="ME35" s="1"/>
  <c r="MF35" s="1"/>
  <c r="MI35" s="1"/>
  <c r="MK35" s="1"/>
  <c r="GM35"/>
  <c r="GK35"/>
  <c r="GP35" s="1"/>
  <c r="DV35"/>
  <c r="AK35"/>
  <c r="BT35" s="1"/>
  <c r="LK34"/>
  <c r="LV34" s="1"/>
  <c r="LH34"/>
  <c r="BT34"/>
  <c r="DV33"/>
  <c r="AK33"/>
  <c r="BT33" s="1"/>
  <c r="LK32"/>
  <c r="LV32" s="1"/>
  <c r="LH32"/>
  <c r="BT32"/>
  <c r="DV31"/>
  <c r="AK31"/>
  <c r="BT31" s="1"/>
  <c r="LK30"/>
  <c r="LV30" s="1"/>
  <c r="LH30"/>
  <c r="BT30"/>
  <c r="DV29"/>
  <c r="AK29"/>
  <c r="BT29" s="1"/>
  <c r="LK28"/>
  <c r="LV28" s="1"/>
  <c r="LH28"/>
  <c r="BT28"/>
  <c r="DV27"/>
  <c r="AK27"/>
  <c r="BT27" s="1"/>
  <c r="LK26"/>
  <c r="LV26" s="1"/>
  <c r="LH26"/>
  <c r="BT26"/>
  <c r="DV25"/>
  <c r="AK25"/>
  <c r="BT25" s="1"/>
  <c r="LK24"/>
  <c r="LV24" s="1"/>
  <c r="LH24"/>
  <c r="BT24"/>
  <c r="DV23"/>
  <c r="AK23"/>
  <c r="BT23" s="1"/>
  <c r="LK22"/>
  <c r="LV22" s="1"/>
  <c r="LH22"/>
  <c r="BT22"/>
  <c r="DV21"/>
  <c r="AK21"/>
  <c r="BT21" s="1"/>
  <c r="LK20"/>
  <c r="LV20" s="1"/>
  <c r="LH20"/>
  <c r="LH19"/>
  <c r="LL19"/>
  <c r="MI19" s="1"/>
  <c r="MK19" s="1"/>
  <c r="LH18"/>
  <c r="LL18"/>
  <c r="LW18" s="1"/>
  <c r="LG17"/>
  <c r="LH16"/>
  <c r="LL16"/>
  <c r="MI16" s="1"/>
  <c r="MK16" s="1"/>
  <c r="LG15"/>
  <c r="LH14"/>
  <c r="LL14"/>
  <c r="LW14" s="1"/>
  <c r="LG13"/>
  <c r="LH12"/>
  <c r="LL12"/>
  <c r="MI12" s="1"/>
  <c r="MK12" s="1"/>
  <c r="LG11"/>
  <c r="LH10"/>
  <c r="LL10"/>
  <c r="MI10" s="1"/>
  <c r="GO19"/>
  <c r="LM19"/>
  <c r="GM19"/>
  <c r="LK19"/>
  <c r="GK19"/>
  <c r="GP19" s="1"/>
  <c r="LG19"/>
  <c r="LI19"/>
  <c r="GO18"/>
  <c r="LM18"/>
  <c r="GM18"/>
  <c r="LK18"/>
  <c r="GK18"/>
  <c r="GP18" s="1"/>
  <c r="LG18"/>
  <c r="LI18"/>
  <c r="GO16"/>
  <c r="LM16"/>
  <c r="GM16"/>
  <c r="LK16"/>
  <c r="GK16"/>
  <c r="GP16" s="1"/>
  <c r="LG16"/>
  <c r="LI16"/>
  <c r="GO14"/>
  <c r="LM14"/>
  <c r="GM14"/>
  <c r="LK14"/>
  <c r="GK14"/>
  <c r="GP14" s="1"/>
  <c r="LG14"/>
  <c r="LI14"/>
  <c r="GO12"/>
  <c r="LM12"/>
  <c r="GM12"/>
  <c r="LK12"/>
  <c r="GK12"/>
  <c r="GP12" s="1"/>
  <c r="LG12"/>
  <c r="LI12"/>
  <c r="GO10"/>
  <c r="LM10"/>
  <c r="GM10"/>
  <c r="LK10"/>
  <c r="GK10"/>
  <c r="LG10"/>
  <c r="LI10"/>
  <c r="BT20"/>
  <c r="DV19"/>
  <c r="AK19"/>
  <c r="BT19" s="1"/>
  <c r="DV18"/>
  <c r="AK18"/>
  <c r="BT18" s="1"/>
  <c r="LH17"/>
  <c r="BT17"/>
  <c r="DV16"/>
  <c r="AK16"/>
  <c r="BT16" s="1"/>
  <c r="LH15"/>
  <c r="BT15"/>
  <c r="DV14"/>
  <c r="AK14"/>
  <c r="BT14" s="1"/>
  <c r="LH13"/>
  <c r="BT13"/>
  <c r="DV12"/>
  <c r="AK12"/>
  <c r="BT12" s="1"/>
  <c r="LH11"/>
  <c r="BT11"/>
  <c r="DV10"/>
  <c r="AK10"/>
  <c r="I7" i="145"/>
  <c r="I8"/>
  <c r="J8" s="1"/>
  <c r="I9"/>
  <c r="J9" s="1"/>
  <c r="I10"/>
  <c r="J10" s="1"/>
  <c r="I11"/>
  <c r="J11" s="1"/>
  <c r="I12"/>
  <c r="J12" s="1"/>
  <c r="I13"/>
  <c r="J13" s="1"/>
  <c r="I14"/>
  <c r="J14" s="1"/>
  <c r="I15"/>
  <c r="J15" s="1"/>
  <c r="I16"/>
  <c r="J16" s="1"/>
  <c r="I17"/>
  <c r="J17" s="1"/>
  <c r="I18"/>
  <c r="J18" s="1"/>
  <c r="I19"/>
  <c r="J19" s="1"/>
  <c r="I20"/>
  <c r="J20" s="1"/>
  <c r="I21"/>
  <c r="J21" s="1"/>
  <c r="I22"/>
  <c r="J22" s="1"/>
  <c r="I23"/>
  <c r="J23" s="1"/>
  <c r="I24"/>
  <c r="J24" s="1"/>
  <c r="I25"/>
  <c r="J25" s="1"/>
  <c r="I26"/>
  <c r="J26" s="1"/>
  <c r="F28"/>
  <c r="F29"/>
  <c r="G29" s="1"/>
  <c r="F30"/>
  <c r="G30" s="1"/>
  <c r="F31"/>
  <c r="G31" s="1"/>
  <c r="F32"/>
  <c r="G32" s="1"/>
  <c r="F33"/>
  <c r="G33" s="1"/>
  <c r="F34"/>
  <c r="G34" s="1"/>
  <c r="F35"/>
  <c r="G35" s="1"/>
  <c r="F36"/>
  <c r="G36" s="1"/>
  <c r="F37"/>
  <c r="G37" s="1"/>
  <c r="MA11" i="143"/>
  <c r="LU11"/>
  <c r="MC11"/>
  <c r="LW11"/>
  <c r="MU11"/>
  <c r="MK11"/>
  <c r="MA12"/>
  <c r="LU12"/>
  <c r="MC12"/>
  <c r="LW12"/>
  <c r="MA13"/>
  <c r="LU13"/>
  <c r="MC13"/>
  <c r="LW13"/>
  <c r="MU13"/>
  <c r="MK13"/>
  <c r="MA14"/>
  <c r="LU14"/>
  <c r="MC14"/>
  <c r="LW14"/>
  <c r="MA15"/>
  <c r="LU15"/>
  <c r="MC15"/>
  <c r="LW15"/>
  <c r="MU15"/>
  <c r="MK15"/>
  <c r="MA16"/>
  <c r="LU16"/>
  <c r="MC16"/>
  <c r="LW16"/>
  <c r="MA17"/>
  <c r="LU17"/>
  <c r="MC17"/>
  <c r="LW17"/>
  <c r="MU17"/>
  <c r="MK17"/>
  <c r="MA18"/>
  <c r="LU18"/>
  <c r="MC18"/>
  <c r="LW18"/>
  <c r="MB19"/>
  <c r="LV19"/>
  <c r="MD19"/>
  <c r="LX19"/>
  <c r="MB11"/>
  <c r="LV11"/>
  <c r="MD11"/>
  <c r="LX11"/>
  <c r="MB12"/>
  <c r="LV12"/>
  <c r="MD12"/>
  <c r="LX12"/>
  <c r="MB13"/>
  <c r="LV13"/>
  <c r="MD13"/>
  <c r="LX13"/>
  <c r="MB14"/>
  <c r="LV14"/>
  <c r="MD14"/>
  <c r="LX14"/>
  <c r="MB15"/>
  <c r="LV15"/>
  <c r="MD15"/>
  <c r="LX15"/>
  <c r="MB16"/>
  <c r="LV16"/>
  <c r="MD16"/>
  <c r="LX16"/>
  <c r="LZ17"/>
  <c r="ME17" s="1"/>
  <c r="LT17"/>
  <c r="MB17"/>
  <c r="LV17"/>
  <c r="MD17"/>
  <c r="LX17"/>
  <c r="MB18"/>
  <c r="LV18"/>
  <c r="MD18"/>
  <c r="LX18"/>
  <c r="MA19"/>
  <c r="LU19"/>
  <c r="MC19"/>
  <c r="LW19"/>
  <c r="EY11"/>
  <c r="EY13"/>
  <c r="EY15"/>
  <c r="R42"/>
  <c r="R41"/>
  <c r="R43" s="1"/>
  <c r="AA42"/>
  <c r="AA41"/>
  <c r="AA43" s="1"/>
  <c r="AM42"/>
  <c r="AM41"/>
  <c r="AM43" s="1"/>
  <c r="BY42"/>
  <c r="BY41"/>
  <c r="BY43" s="1"/>
  <c r="CA42"/>
  <c r="CA41"/>
  <c r="CA43" s="1"/>
  <c r="CC42"/>
  <c r="CC41"/>
  <c r="CC43" s="1"/>
  <c r="CE42"/>
  <c r="CE41"/>
  <c r="CE43" s="1"/>
  <c r="CG42"/>
  <c r="CG41"/>
  <c r="CG43" s="1"/>
  <c r="CI42"/>
  <c r="CI41"/>
  <c r="CI43" s="1"/>
  <c r="CK42"/>
  <c r="CK41"/>
  <c r="CK43" s="1"/>
  <c r="CM42"/>
  <c r="CM41"/>
  <c r="CM43" s="1"/>
  <c r="CT42"/>
  <c r="CT41"/>
  <c r="CT43" s="1"/>
  <c r="CV42"/>
  <c r="CV41"/>
  <c r="CV43" s="1"/>
  <c r="CZ42"/>
  <c r="CZ41"/>
  <c r="CZ43" s="1"/>
  <c r="DB42"/>
  <c r="DB41"/>
  <c r="DB43" s="1"/>
  <c r="DD42"/>
  <c r="DD41"/>
  <c r="DD43" s="1"/>
  <c r="DF42"/>
  <c r="DF41"/>
  <c r="DF43" s="1"/>
  <c r="DH42"/>
  <c r="DH41"/>
  <c r="DH43" s="1"/>
  <c r="DJ42"/>
  <c r="DJ41"/>
  <c r="DJ43" s="1"/>
  <c r="DL42"/>
  <c r="DL41"/>
  <c r="DL43" s="1"/>
  <c r="DN42"/>
  <c r="DN41"/>
  <c r="DN43" s="1"/>
  <c r="DP42"/>
  <c r="DP41"/>
  <c r="DP43" s="1"/>
  <c r="DR42"/>
  <c r="DR41"/>
  <c r="DR43" s="1"/>
  <c r="DT42"/>
  <c r="DT41"/>
  <c r="DT43" s="1"/>
  <c r="DV42"/>
  <c r="DV41"/>
  <c r="DV43" s="1"/>
  <c r="DZ42"/>
  <c r="DZ41"/>
  <c r="DZ43" s="1"/>
  <c r="EB42"/>
  <c r="EB41"/>
  <c r="EB43" s="1"/>
  <c r="ED42"/>
  <c r="ED41"/>
  <c r="ED43" s="1"/>
  <c r="EF42"/>
  <c r="EF41"/>
  <c r="EF43" s="1"/>
  <c r="EH42"/>
  <c r="EH41"/>
  <c r="EH43" s="1"/>
  <c r="EO42"/>
  <c r="EO41"/>
  <c r="EO43" s="1"/>
  <c r="EQ42"/>
  <c r="EQ41"/>
  <c r="EQ43" s="1"/>
  <c r="ES42"/>
  <c r="ES41"/>
  <c r="ES43" s="1"/>
  <c r="EU42"/>
  <c r="EU41"/>
  <c r="EU43" s="1"/>
  <c r="EW42"/>
  <c r="EW41"/>
  <c r="EW43" s="1"/>
  <c r="FI42"/>
  <c r="FI41"/>
  <c r="FI43" s="1"/>
  <c r="FK42"/>
  <c r="FK41"/>
  <c r="FK43" s="1"/>
  <c r="FM42"/>
  <c r="FM41"/>
  <c r="FM43" s="1"/>
  <c r="FO42"/>
  <c r="FO41"/>
  <c r="FO43" s="1"/>
  <c r="FQ42"/>
  <c r="FQ41"/>
  <c r="FQ43" s="1"/>
  <c r="FS42"/>
  <c r="FS41"/>
  <c r="FS43" s="1"/>
  <c r="FU42"/>
  <c r="FU41"/>
  <c r="FU43" s="1"/>
  <c r="FW42"/>
  <c r="FW41"/>
  <c r="FW43" s="1"/>
  <c r="FY42"/>
  <c r="FY41"/>
  <c r="FY43" s="1"/>
  <c r="GA42"/>
  <c r="GA41"/>
  <c r="GA43" s="1"/>
  <c r="GC42"/>
  <c r="GC41"/>
  <c r="GC43" s="1"/>
  <c r="GE42"/>
  <c r="GE41"/>
  <c r="GE43" s="1"/>
  <c r="GG42"/>
  <c r="GG41"/>
  <c r="GG43" s="1"/>
  <c r="GI42"/>
  <c r="GI41"/>
  <c r="GI43" s="1"/>
  <c r="GK42"/>
  <c r="GK41"/>
  <c r="GK43" s="1"/>
  <c r="GS42"/>
  <c r="GS41"/>
  <c r="GS43" s="1"/>
  <c r="GU42"/>
  <c r="GU41"/>
  <c r="GU43" s="1"/>
  <c r="GW42"/>
  <c r="GW41"/>
  <c r="GW43" s="1"/>
  <c r="GY42"/>
  <c r="GY41"/>
  <c r="GY43" s="1"/>
  <c r="HA42"/>
  <c r="HA41"/>
  <c r="HA43" s="1"/>
  <c r="HC42"/>
  <c r="HC41"/>
  <c r="HC43" s="1"/>
  <c r="HE42"/>
  <c r="HE41"/>
  <c r="HE43" s="1"/>
  <c r="HG42"/>
  <c r="HG41"/>
  <c r="HG43" s="1"/>
  <c r="HI42"/>
  <c r="HI41"/>
  <c r="HI43" s="1"/>
  <c r="HK42"/>
  <c r="HK41"/>
  <c r="HK43" s="1"/>
  <c r="HM42"/>
  <c r="HM41"/>
  <c r="HM43" s="1"/>
  <c r="HO42"/>
  <c r="HO41"/>
  <c r="HO43" s="1"/>
  <c r="HQ42"/>
  <c r="HQ41"/>
  <c r="HQ43" s="1"/>
  <c r="HS42"/>
  <c r="HS41"/>
  <c r="HS43" s="1"/>
  <c r="HU42"/>
  <c r="HU41"/>
  <c r="HU43" s="1"/>
  <c r="HW42"/>
  <c r="HW41"/>
  <c r="HW43" s="1"/>
  <c r="HY42"/>
  <c r="HY41"/>
  <c r="HY43" s="1"/>
  <c r="IA42"/>
  <c r="IA41"/>
  <c r="IA43" s="1"/>
  <c r="IC42"/>
  <c r="IC41"/>
  <c r="IC43" s="1"/>
  <c r="IE42"/>
  <c r="IE41"/>
  <c r="IE43" s="1"/>
  <c r="IG42"/>
  <c r="IG41"/>
  <c r="IG43" s="1"/>
  <c r="II42"/>
  <c r="II41"/>
  <c r="II43" s="1"/>
  <c r="IK42"/>
  <c r="IK41"/>
  <c r="IK43" s="1"/>
  <c r="IM42"/>
  <c r="IM41"/>
  <c r="IM43" s="1"/>
  <c r="IO42"/>
  <c r="IO41"/>
  <c r="IO43" s="1"/>
  <c r="IQ42"/>
  <c r="IQ41"/>
  <c r="IQ43" s="1"/>
  <c r="IS42"/>
  <c r="IS41"/>
  <c r="IS43" s="1"/>
  <c r="IU42"/>
  <c r="IU41"/>
  <c r="IU43" s="1"/>
  <c r="IW42"/>
  <c r="IW41"/>
  <c r="IW43" s="1"/>
  <c r="IY42"/>
  <c r="IY41"/>
  <c r="IY43" s="1"/>
  <c r="JA42"/>
  <c r="JA41"/>
  <c r="JA43" s="1"/>
  <c r="JC42"/>
  <c r="JC41"/>
  <c r="JC43" s="1"/>
  <c r="JE42"/>
  <c r="JE41"/>
  <c r="JE43" s="1"/>
  <c r="JG42"/>
  <c r="JG41"/>
  <c r="JG43" s="1"/>
  <c r="JI42"/>
  <c r="JI41"/>
  <c r="JI43" s="1"/>
  <c r="JK42"/>
  <c r="JK41"/>
  <c r="JK43" s="1"/>
  <c r="JM42"/>
  <c r="JM41"/>
  <c r="JM43" s="1"/>
  <c r="JO42"/>
  <c r="JO41"/>
  <c r="JO43" s="1"/>
  <c r="JQ42"/>
  <c r="JQ41"/>
  <c r="JQ43" s="1"/>
  <c r="JS42"/>
  <c r="JS41"/>
  <c r="JS43" s="1"/>
  <c r="JU42"/>
  <c r="JU41"/>
  <c r="JU43" s="1"/>
  <c r="JW42"/>
  <c r="JW41"/>
  <c r="JW43" s="1"/>
  <c r="JY42"/>
  <c r="JY41"/>
  <c r="JY43" s="1"/>
  <c r="KA42"/>
  <c r="KA41"/>
  <c r="KA43" s="1"/>
  <c r="KC42"/>
  <c r="KC41"/>
  <c r="KC43" s="1"/>
  <c r="KE42"/>
  <c r="KE41"/>
  <c r="KE43" s="1"/>
  <c r="KG42"/>
  <c r="KG41"/>
  <c r="KG43" s="1"/>
  <c r="KI42"/>
  <c r="KI41"/>
  <c r="KI43" s="1"/>
  <c r="KK42"/>
  <c r="KK41"/>
  <c r="KK43" s="1"/>
  <c r="KM42"/>
  <c r="KM41"/>
  <c r="KM43" s="1"/>
  <c r="KO42"/>
  <c r="KO41"/>
  <c r="KO43" s="1"/>
  <c r="KQ42"/>
  <c r="KQ41"/>
  <c r="KQ43" s="1"/>
  <c r="KS42"/>
  <c r="KS41"/>
  <c r="KS43" s="1"/>
  <c r="KU42"/>
  <c r="KU41"/>
  <c r="KU43" s="1"/>
  <c r="KW42"/>
  <c r="KW41"/>
  <c r="KW43" s="1"/>
  <c r="KY42"/>
  <c r="KY41"/>
  <c r="KY43" s="1"/>
  <c r="LA42"/>
  <c r="LA41"/>
  <c r="LA43" s="1"/>
  <c r="LC42"/>
  <c r="LC41"/>
  <c r="LC43" s="1"/>
  <c r="LE42"/>
  <c r="LE41"/>
  <c r="LE43" s="1"/>
  <c r="LG42"/>
  <c r="LG41"/>
  <c r="LG43" s="1"/>
  <c r="MJ42"/>
  <c r="H42"/>
  <c r="H41"/>
  <c r="H43" s="1"/>
  <c r="N42"/>
  <c r="N41"/>
  <c r="N43" s="1"/>
  <c r="MB20"/>
  <c r="LV20"/>
  <c r="MD20"/>
  <c r="LX20"/>
  <c r="MA21"/>
  <c r="LU21"/>
  <c r="MC21"/>
  <c r="LW21"/>
  <c r="MU21"/>
  <c r="MK21"/>
  <c r="MA22"/>
  <c r="LU22"/>
  <c r="MC22"/>
  <c r="LW22"/>
  <c r="MA23"/>
  <c r="LU23"/>
  <c r="MC23"/>
  <c r="LW23"/>
  <c r="MU23"/>
  <c r="MK23"/>
  <c r="MA24"/>
  <c r="LU24"/>
  <c r="MC24"/>
  <c r="LW24"/>
  <c r="MA25"/>
  <c r="LU25"/>
  <c r="MC25"/>
  <c r="LW25"/>
  <c r="MU25"/>
  <c r="MK25"/>
  <c r="MA26"/>
  <c r="LU26"/>
  <c r="MC26"/>
  <c r="LW26"/>
  <c r="MA27"/>
  <c r="LU27"/>
  <c r="MC27"/>
  <c r="LW27"/>
  <c r="MU27"/>
  <c r="MK27"/>
  <c r="MA28"/>
  <c r="LU28"/>
  <c r="MC28"/>
  <c r="LW28"/>
  <c r="MA29"/>
  <c r="LU29"/>
  <c r="MC29"/>
  <c r="LW29"/>
  <c r="MU29"/>
  <c r="MK29"/>
  <c r="MA30"/>
  <c r="LU30"/>
  <c r="MC30"/>
  <c r="LW30"/>
  <c r="MA31"/>
  <c r="LU31"/>
  <c r="MC31"/>
  <c r="LW31"/>
  <c r="MU31"/>
  <c r="MK31"/>
  <c r="MA32"/>
  <c r="LU32"/>
  <c r="MC32"/>
  <c r="LW32"/>
  <c r="MA33"/>
  <c r="LU33"/>
  <c r="MC33"/>
  <c r="LW33"/>
  <c r="MU33"/>
  <c r="MK33"/>
  <c r="MA34"/>
  <c r="LU34"/>
  <c r="MC34"/>
  <c r="LW34"/>
  <c r="MA35"/>
  <c r="LU35"/>
  <c r="MC35"/>
  <c r="LW35"/>
  <c r="MU35"/>
  <c r="MK35"/>
  <c r="S36"/>
  <c r="U36" s="1"/>
  <c r="O36"/>
  <c r="MB36"/>
  <c r="LV36"/>
  <c r="MD36"/>
  <c r="LX36"/>
  <c r="MB37"/>
  <c r="LV37"/>
  <c r="MD37"/>
  <c r="LX37"/>
  <c r="LT38"/>
  <c r="LV38"/>
  <c r="LX38"/>
  <c r="CX10"/>
  <c r="DX10"/>
  <c r="FA10"/>
  <c r="FC10"/>
  <c r="FE10"/>
  <c r="FG10"/>
  <c r="GM10"/>
  <c r="GO10"/>
  <c r="GQ10"/>
  <c r="LI10"/>
  <c r="LI41" s="1"/>
  <c r="LK10"/>
  <c r="LK41" s="1"/>
  <c r="LM10"/>
  <c r="LO10"/>
  <c r="LQ10"/>
  <c r="LS10"/>
  <c r="FD11"/>
  <c r="GN11"/>
  <c r="GP11"/>
  <c r="MN11" s="1"/>
  <c r="MQ11" s="1"/>
  <c r="MS11" s="1"/>
  <c r="CX12"/>
  <c r="EY12" s="1"/>
  <c r="DX12"/>
  <c r="GM12"/>
  <c r="GR12" s="1"/>
  <c r="GO12"/>
  <c r="GQ12"/>
  <c r="LM12"/>
  <c r="FD13"/>
  <c r="GN13"/>
  <c r="GP13"/>
  <c r="MN13" s="1"/>
  <c r="MQ13" s="1"/>
  <c r="MS13" s="1"/>
  <c r="CX14"/>
  <c r="DX14"/>
  <c r="GM14"/>
  <c r="GR14" s="1"/>
  <c r="GO14"/>
  <c r="GQ14"/>
  <c r="LM14"/>
  <c r="FD15"/>
  <c r="GN15"/>
  <c r="GP15"/>
  <c r="MN15" s="1"/>
  <c r="MQ15" s="1"/>
  <c r="MS15" s="1"/>
  <c r="CX16"/>
  <c r="EY16" s="1"/>
  <c r="DX16"/>
  <c r="GM16"/>
  <c r="GR16" s="1"/>
  <c r="GO16"/>
  <c r="GQ16"/>
  <c r="LM16"/>
  <c r="FD17"/>
  <c r="GN17"/>
  <c r="GP17"/>
  <c r="MN17" s="1"/>
  <c r="MQ17" s="1"/>
  <c r="MS17" s="1"/>
  <c r="CX18"/>
  <c r="DX18"/>
  <c r="GM18"/>
  <c r="GR18" s="1"/>
  <c r="GO18"/>
  <c r="GQ18"/>
  <c r="LM18"/>
  <c r="K19"/>
  <c r="L19" s="1"/>
  <c r="T19"/>
  <c r="T41" s="1"/>
  <c r="CX19"/>
  <c r="DX19"/>
  <c r="GM19"/>
  <c r="GR19" s="1"/>
  <c r="GO19"/>
  <c r="GQ19"/>
  <c r="LM19"/>
  <c r="CX20"/>
  <c r="EY20" s="1"/>
  <c r="EY36"/>
  <c r="F42"/>
  <c r="F41"/>
  <c r="F43" s="1"/>
  <c r="AG42"/>
  <c r="AG41"/>
  <c r="AG43" s="1"/>
  <c r="BZ42"/>
  <c r="BZ41"/>
  <c r="BZ43" s="1"/>
  <c r="CB42"/>
  <c r="CB41"/>
  <c r="CB43" s="1"/>
  <c r="CD42"/>
  <c r="CD41"/>
  <c r="CD43" s="1"/>
  <c r="CF42"/>
  <c r="CF41"/>
  <c r="CF43" s="1"/>
  <c r="CH42"/>
  <c r="CH41"/>
  <c r="CH43" s="1"/>
  <c r="CJ42"/>
  <c r="CJ41"/>
  <c r="CJ43" s="1"/>
  <c r="CL42"/>
  <c r="CL41"/>
  <c r="CL43" s="1"/>
  <c r="CS42"/>
  <c r="CS41"/>
  <c r="CS43" s="1"/>
  <c r="CU42"/>
  <c r="CU41"/>
  <c r="CU43" s="1"/>
  <c r="CW42"/>
  <c r="CW41"/>
  <c r="CW43" s="1"/>
  <c r="CY42"/>
  <c r="CY41"/>
  <c r="CY43" s="1"/>
  <c r="DA42"/>
  <c r="DA41"/>
  <c r="DA43" s="1"/>
  <c r="DC42"/>
  <c r="DC41"/>
  <c r="DC43" s="1"/>
  <c r="DE42"/>
  <c r="DE41"/>
  <c r="DE43" s="1"/>
  <c r="DG42"/>
  <c r="DG41"/>
  <c r="DG43" s="1"/>
  <c r="DI42"/>
  <c r="DI41"/>
  <c r="DI43" s="1"/>
  <c r="DK42"/>
  <c r="DK41"/>
  <c r="DK43" s="1"/>
  <c r="DM42"/>
  <c r="DM41"/>
  <c r="DM43" s="1"/>
  <c r="DO42"/>
  <c r="DO41"/>
  <c r="DO43" s="1"/>
  <c r="DQ42"/>
  <c r="DQ41"/>
  <c r="DQ43" s="1"/>
  <c r="DS42"/>
  <c r="DS41"/>
  <c r="DS43" s="1"/>
  <c r="DU42"/>
  <c r="DU41"/>
  <c r="DU43" s="1"/>
  <c r="DW42"/>
  <c r="DW41"/>
  <c r="DW43" s="1"/>
  <c r="DY42"/>
  <c r="DY41"/>
  <c r="DY43" s="1"/>
  <c r="EA42"/>
  <c r="EA41"/>
  <c r="EA43" s="1"/>
  <c r="EC42"/>
  <c r="EC41"/>
  <c r="EC43" s="1"/>
  <c r="EE42"/>
  <c r="EE41"/>
  <c r="EE43" s="1"/>
  <c r="EG42"/>
  <c r="EG41"/>
  <c r="EG43" s="1"/>
  <c r="EN42"/>
  <c r="EN41"/>
  <c r="EN43" s="1"/>
  <c r="EP42"/>
  <c r="EP41"/>
  <c r="EP43" s="1"/>
  <c r="ER42"/>
  <c r="ER41"/>
  <c r="ER43" s="1"/>
  <c r="ET42"/>
  <c r="ET41"/>
  <c r="ET43" s="1"/>
  <c r="EV42"/>
  <c r="EV41"/>
  <c r="EV43" s="1"/>
  <c r="FJ42"/>
  <c r="FJ41"/>
  <c r="FJ43" s="1"/>
  <c r="FL42"/>
  <c r="FL41"/>
  <c r="FL43" s="1"/>
  <c r="FN42"/>
  <c r="FN41"/>
  <c r="FN43" s="1"/>
  <c r="FP42"/>
  <c r="FP41"/>
  <c r="FP43" s="1"/>
  <c r="FR42"/>
  <c r="FR41"/>
  <c r="FR43" s="1"/>
  <c r="FT42"/>
  <c r="FT41"/>
  <c r="FT43" s="1"/>
  <c r="FV42"/>
  <c r="FV41"/>
  <c r="FV43" s="1"/>
  <c r="FX42"/>
  <c r="FX41"/>
  <c r="FX43" s="1"/>
  <c r="FZ42"/>
  <c r="FZ41"/>
  <c r="FZ43" s="1"/>
  <c r="GB42"/>
  <c r="GB41"/>
  <c r="GB43" s="1"/>
  <c r="GD42"/>
  <c r="GD41"/>
  <c r="GD43" s="1"/>
  <c r="GF42"/>
  <c r="GF41"/>
  <c r="GF43" s="1"/>
  <c r="GH42"/>
  <c r="GH41"/>
  <c r="GH43" s="1"/>
  <c r="GJ42"/>
  <c r="GJ41"/>
  <c r="GJ43" s="1"/>
  <c r="GL42"/>
  <c r="GL41"/>
  <c r="GL43" s="1"/>
  <c r="GT42"/>
  <c r="GT41"/>
  <c r="GT43" s="1"/>
  <c r="GV42"/>
  <c r="GV41"/>
  <c r="GV43" s="1"/>
  <c r="GX42"/>
  <c r="GX41"/>
  <c r="GX43" s="1"/>
  <c r="GZ42"/>
  <c r="GZ41"/>
  <c r="GZ43" s="1"/>
  <c r="HB42"/>
  <c r="HB41"/>
  <c r="HB43" s="1"/>
  <c r="HD42"/>
  <c r="HD41"/>
  <c r="HD43" s="1"/>
  <c r="HF42"/>
  <c r="HF41"/>
  <c r="HF43" s="1"/>
  <c r="HH42"/>
  <c r="HH41"/>
  <c r="HH43" s="1"/>
  <c r="HJ42"/>
  <c r="HJ41"/>
  <c r="HJ43" s="1"/>
  <c r="HL42"/>
  <c r="HL41"/>
  <c r="HL43" s="1"/>
  <c r="HN42"/>
  <c r="HN41"/>
  <c r="HN43" s="1"/>
  <c r="HP42"/>
  <c r="HP41"/>
  <c r="HP43" s="1"/>
  <c r="HR42"/>
  <c r="HR41"/>
  <c r="HR43" s="1"/>
  <c r="HT42"/>
  <c r="HT41"/>
  <c r="HT43" s="1"/>
  <c r="HV42"/>
  <c r="HV41"/>
  <c r="HV43" s="1"/>
  <c r="HX42"/>
  <c r="HX41"/>
  <c r="HX43" s="1"/>
  <c r="HZ42"/>
  <c r="HZ41"/>
  <c r="HZ43" s="1"/>
  <c r="IB42"/>
  <c r="IB41"/>
  <c r="IB43" s="1"/>
  <c r="ID42"/>
  <c r="ID41"/>
  <c r="ID43" s="1"/>
  <c r="IF42"/>
  <c r="IF41"/>
  <c r="IF43" s="1"/>
  <c r="IH42"/>
  <c r="IH41"/>
  <c r="IH43" s="1"/>
  <c r="IJ42"/>
  <c r="IJ41"/>
  <c r="IJ43" s="1"/>
  <c r="IL42"/>
  <c r="IL41"/>
  <c r="IL43" s="1"/>
  <c r="IN42"/>
  <c r="IN41"/>
  <c r="IN43" s="1"/>
  <c r="IP42"/>
  <c r="IP41"/>
  <c r="IP43" s="1"/>
  <c r="IR42"/>
  <c r="IR41"/>
  <c r="IR43" s="1"/>
  <c r="IT42"/>
  <c r="IT41"/>
  <c r="IT43" s="1"/>
  <c r="IV42"/>
  <c r="IV41"/>
  <c r="IV43" s="1"/>
  <c r="IX42"/>
  <c r="IX41"/>
  <c r="IX43" s="1"/>
  <c r="IZ42"/>
  <c r="IZ41"/>
  <c r="IZ43" s="1"/>
  <c r="JB42"/>
  <c r="JB41"/>
  <c r="JB43" s="1"/>
  <c r="JD42"/>
  <c r="JD41"/>
  <c r="JD43" s="1"/>
  <c r="JF42"/>
  <c r="JF41"/>
  <c r="JF43" s="1"/>
  <c r="JH42"/>
  <c r="JH41"/>
  <c r="JH43" s="1"/>
  <c r="JJ42"/>
  <c r="JJ41"/>
  <c r="JJ43" s="1"/>
  <c r="JL42"/>
  <c r="JL41"/>
  <c r="JL43" s="1"/>
  <c r="JN42"/>
  <c r="JN41"/>
  <c r="JN43" s="1"/>
  <c r="JP42"/>
  <c r="JP41"/>
  <c r="JP43" s="1"/>
  <c r="JR42"/>
  <c r="JR41"/>
  <c r="JR43" s="1"/>
  <c r="JT42"/>
  <c r="JT41"/>
  <c r="JT43" s="1"/>
  <c r="JV42"/>
  <c r="JV41"/>
  <c r="JV43" s="1"/>
  <c r="JX42"/>
  <c r="JX41"/>
  <c r="JX43" s="1"/>
  <c r="JZ42"/>
  <c r="JZ41"/>
  <c r="JZ43" s="1"/>
  <c r="KB42"/>
  <c r="KB41"/>
  <c r="KB43" s="1"/>
  <c r="KD42"/>
  <c r="KD41"/>
  <c r="KD43" s="1"/>
  <c r="KF42"/>
  <c r="KF41"/>
  <c r="KF43" s="1"/>
  <c r="KH42"/>
  <c r="KH41"/>
  <c r="KH43" s="1"/>
  <c r="KJ42"/>
  <c r="KJ41"/>
  <c r="KJ43" s="1"/>
  <c r="KL42"/>
  <c r="KL41"/>
  <c r="KL43" s="1"/>
  <c r="KN42"/>
  <c r="KN41"/>
  <c r="KN43" s="1"/>
  <c r="KP42"/>
  <c r="KP41"/>
  <c r="KP43" s="1"/>
  <c r="KR42"/>
  <c r="KR41"/>
  <c r="KR43" s="1"/>
  <c r="KT42"/>
  <c r="KT41"/>
  <c r="KT43" s="1"/>
  <c r="KV42"/>
  <c r="KV41"/>
  <c r="KV43" s="1"/>
  <c r="KX42"/>
  <c r="KX41"/>
  <c r="KX43" s="1"/>
  <c r="KZ42"/>
  <c r="KZ41"/>
  <c r="KZ43" s="1"/>
  <c r="LB42"/>
  <c r="LB41"/>
  <c r="LB43" s="1"/>
  <c r="LD42"/>
  <c r="LD41"/>
  <c r="LD43" s="1"/>
  <c r="LF42"/>
  <c r="LF41"/>
  <c r="LF43" s="1"/>
  <c r="LH42"/>
  <c r="LH41"/>
  <c r="LH43" s="1"/>
  <c r="G42"/>
  <c r="G41"/>
  <c r="G43" s="1"/>
  <c r="J42"/>
  <c r="J41"/>
  <c r="J43" s="1"/>
  <c r="MB21"/>
  <c r="LV21"/>
  <c r="MD21"/>
  <c r="LX21"/>
  <c r="MB22"/>
  <c r="LV22"/>
  <c r="MD22"/>
  <c r="LX22"/>
  <c r="MB23"/>
  <c r="LV23"/>
  <c r="MD23"/>
  <c r="LX23"/>
  <c r="MB24"/>
  <c r="LV24"/>
  <c r="MD24"/>
  <c r="LX24"/>
  <c r="MB25"/>
  <c r="LV25"/>
  <c r="MD25"/>
  <c r="LX25"/>
  <c r="MB26"/>
  <c r="LV26"/>
  <c r="MD26"/>
  <c r="LX26"/>
  <c r="MB27"/>
  <c r="LV27"/>
  <c r="MD27"/>
  <c r="LX27"/>
  <c r="MB28"/>
  <c r="LV28"/>
  <c r="MD28"/>
  <c r="LX28"/>
  <c r="MB29"/>
  <c r="LV29"/>
  <c r="MD29"/>
  <c r="LX29"/>
  <c r="MB30"/>
  <c r="LV30"/>
  <c r="MD30"/>
  <c r="LX30"/>
  <c r="MB31"/>
  <c r="LV31"/>
  <c r="MD31"/>
  <c r="LX31"/>
  <c r="MB32"/>
  <c r="LV32"/>
  <c r="MD32"/>
  <c r="LX32"/>
  <c r="MB33"/>
  <c r="LV33"/>
  <c r="MD33"/>
  <c r="LX33"/>
  <c r="LZ34"/>
  <c r="ME34" s="1"/>
  <c r="LT34"/>
  <c r="MB34"/>
  <c r="LV34"/>
  <c r="MD34"/>
  <c r="LX34"/>
  <c r="MB35"/>
  <c r="LV35"/>
  <c r="MD35"/>
  <c r="LX35"/>
  <c r="MA36"/>
  <c r="LU36"/>
  <c r="MC36"/>
  <c r="LW36"/>
  <c r="MA37"/>
  <c r="LU37"/>
  <c r="MC37"/>
  <c r="LW37"/>
  <c r="MU37"/>
  <c r="MK37"/>
  <c r="LU38"/>
  <c r="MC38"/>
  <c r="LW38"/>
  <c r="L10"/>
  <c r="AN10"/>
  <c r="EX10"/>
  <c r="EZ10"/>
  <c r="FB10"/>
  <c r="FD10"/>
  <c r="FF10"/>
  <c r="FH10"/>
  <c r="GN10"/>
  <c r="GP10"/>
  <c r="LJ10"/>
  <c r="LJ41" s="1"/>
  <c r="LL10"/>
  <c r="LL41" s="1"/>
  <c r="LN10"/>
  <c r="LP10"/>
  <c r="LR10"/>
  <c r="MK10"/>
  <c r="MU10"/>
  <c r="GM11"/>
  <c r="GR11" s="1"/>
  <c r="GO11"/>
  <c r="GQ11"/>
  <c r="LM11"/>
  <c r="GN12"/>
  <c r="GP12"/>
  <c r="MN12" s="1"/>
  <c r="MQ12" s="1"/>
  <c r="MS12" s="1"/>
  <c r="MK12"/>
  <c r="GM13"/>
  <c r="GR13" s="1"/>
  <c r="GO13"/>
  <c r="GQ13"/>
  <c r="LM13"/>
  <c r="GN14"/>
  <c r="GP14"/>
  <c r="MN14" s="1"/>
  <c r="MQ14" s="1"/>
  <c r="MS14" s="1"/>
  <c r="MK14"/>
  <c r="GM15"/>
  <c r="GR15" s="1"/>
  <c r="GO15"/>
  <c r="GQ15"/>
  <c r="LM15"/>
  <c r="GN16"/>
  <c r="GP16"/>
  <c r="MN16" s="1"/>
  <c r="MQ16" s="1"/>
  <c r="MS16" s="1"/>
  <c r="MK16"/>
  <c r="GM17"/>
  <c r="GR17" s="1"/>
  <c r="GO17"/>
  <c r="GQ17"/>
  <c r="LM17"/>
  <c r="GN18"/>
  <c r="GP18"/>
  <c r="MN18" s="1"/>
  <c r="MQ18" s="1"/>
  <c r="MS18" s="1"/>
  <c r="MK18"/>
  <c r="GN19"/>
  <c r="GP19"/>
  <c r="MN19" s="1"/>
  <c r="MQ19" s="1"/>
  <c r="MS19" s="1"/>
  <c r="MK19"/>
  <c r="EZ20"/>
  <c r="FB20"/>
  <c r="EY22"/>
  <c r="EY24"/>
  <c r="EY26"/>
  <c r="EY28"/>
  <c r="EY30"/>
  <c r="EY32"/>
  <c r="MB39"/>
  <c r="LV39"/>
  <c r="MD39"/>
  <c r="LX39"/>
  <c r="MG41"/>
  <c r="MG43" s="1"/>
  <c r="MH40"/>
  <c r="MH41" s="1"/>
  <c r="GN20"/>
  <c r="GP20"/>
  <c r="MK20"/>
  <c r="CX21"/>
  <c r="EY21" s="1"/>
  <c r="GM21"/>
  <c r="GR21" s="1"/>
  <c r="GO21"/>
  <c r="GQ21"/>
  <c r="LM21"/>
  <c r="FD22"/>
  <c r="GN22"/>
  <c r="GP22"/>
  <c r="MN22" s="1"/>
  <c r="MQ22" s="1"/>
  <c r="MS22" s="1"/>
  <c r="MK22"/>
  <c r="CX23"/>
  <c r="EY23" s="1"/>
  <c r="GM23"/>
  <c r="GR23" s="1"/>
  <c r="GO23"/>
  <c r="GQ23"/>
  <c r="LM23"/>
  <c r="FD24"/>
  <c r="GN24"/>
  <c r="GP24"/>
  <c r="MN24" s="1"/>
  <c r="MQ24" s="1"/>
  <c r="MS24" s="1"/>
  <c r="MK24"/>
  <c r="CX25"/>
  <c r="EY25" s="1"/>
  <c r="GM25"/>
  <c r="GR25" s="1"/>
  <c r="GO25"/>
  <c r="GQ25"/>
  <c r="LM25"/>
  <c r="FD26"/>
  <c r="GN26"/>
  <c r="GP26"/>
  <c r="MN26" s="1"/>
  <c r="MQ26" s="1"/>
  <c r="MS26" s="1"/>
  <c r="MK26"/>
  <c r="CX27"/>
  <c r="EY27" s="1"/>
  <c r="GM27"/>
  <c r="GR27" s="1"/>
  <c r="GO27"/>
  <c r="GQ27"/>
  <c r="LM27"/>
  <c r="FD28"/>
  <c r="GN28"/>
  <c r="GP28"/>
  <c r="MN28" s="1"/>
  <c r="MQ28" s="1"/>
  <c r="MS28" s="1"/>
  <c r="MK28"/>
  <c r="CX29"/>
  <c r="EY29" s="1"/>
  <c r="GM29"/>
  <c r="GR29" s="1"/>
  <c r="GO29"/>
  <c r="GQ29"/>
  <c r="LM29"/>
  <c r="FD30"/>
  <c r="GN30"/>
  <c r="GP30"/>
  <c r="MN30" s="1"/>
  <c r="MQ30" s="1"/>
  <c r="MS30" s="1"/>
  <c r="MK30"/>
  <c r="CX31"/>
  <c r="EY31" s="1"/>
  <c r="GM31"/>
  <c r="GR31" s="1"/>
  <c r="GO31"/>
  <c r="GQ31"/>
  <c r="LM31"/>
  <c r="FD32"/>
  <c r="GN32"/>
  <c r="GP32"/>
  <c r="MN32" s="1"/>
  <c r="MQ32" s="1"/>
  <c r="MS32" s="1"/>
  <c r="MK32"/>
  <c r="CX33"/>
  <c r="EY33" s="1"/>
  <c r="GM33"/>
  <c r="GR33" s="1"/>
  <c r="GO33"/>
  <c r="GQ33"/>
  <c r="LM33"/>
  <c r="FD34"/>
  <c r="GN34"/>
  <c r="GP34"/>
  <c r="MN34" s="1"/>
  <c r="MQ34" s="1"/>
  <c r="MS34" s="1"/>
  <c r="MK34"/>
  <c r="CX35"/>
  <c r="EY35" s="1"/>
  <c r="GM35"/>
  <c r="GR35" s="1"/>
  <c r="GO35"/>
  <c r="GQ35"/>
  <c r="LM35"/>
  <c r="FD36"/>
  <c r="GN36"/>
  <c r="GP36"/>
  <c r="MN36" s="1"/>
  <c r="MQ36" s="1"/>
  <c r="MS36" s="1"/>
  <c r="MK36"/>
  <c r="CX37"/>
  <c r="EY37" s="1"/>
  <c r="GM37"/>
  <c r="GR37" s="1"/>
  <c r="GO37"/>
  <c r="GQ37"/>
  <c r="LM37"/>
  <c r="FD38"/>
  <c r="LP38"/>
  <c r="MA38" s="1"/>
  <c r="LR38"/>
  <c r="GP38"/>
  <c r="MN38" s="1"/>
  <c r="MQ38" s="1"/>
  <c r="MS38" s="1"/>
  <c r="LO38"/>
  <c r="LZ38" s="1"/>
  <c r="ME38" s="1"/>
  <c r="LM38"/>
  <c r="GM38"/>
  <c r="GR38" s="1"/>
  <c r="LQ38"/>
  <c r="MB38" s="1"/>
  <c r="GO38"/>
  <c r="LS38"/>
  <c r="MD38" s="1"/>
  <c r="GQ38"/>
  <c r="MU38"/>
  <c r="MK38"/>
  <c r="MA39"/>
  <c r="LU39"/>
  <c r="MN39"/>
  <c r="MQ39" s="1"/>
  <c r="MS39" s="1"/>
  <c r="MC39"/>
  <c r="LW39"/>
  <c r="MU39"/>
  <c r="MK39"/>
  <c r="MC40"/>
  <c r="GM20"/>
  <c r="GR20" s="1"/>
  <c r="GO20"/>
  <c r="GQ20"/>
  <c r="LM20"/>
  <c r="GN21"/>
  <c r="GP21"/>
  <c r="MN21" s="1"/>
  <c r="MQ21" s="1"/>
  <c r="MS21" s="1"/>
  <c r="GM22"/>
  <c r="GR22" s="1"/>
  <c r="GO22"/>
  <c r="GQ22"/>
  <c r="LM22"/>
  <c r="GN23"/>
  <c r="GP23"/>
  <c r="MN23" s="1"/>
  <c r="MQ23" s="1"/>
  <c r="MS23" s="1"/>
  <c r="GM24"/>
  <c r="GR24" s="1"/>
  <c r="GO24"/>
  <c r="GQ24"/>
  <c r="LM24"/>
  <c r="GN25"/>
  <c r="GP25"/>
  <c r="MN25" s="1"/>
  <c r="MQ25" s="1"/>
  <c r="MS25" s="1"/>
  <c r="GM26"/>
  <c r="GR26" s="1"/>
  <c r="GO26"/>
  <c r="GQ26"/>
  <c r="LM26"/>
  <c r="GN27"/>
  <c r="GP27"/>
  <c r="MN27" s="1"/>
  <c r="MQ27" s="1"/>
  <c r="MS27" s="1"/>
  <c r="GM28"/>
  <c r="GR28" s="1"/>
  <c r="GO28"/>
  <c r="GQ28"/>
  <c r="LM28"/>
  <c r="GN29"/>
  <c r="GP29"/>
  <c r="MN29" s="1"/>
  <c r="MQ29" s="1"/>
  <c r="MS29" s="1"/>
  <c r="GM30"/>
  <c r="GR30" s="1"/>
  <c r="GO30"/>
  <c r="GQ30"/>
  <c r="LM30"/>
  <c r="GN31"/>
  <c r="GP31"/>
  <c r="MN31" s="1"/>
  <c r="MQ31" s="1"/>
  <c r="MS31" s="1"/>
  <c r="GM32"/>
  <c r="GR32" s="1"/>
  <c r="GO32"/>
  <c r="GQ32"/>
  <c r="LM32"/>
  <c r="GN33"/>
  <c r="GP33"/>
  <c r="MN33" s="1"/>
  <c r="MQ33" s="1"/>
  <c r="MS33" s="1"/>
  <c r="GM34"/>
  <c r="GR34" s="1"/>
  <c r="GO34"/>
  <c r="GQ34"/>
  <c r="LM34"/>
  <c r="GN35"/>
  <c r="GP35"/>
  <c r="MN35" s="1"/>
  <c r="MQ35" s="1"/>
  <c r="MS35" s="1"/>
  <c r="GM36"/>
  <c r="GR36" s="1"/>
  <c r="GO36"/>
  <c r="GQ36"/>
  <c r="LM36"/>
  <c r="GN37"/>
  <c r="GP37"/>
  <c r="MN37" s="1"/>
  <c r="MQ37" s="1"/>
  <c r="MS37" s="1"/>
  <c r="CX39"/>
  <c r="EY39" s="1"/>
  <c r="GM39"/>
  <c r="GR39" s="1"/>
  <c r="GO39"/>
  <c r="GQ39"/>
  <c r="LM39"/>
  <c r="CX40"/>
  <c r="EY40" s="1"/>
  <c r="LZ40" s="1"/>
  <c r="ME40" s="1"/>
  <c r="MI40" s="1"/>
  <c r="MI41" s="1"/>
  <c r="MI43" s="1"/>
  <c r="LM40"/>
  <c r="GN39"/>
  <c r="GP39"/>
  <c r="O19" i="146" l="1"/>
  <c r="O42" s="1"/>
  <c r="LU20" i="147"/>
  <c r="LO20"/>
  <c r="LT20" s="1"/>
  <c r="LU21"/>
  <c r="LO21"/>
  <c r="LT21" s="1"/>
  <c r="LU17"/>
  <c r="LO17"/>
  <c r="LT17" s="1"/>
  <c r="LU13"/>
  <c r="LO13"/>
  <c r="LT13" s="1"/>
  <c r="LU16"/>
  <c r="LO16"/>
  <c r="LT16" s="1"/>
  <c r="LU12"/>
  <c r="LO12"/>
  <c r="LT12" s="1"/>
  <c r="LU15"/>
  <c r="LO15"/>
  <c r="LT15" s="1"/>
  <c r="LU11"/>
  <c r="LO11"/>
  <c r="LT11" s="1"/>
  <c r="LU14"/>
  <c r="LO14"/>
  <c r="LT14" s="1"/>
  <c r="LU36"/>
  <c r="LO36"/>
  <c r="LT36" s="1"/>
  <c r="LU35"/>
  <c r="LO35"/>
  <c r="LT35" s="1"/>
  <c r="LU31"/>
  <c r="LO31"/>
  <c r="LT31" s="1"/>
  <c r="LU27"/>
  <c r="LO27"/>
  <c r="LT27" s="1"/>
  <c r="LU23"/>
  <c r="LO23"/>
  <c r="LT23" s="1"/>
  <c r="LM42"/>
  <c r="LM41"/>
  <c r="LI42"/>
  <c r="LI41"/>
  <c r="GM41"/>
  <c r="GM43" s="1"/>
  <c r="GM42"/>
  <c r="FE42"/>
  <c r="FE41"/>
  <c r="FA42"/>
  <c r="FA41"/>
  <c r="LX10"/>
  <c r="LR10"/>
  <c r="EW42"/>
  <c r="EW41"/>
  <c r="EW43" s="1"/>
  <c r="MH32"/>
  <c r="MI32" s="1"/>
  <c r="LZ32"/>
  <c r="MH28"/>
  <c r="MI28" s="1"/>
  <c r="LZ28"/>
  <c r="MH24"/>
  <c r="MI24" s="1"/>
  <c r="LZ24"/>
  <c r="LU30"/>
  <c r="LO30"/>
  <c r="LT30" s="1"/>
  <c r="LU22"/>
  <c r="LO22"/>
  <c r="LT22" s="1"/>
  <c r="LY18"/>
  <c r="LS18"/>
  <c r="LN42"/>
  <c r="LN41"/>
  <c r="LN43" s="1"/>
  <c r="LJ42"/>
  <c r="LJ41"/>
  <c r="LJ43" s="1"/>
  <c r="GP42"/>
  <c r="GP41"/>
  <c r="GP43" s="1"/>
  <c r="GL42"/>
  <c r="GL41"/>
  <c r="GL43" s="1"/>
  <c r="GQ10"/>
  <c r="FB42"/>
  <c r="FB41"/>
  <c r="LY10"/>
  <c r="LS10"/>
  <c r="CW42"/>
  <c r="CW41"/>
  <c r="EX10"/>
  <c r="MH37"/>
  <c r="MI37" s="1"/>
  <c r="LZ37"/>
  <c r="J43"/>
  <c r="H43"/>
  <c r="GU43"/>
  <c r="GI43"/>
  <c r="GE43"/>
  <c r="GA43"/>
  <c r="FW43"/>
  <c r="FS43"/>
  <c r="FO43"/>
  <c r="FK43"/>
  <c r="AJ43"/>
  <c r="X43"/>
  <c r="L42"/>
  <c r="EX18"/>
  <c r="K41"/>
  <c r="DW41"/>
  <c r="O42"/>
  <c r="O43" s="1"/>
  <c r="LU38"/>
  <c r="LO38"/>
  <c r="LT38" s="1"/>
  <c r="LU33"/>
  <c r="LO33"/>
  <c r="LT33" s="1"/>
  <c r="LU29"/>
  <c r="LO29"/>
  <c r="LT29" s="1"/>
  <c r="LU25"/>
  <c r="LO25"/>
  <c r="LT25" s="1"/>
  <c r="MH39"/>
  <c r="MI39" s="1"/>
  <c r="LZ39"/>
  <c r="LU19"/>
  <c r="LO19"/>
  <c r="LT19" s="1"/>
  <c r="LK42"/>
  <c r="LK41"/>
  <c r="LK43" s="1"/>
  <c r="GO42"/>
  <c r="GO41"/>
  <c r="GO43" s="1"/>
  <c r="FG42"/>
  <c r="FG41"/>
  <c r="FG43" s="1"/>
  <c r="FC42"/>
  <c r="FC41"/>
  <c r="EY42"/>
  <c r="EY41"/>
  <c r="EY43" s="1"/>
  <c r="LV10"/>
  <c r="LP10"/>
  <c r="LU34"/>
  <c r="LO34"/>
  <c r="LT34" s="1"/>
  <c r="LU26"/>
  <c r="LO26"/>
  <c r="LT26" s="1"/>
  <c r="LW18"/>
  <c r="LQ18"/>
  <c r="MC42"/>
  <c r="MC41"/>
  <c r="MC43" s="1"/>
  <c r="LL42"/>
  <c r="LL41"/>
  <c r="LL43" s="1"/>
  <c r="LH42"/>
  <c r="LH41"/>
  <c r="LH43" s="1"/>
  <c r="GN42"/>
  <c r="GN41"/>
  <c r="GN43" s="1"/>
  <c r="FF42"/>
  <c r="FF41"/>
  <c r="FF43" s="1"/>
  <c r="EZ42"/>
  <c r="EZ41"/>
  <c r="EZ43" s="1"/>
  <c r="LW10"/>
  <c r="LQ10"/>
  <c r="L41"/>
  <c r="L43" s="1"/>
  <c r="DM43"/>
  <c r="DK43"/>
  <c r="DI43"/>
  <c r="DG43"/>
  <c r="DE43"/>
  <c r="DC43"/>
  <c r="DA43"/>
  <c r="CY43"/>
  <c r="CU43"/>
  <c r="CS43"/>
  <c r="CL43"/>
  <c r="CJ43"/>
  <c r="CH43"/>
  <c r="CF43"/>
  <c r="CD43"/>
  <c r="CB43"/>
  <c r="BZ43"/>
  <c r="BX43"/>
  <c r="K42"/>
  <c r="DW42"/>
  <c r="MK10" i="146"/>
  <c r="LN22"/>
  <c r="LT22"/>
  <c r="LY22" s="1"/>
  <c r="LN26"/>
  <c r="LT26"/>
  <c r="LY26" s="1"/>
  <c r="LN30"/>
  <c r="LT30"/>
  <c r="LY30" s="1"/>
  <c r="LN34"/>
  <c r="LT34"/>
  <c r="LY34" s="1"/>
  <c r="LN20"/>
  <c r="LT20"/>
  <c r="LY20" s="1"/>
  <c r="LN24"/>
  <c r="LT24"/>
  <c r="LY24" s="1"/>
  <c r="LN28"/>
  <c r="LT28"/>
  <c r="LY28" s="1"/>
  <c r="LN32"/>
  <c r="LT32"/>
  <c r="LY32" s="1"/>
  <c r="AK42"/>
  <c r="BT10"/>
  <c r="BT41" s="1"/>
  <c r="AK41"/>
  <c r="AK43" s="1"/>
  <c r="LG41"/>
  <c r="LG42"/>
  <c r="LK41"/>
  <c r="LK42"/>
  <c r="LM42"/>
  <c r="LM41"/>
  <c r="LM43" s="1"/>
  <c r="LH41"/>
  <c r="LH42"/>
  <c r="LP10"/>
  <c r="LV10"/>
  <c r="EY41"/>
  <c r="EY42"/>
  <c r="LR11"/>
  <c r="LX11"/>
  <c r="LW11"/>
  <c r="LQ11"/>
  <c r="LP12"/>
  <c r="LV12"/>
  <c r="LR13"/>
  <c r="LX13"/>
  <c r="LW13"/>
  <c r="MI13"/>
  <c r="MK13" s="1"/>
  <c r="LQ13"/>
  <c r="LP14"/>
  <c r="LV14"/>
  <c r="LR15"/>
  <c r="LX15"/>
  <c r="LW15"/>
  <c r="MI15"/>
  <c r="MK15" s="1"/>
  <c r="LQ15"/>
  <c r="LP16"/>
  <c r="LV16"/>
  <c r="LR17"/>
  <c r="LX17"/>
  <c r="LW17"/>
  <c r="MI17"/>
  <c r="MK17" s="1"/>
  <c r="LQ17"/>
  <c r="LP18"/>
  <c r="LV18"/>
  <c r="LO19"/>
  <c r="LU19"/>
  <c r="LX19"/>
  <c r="LR19"/>
  <c r="LW20"/>
  <c r="LQ20"/>
  <c r="LP21"/>
  <c r="LV21"/>
  <c r="LO22"/>
  <c r="LU22"/>
  <c r="LX23"/>
  <c r="LR23"/>
  <c r="LW24"/>
  <c r="MI24"/>
  <c r="MK24" s="1"/>
  <c r="LQ24"/>
  <c r="LP25"/>
  <c r="LV25"/>
  <c r="LO26"/>
  <c r="LU26"/>
  <c r="LX27"/>
  <c r="LR27"/>
  <c r="LW28"/>
  <c r="MI28"/>
  <c r="MK28" s="1"/>
  <c r="LQ28"/>
  <c r="LP29"/>
  <c r="LV29"/>
  <c r="LO30"/>
  <c r="LU30"/>
  <c r="LX31"/>
  <c r="LR31"/>
  <c r="LW32"/>
  <c r="MI32"/>
  <c r="MK32" s="1"/>
  <c r="LQ32"/>
  <c r="LP33"/>
  <c r="LV33"/>
  <c r="LO34"/>
  <c r="LU34"/>
  <c r="LR35"/>
  <c r="LX35"/>
  <c r="FC41"/>
  <c r="FC43" s="1"/>
  <c r="FC42"/>
  <c r="FB43"/>
  <c r="LV39"/>
  <c r="LP39"/>
  <c r="LW40"/>
  <c r="MI40"/>
  <c r="MK40" s="1"/>
  <c r="LS36"/>
  <c r="MG36"/>
  <c r="MH36" s="1"/>
  <c r="LS37"/>
  <c r="MG37"/>
  <c r="MH37" s="1"/>
  <c r="EW23"/>
  <c r="EW27"/>
  <c r="EW31"/>
  <c r="EW35"/>
  <c r="CJ43"/>
  <c r="EP43"/>
  <c r="ET43"/>
  <c r="EZ42"/>
  <c r="LW12"/>
  <c r="MI14"/>
  <c r="MK14" s="1"/>
  <c r="LW16"/>
  <c r="MI18"/>
  <c r="MK18" s="1"/>
  <c r="LW38"/>
  <c r="O41"/>
  <c r="O43" s="1"/>
  <c r="LW19"/>
  <c r="MI36"/>
  <c r="MK36" s="1"/>
  <c r="DV41"/>
  <c r="DV42"/>
  <c r="LI42"/>
  <c r="LI41"/>
  <c r="LI43" s="1"/>
  <c r="GP10"/>
  <c r="GK42"/>
  <c r="GK41"/>
  <c r="GM41"/>
  <c r="GM43" s="1"/>
  <c r="GM42"/>
  <c r="GO42"/>
  <c r="GO41"/>
  <c r="LL41"/>
  <c r="LL43" s="1"/>
  <c r="LL42"/>
  <c r="LO10"/>
  <c r="LU10"/>
  <c r="EX41"/>
  <c r="EX43" s="1"/>
  <c r="EX42"/>
  <c r="LX10"/>
  <c r="LR10"/>
  <c r="FA41"/>
  <c r="FA43" s="1"/>
  <c r="FA42"/>
  <c r="LO11"/>
  <c r="LU11"/>
  <c r="LN11"/>
  <c r="LT11"/>
  <c r="LY11" s="1"/>
  <c r="LO12"/>
  <c r="LU12"/>
  <c r="LX12"/>
  <c r="LR12"/>
  <c r="LO13"/>
  <c r="LU13"/>
  <c r="LN13"/>
  <c r="LT13"/>
  <c r="LY13" s="1"/>
  <c r="LO14"/>
  <c r="LU14"/>
  <c r="LX14"/>
  <c r="LR14"/>
  <c r="LO15"/>
  <c r="LU15"/>
  <c r="LN15"/>
  <c r="LT15"/>
  <c r="LY15" s="1"/>
  <c r="LO16"/>
  <c r="LU16"/>
  <c r="LX16"/>
  <c r="LR16"/>
  <c r="LO17"/>
  <c r="LU17"/>
  <c r="LN17"/>
  <c r="LT17"/>
  <c r="LY17" s="1"/>
  <c r="LO18"/>
  <c r="LU18"/>
  <c r="LX18"/>
  <c r="LR18"/>
  <c r="LP19"/>
  <c r="LV19"/>
  <c r="LO20"/>
  <c r="LU20"/>
  <c r="LX21"/>
  <c r="LR21"/>
  <c r="LW22"/>
  <c r="MI22"/>
  <c r="MK22" s="1"/>
  <c r="LQ22"/>
  <c r="LQ41" s="1"/>
  <c r="LP23"/>
  <c r="LV23"/>
  <c r="LO24"/>
  <c r="LU24"/>
  <c r="LX25"/>
  <c r="LR25"/>
  <c r="LW26"/>
  <c r="MI26"/>
  <c r="MK26" s="1"/>
  <c r="LQ26"/>
  <c r="LP27"/>
  <c r="LV27"/>
  <c r="LO28"/>
  <c r="LU28"/>
  <c r="LX29"/>
  <c r="LR29"/>
  <c r="LW30"/>
  <c r="MI30"/>
  <c r="MK30" s="1"/>
  <c r="LQ30"/>
  <c r="LQ42" s="1"/>
  <c r="LP31"/>
  <c r="LV31"/>
  <c r="LO32"/>
  <c r="LU32"/>
  <c r="LX33"/>
  <c r="LR33"/>
  <c r="LW34"/>
  <c r="MI34"/>
  <c r="MK34" s="1"/>
  <c r="LQ34"/>
  <c r="LP35"/>
  <c r="LV35"/>
  <c r="MB20"/>
  <c r="MA42"/>
  <c r="MB11"/>
  <c r="MA41"/>
  <c r="MA43" s="1"/>
  <c r="EW10"/>
  <c r="CV41"/>
  <c r="CV42"/>
  <c r="LR39"/>
  <c r="LX39"/>
  <c r="LS38"/>
  <c r="MG38"/>
  <c r="MH38" s="1"/>
  <c r="LN39"/>
  <c r="LT39"/>
  <c r="LY39" s="1"/>
  <c r="LJ42"/>
  <c r="LJ43" s="1"/>
  <c r="EW12"/>
  <c r="EW14"/>
  <c r="EW16"/>
  <c r="EW18"/>
  <c r="EW19"/>
  <c r="EW21"/>
  <c r="EW25"/>
  <c r="EW29"/>
  <c r="EW33"/>
  <c r="CH43"/>
  <c r="FF43"/>
  <c r="EN43"/>
  <c r="ER43"/>
  <c r="L43"/>
  <c r="EZ41"/>
  <c r="EZ43" s="1"/>
  <c r="LW10"/>
  <c r="FD43"/>
  <c r="F27" i="145"/>
  <c r="F5" s="1"/>
  <c r="I6"/>
  <c r="I5" s="1"/>
  <c r="J7"/>
  <c r="J6" s="1"/>
  <c r="J5" s="1"/>
  <c r="G28"/>
  <c r="G27" s="1"/>
  <c r="G5" s="1"/>
  <c r="LZ37" i="143"/>
  <c r="ME37" s="1"/>
  <c r="LT37"/>
  <c r="LZ39"/>
  <c r="ME39" s="1"/>
  <c r="LT39"/>
  <c r="LZ35"/>
  <c r="ME35" s="1"/>
  <c r="LT35"/>
  <c r="LZ31"/>
  <c r="ME31" s="1"/>
  <c r="LT31"/>
  <c r="LZ27"/>
  <c r="ME27" s="1"/>
  <c r="LT27"/>
  <c r="LZ23"/>
  <c r="ME23" s="1"/>
  <c r="LT23"/>
  <c r="LZ30"/>
  <c r="ME30" s="1"/>
  <c r="LT30"/>
  <c r="LZ26"/>
  <c r="ME26" s="1"/>
  <c r="LT26"/>
  <c r="LZ22"/>
  <c r="ME22" s="1"/>
  <c r="LT22"/>
  <c r="MA20"/>
  <c r="LU20"/>
  <c r="LP42"/>
  <c r="LP41"/>
  <c r="GP42"/>
  <c r="GP41"/>
  <c r="FH42"/>
  <c r="FH41"/>
  <c r="FD42"/>
  <c r="FD41"/>
  <c r="EZ42"/>
  <c r="EZ41"/>
  <c r="MA10"/>
  <c r="LU10"/>
  <c r="AN42"/>
  <c r="AN41"/>
  <c r="AN43" s="1"/>
  <c r="BX10"/>
  <c r="BX41" s="1"/>
  <c r="LZ20"/>
  <c r="ME20" s="1"/>
  <c r="LT20"/>
  <c r="S19"/>
  <c r="U19" s="1"/>
  <c r="O19"/>
  <c r="LQ42"/>
  <c r="LQ41"/>
  <c r="LQ43" s="1"/>
  <c r="LM42"/>
  <c r="LM41"/>
  <c r="LM43" s="1"/>
  <c r="GO42"/>
  <c r="GO41"/>
  <c r="GO43" s="1"/>
  <c r="FG42"/>
  <c r="FG41"/>
  <c r="FG43" s="1"/>
  <c r="FC42"/>
  <c r="FC41"/>
  <c r="FC43" s="1"/>
  <c r="MD10"/>
  <c r="LX10"/>
  <c r="DX42"/>
  <c r="DX41"/>
  <c r="DX43" s="1"/>
  <c r="ML38"/>
  <c r="MM38" s="1"/>
  <c r="LY38"/>
  <c r="LZ13"/>
  <c r="ME13" s="1"/>
  <c r="LT13"/>
  <c r="MU41"/>
  <c r="EY19"/>
  <c r="EY18"/>
  <c r="EY14"/>
  <c r="T42"/>
  <c r="T43" s="1"/>
  <c r="K42"/>
  <c r="LZ33"/>
  <c r="ME33" s="1"/>
  <c r="LT33"/>
  <c r="LZ29"/>
  <c r="ME29" s="1"/>
  <c r="LT29"/>
  <c r="LZ25"/>
  <c r="ME25" s="1"/>
  <c r="LT25"/>
  <c r="LZ21"/>
  <c r="ME21" s="1"/>
  <c r="LT21"/>
  <c r="LZ32"/>
  <c r="ME32" s="1"/>
  <c r="LT32"/>
  <c r="LZ28"/>
  <c r="ME28" s="1"/>
  <c r="LT28"/>
  <c r="LZ24"/>
  <c r="ME24" s="1"/>
  <c r="LT24"/>
  <c r="MN20"/>
  <c r="MQ20" s="1"/>
  <c r="MS20" s="1"/>
  <c r="MC20"/>
  <c r="LW20"/>
  <c r="LR42"/>
  <c r="LR41"/>
  <c r="LR43" s="1"/>
  <c r="LN42"/>
  <c r="LN41"/>
  <c r="LN43" s="1"/>
  <c r="GN42"/>
  <c r="GN41"/>
  <c r="GN43" s="1"/>
  <c r="FF42"/>
  <c r="FF41"/>
  <c r="FF43" s="1"/>
  <c r="FB42"/>
  <c r="FB41"/>
  <c r="FB43" s="1"/>
  <c r="MN10"/>
  <c r="MC10"/>
  <c r="LW10"/>
  <c r="EX42"/>
  <c r="EX41"/>
  <c r="L42"/>
  <c r="L41"/>
  <c r="S10"/>
  <c r="ML34"/>
  <c r="MM34" s="1"/>
  <c r="LY34"/>
  <c r="LZ36"/>
  <c r="ME36" s="1"/>
  <c r="LT36"/>
  <c r="LZ16"/>
  <c r="ME16" s="1"/>
  <c r="LT16"/>
  <c r="LZ12"/>
  <c r="ME12" s="1"/>
  <c r="LT12"/>
  <c r="LS42"/>
  <c r="LS41"/>
  <c r="LS43" s="1"/>
  <c r="LO42"/>
  <c r="LO41"/>
  <c r="LO43" s="1"/>
  <c r="GQ42"/>
  <c r="GQ41"/>
  <c r="GQ43" s="1"/>
  <c r="GM42"/>
  <c r="GM41"/>
  <c r="GM43" s="1"/>
  <c r="GR10"/>
  <c r="FE42"/>
  <c r="FE41"/>
  <c r="FA42"/>
  <c r="FA41"/>
  <c r="MB10"/>
  <c r="LV10"/>
  <c r="CX42"/>
  <c r="CX41"/>
  <c r="EY10"/>
  <c r="LZ15"/>
  <c r="ME15" s="1"/>
  <c r="LT15"/>
  <c r="LZ11"/>
  <c r="ME11" s="1"/>
  <c r="LT11"/>
  <c r="ML17"/>
  <c r="MM17" s="1"/>
  <c r="LY17"/>
  <c r="MJ40"/>
  <c r="K41"/>
  <c r="K43" s="1"/>
  <c r="LW42" i="147" l="1"/>
  <c r="LW41"/>
  <c r="LW43" s="1"/>
  <c r="MH26"/>
  <c r="MI26" s="1"/>
  <c r="LZ26"/>
  <c r="MH34"/>
  <c r="MI34" s="1"/>
  <c r="LZ34"/>
  <c r="LV42"/>
  <c r="LV41"/>
  <c r="LV43" s="1"/>
  <c r="MH19"/>
  <c r="MI19" s="1"/>
  <c r="LZ19"/>
  <c r="MH25"/>
  <c r="MI25" s="1"/>
  <c r="LZ25"/>
  <c r="MH29"/>
  <c r="MI29" s="1"/>
  <c r="LZ29"/>
  <c r="MH33"/>
  <c r="MI33" s="1"/>
  <c r="LZ33"/>
  <c r="MH38"/>
  <c r="MI38" s="1"/>
  <c r="LZ38"/>
  <c r="LU18"/>
  <c r="LO18"/>
  <c r="LT18" s="1"/>
  <c r="EX42"/>
  <c r="EX41"/>
  <c r="LU10"/>
  <c r="LO10"/>
  <c r="LY42"/>
  <c r="LY41"/>
  <c r="LY43" s="1"/>
  <c r="LR42"/>
  <c r="LR41"/>
  <c r="LR43" s="1"/>
  <c r="MH14"/>
  <c r="MI14" s="1"/>
  <c r="LZ14"/>
  <c r="MH11"/>
  <c r="MI11" s="1"/>
  <c r="LZ11"/>
  <c r="MH15"/>
  <c r="MI15" s="1"/>
  <c r="LZ15"/>
  <c r="MH12"/>
  <c r="MI12" s="1"/>
  <c r="LZ12"/>
  <c r="MH16"/>
  <c r="MI16" s="1"/>
  <c r="LZ16"/>
  <c r="MH13"/>
  <c r="MI13" s="1"/>
  <c r="LZ13"/>
  <c r="MH17"/>
  <c r="MI17" s="1"/>
  <c r="LZ17"/>
  <c r="MH21"/>
  <c r="MI21" s="1"/>
  <c r="LZ21"/>
  <c r="MH20"/>
  <c r="MI20" s="1"/>
  <c r="LZ20"/>
  <c r="DW43"/>
  <c r="FA43"/>
  <c r="FE43"/>
  <c r="LI43"/>
  <c r="LM43"/>
  <c r="LQ42"/>
  <c r="LQ41"/>
  <c r="LQ43" s="1"/>
  <c r="LP42"/>
  <c r="LP41"/>
  <c r="LP43" s="1"/>
  <c r="FC47"/>
  <c r="FC43"/>
  <c r="LS42"/>
  <c r="LS41"/>
  <c r="LS43" s="1"/>
  <c r="GQ41"/>
  <c r="GQ42"/>
  <c r="MH22"/>
  <c r="MI22" s="1"/>
  <c r="LZ22"/>
  <c r="MH30"/>
  <c r="MI30" s="1"/>
  <c r="LZ30"/>
  <c r="LX42"/>
  <c r="LX41"/>
  <c r="LX43" s="1"/>
  <c r="MJ10"/>
  <c r="MH23"/>
  <c r="MI23" s="1"/>
  <c r="LZ23"/>
  <c r="MH27"/>
  <c r="MI27" s="1"/>
  <c r="LZ27"/>
  <c r="MH31"/>
  <c r="MI31" s="1"/>
  <c r="LZ31"/>
  <c r="MH35"/>
  <c r="MI35" s="1"/>
  <c r="LZ35"/>
  <c r="MH36"/>
  <c r="MI36" s="1"/>
  <c r="LZ36"/>
  <c r="K43"/>
  <c r="CW43"/>
  <c r="FB43"/>
  <c r="LQ43" i="146"/>
  <c r="LT33"/>
  <c r="LY33" s="1"/>
  <c r="LN33"/>
  <c r="LT25"/>
  <c r="LY25" s="1"/>
  <c r="LN25"/>
  <c r="LT19"/>
  <c r="LY19" s="1"/>
  <c r="LN19"/>
  <c r="LT16"/>
  <c r="LY16" s="1"/>
  <c r="LN16"/>
  <c r="LT12"/>
  <c r="LY12" s="1"/>
  <c r="LN12"/>
  <c r="LT10"/>
  <c r="LN10"/>
  <c r="EW41"/>
  <c r="EW43" s="1"/>
  <c r="EW42"/>
  <c r="ME11"/>
  <c r="MB41"/>
  <c r="ME20"/>
  <c r="MF20" s="1"/>
  <c r="MI20" s="1"/>
  <c r="MK20" s="1"/>
  <c r="MB42"/>
  <c r="LS17"/>
  <c r="MG17"/>
  <c r="MH17" s="1"/>
  <c r="LS15"/>
  <c r="MG15"/>
  <c r="MH15" s="1"/>
  <c r="LS13"/>
  <c r="MG13"/>
  <c r="MH13" s="1"/>
  <c r="LS11"/>
  <c r="MG11"/>
  <c r="MH11" s="1"/>
  <c r="LX41"/>
  <c r="LX43" s="1"/>
  <c r="LX42"/>
  <c r="LO41"/>
  <c r="LO43" s="1"/>
  <c r="LO42"/>
  <c r="LN35"/>
  <c r="LT35"/>
  <c r="LY35" s="1"/>
  <c r="LT27"/>
  <c r="LY27" s="1"/>
  <c r="LN27"/>
  <c r="LV41"/>
  <c r="LV43" s="1"/>
  <c r="LV42"/>
  <c r="FB48"/>
  <c r="LW41"/>
  <c r="LW42"/>
  <c r="LT29"/>
  <c r="LY29" s="1"/>
  <c r="LN29"/>
  <c r="LT21"/>
  <c r="LY21" s="1"/>
  <c r="LN21"/>
  <c r="LT18"/>
  <c r="LY18" s="1"/>
  <c r="LN18"/>
  <c r="LT14"/>
  <c r="LY14" s="1"/>
  <c r="LN14"/>
  <c r="LS39"/>
  <c r="MG39"/>
  <c r="MH39" s="1"/>
  <c r="LR41"/>
  <c r="LR42"/>
  <c r="LU42"/>
  <c r="LU41"/>
  <c r="LU43" s="1"/>
  <c r="GP41"/>
  <c r="GP42"/>
  <c r="LT31"/>
  <c r="LY31" s="1"/>
  <c r="LN31"/>
  <c r="LT23"/>
  <c r="LY23" s="1"/>
  <c r="LN23"/>
  <c r="LP41"/>
  <c r="LP42"/>
  <c r="LS32"/>
  <c r="MG32"/>
  <c r="MH32" s="1"/>
  <c r="LS28"/>
  <c r="MG28"/>
  <c r="MH28" s="1"/>
  <c r="LS24"/>
  <c r="MG24"/>
  <c r="MH24" s="1"/>
  <c r="LS20"/>
  <c r="MG20"/>
  <c r="MH20" s="1"/>
  <c r="LS34"/>
  <c r="MG34"/>
  <c r="MH34" s="1"/>
  <c r="LS30"/>
  <c r="MG30"/>
  <c r="MH30" s="1"/>
  <c r="LS26"/>
  <c r="MG26"/>
  <c r="MH26" s="1"/>
  <c r="LS22"/>
  <c r="MG22"/>
  <c r="MH22" s="1"/>
  <c r="CV43"/>
  <c r="GO43"/>
  <c r="GK43"/>
  <c r="DV43"/>
  <c r="EY43"/>
  <c r="LH43"/>
  <c r="LK43"/>
  <c r="LG43"/>
  <c r="ML11" i="143"/>
  <c r="MM11" s="1"/>
  <c r="LY11"/>
  <c r="ML15"/>
  <c r="MM15" s="1"/>
  <c r="LY15"/>
  <c r="EY42"/>
  <c r="EY41"/>
  <c r="LZ10"/>
  <c r="LT10"/>
  <c r="MB42"/>
  <c r="MB41"/>
  <c r="ML12"/>
  <c r="MM12" s="1"/>
  <c r="LY12"/>
  <c r="ML16"/>
  <c r="MM16" s="1"/>
  <c r="LY16"/>
  <c r="ML36"/>
  <c r="MM36" s="1"/>
  <c r="LY36"/>
  <c r="S42"/>
  <c r="S41"/>
  <c r="U10"/>
  <c r="MC42"/>
  <c r="MC41"/>
  <c r="MC43" s="1"/>
  <c r="LZ18"/>
  <c r="ME18" s="1"/>
  <c r="LT18"/>
  <c r="MD42"/>
  <c r="MD41"/>
  <c r="MD43" s="1"/>
  <c r="LU42"/>
  <c r="LU41"/>
  <c r="LU43" s="1"/>
  <c r="FD47"/>
  <c r="FD43"/>
  <c r="ML22"/>
  <c r="MM22" s="1"/>
  <c r="LY22"/>
  <c r="ML26"/>
  <c r="MM26" s="1"/>
  <c r="LY26"/>
  <c r="ML30"/>
  <c r="MM30" s="1"/>
  <c r="LY30"/>
  <c r="ML23"/>
  <c r="MM23" s="1"/>
  <c r="LY23"/>
  <c r="ML27"/>
  <c r="MM27" s="1"/>
  <c r="LY27"/>
  <c r="ML31"/>
  <c r="MM31" s="1"/>
  <c r="LY31"/>
  <c r="ML35"/>
  <c r="MM35" s="1"/>
  <c r="LY35"/>
  <c r="ML39"/>
  <c r="MM39" s="1"/>
  <c r="LY39"/>
  <c r="ML37"/>
  <c r="MM37" s="1"/>
  <c r="LY37"/>
  <c r="EZ43"/>
  <c r="FH43"/>
  <c r="GP43"/>
  <c r="LP43"/>
  <c r="MK40"/>
  <c r="MK41" s="1"/>
  <c r="MJ41"/>
  <c r="MJ43" s="1"/>
  <c r="MN40"/>
  <c r="MQ40" s="1"/>
  <c r="MS40" s="1"/>
  <c r="LV42"/>
  <c r="LV41"/>
  <c r="LV43" s="1"/>
  <c r="GR42"/>
  <c r="GR41"/>
  <c r="GR43" s="1"/>
  <c r="LW42"/>
  <c r="LW41"/>
  <c r="LW43" s="1"/>
  <c r="MN42"/>
  <c r="MN41"/>
  <c r="MQ10"/>
  <c r="MS10" s="1"/>
  <c r="ML24"/>
  <c r="MM24" s="1"/>
  <c r="LY24"/>
  <c r="ML28"/>
  <c r="MM28" s="1"/>
  <c r="LY28"/>
  <c r="ML32"/>
  <c r="MM32" s="1"/>
  <c r="LY32"/>
  <c r="ML21"/>
  <c r="MM21" s="1"/>
  <c r="LY21"/>
  <c r="ML25"/>
  <c r="MM25" s="1"/>
  <c r="LY25"/>
  <c r="ML29"/>
  <c r="MM29" s="1"/>
  <c r="LY29"/>
  <c r="ML33"/>
  <c r="MM33" s="1"/>
  <c r="LY33"/>
  <c r="LZ14"/>
  <c r="ME14" s="1"/>
  <c r="LT14"/>
  <c r="LZ19"/>
  <c r="ME19" s="1"/>
  <c r="LT19"/>
  <c r="ML13"/>
  <c r="MM13" s="1"/>
  <c r="LY13"/>
  <c r="LX42"/>
  <c r="LX41"/>
  <c r="O42"/>
  <c r="O41"/>
  <c r="ML20"/>
  <c r="MM20" s="1"/>
  <c r="LY20"/>
  <c r="MA42"/>
  <c r="MA41"/>
  <c r="CX43"/>
  <c r="FA43"/>
  <c r="FE43"/>
  <c r="L43"/>
  <c r="EX43"/>
  <c r="MI42" i="146" l="1"/>
  <c r="LU42" i="147"/>
  <c r="LU41"/>
  <c r="LU43" s="1"/>
  <c r="MH10"/>
  <c r="LZ10"/>
  <c r="MH18"/>
  <c r="MI18" s="1"/>
  <c r="LZ18"/>
  <c r="MJ42"/>
  <c r="MJ41"/>
  <c r="ML10"/>
  <c r="LO42"/>
  <c r="LO41"/>
  <c r="LO43" s="1"/>
  <c r="LT10"/>
  <c r="GQ43"/>
  <c r="EX43"/>
  <c r="LS27" i="146"/>
  <c r="MG27"/>
  <c r="MH27" s="1"/>
  <c r="LS10"/>
  <c r="MG10"/>
  <c r="LN41"/>
  <c r="LN42"/>
  <c r="LS12"/>
  <c r="MG12"/>
  <c r="MH12" s="1"/>
  <c r="LS16"/>
  <c r="MG16"/>
  <c r="MH16" s="1"/>
  <c r="LS19"/>
  <c r="MG19"/>
  <c r="MH19" s="1"/>
  <c r="LS25"/>
  <c r="MG25"/>
  <c r="MH25" s="1"/>
  <c r="LS33"/>
  <c r="MG33"/>
  <c r="MH33" s="1"/>
  <c r="LP43"/>
  <c r="GP43"/>
  <c r="LR43"/>
  <c r="LW43"/>
  <c r="MB43"/>
  <c r="LS23"/>
  <c r="MG23"/>
  <c r="MH23" s="1"/>
  <c r="LS31"/>
  <c r="MG31"/>
  <c r="MH31" s="1"/>
  <c r="LS14"/>
  <c r="MG14"/>
  <c r="MH14" s="1"/>
  <c r="LS18"/>
  <c r="MG18"/>
  <c r="MH18" s="1"/>
  <c r="LS21"/>
  <c r="MG21"/>
  <c r="MH21" s="1"/>
  <c r="LS29"/>
  <c r="MG29"/>
  <c r="MH29" s="1"/>
  <c r="LS35"/>
  <c r="MG35"/>
  <c r="MH35" s="1"/>
  <c r="MF11"/>
  <c r="ME41"/>
  <c r="LY10"/>
  <c r="LT41"/>
  <c r="LT43" s="1"/>
  <c r="LT42"/>
  <c r="ML19" i="143"/>
  <c r="MM19" s="1"/>
  <c r="LY19"/>
  <c r="ML14"/>
  <c r="MM14" s="1"/>
  <c r="LY14"/>
  <c r="ML18"/>
  <c r="MM18" s="1"/>
  <c r="LY18"/>
  <c r="U42"/>
  <c r="U41"/>
  <c r="LZ42"/>
  <c r="LZ41"/>
  <c r="ME10"/>
  <c r="MA43"/>
  <c r="O43"/>
  <c r="LX43"/>
  <c r="MN43"/>
  <c r="MQ41"/>
  <c r="MS41" s="1"/>
  <c r="LT42"/>
  <c r="LT41"/>
  <c r="LT43" s="1"/>
  <c r="ML10"/>
  <c r="LY10"/>
  <c r="S43"/>
  <c r="MB43"/>
  <c r="EY43"/>
  <c r="MH42" i="147" l="1"/>
  <c r="MH41"/>
  <c r="MH43" s="1"/>
  <c r="MI10"/>
  <c r="LT42"/>
  <c r="LT41"/>
  <c r="MJ43"/>
  <c r="ML41"/>
  <c r="LZ42"/>
  <c r="LZ41"/>
  <c r="LS41" i="146"/>
  <c r="LS42"/>
  <c r="LN43"/>
  <c r="LY42"/>
  <c r="LY41"/>
  <c r="LY43" s="1"/>
  <c r="MF41"/>
  <c r="MI11"/>
  <c r="MH10"/>
  <c r="MG42"/>
  <c r="MG41"/>
  <c r="MG43" s="1"/>
  <c r="ML42" i="143"/>
  <c r="ML41"/>
  <c r="ML43" s="1"/>
  <c r="MM10"/>
  <c r="ME42"/>
  <c r="ME41"/>
  <c r="ME43" s="1"/>
  <c r="LY42"/>
  <c r="LY41"/>
  <c r="LY43" s="1"/>
  <c r="LZ43"/>
  <c r="U43"/>
  <c r="LZ46" i="147" l="1"/>
  <c r="LZ43"/>
  <c r="MI42"/>
  <c r="MI41"/>
  <c r="LT43"/>
  <c r="MK11" i="146"/>
  <c r="MI41"/>
  <c r="LS43"/>
  <c r="MH41"/>
  <c r="MH42"/>
  <c r="MM42" i="143"/>
  <c r="MM41"/>
  <c r="MM43" s="1"/>
  <c r="MH43" i="146" l="1"/>
  <c r="MI43" i="147"/>
  <c r="MI43" i="146"/>
  <c r="MK41"/>
  <c r="LL1313" i="109" l="1"/>
  <c r="TN1313" l="1"/>
  <c r="RX1313"/>
  <c r="RC1313"/>
  <c r="NB1313"/>
  <c r="KQ1313"/>
  <c r="IF1313"/>
  <c r="AY1313"/>
  <c r="VD1275"/>
  <c r="VD1313"/>
  <c r="HK1275"/>
  <c r="HK1313"/>
  <c r="XO1313" l="1"/>
  <c r="WT1313"/>
  <c r="VY1313"/>
  <c r="UI1313"/>
  <c r="SS1313"/>
  <c r="QH1313"/>
  <c r="PM1313"/>
  <c r="OR1313"/>
  <c r="NW1313"/>
  <c r="MG1313"/>
  <c r="JV1313"/>
  <c r="JA1313"/>
  <c r="GP1313"/>
  <c r="FU1313"/>
  <c r="EZ1313"/>
  <c r="EE1313"/>
  <c r="DJ1313"/>
  <c r="CO1313"/>
  <c r="BT1313"/>
  <c r="AD1313"/>
  <c r="H441"/>
  <c r="G441"/>
  <c r="F441"/>
  <c r="H440"/>
  <c r="G440"/>
  <c r="F440"/>
  <c r="H439"/>
  <c r="G439"/>
  <c r="F439"/>
  <c r="H438"/>
  <c r="G438"/>
  <c r="F438"/>
  <c r="H437"/>
  <c r="G437"/>
  <c r="F437"/>
  <c r="H436"/>
  <c r="G436"/>
  <c r="F436"/>
  <c r="H407"/>
  <c r="G407"/>
  <c r="F407"/>
  <c r="H406"/>
  <c r="G406"/>
  <c r="F406"/>
  <c r="H405"/>
  <c r="G405"/>
  <c r="F405"/>
  <c r="H404"/>
  <c r="G404"/>
  <c r="F404"/>
  <c r="H403"/>
  <c r="G403"/>
  <c r="F403"/>
  <c r="H402"/>
  <c r="G402"/>
  <c r="F402"/>
  <c r="H401"/>
  <c r="G401"/>
  <c r="F401"/>
  <c r="H400"/>
  <c r="G400"/>
  <c r="F400"/>
  <c r="H399"/>
  <c r="G399"/>
  <c r="F399"/>
  <c r="H398"/>
  <c r="G398"/>
  <c r="F398"/>
  <c r="H396"/>
  <c r="G396"/>
  <c r="F396"/>
  <c r="H395"/>
  <c r="G395"/>
  <c r="F395"/>
  <c r="H394"/>
  <c r="G394"/>
  <c r="F394"/>
  <c r="H393"/>
  <c r="G393"/>
  <c r="F393"/>
  <c r="H392"/>
  <c r="G392"/>
  <c r="F392"/>
  <c r="H391"/>
  <c r="G391"/>
  <c r="F391"/>
  <c r="H390"/>
  <c r="G390"/>
  <c r="F390"/>
  <c r="H389"/>
  <c r="G389"/>
  <c r="F389"/>
  <c r="H388"/>
  <c r="G388"/>
  <c r="F388"/>
  <c r="H387"/>
  <c r="G387"/>
  <c r="F387"/>
  <c r="H386"/>
  <c r="G386"/>
  <c r="F386"/>
  <c r="H385"/>
  <c r="G385"/>
  <c r="F385"/>
  <c r="H384"/>
  <c r="G384"/>
  <c r="F384"/>
  <c r="H383"/>
  <c r="G383"/>
  <c r="F383"/>
  <c r="GU1258" l="1"/>
  <c r="GT1258"/>
  <c r="GS1258"/>
  <c r="UN1258"/>
  <c r="UM1258"/>
  <c r="UL1258"/>
  <c r="WY1298"/>
  <c r="WX1298"/>
  <c r="WW1298"/>
  <c r="WY1288"/>
  <c r="WX1288"/>
  <c r="WW1288"/>
  <c r="WY1278"/>
  <c r="WX1278"/>
  <c r="WW1278"/>
  <c r="WD1298"/>
  <c r="WC1298"/>
  <c r="WB1298"/>
  <c r="WD1288"/>
  <c r="WC1288"/>
  <c r="WB1288"/>
  <c r="WD1278"/>
  <c r="WC1278"/>
  <c r="WB1278"/>
  <c r="VI1298"/>
  <c r="VH1298"/>
  <c r="VG1298"/>
  <c r="VI1288"/>
  <c r="VH1288"/>
  <c r="VG1288"/>
  <c r="VI1278"/>
  <c r="VH1278"/>
  <c r="VG1278"/>
  <c r="UN1298"/>
  <c r="UM1298"/>
  <c r="UL1298"/>
  <c r="UN1288"/>
  <c r="UM1288"/>
  <c r="UL1288"/>
  <c r="UN1278"/>
  <c r="UM1278"/>
  <c r="UL1278"/>
  <c r="TS1298"/>
  <c r="TR1298"/>
  <c r="TQ1298"/>
  <c r="TS1288"/>
  <c r="TR1288"/>
  <c r="TQ1288"/>
  <c r="TS1278"/>
  <c r="TR1278"/>
  <c r="TQ1278"/>
  <c r="SX1298"/>
  <c r="SW1298"/>
  <c r="SV1298"/>
  <c r="SX1288"/>
  <c r="SW1288"/>
  <c r="SV1288"/>
  <c r="SX1278"/>
  <c r="SW1278"/>
  <c r="SV1278"/>
  <c r="SC1298"/>
  <c r="SB1298"/>
  <c r="SA1298"/>
  <c r="SC1288"/>
  <c r="SB1288"/>
  <c r="SA1288"/>
  <c r="SC1278"/>
  <c r="SB1278"/>
  <c r="SA1278"/>
  <c r="RH1298"/>
  <c r="RG1298"/>
  <c r="RF1298"/>
  <c r="RH1288"/>
  <c r="RG1288"/>
  <c r="RF1288"/>
  <c r="RH1278"/>
  <c r="RG1278"/>
  <c r="RF1278"/>
  <c r="QM1298"/>
  <c r="QL1298"/>
  <c r="QK1298"/>
  <c r="QM1288"/>
  <c r="QL1288"/>
  <c r="QK1288"/>
  <c r="QM1278"/>
  <c r="QL1278"/>
  <c r="QK1278"/>
  <c r="PR1298"/>
  <c r="PQ1298"/>
  <c r="PP1298"/>
  <c r="PR1288"/>
  <c r="PQ1288"/>
  <c r="PP1288"/>
  <c r="PR1278"/>
  <c r="PQ1278"/>
  <c r="PP1278"/>
  <c r="OW1298"/>
  <c r="OV1298"/>
  <c r="OU1298"/>
  <c r="OW1288"/>
  <c r="OV1288"/>
  <c r="OU1288"/>
  <c r="OW1278"/>
  <c r="OV1278"/>
  <c r="OU1278"/>
  <c r="OB1298"/>
  <c r="OA1298"/>
  <c r="NZ1298"/>
  <c r="OB1288"/>
  <c r="OA1288"/>
  <c r="NZ1288"/>
  <c r="OB1278"/>
  <c r="OA1278"/>
  <c r="NZ1278"/>
  <c r="NG1298"/>
  <c r="NF1298"/>
  <c r="NE1298"/>
  <c r="NG1288"/>
  <c r="NF1288"/>
  <c r="NE1288"/>
  <c r="NG1278"/>
  <c r="NF1278"/>
  <c r="NE1278"/>
  <c r="ML1298"/>
  <c r="MK1298"/>
  <c r="MJ1298"/>
  <c r="ML1288"/>
  <c r="MK1288"/>
  <c r="MJ1288"/>
  <c r="ML1278"/>
  <c r="MK1278"/>
  <c r="MJ1278"/>
  <c r="LQ1298"/>
  <c r="LP1298"/>
  <c r="LO1298"/>
  <c r="LQ1288"/>
  <c r="LP1288"/>
  <c r="LO1288"/>
  <c r="LQ1278"/>
  <c r="LP1278"/>
  <c r="LO1278"/>
  <c r="KV1298"/>
  <c r="KU1298"/>
  <c r="KT1298"/>
  <c r="KV1288"/>
  <c r="KU1288"/>
  <c r="KT1288"/>
  <c r="KV1278"/>
  <c r="KU1278"/>
  <c r="KT1278"/>
  <c r="KA1298"/>
  <c r="JZ1298"/>
  <c r="JY1298"/>
  <c r="KA1288"/>
  <c r="JZ1288"/>
  <c r="JY1288"/>
  <c r="KA1278"/>
  <c r="JZ1278"/>
  <c r="JY1278"/>
  <c r="JF1298"/>
  <c r="JE1298"/>
  <c r="JD1298"/>
  <c r="JF1288"/>
  <c r="JE1288"/>
  <c r="JD1288"/>
  <c r="JF1278"/>
  <c r="JE1278"/>
  <c r="JD1278"/>
  <c r="IK1298"/>
  <c r="IJ1298"/>
  <c r="II1298"/>
  <c r="IK1288"/>
  <c r="IJ1288"/>
  <c r="II1288"/>
  <c r="IK1278"/>
  <c r="IJ1278"/>
  <c r="II1278"/>
  <c r="HP1298"/>
  <c r="HO1298"/>
  <c r="HN1298"/>
  <c r="HP1288"/>
  <c r="HO1288"/>
  <c r="HN1288"/>
  <c r="HP1278"/>
  <c r="HO1278"/>
  <c r="HN1278"/>
  <c r="GU1298"/>
  <c r="GT1298"/>
  <c r="GS1298"/>
  <c r="GU1288"/>
  <c r="GT1288"/>
  <c r="GS1288"/>
  <c r="GU1278"/>
  <c r="GT1278"/>
  <c r="GS1278"/>
  <c r="FZ1298"/>
  <c r="FY1298"/>
  <c r="FX1298"/>
  <c r="FZ1288"/>
  <c r="FY1288"/>
  <c r="FX1288"/>
  <c r="FZ1278"/>
  <c r="FY1278"/>
  <c r="FX1278"/>
  <c r="FE1298"/>
  <c r="FD1298"/>
  <c r="FC1298"/>
  <c r="FE1288"/>
  <c r="FD1288"/>
  <c r="FC1288"/>
  <c r="FE1278"/>
  <c r="FD1278"/>
  <c r="FC1278"/>
  <c r="EJ1298"/>
  <c r="EI1298"/>
  <c r="EH1298"/>
  <c r="EJ1288"/>
  <c r="EI1288"/>
  <c r="EH1288"/>
  <c r="EJ1278"/>
  <c r="EI1278"/>
  <c r="EH1278"/>
  <c r="DO1298"/>
  <c r="DN1298"/>
  <c r="DM1298"/>
  <c r="DO1288"/>
  <c r="DN1288"/>
  <c r="DM1288"/>
  <c r="DO1278"/>
  <c r="DN1278"/>
  <c r="DM1278"/>
  <c r="CT1298"/>
  <c r="CS1298"/>
  <c r="CR1298"/>
  <c r="CT1288"/>
  <c r="CS1288"/>
  <c r="CR1288"/>
  <c r="CT1278"/>
  <c r="CS1278"/>
  <c r="CR1278"/>
  <c r="BY1298"/>
  <c r="BX1298"/>
  <c r="BW1298"/>
  <c r="BY1288"/>
  <c r="BX1288"/>
  <c r="BW1288"/>
  <c r="BY1278"/>
  <c r="BX1278"/>
  <c r="BW1278"/>
  <c r="BD1298"/>
  <c r="BC1298"/>
  <c r="BB1298"/>
  <c r="BD1288"/>
  <c r="BC1288"/>
  <c r="BB1288"/>
  <c r="BD1278"/>
  <c r="BC1278"/>
  <c r="BB1278"/>
  <c r="AI1298"/>
  <c r="AH1298"/>
  <c r="AG1298"/>
  <c r="AI1288"/>
  <c r="AH1288"/>
  <c r="AG1288"/>
  <c r="AI1278"/>
  <c r="AH1278"/>
  <c r="AG1278"/>
  <c r="N1298"/>
  <c r="M1298"/>
  <c r="L1298"/>
  <c r="N1288"/>
  <c r="M1288"/>
  <c r="L1288"/>
  <c r="N1278"/>
  <c r="M1278"/>
  <c r="L1278"/>
  <c r="TS1321"/>
  <c r="TR1321"/>
  <c r="TQ1321"/>
  <c r="WY1316" l="1"/>
  <c r="WX1316"/>
  <c r="WW1316"/>
  <c r="WD1316"/>
  <c r="WC1316"/>
  <c r="WB1316"/>
  <c r="VI1316"/>
  <c r="VH1316"/>
  <c r="VG1316"/>
  <c r="UN1316"/>
  <c r="UM1316"/>
  <c r="UL1316"/>
  <c r="TS1316"/>
  <c r="TR1316"/>
  <c r="TQ1316"/>
  <c r="SX1316"/>
  <c r="SW1316"/>
  <c r="SV1316"/>
  <c r="SC1316"/>
  <c r="SB1316"/>
  <c r="SA1316"/>
  <c r="RH1316"/>
  <c r="RG1316"/>
  <c r="RF1316"/>
  <c r="QM1316"/>
  <c r="QL1316"/>
  <c r="QK1316"/>
  <c r="PR1316"/>
  <c r="PQ1316"/>
  <c r="PP1316"/>
  <c r="OW1316"/>
  <c r="OV1316"/>
  <c r="OU1316"/>
  <c r="OB1316"/>
  <c r="OA1316"/>
  <c r="NZ1316"/>
  <c r="NG1316"/>
  <c r="NF1316"/>
  <c r="NE1316"/>
  <c r="ML1316"/>
  <c r="MK1316"/>
  <c r="MJ1316"/>
  <c r="LQ1316"/>
  <c r="LP1316"/>
  <c r="LO1316"/>
  <c r="KV1316"/>
  <c r="KU1316"/>
  <c r="KT1316"/>
  <c r="KA1316"/>
  <c r="JZ1316"/>
  <c r="JY1316"/>
  <c r="JF1316"/>
  <c r="JE1316"/>
  <c r="JD1316"/>
  <c r="IK1316"/>
  <c r="IJ1316"/>
  <c r="II1316"/>
  <c r="HP1316"/>
  <c r="HO1316"/>
  <c r="HN1316"/>
  <c r="GU1316"/>
  <c r="GT1316"/>
  <c r="GS1316"/>
  <c r="FZ1316"/>
  <c r="FY1316"/>
  <c r="FX1316"/>
  <c r="FE1316"/>
  <c r="FD1316"/>
  <c r="FC1316"/>
  <c r="EJ1316"/>
  <c r="EI1316"/>
  <c r="EH1316"/>
  <c r="DO1316"/>
  <c r="DN1316"/>
  <c r="DM1316"/>
  <c r="CT1316"/>
  <c r="CS1316"/>
  <c r="CR1316"/>
  <c r="BY1316"/>
  <c r="BX1316"/>
  <c r="BW1316"/>
  <c r="BD1316"/>
  <c r="BC1316"/>
  <c r="BB1316"/>
  <c r="AI1316"/>
  <c r="AH1316"/>
  <c r="AG1316"/>
  <c r="YN1250" l="1"/>
  <c r="ZG1330"/>
  <c r="ZF1330"/>
  <c r="ZE1330"/>
  <c r="ZD1330"/>
  <c r="ZC1330"/>
  <c r="ZB1330"/>
  <c r="ZG1329"/>
  <c r="ZF1329"/>
  <c r="ZE1329"/>
  <c r="ZD1329"/>
  <c r="ZC1329"/>
  <c r="ZB1329"/>
  <c r="YO1323"/>
  <c r="YN1323"/>
  <c r="YM1323"/>
  <c r="XZ1323"/>
  <c r="XY1323"/>
  <c r="XX1323"/>
  <c r="XE1323"/>
  <c r="XD1323"/>
  <c r="XC1323"/>
  <c r="WJ1323"/>
  <c r="WI1323"/>
  <c r="WH1323"/>
  <c r="VO1323"/>
  <c r="VN1323"/>
  <c r="VM1323"/>
  <c r="UT1323"/>
  <c r="US1323"/>
  <c r="UR1323"/>
  <c r="TY1323"/>
  <c r="TX1323"/>
  <c r="TW1323"/>
  <c r="TD1323"/>
  <c r="TC1323"/>
  <c r="TB1323"/>
  <c r="SI1323"/>
  <c r="SH1323"/>
  <c r="SG1323"/>
  <c r="RN1323"/>
  <c r="RM1323"/>
  <c r="RL1323"/>
  <c r="QS1323"/>
  <c r="QR1323"/>
  <c r="QQ1323"/>
  <c r="PX1323"/>
  <c r="PW1323"/>
  <c r="PV1323"/>
  <c r="PC1323"/>
  <c r="PB1323"/>
  <c r="PA1323"/>
  <c r="OH1323"/>
  <c r="OG1323"/>
  <c r="OF1323"/>
  <c r="NM1323"/>
  <c r="NL1323"/>
  <c r="NK1323"/>
  <c r="MR1323"/>
  <c r="MQ1323"/>
  <c r="MP1323"/>
  <c r="LW1323"/>
  <c r="LV1323"/>
  <c r="LU1323"/>
  <c r="LB1323"/>
  <c r="LA1323"/>
  <c r="KZ1323"/>
  <c r="KG1323"/>
  <c r="KF1323"/>
  <c r="KE1323"/>
  <c r="JL1323"/>
  <c r="JK1323"/>
  <c r="JJ1323"/>
  <c r="IQ1323"/>
  <c r="IP1323"/>
  <c r="IO1323"/>
  <c r="HV1323"/>
  <c r="HU1323"/>
  <c r="HT1323"/>
  <c r="HA1323"/>
  <c r="GZ1323"/>
  <c r="GY1323"/>
  <c r="GF1323"/>
  <c r="GE1323"/>
  <c r="GD1323"/>
  <c r="FK1323"/>
  <c r="FJ1323"/>
  <c r="FI1323"/>
  <c r="EP1323"/>
  <c r="EO1323"/>
  <c r="EN1323"/>
  <c r="DU1323"/>
  <c r="DT1323"/>
  <c r="DS1323"/>
  <c r="CZ1323"/>
  <c r="CY1323"/>
  <c r="CX1323"/>
  <c r="CE1323"/>
  <c r="CD1323"/>
  <c r="CC1323"/>
  <c r="BJ1323"/>
  <c r="BI1323"/>
  <c r="BH1323"/>
  <c r="AO1323"/>
  <c r="AN1323"/>
  <c r="AM1323"/>
  <c r="T1323"/>
  <c r="S1323"/>
  <c r="R1323"/>
  <c r="YO1322"/>
  <c r="YN1322"/>
  <c r="YM1322"/>
  <c r="XZ1322"/>
  <c r="XY1322"/>
  <c r="XX1322"/>
  <c r="XE1322"/>
  <c r="XD1322"/>
  <c r="XC1322"/>
  <c r="WJ1322"/>
  <c r="WI1322"/>
  <c r="WH1322"/>
  <c r="VO1322"/>
  <c r="VN1322"/>
  <c r="VM1322"/>
  <c r="UT1322"/>
  <c r="US1322"/>
  <c r="UR1322"/>
  <c r="TY1322"/>
  <c r="TX1322"/>
  <c r="TW1322"/>
  <c r="TD1322"/>
  <c r="TC1322"/>
  <c r="TB1322"/>
  <c r="SI1322"/>
  <c r="SH1322"/>
  <c r="SG1322"/>
  <c r="RN1322"/>
  <c r="RM1322"/>
  <c r="RL1322"/>
  <c r="QS1322"/>
  <c r="QR1322"/>
  <c r="QQ1322"/>
  <c r="PX1322"/>
  <c r="PW1322"/>
  <c r="PV1322"/>
  <c r="PC1322"/>
  <c r="PB1322"/>
  <c r="PA1322"/>
  <c r="OH1322"/>
  <c r="OG1322"/>
  <c r="OF1322"/>
  <c r="NM1322"/>
  <c r="NL1322"/>
  <c r="NK1322"/>
  <c r="MR1322"/>
  <c r="MQ1322"/>
  <c r="MP1322"/>
  <c r="LW1322"/>
  <c r="LV1322"/>
  <c r="LU1322"/>
  <c r="LB1322"/>
  <c r="LA1322"/>
  <c r="KZ1322"/>
  <c r="KG1322"/>
  <c r="KF1322"/>
  <c r="KE1322"/>
  <c r="JL1322"/>
  <c r="JK1322"/>
  <c r="JJ1322"/>
  <c r="IQ1322"/>
  <c r="IP1322"/>
  <c r="IO1322"/>
  <c r="HV1322"/>
  <c r="HU1322"/>
  <c r="HT1322"/>
  <c r="HA1322"/>
  <c r="GZ1322"/>
  <c r="GY1322"/>
  <c r="GF1322"/>
  <c r="GE1322"/>
  <c r="GD1322"/>
  <c r="FK1322"/>
  <c r="FJ1322"/>
  <c r="FI1322"/>
  <c r="EP1322"/>
  <c r="EO1322"/>
  <c r="EN1322"/>
  <c r="DU1322"/>
  <c r="DT1322"/>
  <c r="DS1322"/>
  <c r="CZ1322"/>
  <c r="CY1322"/>
  <c r="CX1322"/>
  <c r="CE1322"/>
  <c r="CD1322"/>
  <c r="CC1322"/>
  <c r="BJ1322"/>
  <c r="BI1322"/>
  <c r="BH1322"/>
  <c r="AO1322"/>
  <c r="AN1322"/>
  <c r="AM1322"/>
  <c r="T1322"/>
  <c r="S1322"/>
  <c r="R1322"/>
  <c r="YO1321"/>
  <c r="YN1321"/>
  <c r="YM1321"/>
  <c r="XZ1321"/>
  <c r="XY1321"/>
  <c r="XX1321"/>
  <c r="XE1321"/>
  <c r="XD1321"/>
  <c r="XC1321"/>
  <c r="WJ1321"/>
  <c r="WI1321"/>
  <c r="WH1321"/>
  <c r="VO1321"/>
  <c r="VN1321"/>
  <c r="VM1321"/>
  <c r="UT1321"/>
  <c r="US1321"/>
  <c r="UR1321"/>
  <c r="TY1321"/>
  <c r="TX1321"/>
  <c r="TW1321"/>
  <c r="TD1321"/>
  <c r="TC1321"/>
  <c r="TB1321"/>
  <c r="SI1321"/>
  <c r="SH1321"/>
  <c r="SG1321"/>
  <c r="RN1321"/>
  <c r="RM1321"/>
  <c r="RL1321"/>
  <c r="QS1321"/>
  <c r="QR1321"/>
  <c r="QQ1321"/>
  <c r="PX1321"/>
  <c r="PW1321"/>
  <c r="PV1321"/>
  <c r="PC1321"/>
  <c r="PB1321"/>
  <c r="PA1321"/>
  <c r="OH1321"/>
  <c r="OG1321"/>
  <c r="OF1321"/>
  <c r="NM1321"/>
  <c r="NL1321"/>
  <c r="NK1321"/>
  <c r="MR1321"/>
  <c r="MQ1321"/>
  <c r="MP1321"/>
  <c r="LW1321"/>
  <c r="LV1321"/>
  <c r="LU1321"/>
  <c r="LB1321"/>
  <c r="LA1321"/>
  <c r="KZ1321"/>
  <c r="KG1321"/>
  <c r="KF1321"/>
  <c r="KE1321"/>
  <c r="JL1321"/>
  <c r="JK1321"/>
  <c r="JJ1321"/>
  <c r="IQ1321"/>
  <c r="IP1321"/>
  <c r="IO1321"/>
  <c r="HV1321"/>
  <c r="HU1321"/>
  <c r="HT1321"/>
  <c r="HA1321"/>
  <c r="GZ1321"/>
  <c r="GY1321"/>
  <c r="GF1321"/>
  <c r="GE1321"/>
  <c r="GD1321"/>
  <c r="FK1321"/>
  <c r="FJ1321"/>
  <c r="FI1321"/>
  <c r="EP1321"/>
  <c r="EO1321"/>
  <c r="EN1321"/>
  <c r="DU1321"/>
  <c r="DT1321"/>
  <c r="DS1321"/>
  <c r="CZ1321"/>
  <c r="CY1321"/>
  <c r="CX1321"/>
  <c r="CE1321"/>
  <c r="CD1321"/>
  <c r="CC1321"/>
  <c r="BJ1321"/>
  <c r="BI1321"/>
  <c r="BH1321"/>
  <c r="AO1321"/>
  <c r="AN1321"/>
  <c r="AM1321"/>
  <c r="T1321"/>
  <c r="S1321"/>
  <c r="R1321"/>
  <c r="YO1319"/>
  <c r="YN1319"/>
  <c r="YM1319"/>
  <c r="XZ1319"/>
  <c r="XY1319"/>
  <c r="XX1319"/>
  <c r="XE1319"/>
  <c r="XD1319"/>
  <c r="XC1319"/>
  <c r="WJ1319"/>
  <c r="WI1319"/>
  <c r="WH1319"/>
  <c r="VO1319"/>
  <c r="VN1319"/>
  <c r="VM1319"/>
  <c r="UT1319"/>
  <c r="US1319"/>
  <c r="UR1319"/>
  <c r="TY1319"/>
  <c r="TX1319"/>
  <c r="TW1319"/>
  <c r="TD1319"/>
  <c r="TC1319"/>
  <c r="TB1319"/>
  <c r="SI1319"/>
  <c r="SH1319"/>
  <c r="SG1319"/>
  <c r="RN1319"/>
  <c r="RM1319"/>
  <c r="RL1319"/>
  <c r="QS1319"/>
  <c r="QR1319"/>
  <c r="QQ1319"/>
  <c r="PX1319"/>
  <c r="PW1319"/>
  <c r="PV1319"/>
  <c r="PC1319"/>
  <c r="PB1319"/>
  <c r="PA1319"/>
  <c r="OH1319"/>
  <c r="OG1319"/>
  <c r="OF1319"/>
  <c r="NM1319"/>
  <c r="NL1319"/>
  <c r="NK1319"/>
  <c r="MR1319"/>
  <c r="MQ1319"/>
  <c r="MP1319"/>
  <c r="LW1319"/>
  <c r="LV1319"/>
  <c r="LU1319"/>
  <c r="LB1319"/>
  <c r="LA1319"/>
  <c r="KZ1319"/>
  <c r="KG1319"/>
  <c r="KF1319"/>
  <c r="KE1319"/>
  <c r="JL1319"/>
  <c r="JK1319"/>
  <c r="JJ1319"/>
  <c r="IQ1319"/>
  <c r="IP1319"/>
  <c r="IO1319"/>
  <c r="HV1319"/>
  <c r="HU1319"/>
  <c r="HT1319"/>
  <c r="HA1319"/>
  <c r="GZ1319"/>
  <c r="GY1319"/>
  <c r="GF1319"/>
  <c r="GE1319"/>
  <c r="GD1319"/>
  <c r="FK1319"/>
  <c r="FJ1319"/>
  <c r="FI1319"/>
  <c r="EP1319"/>
  <c r="EO1319"/>
  <c r="EN1319"/>
  <c r="DU1319"/>
  <c r="DT1319"/>
  <c r="DS1319"/>
  <c r="CZ1319"/>
  <c r="CY1319"/>
  <c r="CX1319"/>
  <c r="CE1319"/>
  <c r="CD1319"/>
  <c r="CC1319"/>
  <c r="BJ1319"/>
  <c r="BI1319"/>
  <c r="BH1319"/>
  <c r="AO1319"/>
  <c r="AN1319"/>
  <c r="AM1319"/>
  <c r="T1319"/>
  <c r="S1319"/>
  <c r="R1319"/>
  <c r="YO1318"/>
  <c r="YN1318"/>
  <c r="YM1318"/>
  <c r="XZ1318"/>
  <c r="XY1318"/>
  <c r="XX1318"/>
  <c r="XE1318"/>
  <c r="XD1318"/>
  <c r="XC1318"/>
  <c r="WJ1318"/>
  <c r="WI1318"/>
  <c r="WH1318"/>
  <c r="VO1318"/>
  <c r="VN1318"/>
  <c r="VM1318"/>
  <c r="UT1318"/>
  <c r="US1318"/>
  <c r="UR1318"/>
  <c r="TY1318"/>
  <c r="TX1318"/>
  <c r="TW1318"/>
  <c r="TD1318"/>
  <c r="TC1318"/>
  <c r="TB1318"/>
  <c r="SI1318"/>
  <c r="SH1318"/>
  <c r="SG1318"/>
  <c r="RN1318"/>
  <c r="RM1318"/>
  <c r="RL1318"/>
  <c r="QS1318"/>
  <c r="QR1318"/>
  <c r="QQ1318"/>
  <c r="PX1318"/>
  <c r="PW1318"/>
  <c r="PV1318"/>
  <c r="PC1318"/>
  <c r="PB1318"/>
  <c r="PA1318"/>
  <c r="OH1318"/>
  <c r="OG1318"/>
  <c r="OF1318"/>
  <c r="NM1318"/>
  <c r="NL1318"/>
  <c r="NK1318"/>
  <c r="MR1318"/>
  <c r="MQ1318"/>
  <c r="MP1318"/>
  <c r="LW1318"/>
  <c r="LV1318"/>
  <c r="LU1318"/>
  <c r="LB1318"/>
  <c r="LA1318"/>
  <c r="KZ1318"/>
  <c r="KG1318"/>
  <c r="KF1318"/>
  <c r="KE1318"/>
  <c r="JL1318"/>
  <c r="JK1318"/>
  <c r="JJ1318"/>
  <c r="IQ1318"/>
  <c r="IP1318"/>
  <c r="IO1318"/>
  <c r="HV1318"/>
  <c r="HU1318"/>
  <c r="HT1318"/>
  <c r="HA1318"/>
  <c r="GZ1318"/>
  <c r="GY1318"/>
  <c r="GF1318"/>
  <c r="GE1318"/>
  <c r="GD1318"/>
  <c r="FK1318"/>
  <c r="FJ1318"/>
  <c r="FI1318"/>
  <c r="EP1318"/>
  <c r="EO1318"/>
  <c r="EN1318"/>
  <c r="DU1318"/>
  <c r="DT1318"/>
  <c r="DS1318"/>
  <c r="CZ1318"/>
  <c r="CY1318"/>
  <c r="CX1318"/>
  <c r="CE1318"/>
  <c r="CD1318"/>
  <c r="CC1318"/>
  <c r="BJ1318"/>
  <c r="BI1318"/>
  <c r="BH1318"/>
  <c r="AO1318"/>
  <c r="AN1318"/>
  <c r="AM1318"/>
  <c r="T1318"/>
  <c r="S1318"/>
  <c r="R1318"/>
  <c r="YO1317"/>
  <c r="YN1317"/>
  <c r="YM1317"/>
  <c r="YM1316" s="1"/>
  <c r="XZ1317"/>
  <c r="XY1317"/>
  <c r="XX1317"/>
  <c r="XX1316" s="1"/>
  <c r="XX1325" s="1"/>
  <c r="YD1326" s="1"/>
  <c r="XE1317"/>
  <c r="XE1316" s="1"/>
  <c r="XE1325" s="1"/>
  <c r="XK1326" s="1"/>
  <c r="XD1317"/>
  <c r="XC1317"/>
  <c r="WJ1317"/>
  <c r="WI1317"/>
  <c r="WI1316" s="1"/>
  <c r="WI1325" s="1"/>
  <c r="WO1326" s="1"/>
  <c r="WH1317"/>
  <c r="VO1317"/>
  <c r="VN1317"/>
  <c r="VM1317"/>
  <c r="UT1317"/>
  <c r="US1317"/>
  <c r="US1316" s="1"/>
  <c r="US1325" s="1"/>
  <c r="UY1326" s="1"/>
  <c r="UR1317"/>
  <c r="UR1316" s="1"/>
  <c r="UR1325" s="1"/>
  <c r="UX1326" s="1"/>
  <c r="TY1317"/>
  <c r="TX1317"/>
  <c r="TW1317"/>
  <c r="TD1317"/>
  <c r="TC1317"/>
  <c r="TC1316" s="1"/>
  <c r="TC1325" s="1"/>
  <c r="TI1326" s="1"/>
  <c r="TB1317"/>
  <c r="SI1317"/>
  <c r="SH1317"/>
  <c r="SG1317"/>
  <c r="SG1316" s="1"/>
  <c r="SG1325" s="1"/>
  <c r="SM1326" s="1"/>
  <c r="RN1317"/>
  <c r="RM1317"/>
  <c r="RL1317"/>
  <c r="QS1317"/>
  <c r="QS1316" s="1"/>
  <c r="QS1325" s="1"/>
  <c r="QY1326" s="1"/>
  <c r="QR1317"/>
  <c r="QQ1317"/>
  <c r="QQ1316" s="1"/>
  <c r="QQ1325" s="1"/>
  <c r="QW1326" s="1"/>
  <c r="PX1317"/>
  <c r="PX1316" s="1"/>
  <c r="PX1325" s="1"/>
  <c r="QD1326" s="1"/>
  <c r="PW1317"/>
  <c r="PW1316" s="1"/>
  <c r="PW1325" s="1"/>
  <c r="QC1326" s="1"/>
  <c r="PV1317"/>
  <c r="PC1317"/>
  <c r="PB1317"/>
  <c r="PA1317"/>
  <c r="PA1316" s="1"/>
  <c r="PA1325" s="1"/>
  <c r="PG1326" s="1"/>
  <c r="OH1317"/>
  <c r="OG1317"/>
  <c r="OF1317"/>
  <c r="NM1317"/>
  <c r="NM1316" s="1"/>
  <c r="NM1325" s="1"/>
  <c r="NS1326" s="1"/>
  <c r="NL1317"/>
  <c r="NK1317"/>
  <c r="MR1317"/>
  <c r="MQ1317"/>
  <c r="MQ1316" s="1"/>
  <c r="MQ1325" s="1"/>
  <c r="MW1326" s="1"/>
  <c r="MP1317"/>
  <c r="LW1317"/>
  <c r="LV1317"/>
  <c r="LU1317"/>
  <c r="LU1316" s="1"/>
  <c r="LU1325" s="1"/>
  <c r="MA1326" s="1"/>
  <c r="LB1317"/>
  <c r="LA1317"/>
  <c r="LA1316" s="1"/>
  <c r="LA1325" s="1"/>
  <c r="LG1326" s="1"/>
  <c r="KZ1317"/>
  <c r="KG1317"/>
  <c r="KG1316" s="1"/>
  <c r="KG1325" s="1"/>
  <c r="KM1326" s="1"/>
  <c r="KF1317"/>
  <c r="KE1317"/>
  <c r="JL1317"/>
  <c r="JK1317"/>
  <c r="JK1316" s="1"/>
  <c r="JK1325" s="1"/>
  <c r="JQ1326" s="1"/>
  <c r="JJ1317"/>
  <c r="IQ1317"/>
  <c r="IP1317"/>
  <c r="IO1317"/>
  <c r="IO1316" s="1"/>
  <c r="IO1325" s="1"/>
  <c r="IU1326" s="1"/>
  <c r="HV1317"/>
  <c r="HU1317"/>
  <c r="HU1316" s="1"/>
  <c r="HU1325" s="1"/>
  <c r="IA1326" s="1"/>
  <c r="HT1317"/>
  <c r="HT1316" s="1"/>
  <c r="HT1325" s="1"/>
  <c r="HZ1326" s="1"/>
  <c r="HA1317"/>
  <c r="HA1316" s="1"/>
  <c r="HA1325" s="1"/>
  <c r="HG1326" s="1"/>
  <c r="GZ1317"/>
  <c r="GY1317"/>
  <c r="GY1316" s="1"/>
  <c r="GY1325" s="1"/>
  <c r="HE1326" s="1"/>
  <c r="GF1317"/>
  <c r="GF1316" s="1"/>
  <c r="GF1325" s="1"/>
  <c r="GL1326" s="1"/>
  <c r="GL1318" s="1"/>
  <c r="GR1318" s="1"/>
  <c r="GE1317"/>
  <c r="GE1316" s="1"/>
  <c r="GE1325" s="1"/>
  <c r="GK1326" s="1"/>
  <c r="GD1317"/>
  <c r="FK1317"/>
  <c r="FK1316" s="1"/>
  <c r="FK1325" s="1"/>
  <c r="FQ1326" s="1"/>
  <c r="FJ1317"/>
  <c r="FJ1316" s="1"/>
  <c r="FJ1325" s="1"/>
  <c r="FP1326" s="1"/>
  <c r="FP1318" s="1"/>
  <c r="FV1318" s="1"/>
  <c r="FI1317"/>
  <c r="FI1316" s="1"/>
  <c r="FI1325" s="1"/>
  <c r="FO1326" s="1"/>
  <c r="EP1317"/>
  <c r="EO1317"/>
  <c r="EN1317"/>
  <c r="DU1317"/>
  <c r="DU1316" s="1"/>
  <c r="DU1325" s="1"/>
  <c r="EA1326" s="1"/>
  <c r="DT1317"/>
  <c r="DS1317"/>
  <c r="CZ1317"/>
  <c r="CY1317"/>
  <c r="CY1316" s="1"/>
  <c r="CY1325" s="1"/>
  <c r="DE1326" s="1"/>
  <c r="CX1317"/>
  <c r="CE1317"/>
  <c r="CD1317"/>
  <c r="CC1317"/>
  <c r="CC1316" s="1"/>
  <c r="CC1325" s="1"/>
  <c r="CI1326" s="1"/>
  <c r="BJ1317"/>
  <c r="BI1317"/>
  <c r="BH1317"/>
  <c r="AO1317"/>
  <c r="AO1316" s="1"/>
  <c r="AO1325" s="1"/>
  <c r="AU1326" s="1"/>
  <c r="AN1317"/>
  <c r="AM1317"/>
  <c r="T1317"/>
  <c r="S1317"/>
  <c r="S1316" s="1"/>
  <c r="S1325" s="1"/>
  <c r="Y1326" s="1"/>
  <c r="R1317"/>
  <c r="XZ1316"/>
  <c r="XZ1325" s="1"/>
  <c r="YF1326" s="1"/>
  <c r="XY1316"/>
  <c r="XY1325" s="1"/>
  <c r="YE1326" s="1"/>
  <c r="XT1316"/>
  <c r="XS1316"/>
  <c r="XR1316"/>
  <c r="XD1316"/>
  <c r="XD1325" s="1"/>
  <c r="XJ1326" s="1"/>
  <c r="XJ1317" s="1"/>
  <c r="XP1317" s="1"/>
  <c r="XC1316"/>
  <c r="XC1325" s="1"/>
  <c r="XI1326" s="1"/>
  <c r="WJ1316"/>
  <c r="WJ1325" s="1"/>
  <c r="WP1326" s="1"/>
  <c r="WH1316"/>
  <c r="WH1325" s="1"/>
  <c r="WN1326" s="1"/>
  <c r="VO1316"/>
  <c r="VO1325" s="1"/>
  <c r="VU1326" s="1"/>
  <c r="UT1316"/>
  <c r="UT1325" s="1"/>
  <c r="UZ1326" s="1"/>
  <c r="TW1316"/>
  <c r="TW1325" s="1"/>
  <c r="UC1326" s="1"/>
  <c r="TD1316"/>
  <c r="TD1325" s="1"/>
  <c r="TJ1326" s="1"/>
  <c r="TB1316"/>
  <c r="TB1325" s="1"/>
  <c r="TH1326" s="1"/>
  <c r="SI1316"/>
  <c r="SI1325" s="1"/>
  <c r="SO1326" s="1"/>
  <c r="SH1316"/>
  <c r="SH1325" s="1"/>
  <c r="SN1326" s="1"/>
  <c r="SN1317" s="1"/>
  <c r="ST1317" s="1"/>
  <c r="RM1316"/>
  <c r="RM1325" s="1"/>
  <c r="RS1326" s="1"/>
  <c r="QR1316"/>
  <c r="QR1325" s="1"/>
  <c r="QX1326" s="1"/>
  <c r="QX1317" s="1"/>
  <c r="RD1317" s="1"/>
  <c r="PC1316"/>
  <c r="PC1325" s="1"/>
  <c r="PI1326" s="1"/>
  <c r="PB1316"/>
  <c r="PB1325" s="1"/>
  <c r="PH1326" s="1"/>
  <c r="PH1317" s="1"/>
  <c r="PN1317" s="1"/>
  <c r="OH1316"/>
  <c r="OH1325" s="1"/>
  <c r="ON1326" s="1"/>
  <c r="OG1316"/>
  <c r="OG1325" s="1"/>
  <c r="OM1326" s="1"/>
  <c r="OF1316"/>
  <c r="OF1325" s="1"/>
  <c r="OL1326" s="1"/>
  <c r="NL1316"/>
  <c r="NL1325" s="1"/>
  <c r="NR1326" s="1"/>
  <c r="NR1317" s="1"/>
  <c r="NX1317" s="1"/>
  <c r="NK1316"/>
  <c r="NK1325" s="1"/>
  <c r="NQ1326" s="1"/>
  <c r="MR1316"/>
  <c r="MR1325" s="1"/>
  <c r="MX1326" s="1"/>
  <c r="MP1316"/>
  <c r="MP1325" s="1"/>
  <c r="MV1326" s="1"/>
  <c r="LW1316"/>
  <c r="LW1325" s="1"/>
  <c r="MC1326" s="1"/>
  <c r="LV1316"/>
  <c r="LV1325" s="1"/>
  <c r="MB1326" s="1"/>
  <c r="MB1317" s="1"/>
  <c r="MH1317" s="1"/>
  <c r="LB1316"/>
  <c r="LB1325" s="1"/>
  <c r="LH1326" s="1"/>
  <c r="KZ1316"/>
  <c r="KZ1325" s="1"/>
  <c r="LF1326" s="1"/>
  <c r="KF1316"/>
  <c r="KF1325" s="1"/>
  <c r="KL1326" s="1"/>
  <c r="KL1317" s="1"/>
  <c r="KR1317" s="1"/>
  <c r="KE1316"/>
  <c r="KE1325" s="1"/>
  <c r="KK1326" s="1"/>
  <c r="JL1316"/>
  <c r="JL1325" s="1"/>
  <c r="JR1326" s="1"/>
  <c r="JJ1316"/>
  <c r="JJ1325" s="1"/>
  <c r="JP1326" s="1"/>
  <c r="IQ1316"/>
  <c r="IQ1325" s="1"/>
  <c r="IW1326" s="1"/>
  <c r="IP1316"/>
  <c r="IP1325" s="1"/>
  <c r="IV1326" s="1"/>
  <c r="IV1317" s="1"/>
  <c r="JB1317" s="1"/>
  <c r="HV1316"/>
  <c r="HV1325" s="1"/>
  <c r="IB1326" s="1"/>
  <c r="IB1318" s="1"/>
  <c r="IH1318" s="1"/>
  <c r="GZ1316"/>
  <c r="GZ1325" s="1"/>
  <c r="HF1326" s="1"/>
  <c r="HF1317" s="1"/>
  <c r="HL1317" s="1"/>
  <c r="GD1316"/>
  <c r="GD1325" s="1"/>
  <c r="GJ1326" s="1"/>
  <c r="EP1316"/>
  <c r="EP1325" s="1"/>
  <c r="EV1326" s="1"/>
  <c r="EO1316"/>
  <c r="EO1325" s="1"/>
  <c r="EU1326" s="1"/>
  <c r="EN1316"/>
  <c r="EN1325" s="1"/>
  <c r="ET1326" s="1"/>
  <c r="DT1316"/>
  <c r="DT1325" s="1"/>
  <c r="DZ1326" s="1"/>
  <c r="DZ1318" s="1"/>
  <c r="EF1318" s="1"/>
  <c r="DS1316"/>
  <c r="DS1325" s="1"/>
  <c r="DY1326" s="1"/>
  <c r="CZ1316"/>
  <c r="CZ1325" s="1"/>
  <c r="DF1326" s="1"/>
  <c r="CX1316"/>
  <c r="CX1325" s="1"/>
  <c r="DD1326" s="1"/>
  <c r="CE1316"/>
  <c r="CE1325" s="1"/>
  <c r="CK1326" s="1"/>
  <c r="CD1316"/>
  <c r="CD1325" s="1"/>
  <c r="CJ1326" s="1"/>
  <c r="CJ1318" s="1"/>
  <c r="CP1318" s="1"/>
  <c r="BJ1316"/>
  <c r="BJ1325" s="1"/>
  <c r="BP1326" s="1"/>
  <c r="BI1316"/>
  <c r="BI1325" s="1"/>
  <c r="BO1326" s="1"/>
  <c r="BH1316"/>
  <c r="BH1325" s="1"/>
  <c r="BN1326" s="1"/>
  <c r="AN1316"/>
  <c r="AN1325" s="1"/>
  <c r="AT1326" s="1"/>
  <c r="AT1318" s="1"/>
  <c r="AZ1318" s="1"/>
  <c r="AM1316"/>
  <c r="AM1325" s="1"/>
  <c r="AS1326" s="1"/>
  <c r="T1316"/>
  <c r="T1325" s="1"/>
  <c r="Z1326" s="1"/>
  <c r="R1316"/>
  <c r="R1325" s="1"/>
  <c r="X1326" s="1"/>
  <c r="N1316"/>
  <c r="M1316"/>
  <c r="L1316"/>
  <c r="ZG1313"/>
  <c r="ZF1313"/>
  <c r="ZD1313"/>
  <c r="ZC1313"/>
  <c r="ZE1313"/>
  <c r="ZB1313"/>
  <c r="ZG1312"/>
  <c r="ZF1312"/>
  <c r="ZE1312"/>
  <c r="ZD1312"/>
  <c r="ZC1312"/>
  <c r="ZB1312"/>
  <c r="YO1306"/>
  <c r="YN1306"/>
  <c r="YM1306"/>
  <c r="YO1305"/>
  <c r="YN1305"/>
  <c r="YM1305"/>
  <c r="YO1304"/>
  <c r="YN1304"/>
  <c r="YM1304"/>
  <c r="YO1303"/>
  <c r="YN1303"/>
  <c r="YM1303"/>
  <c r="YO1302"/>
  <c r="YN1302"/>
  <c r="YM1302"/>
  <c r="YO1301"/>
  <c r="YN1301"/>
  <c r="YM1301"/>
  <c r="YO1300"/>
  <c r="YN1300"/>
  <c r="YM1300"/>
  <c r="YO1299"/>
  <c r="YN1299"/>
  <c r="YM1299"/>
  <c r="XT1298"/>
  <c r="XS1298"/>
  <c r="XR1298"/>
  <c r="YO1296"/>
  <c r="YN1296"/>
  <c r="YM1296"/>
  <c r="YO1295"/>
  <c r="YN1295"/>
  <c r="YM1295"/>
  <c r="YO1294"/>
  <c r="YN1294"/>
  <c r="YM1294"/>
  <c r="YO1293"/>
  <c r="YN1293"/>
  <c r="YM1293"/>
  <c r="YO1292"/>
  <c r="YN1292"/>
  <c r="YM1292"/>
  <c r="YO1291"/>
  <c r="YN1291"/>
  <c r="YM1291"/>
  <c r="YO1290"/>
  <c r="YN1290"/>
  <c r="YM1290"/>
  <c r="YO1289"/>
  <c r="YN1289"/>
  <c r="YM1289"/>
  <c r="XT1288"/>
  <c r="XS1288"/>
  <c r="XR1288"/>
  <c r="YO1286"/>
  <c r="YN1286"/>
  <c r="YM1286"/>
  <c r="YO1285"/>
  <c r="YN1285"/>
  <c r="YM1285"/>
  <c r="YO1284"/>
  <c r="YN1284"/>
  <c r="YM1284"/>
  <c r="YO1283"/>
  <c r="YN1283"/>
  <c r="YM1283"/>
  <c r="YO1282"/>
  <c r="YN1282"/>
  <c r="YM1282"/>
  <c r="YO1281"/>
  <c r="YN1281"/>
  <c r="YM1281"/>
  <c r="YO1280"/>
  <c r="YN1280"/>
  <c r="YM1280"/>
  <c r="YO1279"/>
  <c r="YN1279"/>
  <c r="YM1279"/>
  <c r="XT1278"/>
  <c r="XS1278"/>
  <c r="XR1278"/>
  <c r="ZG1275"/>
  <c r="ZF1275"/>
  <c r="ZE1275"/>
  <c r="ZD1275"/>
  <c r="ZC1275"/>
  <c r="ZB1275"/>
  <c r="ZG1274"/>
  <c r="ZF1274"/>
  <c r="ZE1274"/>
  <c r="ZD1274"/>
  <c r="ZC1274"/>
  <c r="ZB1274"/>
  <c r="YO1268"/>
  <c r="YN1268"/>
  <c r="YM1268"/>
  <c r="YO1267"/>
  <c r="YN1267"/>
  <c r="YM1267"/>
  <c r="YO1266"/>
  <c r="YN1266"/>
  <c r="YM1266"/>
  <c r="YO1265"/>
  <c r="YN1265"/>
  <c r="YM1265"/>
  <c r="YO1264"/>
  <c r="YN1264"/>
  <c r="YM1264"/>
  <c r="YO1263"/>
  <c r="YN1263"/>
  <c r="YM1263"/>
  <c r="YO1262"/>
  <c r="YN1262"/>
  <c r="YM1262"/>
  <c r="YO1261"/>
  <c r="YN1261"/>
  <c r="YM1261"/>
  <c r="YO1260"/>
  <c r="YN1260"/>
  <c r="YM1260"/>
  <c r="YO1259"/>
  <c r="YN1259"/>
  <c r="YM1259"/>
  <c r="ZD1258"/>
  <c r="ZC1258"/>
  <c r="ZB1258"/>
  <c r="YR1258"/>
  <c r="YQ1258"/>
  <c r="YP1258"/>
  <c r="YI1258"/>
  <c r="YH1258"/>
  <c r="YG1258"/>
  <c r="XW1258"/>
  <c r="XV1258"/>
  <c r="XU1258"/>
  <c r="XT1258"/>
  <c r="XS1258"/>
  <c r="XR1258"/>
  <c r="XN1258"/>
  <c r="XM1258"/>
  <c r="XL1258"/>
  <c r="XB1258"/>
  <c r="XA1258"/>
  <c r="WZ1258"/>
  <c r="WY1258"/>
  <c r="WX1258"/>
  <c r="WW1258"/>
  <c r="WS1258"/>
  <c r="WR1258"/>
  <c r="WQ1258"/>
  <c r="WG1258"/>
  <c r="WF1258"/>
  <c r="WE1258"/>
  <c r="WD1258"/>
  <c r="WC1258"/>
  <c r="WB1258"/>
  <c r="VX1258"/>
  <c r="VW1258"/>
  <c r="VV1258"/>
  <c r="VL1258"/>
  <c r="VK1258"/>
  <c r="VJ1258"/>
  <c r="VI1258"/>
  <c r="VH1258"/>
  <c r="VG1258"/>
  <c r="VC1258"/>
  <c r="VB1258"/>
  <c r="VA1258"/>
  <c r="UQ1258"/>
  <c r="UP1258"/>
  <c r="UO1258"/>
  <c r="UH1258"/>
  <c r="UG1258"/>
  <c r="UF1258"/>
  <c r="TV1258"/>
  <c r="TU1258"/>
  <c r="TT1258"/>
  <c r="TS1258"/>
  <c r="TR1258"/>
  <c r="TQ1258"/>
  <c r="TM1258"/>
  <c r="TL1258"/>
  <c r="TK1258"/>
  <c r="TA1258"/>
  <c r="SZ1258"/>
  <c r="SY1258"/>
  <c r="SX1258"/>
  <c r="SW1258"/>
  <c r="SV1258"/>
  <c r="SR1258"/>
  <c r="SQ1258"/>
  <c r="SP1258"/>
  <c r="SF1258"/>
  <c r="SE1258"/>
  <c r="SD1258"/>
  <c r="SC1258"/>
  <c r="SB1258"/>
  <c r="SA1258"/>
  <c r="RW1258"/>
  <c r="RV1258"/>
  <c r="RU1258"/>
  <c r="RK1258"/>
  <c r="RJ1258"/>
  <c r="RI1258"/>
  <c r="RH1258"/>
  <c r="RG1258"/>
  <c r="RF1258"/>
  <c r="RB1258"/>
  <c r="RA1258"/>
  <c r="QZ1258"/>
  <c r="QP1258"/>
  <c r="QO1258"/>
  <c r="QN1258"/>
  <c r="QM1258"/>
  <c r="QL1258"/>
  <c r="QK1258"/>
  <c r="QG1258"/>
  <c r="QF1258"/>
  <c r="QE1258"/>
  <c r="PU1258"/>
  <c r="PT1258"/>
  <c r="PS1258"/>
  <c r="PR1258"/>
  <c r="PQ1258"/>
  <c r="PP1258"/>
  <c r="PL1258"/>
  <c r="PK1258"/>
  <c r="PJ1258"/>
  <c r="OZ1258"/>
  <c r="OY1258"/>
  <c r="OX1258"/>
  <c r="OW1258"/>
  <c r="OV1258"/>
  <c r="OU1258"/>
  <c r="OQ1258"/>
  <c r="OP1258"/>
  <c r="OO1258"/>
  <c r="OE1258"/>
  <c r="OD1258"/>
  <c r="OC1258"/>
  <c r="OB1258"/>
  <c r="OA1258"/>
  <c r="NZ1258"/>
  <c r="NV1258"/>
  <c r="NU1258"/>
  <c r="NT1258"/>
  <c r="NJ1258"/>
  <c r="NI1258"/>
  <c r="NH1258"/>
  <c r="NG1258"/>
  <c r="NF1258"/>
  <c r="NE1258"/>
  <c r="NA1258"/>
  <c r="MZ1258"/>
  <c r="MY1258"/>
  <c r="MO1258"/>
  <c r="MN1258"/>
  <c r="MM1258"/>
  <c r="ML1258"/>
  <c r="MK1258"/>
  <c r="MJ1258"/>
  <c r="MF1258"/>
  <c r="ME1258"/>
  <c r="MD1258"/>
  <c r="LT1258"/>
  <c r="LS1258"/>
  <c r="LR1258"/>
  <c r="LQ1258"/>
  <c r="LP1258"/>
  <c r="LO1258"/>
  <c r="LK1258"/>
  <c r="LJ1258"/>
  <c r="LI1258"/>
  <c r="KY1258"/>
  <c r="KX1258"/>
  <c r="KW1258"/>
  <c r="KV1258"/>
  <c r="KU1258"/>
  <c r="KT1258"/>
  <c r="KP1258"/>
  <c r="KO1258"/>
  <c r="KN1258"/>
  <c r="KD1258"/>
  <c r="KC1258"/>
  <c r="KB1258"/>
  <c r="KA1258"/>
  <c r="JZ1258"/>
  <c r="JY1258"/>
  <c r="JU1258"/>
  <c r="JT1258"/>
  <c r="JS1258"/>
  <c r="JI1258"/>
  <c r="JH1258"/>
  <c r="JG1258"/>
  <c r="JF1258"/>
  <c r="JE1258"/>
  <c r="JD1258"/>
  <c r="IZ1258"/>
  <c r="IY1258"/>
  <c r="IX1258"/>
  <c r="IN1258"/>
  <c r="IM1258"/>
  <c r="IL1258"/>
  <c r="IK1258"/>
  <c r="IJ1258"/>
  <c r="II1258"/>
  <c r="IE1258"/>
  <c r="ID1258"/>
  <c r="IC1258"/>
  <c r="HS1258"/>
  <c r="HR1258"/>
  <c r="HQ1258"/>
  <c r="HP1258"/>
  <c r="HO1258"/>
  <c r="HN1258"/>
  <c r="HJ1258"/>
  <c r="HI1258"/>
  <c r="HH1258"/>
  <c r="GX1258"/>
  <c r="GW1258"/>
  <c r="GV1258"/>
  <c r="GO1258"/>
  <c r="GN1258"/>
  <c r="GM1258"/>
  <c r="GC1258"/>
  <c r="GB1258"/>
  <c r="GA1258"/>
  <c r="FZ1258"/>
  <c r="FY1258"/>
  <c r="FX1258"/>
  <c r="FT1258"/>
  <c r="FS1258"/>
  <c r="FR1258"/>
  <c r="FH1258"/>
  <c r="FG1258"/>
  <c r="FF1258"/>
  <c r="FE1258"/>
  <c r="FD1258"/>
  <c r="FC1258"/>
  <c r="EY1258"/>
  <c r="EX1258"/>
  <c r="EW1258"/>
  <c r="EM1258"/>
  <c r="EL1258"/>
  <c r="EK1258"/>
  <c r="EJ1258"/>
  <c r="EI1258"/>
  <c r="EH1258"/>
  <c r="ED1258"/>
  <c r="EC1258"/>
  <c r="EB1258"/>
  <c r="DR1258"/>
  <c r="DQ1258"/>
  <c r="DP1258"/>
  <c r="DO1258"/>
  <c r="DN1258"/>
  <c r="DM1258"/>
  <c r="DI1258"/>
  <c r="DH1258"/>
  <c r="DG1258"/>
  <c r="CW1258"/>
  <c r="CV1258"/>
  <c r="CU1258"/>
  <c r="CT1258"/>
  <c r="CS1258"/>
  <c r="CR1258"/>
  <c r="CN1258"/>
  <c r="CM1258"/>
  <c r="CL1258"/>
  <c r="CB1258"/>
  <c r="CA1258"/>
  <c r="BZ1258"/>
  <c r="BY1258"/>
  <c r="BX1258"/>
  <c r="BW1258"/>
  <c r="BS1258"/>
  <c r="BR1258"/>
  <c r="BQ1258"/>
  <c r="BG1258"/>
  <c r="BF1258"/>
  <c r="BE1258"/>
  <c r="BD1258"/>
  <c r="BC1258"/>
  <c r="BB1258"/>
  <c r="AX1258"/>
  <c r="AW1258"/>
  <c r="AV1258"/>
  <c r="AL1258"/>
  <c r="AK1258"/>
  <c r="AJ1258"/>
  <c r="AI1258"/>
  <c r="AH1258"/>
  <c r="AG1258"/>
  <c r="AC1258"/>
  <c r="AB1258"/>
  <c r="AA1258"/>
  <c r="Q1258"/>
  <c r="P1258"/>
  <c r="O1258"/>
  <c r="N1258"/>
  <c r="M1258"/>
  <c r="L1258"/>
  <c r="YO1256"/>
  <c r="YN1256"/>
  <c r="YM1256"/>
  <c r="YO1255"/>
  <c r="YN1255"/>
  <c r="YM1255"/>
  <c r="YO1254"/>
  <c r="YN1254"/>
  <c r="YM1254"/>
  <c r="YO1253"/>
  <c r="YN1253"/>
  <c r="YM1253"/>
  <c r="YO1252"/>
  <c r="YN1252"/>
  <c r="YM1252"/>
  <c r="YO1251"/>
  <c r="YN1251"/>
  <c r="YM1251"/>
  <c r="YO1250"/>
  <c r="YM1250"/>
  <c r="YO1249"/>
  <c r="YN1249"/>
  <c r="YM1249"/>
  <c r="YO1248"/>
  <c r="YN1248"/>
  <c r="YM1248"/>
  <c r="YO1247"/>
  <c r="YN1247"/>
  <c r="YM1247"/>
  <c r="YO1246"/>
  <c r="YN1246"/>
  <c r="YM1246"/>
  <c r="YO1245"/>
  <c r="YN1245"/>
  <c r="YM1245"/>
  <c r="YO1244"/>
  <c r="YN1244"/>
  <c r="YM1244"/>
  <c r="YO1243"/>
  <c r="YN1243"/>
  <c r="YM1243"/>
  <c r="XT1242"/>
  <c r="XS1242"/>
  <c r="XR1242"/>
  <c r="WY1242"/>
  <c r="WX1242"/>
  <c r="WW1242"/>
  <c r="WD1242"/>
  <c r="WC1242"/>
  <c r="WB1242"/>
  <c r="VI1242"/>
  <c r="VH1242"/>
  <c r="VG1242"/>
  <c r="UN1242"/>
  <c r="UM1242"/>
  <c r="UL1242"/>
  <c r="TS1242"/>
  <c r="TR1242"/>
  <c r="TQ1242"/>
  <c r="SX1242"/>
  <c r="SW1242"/>
  <c r="SV1242"/>
  <c r="SC1242"/>
  <c r="SB1242"/>
  <c r="SA1242"/>
  <c r="RH1242"/>
  <c r="RG1242"/>
  <c r="RF1242"/>
  <c r="QM1242"/>
  <c r="QL1242"/>
  <c r="QK1242"/>
  <c r="PR1242"/>
  <c r="PQ1242"/>
  <c r="PP1242"/>
  <c r="OW1242"/>
  <c r="OV1242"/>
  <c r="OU1242"/>
  <c r="OB1242"/>
  <c r="OA1242"/>
  <c r="NZ1242"/>
  <c r="NG1242"/>
  <c r="NF1242"/>
  <c r="NE1242"/>
  <c r="ML1242"/>
  <c r="MK1242"/>
  <c r="MJ1242"/>
  <c r="LQ1242"/>
  <c r="LP1242"/>
  <c r="LO1242"/>
  <c r="KV1242"/>
  <c r="KU1242"/>
  <c r="KT1242"/>
  <c r="KA1242"/>
  <c r="JZ1242"/>
  <c r="JY1242"/>
  <c r="JF1242"/>
  <c r="JE1242"/>
  <c r="JD1242"/>
  <c r="IK1242"/>
  <c r="IJ1242"/>
  <c r="II1242"/>
  <c r="HP1242"/>
  <c r="HO1242"/>
  <c r="HN1242"/>
  <c r="GU1242"/>
  <c r="GT1242"/>
  <c r="GS1242"/>
  <c r="FZ1242"/>
  <c r="FY1242"/>
  <c r="FX1242"/>
  <c r="FE1242"/>
  <c r="FD1242"/>
  <c r="FC1242"/>
  <c r="EJ1242"/>
  <c r="EI1242"/>
  <c r="EH1242"/>
  <c r="DO1242"/>
  <c r="DN1242"/>
  <c r="DM1242"/>
  <c r="CT1242"/>
  <c r="CS1242"/>
  <c r="CR1242"/>
  <c r="BY1242"/>
  <c r="BX1242"/>
  <c r="BW1242"/>
  <c r="BD1242"/>
  <c r="BC1242"/>
  <c r="BB1242"/>
  <c r="AI1242"/>
  <c r="AH1242"/>
  <c r="AG1242"/>
  <c r="N1242"/>
  <c r="M1242"/>
  <c r="L1242"/>
  <c r="H380"/>
  <c r="G380"/>
  <c r="F380"/>
  <c r="H379"/>
  <c r="G379"/>
  <c r="F379"/>
  <c r="H378"/>
  <c r="G378"/>
  <c r="F378"/>
  <c r="H377"/>
  <c r="G377"/>
  <c r="F377"/>
  <c r="H376"/>
  <c r="G376"/>
  <c r="F376"/>
  <c r="H375"/>
  <c r="G375"/>
  <c r="F375"/>
  <c r="H346"/>
  <c r="G346"/>
  <c r="F346"/>
  <c r="H345"/>
  <c r="G345"/>
  <c r="F345"/>
  <c r="H344"/>
  <c r="G344"/>
  <c r="F344"/>
  <c r="H343"/>
  <c r="G343"/>
  <c r="F343"/>
  <c r="H342"/>
  <c r="G342"/>
  <c r="F342"/>
  <c r="H341"/>
  <c r="G341"/>
  <c r="F341"/>
  <c r="H340"/>
  <c r="G340"/>
  <c r="F340"/>
  <c r="H339"/>
  <c r="G339"/>
  <c r="F339"/>
  <c r="H338"/>
  <c r="G338"/>
  <c r="F338"/>
  <c r="H337"/>
  <c r="G337"/>
  <c r="F337"/>
  <c r="H335"/>
  <c r="K1256" s="1"/>
  <c r="G335"/>
  <c r="J1256" s="1"/>
  <c r="F335"/>
  <c r="I1256" s="1"/>
  <c r="H190"/>
  <c r="H68" s="1"/>
  <c r="H1306" s="1"/>
  <c r="G190"/>
  <c r="G68" s="1"/>
  <c r="G1306" s="1"/>
  <c r="F190"/>
  <c r="F68" s="1"/>
  <c r="F1306" s="1"/>
  <c r="H186"/>
  <c r="H64" s="1"/>
  <c r="H1302" s="1"/>
  <c r="G186"/>
  <c r="G64" s="1"/>
  <c r="G1302" s="1"/>
  <c r="F186"/>
  <c r="F64" s="1"/>
  <c r="F1302" s="1"/>
  <c r="H185"/>
  <c r="H63" s="1"/>
  <c r="H1301" s="1"/>
  <c r="G185"/>
  <c r="G63" s="1"/>
  <c r="G1301" s="1"/>
  <c r="F185"/>
  <c r="F63" s="1"/>
  <c r="F1301" s="1"/>
  <c r="H184"/>
  <c r="H62" s="1"/>
  <c r="H1300" s="1"/>
  <c r="G184"/>
  <c r="G62" s="1"/>
  <c r="G1300" s="1"/>
  <c r="F184"/>
  <c r="F62" s="1"/>
  <c r="F1300" s="1"/>
  <c r="H181"/>
  <c r="H59" s="1"/>
  <c r="H1296" s="1"/>
  <c r="G181"/>
  <c r="G59" s="1"/>
  <c r="G1296" s="1"/>
  <c r="F181"/>
  <c r="F59" s="1"/>
  <c r="F1296" s="1"/>
  <c r="H177"/>
  <c r="H55" s="1"/>
  <c r="H1292" s="1"/>
  <c r="G177"/>
  <c r="G55" s="1"/>
  <c r="G1292" s="1"/>
  <c r="F177"/>
  <c r="F55" s="1"/>
  <c r="F1292" s="1"/>
  <c r="H175"/>
  <c r="H53" s="1"/>
  <c r="H1290" s="1"/>
  <c r="G175"/>
  <c r="G53" s="1"/>
  <c r="G1290" s="1"/>
  <c r="F175"/>
  <c r="F53" s="1"/>
  <c r="F1290" s="1"/>
  <c r="H172"/>
  <c r="H50" s="1"/>
  <c r="H1286" s="1"/>
  <c r="G172"/>
  <c r="G50" s="1"/>
  <c r="G1286" s="1"/>
  <c r="F172"/>
  <c r="F50" s="1"/>
  <c r="F1286" s="1"/>
  <c r="H171"/>
  <c r="H49" s="1"/>
  <c r="H1285" s="1"/>
  <c r="G171"/>
  <c r="G49" s="1"/>
  <c r="G1285" s="1"/>
  <c r="F171"/>
  <c r="F49" s="1"/>
  <c r="F1285" s="1"/>
  <c r="H169"/>
  <c r="H47" s="1"/>
  <c r="H1283" s="1"/>
  <c r="G169"/>
  <c r="G47" s="1"/>
  <c r="G1283" s="1"/>
  <c r="F169"/>
  <c r="F47" s="1"/>
  <c r="F1283" s="1"/>
  <c r="H166"/>
  <c r="H44" s="1"/>
  <c r="H1280" s="1"/>
  <c r="G166"/>
  <c r="G44" s="1"/>
  <c r="G1280" s="1"/>
  <c r="F166"/>
  <c r="F44" s="1"/>
  <c r="F1280" s="1"/>
  <c r="SY1280" s="1"/>
  <c r="H163"/>
  <c r="H41" s="1"/>
  <c r="G163"/>
  <c r="G41" s="1"/>
  <c r="G1200" s="1"/>
  <c r="J1268" s="1"/>
  <c r="F163"/>
  <c r="F41" s="1"/>
  <c r="F1200" s="1"/>
  <c r="I1268" s="1"/>
  <c r="H162"/>
  <c r="H40" s="1"/>
  <c r="G162"/>
  <c r="G40" s="1"/>
  <c r="F162"/>
  <c r="F40" s="1"/>
  <c r="F1199" s="1"/>
  <c r="I1267" s="1"/>
  <c r="H161"/>
  <c r="H39" s="1"/>
  <c r="H1198" s="1"/>
  <c r="K1266" s="1"/>
  <c r="G161"/>
  <c r="G39" s="1"/>
  <c r="G1198" s="1"/>
  <c r="J1266" s="1"/>
  <c r="F161"/>
  <c r="F39" s="1"/>
  <c r="H160"/>
  <c r="H38" s="1"/>
  <c r="H1197" s="1"/>
  <c r="K1265" s="1"/>
  <c r="G160"/>
  <c r="G38" s="1"/>
  <c r="G1197" s="1"/>
  <c r="J1265" s="1"/>
  <c r="F160"/>
  <c r="F38" s="1"/>
  <c r="H159"/>
  <c r="H37" s="1"/>
  <c r="G159"/>
  <c r="G37" s="1"/>
  <c r="G1196" s="1"/>
  <c r="J1264" s="1"/>
  <c r="F159"/>
  <c r="F37" s="1"/>
  <c r="F1196" s="1"/>
  <c r="I1264" s="1"/>
  <c r="H158"/>
  <c r="H36" s="1"/>
  <c r="H1195" s="1"/>
  <c r="K1263" s="1"/>
  <c r="G158"/>
  <c r="G36" s="1"/>
  <c r="F158"/>
  <c r="F36" s="1"/>
  <c r="F1195" s="1"/>
  <c r="I1263" s="1"/>
  <c r="H157"/>
  <c r="H35" s="1"/>
  <c r="H1194" s="1"/>
  <c r="K1262" s="1"/>
  <c r="G157"/>
  <c r="G35" s="1"/>
  <c r="F157"/>
  <c r="F35" s="1"/>
  <c r="H156"/>
  <c r="H34" s="1"/>
  <c r="H1193" s="1"/>
  <c r="K1261" s="1"/>
  <c r="G156"/>
  <c r="G34" s="1"/>
  <c r="G1193" s="1"/>
  <c r="J1261" s="1"/>
  <c r="F156"/>
  <c r="F34" s="1"/>
  <c r="F1193" s="1"/>
  <c r="I1261" s="1"/>
  <c r="H155"/>
  <c r="H33" s="1"/>
  <c r="G155"/>
  <c r="G33" s="1"/>
  <c r="G1192" s="1"/>
  <c r="J1260" s="1"/>
  <c r="F155"/>
  <c r="F33" s="1"/>
  <c r="F1192" s="1"/>
  <c r="I1260" s="1"/>
  <c r="H154"/>
  <c r="H32" s="1"/>
  <c r="G154"/>
  <c r="G32" s="1"/>
  <c r="F154"/>
  <c r="F32" s="1"/>
  <c r="F1191" s="1"/>
  <c r="I1259" s="1"/>
  <c r="H152"/>
  <c r="H30" s="1"/>
  <c r="H1256" s="1"/>
  <c r="G152"/>
  <c r="G30" s="1"/>
  <c r="F152"/>
  <c r="F30" s="1"/>
  <c r="F1256" s="1"/>
  <c r="G1189" l="1"/>
  <c r="G1191"/>
  <c r="J1259" s="1"/>
  <c r="SH1259" s="1"/>
  <c r="H1192"/>
  <c r="K1260" s="1"/>
  <c r="F1194"/>
  <c r="I1262" s="1"/>
  <c r="WH1262" s="1"/>
  <c r="G1195"/>
  <c r="J1263" s="1"/>
  <c r="TX1263" s="1"/>
  <c r="H1196"/>
  <c r="K1264" s="1"/>
  <c r="UT1264" s="1"/>
  <c r="F1198"/>
  <c r="I1266" s="1"/>
  <c r="G1199"/>
  <c r="J1267" s="1"/>
  <c r="SH1267" s="1"/>
  <c r="H1200"/>
  <c r="K1268" s="1"/>
  <c r="WJ1268" s="1"/>
  <c r="H1191"/>
  <c r="K1259" s="1"/>
  <c r="UT1259" s="1"/>
  <c r="G1194"/>
  <c r="J1262" s="1"/>
  <c r="F1197"/>
  <c r="I1265" s="1"/>
  <c r="WH1265" s="1"/>
  <c r="H1199"/>
  <c r="K1267" s="1"/>
  <c r="WJ1267" s="1"/>
  <c r="YM1258"/>
  <c r="YN1258"/>
  <c r="YO1258"/>
  <c r="YN1316"/>
  <c r="TY1316"/>
  <c r="TY1325" s="1"/>
  <c r="UE1326" s="1"/>
  <c r="YN1242"/>
  <c r="YO1316"/>
  <c r="VM1316"/>
  <c r="VM1325" s="1"/>
  <c r="VS1326" s="1"/>
  <c r="VN1316"/>
  <c r="VN1325" s="1"/>
  <c r="VT1326" s="1"/>
  <c r="VT1317" s="1"/>
  <c r="VZ1317" s="1"/>
  <c r="TX1316"/>
  <c r="TX1325" s="1"/>
  <c r="UD1326" s="1"/>
  <c r="UD1317" s="1"/>
  <c r="UJ1317" s="1"/>
  <c r="RL1316"/>
  <c r="RL1325" s="1"/>
  <c r="RR1326" s="1"/>
  <c r="RN1316"/>
  <c r="RN1325" s="1"/>
  <c r="RT1326" s="1"/>
  <c r="PV1316"/>
  <c r="PV1325" s="1"/>
  <c r="QB1326" s="1"/>
  <c r="YN1298"/>
  <c r="YO1298"/>
  <c r="YN1288"/>
  <c r="YO1278"/>
  <c r="YN1278"/>
  <c r="YO1288"/>
  <c r="YM1298"/>
  <c r="YM1288"/>
  <c r="YM1278"/>
  <c r="XU1256"/>
  <c r="WZ1256"/>
  <c r="WE1256"/>
  <c r="VJ1256"/>
  <c r="UO1256"/>
  <c r="TT1256"/>
  <c r="SY1256"/>
  <c r="SD1256"/>
  <c r="RI1256"/>
  <c r="QN1256"/>
  <c r="PS1256"/>
  <c r="OX1256"/>
  <c r="OC1256"/>
  <c r="NH1256"/>
  <c r="MM1256"/>
  <c r="LR1256"/>
  <c r="KW1256"/>
  <c r="KB1256"/>
  <c r="JG1256"/>
  <c r="IL1256"/>
  <c r="HQ1256"/>
  <c r="GV1256"/>
  <c r="GA1256"/>
  <c r="FF1256"/>
  <c r="EK1256"/>
  <c r="DP1256"/>
  <c r="CU1256"/>
  <c r="BZ1256"/>
  <c r="BE1256"/>
  <c r="AJ1256"/>
  <c r="O1256"/>
  <c r="YP1256"/>
  <c r="XW1256"/>
  <c r="XB1256"/>
  <c r="WG1256"/>
  <c r="VL1256"/>
  <c r="UQ1256"/>
  <c r="TV1256"/>
  <c r="TA1256"/>
  <c r="SF1256"/>
  <c r="RK1256"/>
  <c r="QP1256"/>
  <c r="PU1256"/>
  <c r="OZ1256"/>
  <c r="OE1256"/>
  <c r="NJ1256"/>
  <c r="MO1256"/>
  <c r="LT1256"/>
  <c r="KY1256"/>
  <c r="KD1256"/>
  <c r="JI1256"/>
  <c r="IN1256"/>
  <c r="HS1256"/>
  <c r="GX1256"/>
  <c r="GC1256"/>
  <c r="FH1256"/>
  <c r="EM1256"/>
  <c r="DR1256"/>
  <c r="CW1256"/>
  <c r="CB1256"/>
  <c r="BG1256"/>
  <c r="AL1256"/>
  <c r="Q1256"/>
  <c r="YR1256"/>
  <c r="YS1260"/>
  <c r="XX1260"/>
  <c r="WH1260"/>
  <c r="UR1260"/>
  <c r="TB1260"/>
  <c r="RL1260"/>
  <c r="PV1260"/>
  <c r="OF1260"/>
  <c r="MP1260"/>
  <c r="KZ1260"/>
  <c r="JJ1260"/>
  <c r="HT1260"/>
  <c r="GD1260"/>
  <c r="EN1260"/>
  <c r="CX1260"/>
  <c r="BH1260"/>
  <c r="R1260"/>
  <c r="XC1260"/>
  <c r="VM1260"/>
  <c r="TW1260"/>
  <c r="SG1260"/>
  <c r="QQ1260"/>
  <c r="PA1260"/>
  <c r="NK1260"/>
  <c r="LU1260"/>
  <c r="KE1260"/>
  <c r="IO1260"/>
  <c r="GY1260"/>
  <c r="FI1260"/>
  <c r="DS1260"/>
  <c r="CC1260"/>
  <c r="AM1260"/>
  <c r="YU1260"/>
  <c r="XZ1260"/>
  <c r="WJ1260"/>
  <c r="UT1260"/>
  <c r="TD1260"/>
  <c r="RN1260"/>
  <c r="PX1260"/>
  <c r="OH1260"/>
  <c r="MR1260"/>
  <c r="LB1260"/>
  <c r="JL1260"/>
  <c r="HV1260"/>
  <c r="GF1260"/>
  <c r="EP1260"/>
  <c r="CZ1260"/>
  <c r="BJ1260"/>
  <c r="T1260"/>
  <c r="XE1260"/>
  <c r="VO1260"/>
  <c r="TY1260"/>
  <c r="SI1260"/>
  <c r="QS1260"/>
  <c r="PC1260"/>
  <c r="NM1260"/>
  <c r="LW1260"/>
  <c r="KG1260"/>
  <c r="IQ1260"/>
  <c r="HA1260"/>
  <c r="FK1260"/>
  <c r="DU1260"/>
  <c r="CE1260"/>
  <c r="AO1260"/>
  <c r="XD1261"/>
  <c r="VN1261"/>
  <c r="TX1261"/>
  <c r="SH1261"/>
  <c r="QR1261"/>
  <c r="PB1261"/>
  <c r="NL1261"/>
  <c r="LV1261"/>
  <c r="KF1261"/>
  <c r="IP1261"/>
  <c r="GZ1261"/>
  <c r="FJ1261"/>
  <c r="DT1261"/>
  <c r="CD1261"/>
  <c r="AN1261"/>
  <c r="YT1261"/>
  <c r="XY1261"/>
  <c r="WI1261"/>
  <c r="US1261"/>
  <c r="TC1261"/>
  <c r="RM1261"/>
  <c r="PW1261"/>
  <c r="OG1261"/>
  <c r="MQ1261"/>
  <c r="LA1261"/>
  <c r="JK1261"/>
  <c r="HU1261"/>
  <c r="GE1261"/>
  <c r="EO1261"/>
  <c r="CY1261"/>
  <c r="BI1261"/>
  <c r="S1261"/>
  <c r="YS1262"/>
  <c r="YU1262"/>
  <c r="XZ1262"/>
  <c r="WJ1262"/>
  <c r="UT1262"/>
  <c r="TD1262"/>
  <c r="RN1262"/>
  <c r="PX1262"/>
  <c r="OH1262"/>
  <c r="MR1262"/>
  <c r="LB1262"/>
  <c r="JL1262"/>
  <c r="HV1262"/>
  <c r="GF1262"/>
  <c r="EP1262"/>
  <c r="CZ1262"/>
  <c r="BJ1262"/>
  <c r="T1262"/>
  <c r="XE1262"/>
  <c r="VO1262"/>
  <c r="TY1262"/>
  <c r="SI1262"/>
  <c r="QS1262"/>
  <c r="PC1262"/>
  <c r="NM1262"/>
  <c r="LW1262"/>
  <c r="KG1262"/>
  <c r="IQ1262"/>
  <c r="HA1262"/>
  <c r="FK1262"/>
  <c r="DU1262"/>
  <c r="CE1262"/>
  <c r="AO1262"/>
  <c r="PB1263"/>
  <c r="PW1263"/>
  <c r="YS1264"/>
  <c r="XX1264"/>
  <c r="WH1264"/>
  <c r="UR1264"/>
  <c r="TB1264"/>
  <c r="RL1264"/>
  <c r="PV1264"/>
  <c r="OF1264"/>
  <c r="MP1264"/>
  <c r="KZ1264"/>
  <c r="JJ1264"/>
  <c r="HT1264"/>
  <c r="GD1264"/>
  <c r="EN1264"/>
  <c r="CX1264"/>
  <c r="BH1264"/>
  <c r="R1264"/>
  <c r="XC1264"/>
  <c r="VM1264"/>
  <c r="TW1264"/>
  <c r="SG1264"/>
  <c r="QQ1264"/>
  <c r="PA1264"/>
  <c r="NK1264"/>
  <c r="LU1264"/>
  <c r="KE1264"/>
  <c r="IO1264"/>
  <c r="GY1264"/>
  <c r="FI1264"/>
  <c r="DS1264"/>
  <c r="CC1264"/>
  <c r="AM1264"/>
  <c r="XD1265"/>
  <c r="VN1265"/>
  <c r="TX1265"/>
  <c r="SH1265"/>
  <c r="QR1265"/>
  <c r="PB1265"/>
  <c r="NL1265"/>
  <c r="LV1265"/>
  <c r="KF1265"/>
  <c r="IP1265"/>
  <c r="GZ1265"/>
  <c r="FJ1265"/>
  <c r="DT1265"/>
  <c r="CD1265"/>
  <c r="AN1265"/>
  <c r="YT1265"/>
  <c r="XY1265"/>
  <c r="WI1265"/>
  <c r="US1265"/>
  <c r="TC1265"/>
  <c r="RM1265"/>
  <c r="PW1265"/>
  <c r="OG1265"/>
  <c r="MQ1265"/>
  <c r="LA1265"/>
  <c r="JK1265"/>
  <c r="HU1265"/>
  <c r="GE1265"/>
  <c r="EO1265"/>
  <c r="CY1265"/>
  <c r="BI1265"/>
  <c r="S1265"/>
  <c r="YS1266"/>
  <c r="XX1266"/>
  <c r="WH1266"/>
  <c r="UR1266"/>
  <c r="TB1266"/>
  <c r="RL1266"/>
  <c r="PV1266"/>
  <c r="OF1266"/>
  <c r="MP1266"/>
  <c r="KZ1266"/>
  <c r="JJ1266"/>
  <c r="HT1266"/>
  <c r="GD1266"/>
  <c r="EN1266"/>
  <c r="CX1266"/>
  <c r="BH1266"/>
  <c r="R1266"/>
  <c r="XC1266"/>
  <c r="VM1266"/>
  <c r="TW1266"/>
  <c r="SG1266"/>
  <c r="QQ1266"/>
  <c r="PA1266"/>
  <c r="NK1266"/>
  <c r="LU1266"/>
  <c r="KE1266"/>
  <c r="IO1266"/>
  <c r="GY1266"/>
  <c r="FI1266"/>
  <c r="DS1266"/>
  <c r="CC1266"/>
  <c r="AM1266"/>
  <c r="YU1266"/>
  <c r="XZ1266"/>
  <c r="WJ1266"/>
  <c r="UT1266"/>
  <c r="TD1266"/>
  <c r="RN1266"/>
  <c r="PX1266"/>
  <c r="OH1266"/>
  <c r="MR1266"/>
  <c r="LB1266"/>
  <c r="JL1266"/>
  <c r="HV1266"/>
  <c r="GF1266"/>
  <c r="EP1266"/>
  <c r="CZ1266"/>
  <c r="BJ1266"/>
  <c r="T1266"/>
  <c r="XE1266"/>
  <c r="VO1266"/>
  <c r="TY1266"/>
  <c r="SI1266"/>
  <c r="QS1266"/>
  <c r="PC1266"/>
  <c r="NM1266"/>
  <c r="LW1266"/>
  <c r="KG1266"/>
  <c r="IQ1266"/>
  <c r="HA1266"/>
  <c r="FK1266"/>
  <c r="DU1266"/>
  <c r="CE1266"/>
  <c r="AO1266"/>
  <c r="YS1268"/>
  <c r="XX1268"/>
  <c r="WH1268"/>
  <c r="UR1268"/>
  <c r="TB1268"/>
  <c r="RL1268"/>
  <c r="PV1268"/>
  <c r="OF1268"/>
  <c r="MP1268"/>
  <c r="KZ1268"/>
  <c r="JJ1268"/>
  <c r="HT1268"/>
  <c r="GD1268"/>
  <c r="EN1268"/>
  <c r="CX1268"/>
  <c r="BH1268"/>
  <c r="R1268"/>
  <c r="XC1268"/>
  <c r="VM1268"/>
  <c r="TW1268"/>
  <c r="SG1268"/>
  <c r="QQ1268"/>
  <c r="PA1268"/>
  <c r="NK1268"/>
  <c r="LU1268"/>
  <c r="KE1268"/>
  <c r="IO1268"/>
  <c r="GY1268"/>
  <c r="FI1268"/>
  <c r="DS1268"/>
  <c r="CC1268"/>
  <c r="AM1268"/>
  <c r="YS1256"/>
  <c r="XX1256"/>
  <c r="XC1256"/>
  <c r="WH1256"/>
  <c r="VM1256"/>
  <c r="UR1256"/>
  <c r="TW1256"/>
  <c r="TB1256"/>
  <c r="SG1256"/>
  <c r="RL1256"/>
  <c r="QQ1256"/>
  <c r="PV1256"/>
  <c r="PA1256"/>
  <c r="OF1256"/>
  <c r="NK1256"/>
  <c r="MP1256"/>
  <c r="LU1256"/>
  <c r="KZ1256"/>
  <c r="KE1256"/>
  <c r="JJ1256"/>
  <c r="IO1256"/>
  <c r="HT1256"/>
  <c r="GY1256"/>
  <c r="GD1256"/>
  <c r="FI1256"/>
  <c r="EN1256"/>
  <c r="DS1256"/>
  <c r="CX1256"/>
  <c r="CC1256"/>
  <c r="BH1256"/>
  <c r="AM1256"/>
  <c r="R1256"/>
  <c r="YU1256"/>
  <c r="XZ1256"/>
  <c r="XE1256"/>
  <c r="WJ1256"/>
  <c r="VO1256"/>
  <c r="UT1256"/>
  <c r="TY1256"/>
  <c r="TD1256"/>
  <c r="SI1256"/>
  <c r="RN1256"/>
  <c r="QS1256"/>
  <c r="PX1256"/>
  <c r="PC1256"/>
  <c r="OH1256"/>
  <c r="NM1256"/>
  <c r="MR1256"/>
  <c r="LW1256"/>
  <c r="LB1256"/>
  <c r="KG1256"/>
  <c r="JL1256"/>
  <c r="IQ1256"/>
  <c r="HV1256"/>
  <c r="HA1256"/>
  <c r="GF1256"/>
  <c r="FK1256"/>
  <c r="EP1256"/>
  <c r="DU1256"/>
  <c r="CZ1256"/>
  <c r="CE1256"/>
  <c r="BJ1256"/>
  <c r="AO1256"/>
  <c r="T1256"/>
  <c r="YS1259"/>
  <c r="XX1259"/>
  <c r="WH1259"/>
  <c r="UR1259"/>
  <c r="TB1259"/>
  <c r="RL1259"/>
  <c r="PV1259"/>
  <c r="XC1259"/>
  <c r="VM1259"/>
  <c r="TW1259"/>
  <c r="SG1259"/>
  <c r="OF1259"/>
  <c r="MP1259"/>
  <c r="KZ1259"/>
  <c r="JJ1259"/>
  <c r="HT1259"/>
  <c r="GD1259"/>
  <c r="EN1259"/>
  <c r="CX1259"/>
  <c r="BH1259"/>
  <c r="R1259"/>
  <c r="QQ1259"/>
  <c r="PA1259"/>
  <c r="NK1259"/>
  <c r="LU1259"/>
  <c r="KE1259"/>
  <c r="IO1259"/>
  <c r="GY1259"/>
  <c r="FI1259"/>
  <c r="DS1259"/>
  <c r="CC1259"/>
  <c r="AM1259"/>
  <c r="XD1260"/>
  <c r="VN1260"/>
  <c r="TX1260"/>
  <c r="SH1260"/>
  <c r="QR1260"/>
  <c r="PB1260"/>
  <c r="NL1260"/>
  <c r="LV1260"/>
  <c r="KF1260"/>
  <c r="IP1260"/>
  <c r="GZ1260"/>
  <c r="FJ1260"/>
  <c r="DT1260"/>
  <c r="CD1260"/>
  <c r="AN1260"/>
  <c r="YT1260"/>
  <c r="XY1260"/>
  <c r="WI1260"/>
  <c r="US1260"/>
  <c r="TC1260"/>
  <c r="RM1260"/>
  <c r="PW1260"/>
  <c r="OG1260"/>
  <c r="MQ1260"/>
  <c r="LA1260"/>
  <c r="JK1260"/>
  <c r="HU1260"/>
  <c r="GE1260"/>
  <c r="EO1260"/>
  <c r="CY1260"/>
  <c r="BI1260"/>
  <c r="S1260"/>
  <c r="YS1261"/>
  <c r="XX1261"/>
  <c r="WH1261"/>
  <c r="UR1261"/>
  <c r="TB1261"/>
  <c r="RL1261"/>
  <c r="PV1261"/>
  <c r="OF1261"/>
  <c r="MP1261"/>
  <c r="KZ1261"/>
  <c r="JJ1261"/>
  <c r="HT1261"/>
  <c r="GD1261"/>
  <c r="EN1261"/>
  <c r="CX1261"/>
  <c r="BH1261"/>
  <c r="R1261"/>
  <c r="XC1261"/>
  <c r="VM1261"/>
  <c r="TW1261"/>
  <c r="SG1261"/>
  <c r="QQ1261"/>
  <c r="PA1261"/>
  <c r="NK1261"/>
  <c r="LU1261"/>
  <c r="KE1261"/>
  <c r="IO1261"/>
  <c r="GY1261"/>
  <c r="FI1261"/>
  <c r="DS1261"/>
  <c r="CC1261"/>
  <c r="AM1261"/>
  <c r="YU1261"/>
  <c r="XZ1261"/>
  <c r="WJ1261"/>
  <c r="UT1261"/>
  <c r="TD1261"/>
  <c r="RN1261"/>
  <c r="PX1261"/>
  <c r="OH1261"/>
  <c r="MR1261"/>
  <c r="LB1261"/>
  <c r="JL1261"/>
  <c r="HV1261"/>
  <c r="GF1261"/>
  <c r="EP1261"/>
  <c r="CZ1261"/>
  <c r="BJ1261"/>
  <c r="T1261"/>
  <c r="XE1261"/>
  <c r="VO1261"/>
  <c r="TY1261"/>
  <c r="SI1261"/>
  <c r="QS1261"/>
  <c r="PC1261"/>
  <c r="NM1261"/>
  <c r="LW1261"/>
  <c r="KG1261"/>
  <c r="IQ1261"/>
  <c r="HA1261"/>
  <c r="FK1261"/>
  <c r="DU1261"/>
  <c r="CE1261"/>
  <c r="AO1261"/>
  <c r="XD1262"/>
  <c r="VN1262"/>
  <c r="TX1262"/>
  <c r="SH1262"/>
  <c r="QR1262"/>
  <c r="PB1262"/>
  <c r="NL1262"/>
  <c r="LV1262"/>
  <c r="KF1262"/>
  <c r="IP1262"/>
  <c r="GZ1262"/>
  <c r="FJ1262"/>
  <c r="DT1262"/>
  <c r="CD1262"/>
  <c r="AN1262"/>
  <c r="YT1262"/>
  <c r="XY1262"/>
  <c r="WI1262"/>
  <c r="US1262"/>
  <c r="TC1262"/>
  <c r="RM1262"/>
  <c r="PW1262"/>
  <c r="OG1262"/>
  <c r="MQ1262"/>
  <c r="LA1262"/>
  <c r="JK1262"/>
  <c r="HU1262"/>
  <c r="GE1262"/>
  <c r="EO1262"/>
  <c r="CY1262"/>
  <c r="BI1262"/>
  <c r="S1262"/>
  <c r="YS1263"/>
  <c r="XX1263"/>
  <c r="WH1263"/>
  <c r="UR1263"/>
  <c r="TB1263"/>
  <c r="RL1263"/>
  <c r="PV1263"/>
  <c r="OF1263"/>
  <c r="MP1263"/>
  <c r="KZ1263"/>
  <c r="JJ1263"/>
  <c r="HT1263"/>
  <c r="GD1263"/>
  <c r="EN1263"/>
  <c r="CX1263"/>
  <c r="BH1263"/>
  <c r="R1263"/>
  <c r="XC1263"/>
  <c r="VM1263"/>
  <c r="TW1263"/>
  <c r="SG1263"/>
  <c r="QQ1263"/>
  <c r="PA1263"/>
  <c r="NK1263"/>
  <c r="LU1263"/>
  <c r="KE1263"/>
  <c r="IO1263"/>
  <c r="GY1263"/>
  <c r="FI1263"/>
  <c r="DS1263"/>
  <c r="CC1263"/>
  <c r="AM1263"/>
  <c r="YU1263"/>
  <c r="XZ1263"/>
  <c r="WJ1263"/>
  <c r="UT1263"/>
  <c r="TD1263"/>
  <c r="RN1263"/>
  <c r="PX1263"/>
  <c r="OH1263"/>
  <c r="MR1263"/>
  <c r="LB1263"/>
  <c r="JL1263"/>
  <c r="HV1263"/>
  <c r="GF1263"/>
  <c r="EP1263"/>
  <c r="CZ1263"/>
  <c r="BJ1263"/>
  <c r="T1263"/>
  <c r="XE1263"/>
  <c r="VO1263"/>
  <c r="TY1263"/>
  <c r="SI1263"/>
  <c r="QS1263"/>
  <c r="PC1263"/>
  <c r="NM1263"/>
  <c r="LW1263"/>
  <c r="KG1263"/>
  <c r="IQ1263"/>
  <c r="HA1263"/>
  <c r="FK1263"/>
  <c r="DU1263"/>
  <c r="CE1263"/>
  <c r="AO1263"/>
  <c r="XD1264"/>
  <c r="VN1264"/>
  <c r="TX1264"/>
  <c r="SH1264"/>
  <c r="QR1264"/>
  <c r="PB1264"/>
  <c r="NL1264"/>
  <c r="LV1264"/>
  <c r="KF1264"/>
  <c r="IP1264"/>
  <c r="GZ1264"/>
  <c r="FJ1264"/>
  <c r="DT1264"/>
  <c r="CD1264"/>
  <c r="AN1264"/>
  <c r="YT1264"/>
  <c r="XY1264"/>
  <c r="WI1264"/>
  <c r="US1264"/>
  <c r="TC1264"/>
  <c r="RM1264"/>
  <c r="PW1264"/>
  <c r="OG1264"/>
  <c r="MQ1264"/>
  <c r="LA1264"/>
  <c r="JK1264"/>
  <c r="HU1264"/>
  <c r="GE1264"/>
  <c r="EO1264"/>
  <c r="CY1264"/>
  <c r="BI1264"/>
  <c r="S1264"/>
  <c r="YU1265"/>
  <c r="XZ1265"/>
  <c r="WJ1265"/>
  <c r="UT1265"/>
  <c r="TD1265"/>
  <c r="RN1265"/>
  <c r="PX1265"/>
  <c r="OH1265"/>
  <c r="MR1265"/>
  <c r="LB1265"/>
  <c r="JL1265"/>
  <c r="HV1265"/>
  <c r="GF1265"/>
  <c r="EP1265"/>
  <c r="CZ1265"/>
  <c r="BJ1265"/>
  <c r="T1265"/>
  <c r="XE1265"/>
  <c r="VO1265"/>
  <c r="TY1265"/>
  <c r="SI1265"/>
  <c r="QS1265"/>
  <c r="PC1265"/>
  <c r="NM1265"/>
  <c r="LW1265"/>
  <c r="KG1265"/>
  <c r="IQ1265"/>
  <c r="HA1265"/>
  <c r="FK1265"/>
  <c r="DU1265"/>
  <c r="CE1265"/>
  <c r="AO1265"/>
  <c r="XD1266"/>
  <c r="VN1266"/>
  <c r="TX1266"/>
  <c r="SH1266"/>
  <c r="QR1266"/>
  <c r="PB1266"/>
  <c r="NL1266"/>
  <c r="LV1266"/>
  <c r="KF1266"/>
  <c r="IP1266"/>
  <c r="GZ1266"/>
  <c r="FJ1266"/>
  <c r="DT1266"/>
  <c r="CD1266"/>
  <c r="AN1266"/>
  <c r="YT1266"/>
  <c r="XY1266"/>
  <c r="WI1266"/>
  <c r="US1266"/>
  <c r="TC1266"/>
  <c r="RM1266"/>
  <c r="PW1266"/>
  <c r="OG1266"/>
  <c r="MQ1266"/>
  <c r="LA1266"/>
  <c r="JK1266"/>
  <c r="HU1266"/>
  <c r="GE1266"/>
  <c r="EO1266"/>
  <c r="CY1266"/>
  <c r="BI1266"/>
  <c r="S1266"/>
  <c r="YS1267"/>
  <c r="XX1267"/>
  <c r="WH1267"/>
  <c r="UR1267"/>
  <c r="TB1267"/>
  <c r="RL1267"/>
  <c r="PV1267"/>
  <c r="OF1267"/>
  <c r="MP1267"/>
  <c r="KZ1267"/>
  <c r="JJ1267"/>
  <c r="HT1267"/>
  <c r="GD1267"/>
  <c r="EN1267"/>
  <c r="CX1267"/>
  <c r="BH1267"/>
  <c r="R1267"/>
  <c r="XC1267"/>
  <c r="VM1267"/>
  <c r="TW1267"/>
  <c r="SG1267"/>
  <c r="QQ1267"/>
  <c r="PA1267"/>
  <c r="NK1267"/>
  <c r="LU1267"/>
  <c r="KE1267"/>
  <c r="IO1267"/>
  <c r="GY1267"/>
  <c r="FI1267"/>
  <c r="DS1267"/>
  <c r="CC1267"/>
  <c r="AM1267"/>
  <c r="XZ1267"/>
  <c r="RN1267"/>
  <c r="LB1267"/>
  <c r="EP1267"/>
  <c r="XE1267"/>
  <c r="QS1267"/>
  <c r="KG1267"/>
  <c r="DU1267"/>
  <c r="XD1268"/>
  <c r="VN1268"/>
  <c r="TX1268"/>
  <c r="SH1268"/>
  <c r="QR1268"/>
  <c r="PB1268"/>
  <c r="NL1268"/>
  <c r="LV1268"/>
  <c r="KF1268"/>
  <c r="IP1268"/>
  <c r="GZ1268"/>
  <c r="FJ1268"/>
  <c r="DT1268"/>
  <c r="CD1268"/>
  <c r="AN1268"/>
  <c r="YT1268"/>
  <c r="XY1268"/>
  <c r="WI1268"/>
  <c r="US1268"/>
  <c r="TC1268"/>
  <c r="RM1268"/>
  <c r="PW1268"/>
  <c r="OG1268"/>
  <c r="MQ1268"/>
  <c r="LA1268"/>
  <c r="JK1268"/>
  <c r="HU1268"/>
  <c r="GE1268"/>
  <c r="EO1268"/>
  <c r="CY1268"/>
  <c r="BI1268"/>
  <c r="S1268"/>
  <c r="XY1256"/>
  <c r="XD1256"/>
  <c r="WI1256"/>
  <c r="VN1256"/>
  <c r="US1256"/>
  <c r="TX1256"/>
  <c r="TC1256"/>
  <c r="SH1256"/>
  <c r="RM1256"/>
  <c r="QR1256"/>
  <c r="PW1256"/>
  <c r="PB1256"/>
  <c r="OG1256"/>
  <c r="NL1256"/>
  <c r="MQ1256"/>
  <c r="LV1256"/>
  <c r="LA1256"/>
  <c r="KF1256"/>
  <c r="JK1256"/>
  <c r="IP1256"/>
  <c r="HU1256"/>
  <c r="GZ1256"/>
  <c r="GE1256"/>
  <c r="FJ1256"/>
  <c r="EO1256"/>
  <c r="DT1256"/>
  <c r="CY1256"/>
  <c r="CD1256"/>
  <c r="BI1256"/>
  <c r="AN1256"/>
  <c r="S1256"/>
  <c r="YT1256"/>
  <c r="G1256"/>
  <c r="XV1280"/>
  <c r="XA1280"/>
  <c r="WF1280"/>
  <c r="VK1280"/>
  <c r="UP1280"/>
  <c r="TU1280"/>
  <c r="SZ1280"/>
  <c r="SE1280"/>
  <c r="RJ1280"/>
  <c r="QO1280"/>
  <c r="PT1280"/>
  <c r="OY1280"/>
  <c r="OD1280"/>
  <c r="NI1280"/>
  <c r="MN1280"/>
  <c r="LS1280"/>
  <c r="KX1280"/>
  <c r="KC1280"/>
  <c r="JH1280"/>
  <c r="IM1280"/>
  <c r="HR1280"/>
  <c r="GW1280"/>
  <c r="GB1280"/>
  <c r="FG1280"/>
  <c r="EL1280"/>
  <c r="DQ1280"/>
  <c r="CV1280"/>
  <c r="CA1280"/>
  <c r="BF1280"/>
  <c r="AK1280"/>
  <c r="P1280"/>
  <c r="YQ1280"/>
  <c r="XU1283"/>
  <c r="WZ1283"/>
  <c r="WE1283"/>
  <c r="VJ1283"/>
  <c r="UO1283"/>
  <c r="TT1283"/>
  <c r="SY1283"/>
  <c r="SD1283"/>
  <c r="RI1283"/>
  <c r="QN1283"/>
  <c r="PS1283"/>
  <c r="OX1283"/>
  <c r="OC1283"/>
  <c r="NH1283"/>
  <c r="MM1283"/>
  <c r="LR1283"/>
  <c r="KW1283"/>
  <c r="KB1283"/>
  <c r="JG1283"/>
  <c r="IL1283"/>
  <c r="HQ1283"/>
  <c r="GV1283"/>
  <c r="GA1283"/>
  <c r="FF1283"/>
  <c r="EK1283"/>
  <c r="DP1283"/>
  <c r="CU1283"/>
  <c r="BZ1283"/>
  <c r="BE1283"/>
  <c r="AJ1283"/>
  <c r="O1283"/>
  <c r="YP1283"/>
  <c r="XW1283"/>
  <c r="XB1283"/>
  <c r="WG1283"/>
  <c r="VL1283"/>
  <c r="UQ1283"/>
  <c r="TV1283"/>
  <c r="TA1283"/>
  <c r="SF1283"/>
  <c r="RK1283"/>
  <c r="QP1283"/>
  <c r="PU1283"/>
  <c r="OZ1283"/>
  <c r="OE1283"/>
  <c r="NJ1283"/>
  <c r="MO1283"/>
  <c r="LT1283"/>
  <c r="KY1283"/>
  <c r="KD1283"/>
  <c r="JI1283"/>
  <c r="IN1283"/>
  <c r="HS1283"/>
  <c r="GX1283"/>
  <c r="GC1283"/>
  <c r="FH1283"/>
  <c r="EM1283"/>
  <c r="DR1283"/>
  <c r="CW1283"/>
  <c r="CB1283"/>
  <c r="BG1283"/>
  <c r="AL1283"/>
  <c r="Q1283"/>
  <c r="YR1283"/>
  <c r="XU1285"/>
  <c r="WZ1285"/>
  <c r="WE1285"/>
  <c r="VJ1285"/>
  <c r="UO1285"/>
  <c r="TT1285"/>
  <c r="SY1285"/>
  <c r="SD1285"/>
  <c r="RI1285"/>
  <c r="QN1285"/>
  <c r="PS1285"/>
  <c r="OX1285"/>
  <c r="OC1285"/>
  <c r="NH1285"/>
  <c r="MM1285"/>
  <c r="LR1285"/>
  <c r="KW1285"/>
  <c r="KB1285"/>
  <c r="JG1285"/>
  <c r="IL1285"/>
  <c r="HQ1285"/>
  <c r="GV1285"/>
  <c r="GA1285"/>
  <c r="FF1285"/>
  <c r="EK1285"/>
  <c r="DP1285"/>
  <c r="CU1285"/>
  <c r="BZ1285"/>
  <c r="BE1285"/>
  <c r="AJ1285"/>
  <c r="O1285"/>
  <c r="YP1285"/>
  <c r="XW1285"/>
  <c r="XB1285"/>
  <c r="WG1285"/>
  <c r="VL1285"/>
  <c r="UQ1285"/>
  <c r="TV1285"/>
  <c r="TA1285"/>
  <c r="SF1285"/>
  <c r="RK1285"/>
  <c r="QP1285"/>
  <c r="PU1285"/>
  <c r="OZ1285"/>
  <c r="OE1285"/>
  <c r="NJ1285"/>
  <c r="MO1285"/>
  <c r="LT1285"/>
  <c r="KY1285"/>
  <c r="KD1285"/>
  <c r="JI1285"/>
  <c r="IN1285"/>
  <c r="HS1285"/>
  <c r="GX1285"/>
  <c r="GC1285"/>
  <c r="FH1285"/>
  <c r="EM1285"/>
  <c r="DR1285"/>
  <c r="CW1285"/>
  <c r="CB1285"/>
  <c r="BG1285"/>
  <c r="AL1285"/>
  <c r="Q1285"/>
  <c r="YR1285"/>
  <c r="YQ1286"/>
  <c r="XV1286"/>
  <c r="XA1286"/>
  <c r="WF1286"/>
  <c r="VK1286"/>
  <c r="UP1286"/>
  <c r="TU1286"/>
  <c r="SZ1286"/>
  <c r="SE1286"/>
  <c r="RJ1286"/>
  <c r="QO1286"/>
  <c r="PT1286"/>
  <c r="OY1286"/>
  <c r="OD1286"/>
  <c r="NI1286"/>
  <c r="MN1286"/>
  <c r="LS1286"/>
  <c r="KX1286"/>
  <c r="KC1286"/>
  <c r="JH1286"/>
  <c r="IM1286"/>
  <c r="HR1286"/>
  <c r="GW1286"/>
  <c r="GB1286"/>
  <c r="FG1286"/>
  <c r="EL1286"/>
  <c r="DQ1286"/>
  <c r="CV1286"/>
  <c r="CA1286"/>
  <c r="BF1286"/>
  <c r="AK1286"/>
  <c r="P1286"/>
  <c r="YQ1290"/>
  <c r="XV1290"/>
  <c r="XA1290"/>
  <c r="WF1290"/>
  <c r="VK1290"/>
  <c r="UP1290"/>
  <c r="TU1290"/>
  <c r="SZ1290"/>
  <c r="SE1290"/>
  <c r="RJ1290"/>
  <c r="QO1290"/>
  <c r="PT1290"/>
  <c r="OY1290"/>
  <c r="OD1290"/>
  <c r="NI1290"/>
  <c r="MN1290"/>
  <c r="LS1290"/>
  <c r="KX1290"/>
  <c r="KC1290"/>
  <c r="JH1290"/>
  <c r="IM1290"/>
  <c r="HR1290"/>
  <c r="GW1290"/>
  <c r="GB1290"/>
  <c r="FG1290"/>
  <c r="EL1290"/>
  <c r="DQ1290"/>
  <c r="CV1290"/>
  <c r="CA1290"/>
  <c r="BF1290"/>
  <c r="AK1290"/>
  <c r="P1290"/>
  <c r="YQ1292"/>
  <c r="XV1292"/>
  <c r="XA1292"/>
  <c r="WF1292"/>
  <c r="VK1292"/>
  <c r="UP1292"/>
  <c r="TU1292"/>
  <c r="SZ1292"/>
  <c r="SE1292"/>
  <c r="RJ1292"/>
  <c r="QO1292"/>
  <c r="PT1292"/>
  <c r="OY1292"/>
  <c r="OD1292"/>
  <c r="NI1292"/>
  <c r="MN1292"/>
  <c r="LS1292"/>
  <c r="KX1292"/>
  <c r="KC1292"/>
  <c r="JH1292"/>
  <c r="IM1292"/>
  <c r="HR1292"/>
  <c r="GW1292"/>
  <c r="GB1292"/>
  <c r="FG1292"/>
  <c r="EL1292"/>
  <c r="DQ1292"/>
  <c r="CV1292"/>
  <c r="CA1292"/>
  <c r="BF1292"/>
  <c r="AK1292"/>
  <c r="P1292"/>
  <c r="YQ1296"/>
  <c r="XV1296"/>
  <c r="XA1296"/>
  <c r="WF1296"/>
  <c r="VK1296"/>
  <c r="UP1296"/>
  <c r="TU1296"/>
  <c r="SZ1296"/>
  <c r="SE1296"/>
  <c r="RJ1296"/>
  <c r="QO1296"/>
  <c r="PT1296"/>
  <c r="OY1296"/>
  <c r="OD1296"/>
  <c r="NI1296"/>
  <c r="MN1296"/>
  <c r="LS1296"/>
  <c r="KX1296"/>
  <c r="KC1296"/>
  <c r="JH1296"/>
  <c r="IM1296"/>
  <c r="HR1296"/>
  <c r="GW1296"/>
  <c r="GB1296"/>
  <c r="FG1296"/>
  <c r="EL1296"/>
  <c r="DQ1296"/>
  <c r="CV1296"/>
  <c r="CA1296"/>
  <c r="BF1296"/>
  <c r="AK1296"/>
  <c r="P1296"/>
  <c r="YQ1300"/>
  <c r="XV1300"/>
  <c r="XA1300"/>
  <c r="WF1300"/>
  <c r="VK1300"/>
  <c r="UP1300"/>
  <c r="TU1300"/>
  <c r="SZ1300"/>
  <c r="SE1300"/>
  <c r="RJ1300"/>
  <c r="QO1300"/>
  <c r="PT1300"/>
  <c r="OY1300"/>
  <c r="OD1300"/>
  <c r="NI1300"/>
  <c r="MN1300"/>
  <c r="LS1300"/>
  <c r="KX1300"/>
  <c r="KC1300"/>
  <c r="JH1300"/>
  <c r="IM1300"/>
  <c r="HR1300"/>
  <c r="GW1300"/>
  <c r="GB1300"/>
  <c r="FG1300"/>
  <c r="EL1300"/>
  <c r="DQ1300"/>
  <c r="CV1300"/>
  <c r="CA1300"/>
  <c r="BF1300"/>
  <c r="AK1300"/>
  <c r="P1300"/>
  <c r="YP1301"/>
  <c r="XU1301"/>
  <c r="WZ1301"/>
  <c r="WE1301"/>
  <c r="VJ1301"/>
  <c r="UO1301"/>
  <c r="TT1301"/>
  <c r="SY1301"/>
  <c r="SD1301"/>
  <c r="RI1301"/>
  <c r="QN1301"/>
  <c r="PS1301"/>
  <c r="OX1301"/>
  <c r="OC1301"/>
  <c r="NH1301"/>
  <c r="MM1301"/>
  <c r="LR1301"/>
  <c r="KW1301"/>
  <c r="KB1301"/>
  <c r="JG1301"/>
  <c r="IL1301"/>
  <c r="HQ1301"/>
  <c r="GV1301"/>
  <c r="GA1301"/>
  <c r="FF1301"/>
  <c r="EK1301"/>
  <c r="DP1301"/>
  <c r="CU1301"/>
  <c r="BZ1301"/>
  <c r="BE1301"/>
  <c r="AJ1301"/>
  <c r="O1301"/>
  <c r="YR1301"/>
  <c r="XW1301"/>
  <c r="XB1301"/>
  <c r="WG1301"/>
  <c r="VL1301"/>
  <c r="UQ1301"/>
  <c r="TV1301"/>
  <c r="TA1301"/>
  <c r="SF1301"/>
  <c r="RK1301"/>
  <c r="QP1301"/>
  <c r="PU1301"/>
  <c r="OZ1301"/>
  <c r="OE1301"/>
  <c r="NJ1301"/>
  <c r="MO1301"/>
  <c r="LT1301"/>
  <c r="KY1301"/>
  <c r="KD1301"/>
  <c r="JI1301"/>
  <c r="IN1301"/>
  <c r="HS1301"/>
  <c r="GX1301"/>
  <c r="GC1301"/>
  <c r="FH1301"/>
  <c r="EM1301"/>
  <c r="DR1301"/>
  <c r="CW1301"/>
  <c r="CB1301"/>
  <c r="BG1301"/>
  <c r="AL1301"/>
  <c r="Q1301"/>
  <c r="YQ1302"/>
  <c r="XV1302"/>
  <c r="XA1302"/>
  <c r="WF1302"/>
  <c r="VK1302"/>
  <c r="UP1302"/>
  <c r="TU1302"/>
  <c r="SZ1302"/>
  <c r="SE1302"/>
  <c r="RJ1302"/>
  <c r="QO1302"/>
  <c r="PT1302"/>
  <c r="OY1302"/>
  <c r="OD1302"/>
  <c r="NI1302"/>
  <c r="MN1302"/>
  <c r="LS1302"/>
  <c r="KX1302"/>
  <c r="KC1302"/>
  <c r="JH1302"/>
  <c r="IM1302"/>
  <c r="HR1302"/>
  <c r="GW1302"/>
  <c r="GB1302"/>
  <c r="FG1302"/>
  <c r="EL1302"/>
  <c r="DQ1302"/>
  <c r="CV1302"/>
  <c r="CA1302"/>
  <c r="BF1302"/>
  <c r="AK1302"/>
  <c r="P1302"/>
  <c r="YQ1306"/>
  <c r="XV1306"/>
  <c r="XA1306"/>
  <c r="WF1306"/>
  <c r="VK1306"/>
  <c r="UP1306"/>
  <c r="TU1306"/>
  <c r="SZ1306"/>
  <c r="SE1306"/>
  <c r="RJ1306"/>
  <c r="QO1306"/>
  <c r="PT1306"/>
  <c r="OY1306"/>
  <c r="OD1306"/>
  <c r="NI1306"/>
  <c r="MN1306"/>
  <c r="LS1306"/>
  <c r="KX1306"/>
  <c r="KC1306"/>
  <c r="JH1306"/>
  <c r="IM1306"/>
  <c r="HR1306"/>
  <c r="GW1306"/>
  <c r="GB1306"/>
  <c r="FG1306"/>
  <c r="EL1306"/>
  <c r="DQ1306"/>
  <c r="CV1306"/>
  <c r="CA1306"/>
  <c r="BF1306"/>
  <c r="AK1306"/>
  <c r="P1306"/>
  <c r="YP1280"/>
  <c r="XU1280"/>
  <c r="WZ1280"/>
  <c r="WE1280"/>
  <c r="VJ1280"/>
  <c r="UO1280"/>
  <c r="TT1280"/>
  <c r="SD1280"/>
  <c r="RI1280"/>
  <c r="QN1280"/>
  <c r="PS1280"/>
  <c r="OX1280"/>
  <c r="OC1280"/>
  <c r="NH1280"/>
  <c r="MM1280"/>
  <c r="LR1280"/>
  <c r="KW1280"/>
  <c r="KB1280"/>
  <c r="JG1280"/>
  <c r="IL1280"/>
  <c r="HQ1280"/>
  <c r="GV1280"/>
  <c r="GA1280"/>
  <c r="FF1280"/>
  <c r="EK1280"/>
  <c r="DP1280"/>
  <c r="CU1280"/>
  <c r="BZ1280"/>
  <c r="BE1280"/>
  <c r="AJ1280"/>
  <c r="O1280"/>
  <c r="YR1280"/>
  <c r="XW1280"/>
  <c r="XB1280"/>
  <c r="WG1280"/>
  <c r="VL1280"/>
  <c r="UQ1280"/>
  <c r="TV1280"/>
  <c r="TA1280"/>
  <c r="SF1280"/>
  <c r="RK1280"/>
  <c r="QP1280"/>
  <c r="PU1280"/>
  <c r="OZ1280"/>
  <c r="OE1280"/>
  <c r="NJ1280"/>
  <c r="MO1280"/>
  <c r="LT1280"/>
  <c r="KY1280"/>
  <c r="KD1280"/>
  <c r="JI1280"/>
  <c r="IN1280"/>
  <c r="HS1280"/>
  <c r="GX1280"/>
  <c r="GC1280"/>
  <c r="FH1280"/>
  <c r="EM1280"/>
  <c r="DR1280"/>
  <c r="CW1280"/>
  <c r="CB1280"/>
  <c r="BG1280"/>
  <c r="AL1280"/>
  <c r="Q1280"/>
  <c r="YQ1283"/>
  <c r="XV1283"/>
  <c r="XA1283"/>
  <c r="WF1283"/>
  <c r="VK1283"/>
  <c r="UP1283"/>
  <c r="TU1283"/>
  <c r="SZ1283"/>
  <c r="SE1283"/>
  <c r="RJ1283"/>
  <c r="QO1283"/>
  <c r="PT1283"/>
  <c r="OY1283"/>
  <c r="OD1283"/>
  <c r="NI1283"/>
  <c r="MN1283"/>
  <c r="LS1283"/>
  <c r="KX1283"/>
  <c r="KC1283"/>
  <c r="JH1283"/>
  <c r="IM1283"/>
  <c r="HR1283"/>
  <c r="GW1283"/>
  <c r="GB1283"/>
  <c r="FG1283"/>
  <c r="EL1283"/>
  <c r="DQ1283"/>
  <c r="CV1283"/>
  <c r="CA1283"/>
  <c r="BF1283"/>
  <c r="AK1283"/>
  <c r="P1283"/>
  <c r="YQ1285"/>
  <c r="XV1285"/>
  <c r="XA1285"/>
  <c r="WF1285"/>
  <c r="VK1285"/>
  <c r="UP1285"/>
  <c r="TU1285"/>
  <c r="SZ1285"/>
  <c r="SE1285"/>
  <c r="RJ1285"/>
  <c r="QO1285"/>
  <c r="PT1285"/>
  <c r="OY1285"/>
  <c r="OD1285"/>
  <c r="NI1285"/>
  <c r="MN1285"/>
  <c r="LS1285"/>
  <c r="KX1285"/>
  <c r="KC1285"/>
  <c r="JH1285"/>
  <c r="IM1285"/>
  <c r="HR1285"/>
  <c r="GW1285"/>
  <c r="GB1285"/>
  <c r="FG1285"/>
  <c r="EL1285"/>
  <c r="DQ1285"/>
  <c r="CV1285"/>
  <c r="CA1285"/>
  <c r="BF1285"/>
  <c r="AK1285"/>
  <c r="P1285"/>
  <c r="XU1286"/>
  <c r="WZ1286"/>
  <c r="WE1286"/>
  <c r="VJ1286"/>
  <c r="UO1286"/>
  <c r="TT1286"/>
  <c r="SY1286"/>
  <c r="SD1286"/>
  <c r="RI1286"/>
  <c r="QN1286"/>
  <c r="PS1286"/>
  <c r="OX1286"/>
  <c r="OC1286"/>
  <c r="NH1286"/>
  <c r="MM1286"/>
  <c r="LR1286"/>
  <c r="KW1286"/>
  <c r="KB1286"/>
  <c r="JG1286"/>
  <c r="IL1286"/>
  <c r="YP1286"/>
  <c r="HQ1286"/>
  <c r="GV1286"/>
  <c r="GA1286"/>
  <c r="FF1286"/>
  <c r="EK1286"/>
  <c r="DP1286"/>
  <c r="CU1286"/>
  <c r="BZ1286"/>
  <c r="BE1286"/>
  <c r="AJ1286"/>
  <c r="O1286"/>
  <c r="XW1286"/>
  <c r="XB1286"/>
  <c r="WG1286"/>
  <c r="VL1286"/>
  <c r="UQ1286"/>
  <c r="TV1286"/>
  <c r="TA1286"/>
  <c r="SF1286"/>
  <c r="RK1286"/>
  <c r="QP1286"/>
  <c r="PU1286"/>
  <c r="OZ1286"/>
  <c r="OE1286"/>
  <c r="NJ1286"/>
  <c r="MO1286"/>
  <c r="LT1286"/>
  <c r="KY1286"/>
  <c r="KD1286"/>
  <c r="JI1286"/>
  <c r="IN1286"/>
  <c r="YR1286"/>
  <c r="HS1286"/>
  <c r="GX1286"/>
  <c r="GC1286"/>
  <c r="FH1286"/>
  <c r="EM1286"/>
  <c r="DR1286"/>
  <c r="CW1286"/>
  <c r="CB1286"/>
  <c r="BG1286"/>
  <c r="AL1286"/>
  <c r="Q1286"/>
  <c r="XU1290"/>
  <c r="WZ1290"/>
  <c r="WE1290"/>
  <c r="VJ1290"/>
  <c r="UO1290"/>
  <c r="TT1290"/>
  <c r="SY1290"/>
  <c r="SD1290"/>
  <c r="RI1290"/>
  <c r="QN1290"/>
  <c r="PS1290"/>
  <c r="OX1290"/>
  <c r="OC1290"/>
  <c r="NH1290"/>
  <c r="MM1290"/>
  <c r="LR1290"/>
  <c r="KW1290"/>
  <c r="KB1290"/>
  <c r="JG1290"/>
  <c r="IL1290"/>
  <c r="HQ1290"/>
  <c r="GV1290"/>
  <c r="GA1290"/>
  <c r="FF1290"/>
  <c r="EK1290"/>
  <c r="DP1290"/>
  <c r="CU1290"/>
  <c r="BZ1290"/>
  <c r="BE1290"/>
  <c r="AJ1290"/>
  <c r="O1290"/>
  <c r="YP1290"/>
  <c r="XW1290"/>
  <c r="XB1290"/>
  <c r="WG1290"/>
  <c r="VL1290"/>
  <c r="UQ1290"/>
  <c r="TV1290"/>
  <c r="TA1290"/>
  <c r="SF1290"/>
  <c r="RK1290"/>
  <c r="QP1290"/>
  <c r="PU1290"/>
  <c r="OZ1290"/>
  <c r="OE1290"/>
  <c r="NJ1290"/>
  <c r="MO1290"/>
  <c r="LT1290"/>
  <c r="KY1290"/>
  <c r="KD1290"/>
  <c r="JI1290"/>
  <c r="IN1290"/>
  <c r="HS1290"/>
  <c r="GX1290"/>
  <c r="GC1290"/>
  <c r="FH1290"/>
  <c r="EM1290"/>
  <c r="DR1290"/>
  <c r="CW1290"/>
  <c r="CB1290"/>
  <c r="BG1290"/>
  <c r="AL1290"/>
  <c r="Q1290"/>
  <c r="YR1290"/>
  <c r="XU1292"/>
  <c r="WZ1292"/>
  <c r="WE1292"/>
  <c r="VJ1292"/>
  <c r="UO1292"/>
  <c r="TT1292"/>
  <c r="SY1292"/>
  <c r="SD1292"/>
  <c r="RI1292"/>
  <c r="QN1292"/>
  <c r="PS1292"/>
  <c r="OX1292"/>
  <c r="OC1292"/>
  <c r="NH1292"/>
  <c r="MM1292"/>
  <c r="LR1292"/>
  <c r="KW1292"/>
  <c r="KB1292"/>
  <c r="JG1292"/>
  <c r="IL1292"/>
  <c r="HQ1292"/>
  <c r="GV1292"/>
  <c r="GA1292"/>
  <c r="FF1292"/>
  <c r="EK1292"/>
  <c r="DP1292"/>
  <c r="CU1292"/>
  <c r="BZ1292"/>
  <c r="BE1292"/>
  <c r="AJ1292"/>
  <c r="O1292"/>
  <c r="YP1292"/>
  <c r="XW1292"/>
  <c r="XB1292"/>
  <c r="WG1292"/>
  <c r="VL1292"/>
  <c r="UQ1292"/>
  <c r="TV1292"/>
  <c r="TA1292"/>
  <c r="SF1292"/>
  <c r="RK1292"/>
  <c r="QP1292"/>
  <c r="PU1292"/>
  <c r="OZ1292"/>
  <c r="OE1292"/>
  <c r="NJ1292"/>
  <c r="MO1292"/>
  <c r="LT1292"/>
  <c r="KY1292"/>
  <c r="KD1292"/>
  <c r="JI1292"/>
  <c r="IN1292"/>
  <c r="HS1292"/>
  <c r="GX1292"/>
  <c r="GC1292"/>
  <c r="FH1292"/>
  <c r="EM1292"/>
  <c r="DR1292"/>
  <c r="CW1292"/>
  <c r="CB1292"/>
  <c r="BG1292"/>
  <c r="AL1292"/>
  <c r="Q1292"/>
  <c r="YR1292"/>
  <c r="XU1296"/>
  <c r="WZ1296"/>
  <c r="WE1296"/>
  <c r="VJ1296"/>
  <c r="UO1296"/>
  <c r="TT1296"/>
  <c r="SY1296"/>
  <c r="SD1296"/>
  <c r="RI1296"/>
  <c r="QN1296"/>
  <c r="PS1296"/>
  <c r="OX1296"/>
  <c r="OC1296"/>
  <c r="NH1296"/>
  <c r="MM1296"/>
  <c r="LR1296"/>
  <c r="KW1296"/>
  <c r="KB1296"/>
  <c r="JG1296"/>
  <c r="IL1296"/>
  <c r="HQ1296"/>
  <c r="GV1296"/>
  <c r="GA1296"/>
  <c r="FF1296"/>
  <c r="EK1296"/>
  <c r="DP1296"/>
  <c r="CU1296"/>
  <c r="BZ1296"/>
  <c r="BE1296"/>
  <c r="AJ1296"/>
  <c r="O1296"/>
  <c r="YP1296"/>
  <c r="XW1296"/>
  <c r="XB1296"/>
  <c r="WG1296"/>
  <c r="VL1296"/>
  <c r="UQ1296"/>
  <c r="TV1296"/>
  <c r="TA1296"/>
  <c r="SF1296"/>
  <c r="RK1296"/>
  <c r="QP1296"/>
  <c r="PU1296"/>
  <c r="OZ1296"/>
  <c r="OE1296"/>
  <c r="NJ1296"/>
  <c r="MO1296"/>
  <c r="LT1296"/>
  <c r="KY1296"/>
  <c r="KD1296"/>
  <c r="JI1296"/>
  <c r="IN1296"/>
  <c r="HS1296"/>
  <c r="GX1296"/>
  <c r="GC1296"/>
  <c r="FH1296"/>
  <c r="EM1296"/>
  <c r="DR1296"/>
  <c r="CW1296"/>
  <c r="CB1296"/>
  <c r="BG1296"/>
  <c r="AL1296"/>
  <c r="Q1296"/>
  <c r="YR1296"/>
  <c r="XU1300"/>
  <c r="WZ1300"/>
  <c r="WE1300"/>
  <c r="VJ1300"/>
  <c r="UO1300"/>
  <c r="TT1300"/>
  <c r="SY1300"/>
  <c r="SD1300"/>
  <c r="RI1300"/>
  <c r="QN1300"/>
  <c r="PS1300"/>
  <c r="OX1300"/>
  <c r="OC1300"/>
  <c r="NH1300"/>
  <c r="MM1300"/>
  <c r="LR1300"/>
  <c r="KW1300"/>
  <c r="KB1300"/>
  <c r="JG1300"/>
  <c r="IL1300"/>
  <c r="HQ1300"/>
  <c r="GV1300"/>
  <c r="GA1300"/>
  <c r="FF1300"/>
  <c r="EK1300"/>
  <c r="DP1300"/>
  <c r="CU1300"/>
  <c r="BZ1300"/>
  <c r="BE1300"/>
  <c r="AJ1300"/>
  <c r="O1300"/>
  <c r="YP1300"/>
  <c r="XW1300"/>
  <c r="XB1300"/>
  <c r="WG1300"/>
  <c r="VL1300"/>
  <c r="UQ1300"/>
  <c r="TV1300"/>
  <c r="TA1300"/>
  <c r="SF1300"/>
  <c r="RK1300"/>
  <c r="QP1300"/>
  <c r="PU1300"/>
  <c r="OZ1300"/>
  <c r="OE1300"/>
  <c r="NJ1300"/>
  <c r="MO1300"/>
  <c r="LT1300"/>
  <c r="KY1300"/>
  <c r="KD1300"/>
  <c r="JI1300"/>
  <c r="IN1300"/>
  <c r="HS1300"/>
  <c r="GX1300"/>
  <c r="GC1300"/>
  <c r="FH1300"/>
  <c r="EM1300"/>
  <c r="DR1300"/>
  <c r="CW1300"/>
  <c r="CB1300"/>
  <c r="BG1300"/>
  <c r="AL1300"/>
  <c r="Q1300"/>
  <c r="YR1300"/>
  <c r="XV1301"/>
  <c r="XA1301"/>
  <c r="WF1301"/>
  <c r="VK1301"/>
  <c r="UP1301"/>
  <c r="TU1301"/>
  <c r="SZ1301"/>
  <c r="SE1301"/>
  <c r="RJ1301"/>
  <c r="QO1301"/>
  <c r="PT1301"/>
  <c r="OY1301"/>
  <c r="OD1301"/>
  <c r="NI1301"/>
  <c r="MN1301"/>
  <c r="LS1301"/>
  <c r="KX1301"/>
  <c r="KC1301"/>
  <c r="JH1301"/>
  <c r="IM1301"/>
  <c r="HR1301"/>
  <c r="GW1301"/>
  <c r="GB1301"/>
  <c r="FG1301"/>
  <c r="EL1301"/>
  <c r="DQ1301"/>
  <c r="CV1301"/>
  <c r="CA1301"/>
  <c r="BF1301"/>
  <c r="AK1301"/>
  <c r="P1301"/>
  <c r="YQ1301"/>
  <c r="XU1302"/>
  <c r="WZ1302"/>
  <c r="WE1302"/>
  <c r="VJ1302"/>
  <c r="UO1302"/>
  <c r="TT1302"/>
  <c r="SY1302"/>
  <c r="SD1302"/>
  <c r="RI1302"/>
  <c r="QN1302"/>
  <c r="PS1302"/>
  <c r="OX1302"/>
  <c r="OC1302"/>
  <c r="NH1302"/>
  <c r="MM1302"/>
  <c r="LR1302"/>
  <c r="KW1302"/>
  <c r="KB1302"/>
  <c r="JG1302"/>
  <c r="IL1302"/>
  <c r="HQ1302"/>
  <c r="GV1302"/>
  <c r="GA1302"/>
  <c r="FF1302"/>
  <c r="EK1302"/>
  <c r="DP1302"/>
  <c r="CU1302"/>
  <c r="BZ1302"/>
  <c r="BE1302"/>
  <c r="AJ1302"/>
  <c r="O1302"/>
  <c r="YP1302"/>
  <c r="XW1302"/>
  <c r="XB1302"/>
  <c r="WG1302"/>
  <c r="VL1302"/>
  <c r="UQ1302"/>
  <c r="TV1302"/>
  <c r="TA1302"/>
  <c r="SF1302"/>
  <c r="RK1302"/>
  <c r="QP1302"/>
  <c r="PU1302"/>
  <c r="OZ1302"/>
  <c r="OE1302"/>
  <c r="NJ1302"/>
  <c r="MO1302"/>
  <c r="LT1302"/>
  <c r="KY1302"/>
  <c r="KD1302"/>
  <c r="JI1302"/>
  <c r="IN1302"/>
  <c r="HS1302"/>
  <c r="GX1302"/>
  <c r="GC1302"/>
  <c r="FH1302"/>
  <c r="EM1302"/>
  <c r="DR1302"/>
  <c r="CW1302"/>
  <c r="CB1302"/>
  <c r="BG1302"/>
  <c r="AL1302"/>
  <c r="Q1302"/>
  <c r="YR1302"/>
  <c r="XU1306"/>
  <c r="WZ1306"/>
  <c r="WE1306"/>
  <c r="VJ1306"/>
  <c r="UO1306"/>
  <c r="TT1306"/>
  <c r="SY1306"/>
  <c r="SD1306"/>
  <c r="RI1306"/>
  <c r="QN1306"/>
  <c r="PS1306"/>
  <c r="OX1306"/>
  <c r="OC1306"/>
  <c r="NH1306"/>
  <c r="YP1306"/>
  <c r="MM1306"/>
  <c r="LR1306"/>
  <c r="KW1306"/>
  <c r="KB1306"/>
  <c r="JG1306"/>
  <c r="IL1306"/>
  <c r="HQ1306"/>
  <c r="GV1306"/>
  <c r="GA1306"/>
  <c r="FF1306"/>
  <c r="EK1306"/>
  <c r="DP1306"/>
  <c r="CU1306"/>
  <c r="BZ1306"/>
  <c r="BE1306"/>
  <c r="AJ1306"/>
  <c r="O1306"/>
  <c r="XW1306"/>
  <c r="XB1306"/>
  <c r="WG1306"/>
  <c r="VL1306"/>
  <c r="UQ1306"/>
  <c r="TV1306"/>
  <c r="TA1306"/>
  <c r="SF1306"/>
  <c r="RK1306"/>
  <c r="QP1306"/>
  <c r="PU1306"/>
  <c r="OZ1306"/>
  <c r="OE1306"/>
  <c r="NJ1306"/>
  <c r="YR1306"/>
  <c r="LT1306"/>
  <c r="KY1306"/>
  <c r="KD1306"/>
  <c r="JI1306"/>
  <c r="IN1306"/>
  <c r="HS1306"/>
  <c r="GX1306"/>
  <c r="GC1306"/>
  <c r="FH1306"/>
  <c r="EM1306"/>
  <c r="DR1306"/>
  <c r="CW1306"/>
  <c r="CB1306"/>
  <c r="BG1306"/>
  <c r="AL1306"/>
  <c r="Q1306"/>
  <c r="MO1306"/>
  <c r="F1189"/>
  <c r="H1189"/>
  <c r="YM1242"/>
  <c r="YO1242"/>
  <c r="Y1323"/>
  <c r="AE1323" s="1"/>
  <c r="Y1322"/>
  <c r="AE1322" s="1"/>
  <c r="Y1321"/>
  <c r="AE1321" s="1"/>
  <c r="Y1319"/>
  <c r="AE1319" s="1"/>
  <c r="AS1323"/>
  <c r="AY1323" s="1"/>
  <c r="AS1322"/>
  <c r="AY1322" s="1"/>
  <c r="AS1321"/>
  <c r="AY1321" s="1"/>
  <c r="AS1319"/>
  <c r="AY1319" s="1"/>
  <c r="AU1323"/>
  <c r="BA1323" s="1"/>
  <c r="AU1322"/>
  <c r="BA1322" s="1"/>
  <c r="AU1321"/>
  <c r="BA1321" s="1"/>
  <c r="AU1319"/>
  <c r="BA1319" s="1"/>
  <c r="BO1323"/>
  <c r="BU1323" s="1"/>
  <c r="BO1322"/>
  <c r="BU1322" s="1"/>
  <c r="BO1321"/>
  <c r="BU1321" s="1"/>
  <c r="BO1319"/>
  <c r="BU1319" s="1"/>
  <c r="CI1323"/>
  <c r="CO1323" s="1"/>
  <c r="CI1322"/>
  <c r="CO1322" s="1"/>
  <c r="CI1321"/>
  <c r="CO1321" s="1"/>
  <c r="CI1319"/>
  <c r="CO1319" s="1"/>
  <c r="CK1323"/>
  <c r="CQ1323" s="1"/>
  <c r="CK1322"/>
  <c r="CQ1322" s="1"/>
  <c r="CK1321"/>
  <c r="CQ1321" s="1"/>
  <c r="CK1319"/>
  <c r="CQ1319" s="1"/>
  <c r="DE1323"/>
  <c r="DK1323" s="1"/>
  <c r="DE1322"/>
  <c r="DK1322" s="1"/>
  <c r="DE1321"/>
  <c r="DK1321" s="1"/>
  <c r="DE1319"/>
  <c r="DK1319" s="1"/>
  <c r="DY1323"/>
  <c r="EE1323" s="1"/>
  <c r="DY1322"/>
  <c r="EE1322" s="1"/>
  <c r="DY1321"/>
  <c r="EE1321" s="1"/>
  <c r="DY1319"/>
  <c r="EE1319" s="1"/>
  <c r="EA1323"/>
  <c r="EG1323" s="1"/>
  <c r="EA1322"/>
  <c r="EG1322" s="1"/>
  <c r="EA1321"/>
  <c r="EG1321" s="1"/>
  <c r="EA1319"/>
  <c r="EG1319" s="1"/>
  <c r="EU1323"/>
  <c r="FA1323" s="1"/>
  <c r="EU1322"/>
  <c r="FA1322" s="1"/>
  <c r="EU1321"/>
  <c r="FA1321" s="1"/>
  <c r="EU1319"/>
  <c r="FA1319" s="1"/>
  <c r="FO1323"/>
  <c r="FU1323" s="1"/>
  <c r="FO1322"/>
  <c r="FU1322" s="1"/>
  <c r="FO1321"/>
  <c r="FU1321" s="1"/>
  <c r="FO1319"/>
  <c r="FU1319" s="1"/>
  <c r="FQ1323"/>
  <c r="FW1323" s="1"/>
  <c r="FQ1322"/>
  <c r="FW1322" s="1"/>
  <c r="FQ1321"/>
  <c r="FW1321" s="1"/>
  <c r="FQ1319"/>
  <c r="FW1319" s="1"/>
  <c r="GK1323"/>
  <c r="GQ1323" s="1"/>
  <c r="GK1322"/>
  <c r="GQ1322" s="1"/>
  <c r="GK1321"/>
  <c r="GQ1321" s="1"/>
  <c r="GK1319"/>
  <c r="GQ1319" s="1"/>
  <c r="GK1318"/>
  <c r="GQ1318" s="1"/>
  <c r="HE1323"/>
  <c r="HK1323" s="1"/>
  <c r="HE1322"/>
  <c r="HK1322" s="1"/>
  <c r="HE1321"/>
  <c r="HK1321" s="1"/>
  <c r="HE1319"/>
  <c r="HK1319" s="1"/>
  <c r="HG1323"/>
  <c r="HM1323" s="1"/>
  <c r="HG1322"/>
  <c r="HM1322" s="1"/>
  <c r="HG1321"/>
  <c r="HM1321" s="1"/>
  <c r="HG1319"/>
  <c r="HM1319" s="1"/>
  <c r="IA1323"/>
  <c r="IG1323" s="1"/>
  <c r="IA1322"/>
  <c r="IG1322" s="1"/>
  <c r="IA1321"/>
  <c r="IG1321" s="1"/>
  <c r="IA1319"/>
  <c r="IG1319" s="1"/>
  <c r="IA1318"/>
  <c r="IG1318" s="1"/>
  <c r="IU1323"/>
  <c r="JA1323" s="1"/>
  <c r="IU1322"/>
  <c r="JA1322" s="1"/>
  <c r="IU1321"/>
  <c r="JA1321" s="1"/>
  <c r="IU1319"/>
  <c r="JA1319" s="1"/>
  <c r="IU1318"/>
  <c r="JA1318" s="1"/>
  <c r="IW1323"/>
  <c r="JC1323" s="1"/>
  <c r="IW1322"/>
  <c r="JC1322" s="1"/>
  <c r="IW1321"/>
  <c r="JC1321" s="1"/>
  <c r="IW1319"/>
  <c r="JC1319" s="1"/>
  <c r="IW1318"/>
  <c r="JC1318" s="1"/>
  <c r="JQ1323"/>
  <c r="JW1323" s="1"/>
  <c r="JQ1322"/>
  <c r="JW1322" s="1"/>
  <c r="JQ1321"/>
  <c r="JW1321" s="1"/>
  <c r="JQ1319"/>
  <c r="JW1319" s="1"/>
  <c r="JQ1318"/>
  <c r="JW1318" s="1"/>
  <c r="KK1323"/>
  <c r="KQ1323" s="1"/>
  <c r="KK1322"/>
  <c r="KQ1322" s="1"/>
  <c r="KK1321"/>
  <c r="KQ1321" s="1"/>
  <c r="KK1319"/>
  <c r="KQ1319" s="1"/>
  <c r="KK1318"/>
  <c r="KQ1318" s="1"/>
  <c r="KM1323"/>
  <c r="KS1323" s="1"/>
  <c r="KM1322"/>
  <c r="KS1322" s="1"/>
  <c r="KM1321"/>
  <c r="KS1321" s="1"/>
  <c r="KM1319"/>
  <c r="KS1319" s="1"/>
  <c r="KM1318"/>
  <c r="KS1318" s="1"/>
  <c r="LG1323"/>
  <c r="LM1323" s="1"/>
  <c r="LG1322"/>
  <c r="LM1322" s="1"/>
  <c r="LG1321"/>
  <c r="LM1321" s="1"/>
  <c r="LG1319"/>
  <c r="LM1319" s="1"/>
  <c r="LG1318"/>
  <c r="LM1318" s="1"/>
  <c r="MA1323"/>
  <c r="MG1323" s="1"/>
  <c r="MA1322"/>
  <c r="MG1322" s="1"/>
  <c r="MA1321"/>
  <c r="MG1321" s="1"/>
  <c r="MA1319"/>
  <c r="MG1319" s="1"/>
  <c r="MA1318"/>
  <c r="MG1318" s="1"/>
  <c r="MC1323"/>
  <c r="MI1323" s="1"/>
  <c r="MC1322"/>
  <c r="MI1322" s="1"/>
  <c r="MC1321"/>
  <c r="MI1321" s="1"/>
  <c r="MC1319"/>
  <c r="MI1319" s="1"/>
  <c r="MC1318"/>
  <c r="MI1318" s="1"/>
  <c r="MW1323"/>
  <c r="NC1323" s="1"/>
  <c r="MW1322"/>
  <c r="NC1322" s="1"/>
  <c r="MW1321"/>
  <c r="NC1321" s="1"/>
  <c r="MW1319"/>
  <c r="NC1319" s="1"/>
  <c r="MW1318"/>
  <c r="NC1318" s="1"/>
  <c r="NQ1323"/>
  <c r="NW1323" s="1"/>
  <c r="NQ1322"/>
  <c r="NW1322" s="1"/>
  <c r="NQ1321"/>
  <c r="NW1321" s="1"/>
  <c r="NQ1319"/>
  <c r="NW1319" s="1"/>
  <c r="NQ1318"/>
  <c r="NW1318" s="1"/>
  <c r="NS1323"/>
  <c r="NY1323" s="1"/>
  <c r="NS1322"/>
  <c r="NY1322" s="1"/>
  <c r="NS1321"/>
  <c r="NY1321" s="1"/>
  <c r="NS1319"/>
  <c r="NY1319" s="1"/>
  <c r="NS1318"/>
  <c r="NY1318" s="1"/>
  <c r="OM1323"/>
  <c r="OS1323" s="1"/>
  <c r="OM1322"/>
  <c r="OS1322" s="1"/>
  <c r="OM1321"/>
  <c r="OS1321" s="1"/>
  <c r="OM1319"/>
  <c r="OS1319" s="1"/>
  <c r="OM1318"/>
  <c r="OS1318" s="1"/>
  <c r="PG1323"/>
  <c r="PM1323" s="1"/>
  <c r="PG1322"/>
  <c r="PM1322" s="1"/>
  <c r="PG1321"/>
  <c r="PM1321" s="1"/>
  <c r="PG1319"/>
  <c r="PM1319" s="1"/>
  <c r="PG1318"/>
  <c r="PM1318" s="1"/>
  <c r="PI1323"/>
  <c r="PO1323" s="1"/>
  <c r="PI1322"/>
  <c r="PO1322" s="1"/>
  <c r="PI1321"/>
  <c r="PO1321" s="1"/>
  <c r="PI1319"/>
  <c r="PO1319" s="1"/>
  <c r="PI1318"/>
  <c r="PO1318" s="1"/>
  <c r="QC1323"/>
  <c r="QI1323" s="1"/>
  <c r="QC1322"/>
  <c r="QI1322" s="1"/>
  <c r="QC1321"/>
  <c r="QI1321" s="1"/>
  <c r="QC1319"/>
  <c r="QI1319" s="1"/>
  <c r="QC1318"/>
  <c r="QI1318" s="1"/>
  <c r="QW1323"/>
  <c r="RC1323" s="1"/>
  <c r="QW1322"/>
  <c r="RC1322" s="1"/>
  <c r="QW1321"/>
  <c r="RC1321" s="1"/>
  <c r="QW1319"/>
  <c r="RC1319" s="1"/>
  <c r="QW1318"/>
  <c r="RC1318" s="1"/>
  <c r="QY1323"/>
  <c r="RE1323" s="1"/>
  <c r="QY1322"/>
  <c r="RE1322" s="1"/>
  <c r="QY1321"/>
  <c r="RE1321" s="1"/>
  <c r="QY1319"/>
  <c r="RE1319" s="1"/>
  <c r="QY1318"/>
  <c r="RE1318" s="1"/>
  <c r="RS1323"/>
  <c r="RY1323" s="1"/>
  <c r="RS1322"/>
  <c r="RY1322" s="1"/>
  <c r="RS1321"/>
  <c r="RY1321" s="1"/>
  <c r="RS1319"/>
  <c r="RY1319" s="1"/>
  <c r="RS1318"/>
  <c r="RY1318" s="1"/>
  <c r="SM1323"/>
  <c r="SS1323" s="1"/>
  <c r="SM1322"/>
  <c r="SS1322" s="1"/>
  <c r="SM1321"/>
  <c r="SS1321" s="1"/>
  <c r="SM1319"/>
  <c r="SS1319" s="1"/>
  <c r="SM1318"/>
  <c r="SS1318" s="1"/>
  <c r="SO1323"/>
  <c r="SU1323" s="1"/>
  <c r="SO1322"/>
  <c r="SU1322" s="1"/>
  <c r="SO1321"/>
  <c r="SU1321" s="1"/>
  <c r="SO1319"/>
  <c r="SU1319" s="1"/>
  <c r="SO1318"/>
  <c r="SU1318" s="1"/>
  <c r="TI1323"/>
  <c r="TO1323" s="1"/>
  <c r="TI1322"/>
  <c r="TO1322" s="1"/>
  <c r="TI1321"/>
  <c r="TO1321" s="1"/>
  <c r="TI1319"/>
  <c r="TO1319" s="1"/>
  <c r="TI1318"/>
  <c r="TO1318" s="1"/>
  <c r="UC1323"/>
  <c r="UI1323" s="1"/>
  <c r="UC1322"/>
  <c r="UI1322" s="1"/>
  <c r="UC1321"/>
  <c r="UI1321" s="1"/>
  <c r="UC1319"/>
  <c r="UI1319" s="1"/>
  <c r="UC1318"/>
  <c r="UI1318" s="1"/>
  <c r="UE1323"/>
  <c r="UK1323" s="1"/>
  <c r="UE1322"/>
  <c r="UK1322" s="1"/>
  <c r="UE1321"/>
  <c r="UK1321" s="1"/>
  <c r="UE1319"/>
  <c r="UK1319" s="1"/>
  <c r="UE1318"/>
  <c r="UK1318" s="1"/>
  <c r="UY1323"/>
  <c r="VE1323" s="1"/>
  <c r="UY1322"/>
  <c r="VE1322" s="1"/>
  <c r="UY1321"/>
  <c r="VE1321" s="1"/>
  <c r="UY1319"/>
  <c r="VE1319" s="1"/>
  <c r="UY1318"/>
  <c r="VE1318" s="1"/>
  <c r="VS1323"/>
  <c r="VY1323" s="1"/>
  <c r="VS1322"/>
  <c r="VY1322" s="1"/>
  <c r="VS1321"/>
  <c r="VY1321" s="1"/>
  <c r="VS1319"/>
  <c r="VY1319" s="1"/>
  <c r="VS1318"/>
  <c r="VY1318" s="1"/>
  <c r="VU1323"/>
  <c r="WA1323" s="1"/>
  <c r="VU1322"/>
  <c r="WA1322" s="1"/>
  <c r="VU1321"/>
  <c r="WA1321" s="1"/>
  <c r="VU1319"/>
  <c r="WA1319" s="1"/>
  <c r="VU1318"/>
  <c r="WA1318" s="1"/>
  <c r="WO1323"/>
  <c r="WU1323" s="1"/>
  <c r="WO1322"/>
  <c r="WU1322" s="1"/>
  <c r="WO1321"/>
  <c r="WU1321" s="1"/>
  <c r="WO1319"/>
  <c r="WU1319" s="1"/>
  <c r="WO1318"/>
  <c r="WU1318" s="1"/>
  <c r="XI1323"/>
  <c r="XO1323" s="1"/>
  <c r="XI1322"/>
  <c r="XO1322" s="1"/>
  <c r="XI1321"/>
  <c r="XO1321" s="1"/>
  <c r="XI1319"/>
  <c r="XO1319" s="1"/>
  <c r="XI1318"/>
  <c r="XO1318" s="1"/>
  <c r="XK1323"/>
  <c r="XQ1323" s="1"/>
  <c r="XK1322"/>
  <c r="XQ1322" s="1"/>
  <c r="XK1321"/>
  <c r="XQ1321" s="1"/>
  <c r="XK1319"/>
  <c r="XQ1319" s="1"/>
  <c r="XK1318"/>
  <c r="XQ1318" s="1"/>
  <c r="YE1323"/>
  <c r="YK1323" s="1"/>
  <c r="YE1322"/>
  <c r="YK1322" s="1"/>
  <c r="YE1321"/>
  <c r="YK1321" s="1"/>
  <c r="YE1319"/>
  <c r="YK1319" s="1"/>
  <c r="YE1318"/>
  <c r="YK1318" s="1"/>
  <c r="Y1317"/>
  <c r="AE1317" s="1"/>
  <c r="AT1317"/>
  <c r="AZ1317" s="1"/>
  <c r="BO1317"/>
  <c r="BU1317" s="1"/>
  <c r="CJ1317"/>
  <c r="CP1317" s="1"/>
  <c r="DE1317"/>
  <c r="DK1317" s="1"/>
  <c r="DZ1317"/>
  <c r="EF1317" s="1"/>
  <c r="EU1317"/>
  <c r="FA1317" s="1"/>
  <c r="FP1317"/>
  <c r="FV1317" s="1"/>
  <c r="GK1317"/>
  <c r="GQ1317" s="1"/>
  <c r="IA1317"/>
  <c r="IG1317" s="1"/>
  <c r="JQ1317"/>
  <c r="JW1317" s="1"/>
  <c r="LG1317"/>
  <c r="LM1317" s="1"/>
  <c r="LM1316" s="1"/>
  <c r="LM1327" s="1"/>
  <c r="LM1328" s="1"/>
  <c r="MW1317"/>
  <c r="NC1317" s="1"/>
  <c r="OM1317"/>
  <c r="OS1317" s="1"/>
  <c r="QC1317"/>
  <c r="QI1317" s="1"/>
  <c r="RS1317"/>
  <c r="RY1317" s="1"/>
  <c r="RY1316" s="1"/>
  <c r="RY1327" s="1"/>
  <c r="RY1328" s="1"/>
  <c r="TI1317"/>
  <c r="TO1317" s="1"/>
  <c r="UY1317"/>
  <c r="VE1317" s="1"/>
  <c r="WO1317"/>
  <c r="WU1317" s="1"/>
  <c r="YE1317"/>
  <c r="YK1317" s="1"/>
  <c r="YK1316" s="1"/>
  <c r="YK1327" s="1"/>
  <c r="YK1328" s="1"/>
  <c r="YS1317"/>
  <c r="YU1317"/>
  <c r="Y1318"/>
  <c r="AE1318" s="1"/>
  <c r="BO1318"/>
  <c r="BU1318" s="1"/>
  <c r="DE1318"/>
  <c r="DK1318" s="1"/>
  <c r="EU1318"/>
  <c r="FA1318" s="1"/>
  <c r="HG1318"/>
  <c r="HM1318" s="1"/>
  <c r="X1323"/>
  <c r="AD1323" s="1"/>
  <c r="X1322"/>
  <c r="AD1322" s="1"/>
  <c r="X1321"/>
  <c r="AD1321" s="1"/>
  <c r="X1319"/>
  <c r="AD1319" s="1"/>
  <c r="Z1323"/>
  <c r="AF1323" s="1"/>
  <c r="Z1322"/>
  <c r="AF1322" s="1"/>
  <c r="Z1321"/>
  <c r="AF1321" s="1"/>
  <c r="Z1319"/>
  <c r="AF1319" s="1"/>
  <c r="AT1323"/>
  <c r="AZ1323" s="1"/>
  <c r="AT1322"/>
  <c r="AZ1322" s="1"/>
  <c r="AT1321"/>
  <c r="AZ1321" s="1"/>
  <c r="AT1319"/>
  <c r="AZ1319" s="1"/>
  <c r="BN1323"/>
  <c r="BT1323" s="1"/>
  <c r="BN1322"/>
  <c r="BT1322" s="1"/>
  <c r="BN1321"/>
  <c r="BT1321" s="1"/>
  <c r="BN1319"/>
  <c r="BT1319" s="1"/>
  <c r="BP1323"/>
  <c r="BV1323" s="1"/>
  <c r="BP1322"/>
  <c r="BV1322" s="1"/>
  <c r="BP1321"/>
  <c r="BV1321" s="1"/>
  <c r="BP1319"/>
  <c r="BV1319" s="1"/>
  <c r="CJ1323"/>
  <c r="CP1323" s="1"/>
  <c r="CJ1322"/>
  <c r="CP1322" s="1"/>
  <c r="CJ1321"/>
  <c r="CP1321" s="1"/>
  <c r="CJ1319"/>
  <c r="CP1319" s="1"/>
  <c r="DD1323"/>
  <c r="DJ1323" s="1"/>
  <c r="DD1322"/>
  <c r="DJ1322" s="1"/>
  <c r="DD1321"/>
  <c r="DJ1321" s="1"/>
  <c r="DD1319"/>
  <c r="DJ1319" s="1"/>
  <c r="DF1323"/>
  <c r="DL1323" s="1"/>
  <c r="DF1322"/>
  <c r="DL1322" s="1"/>
  <c r="DF1321"/>
  <c r="DL1321" s="1"/>
  <c r="DF1319"/>
  <c r="DL1319" s="1"/>
  <c r="DZ1323"/>
  <c r="EF1323" s="1"/>
  <c r="DZ1322"/>
  <c r="EF1322" s="1"/>
  <c r="DZ1321"/>
  <c r="EF1321" s="1"/>
  <c r="DZ1319"/>
  <c r="EF1319" s="1"/>
  <c r="ET1323"/>
  <c r="EZ1323" s="1"/>
  <c r="ET1322"/>
  <c r="EZ1322" s="1"/>
  <c r="ET1321"/>
  <c r="EZ1321" s="1"/>
  <c r="ET1319"/>
  <c r="EZ1319" s="1"/>
  <c r="EV1323"/>
  <c r="FB1323" s="1"/>
  <c r="EV1322"/>
  <c r="FB1322" s="1"/>
  <c r="EV1321"/>
  <c r="FB1321" s="1"/>
  <c r="EV1319"/>
  <c r="FB1319" s="1"/>
  <c r="FP1323"/>
  <c r="FV1323" s="1"/>
  <c r="FP1322"/>
  <c r="FV1322" s="1"/>
  <c r="FP1321"/>
  <c r="FV1321" s="1"/>
  <c r="FP1319"/>
  <c r="FV1319" s="1"/>
  <c r="GJ1323"/>
  <c r="GP1323" s="1"/>
  <c r="GJ1322"/>
  <c r="GP1322" s="1"/>
  <c r="GJ1321"/>
  <c r="GP1321" s="1"/>
  <c r="GJ1319"/>
  <c r="GP1319" s="1"/>
  <c r="GL1323"/>
  <c r="GR1323" s="1"/>
  <c r="GL1322"/>
  <c r="GR1322" s="1"/>
  <c r="GL1321"/>
  <c r="GR1321" s="1"/>
  <c r="GL1319"/>
  <c r="GR1319" s="1"/>
  <c r="HF1323"/>
  <c r="HL1323" s="1"/>
  <c r="HF1322"/>
  <c r="HL1322" s="1"/>
  <c r="HF1321"/>
  <c r="HL1321" s="1"/>
  <c r="HF1319"/>
  <c r="HL1319" s="1"/>
  <c r="HF1318"/>
  <c r="HL1318" s="1"/>
  <c r="HL1316" s="1"/>
  <c r="HL1327" s="1"/>
  <c r="HL1328" s="1"/>
  <c r="HZ1323"/>
  <c r="IF1323" s="1"/>
  <c r="HZ1322"/>
  <c r="IF1322" s="1"/>
  <c r="HZ1321"/>
  <c r="IF1321" s="1"/>
  <c r="HZ1319"/>
  <c r="IF1319" s="1"/>
  <c r="IB1323"/>
  <c r="IH1323" s="1"/>
  <c r="IB1322"/>
  <c r="IH1322" s="1"/>
  <c r="IB1321"/>
  <c r="IH1321" s="1"/>
  <c r="IB1319"/>
  <c r="IH1319" s="1"/>
  <c r="IV1323"/>
  <c r="JB1323" s="1"/>
  <c r="IV1322"/>
  <c r="JB1322" s="1"/>
  <c r="IV1321"/>
  <c r="JB1321" s="1"/>
  <c r="IV1319"/>
  <c r="JB1319" s="1"/>
  <c r="IV1318"/>
  <c r="JB1318" s="1"/>
  <c r="JP1323"/>
  <c r="JV1323" s="1"/>
  <c r="JP1322"/>
  <c r="JV1322" s="1"/>
  <c r="JP1321"/>
  <c r="JV1321" s="1"/>
  <c r="JP1319"/>
  <c r="JV1319" s="1"/>
  <c r="JP1318"/>
  <c r="JV1318" s="1"/>
  <c r="JR1323"/>
  <c r="JX1323" s="1"/>
  <c r="JR1322"/>
  <c r="JX1322" s="1"/>
  <c r="JR1321"/>
  <c r="JX1321" s="1"/>
  <c r="JR1319"/>
  <c r="JX1319" s="1"/>
  <c r="JR1318"/>
  <c r="JX1318" s="1"/>
  <c r="KL1323"/>
  <c r="KR1323" s="1"/>
  <c r="KL1322"/>
  <c r="KR1322" s="1"/>
  <c r="KL1321"/>
  <c r="KR1321" s="1"/>
  <c r="KL1319"/>
  <c r="KR1319" s="1"/>
  <c r="KL1318"/>
  <c r="KR1318" s="1"/>
  <c r="LF1323"/>
  <c r="LL1323" s="1"/>
  <c r="LF1322"/>
  <c r="LL1322" s="1"/>
  <c r="LF1321"/>
  <c r="LL1321" s="1"/>
  <c r="LF1319"/>
  <c r="LL1319" s="1"/>
  <c r="LF1318"/>
  <c r="LL1318" s="1"/>
  <c r="LH1323"/>
  <c r="LN1323" s="1"/>
  <c r="LH1322"/>
  <c r="LN1322" s="1"/>
  <c r="LH1321"/>
  <c r="LN1321" s="1"/>
  <c r="LH1319"/>
  <c r="LN1319" s="1"/>
  <c r="LH1318"/>
  <c r="LN1318" s="1"/>
  <c r="MB1323"/>
  <c r="MH1323" s="1"/>
  <c r="MB1322"/>
  <c r="MH1322" s="1"/>
  <c r="MB1321"/>
  <c r="MH1321" s="1"/>
  <c r="MB1319"/>
  <c r="MH1319" s="1"/>
  <c r="MB1318"/>
  <c r="MH1318" s="1"/>
  <c r="MV1323"/>
  <c r="NB1323" s="1"/>
  <c r="MV1322"/>
  <c r="NB1322" s="1"/>
  <c r="MV1321"/>
  <c r="NB1321" s="1"/>
  <c r="MV1319"/>
  <c r="NB1319" s="1"/>
  <c r="MV1318"/>
  <c r="NB1318" s="1"/>
  <c r="MX1323"/>
  <c r="ND1323" s="1"/>
  <c r="MX1322"/>
  <c r="ND1322" s="1"/>
  <c r="MX1321"/>
  <c r="ND1321" s="1"/>
  <c r="MX1319"/>
  <c r="ND1319" s="1"/>
  <c r="MX1318"/>
  <c r="ND1318" s="1"/>
  <c r="NR1323"/>
  <c r="NX1323" s="1"/>
  <c r="NR1322"/>
  <c r="NX1322" s="1"/>
  <c r="NR1321"/>
  <c r="NX1321" s="1"/>
  <c r="NR1319"/>
  <c r="NX1319" s="1"/>
  <c r="NR1318"/>
  <c r="NX1318" s="1"/>
  <c r="OL1323"/>
  <c r="OR1323" s="1"/>
  <c r="OL1322"/>
  <c r="OR1322" s="1"/>
  <c r="OL1319"/>
  <c r="OR1319" s="1"/>
  <c r="OL1318"/>
  <c r="OR1318" s="1"/>
  <c r="OL1321"/>
  <c r="OR1321" s="1"/>
  <c r="ON1323"/>
  <c r="OT1323" s="1"/>
  <c r="ON1322"/>
  <c r="OT1322" s="1"/>
  <c r="ON1321"/>
  <c r="OT1321" s="1"/>
  <c r="ON1319"/>
  <c r="OT1319" s="1"/>
  <c r="ON1318"/>
  <c r="OT1318" s="1"/>
  <c r="PH1323"/>
  <c r="PN1323" s="1"/>
  <c r="PH1322"/>
  <c r="PN1322" s="1"/>
  <c r="PH1321"/>
  <c r="PN1321" s="1"/>
  <c r="PH1319"/>
  <c r="PN1319" s="1"/>
  <c r="PH1318"/>
  <c r="PN1318" s="1"/>
  <c r="QB1323"/>
  <c r="QH1323" s="1"/>
  <c r="QB1322"/>
  <c r="QH1322" s="1"/>
  <c r="QB1321"/>
  <c r="QH1321" s="1"/>
  <c r="QB1319"/>
  <c r="QH1319" s="1"/>
  <c r="QB1318"/>
  <c r="QH1318" s="1"/>
  <c r="QD1323"/>
  <c r="QJ1323" s="1"/>
  <c r="QD1322"/>
  <c r="QJ1322" s="1"/>
  <c r="QD1321"/>
  <c r="QJ1321" s="1"/>
  <c r="QD1319"/>
  <c r="QJ1319" s="1"/>
  <c r="QD1318"/>
  <c r="QJ1318" s="1"/>
  <c r="QX1323"/>
  <c r="RD1323" s="1"/>
  <c r="QX1322"/>
  <c r="RD1322" s="1"/>
  <c r="QX1321"/>
  <c r="RD1321" s="1"/>
  <c r="QX1319"/>
  <c r="RD1319" s="1"/>
  <c r="QX1318"/>
  <c r="RD1318" s="1"/>
  <c r="RD1316" s="1"/>
  <c r="RD1327" s="1"/>
  <c r="RD1328" s="1"/>
  <c r="RR1323"/>
  <c r="RX1323" s="1"/>
  <c r="RR1322"/>
  <c r="RX1322" s="1"/>
  <c r="RR1321"/>
  <c r="RX1321" s="1"/>
  <c r="RR1319"/>
  <c r="RX1319" s="1"/>
  <c r="RR1318"/>
  <c r="RX1318" s="1"/>
  <c r="RT1323"/>
  <c r="RZ1323" s="1"/>
  <c r="RT1322"/>
  <c r="RZ1322" s="1"/>
  <c r="RT1321"/>
  <c r="RZ1321" s="1"/>
  <c r="RT1319"/>
  <c r="RZ1319" s="1"/>
  <c r="RT1318"/>
  <c r="RZ1318" s="1"/>
  <c r="SN1323"/>
  <c r="ST1323" s="1"/>
  <c r="SN1322"/>
  <c r="ST1322" s="1"/>
  <c r="SN1321"/>
  <c r="ST1321" s="1"/>
  <c r="SN1319"/>
  <c r="ST1319" s="1"/>
  <c r="SN1318"/>
  <c r="ST1318" s="1"/>
  <c r="TH1323"/>
  <c r="TN1323" s="1"/>
  <c r="TH1322"/>
  <c r="TN1322" s="1"/>
  <c r="TH1321"/>
  <c r="TN1321" s="1"/>
  <c r="TH1319"/>
  <c r="TN1319" s="1"/>
  <c r="TH1318"/>
  <c r="TN1318" s="1"/>
  <c r="TJ1323"/>
  <c r="TP1323" s="1"/>
  <c r="TJ1322"/>
  <c r="TP1322" s="1"/>
  <c r="TJ1321"/>
  <c r="TP1321" s="1"/>
  <c r="TJ1319"/>
  <c r="TP1319" s="1"/>
  <c r="TJ1318"/>
  <c r="TP1318" s="1"/>
  <c r="UD1323"/>
  <c r="UJ1323" s="1"/>
  <c r="UD1322"/>
  <c r="UJ1322" s="1"/>
  <c r="UD1321"/>
  <c r="UJ1321" s="1"/>
  <c r="UD1319"/>
  <c r="UJ1319" s="1"/>
  <c r="UD1318"/>
  <c r="UJ1318" s="1"/>
  <c r="UX1323"/>
  <c r="VD1323" s="1"/>
  <c r="UX1322"/>
  <c r="VD1322" s="1"/>
  <c r="UX1321"/>
  <c r="VD1321" s="1"/>
  <c r="UX1319"/>
  <c r="VD1319" s="1"/>
  <c r="UX1318"/>
  <c r="VD1318" s="1"/>
  <c r="UZ1323"/>
  <c r="VF1323" s="1"/>
  <c r="UZ1322"/>
  <c r="VF1322" s="1"/>
  <c r="UZ1321"/>
  <c r="VF1321" s="1"/>
  <c r="UZ1319"/>
  <c r="VF1319" s="1"/>
  <c r="UZ1318"/>
  <c r="VF1318" s="1"/>
  <c r="VT1323"/>
  <c r="VZ1323" s="1"/>
  <c r="VT1322"/>
  <c r="VZ1322" s="1"/>
  <c r="VT1321"/>
  <c r="VZ1321" s="1"/>
  <c r="VT1319"/>
  <c r="VZ1319" s="1"/>
  <c r="VT1318"/>
  <c r="VZ1318" s="1"/>
  <c r="WN1323"/>
  <c r="WT1323" s="1"/>
  <c r="WN1322"/>
  <c r="WT1322" s="1"/>
  <c r="WN1321"/>
  <c r="WT1321" s="1"/>
  <c r="WN1319"/>
  <c r="WT1319" s="1"/>
  <c r="WN1318"/>
  <c r="WT1318" s="1"/>
  <c r="WP1323"/>
  <c r="WV1323" s="1"/>
  <c r="WP1322"/>
  <c r="WV1322" s="1"/>
  <c r="WP1321"/>
  <c r="WV1321" s="1"/>
  <c r="WP1319"/>
  <c r="WV1319" s="1"/>
  <c r="WP1318"/>
  <c r="WV1318" s="1"/>
  <c r="XJ1323"/>
  <c r="XP1323" s="1"/>
  <c r="XJ1322"/>
  <c r="XP1322" s="1"/>
  <c r="XJ1321"/>
  <c r="XP1321" s="1"/>
  <c r="XJ1319"/>
  <c r="XP1319" s="1"/>
  <c r="XJ1318"/>
  <c r="XP1318" s="1"/>
  <c r="XP1316" s="1"/>
  <c r="XP1327" s="1"/>
  <c r="XP1328" s="1"/>
  <c r="YD1323"/>
  <c r="YJ1323" s="1"/>
  <c r="YD1322"/>
  <c r="YJ1322" s="1"/>
  <c r="YD1321"/>
  <c r="YJ1321" s="1"/>
  <c r="YD1319"/>
  <c r="YJ1319" s="1"/>
  <c r="YD1318"/>
  <c r="YJ1318" s="1"/>
  <c r="YF1323"/>
  <c r="YL1323" s="1"/>
  <c r="YF1322"/>
  <c r="YL1322" s="1"/>
  <c r="YF1321"/>
  <c r="YL1321" s="1"/>
  <c r="YF1319"/>
  <c r="YL1319" s="1"/>
  <c r="YF1318"/>
  <c r="YL1318" s="1"/>
  <c r="X1317"/>
  <c r="AD1317" s="1"/>
  <c r="Z1317"/>
  <c r="AF1317" s="1"/>
  <c r="AS1317"/>
  <c r="AY1317" s="1"/>
  <c r="AU1317"/>
  <c r="BA1317" s="1"/>
  <c r="BN1317"/>
  <c r="BT1317" s="1"/>
  <c r="BP1317"/>
  <c r="BV1317" s="1"/>
  <c r="CI1317"/>
  <c r="CO1317" s="1"/>
  <c r="CK1317"/>
  <c r="CQ1317" s="1"/>
  <c r="DD1317"/>
  <c r="DJ1317" s="1"/>
  <c r="DF1317"/>
  <c r="DL1317" s="1"/>
  <c r="DY1317"/>
  <c r="EE1317" s="1"/>
  <c r="EA1317"/>
  <c r="EG1317" s="1"/>
  <c r="ET1317"/>
  <c r="EZ1317" s="1"/>
  <c r="EV1317"/>
  <c r="FB1317" s="1"/>
  <c r="FO1317"/>
  <c r="FU1317" s="1"/>
  <c r="FQ1317"/>
  <c r="FW1317" s="1"/>
  <c r="GJ1317"/>
  <c r="GP1317" s="1"/>
  <c r="GL1317"/>
  <c r="GR1317" s="1"/>
  <c r="HE1317"/>
  <c r="HK1317" s="1"/>
  <c r="HG1317"/>
  <c r="HM1317" s="1"/>
  <c r="HZ1317"/>
  <c r="IF1317" s="1"/>
  <c r="IB1317"/>
  <c r="IH1317" s="1"/>
  <c r="IU1317"/>
  <c r="JA1317" s="1"/>
  <c r="IW1317"/>
  <c r="JC1317" s="1"/>
  <c r="JP1317"/>
  <c r="JV1317" s="1"/>
  <c r="JR1317"/>
  <c r="JX1317" s="1"/>
  <c r="KK1317"/>
  <c r="KQ1317" s="1"/>
  <c r="KM1317"/>
  <c r="KS1317" s="1"/>
  <c r="LF1317"/>
  <c r="LL1317" s="1"/>
  <c r="LH1317"/>
  <c r="LN1317" s="1"/>
  <c r="MA1317"/>
  <c r="MG1317" s="1"/>
  <c r="MC1317"/>
  <c r="MI1317" s="1"/>
  <c r="MV1317"/>
  <c r="NB1317" s="1"/>
  <c r="MX1317"/>
  <c r="ND1317" s="1"/>
  <c r="NQ1317"/>
  <c r="NW1317" s="1"/>
  <c r="NS1317"/>
  <c r="NY1317" s="1"/>
  <c r="OL1317"/>
  <c r="OR1317" s="1"/>
  <c r="ON1317"/>
  <c r="OT1317" s="1"/>
  <c r="PG1317"/>
  <c r="PM1317" s="1"/>
  <c r="PI1317"/>
  <c r="PO1317" s="1"/>
  <c r="QB1317"/>
  <c r="QH1317" s="1"/>
  <c r="QD1317"/>
  <c r="QJ1317" s="1"/>
  <c r="QW1317"/>
  <c r="RC1317" s="1"/>
  <c r="QY1317"/>
  <c r="RE1317" s="1"/>
  <c r="RR1317"/>
  <c r="RX1317" s="1"/>
  <c r="RT1317"/>
  <c r="RZ1317" s="1"/>
  <c r="SM1317"/>
  <c r="SS1317" s="1"/>
  <c r="SO1317"/>
  <c r="SU1317" s="1"/>
  <c r="TH1317"/>
  <c r="TN1317" s="1"/>
  <c r="TJ1317"/>
  <c r="TP1317" s="1"/>
  <c r="UC1317"/>
  <c r="UI1317" s="1"/>
  <c r="UE1317"/>
  <c r="UK1317" s="1"/>
  <c r="UX1317"/>
  <c r="VD1317" s="1"/>
  <c r="UZ1317"/>
  <c r="VF1317" s="1"/>
  <c r="VS1317"/>
  <c r="VY1317" s="1"/>
  <c r="VU1317"/>
  <c r="WA1317" s="1"/>
  <c r="WN1317"/>
  <c r="WT1317" s="1"/>
  <c r="WP1317"/>
  <c r="WV1317" s="1"/>
  <c r="XI1317"/>
  <c r="XO1317" s="1"/>
  <c r="XK1317"/>
  <c r="XQ1317" s="1"/>
  <c r="YD1317"/>
  <c r="YJ1317" s="1"/>
  <c r="YF1317"/>
  <c r="YL1317" s="1"/>
  <c r="YT1317"/>
  <c r="X1318"/>
  <c r="AD1318" s="1"/>
  <c r="Z1318"/>
  <c r="AF1318" s="1"/>
  <c r="AS1318"/>
  <c r="AY1318" s="1"/>
  <c r="AU1318"/>
  <c r="BA1318" s="1"/>
  <c r="BN1318"/>
  <c r="BT1318" s="1"/>
  <c r="BP1318"/>
  <c r="BV1318" s="1"/>
  <c r="CI1318"/>
  <c r="CO1318" s="1"/>
  <c r="CK1318"/>
  <c r="CQ1318" s="1"/>
  <c r="DD1318"/>
  <c r="DJ1318" s="1"/>
  <c r="DF1318"/>
  <c r="DL1318" s="1"/>
  <c r="DY1318"/>
  <c r="EE1318" s="1"/>
  <c r="EA1318"/>
  <c r="EG1318" s="1"/>
  <c r="ET1318"/>
  <c r="EZ1318" s="1"/>
  <c r="EV1318"/>
  <c r="FB1318" s="1"/>
  <c r="FO1318"/>
  <c r="FU1318" s="1"/>
  <c r="FQ1318"/>
  <c r="FW1318" s="1"/>
  <c r="GJ1318"/>
  <c r="GP1318" s="1"/>
  <c r="HE1318"/>
  <c r="HK1318" s="1"/>
  <c r="HZ1318"/>
  <c r="IF1318" s="1"/>
  <c r="YS1318"/>
  <c r="YU1318"/>
  <c r="YS1319"/>
  <c r="YU1319"/>
  <c r="YT1318"/>
  <c r="YT1319"/>
  <c r="YS1321"/>
  <c r="YU1321"/>
  <c r="YS1322"/>
  <c r="YU1322"/>
  <c r="YT1321"/>
  <c r="YT1322"/>
  <c r="YT1323"/>
  <c r="YS1323"/>
  <c r="YU1323"/>
  <c r="QS1268" l="1"/>
  <c r="RN1268"/>
  <c r="SI1259"/>
  <c r="WJ1259"/>
  <c r="IQ1259"/>
  <c r="EP1259"/>
  <c r="CE1264"/>
  <c r="DT1259"/>
  <c r="KG1259"/>
  <c r="GF1259"/>
  <c r="TY1259"/>
  <c r="XZ1259"/>
  <c r="CZ1264"/>
  <c r="BI1259"/>
  <c r="RM1259"/>
  <c r="CE1259"/>
  <c r="PC1259"/>
  <c r="LB1259"/>
  <c r="PX1259"/>
  <c r="HU1259"/>
  <c r="XY1259"/>
  <c r="DU1259"/>
  <c r="T1259"/>
  <c r="MR1259"/>
  <c r="RN1259"/>
  <c r="OG1259"/>
  <c r="TX1259"/>
  <c r="KF1259"/>
  <c r="IQ1264"/>
  <c r="JL1264"/>
  <c r="CY1259"/>
  <c r="JK1259"/>
  <c r="PW1259"/>
  <c r="FJ1259"/>
  <c r="LV1259"/>
  <c r="TC1259"/>
  <c r="YT1259"/>
  <c r="VN1259"/>
  <c r="PC1264"/>
  <c r="PX1264"/>
  <c r="EO1259"/>
  <c r="LA1259"/>
  <c r="AN1259"/>
  <c r="GZ1259"/>
  <c r="NL1259"/>
  <c r="US1259"/>
  <c r="QR1259"/>
  <c r="XD1259"/>
  <c r="VO1264"/>
  <c r="WJ1264"/>
  <c r="S1259"/>
  <c r="GE1259"/>
  <c r="MQ1259"/>
  <c r="CD1259"/>
  <c r="IP1259"/>
  <c r="PB1259"/>
  <c r="WI1259"/>
  <c r="KE1265"/>
  <c r="RL1265"/>
  <c r="QQ1265"/>
  <c r="KZ1265"/>
  <c r="OG1267"/>
  <c r="XC1265"/>
  <c r="XX1265"/>
  <c r="DS1265"/>
  <c r="EN1265"/>
  <c r="FI1265"/>
  <c r="LU1265"/>
  <c r="SG1265"/>
  <c r="R1265"/>
  <c r="GD1265"/>
  <c r="MP1265"/>
  <c r="TB1265"/>
  <c r="YS1265"/>
  <c r="NL1267"/>
  <c r="AM1265"/>
  <c r="GY1265"/>
  <c r="NK1265"/>
  <c r="TW1265"/>
  <c r="BH1265"/>
  <c r="HT1265"/>
  <c r="OF1265"/>
  <c r="UR1265"/>
  <c r="CC1265"/>
  <c r="IO1265"/>
  <c r="PA1265"/>
  <c r="VM1265"/>
  <c r="CX1265"/>
  <c r="JJ1265"/>
  <c r="PV1265"/>
  <c r="HU1267"/>
  <c r="GZ1267"/>
  <c r="LU1262"/>
  <c r="US1267"/>
  <c r="TX1267"/>
  <c r="R1262"/>
  <c r="BI1267"/>
  <c r="AN1267"/>
  <c r="MP1262"/>
  <c r="CY1267"/>
  <c r="JK1267"/>
  <c r="PW1267"/>
  <c r="WI1267"/>
  <c r="CD1267"/>
  <c r="IP1267"/>
  <c r="PB1267"/>
  <c r="VN1267"/>
  <c r="DS1262"/>
  <c r="QQ1262"/>
  <c r="EN1262"/>
  <c r="RL1262"/>
  <c r="RL1258" s="1"/>
  <c r="EO1267"/>
  <c r="LA1267"/>
  <c r="RM1267"/>
  <c r="XY1267"/>
  <c r="DT1267"/>
  <c r="KF1267"/>
  <c r="QR1267"/>
  <c r="XD1267"/>
  <c r="FI1262"/>
  <c r="FI1258" s="1"/>
  <c r="SG1262"/>
  <c r="GD1262"/>
  <c r="TB1262"/>
  <c r="S1267"/>
  <c r="GE1267"/>
  <c r="MQ1267"/>
  <c r="TC1267"/>
  <c r="YT1267"/>
  <c r="FJ1267"/>
  <c r="LV1267"/>
  <c r="KE1262"/>
  <c r="XC1262"/>
  <c r="KZ1262"/>
  <c r="XX1262"/>
  <c r="XE1268"/>
  <c r="XZ1268"/>
  <c r="WI1263"/>
  <c r="VN1263"/>
  <c r="DU1268"/>
  <c r="EP1268"/>
  <c r="CY1263"/>
  <c r="CD1263"/>
  <c r="AM1262"/>
  <c r="GY1262"/>
  <c r="NK1262"/>
  <c r="TW1262"/>
  <c r="BH1262"/>
  <c r="HT1262"/>
  <c r="OF1262"/>
  <c r="UR1262"/>
  <c r="KG1268"/>
  <c r="LB1268"/>
  <c r="JK1263"/>
  <c r="IP1263"/>
  <c r="CC1262"/>
  <c r="IO1262"/>
  <c r="PA1262"/>
  <c r="VM1262"/>
  <c r="CX1262"/>
  <c r="JJ1262"/>
  <c r="PV1262"/>
  <c r="FK1267"/>
  <c r="LW1267"/>
  <c r="SI1267"/>
  <c r="T1267"/>
  <c r="GF1267"/>
  <c r="MR1267"/>
  <c r="TD1267"/>
  <c r="YU1267"/>
  <c r="FK1268"/>
  <c r="LW1268"/>
  <c r="SI1268"/>
  <c r="T1268"/>
  <c r="GF1268"/>
  <c r="MR1268"/>
  <c r="TD1268"/>
  <c r="YU1268"/>
  <c r="EO1263"/>
  <c r="LA1263"/>
  <c r="RM1263"/>
  <c r="XY1263"/>
  <c r="DT1263"/>
  <c r="KF1263"/>
  <c r="QR1263"/>
  <c r="XD1263"/>
  <c r="AO1267"/>
  <c r="HA1267"/>
  <c r="NM1267"/>
  <c r="TY1267"/>
  <c r="BJ1267"/>
  <c r="HV1267"/>
  <c r="OH1267"/>
  <c r="UT1267"/>
  <c r="AO1268"/>
  <c r="HA1268"/>
  <c r="NM1268"/>
  <c r="TY1268"/>
  <c r="BJ1268"/>
  <c r="HV1268"/>
  <c r="OH1268"/>
  <c r="UT1268"/>
  <c r="S1263"/>
  <c r="GE1263"/>
  <c r="MQ1263"/>
  <c r="TC1263"/>
  <c r="YT1263"/>
  <c r="FJ1263"/>
  <c r="LV1263"/>
  <c r="SH1263"/>
  <c r="CE1267"/>
  <c r="IQ1267"/>
  <c r="PC1267"/>
  <c r="VO1267"/>
  <c r="CZ1267"/>
  <c r="JL1267"/>
  <c r="PX1267"/>
  <c r="CE1268"/>
  <c r="IQ1268"/>
  <c r="PC1268"/>
  <c r="VO1268"/>
  <c r="CZ1268"/>
  <c r="JL1268"/>
  <c r="PX1268"/>
  <c r="BI1263"/>
  <c r="HU1263"/>
  <c r="OG1263"/>
  <c r="OG1258" s="1"/>
  <c r="US1263"/>
  <c r="AN1263"/>
  <c r="GZ1263"/>
  <c r="NL1263"/>
  <c r="DU1264"/>
  <c r="KG1264"/>
  <c r="QS1264"/>
  <c r="XE1264"/>
  <c r="EP1264"/>
  <c r="LB1264"/>
  <c r="RN1264"/>
  <c r="XZ1264"/>
  <c r="FK1259"/>
  <c r="LW1259"/>
  <c r="BJ1259"/>
  <c r="HV1259"/>
  <c r="OH1259"/>
  <c r="VO1259"/>
  <c r="TD1259"/>
  <c r="YU1259"/>
  <c r="FK1264"/>
  <c r="LW1264"/>
  <c r="SI1264"/>
  <c r="T1264"/>
  <c r="GF1264"/>
  <c r="MR1264"/>
  <c r="TD1264"/>
  <c r="YU1264"/>
  <c r="AO1259"/>
  <c r="HA1259"/>
  <c r="NM1259"/>
  <c r="CZ1259"/>
  <c r="JL1259"/>
  <c r="QS1259"/>
  <c r="XE1259"/>
  <c r="AO1264"/>
  <c r="HA1264"/>
  <c r="NM1264"/>
  <c r="TY1264"/>
  <c r="BJ1264"/>
  <c r="HV1264"/>
  <c r="OH1264"/>
  <c r="WT1316"/>
  <c r="WT1327" s="1"/>
  <c r="WT1328" s="1"/>
  <c r="RX1316"/>
  <c r="RX1327" s="1"/>
  <c r="RX1328" s="1"/>
  <c r="OR1316"/>
  <c r="OR1327" s="1"/>
  <c r="OR1328" s="1"/>
  <c r="JV1316"/>
  <c r="JV1327" s="1"/>
  <c r="JV1328" s="1"/>
  <c r="SG1258"/>
  <c r="YJ1316"/>
  <c r="YJ1327" s="1"/>
  <c r="YJ1328" s="1"/>
  <c r="TN1316"/>
  <c r="TN1327" s="1"/>
  <c r="TN1328" s="1"/>
  <c r="QH1316"/>
  <c r="QH1327" s="1"/>
  <c r="QH1328" s="1"/>
  <c r="NB1316"/>
  <c r="NB1327" s="1"/>
  <c r="NB1328" s="1"/>
  <c r="NX1316"/>
  <c r="NX1327" s="1"/>
  <c r="NX1328" s="1"/>
  <c r="VE1316"/>
  <c r="VE1327" s="1"/>
  <c r="VE1328" s="1"/>
  <c r="OS1316"/>
  <c r="OS1327" s="1"/>
  <c r="OS1328" s="1"/>
  <c r="IG1316"/>
  <c r="IG1327" s="1"/>
  <c r="IG1328" s="1"/>
  <c r="XO1316"/>
  <c r="XO1327" s="1"/>
  <c r="XO1328" s="1"/>
  <c r="VY1316"/>
  <c r="VY1327" s="1"/>
  <c r="VY1328" s="1"/>
  <c r="UI1316"/>
  <c r="UI1327" s="1"/>
  <c r="UI1328" s="1"/>
  <c r="SS1316"/>
  <c r="SS1327" s="1"/>
  <c r="SS1328" s="1"/>
  <c r="RC1316"/>
  <c r="RC1327" s="1"/>
  <c r="RC1328" s="1"/>
  <c r="PM1316"/>
  <c r="PM1327" s="1"/>
  <c r="PM1328" s="1"/>
  <c r="NW1316"/>
  <c r="NW1327" s="1"/>
  <c r="NW1328" s="1"/>
  <c r="MG1316"/>
  <c r="MG1327" s="1"/>
  <c r="MG1328" s="1"/>
  <c r="KQ1316"/>
  <c r="KQ1327" s="1"/>
  <c r="KQ1328" s="1"/>
  <c r="VD1316"/>
  <c r="VD1327" s="1"/>
  <c r="VD1328" s="1"/>
  <c r="DJ1316"/>
  <c r="DJ1327" s="1"/>
  <c r="DJ1328" s="1"/>
  <c r="CO1316"/>
  <c r="CO1327" s="1"/>
  <c r="CO1328" s="1"/>
  <c r="VZ1316"/>
  <c r="VZ1327" s="1"/>
  <c r="VZ1328" s="1"/>
  <c r="ST1316"/>
  <c r="ST1327" s="1"/>
  <c r="ST1328" s="1"/>
  <c r="PN1316"/>
  <c r="PN1327" s="1"/>
  <c r="PN1328" s="1"/>
  <c r="MH1316"/>
  <c r="MH1327" s="1"/>
  <c r="MH1328" s="1"/>
  <c r="LL1316"/>
  <c r="LL1327" s="1"/>
  <c r="LL1328" s="1"/>
  <c r="KR1316"/>
  <c r="KR1327" s="1"/>
  <c r="KR1328" s="1"/>
  <c r="JA1316"/>
  <c r="JA1327" s="1"/>
  <c r="JA1328" s="1"/>
  <c r="JB1316"/>
  <c r="JB1327" s="1"/>
  <c r="JB1328" s="1"/>
  <c r="IF1316"/>
  <c r="IF1327" s="1"/>
  <c r="IF1328" s="1"/>
  <c r="GP1316"/>
  <c r="GP1327" s="1"/>
  <c r="GP1328" s="1"/>
  <c r="EZ1316"/>
  <c r="EZ1327" s="1"/>
  <c r="EZ1328" s="1"/>
  <c r="EE1316"/>
  <c r="EE1327" s="1"/>
  <c r="EE1328" s="1"/>
  <c r="BT1316"/>
  <c r="BT1327" s="1"/>
  <c r="BT1328" s="1"/>
  <c r="AY1316"/>
  <c r="AY1327" s="1"/>
  <c r="AY1328" s="1"/>
  <c r="FU1316"/>
  <c r="FU1327" s="1"/>
  <c r="FU1328" s="1"/>
  <c r="AD1316"/>
  <c r="AD1327" s="1"/>
  <c r="AD1328" s="1"/>
  <c r="UJ1316"/>
  <c r="UJ1327" s="1"/>
  <c r="UJ1328" s="1"/>
  <c r="YQ1256"/>
  <c r="XV1256"/>
  <c r="XA1256"/>
  <c r="WF1256"/>
  <c r="VK1256"/>
  <c r="UP1256"/>
  <c r="TU1256"/>
  <c r="SZ1256"/>
  <c r="SE1256"/>
  <c r="RJ1256"/>
  <c r="QO1256"/>
  <c r="PT1256"/>
  <c r="OY1256"/>
  <c r="OD1256"/>
  <c r="NI1256"/>
  <c r="MN1256"/>
  <c r="LS1256"/>
  <c r="KX1256"/>
  <c r="KC1256"/>
  <c r="JH1256"/>
  <c r="IM1256"/>
  <c r="HR1256"/>
  <c r="GW1256"/>
  <c r="GB1256"/>
  <c r="FG1256"/>
  <c r="EL1256"/>
  <c r="DQ1256"/>
  <c r="CV1256"/>
  <c r="CA1256"/>
  <c r="BF1256"/>
  <c r="AK1256"/>
  <c r="P1256"/>
  <c r="YT1316"/>
  <c r="YT1325" s="1"/>
  <c r="YZ1326" s="1"/>
  <c r="HK1316"/>
  <c r="HK1327" s="1"/>
  <c r="HK1328" s="1"/>
  <c r="YU1316"/>
  <c r="YU1325" s="1"/>
  <c r="ZA1326" s="1"/>
  <c r="FV1316"/>
  <c r="FV1327" s="1"/>
  <c r="FV1328" s="1"/>
  <c r="EF1316"/>
  <c r="EF1327" s="1"/>
  <c r="EF1328" s="1"/>
  <c r="CP1316"/>
  <c r="CP1327" s="1"/>
  <c r="CP1328" s="1"/>
  <c r="AZ1316"/>
  <c r="AZ1327" s="1"/>
  <c r="AZ1328" s="1"/>
  <c r="HA1258"/>
  <c r="EN1258"/>
  <c r="KZ1258"/>
  <c r="YS1258"/>
  <c r="SH1258"/>
  <c r="YL1316"/>
  <c r="YL1327" s="1"/>
  <c r="YL1328" s="1"/>
  <c r="XQ1316"/>
  <c r="XQ1327" s="1"/>
  <c r="XQ1328" s="1"/>
  <c r="WV1316"/>
  <c r="WV1327" s="1"/>
  <c r="WV1328" s="1"/>
  <c r="WA1316"/>
  <c r="WA1327" s="1"/>
  <c r="WA1328" s="1"/>
  <c r="VF1316"/>
  <c r="VF1327" s="1"/>
  <c r="VF1328" s="1"/>
  <c r="UK1316"/>
  <c r="UK1327" s="1"/>
  <c r="UK1328" s="1"/>
  <c r="TP1316"/>
  <c r="TP1327" s="1"/>
  <c r="TP1328" s="1"/>
  <c r="SU1316"/>
  <c r="SU1327" s="1"/>
  <c r="SU1328" s="1"/>
  <c r="RZ1316"/>
  <c r="RZ1327" s="1"/>
  <c r="RZ1328" s="1"/>
  <c r="RE1316"/>
  <c r="RE1327" s="1"/>
  <c r="RE1328" s="1"/>
  <c r="QJ1316"/>
  <c r="QJ1327" s="1"/>
  <c r="QJ1328" s="1"/>
  <c r="PO1316"/>
  <c r="PO1327" s="1"/>
  <c r="PO1328" s="1"/>
  <c r="OT1316"/>
  <c r="OT1327" s="1"/>
  <c r="OT1328" s="1"/>
  <c r="NY1316"/>
  <c r="NY1327" s="1"/>
  <c r="NY1328" s="1"/>
  <c r="ND1316"/>
  <c r="ND1327" s="1"/>
  <c r="ND1328" s="1"/>
  <c r="MI1316"/>
  <c r="MI1327" s="1"/>
  <c r="MI1328" s="1"/>
  <c r="LN1316"/>
  <c r="LN1327" s="1"/>
  <c r="LN1328" s="1"/>
  <c r="KS1316"/>
  <c r="KS1327" s="1"/>
  <c r="KS1328" s="1"/>
  <c r="JX1316"/>
  <c r="JX1327" s="1"/>
  <c r="JX1328" s="1"/>
  <c r="JC1316"/>
  <c r="JC1327" s="1"/>
  <c r="JC1328" s="1"/>
  <c r="IH1316"/>
  <c r="IH1327" s="1"/>
  <c r="IH1328" s="1"/>
  <c r="HM1316"/>
  <c r="HM1327" s="1"/>
  <c r="HM1328" s="1"/>
  <c r="GR1316"/>
  <c r="GR1327" s="1"/>
  <c r="GR1328" s="1"/>
  <c r="FW1316"/>
  <c r="FW1327" s="1"/>
  <c r="FW1328" s="1"/>
  <c r="FB1316"/>
  <c r="FB1327" s="1"/>
  <c r="FB1328" s="1"/>
  <c r="EG1316"/>
  <c r="EG1327" s="1"/>
  <c r="EG1328" s="1"/>
  <c r="DL1316"/>
  <c r="DL1327" s="1"/>
  <c r="DL1328" s="1"/>
  <c r="CQ1316"/>
  <c r="CQ1327" s="1"/>
  <c r="CQ1328" s="1"/>
  <c r="BV1316"/>
  <c r="BV1327" s="1"/>
  <c r="BV1328" s="1"/>
  <c r="BA1316"/>
  <c r="BA1327" s="1"/>
  <c r="BA1328" s="1"/>
  <c r="AF1316"/>
  <c r="AF1327" s="1"/>
  <c r="AF1328" s="1"/>
  <c r="YS1316"/>
  <c r="YS1325" s="1"/>
  <c r="YY1326" s="1"/>
  <c r="WU1316"/>
  <c r="WU1327" s="1"/>
  <c r="WU1328" s="1"/>
  <c r="TO1316"/>
  <c r="TO1327" s="1"/>
  <c r="TO1328" s="1"/>
  <c r="QI1316"/>
  <c r="QI1327" s="1"/>
  <c r="QI1328" s="1"/>
  <c r="NC1316"/>
  <c r="NC1327" s="1"/>
  <c r="NC1328" s="1"/>
  <c r="JW1316"/>
  <c r="JW1327" s="1"/>
  <c r="JW1328" s="1"/>
  <c r="GQ1316"/>
  <c r="GQ1327" s="1"/>
  <c r="GQ1328" s="1"/>
  <c r="FA1316"/>
  <c r="FA1327" s="1"/>
  <c r="FA1328" s="1"/>
  <c r="DK1316"/>
  <c r="DK1327" s="1"/>
  <c r="DK1328" s="1"/>
  <c r="BU1316"/>
  <c r="BU1327" s="1"/>
  <c r="BU1328" s="1"/>
  <c r="AE1316"/>
  <c r="AE1327" s="1"/>
  <c r="AE1328" s="1"/>
  <c r="RN1258"/>
  <c r="UT1258"/>
  <c r="WH1258"/>
  <c r="CY1258"/>
  <c r="TD1258" l="1"/>
  <c r="IP1258"/>
  <c r="RM1258"/>
  <c r="JL1258"/>
  <c r="TX1258"/>
  <c r="GZ1258"/>
  <c r="JK1258"/>
  <c r="HU1258"/>
  <c r="WJ1258"/>
  <c r="XX1258"/>
  <c r="T1258"/>
  <c r="S1258"/>
  <c r="MQ1258"/>
  <c r="GD1258"/>
  <c r="QR1258"/>
  <c r="PW1258"/>
  <c r="PV1258"/>
  <c r="PA1258"/>
  <c r="OF1258"/>
  <c r="NK1258"/>
  <c r="US1258"/>
  <c r="LA1258"/>
  <c r="FJ1258"/>
  <c r="BI1258"/>
  <c r="NM1258"/>
  <c r="PC1258"/>
  <c r="JJ1258"/>
  <c r="IO1258"/>
  <c r="HT1258"/>
  <c r="GY1258"/>
  <c r="TY1258"/>
  <c r="CX1258"/>
  <c r="AM1258"/>
  <c r="MP1258"/>
  <c r="LB1258"/>
  <c r="AN1258"/>
  <c r="LV1258"/>
  <c r="DS1258"/>
  <c r="CD1258"/>
  <c r="R1258"/>
  <c r="LU1258"/>
  <c r="PB1258"/>
  <c r="DU1258"/>
  <c r="XC1258"/>
  <c r="TB1258"/>
  <c r="QQ1258"/>
  <c r="KE1258"/>
  <c r="CC1258"/>
  <c r="BH1258"/>
  <c r="NL1258"/>
  <c r="VM1258"/>
  <c r="UR1258"/>
  <c r="TW1258"/>
  <c r="GF1258"/>
  <c r="OH1258"/>
  <c r="EP1258"/>
  <c r="PX1258"/>
  <c r="GE1258"/>
  <c r="KF1258"/>
  <c r="MR1258"/>
  <c r="LW1258"/>
  <c r="KG1258"/>
  <c r="TC1258"/>
  <c r="XD1258"/>
  <c r="XY1258"/>
  <c r="WI1258"/>
  <c r="BJ1258"/>
  <c r="CZ1258"/>
  <c r="XZ1258"/>
  <c r="CE1258"/>
  <c r="YT1258"/>
  <c r="DT1258"/>
  <c r="EO1258"/>
  <c r="AO1258"/>
  <c r="HV1258"/>
  <c r="IQ1258"/>
  <c r="VN1258"/>
  <c r="YU1258"/>
  <c r="FK1258"/>
  <c r="QS1258"/>
  <c r="VO1258"/>
  <c r="SI1258"/>
  <c r="XE1258"/>
  <c r="ZE1328"/>
  <c r="ZF1328"/>
  <c r="YZ1323"/>
  <c r="ZF1323" s="1"/>
  <c r="YZ1322"/>
  <c r="ZF1322" s="1"/>
  <c r="YZ1321"/>
  <c r="ZF1321" s="1"/>
  <c r="YZ1319"/>
  <c r="ZF1319" s="1"/>
  <c r="YZ1318"/>
  <c r="ZF1318" s="1"/>
  <c r="YZ1317"/>
  <c r="ZF1317" s="1"/>
  <c r="ZG1328"/>
  <c r="YY1323"/>
  <c r="ZE1323" s="1"/>
  <c r="YY1322"/>
  <c r="ZE1322" s="1"/>
  <c r="YY1321"/>
  <c r="ZE1321" s="1"/>
  <c r="YY1319"/>
  <c r="ZE1319" s="1"/>
  <c r="YY1318"/>
  <c r="ZE1318" s="1"/>
  <c r="YY1317"/>
  <c r="ZE1317" s="1"/>
  <c r="ZA1323"/>
  <c r="ZG1323" s="1"/>
  <c r="ZA1322"/>
  <c r="ZG1322" s="1"/>
  <c r="ZA1321"/>
  <c r="ZG1321" s="1"/>
  <c r="ZA1319"/>
  <c r="ZG1319" s="1"/>
  <c r="ZA1318"/>
  <c r="ZG1318" s="1"/>
  <c r="ZA1317"/>
  <c r="ZG1317" s="1"/>
  <c r="ZE1316" l="1"/>
  <c r="ZE1327" s="1"/>
  <c r="ZG1316"/>
  <c r="ZG1327" s="1"/>
  <c r="ZF1316"/>
  <c r="ZF1327" s="1"/>
  <c r="F324" l="1"/>
  <c r="I1245" s="1"/>
  <c r="F328"/>
  <c r="I1249" s="1"/>
  <c r="F334"/>
  <c r="I1255" s="1"/>
  <c r="H322"/>
  <c r="K1243" s="1"/>
  <c r="G322"/>
  <c r="J1243" s="1"/>
  <c r="F322"/>
  <c r="I1243" s="1"/>
  <c r="H326"/>
  <c r="K1247" s="1"/>
  <c r="G326"/>
  <c r="J1247" s="1"/>
  <c r="F326"/>
  <c r="I1247" s="1"/>
  <c r="H330"/>
  <c r="K1251" s="1"/>
  <c r="G330"/>
  <c r="J1251" s="1"/>
  <c r="F330"/>
  <c r="I1251" s="1"/>
  <c r="F332"/>
  <c r="I1253" s="1"/>
  <c r="F323"/>
  <c r="I1244" s="1"/>
  <c r="F325"/>
  <c r="I1246" s="1"/>
  <c r="F327"/>
  <c r="I1248" s="1"/>
  <c r="F329"/>
  <c r="I1250" s="1"/>
  <c r="F331"/>
  <c r="I1252" s="1"/>
  <c r="F333"/>
  <c r="I1254" s="1"/>
  <c r="G148"/>
  <c r="G26" s="1"/>
  <c r="G147"/>
  <c r="G25" s="1"/>
  <c r="G145"/>
  <c r="G23" s="1"/>
  <c r="G146" l="1"/>
  <c r="G24" s="1"/>
  <c r="H145"/>
  <c r="H23" s="1"/>
  <c r="H151"/>
  <c r="H29" s="1"/>
  <c r="G1250"/>
  <c r="G1249"/>
  <c r="G1251"/>
  <c r="G1184"/>
  <c r="G1252"/>
  <c r="YS1252"/>
  <c r="XC1252"/>
  <c r="VM1252"/>
  <c r="TW1252"/>
  <c r="SG1252"/>
  <c r="QQ1252"/>
  <c r="PA1252"/>
  <c r="NK1252"/>
  <c r="LU1252"/>
  <c r="KE1252"/>
  <c r="IO1252"/>
  <c r="GY1252"/>
  <c r="FI1252"/>
  <c r="DS1252"/>
  <c r="CC1252"/>
  <c r="AM1252"/>
  <c r="XX1252"/>
  <c r="WH1252"/>
  <c r="UR1252"/>
  <c r="TB1252"/>
  <c r="RL1252"/>
  <c r="PV1252"/>
  <c r="OF1252"/>
  <c r="MP1252"/>
  <c r="KZ1252"/>
  <c r="JJ1252"/>
  <c r="HT1252"/>
  <c r="GD1252"/>
  <c r="EN1252"/>
  <c r="CX1252"/>
  <c r="BH1252"/>
  <c r="R1252"/>
  <c r="YS1248"/>
  <c r="R1248"/>
  <c r="AM1248"/>
  <c r="BH1248"/>
  <c r="CC1248"/>
  <c r="CX1248"/>
  <c r="DS1248"/>
  <c r="EN1248"/>
  <c r="FI1248"/>
  <c r="GD1248"/>
  <c r="GY1248"/>
  <c r="HT1248"/>
  <c r="IO1248"/>
  <c r="JJ1248"/>
  <c r="KE1248"/>
  <c r="KZ1248"/>
  <c r="LU1248"/>
  <c r="MP1248"/>
  <c r="NK1248"/>
  <c r="OF1248"/>
  <c r="PA1248"/>
  <c r="PV1248"/>
  <c r="QQ1248"/>
  <c r="RL1248"/>
  <c r="SG1248"/>
  <c r="TB1248"/>
  <c r="TW1248"/>
  <c r="UR1248"/>
  <c r="VM1248"/>
  <c r="WH1248"/>
  <c r="XC1248"/>
  <c r="XX1248"/>
  <c r="YS1244"/>
  <c r="R1244"/>
  <c r="AM1244"/>
  <c r="BH1244"/>
  <c r="CC1244"/>
  <c r="CX1244"/>
  <c r="DS1244"/>
  <c r="EN1244"/>
  <c r="FI1244"/>
  <c r="GD1244"/>
  <c r="GY1244"/>
  <c r="HT1244"/>
  <c r="IO1244"/>
  <c r="JJ1244"/>
  <c r="KE1244"/>
  <c r="KZ1244"/>
  <c r="LU1244"/>
  <c r="MP1244"/>
  <c r="NK1244"/>
  <c r="OF1244"/>
  <c r="PA1244"/>
  <c r="PV1244"/>
  <c r="QQ1244"/>
  <c r="RL1244"/>
  <c r="SG1244"/>
  <c r="TB1244"/>
  <c r="TW1244"/>
  <c r="UR1244"/>
  <c r="VM1244"/>
  <c r="WH1244"/>
  <c r="XC1244"/>
  <c r="XX1244"/>
  <c r="XC1251"/>
  <c r="VM1251"/>
  <c r="TW1251"/>
  <c r="SG1251"/>
  <c r="QQ1251"/>
  <c r="PA1251"/>
  <c r="NK1251"/>
  <c r="LU1251"/>
  <c r="KE1251"/>
  <c r="IO1251"/>
  <c r="GY1251"/>
  <c r="FI1251"/>
  <c r="DS1251"/>
  <c r="CC1251"/>
  <c r="AM1251"/>
  <c r="YS1251"/>
  <c r="XX1251"/>
  <c r="WH1251"/>
  <c r="UR1251"/>
  <c r="TB1251"/>
  <c r="RL1251"/>
  <c r="PV1251"/>
  <c r="OF1251"/>
  <c r="MP1251"/>
  <c r="KZ1251"/>
  <c r="JJ1251"/>
  <c r="HT1251"/>
  <c r="GD1251"/>
  <c r="EN1251"/>
  <c r="CX1251"/>
  <c r="BH1251"/>
  <c r="R1251"/>
  <c r="XE1251"/>
  <c r="VO1251"/>
  <c r="TY1251"/>
  <c r="SI1251"/>
  <c r="QS1251"/>
  <c r="PC1251"/>
  <c r="NM1251"/>
  <c r="LW1251"/>
  <c r="KG1251"/>
  <c r="IQ1251"/>
  <c r="HA1251"/>
  <c r="FK1251"/>
  <c r="DU1251"/>
  <c r="CE1251"/>
  <c r="AO1251"/>
  <c r="YU1251"/>
  <c r="XZ1251"/>
  <c r="WJ1251"/>
  <c r="UT1251"/>
  <c r="TD1251"/>
  <c r="RN1251"/>
  <c r="PX1251"/>
  <c r="OH1251"/>
  <c r="MR1251"/>
  <c r="LB1251"/>
  <c r="JL1251"/>
  <c r="HV1251"/>
  <c r="GF1251"/>
  <c r="EP1251"/>
  <c r="CZ1251"/>
  <c r="BJ1251"/>
  <c r="T1251"/>
  <c r="S1247"/>
  <c r="BI1247"/>
  <c r="CY1247"/>
  <c r="EO1247"/>
  <c r="GE1247"/>
  <c r="HU1247"/>
  <c r="JK1247"/>
  <c r="LA1247"/>
  <c r="MQ1247"/>
  <c r="OG1247"/>
  <c r="PW1247"/>
  <c r="RM1247"/>
  <c r="TC1247"/>
  <c r="US1247"/>
  <c r="WI1247"/>
  <c r="XY1247"/>
  <c r="AN1247"/>
  <c r="CD1247"/>
  <c r="DT1247"/>
  <c r="FJ1247"/>
  <c r="GZ1247"/>
  <c r="IP1247"/>
  <c r="KF1247"/>
  <c r="LV1247"/>
  <c r="NL1247"/>
  <c r="PB1247"/>
  <c r="QR1247"/>
  <c r="SH1247"/>
  <c r="TX1247"/>
  <c r="VN1247"/>
  <c r="XD1247"/>
  <c r="YT1247"/>
  <c r="XX1243"/>
  <c r="WH1243"/>
  <c r="UR1243"/>
  <c r="TB1243"/>
  <c r="RL1243"/>
  <c r="PV1243"/>
  <c r="OF1243"/>
  <c r="MP1243"/>
  <c r="KZ1243"/>
  <c r="JJ1243"/>
  <c r="HT1243"/>
  <c r="GD1243"/>
  <c r="EN1243"/>
  <c r="CX1243"/>
  <c r="BH1243"/>
  <c r="R1243"/>
  <c r="XC1243"/>
  <c r="VM1243"/>
  <c r="TW1243"/>
  <c r="SG1243"/>
  <c r="QQ1243"/>
  <c r="PA1243"/>
  <c r="NK1243"/>
  <c r="LU1243"/>
  <c r="KE1243"/>
  <c r="IO1243"/>
  <c r="GY1243"/>
  <c r="FI1243"/>
  <c r="DS1243"/>
  <c r="CC1243"/>
  <c r="AM1243"/>
  <c r="YS1243"/>
  <c r="XZ1243"/>
  <c r="WJ1243"/>
  <c r="UT1243"/>
  <c r="TD1243"/>
  <c r="RN1243"/>
  <c r="PX1243"/>
  <c r="OH1243"/>
  <c r="MR1243"/>
  <c r="LB1243"/>
  <c r="JL1243"/>
  <c r="HV1243"/>
  <c r="GF1243"/>
  <c r="EP1243"/>
  <c r="CZ1243"/>
  <c r="BJ1243"/>
  <c r="T1243"/>
  <c r="XE1243"/>
  <c r="VO1243"/>
  <c r="TY1243"/>
  <c r="SI1243"/>
  <c r="QS1243"/>
  <c r="PC1243"/>
  <c r="NM1243"/>
  <c r="LW1243"/>
  <c r="KG1243"/>
  <c r="IQ1243"/>
  <c r="HA1243"/>
  <c r="FK1243"/>
  <c r="DU1243"/>
  <c r="CE1243"/>
  <c r="AO1243"/>
  <c r="YU1243"/>
  <c r="XC1249"/>
  <c r="VM1249"/>
  <c r="TW1249"/>
  <c r="SG1249"/>
  <c r="QQ1249"/>
  <c r="PA1249"/>
  <c r="NK1249"/>
  <c r="LU1249"/>
  <c r="KE1249"/>
  <c r="IO1249"/>
  <c r="GY1249"/>
  <c r="FI1249"/>
  <c r="DS1249"/>
  <c r="CC1249"/>
  <c r="AM1249"/>
  <c r="YS1249"/>
  <c r="XX1249"/>
  <c r="WH1249"/>
  <c r="UR1249"/>
  <c r="TB1249"/>
  <c r="RL1249"/>
  <c r="PV1249"/>
  <c r="OF1249"/>
  <c r="MP1249"/>
  <c r="KZ1249"/>
  <c r="JJ1249"/>
  <c r="HT1249"/>
  <c r="GD1249"/>
  <c r="EN1249"/>
  <c r="CX1249"/>
  <c r="BH1249"/>
  <c r="R1249"/>
  <c r="G150"/>
  <c r="G28" s="1"/>
  <c r="H148"/>
  <c r="H26" s="1"/>
  <c r="G333"/>
  <c r="J1254" s="1"/>
  <c r="H331"/>
  <c r="K1252" s="1"/>
  <c r="G329"/>
  <c r="J1250" s="1"/>
  <c r="G327"/>
  <c r="J1248" s="1"/>
  <c r="G325"/>
  <c r="J1246" s="1"/>
  <c r="G323"/>
  <c r="J1244" s="1"/>
  <c r="G332"/>
  <c r="J1253" s="1"/>
  <c r="H144"/>
  <c r="H22" s="1"/>
  <c r="H149"/>
  <c r="H27" s="1"/>
  <c r="G144"/>
  <c r="G22" s="1"/>
  <c r="G149"/>
  <c r="G27" s="1"/>
  <c r="G334"/>
  <c r="J1255" s="1"/>
  <c r="H328"/>
  <c r="K1249" s="1"/>
  <c r="G324"/>
  <c r="J1245" s="1"/>
  <c r="G143"/>
  <c r="G21" s="1"/>
  <c r="F151"/>
  <c r="F29" s="1"/>
  <c r="H143"/>
  <c r="H21" s="1"/>
  <c r="H146"/>
  <c r="H24" s="1"/>
  <c r="F148"/>
  <c r="F26" s="1"/>
  <c r="H150"/>
  <c r="H28" s="1"/>
  <c r="G151"/>
  <c r="G29" s="1"/>
  <c r="F149"/>
  <c r="F27" s="1"/>
  <c r="H147"/>
  <c r="H25" s="1"/>
  <c r="YS1254"/>
  <c r="XC1254"/>
  <c r="VM1254"/>
  <c r="TW1254"/>
  <c r="SG1254"/>
  <c r="QQ1254"/>
  <c r="PA1254"/>
  <c r="NK1254"/>
  <c r="LU1254"/>
  <c r="KE1254"/>
  <c r="IO1254"/>
  <c r="GY1254"/>
  <c r="FI1254"/>
  <c r="DS1254"/>
  <c r="CC1254"/>
  <c r="AM1254"/>
  <c r="XX1254"/>
  <c r="WH1254"/>
  <c r="UR1254"/>
  <c r="TB1254"/>
  <c r="RL1254"/>
  <c r="PV1254"/>
  <c r="OF1254"/>
  <c r="MP1254"/>
  <c r="KZ1254"/>
  <c r="JJ1254"/>
  <c r="HT1254"/>
  <c r="GD1254"/>
  <c r="EN1254"/>
  <c r="CX1254"/>
  <c r="BH1254"/>
  <c r="R1254"/>
  <c r="XX1250"/>
  <c r="WH1250"/>
  <c r="UR1250"/>
  <c r="TB1250"/>
  <c r="RL1250"/>
  <c r="PV1250"/>
  <c r="OF1250"/>
  <c r="MP1250"/>
  <c r="KZ1250"/>
  <c r="JJ1250"/>
  <c r="HT1250"/>
  <c r="GD1250"/>
  <c r="EN1250"/>
  <c r="CX1250"/>
  <c r="BH1250"/>
  <c r="R1250"/>
  <c r="YS1250"/>
  <c r="VM1250"/>
  <c r="SG1250"/>
  <c r="PA1250"/>
  <c r="LU1250"/>
  <c r="IO1250"/>
  <c r="FI1250"/>
  <c r="CC1250"/>
  <c r="XC1250"/>
  <c r="TW1250"/>
  <c r="QQ1250"/>
  <c r="NK1250"/>
  <c r="KE1250"/>
  <c r="GY1250"/>
  <c r="DS1250"/>
  <c r="AM1250"/>
  <c r="R1246"/>
  <c r="AM1246"/>
  <c r="BH1246"/>
  <c r="CC1246"/>
  <c r="CX1246"/>
  <c r="DS1246"/>
  <c r="EN1246"/>
  <c r="FI1246"/>
  <c r="GD1246"/>
  <c r="GY1246"/>
  <c r="HT1246"/>
  <c r="IO1246"/>
  <c r="JJ1246"/>
  <c r="KE1246"/>
  <c r="KZ1246"/>
  <c r="LU1246"/>
  <c r="MP1246"/>
  <c r="NK1246"/>
  <c r="OF1246"/>
  <c r="PA1246"/>
  <c r="PV1246"/>
  <c r="QQ1246"/>
  <c r="RL1246"/>
  <c r="SG1246"/>
  <c r="TB1246"/>
  <c r="TW1246"/>
  <c r="UR1246"/>
  <c r="VM1246"/>
  <c r="WH1246"/>
  <c r="XC1246"/>
  <c r="XX1246"/>
  <c r="YS1246"/>
  <c r="XC1253"/>
  <c r="VM1253"/>
  <c r="TW1253"/>
  <c r="SG1253"/>
  <c r="QQ1253"/>
  <c r="PA1253"/>
  <c r="NK1253"/>
  <c r="LU1253"/>
  <c r="KE1253"/>
  <c r="IO1253"/>
  <c r="GY1253"/>
  <c r="FI1253"/>
  <c r="DS1253"/>
  <c r="CC1253"/>
  <c r="AM1253"/>
  <c r="YS1253"/>
  <c r="XX1253"/>
  <c r="WH1253"/>
  <c r="UR1253"/>
  <c r="TB1253"/>
  <c r="RL1253"/>
  <c r="PV1253"/>
  <c r="OF1253"/>
  <c r="MP1253"/>
  <c r="KZ1253"/>
  <c r="JJ1253"/>
  <c r="HT1253"/>
  <c r="GD1253"/>
  <c r="EN1253"/>
  <c r="CX1253"/>
  <c r="BH1253"/>
  <c r="R1253"/>
  <c r="XY1251"/>
  <c r="WI1251"/>
  <c r="US1251"/>
  <c r="TC1251"/>
  <c r="RM1251"/>
  <c r="PW1251"/>
  <c r="OG1251"/>
  <c r="MQ1251"/>
  <c r="LA1251"/>
  <c r="JK1251"/>
  <c r="HU1251"/>
  <c r="GE1251"/>
  <c r="YT1251"/>
  <c r="VN1251"/>
  <c r="SH1251"/>
  <c r="PB1251"/>
  <c r="LV1251"/>
  <c r="IP1251"/>
  <c r="FJ1251"/>
  <c r="DT1251"/>
  <c r="CD1251"/>
  <c r="AN1251"/>
  <c r="XD1251"/>
  <c r="TX1251"/>
  <c r="QR1251"/>
  <c r="NL1251"/>
  <c r="KF1251"/>
  <c r="GZ1251"/>
  <c r="EO1251"/>
  <c r="CY1251"/>
  <c r="BI1251"/>
  <c r="S1251"/>
  <c r="XC1247"/>
  <c r="VM1247"/>
  <c r="TW1247"/>
  <c r="SG1247"/>
  <c r="QQ1247"/>
  <c r="PA1247"/>
  <c r="NK1247"/>
  <c r="LU1247"/>
  <c r="KE1247"/>
  <c r="IO1247"/>
  <c r="GY1247"/>
  <c r="FI1247"/>
  <c r="DS1247"/>
  <c r="CC1247"/>
  <c r="AM1247"/>
  <c r="YS1247"/>
  <c r="XX1247"/>
  <c r="WH1247"/>
  <c r="UR1247"/>
  <c r="TB1247"/>
  <c r="RL1247"/>
  <c r="PV1247"/>
  <c r="OF1247"/>
  <c r="MP1247"/>
  <c r="KZ1247"/>
  <c r="JJ1247"/>
  <c r="HT1247"/>
  <c r="GD1247"/>
  <c r="EN1247"/>
  <c r="CX1247"/>
  <c r="BH1247"/>
  <c r="R1247"/>
  <c r="XE1247"/>
  <c r="VO1247"/>
  <c r="TY1247"/>
  <c r="SI1247"/>
  <c r="QS1247"/>
  <c r="PC1247"/>
  <c r="NM1247"/>
  <c r="LW1247"/>
  <c r="KG1247"/>
  <c r="IQ1247"/>
  <c r="HA1247"/>
  <c r="FK1247"/>
  <c r="DU1247"/>
  <c r="CE1247"/>
  <c r="AO1247"/>
  <c r="YU1247"/>
  <c r="XZ1247"/>
  <c r="WJ1247"/>
  <c r="UT1247"/>
  <c r="TD1247"/>
  <c r="RN1247"/>
  <c r="PX1247"/>
  <c r="OH1247"/>
  <c r="MR1247"/>
  <c r="LB1247"/>
  <c r="JL1247"/>
  <c r="HV1247"/>
  <c r="GF1247"/>
  <c r="EP1247"/>
  <c r="CZ1247"/>
  <c r="BJ1247"/>
  <c r="T1247"/>
  <c r="S1243"/>
  <c r="BI1243"/>
  <c r="CY1243"/>
  <c r="EO1243"/>
  <c r="GE1243"/>
  <c r="HU1243"/>
  <c r="JK1243"/>
  <c r="LA1243"/>
  <c r="MQ1243"/>
  <c r="OG1243"/>
  <c r="PW1243"/>
  <c r="RM1243"/>
  <c r="TC1243"/>
  <c r="US1243"/>
  <c r="WI1243"/>
  <c r="XY1243"/>
  <c r="AN1243"/>
  <c r="CD1243"/>
  <c r="DT1243"/>
  <c r="FJ1243"/>
  <c r="GZ1243"/>
  <c r="IP1243"/>
  <c r="KF1243"/>
  <c r="LV1243"/>
  <c r="NL1243"/>
  <c r="PB1243"/>
  <c r="QR1243"/>
  <c r="SH1243"/>
  <c r="TX1243"/>
  <c r="VN1243"/>
  <c r="XD1243"/>
  <c r="YT1243"/>
  <c r="XC1255"/>
  <c r="VM1255"/>
  <c r="TW1255"/>
  <c r="SG1255"/>
  <c r="QQ1255"/>
  <c r="PA1255"/>
  <c r="NK1255"/>
  <c r="LU1255"/>
  <c r="KE1255"/>
  <c r="IO1255"/>
  <c r="GY1255"/>
  <c r="FI1255"/>
  <c r="DS1255"/>
  <c r="CC1255"/>
  <c r="AM1255"/>
  <c r="YS1255"/>
  <c r="XX1255"/>
  <c r="WH1255"/>
  <c r="UR1255"/>
  <c r="TB1255"/>
  <c r="RL1255"/>
  <c r="PV1255"/>
  <c r="OF1255"/>
  <c r="MP1255"/>
  <c r="KZ1255"/>
  <c r="JJ1255"/>
  <c r="HT1255"/>
  <c r="GD1255"/>
  <c r="EN1255"/>
  <c r="CX1255"/>
  <c r="BH1255"/>
  <c r="R1255"/>
  <c r="XX1245"/>
  <c r="WH1245"/>
  <c r="UR1245"/>
  <c r="TB1245"/>
  <c r="RL1245"/>
  <c r="PV1245"/>
  <c r="OF1245"/>
  <c r="MP1245"/>
  <c r="KZ1245"/>
  <c r="JJ1245"/>
  <c r="HT1245"/>
  <c r="GD1245"/>
  <c r="EN1245"/>
  <c r="CX1245"/>
  <c r="BH1245"/>
  <c r="R1245"/>
  <c r="XC1245"/>
  <c r="VM1245"/>
  <c r="TW1245"/>
  <c r="SG1245"/>
  <c r="QQ1245"/>
  <c r="PA1245"/>
  <c r="NK1245"/>
  <c r="LU1245"/>
  <c r="KE1245"/>
  <c r="IO1245"/>
  <c r="GY1245"/>
  <c r="FI1245"/>
  <c r="DS1245"/>
  <c r="CC1245"/>
  <c r="AM1245"/>
  <c r="YS1245"/>
  <c r="F150"/>
  <c r="F28" s="1"/>
  <c r="H333"/>
  <c r="K1254" s="1"/>
  <c r="G331"/>
  <c r="J1252" s="1"/>
  <c r="H329"/>
  <c r="K1250" s="1"/>
  <c r="H327"/>
  <c r="K1248" s="1"/>
  <c r="H325"/>
  <c r="K1246" s="1"/>
  <c r="H323"/>
  <c r="K1244" s="1"/>
  <c r="H332"/>
  <c r="K1253" s="1"/>
  <c r="H334"/>
  <c r="K1255" s="1"/>
  <c r="G328"/>
  <c r="J1249" s="1"/>
  <c r="H324"/>
  <c r="K1245" s="1"/>
  <c r="F146"/>
  <c r="F24" s="1"/>
  <c r="F145"/>
  <c r="F23" s="1"/>
  <c r="F147"/>
  <c r="F25" s="1"/>
  <c r="F144"/>
  <c r="F22" s="1"/>
  <c r="H141"/>
  <c r="H19" s="1"/>
  <c r="F140"/>
  <c r="F18" s="1"/>
  <c r="G142"/>
  <c r="G20" s="1"/>
  <c r="H139"/>
  <c r="H17" s="1"/>
  <c r="F141"/>
  <c r="F19" s="1"/>
  <c r="G140"/>
  <c r="G18" s="1"/>
  <c r="H142"/>
  <c r="H20" s="1"/>
  <c r="G139"/>
  <c r="G17" s="1"/>
  <c r="F139"/>
  <c r="F17" s="1"/>
  <c r="F143"/>
  <c r="F21" s="1"/>
  <c r="F1184" l="1"/>
  <c r="F1251"/>
  <c r="F1250"/>
  <c r="F1183"/>
  <c r="XZ1245"/>
  <c r="WJ1245"/>
  <c r="UT1245"/>
  <c r="TD1245"/>
  <c r="RN1245"/>
  <c r="PX1245"/>
  <c r="OH1245"/>
  <c r="XE1245"/>
  <c r="VO1245"/>
  <c r="TY1245"/>
  <c r="SI1245"/>
  <c r="QS1245"/>
  <c r="PC1245"/>
  <c r="NM1245"/>
  <c r="LW1245"/>
  <c r="KG1245"/>
  <c r="IQ1245"/>
  <c r="HA1245"/>
  <c r="FK1245"/>
  <c r="DU1245"/>
  <c r="CE1245"/>
  <c r="AO1245"/>
  <c r="YU1245"/>
  <c r="MR1245"/>
  <c r="LB1245"/>
  <c r="JL1245"/>
  <c r="HV1245"/>
  <c r="GF1245"/>
  <c r="EP1245"/>
  <c r="CZ1245"/>
  <c r="BJ1245"/>
  <c r="T1245"/>
  <c r="XE1255"/>
  <c r="VO1255"/>
  <c r="TY1255"/>
  <c r="SI1255"/>
  <c r="QS1255"/>
  <c r="PC1255"/>
  <c r="NM1255"/>
  <c r="LW1255"/>
  <c r="KG1255"/>
  <c r="IQ1255"/>
  <c r="HA1255"/>
  <c r="FK1255"/>
  <c r="DU1255"/>
  <c r="CE1255"/>
  <c r="AO1255"/>
  <c r="YU1255"/>
  <c r="XZ1255"/>
  <c r="WJ1255"/>
  <c r="UT1255"/>
  <c r="TD1255"/>
  <c r="RN1255"/>
  <c r="PX1255"/>
  <c r="OH1255"/>
  <c r="MR1255"/>
  <c r="LB1255"/>
  <c r="JL1255"/>
  <c r="HV1255"/>
  <c r="GF1255"/>
  <c r="EP1255"/>
  <c r="CZ1255"/>
  <c r="BJ1255"/>
  <c r="T1255"/>
  <c r="T1244"/>
  <c r="AO1244"/>
  <c r="BJ1244"/>
  <c r="CE1244"/>
  <c r="CZ1244"/>
  <c r="DU1244"/>
  <c r="EP1244"/>
  <c r="FK1244"/>
  <c r="GF1244"/>
  <c r="HA1244"/>
  <c r="HV1244"/>
  <c r="IQ1244"/>
  <c r="JL1244"/>
  <c r="KG1244"/>
  <c r="LB1244"/>
  <c r="LW1244"/>
  <c r="MR1244"/>
  <c r="NM1244"/>
  <c r="OH1244"/>
  <c r="PC1244"/>
  <c r="PX1244"/>
  <c r="QS1244"/>
  <c r="RN1244"/>
  <c r="SI1244"/>
  <c r="TD1244"/>
  <c r="TY1244"/>
  <c r="UT1244"/>
  <c r="VO1244"/>
  <c r="WJ1244"/>
  <c r="XE1244"/>
  <c r="XZ1244"/>
  <c r="YU1244"/>
  <c r="T1248"/>
  <c r="AO1248"/>
  <c r="BJ1248"/>
  <c r="CE1248"/>
  <c r="CZ1248"/>
  <c r="DU1248"/>
  <c r="EP1248"/>
  <c r="FK1248"/>
  <c r="GF1248"/>
  <c r="HA1248"/>
  <c r="HV1248"/>
  <c r="IQ1248"/>
  <c r="JL1248"/>
  <c r="KG1248"/>
  <c r="LB1248"/>
  <c r="LW1248"/>
  <c r="MR1248"/>
  <c r="NM1248"/>
  <c r="OH1248"/>
  <c r="PC1248"/>
  <c r="PX1248"/>
  <c r="QS1248"/>
  <c r="RN1248"/>
  <c r="SI1248"/>
  <c r="TD1248"/>
  <c r="TY1248"/>
  <c r="UT1248"/>
  <c r="VO1248"/>
  <c r="WJ1248"/>
  <c r="XE1248"/>
  <c r="XZ1248"/>
  <c r="YU1248"/>
  <c r="XD1252"/>
  <c r="VN1252"/>
  <c r="TX1252"/>
  <c r="SH1252"/>
  <c r="QR1252"/>
  <c r="PB1252"/>
  <c r="NL1252"/>
  <c r="LV1252"/>
  <c r="KF1252"/>
  <c r="IP1252"/>
  <c r="GZ1252"/>
  <c r="FJ1252"/>
  <c r="DT1252"/>
  <c r="CD1252"/>
  <c r="AN1252"/>
  <c r="YT1252"/>
  <c r="XY1252"/>
  <c r="WI1252"/>
  <c r="US1252"/>
  <c r="TC1252"/>
  <c r="RM1252"/>
  <c r="PW1252"/>
  <c r="OG1252"/>
  <c r="MQ1252"/>
  <c r="LA1252"/>
  <c r="JK1252"/>
  <c r="HU1252"/>
  <c r="GE1252"/>
  <c r="EO1252"/>
  <c r="CY1252"/>
  <c r="BI1252"/>
  <c r="S1252"/>
  <c r="F1186"/>
  <c r="F1253"/>
  <c r="H1254"/>
  <c r="H1187"/>
  <c r="F1252"/>
  <c r="F1185"/>
  <c r="H1247"/>
  <c r="H1180"/>
  <c r="AN1245"/>
  <c r="CD1245"/>
  <c r="DT1245"/>
  <c r="FJ1245"/>
  <c r="GZ1245"/>
  <c r="IP1245"/>
  <c r="KF1245"/>
  <c r="LV1245"/>
  <c r="NL1245"/>
  <c r="PB1245"/>
  <c r="QR1245"/>
  <c r="SH1245"/>
  <c r="TX1245"/>
  <c r="VN1245"/>
  <c r="XD1245"/>
  <c r="YT1245"/>
  <c r="S1245"/>
  <c r="BI1245"/>
  <c r="CY1245"/>
  <c r="EO1245"/>
  <c r="GE1245"/>
  <c r="HU1245"/>
  <c r="JK1245"/>
  <c r="LA1245"/>
  <c r="MQ1245"/>
  <c r="OG1245"/>
  <c r="PW1245"/>
  <c r="RM1245"/>
  <c r="TC1245"/>
  <c r="US1245"/>
  <c r="WI1245"/>
  <c r="XY1245"/>
  <c r="YT1255"/>
  <c r="XD1255"/>
  <c r="VN1255"/>
  <c r="TX1255"/>
  <c r="SH1255"/>
  <c r="QR1255"/>
  <c r="PB1255"/>
  <c r="NL1255"/>
  <c r="LV1255"/>
  <c r="KF1255"/>
  <c r="IP1255"/>
  <c r="GZ1255"/>
  <c r="FJ1255"/>
  <c r="DT1255"/>
  <c r="CD1255"/>
  <c r="AN1255"/>
  <c r="XY1255"/>
  <c r="WI1255"/>
  <c r="US1255"/>
  <c r="TC1255"/>
  <c r="RM1255"/>
  <c r="PW1255"/>
  <c r="OG1255"/>
  <c r="MQ1255"/>
  <c r="LA1255"/>
  <c r="JK1255"/>
  <c r="HU1255"/>
  <c r="GE1255"/>
  <c r="EO1255"/>
  <c r="CY1255"/>
  <c r="BI1255"/>
  <c r="S1255"/>
  <c r="G1248"/>
  <c r="G1181"/>
  <c r="H1248"/>
  <c r="H1181"/>
  <c r="XY1244"/>
  <c r="WI1244"/>
  <c r="US1244"/>
  <c r="TC1244"/>
  <c r="RM1244"/>
  <c r="PW1244"/>
  <c r="OG1244"/>
  <c r="MQ1244"/>
  <c r="LA1244"/>
  <c r="JK1244"/>
  <c r="HU1244"/>
  <c r="GE1244"/>
  <c r="EO1244"/>
  <c r="CY1244"/>
  <c r="BI1244"/>
  <c r="S1244"/>
  <c r="XD1244"/>
  <c r="VN1244"/>
  <c r="TX1244"/>
  <c r="SH1244"/>
  <c r="QR1244"/>
  <c r="PB1244"/>
  <c r="NL1244"/>
  <c r="LV1244"/>
  <c r="KF1244"/>
  <c r="IP1244"/>
  <c r="GZ1244"/>
  <c r="FJ1244"/>
  <c r="DT1244"/>
  <c r="CD1244"/>
  <c r="AN1244"/>
  <c r="YT1244"/>
  <c r="XD1248"/>
  <c r="VN1248"/>
  <c r="TX1248"/>
  <c r="SH1248"/>
  <c r="QR1248"/>
  <c r="PB1248"/>
  <c r="NL1248"/>
  <c r="LV1248"/>
  <c r="KF1248"/>
  <c r="IP1248"/>
  <c r="GZ1248"/>
  <c r="FJ1248"/>
  <c r="DT1248"/>
  <c r="CD1248"/>
  <c r="AN1248"/>
  <c r="YT1248"/>
  <c r="XY1248"/>
  <c r="WI1248"/>
  <c r="US1248"/>
  <c r="TC1248"/>
  <c r="RM1248"/>
  <c r="PW1248"/>
  <c r="OG1248"/>
  <c r="MQ1248"/>
  <c r="LA1248"/>
  <c r="JK1248"/>
  <c r="HU1248"/>
  <c r="GE1248"/>
  <c r="EO1248"/>
  <c r="CY1248"/>
  <c r="BI1248"/>
  <c r="S1248"/>
  <c r="YU1252"/>
  <c r="XE1252"/>
  <c r="VO1252"/>
  <c r="TY1252"/>
  <c r="SI1252"/>
  <c r="QS1252"/>
  <c r="PC1252"/>
  <c r="NM1252"/>
  <c r="LW1252"/>
  <c r="KG1252"/>
  <c r="IQ1252"/>
  <c r="HA1252"/>
  <c r="FK1252"/>
  <c r="DU1252"/>
  <c r="CE1252"/>
  <c r="AO1252"/>
  <c r="XZ1252"/>
  <c r="WJ1252"/>
  <c r="UT1252"/>
  <c r="TD1252"/>
  <c r="RN1252"/>
  <c r="PX1252"/>
  <c r="OH1252"/>
  <c r="MR1252"/>
  <c r="LB1252"/>
  <c r="JL1252"/>
  <c r="HV1252"/>
  <c r="GF1252"/>
  <c r="EP1252"/>
  <c r="CZ1252"/>
  <c r="BJ1252"/>
  <c r="T1252"/>
  <c r="H1252"/>
  <c r="H1185"/>
  <c r="XV1251"/>
  <c r="WF1251"/>
  <c r="UP1251"/>
  <c r="SZ1251"/>
  <c r="RJ1251"/>
  <c r="PT1251"/>
  <c r="OD1251"/>
  <c r="MN1251"/>
  <c r="KX1251"/>
  <c r="JH1251"/>
  <c r="HR1251"/>
  <c r="GB1251"/>
  <c r="EL1251"/>
  <c r="CV1251"/>
  <c r="BF1251"/>
  <c r="P1251"/>
  <c r="XA1251"/>
  <c r="VK1251"/>
  <c r="TU1251"/>
  <c r="SE1251"/>
  <c r="QO1251"/>
  <c r="OY1251"/>
  <c r="NI1251"/>
  <c r="LS1251"/>
  <c r="KC1251"/>
  <c r="IM1251"/>
  <c r="GW1251"/>
  <c r="FG1251"/>
  <c r="DQ1251"/>
  <c r="CA1251"/>
  <c r="AK1251"/>
  <c r="YQ1251"/>
  <c r="XV1249"/>
  <c r="WF1249"/>
  <c r="UP1249"/>
  <c r="SZ1249"/>
  <c r="RJ1249"/>
  <c r="PT1249"/>
  <c r="OD1249"/>
  <c r="MN1249"/>
  <c r="KX1249"/>
  <c r="JH1249"/>
  <c r="HR1249"/>
  <c r="GB1249"/>
  <c r="EL1249"/>
  <c r="CV1249"/>
  <c r="BF1249"/>
  <c r="P1249"/>
  <c r="XA1249"/>
  <c r="VK1249"/>
  <c r="TU1249"/>
  <c r="SE1249"/>
  <c r="QO1249"/>
  <c r="OY1249"/>
  <c r="NI1249"/>
  <c r="LS1249"/>
  <c r="KC1249"/>
  <c r="IM1249"/>
  <c r="GW1249"/>
  <c r="FG1249"/>
  <c r="DQ1249"/>
  <c r="CA1249"/>
  <c r="AK1249"/>
  <c r="YQ1249"/>
  <c r="H1188"/>
  <c r="H1255"/>
  <c r="H1249"/>
  <c r="H1182"/>
  <c r="AM1242"/>
  <c r="AM1270" s="1"/>
  <c r="AS1271" s="1"/>
  <c r="DS1242"/>
  <c r="DS1270" s="1"/>
  <c r="DY1271" s="1"/>
  <c r="GY1242"/>
  <c r="GY1270" s="1"/>
  <c r="HE1271" s="1"/>
  <c r="KE1242"/>
  <c r="KE1270" s="1"/>
  <c r="KK1271" s="1"/>
  <c r="NK1242"/>
  <c r="NK1270" s="1"/>
  <c r="NQ1271" s="1"/>
  <c r="QQ1242"/>
  <c r="QQ1270" s="1"/>
  <c r="QW1271" s="1"/>
  <c r="TW1242"/>
  <c r="TW1270" s="1"/>
  <c r="UC1271" s="1"/>
  <c r="XC1242"/>
  <c r="XC1270" s="1"/>
  <c r="XI1271" s="1"/>
  <c r="BH1242"/>
  <c r="BH1270" s="1"/>
  <c r="BN1271" s="1"/>
  <c r="EN1242"/>
  <c r="EN1270" s="1"/>
  <c r="ET1271" s="1"/>
  <c r="HT1242"/>
  <c r="HT1270" s="1"/>
  <c r="HZ1271" s="1"/>
  <c r="KZ1242"/>
  <c r="KZ1270" s="1"/>
  <c r="LF1271" s="1"/>
  <c r="OF1242"/>
  <c r="OF1270" s="1"/>
  <c r="OL1271" s="1"/>
  <c r="RL1242"/>
  <c r="RL1270" s="1"/>
  <c r="RR1271" s="1"/>
  <c r="UR1242"/>
  <c r="UR1270" s="1"/>
  <c r="UX1271" s="1"/>
  <c r="XX1242"/>
  <c r="XX1270" s="1"/>
  <c r="YD1271" s="1"/>
  <c r="G1185"/>
  <c r="G1183"/>
  <c r="F1248"/>
  <c r="F1181"/>
  <c r="F1249"/>
  <c r="F1182"/>
  <c r="AN1249"/>
  <c r="CD1249"/>
  <c r="DT1249"/>
  <c r="FJ1249"/>
  <c r="GZ1249"/>
  <c r="IP1249"/>
  <c r="KF1249"/>
  <c r="LV1249"/>
  <c r="NL1249"/>
  <c r="PB1249"/>
  <c r="QR1249"/>
  <c r="SH1249"/>
  <c r="TX1249"/>
  <c r="VN1249"/>
  <c r="XD1249"/>
  <c r="YT1249"/>
  <c r="S1249"/>
  <c r="BI1249"/>
  <c r="CY1249"/>
  <c r="EO1249"/>
  <c r="GE1249"/>
  <c r="HU1249"/>
  <c r="JK1249"/>
  <c r="LA1249"/>
  <c r="MQ1249"/>
  <c r="OG1249"/>
  <c r="PW1249"/>
  <c r="RM1249"/>
  <c r="TC1249"/>
  <c r="US1249"/>
  <c r="WI1249"/>
  <c r="XY1249"/>
  <c r="XE1253"/>
  <c r="VO1253"/>
  <c r="TY1253"/>
  <c r="SI1253"/>
  <c r="QS1253"/>
  <c r="PC1253"/>
  <c r="NM1253"/>
  <c r="LW1253"/>
  <c r="KG1253"/>
  <c r="IQ1253"/>
  <c r="HA1253"/>
  <c r="FK1253"/>
  <c r="DU1253"/>
  <c r="CE1253"/>
  <c r="AO1253"/>
  <c r="YU1253"/>
  <c r="XZ1253"/>
  <c r="WJ1253"/>
  <c r="UT1253"/>
  <c r="TD1253"/>
  <c r="RN1253"/>
  <c r="PX1253"/>
  <c r="OH1253"/>
  <c r="MR1253"/>
  <c r="LB1253"/>
  <c r="JL1253"/>
  <c r="HV1253"/>
  <c r="GF1253"/>
  <c r="EP1253"/>
  <c r="CZ1253"/>
  <c r="BJ1253"/>
  <c r="T1253"/>
  <c r="YU1246"/>
  <c r="T1246"/>
  <c r="AO1246"/>
  <c r="BJ1246"/>
  <c r="CE1246"/>
  <c r="CZ1246"/>
  <c r="DU1246"/>
  <c r="EP1246"/>
  <c r="FK1246"/>
  <c r="GF1246"/>
  <c r="HA1246"/>
  <c r="HV1246"/>
  <c r="IQ1246"/>
  <c r="JL1246"/>
  <c r="KG1246"/>
  <c r="LB1246"/>
  <c r="LW1246"/>
  <c r="MR1246"/>
  <c r="NM1246"/>
  <c r="OH1246"/>
  <c r="PC1246"/>
  <c r="PX1246"/>
  <c r="QS1246"/>
  <c r="RN1246"/>
  <c r="SI1246"/>
  <c r="TD1246"/>
  <c r="TY1246"/>
  <c r="UT1246"/>
  <c r="VO1246"/>
  <c r="WJ1246"/>
  <c r="XE1246"/>
  <c r="XZ1246"/>
  <c r="XZ1250"/>
  <c r="WJ1250"/>
  <c r="UT1250"/>
  <c r="TD1250"/>
  <c r="RN1250"/>
  <c r="PX1250"/>
  <c r="OH1250"/>
  <c r="MR1250"/>
  <c r="LB1250"/>
  <c r="JL1250"/>
  <c r="HV1250"/>
  <c r="GF1250"/>
  <c r="EP1250"/>
  <c r="CZ1250"/>
  <c r="BJ1250"/>
  <c r="T1250"/>
  <c r="YU1250"/>
  <c r="VO1250"/>
  <c r="SI1250"/>
  <c r="PC1250"/>
  <c r="LW1250"/>
  <c r="IQ1250"/>
  <c r="FK1250"/>
  <c r="CE1250"/>
  <c r="XE1250"/>
  <c r="TY1250"/>
  <c r="QS1250"/>
  <c r="NM1250"/>
  <c r="KG1250"/>
  <c r="HA1250"/>
  <c r="DU1250"/>
  <c r="AO1250"/>
  <c r="YU1254"/>
  <c r="XE1254"/>
  <c r="VO1254"/>
  <c r="TY1254"/>
  <c r="SI1254"/>
  <c r="QS1254"/>
  <c r="PC1254"/>
  <c r="NM1254"/>
  <c r="LW1254"/>
  <c r="KG1254"/>
  <c r="IQ1254"/>
  <c r="HA1254"/>
  <c r="FK1254"/>
  <c r="DU1254"/>
  <c r="CE1254"/>
  <c r="AO1254"/>
  <c r="XZ1254"/>
  <c r="WJ1254"/>
  <c r="UT1254"/>
  <c r="TD1254"/>
  <c r="RN1254"/>
  <c r="PX1254"/>
  <c r="OH1254"/>
  <c r="MR1254"/>
  <c r="LB1254"/>
  <c r="JL1254"/>
  <c r="HV1254"/>
  <c r="GF1254"/>
  <c r="EP1254"/>
  <c r="CZ1254"/>
  <c r="BJ1254"/>
  <c r="T1254"/>
  <c r="F1254"/>
  <c r="F1187"/>
  <c r="H1184"/>
  <c r="H1251"/>
  <c r="G1255"/>
  <c r="G1188"/>
  <c r="H1250"/>
  <c r="H1183"/>
  <c r="F1188"/>
  <c r="F1255"/>
  <c r="G1247"/>
  <c r="G1180"/>
  <c r="XE1249"/>
  <c r="VO1249"/>
  <c r="TY1249"/>
  <c r="SI1249"/>
  <c r="QS1249"/>
  <c r="PC1249"/>
  <c r="NM1249"/>
  <c r="LW1249"/>
  <c r="KG1249"/>
  <c r="IQ1249"/>
  <c r="HA1249"/>
  <c r="FK1249"/>
  <c r="DU1249"/>
  <c r="CE1249"/>
  <c r="AO1249"/>
  <c r="YU1249"/>
  <c r="XZ1249"/>
  <c r="WJ1249"/>
  <c r="UT1249"/>
  <c r="TD1249"/>
  <c r="RN1249"/>
  <c r="PX1249"/>
  <c r="OH1249"/>
  <c r="MR1249"/>
  <c r="LB1249"/>
  <c r="JL1249"/>
  <c r="HV1249"/>
  <c r="GF1249"/>
  <c r="EP1249"/>
  <c r="CZ1249"/>
  <c r="BJ1249"/>
  <c r="T1249"/>
  <c r="G1253"/>
  <c r="G1186"/>
  <c r="H1186"/>
  <c r="H1253"/>
  <c r="YT1253"/>
  <c r="XD1253"/>
  <c r="VN1253"/>
  <c r="TX1253"/>
  <c r="SH1253"/>
  <c r="QR1253"/>
  <c r="PB1253"/>
  <c r="NL1253"/>
  <c r="LV1253"/>
  <c r="KF1253"/>
  <c r="IP1253"/>
  <c r="GZ1253"/>
  <c r="FJ1253"/>
  <c r="DT1253"/>
  <c r="CD1253"/>
  <c r="AN1253"/>
  <c r="XY1253"/>
  <c r="WI1253"/>
  <c r="US1253"/>
  <c r="TC1253"/>
  <c r="RM1253"/>
  <c r="PW1253"/>
  <c r="OG1253"/>
  <c r="MQ1253"/>
  <c r="LA1253"/>
  <c r="JK1253"/>
  <c r="HU1253"/>
  <c r="GE1253"/>
  <c r="EO1253"/>
  <c r="CY1253"/>
  <c r="BI1253"/>
  <c r="S1253"/>
  <c r="XD1246"/>
  <c r="VN1246"/>
  <c r="TX1246"/>
  <c r="SH1246"/>
  <c r="QR1246"/>
  <c r="PB1246"/>
  <c r="NL1246"/>
  <c r="LV1246"/>
  <c r="KF1246"/>
  <c r="IP1246"/>
  <c r="GZ1246"/>
  <c r="FJ1246"/>
  <c r="DT1246"/>
  <c r="CD1246"/>
  <c r="AN1246"/>
  <c r="YT1246"/>
  <c r="XY1246"/>
  <c r="WI1246"/>
  <c r="US1246"/>
  <c r="TC1246"/>
  <c r="RM1246"/>
  <c r="PW1246"/>
  <c r="OG1246"/>
  <c r="MQ1246"/>
  <c r="LA1246"/>
  <c r="JK1246"/>
  <c r="HU1246"/>
  <c r="GE1246"/>
  <c r="EO1246"/>
  <c r="CY1246"/>
  <c r="BI1246"/>
  <c r="S1246"/>
  <c r="XD1250"/>
  <c r="VN1250"/>
  <c r="TX1250"/>
  <c r="SH1250"/>
  <c r="QR1250"/>
  <c r="PB1250"/>
  <c r="NL1250"/>
  <c r="LV1250"/>
  <c r="KF1250"/>
  <c r="IP1250"/>
  <c r="GZ1250"/>
  <c r="FJ1250"/>
  <c r="DT1250"/>
  <c r="CD1250"/>
  <c r="AN1250"/>
  <c r="YT1250"/>
  <c r="XY1250"/>
  <c r="WI1250"/>
  <c r="US1250"/>
  <c r="TC1250"/>
  <c r="RM1250"/>
  <c r="PW1250"/>
  <c r="OG1250"/>
  <c r="MQ1250"/>
  <c r="LA1250"/>
  <c r="JK1250"/>
  <c r="HU1250"/>
  <c r="GE1250"/>
  <c r="EO1250"/>
  <c r="CY1250"/>
  <c r="BI1250"/>
  <c r="S1250"/>
  <c r="XD1254"/>
  <c r="VN1254"/>
  <c r="TX1254"/>
  <c r="SH1254"/>
  <c r="QR1254"/>
  <c r="PB1254"/>
  <c r="NL1254"/>
  <c r="LV1254"/>
  <c r="KF1254"/>
  <c r="IP1254"/>
  <c r="GZ1254"/>
  <c r="FJ1254"/>
  <c r="DT1254"/>
  <c r="CD1254"/>
  <c r="AN1254"/>
  <c r="YT1254"/>
  <c r="XY1254"/>
  <c r="WI1254"/>
  <c r="US1254"/>
  <c r="TC1254"/>
  <c r="RM1254"/>
  <c r="PW1254"/>
  <c r="OG1254"/>
  <c r="MQ1254"/>
  <c r="LA1254"/>
  <c r="JK1254"/>
  <c r="HU1254"/>
  <c r="GE1254"/>
  <c r="EO1254"/>
  <c r="CY1254"/>
  <c r="BI1254"/>
  <c r="S1254"/>
  <c r="G1187"/>
  <c r="G1254"/>
  <c r="YQ1252"/>
  <c r="XA1252"/>
  <c r="VK1252"/>
  <c r="TU1252"/>
  <c r="SE1252"/>
  <c r="QO1252"/>
  <c r="OY1252"/>
  <c r="NI1252"/>
  <c r="LS1252"/>
  <c r="KC1252"/>
  <c r="IM1252"/>
  <c r="GW1252"/>
  <c r="FG1252"/>
  <c r="DQ1252"/>
  <c r="CA1252"/>
  <c r="AK1252"/>
  <c r="XV1252"/>
  <c r="WF1252"/>
  <c r="UP1252"/>
  <c r="SZ1252"/>
  <c r="RJ1252"/>
  <c r="PT1252"/>
  <c r="OD1252"/>
  <c r="MN1252"/>
  <c r="KX1252"/>
  <c r="JH1252"/>
  <c r="HR1252"/>
  <c r="GB1252"/>
  <c r="EL1252"/>
  <c r="CV1252"/>
  <c r="BF1252"/>
  <c r="P1252"/>
  <c r="XV1250"/>
  <c r="WF1250"/>
  <c r="UP1250"/>
  <c r="SZ1250"/>
  <c r="RJ1250"/>
  <c r="PT1250"/>
  <c r="OD1250"/>
  <c r="MN1250"/>
  <c r="KX1250"/>
  <c r="JH1250"/>
  <c r="HR1250"/>
  <c r="GB1250"/>
  <c r="EL1250"/>
  <c r="CV1250"/>
  <c r="BF1250"/>
  <c r="P1250"/>
  <c r="YQ1250"/>
  <c r="XA1250"/>
  <c r="VK1250"/>
  <c r="TU1250"/>
  <c r="SE1250"/>
  <c r="QO1250"/>
  <c r="OY1250"/>
  <c r="NI1250"/>
  <c r="LS1250"/>
  <c r="KC1250"/>
  <c r="IM1250"/>
  <c r="GW1250"/>
  <c r="FG1250"/>
  <c r="DQ1250"/>
  <c r="CA1250"/>
  <c r="AK1250"/>
  <c r="XD1242"/>
  <c r="XD1270" s="1"/>
  <c r="XJ1271" s="1"/>
  <c r="XJ1254" s="1"/>
  <c r="XP1254" s="1"/>
  <c r="QR1242"/>
  <c r="QR1270" s="1"/>
  <c r="QX1271" s="1"/>
  <c r="KF1242"/>
  <c r="KF1270" s="1"/>
  <c r="KL1271" s="1"/>
  <c r="KL1254" s="1"/>
  <c r="KR1254" s="1"/>
  <c r="DT1242"/>
  <c r="DT1270" s="1"/>
  <c r="DZ1271" s="1"/>
  <c r="WI1242"/>
  <c r="WI1270" s="1"/>
  <c r="WO1271" s="1"/>
  <c r="PW1242"/>
  <c r="PW1270" s="1"/>
  <c r="QC1271" s="1"/>
  <c r="JK1242"/>
  <c r="JK1270" s="1"/>
  <c r="JQ1271" s="1"/>
  <c r="CY1242"/>
  <c r="CY1270" s="1"/>
  <c r="DE1271" s="1"/>
  <c r="YU1242"/>
  <c r="YU1270" s="1"/>
  <c r="ZA1271" s="1"/>
  <c r="FK1242"/>
  <c r="FK1270" s="1"/>
  <c r="FQ1271" s="1"/>
  <c r="LW1242"/>
  <c r="LW1270" s="1"/>
  <c r="MC1271" s="1"/>
  <c r="SI1242"/>
  <c r="SI1270" s="1"/>
  <c r="SO1271" s="1"/>
  <c r="T1242"/>
  <c r="T1270" s="1"/>
  <c r="Z1271" s="1"/>
  <c r="GF1242"/>
  <c r="GF1270" s="1"/>
  <c r="GL1271" s="1"/>
  <c r="MR1242"/>
  <c r="MR1270" s="1"/>
  <c r="MX1271" s="1"/>
  <c r="TD1242"/>
  <c r="TD1270" s="1"/>
  <c r="TJ1271" s="1"/>
  <c r="YS1242"/>
  <c r="YS1270" s="1"/>
  <c r="YY1271" s="1"/>
  <c r="CC1242"/>
  <c r="CC1270" s="1"/>
  <c r="CI1271" s="1"/>
  <c r="FI1242"/>
  <c r="FI1270" s="1"/>
  <c r="FO1271" s="1"/>
  <c r="IO1242"/>
  <c r="IO1270" s="1"/>
  <c r="IU1271" s="1"/>
  <c r="LU1242"/>
  <c r="LU1270" s="1"/>
  <c r="MA1271" s="1"/>
  <c r="PA1242"/>
  <c r="PA1270" s="1"/>
  <c r="PG1271" s="1"/>
  <c r="SG1242"/>
  <c r="SG1270" s="1"/>
  <c r="SM1271" s="1"/>
  <c r="VM1242"/>
  <c r="VM1270" s="1"/>
  <c r="VS1271" s="1"/>
  <c r="R1242"/>
  <c r="R1270" s="1"/>
  <c r="X1271" s="1"/>
  <c r="CX1242"/>
  <c r="CX1270" s="1"/>
  <c r="DD1271" s="1"/>
  <c r="GD1242"/>
  <c r="GD1270" s="1"/>
  <c r="GJ1271" s="1"/>
  <c r="JJ1242"/>
  <c r="JJ1270" s="1"/>
  <c r="JP1271" s="1"/>
  <c r="MP1242"/>
  <c r="MP1270" s="1"/>
  <c r="MV1271" s="1"/>
  <c r="PV1242"/>
  <c r="PV1270" s="1"/>
  <c r="QB1271" s="1"/>
  <c r="TB1242"/>
  <c r="TB1270" s="1"/>
  <c r="TH1271" s="1"/>
  <c r="WH1242"/>
  <c r="WH1270" s="1"/>
  <c r="WN1271" s="1"/>
  <c r="G1182"/>
  <c r="F142"/>
  <c r="F20" s="1"/>
  <c r="F1243"/>
  <c r="F1176"/>
  <c r="G1243"/>
  <c r="G1176"/>
  <c r="H1246"/>
  <c r="H1179"/>
  <c r="G1244"/>
  <c r="G1177"/>
  <c r="F1245"/>
  <c r="F1178"/>
  <c r="H140"/>
  <c r="H18" s="1"/>
  <c r="F1247"/>
  <c r="F1180"/>
  <c r="G141"/>
  <c r="G19" s="1"/>
  <c r="H1243"/>
  <c r="H1176"/>
  <c r="G1246"/>
  <c r="G1179"/>
  <c r="F1244"/>
  <c r="F1177"/>
  <c r="H1245"/>
  <c r="H1178"/>
  <c r="AN1242" l="1"/>
  <c r="AN1270" s="1"/>
  <c r="AT1271" s="1"/>
  <c r="AT1252" s="1"/>
  <c r="AZ1252" s="1"/>
  <c r="GZ1242"/>
  <c r="GZ1270" s="1"/>
  <c r="HF1271" s="1"/>
  <c r="HF1245" s="1"/>
  <c r="HL1245" s="1"/>
  <c r="NL1242"/>
  <c r="NL1270" s="1"/>
  <c r="NR1271" s="1"/>
  <c r="NR1252" s="1"/>
  <c r="NX1252" s="1"/>
  <c r="TX1242"/>
  <c r="TX1270" s="1"/>
  <c r="UD1271" s="1"/>
  <c r="UD1245" s="1"/>
  <c r="UJ1245" s="1"/>
  <c r="TC1242"/>
  <c r="TC1270" s="1"/>
  <c r="TI1271" s="1"/>
  <c r="TI1252" s="1"/>
  <c r="TO1252" s="1"/>
  <c r="MQ1242"/>
  <c r="MQ1270" s="1"/>
  <c r="MW1271" s="1"/>
  <c r="MW1252" s="1"/>
  <c r="NC1252" s="1"/>
  <c r="GE1242"/>
  <c r="GE1270" s="1"/>
  <c r="GK1271" s="1"/>
  <c r="GK1252" s="1"/>
  <c r="GQ1252" s="1"/>
  <c r="S1242"/>
  <c r="S1270" s="1"/>
  <c r="Y1271" s="1"/>
  <c r="Y1252" s="1"/>
  <c r="AE1252" s="1"/>
  <c r="WJ1242"/>
  <c r="WJ1270" s="1"/>
  <c r="WP1271" s="1"/>
  <c r="WP1253" s="1"/>
  <c r="WV1253" s="1"/>
  <c r="PX1242"/>
  <c r="PX1270" s="1"/>
  <c r="QD1271" s="1"/>
  <c r="QD1252" s="1"/>
  <c r="QJ1252" s="1"/>
  <c r="JL1242"/>
  <c r="JL1270" s="1"/>
  <c r="JR1271" s="1"/>
  <c r="JR1255" s="1"/>
  <c r="JX1255" s="1"/>
  <c r="CZ1242"/>
  <c r="CZ1270" s="1"/>
  <c r="DF1271" s="1"/>
  <c r="DF1245" s="1"/>
  <c r="DL1245" s="1"/>
  <c r="CE1242"/>
  <c r="CE1270" s="1"/>
  <c r="CK1271" s="1"/>
  <c r="CK1244" s="1"/>
  <c r="CQ1244" s="1"/>
  <c r="IQ1242"/>
  <c r="IQ1270" s="1"/>
  <c r="IW1271" s="1"/>
  <c r="IW1255" s="1"/>
  <c r="JC1255" s="1"/>
  <c r="PC1242"/>
  <c r="PC1270" s="1"/>
  <c r="PI1271" s="1"/>
  <c r="PI1255" s="1"/>
  <c r="PO1255" s="1"/>
  <c r="VO1242"/>
  <c r="VO1270" s="1"/>
  <c r="VU1271" s="1"/>
  <c r="VU1244" s="1"/>
  <c r="WA1244" s="1"/>
  <c r="BI1242"/>
  <c r="BI1270" s="1"/>
  <c r="BO1271" s="1"/>
  <c r="BO1265" s="1"/>
  <c r="BU1265" s="1"/>
  <c r="EO1242"/>
  <c r="EO1270" s="1"/>
  <c r="EU1271" s="1"/>
  <c r="HU1242"/>
  <c r="HU1270" s="1"/>
  <c r="IA1271" s="1"/>
  <c r="IA1263" s="1"/>
  <c r="IG1263" s="1"/>
  <c r="LA1242"/>
  <c r="LA1270" s="1"/>
  <c r="LG1271" s="1"/>
  <c r="OG1242"/>
  <c r="OG1270" s="1"/>
  <c r="OM1271" s="1"/>
  <c r="OM1263" s="1"/>
  <c r="OS1263" s="1"/>
  <c r="RM1242"/>
  <c r="RM1270" s="1"/>
  <c r="RS1271" s="1"/>
  <c r="US1242"/>
  <c r="US1270" s="1"/>
  <c r="UY1271" s="1"/>
  <c r="UY1263" s="1"/>
  <c r="VE1263" s="1"/>
  <c r="XY1242"/>
  <c r="XY1270" s="1"/>
  <c r="YE1271" s="1"/>
  <c r="XE1242"/>
  <c r="XE1270" s="1"/>
  <c r="XK1271" s="1"/>
  <c r="XK1261" s="1"/>
  <c r="XQ1261" s="1"/>
  <c r="TY1242"/>
  <c r="TY1270" s="1"/>
  <c r="UE1271" s="1"/>
  <c r="QS1242"/>
  <c r="QS1270" s="1"/>
  <c r="QY1271" s="1"/>
  <c r="QY1256" s="1"/>
  <c r="RE1256" s="1"/>
  <c r="NM1242"/>
  <c r="NM1270" s="1"/>
  <c r="NS1271" s="1"/>
  <c r="KG1242"/>
  <c r="KG1270" s="1"/>
  <c r="KM1271" s="1"/>
  <c r="KM1260" s="1"/>
  <c r="KS1260" s="1"/>
  <c r="HA1242"/>
  <c r="HA1270" s="1"/>
  <c r="HG1271" s="1"/>
  <c r="DU1242"/>
  <c r="DU1270" s="1"/>
  <c r="EA1271" s="1"/>
  <c r="EA1260" s="1"/>
  <c r="EG1260" s="1"/>
  <c r="AO1242"/>
  <c r="AO1270" s="1"/>
  <c r="AU1271" s="1"/>
  <c r="YT1242"/>
  <c r="YT1270" s="1"/>
  <c r="YZ1271" s="1"/>
  <c r="YZ1263" s="1"/>
  <c r="ZF1263" s="1"/>
  <c r="CD1242"/>
  <c r="CD1270" s="1"/>
  <c r="CJ1271" s="1"/>
  <c r="FJ1242"/>
  <c r="FJ1270" s="1"/>
  <c r="FP1271" s="1"/>
  <c r="FP1264" s="1"/>
  <c r="FV1264" s="1"/>
  <c r="IP1242"/>
  <c r="IP1270" s="1"/>
  <c r="IV1271" s="1"/>
  <c r="LV1242"/>
  <c r="LV1270" s="1"/>
  <c r="MB1271" s="1"/>
  <c r="MB1262" s="1"/>
  <c r="MH1262" s="1"/>
  <c r="PB1242"/>
  <c r="PB1270" s="1"/>
  <c r="PH1271" s="1"/>
  <c r="SH1242"/>
  <c r="SH1270" s="1"/>
  <c r="SN1271" s="1"/>
  <c r="SN1265" s="1"/>
  <c r="ST1265" s="1"/>
  <c r="VN1242"/>
  <c r="VN1270" s="1"/>
  <c r="VT1271" s="1"/>
  <c r="XZ1242"/>
  <c r="XZ1270" s="1"/>
  <c r="YF1271" s="1"/>
  <c r="YF1264" s="1"/>
  <c r="YL1264" s="1"/>
  <c r="UT1242"/>
  <c r="UT1270" s="1"/>
  <c r="UZ1271" s="1"/>
  <c r="RN1242"/>
  <c r="RN1270" s="1"/>
  <c r="RT1271" s="1"/>
  <c r="RT1264" s="1"/>
  <c r="RZ1264" s="1"/>
  <c r="OH1242"/>
  <c r="OH1270" s="1"/>
  <c r="ON1271" s="1"/>
  <c r="LB1242"/>
  <c r="LB1270" s="1"/>
  <c r="LH1271" s="1"/>
  <c r="LH1260" s="1"/>
  <c r="LN1260" s="1"/>
  <c r="HV1242"/>
  <c r="HV1270" s="1"/>
  <c r="IB1271" s="1"/>
  <c r="EP1242"/>
  <c r="EP1270" s="1"/>
  <c r="EV1271" s="1"/>
  <c r="EV1267" s="1"/>
  <c r="FB1267" s="1"/>
  <c r="BJ1242"/>
  <c r="BJ1270" s="1"/>
  <c r="BP1271" s="1"/>
  <c r="BO1261"/>
  <c r="BU1261" s="1"/>
  <c r="BO1260"/>
  <c r="BU1260" s="1"/>
  <c r="BO1268"/>
  <c r="BU1268" s="1"/>
  <c r="BO1259"/>
  <c r="BU1259" s="1"/>
  <c r="BO1267"/>
  <c r="BU1267" s="1"/>
  <c r="BO1266"/>
  <c r="BU1266" s="1"/>
  <c r="BO1251"/>
  <c r="BU1251" s="1"/>
  <c r="BO1252"/>
  <c r="BU1252" s="1"/>
  <c r="BO1246"/>
  <c r="BU1246" s="1"/>
  <c r="BO1254"/>
  <c r="BU1254" s="1"/>
  <c r="BO1255"/>
  <c r="BU1255" s="1"/>
  <c r="BO1248"/>
  <c r="BU1248" s="1"/>
  <c r="EU1261"/>
  <c r="FA1261" s="1"/>
  <c r="EU1265"/>
  <c r="FA1265" s="1"/>
  <c r="EU1260"/>
  <c r="FA1260" s="1"/>
  <c r="EU1264"/>
  <c r="FA1264" s="1"/>
  <c r="EU1268"/>
  <c r="FA1268" s="1"/>
  <c r="EU1256"/>
  <c r="FA1256" s="1"/>
  <c r="EU1259"/>
  <c r="FA1259" s="1"/>
  <c r="EU1263"/>
  <c r="FA1263" s="1"/>
  <c r="EU1267"/>
  <c r="FA1267" s="1"/>
  <c r="EU1262"/>
  <c r="FA1262" s="1"/>
  <c r="EU1266"/>
  <c r="FA1266" s="1"/>
  <c r="EU1251"/>
  <c r="FA1251" s="1"/>
  <c r="EU1243"/>
  <c r="FA1243" s="1"/>
  <c r="EU1247"/>
  <c r="FA1247" s="1"/>
  <c r="EU1245"/>
  <c r="FA1245" s="1"/>
  <c r="EU1255"/>
  <c r="FA1255" s="1"/>
  <c r="EU1244"/>
  <c r="FA1244" s="1"/>
  <c r="EU1248"/>
  <c r="FA1248" s="1"/>
  <c r="EU1249"/>
  <c r="FA1249" s="1"/>
  <c r="EU1252"/>
  <c r="FA1252" s="1"/>
  <c r="EU1253"/>
  <c r="FA1253" s="1"/>
  <c r="EU1246"/>
  <c r="FA1246" s="1"/>
  <c r="EU1250"/>
  <c r="FA1250" s="1"/>
  <c r="EU1254"/>
  <c r="FA1254" s="1"/>
  <c r="IA1259"/>
  <c r="IG1259" s="1"/>
  <c r="IA1267"/>
  <c r="IG1267" s="1"/>
  <c r="IA1261"/>
  <c r="IG1261" s="1"/>
  <c r="IA1264"/>
  <c r="IG1264" s="1"/>
  <c r="IA1256"/>
  <c r="IG1256" s="1"/>
  <c r="IA1266"/>
  <c r="IG1266" s="1"/>
  <c r="IA1251"/>
  <c r="IG1251" s="1"/>
  <c r="IA1252"/>
  <c r="IG1252" s="1"/>
  <c r="IA1246"/>
  <c r="IG1246" s="1"/>
  <c r="IA1254"/>
  <c r="IG1254" s="1"/>
  <c r="IA1255"/>
  <c r="IG1255" s="1"/>
  <c r="IA1248"/>
  <c r="IG1248" s="1"/>
  <c r="LG1259"/>
  <c r="LM1259" s="1"/>
  <c r="LG1263"/>
  <c r="LM1263" s="1"/>
  <c r="LG1267"/>
  <c r="LM1267" s="1"/>
  <c r="LG1262"/>
  <c r="LM1262" s="1"/>
  <c r="LG1266"/>
  <c r="LM1266" s="1"/>
  <c r="LG1261"/>
  <c r="LM1261" s="1"/>
  <c r="LG1265"/>
  <c r="LM1265" s="1"/>
  <c r="LG1260"/>
  <c r="LM1260" s="1"/>
  <c r="LG1264"/>
  <c r="LM1264" s="1"/>
  <c r="LG1268"/>
  <c r="LM1268" s="1"/>
  <c r="LG1256"/>
  <c r="LM1256" s="1"/>
  <c r="LG1243"/>
  <c r="LM1243" s="1"/>
  <c r="LG1247"/>
  <c r="LM1247" s="1"/>
  <c r="LG1251"/>
  <c r="LM1251" s="1"/>
  <c r="LG1244"/>
  <c r="LM1244" s="1"/>
  <c r="LG1248"/>
  <c r="LM1248" s="1"/>
  <c r="LG1249"/>
  <c r="LM1249" s="1"/>
  <c r="LG1246"/>
  <c r="LM1246" s="1"/>
  <c r="LG1252"/>
  <c r="LM1252" s="1"/>
  <c r="LG1245"/>
  <c r="LM1245" s="1"/>
  <c r="LG1255"/>
  <c r="LM1255" s="1"/>
  <c r="LG1253"/>
  <c r="LM1253" s="1"/>
  <c r="LG1250"/>
  <c r="LM1250" s="1"/>
  <c r="LG1254"/>
  <c r="LM1254" s="1"/>
  <c r="OM1259"/>
  <c r="OS1259" s="1"/>
  <c r="OM1267"/>
  <c r="OS1267" s="1"/>
  <c r="OM1266"/>
  <c r="OS1266" s="1"/>
  <c r="OM1265"/>
  <c r="OS1265" s="1"/>
  <c r="OM1264"/>
  <c r="OS1264" s="1"/>
  <c r="OM1256"/>
  <c r="OS1256" s="1"/>
  <c r="OM1251"/>
  <c r="OS1251" s="1"/>
  <c r="OM1252"/>
  <c r="OS1252" s="1"/>
  <c r="OM1255"/>
  <c r="OS1255" s="1"/>
  <c r="OM1250"/>
  <c r="OS1250" s="1"/>
  <c r="OM1244"/>
  <c r="OS1244" s="1"/>
  <c r="OM1249"/>
  <c r="OS1249" s="1"/>
  <c r="RS1259"/>
  <c r="RY1259" s="1"/>
  <c r="RS1263"/>
  <c r="RY1263" s="1"/>
  <c r="RS1267"/>
  <c r="RY1267" s="1"/>
  <c r="RS1262"/>
  <c r="RY1262" s="1"/>
  <c r="RS1266"/>
  <c r="RY1266" s="1"/>
  <c r="RS1261"/>
  <c r="RY1261" s="1"/>
  <c r="RS1265"/>
  <c r="RY1265" s="1"/>
  <c r="RS1260"/>
  <c r="RY1260" s="1"/>
  <c r="RS1264"/>
  <c r="RY1264" s="1"/>
  <c r="RS1268"/>
  <c r="RY1268" s="1"/>
  <c r="RS1256"/>
  <c r="RY1256" s="1"/>
  <c r="RS1247"/>
  <c r="RY1247" s="1"/>
  <c r="RS1251"/>
  <c r="RY1251" s="1"/>
  <c r="RS1243"/>
  <c r="RY1243" s="1"/>
  <c r="RS1252"/>
  <c r="RY1252" s="1"/>
  <c r="RS1245"/>
  <c r="RY1245" s="1"/>
  <c r="RS1255"/>
  <c r="RY1255" s="1"/>
  <c r="RS1253"/>
  <c r="RY1253" s="1"/>
  <c r="RS1250"/>
  <c r="RY1250" s="1"/>
  <c r="RS1254"/>
  <c r="RY1254" s="1"/>
  <c r="RS1244"/>
  <c r="RY1244" s="1"/>
  <c r="RS1248"/>
  <c r="RY1248" s="1"/>
  <c r="RS1249"/>
  <c r="RY1249" s="1"/>
  <c r="RS1246"/>
  <c r="RY1246" s="1"/>
  <c r="UY1259"/>
  <c r="VE1259" s="1"/>
  <c r="UY1267"/>
  <c r="VE1267" s="1"/>
  <c r="UY1266"/>
  <c r="VE1266" s="1"/>
  <c r="UY1265"/>
  <c r="VE1265" s="1"/>
  <c r="UY1264"/>
  <c r="VE1264" s="1"/>
  <c r="UY1256"/>
  <c r="VE1256" s="1"/>
  <c r="UY1247"/>
  <c r="VE1247" s="1"/>
  <c r="UY1244"/>
  <c r="VE1244" s="1"/>
  <c r="UY1249"/>
  <c r="VE1249" s="1"/>
  <c r="UY1252"/>
  <c r="VE1252" s="1"/>
  <c r="UY1255"/>
  <c r="VE1255" s="1"/>
  <c r="UY1250"/>
  <c r="VE1250" s="1"/>
  <c r="YE1259"/>
  <c r="YK1259" s="1"/>
  <c r="YE1263"/>
  <c r="YK1263" s="1"/>
  <c r="YE1267"/>
  <c r="YK1267" s="1"/>
  <c r="YE1262"/>
  <c r="YK1262" s="1"/>
  <c r="YE1266"/>
  <c r="YK1266" s="1"/>
  <c r="YE1261"/>
  <c r="YK1261" s="1"/>
  <c r="YE1265"/>
  <c r="YK1265" s="1"/>
  <c r="YE1260"/>
  <c r="YK1260" s="1"/>
  <c r="YE1264"/>
  <c r="YK1264" s="1"/>
  <c r="YE1268"/>
  <c r="YK1268" s="1"/>
  <c r="YE1256"/>
  <c r="YK1256" s="1"/>
  <c r="YE1247"/>
  <c r="YK1247" s="1"/>
  <c r="YE1251"/>
  <c r="YK1251" s="1"/>
  <c r="YE1243"/>
  <c r="YK1243" s="1"/>
  <c r="YE1252"/>
  <c r="YK1252" s="1"/>
  <c r="YE1245"/>
  <c r="YK1245" s="1"/>
  <c r="YE1255"/>
  <c r="YK1255" s="1"/>
  <c r="YE1253"/>
  <c r="YK1253" s="1"/>
  <c r="YE1250"/>
  <c r="YK1250" s="1"/>
  <c r="YE1254"/>
  <c r="YK1254" s="1"/>
  <c r="YE1244"/>
  <c r="YK1244" s="1"/>
  <c r="YE1248"/>
  <c r="YK1248" s="1"/>
  <c r="YE1249"/>
  <c r="YK1249" s="1"/>
  <c r="YE1246"/>
  <c r="YK1246" s="1"/>
  <c r="XK1264"/>
  <c r="XQ1264" s="1"/>
  <c r="XK1260"/>
  <c r="XQ1260" s="1"/>
  <c r="XK1262"/>
  <c r="XQ1262" s="1"/>
  <c r="XK1266"/>
  <c r="XQ1266" s="1"/>
  <c r="XK1268"/>
  <c r="XQ1268" s="1"/>
  <c r="XK1267"/>
  <c r="XQ1267" s="1"/>
  <c r="XK1243"/>
  <c r="XQ1243" s="1"/>
  <c r="XK1244"/>
  <c r="XQ1244" s="1"/>
  <c r="XK1246"/>
  <c r="XQ1246" s="1"/>
  <c r="XK1255"/>
  <c r="XQ1255" s="1"/>
  <c r="XK1253"/>
  <c r="XQ1253" s="1"/>
  <c r="XK1254"/>
  <c r="XQ1254" s="1"/>
  <c r="UE1262"/>
  <c r="UK1262" s="1"/>
  <c r="UE1260"/>
  <c r="UK1260" s="1"/>
  <c r="UE1256"/>
  <c r="UK1256" s="1"/>
  <c r="UE1264"/>
  <c r="UK1264" s="1"/>
  <c r="UE1261"/>
  <c r="UK1261" s="1"/>
  <c r="UE1259"/>
  <c r="UK1259" s="1"/>
  <c r="UE1266"/>
  <c r="UK1266" s="1"/>
  <c r="UE1263"/>
  <c r="UK1263" s="1"/>
  <c r="UE1267"/>
  <c r="UK1267" s="1"/>
  <c r="UE1268"/>
  <c r="UK1268" s="1"/>
  <c r="UE1265"/>
  <c r="UK1265" s="1"/>
  <c r="UE1251"/>
  <c r="UK1251" s="1"/>
  <c r="UE1247"/>
  <c r="UK1247" s="1"/>
  <c r="UE1243"/>
  <c r="UK1243" s="1"/>
  <c r="UE1244"/>
  <c r="UK1244" s="1"/>
  <c r="UE1248"/>
  <c r="UK1248" s="1"/>
  <c r="UE1252"/>
  <c r="UK1252" s="1"/>
  <c r="UE1253"/>
  <c r="UK1253" s="1"/>
  <c r="UE1246"/>
  <c r="UK1246" s="1"/>
  <c r="UE1254"/>
  <c r="UK1254" s="1"/>
  <c r="UE1245"/>
  <c r="UK1245" s="1"/>
  <c r="UE1255"/>
  <c r="UK1255" s="1"/>
  <c r="UE1250"/>
  <c r="UK1250" s="1"/>
  <c r="UE1249"/>
  <c r="UK1249" s="1"/>
  <c r="QY1260"/>
  <c r="RE1260" s="1"/>
  <c r="QY1262"/>
  <c r="RE1262" s="1"/>
  <c r="QY1264"/>
  <c r="RE1264" s="1"/>
  <c r="QY1268"/>
  <c r="RE1268" s="1"/>
  <c r="QY1267"/>
  <c r="RE1267" s="1"/>
  <c r="QY1263"/>
  <c r="RE1263" s="1"/>
  <c r="QY1243"/>
  <c r="RE1243" s="1"/>
  <c r="QY1245"/>
  <c r="RE1245" s="1"/>
  <c r="QY1248"/>
  <c r="RE1248" s="1"/>
  <c r="QY1254"/>
  <c r="RE1254" s="1"/>
  <c r="QY1244"/>
  <c r="RE1244" s="1"/>
  <c r="QY1246"/>
  <c r="RE1246" s="1"/>
  <c r="NS1266"/>
  <c r="NY1266" s="1"/>
  <c r="NS1265"/>
  <c r="NY1265" s="1"/>
  <c r="NS1268"/>
  <c r="NY1268" s="1"/>
  <c r="NS1267"/>
  <c r="NY1267" s="1"/>
  <c r="NS1264"/>
  <c r="NY1264" s="1"/>
  <c r="NS1263"/>
  <c r="NY1263" s="1"/>
  <c r="NS1260"/>
  <c r="NY1260" s="1"/>
  <c r="NS1256"/>
  <c r="NY1256" s="1"/>
  <c r="NS1262"/>
  <c r="NY1262" s="1"/>
  <c r="NS1261"/>
  <c r="NY1261" s="1"/>
  <c r="NS1259"/>
  <c r="NY1259" s="1"/>
  <c r="NS1251"/>
  <c r="NY1251" s="1"/>
  <c r="NS1243"/>
  <c r="NY1243" s="1"/>
  <c r="NS1247"/>
  <c r="NY1247" s="1"/>
  <c r="NS1255"/>
  <c r="NY1255" s="1"/>
  <c r="NS1244"/>
  <c r="NY1244" s="1"/>
  <c r="NS1248"/>
  <c r="NY1248" s="1"/>
  <c r="NS1253"/>
  <c r="NY1253" s="1"/>
  <c r="NS1246"/>
  <c r="NY1246" s="1"/>
  <c r="NS1250"/>
  <c r="NY1250" s="1"/>
  <c r="NS1249"/>
  <c r="NY1249" s="1"/>
  <c r="NS1245"/>
  <c r="NY1245" s="1"/>
  <c r="NS1252"/>
  <c r="NY1252" s="1"/>
  <c r="NS1254"/>
  <c r="NY1254" s="1"/>
  <c r="KM1259"/>
  <c r="KS1259" s="1"/>
  <c r="KM1256"/>
  <c r="KS1256" s="1"/>
  <c r="KM1266"/>
  <c r="KS1266" s="1"/>
  <c r="KM1268"/>
  <c r="KS1268" s="1"/>
  <c r="KM1262"/>
  <c r="KS1262" s="1"/>
  <c r="KM1263"/>
  <c r="KS1263" s="1"/>
  <c r="KM1251"/>
  <c r="KS1251" s="1"/>
  <c r="KM1245"/>
  <c r="KS1245" s="1"/>
  <c r="KM1246"/>
  <c r="KS1246" s="1"/>
  <c r="KM1254"/>
  <c r="KS1254" s="1"/>
  <c r="KM1255"/>
  <c r="KS1255" s="1"/>
  <c r="KM1252"/>
  <c r="KS1252" s="1"/>
  <c r="HG1246"/>
  <c r="HM1246" s="1"/>
  <c r="HG1260"/>
  <c r="HM1260" s="1"/>
  <c r="HG1256"/>
  <c r="HM1256" s="1"/>
  <c r="HG1268"/>
  <c r="HM1268" s="1"/>
  <c r="HG1267"/>
  <c r="HM1267" s="1"/>
  <c r="HG1259"/>
  <c r="HM1259" s="1"/>
  <c r="HG1261"/>
  <c r="HM1261" s="1"/>
  <c r="HG1262"/>
  <c r="HM1262" s="1"/>
  <c r="HG1263"/>
  <c r="HM1263" s="1"/>
  <c r="HG1264"/>
  <c r="HM1264" s="1"/>
  <c r="HG1265"/>
  <c r="HM1265" s="1"/>
  <c r="HG1266"/>
  <c r="HM1266" s="1"/>
  <c r="HG1251"/>
  <c r="HM1251" s="1"/>
  <c r="HG1243"/>
  <c r="HM1243" s="1"/>
  <c r="HG1247"/>
  <c r="HM1247" s="1"/>
  <c r="HG1255"/>
  <c r="HM1255" s="1"/>
  <c r="HG1252"/>
  <c r="HM1252" s="1"/>
  <c r="HG1250"/>
  <c r="HM1250" s="1"/>
  <c r="HG1245"/>
  <c r="HM1245" s="1"/>
  <c r="HG1244"/>
  <c r="HM1244" s="1"/>
  <c r="HG1248"/>
  <c r="HM1248" s="1"/>
  <c r="HG1253"/>
  <c r="HM1253" s="1"/>
  <c r="HG1254"/>
  <c r="HM1254" s="1"/>
  <c r="HG1249"/>
  <c r="HM1249" s="1"/>
  <c r="EA1259"/>
  <c r="EG1259" s="1"/>
  <c r="EA1256"/>
  <c r="EG1256" s="1"/>
  <c r="EA1261"/>
  <c r="EG1261" s="1"/>
  <c r="EA1263"/>
  <c r="EG1263" s="1"/>
  <c r="EA1265"/>
  <c r="EG1265" s="1"/>
  <c r="EA1267"/>
  <c r="EG1267" s="1"/>
  <c r="EA1243"/>
  <c r="EG1243" s="1"/>
  <c r="EA1245"/>
  <c r="EG1245" s="1"/>
  <c r="EA1254"/>
  <c r="EG1254" s="1"/>
  <c r="EA1244"/>
  <c r="EG1244" s="1"/>
  <c r="EA1252"/>
  <c r="EG1252" s="1"/>
  <c r="EA1250"/>
  <c r="EG1250" s="1"/>
  <c r="AU1262"/>
  <c r="BA1262" s="1"/>
  <c r="AU1261"/>
  <c r="BA1261" s="1"/>
  <c r="AU1259"/>
  <c r="BA1259" s="1"/>
  <c r="AU1260"/>
  <c r="BA1260" s="1"/>
  <c r="AU1256"/>
  <c r="BA1256" s="1"/>
  <c r="AU1264"/>
  <c r="BA1264" s="1"/>
  <c r="AU1263"/>
  <c r="BA1263" s="1"/>
  <c r="AU1266"/>
  <c r="BA1266" s="1"/>
  <c r="AU1265"/>
  <c r="BA1265" s="1"/>
  <c r="AU1268"/>
  <c r="BA1268" s="1"/>
  <c r="AU1267"/>
  <c r="BA1267" s="1"/>
  <c r="AU1247"/>
  <c r="BA1247" s="1"/>
  <c r="AU1251"/>
  <c r="BA1251" s="1"/>
  <c r="AU1243"/>
  <c r="BA1243" s="1"/>
  <c r="AU1255"/>
  <c r="BA1255" s="1"/>
  <c r="AU1244"/>
  <c r="BA1244" s="1"/>
  <c r="AU1252"/>
  <c r="BA1252" s="1"/>
  <c r="AU1245"/>
  <c r="BA1245" s="1"/>
  <c r="AU1248"/>
  <c r="BA1248" s="1"/>
  <c r="AU1253"/>
  <c r="BA1253" s="1"/>
  <c r="AU1246"/>
  <c r="BA1246" s="1"/>
  <c r="AU1250"/>
  <c r="BA1250" s="1"/>
  <c r="AU1254"/>
  <c r="BA1254" s="1"/>
  <c r="AU1249"/>
  <c r="BA1249" s="1"/>
  <c r="YZ1259"/>
  <c r="ZF1259" s="1"/>
  <c r="YZ1267"/>
  <c r="ZF1267" s="1"/>
  <c r="YZ1264"/>
  <c r="ZF1264" s="1"/>
  <c r="YZ1261"/>
  <c r="ZF1261" s="1"/>
  <c r="YZ1262"/>
  <c r="ZF1262" s="1"/>
  <c r="YZ1256"/>
  <c r="ZF1256" s="1"/>
  <c r="YZ1243"/>
  <c r="ZF1243" s="1"/>
  <c r="YZ1255"/>
  <c r="ZF1255" s="1"/>
  <c r="YZ1248"/>
  <c r="ZF1248" s="1"/>
  <c r="YZ1246"/>
  <c r="ZF1246" s="1"/>
  <c r="YZ1245"/>
  <c r="ZF1245" s="1"/>
  <c r="YZ1250"/>
  <c r="ZF1250" s="1"/>
  <c r="CJ1259"/>
  <c r="CP1259" s="1"/>
  <c r="CJ1260"/>
  <c r="CP1260" s="1"/>
  <c r="CJ1261"/>
  <c r="CP1261" s="1"/>
  <c r="CJ1262"/>
  <c r="CP1262" s="1"/>
  <c r="CJ1263"/>
  <c r="CP1263" s="1"/>
  <c r="CJ1264"/>
  <c r="CP1264" s="1"/>
  <c r="CJ1265"/>
  <c r="CP1265" s="1"/>
  <c r="CJ1266"/>
  <c r="CP1266" s="1"/>
  <c r="CJ1256"/>
  <c r="CP1256" s="1"/>
  <c r="CJ1267"/>
  <c r="CP1267" s="1"/>
  <c r="CJ1268"/>
  <c r="CP1268" s="1"/>
  <c r="CJ1247"/>
  <c r="CP1247" s="1"/>
  <c r="CJ1251"/>
  <c r="CP1251" s="1"/>
  <c r="CJ1243"/>
  <c r="CP1243" s="1"/>
  <c r="CJ1255"/>
  <c r="CP1255" s="1"/>
  <c r="CJ1254"/>
  <c r="CP1254" s="1"/>
  <c r="CJ1252"/>
  <c r="CP1252" s="1"/>
  <c r="CJ1245"/>
  <c r="CP1245" s="1"/>
  <c r="CJ1244"/>
  <c r="CP1244" s="1"/>
  <c r="CJ1248"/>
  <c r="CP1248" s="1"/>
  <c r="CJ1249"/>
  <c r="CP1249" s="1"/>
  <c r="CJ1253"/>
  <c r="CP1253" s="1"/>
  <c r="CJ1246"/>
  <c r="CP1246" s="1"/>
  <c r="CJ1250"/>
  <c r="CP1250" s="1"/>
  <c r="FP1263"/>
  <c r="FV1263" s="1"/>
  <c r="FP1259"/>
  <c r="FV1259" s="1"/>
  <c r="FP1261"/>
  <c r="FV1261" s="1"/>
  <c r="FP1260"/>
  <c r="FV1260" s="1"/>
  <c r="FP1266"/>
  <c r="FV1266" s="1"/>
  <c r="FP1267"/>
  <c r="FV1267" s="1"/>
  <c r="FP1247"/>
  <c r="FV1247" s="1"/>
  <c r="FP1244"/>
  <c r="FV1244" s="1"/>
  <c r="FP1254"/>
  <c r="FV1254" s="1"/>
  <c r="FP1245"/>
  <c r="FV1245" s="1"/>
  <c r="FP1248"/>
  <c r="FV1248" s="1"/>
  <c r="FP1253"/>
  <c r="FV1253" s="1"/>
  <c r="IV1249"/>
  <c r="JB1249" s="1"/>
  <c r="IV1264"/>
  <c r="JB1264" s="1"/>
  <c r="IV1263"/>
  <c r="JB1263" s="1"/>
  <c r="IV1268"/>
  <c r="JB1268" s="1"/>
  <c r="IV1267"/>
  <c r="JB1267" s="1"/>
  <c r="IV1262"/>
  <c r="JB1262" s="1"/>
  <c r="IV1261"/>
  <c r="JB1261" s="1"/>
  <c r="IV1260"/>
  <c r="JB1260" s="1"/>
  <c r="IV1259"/>
  <c r="JB1259" s="1"/>
  <c r="IV1256"/>
  <c r="JB1256" s="1"/>
  <c r="IV1266"/>
  <c r="JB1266" s="1"/>
  <c r="IV1265"/>
  <c r="JB1265" s="1"/>
  <c r="IV1251"/>
  <c r="JB1251" s="1"/>
  <c r="IV1247"/>
  <c r="JB1247" s="1"/>
  <c r="IV1243"/>
  <c r="JB1243" s="1"/>
  <c r="IV1245"/>
  <c r="JB1245" s="1"/>
  <c r="IV1255"/>
  <c r="JB1255" s="1"/>
  <c r="IV1244"/>
  <c r="JB1244" s="1"/>
  <c r="IV1248"/>
  <c r="JB1248" s="1"/>
  <c r="IV1253"/>
  <c r="JB1253" s="1"/>
  <c r="IV1250"/>
  <c r="JB1250" s="1"/>
  <c r="IV1252"/>
  <c r="JB1252" s="1"/>
  <c r="IV1246"/>
  <c r="JB1246" s="1"/>
  <c r="IV1254"/>
  <c r="JB1254" s="1"/>
  <c r="MB1261"/>
  <c r="MH1261" s="1"/>
  <c r="MB1259"/>
  <c r="MH1259" s="1"/>
  <c r="MB1265"/>
  <c r="MH1265" s="1"/>
  <c r="MB1256"/>
  <c r="MH1256" s="1"/>
  <c r="MB1264"/>
  <c r="MH1264" s="1"/>
  <c r="MB1260"/>
  <c r="MH1260" s="1"/>
  <c r="MB1243"/>
  <c r="MH1243" s="1"/>
  <c r="MB1252"/>
  <c r="MH1252" s="1"/>
  <c r="MB1255"/>
  <c r="MH1255" s="1"/>
  <c r="MB1248"/>
  <c r="MH1248" s="1"/>
  <c r="MB1253"/>
  <c r="MH1253" s="1"/>
  <c r="MB1250"/>
  <c r="MH1250" s="1"/>
  <c r="PH1260"/>
  <c r="PN1260" s="1"/>
  <c r="PH1261"/>
  <c r="PN1261" s="1"/>
  <c r="PH1262"/>
  <c r="PN1262" s="1"/>
  <c r="PH1259"/>
  <c r="PN1259" s="1"/>
  <c r="PH1265"/>
  <c r="PN1265" s="1"/>
  <c r="PH1266"/>
  <c r="PN1266" s="1"/>
  <c r="PH1256"/>
  <c r="PN1256" s="1"/>
  <c r="PH1267"/>
  <c r="PN1267" s="1"/>
  <c r="PH1268"/>
  <c r="PN1268" s="1"/>
  <c r="PH1263"/>
  <c r="PN1263" s="1"/>
  <c r="PH1264"/>
  <c r="PN1264" s="1"/>
  <c r="PH1251"/>
  <c r="PN1251" s="1"/>
  <c r="PH1243"/>
  <c r="PN1243" s="1"/>
  <c r="PH1247"/>
  <c r="PN1247" s="1"/>
  <c r="PH1252"/>
  <c r="PN1252" s="1"/>
  <c r="PH1245"/>
  <c r="PN1245" s="1"/>
  <c r="PH1244"/>
  <c r="PN1244" s="1"/>
  <c r="PH1248"/>
  <c r="PN1248" s="1"/>
  <c r="PH1249"/>
  <c r="PN1249" s="1"/>
  <c r="PH1253"/>
  <c r="PN1253" s="1"/>
  <c r="PH1246"/>
  <c r="PN1246" s="1"/>
  <c r="PH1250"/>
  <c r="PN1250" s="1"/>
  <c r="PH1255"/>
  <c r="PN1255" s="1"/>
  <c r="PH1254"/>
  <c r="PN1254" s="1"/>
  <c r="SN1245"/>
  <c r="ST1245" s="1"/>
  <c r="SN1266"/>
  <c r="ST1266" s="1"/>
  <c r="SN1261"/>
  <c r="ST1261" s="1"/>
  <c r="SN1268"/>
  <c r="ST1268" s="1"/>
  <c r="SN1267"/>
  <c r="ST1267" s="1"/>
  <c r="SN1264"/>
  <c r="ST1264" s="1"/>
  <c r="SN1251"/>
  <c r="ST1251" s="1"/>
  <c r="SN1243"/>
  <c r="ST1243" s="1"/>
  <c r="SN1244"/>
  <c r="ST1244" s="1"/>
  <c r="SN1249"/>
  <c r="ST1249" s="1"/>
  <c r="SN1250"/>
  <c r="ST1250" s="1"/>
  <c r="SN1252"/>
  <c r="ST1252" s="1"/>
  <c r="VT1259"/>
  <c r="VZ1259" s="1"/>
  <c r="VT1260"/>
  <c r="VZ1260" s="1"/>
  <c r="VT1263"/>
  <c r="VZ1263" s="1"/>
  <c r="VT1265"/>
  <c r="VZ1265" s="1"/>
  <c r="VT1266"/>
  <c r="VZ1266" s="1"/>
  <c r="VT1256"/>
  <c r="VZ1256" s="1"/>
  <c r="VT1267"/>
  <c r="VZ1267" s="1"/>
  <c r="VT1268"/>
  <c r="VZ1268" s="1"/>
  <c r="VT1264"/>
  <c r="VZ1264" s="1"/>
  <c r="VT1261"/>
  <c r="VZ1261" s="1"/>
  <c r="VT1262"/>
  <c r="VZ1262" s="1"/>
  <c r="VT1247"/>
  <c r="VZ1247" s="1"/>
  <c r="VT1251"/>
  <c r="VZ1251" s="1"/>
  <c r="VT1243"/>
  <c r="VZ1243" s="1"/>
  <c r="VT1252"/>
  <c r="VZ1252" s="1"/>
  <c r="VT1245"/>
  <c r="VZ1245" s="1"/>
  <c r="VT1253"/>
  <c r="VZ1253" s="1"/>
  <c r="VT1250"/>
  <c r="VZ1250" s="1"/>
  <c r="VT1254"/>
  <c r="VZ1254" s="1"/>
  <c r="VT1255"/>
  <c r="VZ1255" s="1"/>
  <c r="VT1244"/>
  <c r="VZ1244" s="1"/>
  <c r="VT1248"/>
  <c r="VZ1248" s="1"/>
  <c r="VT1249"/>
  <c r="VZ1249" s="1"/>
  <c r="VT1246"/>
  <c r="VZ1246" s="1"/>
  <c r="YF1260"/>
  <c r="YL1260" s="1"/>
  <c r="YF1268"/>
  <c r="YL1268" s="1"/>
  <c r="YF1267"/>
  <c r="YL1267" s="1"/>
  <c r="YF1262"/>
  <c r="YL1262" s="1"/>
  <c r="YF1261"/>
  <c r="YL1261" s="1"/>
  <c r="YF1256"/>
  <c r="YL1256" s="1"/>
  <c r="YF1251"/>
  <c r="YL1251" s="1"/>
  <c r="YF1244"/>
  <c r="YL1244" s="1"/>
  <c r="YF1245"/>
  <c r="YL1245" s="1"/>
  <c r="YF1248"/>
  <c r="YL1248" s="1"/>
  <c r="YF1246"/>
  <c r="YL1246" s="1"/>
  <c r="YF1254"/>
  <c r="YL1254" s="1"/>
  <c r="UZ1260"/>
  <c r="VF1260" s="1"/>
  <c r="UZ1264"/>
  <c r="VF1264" s="1"/>
  <c r="UZ1268"/>
  <c r="VF1268" s="1"/>
  <c r="UZ1263"/>
  <c r="VF1263" s="1"/>
  <c r="UZ1267"/>
  <c r="VF1267" s="1"/>
  <c r="UZ1259"/>
  <c r="VF1259" s="1"/>
  <c r="UZ1262"/>
  <c r="VF1262" s="1"/>
  <c r="UZ1266"/>
  <c r="VF1266" s="1"/>
  <c r="UZ1261"/>
  <c r="VF1261" s="1"/>
  <c r="UZ1265"/>
  <c r="VF1265" s="1"/>
  <c r="UZ1256"/>
  <c r="VF1256" s="1"/>
  <c r="UZ1251"/>
  <c r="VF1251" s="1"/>
  <c r="UZ1243"/>
  <c r="VF1243" s="1"/>
  <c r="UZ1247"/>
  <c r="VF1247" s="1"/>
  <c r="UZ1245"/>
  <c r="VF1245" s="1"/>
  <c r="UZ1255"/>
  <c r="VF1255" s="1"/>
  <c r="UZ1248"/>
  <c r="VF1248" s="1"/>
  <c r="UZ1253"/>
  <c r="VF1253" s="1"/>
  <c r="UZ1246"/>
  <c r="VF1246" s="1"/>
  <c r="UZ1250"/>
  <c r="VF1250" s="1"/>
  <c r="UZ1254"/>
  <c r="VF1254" s="1"/>
  <c r="UZ1249"/>
  <c r="VF1249" s="1"/>
  <c r="UZ1244"/>
  <c r="VF1244" s="1"/>
  <c r="UZ1252"/>
  <c r="VF1252" s="1"/>
  <c r="RT1260"/>
  <c r="RZ1260" s="1"/>
  <c r="RT1268"/>
  <c r="RZ1268" s="1"/>
  <c r="RT1267"/>
  <c r="RZ1267" s="1"/>
  <c r="RT1262"/>
  <c r="RZ1262" s="1"/>
  <c r="RT1261"/>
  <c r="RZ1261" s="1"/>
  <c r="RT1256"/>
  <c r="RZ1256" s="1"/>
  <c r="RT1251"/>
  <c r="RZ1251" s="1"/>
  <c r="RT1244"/>
  <c r="RZ1244" s="1"/>
  <c r="RT1245"/>
  <c r="RZ1245" s="1"/>
  <c r="RT1248"/>
  <c r="RZ1248" s="1"/>
  <c r="RT1246"/>
  <c r="RZ1246" s="1"/>
  <c r="RT1254"/>
  <c r="RZ1254" s="1"/>
  <c r="ON1262"/>
  <c r="OT1262" s="1"/>
  <c r="ON1267"/>
  <c r="OT1267" s="1"/>
  <c r="ON1264"/>
  <c r="OT1264" s="1"/>
  <c r="ON1266"/>
  <c r="OT1266" s="1"/>
  <c r="ON1260"/>
  <c r="OT1260" s="1"/>
  <c r="ON1265"/>
  <c r="OT1265" s="1"/>
  <c r="ON1259"/>
  <c r="OT1259" s="1"/>
  <c r="ON1261"/>
  <c r="OT1261" s="1"/>
  <c r="ON1256"/>
  <c r="OT1256" s="1"/>
  <c r="ON1263"/>
  <c r="OT1263" s="1"/>
  <c r="ON1268"/>
  <c r="OT1268" s="1"/>
  <c r="ON1251"/>
  <c r="OT1251" s="1"/>
  <c r="ON1243"/>
  <c r="OT1243" s="1"/>
  <c r="ON1247"/>
  <c r="OT1247" s="1"/>
  <c r="ON1244"/>
  <c r="OT1244" s="1"/>
  <c r="ON1248"/>
  <c r="OT1248" s="1"/>
  <c r="ON1246"/>
  <c r="OT1246" s="1"/>
  <c r="ON1245"/>
  <c r="OT1245" s="1"/>
  <c r="ON1255"/>
  <c r="OT1255" s="1"/>
  <c r="ON1252"/>
  <c r="OT1252" s="1"/>
  <c r="ON1253"/>
  <c r="OT1253" s="1"/>
  <c r="ON1250"/>
  <c r="OT1250" s="1"/>
  <c r="ON1254"/>
  <c r="OT1254" s="1"/>
  <c r="ON1249"/>
  <c r="OT1249" s="1"/>
  <c r="LH1266"/>
  <c r="LN1266" s="1"/>
  <c r="LH1265"/>
  <c r="LN1265" s="1"/>
  <c r="LH1267"/>
  <c r="LN1267" s="1"/>
  <c r="LH1263"/>
  <c r="LN1263" s="1"/>
  <c r="LH1259"/>
  <c r="LN1259" s="1"/>
  <c r="LH1256"/>
  <c r="LN1256" s="1"/>
  <c r="LH1243"/>
  <c r="LN1243" s="1"/>
  <c r="LH1255"/>
  <c r="LN1255" s="1"/>
  <c r="LH1248"/>
  <c r="LN1248" s="1"/>
  <c r="LH1246"/>
  <c r="LN1246" s="1"/>
  <c r="LH1245"/>
  <c r="LN1245" s="1"/>
  <c r="LH1250"/>
  <c r="LN1250" s="1"/>
  <c r="IB1262"/>
  <c r="IH1262" s="1"/>
  <c r="IB1267"/>
  <c r="IH1267" s="1"/>
  <c r="IB1264"/>
  <c r="IH1264" s="1"/>
  <c r="IB1266"/>
  <c r="IH1266" s="1"/>
  <c r="IB1260"/>
  <c r="IH1260" s="1"/>
  <c r="IB1265"/>
  <c r="IH1265" s="1"/>
  <c r="IB1259"/>
  <c r="IH1259" s="1"/>
  <c r="IB1261"/>
  <c r="IH1261" s="1"/>
  <c r="IB1256"/>
  <c r="IH1256" s="1"/>
  <c r="IB1263"/>
  <c r="IH1263" s="1"/>
  <c r="IB1268"/>
  <c r="IH1268" s="1"/>
  <c r="IB1247"/>
  <c r="IH1247" s="1"/>
  <c r="IB1251"/>
  <c r="IH1251" s="1"/>
  <c r="IB1243"/>
  <c r="IH1243" s="1"/>
  <c r="IB1245"/>
  <c r="IH1245" s="1"/>
  <c r="IB1255"/>
  <c r="IH1255" s="1"/>
  <c r="IB1253"/>
  <c r="IH1253" s="1"/>
  <c r="IB1249"/>
  <c r="IH1249" s="1"/>
  <c r="IB1244"/>
  <c r="IH1244" s="1"/>
  <c r="IB1248"/>
  <c r="IH1248" s="1"/>
  <c r="IB1252"/>
  <c r="IH1252" s="1"/>
  <c r="IB1246"/>
  <c r="IH1246" s="1"/>
  <c r="IB1250"/>
  <c r="IH1250" s="1"/>
  <c r="IB1254"/>
  <c r="IH1254" s="1"/>
  <c r="EV1264"/>
  <c r="FB1264" s="1"/>
  <c r="EV1262"/>
  <c r="FB1262" s="1"/>
  <c r="EV1260"/>
  <c r="FB1260" s="1"/>
  <c r="EV1263"/>
  <c r="FB1263" s="1"/>
  <c r="EV1261"/>
  <c r="FB1261" s="1"/>
  <c r="EV1265"/>
  <c r="FB1265" s="1"/>
  <c r="EV1243"/>
  <c r="FB1243" s="1"/>
  <c r="EV1245"/>
  <c r="FB1245" s="1"/>
  <c r="EV1244"/>
  <c r="FB1244" s="1"/>
  <c r="EV1246"/>
  <c r="FB1246" s="1"/>
  <c r="EV1254"/>
  <c r="FB1254" s="1"/>
  <c r="EV1248"/>
  <c r="FB1248" s="1"/>
  <c r="BP1268"/>
  <c r="BV1268" s="1"/>
  <c r="BP1259"/>
  <c r="BV1259" s="1"/>
  <c r="BP1261"/>
  <c r="BV1261" s="1"/>
  <c r="BP1256"/>
  <c r="BV1256" s="1"/>
  <c r="BP1263"/>
  <c r="BV1263" s="1"/>
  <c r="BP1260"/>
  <c r="BV1260" s="1"/>
  <c r="BP1265"/>
  <c r="BV1265" s="1"/>
  <c r="BP1262"/>
  <c r="BV1262" s="1"/>
  <c r="BP1267"/>
  <c r="BV1267" s="1"/>
  <c r="BP1264"/>
  <c r="BV1264" s="1"/>
  <c r="BP1266"/>
  <c r="BV1266" s="1"/>
  <c r="BP1247"/>
  <c r="BV1247" s="1"/>
  <c r="BP1251"/>
  <c r="BV1251" s="1"/>
  <c r="BP1243"/>
  <c r="BV1243" s="1"/>
  <c r="BP1248"/>
  <c r="BV1248" s="1"/>
  <c r="BP1253"/>
  <c r="BV1253" s="1"/>
  <c r="BP1254"/>
  <c r="BV1254" s="1"/>
  <c r="BP1245"/>
  <c r="BV1245" s="1"/>
  <c r="BP1255"/>
  <c r="BV1255" s="1"/>
  <c r="BP1244"/>
  <c r="BV1244" s="1"/>
  <c r="BP1252"/>
  <c r="BV1252" s="1"/>
  <c r="BP1246"/>
  <c r="BV1246" s="1"/>
  <c r="BP1250"/>
  <c r="BV1250" s="1"/>
  <c r="BP1249"/>
  <c r="BV1249" s="1"/>
  <c r="TH1262"/>
  <c r="TN1262" s="1"/>
  <c r="TH1266"/>
  <c r="TN1266" s="1"/>
  <c r="TH1261"/>
  <c r="TN1261" s="1"/>
  <c r="TH1265"/>
  <c r="TN1265" s="1"/>
  <c r="TH1259"/>
  <c r="TN1259" s="1"/>
  <c r="TH1260"/>
  <c r="TN1260" s="1"/>
  <c r="TH1264"/>
  <c r="TN1264" s="1"/>
  <c r="TH1268"/>
  <c r="TN1268" s="1"/>
  <c r="TH1263"/>
  <c r="TN1263" s="1"/>
  <c r="TH1267"/>
  <c r="TN1267" s="1"/>
  <c r="TH1256"/>
  <c r="TN1256" s="1"/>
  <c r="TH1244"/>
  <c r="TN1244" s="1"/>
  <c r="TH1246"/>
  <c r="TN1246" s="1"/>
  <c r="TH1253"/>
  <c r="TN1253" s="1"/>
  <c r="TH1247"/>
  <c r="TN1247" s="1"/>
  <c r="TH1255"/>
  <c r="TN1255" s="1"/>
  <c r="TH1245"/>
  <c r="TN1245" s="1"/>
  <c r="TH1252"/>
  <c r="TN1252" s="1"/>
  <c r="TH1248"/>
  <c r="TN1248" s="1"/>
  <c r="TH1251"/>
  <c r="TN1251" s="1"/>
  <c r="TH1243"/>
  <c r="TN1243" s="1"/>
  <c r="TH1249"/>
  <c r="TN1249" s="1"/>
  <c r="TH1254"/>
  <c r="TN1254" s="1"/>
  <c r="TH1250"/>
  <c r="TN1250" s="1"/>
  <c r="MV1264"/>
  <c r="NB1264" s="1"/>
  <c r="MV1267"/>
  <c r="NB1267" s="1"/>
  <c r="MV1262"/>
  <c r="NB1262" s="1"/>
  <c r="MV1268"/>
  <c r="NB1268" s="1"/>
  <c r="MV1256"/>
  <c r="NB1256" s="1"/>
  <c r="MV1263"/>
  <c r="NB1263" s="1"/>
  <c r="MV1261"/>
  <c r="NB1261" s="1"/>
  <c r="MV1259"/>
  <c r="NB1259" s="1"/>
  <c r="MV1265"/>
  <c r="NB1265" s="1"/>
  <c r="MV1260"/>
  <c r="NB1260" s="1"/>
  <c r="MV1266"/>
  <c r="NB1266" s="1"/>
  <c r="MV1251"/>
  <c r="NB1251" s="1"/>
  <c r="MV1243"/>
  <c r="NB1243" s="1"/>
  <c r="MV1249"/>
  <c r="NB1249" s="1"/>
  <c r="MV1254"/>
  <c r="NB1254" s="1"/>
  <c r="MV1252"/>
  <c r="NB1252" s="1"/>
  <c r="MV1248"/>
  <c r="NB1248" s="1"/>
  <c r="MV1244"/>
  <c r="NB1244" s="1"/>
  <c r="MV1250"/>
  <c r="NB1250" s="1"/>
  <c r="MV1246"/>
  <c r="NB1246" s="1"/>
  <c r="MV1253"/>
  <c r="NB1253" s="1"/>
  <c r="MV1247"/>
  <c r="NB1247" s="1"/>
  <c r="MV1255"/>
  <c r="NB1255" s="1"/>
  <c r="MV1245"/>
  <c r="NB1245" s="1"/>
  <c r="GJ1256"/>
  <c r="GP1256" s="1"/>
  <c r="GJ1259"/>
  <c r="GP1259" s="1"/>
  <c r="GJ1262"/>
  <c r="GP1262" s="1"/>
  <c r="GJ1266"/>
  <c r="GP1266" s="1"/>
  <c r="GJ1264"/>
  <c r="GP1264" s="1"/>
  <c r="GJ1265"/>
  <c r="GP1265" s="1"/>
  <c r="GJ1260"/>
  <c r="GP1260" s="1"/>
  <c r="GJ1267"/>
  <c r="GP1267" s="1"/>
  <c r="GJ1263"/>
  <c r="GP1263" s="1"/>
  <c r="GJ1261"/>
  <c r="GP1261" s="1"/>
  <c r="GJ1268"/>
  <c r="GP1268" s="1"/>
  <c r="GJ1254"/>
  <c r="GP1254" s="1"/>
  <c r="GJ1250"/>
  <c r="GP1250" s="1"/>
  <c r="GJ1246"/>
  <c r="GP1246" s="1"/>
  <c r="GJ1255"/>
  <c r="GP1255" s="1"/>
  <c r="GJ1252"/>
  <c r="GP1252" s="1"/>
  <c r="GJ1248"/>
  <c r="GP1248" s="1"/>
  <c r="GJ1244"/>
  <c r="GP1244" s="1"/>
  <c r="GJ1251"/>
  <c r="GP1251" s="1"/>
  <c r="GJ1243"/>
  <c r="GP1243" s="1"/>
  <c r="GJ1249"/>
  <c r="GP1249" s="1"/>
  <c r="GJ1253"/>
  <c r="GP1253" s="1"/>
  <c r="GJ1247"/>
  <c r="GP1247" s="1"/>
  <c r="GJ1245"/>
  <c r="GP1245" s="1"/>
  <c r="X1264"/>
  <c r="AD1264" s="1"/>
  <c r="X1266"/>
  <c r="AD1266" s="1"/>
  <c r="X1260"/>
  <c r="AD1260" s="1"/>
  <c r="X1265"/>
  <c r="AD1265" s="1"/>
  <c r="X1262"/>
  <c r="AD1262" s="1"/>
  <c r="X1267"/>
  <c r="AD1267" s="1"/>
  <c r="X1261"/>
  <c r="AD1261" s="1"/>
  <c r="X1263"/>
  <c r="AD1263" s="1"/>
  <c r="X1256"/>
  <c r="AD1256" s="1"/>
  <c r="X1268"/>
  <c r="AD1268" s="1"/>
  <c r="X1259"/>
  <c r="AD1259" s="1"/>
  <c r="X1252"/>
  <c r="AD1252" s="1"/>
  <c r="X1248"/>
  <c r="AD1248" s="1"/>
  <c r="X1254"/>
  <c r="AD1254" s="1"/>
  <c r="X1246"/>
  <c r="AD1246" s="1"/>
  <c r="X1255"/>
  <c r="AD1255" s="1"/>
  <c r="X1244"/>
  <c r="AD1244" s="1"/>
  <c r="X1251"/>
  <c r="AD1251" s="1"/>
  <c r="X1243"/>
  <c r="AD1243" s="1"/>
  <c r="X1249"/>
  <c r="AD1249" s="1"/>
  <c r="X1250"/>
  <c r="AD1250" s="1"/>
  <c r="X1253"/>
  <c r="AD1253" s="1"/>
  <c r="X1247"/>
  <c r="AD1247" s="1"/>
  <c r="X1245"/>
  <c r="AD1245" s="1"/>
  <c r="SM1260"/>
  <c r="SS1260" s="1"/>
  <c r="SM1264"/>
  <c r="SS1264" s="1"/>
  <c r="SM1268"/>
  <c r="SS1268" s="1"/>
  <c r="SM1256"/>
  <c r="SS1256" s="1"/>
  <c r="SM1261"/>
  <c r="SS1261" s="1"/>
  <c r="SM1265"/>
  <c r="SS1265" s="1"/>
  <c r="SM1262"/>
  <c r="SS1262" s="1"/>
  <c r="SM1266"/>
  <c r="SS1266" s="1"/>
  <c r="SM1259"/>
  <c r="SS1259" s="1"/>
  <c r="SM1263"/>
  <c r="SS1263" s="1"/>
  <c r="SM1267"/>
  <c r="SS1267" s="1"/>
  <c r="SM1252"/>
  <c r="SS1252" s="1"/>
  <c r="SM1248"/>
  <c r="SS1248" s="1"/>
  <c r="SM1251"/>
  <c r="SS1251" s="1"/>
  <c r="SM1243"/>
  <c r="SS1243" s="1"/>
  <c r="SM1246"/>
  <c r="SS1246" s="1"/>
  <c r="SM1247"/>
  <c r="SS1247" s="1"/>
  <c r="SM1255"/>
  <c r="SS1255" s="1"/>
  <c r="SM1245"/>
  <c r="SS1245" s="1"/>
  <c r="SM1244"/>
  <c r="SS1244" s="1"/>
  <c r="SM1249"/>
  <c r="SS1249" s="1"/>
  <c r="SM1254"/>
  <c r="SS1254" s="1"/>
  <c r="SM1250"/>
  <c r="SS1250" s="1"/>
  <c r="SM1253"/>
  <c r="SS1253" s="1"/>
  <c r="MA1259"/>
  <c r="MG1259" s="1"/>
  <c r="MA1260"/>
  <c r="MG1260" s="1"/>
  <c r="MA1256"/>
  <c r="MG1256" s="1"/>
  <c r="MA1262"/>
  <c r="MG1262" s="1"/>
  <c r="MA1261"/>
  <c r="MG1261" s="1"/>
  <c r="MA1264"/>
  <c r="MG1264" s="1"/>
  <c r="MA1263"/>
  <c r="MG1263" s="1"/>
  <c r="MA1266"/>
  <c r="MG1266" s="1"/>
  <c r="MA1265"/>
  <c r="MG1265" s="1"/>
  <c r="MA1268"/>
  <c r="MG1268" s="1"/>
  <c r="MA1267"/>
  <c r="MG1267" s="1"/>
  <c r="MA1252"/>
  <c r="MG1252" s="1"/>
  <c r="MA1244"/>
  <c r="MG1244" s="1"/>
  <c r="MA1251"/>
  <c r="MG1251" s="1"/>
  <c r="MA1243"/>
  <c r="MG1243" s="1"/>
  <c r="MA1249"/>
  <c r="MG1249" s="1"/>
  <c r="MA1254"/>
  <c r="MG1254" s="1"/>
  <c r="MA1250"/>
  <c r="MG1250" s="1"/>
  <c r="MA1253"/>
  <c r="MG1253" s="1"/>
  <c r="MA1247"/>
  <c r="MG1247" s="1"/>
  <c r="MA1245"/>
  <c r="MG1245" s="1"/>
  <c r="MA1248"/>
  <c r="MG1248" s="1"/>
  <c r="MA1246"/>
  <c r="MG1246" s="1"/>
  <c r="MA1255"/>
  <c r="MG1255" s="1"/>
  <c r="FO1259"/>
  <c r="FU1259" s="1"/>
  <c r="FO1264"/>
  <c r="FU1264" s="1"/>
  <c r="FO1263"/>
  <c r="FU1263" s="1"/>
  <c r="FO1260"/>
  <c r="FU1260" s="1"/>
  <c r="FO1268"/>
  <c r="FU1268" s="1"/>
  <c r="FO1256"/>
  <c r="FU1256" s="1"/>
  <c r="FO1267"/>
  <c r="FU1267" s="1"/>
  <c r="FO1265"/>
  <c r="FU1265" s="1"/>
  <c r="FO1266"/>
  <c r="FU1266" s="1"/>
  <c r="FO1261"/>
  <c r="FU1261" s="1"/>
  <c r="FO1262"/>
  <c r="FU1262" s="1"/>
  <c r="FO1248"/>
  <c r="FU1248" s="1"/>
  <c r="FO1244"/>
  <c r="FU1244" s="1"/>
  <c r="FO1243"/>
  <c r="FU1243" s="1"/>
  <c r="FO1249"/>
  <c r="FU1249" s="1"/>
  <c r="FO1254"/>
  <c r="FU1254" s="1"/>
  <c r="FO1250"/>
  <c r="FU1250" s="1"/>
  <c r="FO1253"/>
  <c r="FU1253" s="1"/>
  <c r="FO1245"/>
  <c r="FU1245" s="1"/>
  <c r="FO1252"/>
  <c r="FU1252" s="1"/>
  <c r="FO1251"/>
  <c r="FU1251" s="1"/>
  <c r="FO1246"/>
  <c r="FU1246" s="1"/>
  <c r="FO1247"/>
  <c r="FU1247" s="1"/>
  <c r="FO1255"/>
  <c r="FU1255" s="1"/>
  <c r="YY1259"/>
  <c r="ZE1259" s="1"/>
  <c r="YY1266"/>
  <c r="ZE1266" s="1"/>
  <c r="YY1265"/>
  <c r="ZE1265" s="1"/>
  <c r="YY1262"/>
  <c r="ZE1262" s="1"/>
  <c r="YY1261"/>
  <c r="ZE1261" s="1"/>
  <c r="YY1263"/>
  <c r="ZE1263" s="1"/>
  <c r="YY1264"/>
  <c r="ZE1264" s="1"/>
  <c r="YY1267"/>
  <c r="ZE1267" s="1"/>
  <c r="YY1256"/>
  <c r="ZE1256" s="1"/>
  <c r="YY1268"/>
  <c r="ZE1268" s="1"/>
  <c r="YY1260"/>
  <c r="ZE1260" s="1"/>
  <c r="YY1252"/>
  <c r="ZE1252" s="1"/>
  <c r="YY1251"/>
  <c r="ZE1251" s="1"/>
  <c r="YY1243"/>
  <c r="ZE1243" s="1"/>
  <c r="YY1254"/>
  <c r="ZE1254" s="1"/>
  <c r="YY1250"/>
  <c r="ZE1250" s="1"/>
  <c r="YY1253"/>
  <c r="ZE1253" s="1"/>
  <c r="YY1245"/>
  <c r="ZE1245" s="1"/>
  <c r="YY1248"/>
  <c r="ZE1248" s="1"/>
  <c r="YY1244"/>
  <c r="ZE1244" s="1"/>
  <c r="YY1249"/>
  <c r="ZE1249" s="1"/>
  <c r="YY1246"/>
  <c r="ZE1246" s="1"/>
  <c r="YY1247"/>
  <c r="ZE1247" s="1"/>
  <c r="YY1255"/>
  <c r="ZE1255" s="1"/>
  <c r="TJ1262"/>
  <c r="TP1262" s="1"/>
  <c r="TJ1266"/>
  <c r="TP1266" s="1"/>
  <c r="TJ1261"/>
  <c r="TP1261" s="1"/>
  <c r="TJ1265"/>
  <c r="TP1265" s="1"/>
  <c r="TJ1256"/>
  <c r="TP1256" s="1"/>
  <c r="TJ1260"/>
  <c r="TP1260" s="1"/>
  <c r="TJ1264"/>
  <c r="TP1264" s="1"/>
  <c r="TJ1268"/>
  <c r="TP1268" s="1"/>
  <c r="TJ1263"/>
  <c r="TP1263" s="1"/>
  <c r="TJ1267"/>
  <c r="TP1267" s="1"/>
  <c r="TJ1259"/>
  <c r="TP1259" s="1"/>
  <c r="TJ1247"/>
  <c r="TP1247" s="1"/>
  <c r="TJ1251"/>
  <c r="TP1251" s="1"/>
  <c r="TJ1243"/>
  <c r="TP1243" s="1"/>
  <c r="MX1262"/>
  <c r="ND1262" s="1"/>
  <c r="MX1267"/>
  <c r="ND1267" s="1"/>
  <c r="MX1264"/>
  <c r="ND1264" s="1"/>
  <c r="MX1266"/>
  <c r="ND1266" s="1"/>
  <c r="MX1260"/>
  <c r="ND1260" s="1"/>
  <c r="MX1265"/>
  <c r="ND1265" s="1"/>
  <c r="MX1259"/>
  <c r="ND1259" s="1"/>
  <c r="MX1261"/>
  <c r="ND1261" s="1"/>
  <c r="MX1256"/>
  <c r="ND1256" s="1"/>
  <c r="MX1263"/>
  <c r="ND1263" s="1"/>
  <c r="MX1268"/>
  <c r="ND1268" s="1"/>
  <c r="MX1251"/>
  <c r="ND1251" s="1"/>
  <c r="MX1243"/>
  <c r="ND1243" s="1"/>
  <c r="MX1247"/>
  <c r="ND1247" s="1"/>
  <c r="GL1266"/>
  <c r="GR1266" s="1"/>
  <c r="GL1260"/>
  <c r="GR1260" s="1"/>
  <c r="GL1265"/>
  <c r="GR1265" s="1"/>
  <c r="GL1262"/>
  <c r="GR1262" s="1"/>
  <c r="GL1267"/>
  <c r="GR1267" s="1"/>
  <c r="GL1264"/>
  <c r="GR1264" s="1"/>
  <c r="GL1263"/>
  <c r="GR1263" s="1"/>
  <c r="GL1268"/>
  <c r="GR1268" s="1"/>
  <c r="GL1259"/>
  <c r="GR1259" s="1"/>
  <c r="GL1261"/>
  <c r="GR1261" s="1"/>
  <c r="GL1256"/>
  <c r="GR1256" s="1"/>
  <c r="GL1251"/>
  <c r="GR1251" s="1"/>
  <c r="GL1243"/>
  <c r="GR1243" s="1"/>
  <c r="GL1247"/>
  <c r="GR1247" s="1"/>
  <c r="Z1264"/>
  <c r="AF1264" s="1"/>
  <c r="Z1268"/>
  <c r="AF1268" s="1"/>
  <c r="Z1256"/>
  <c r="AF1256" s="1"/>
  <c r="Z1260"/>
  <c r="AF1260" s="1"/>
  <c r="Z1261"/>
  <c r="AF1261" s="1"/>
  <c r="Z1266"/>
  <c r="AF1266" s="1"/>
  <c r="Z1265"/>
  <c r="AF1265" s="1"/>
  <c r="Z1267"/>
  <c r="AF1267" s="1"/>
  <c r="Z1259"/>
  <c r="AF1259" s="1"/>
  <c r="Z1262"/>
  <c r="AF1262" s="1"/>
  <c r="Z1263"/>
  <c r="AF1263" s="1"/>
  <c r="Z1243"/>
  <c r="AF1243" s="1"/>
  <c r="Z1251"/>
  <c r="AF1251" s="1"/>
  <c r="Z1247"/>
  <c r="AF1247" s="1"/>
  <c r="SO1260"/>
  <c r="SU1260" s="1"/>
  <c r="SO1256"/>
  <c r="SU1256" s="1"/>
  <c r="SO1262"/>
  <c r="SU1262" s="1"/>
  <c r="SO1259"/>
  <c r="SU1259" s="1"/>
  <c r="SO1264"/>
  <c r="SU1264" s="1"/>
  <c r="SO1261"/>
  <c r="SU1261" s="1"/>
  <c r="SO1268"/>
  <c r="SU1268" s="1"/>
  <c r="SO1265"/>
  <c r="SU1265" s="1"/>
  <c r="SO1267"/>
  <c r="SU1267" s="1"/>
  <c r="SO1266"/>
  <c r="SU1266" s="1"/>
  <c r="SO1263"/>
  <c r="SU1263" s="1"/>
  <c r="SO1251"/>
  <c r="SU1251" s="1"/>
  <c r="SO1243"/>
  <c r="SU1243" s="1"/>
  <c r="SO1247"/>
  <c r="SU1247" s="1"/>
  <c r="MC1259"/>
  <c r="MI1259" s="1"/>
  <c r="MC1260"/>
  <c r="MI1260" s="1"/>
  <c r="MC1256"/>
  <c r="MI1256" s="1"/>
  <c r="MC1262"/>
  <c r="MI1262" s="1"/>
  <c r="MC1261"/>
  <c r="MI1261" s="1"/>
  <c r="MC1264"/>
  <c r="MI1264" s="1"/>
  <c r="MC1263"/>
  <c r="MI1263" s="1"/>
  <c r="MC1266"/>
  <c r="MI1266" s="1"/>
  <c r="MC1265"/>
  <c r="MI1265" s="1"/>
  <c r="MC1268"/>
  <c r="MI1268" s="1"/>
  <c r="MC1267"/>
  <c r="MI1267" s="1"/>
  <c r="MC1251"/>
  <c r="MI1251" s="1"/>
  <c r="MC1243"/>
  <c r="MI1243" s="1"/>
  <c r="MC1247"/>
  <c r="MI1247" s="1"/>
  <c r="FQ1262"/>
  <c r="FW1262" s="1"/>
  <c r="FQ1261"/>
  <c r="FW1261" s="1"/>
  <c r="FQ1267"/>
  <c r="FW1267" s="1"/>
  <c r="FQ1264"/>
  <c r="FW1264" s="1"/>
  <c r="FQ1263"/>
  <c r="FW1263" s="1"/>
  <c r="FQ1266"/>
  <c r="FW1266" s="1"/>
  <c r="FQ1265"/>
  <c r="FW1265" s="1"/>
  <c r="FQ1268"/>
  <c r="FW1268" s="1"/>
  <c r="FQ1259"/>
  <c r="FW1259" s="1"/>
  <c r="FQ1260"/>
  <c r="FW1260" s="1"/>
  <c r="FQ1256"/>
  <c r="FW1256" s="1"/>
  <c r="FQ1251"/>
  <c r="FW1251" s="1"/>
  <c r="FQ1243"/>
  <c r="FW1243" s="1"/>
  <c r="FQ1247"/>
  <c r="FW1247" s="1"/>
  <c r="ZA1260"/>
  <c r="ZG1260" s="1"/>
  <c r="ZA1256"/>
  <c r="ZG1256" s="1"/>
  <c r="ZA1259"/>
  <c r="ZG1259" s="1"/>
  <c r="ZA1268"/>
  <c r="ZG1268" s="1"/>
  <c r="ZA1267"/>
  <c r="ZG1267" s="1"/>
  <c r="ZA1262"/>
  <c r="ZG1262" s="1"/>
  <c r="ZA1261"/>
  <c r="ZG1261" s="1"/>
  <c r="ZA1264"/>
  <c r="ZG1264" s="1"/>
  <c r="ZA1263"/>
  <c r="ZG1263" s="1"/>
  <c r="ZA1266"/>
  <c r="ZG1266" s="1"/>
  <c r="ZA1265"/>
  <c r="ZG1265" s="1"/>
  <c r="ZA1251"/>
  <c r="ZG1251" s="1"/>
  <c r="ZA1247"/>
  <c r="ZG1247" s="1"/>
  <c r="ZA1243"/>
  <c r="ZG1243" s="1"/>
  <c r="DE1259"/>
  <c r="DK1259" s="1"/>
  <c r="DE1263"/>
  <c r="DK1263" s="1"/>
  <c r="DE1267"/>
  <c r="DK1267" s="1"/>
  <c r="DE1262"/>
  <c r="DK1262" s="1"/>
  <c r="DE1266"/>
  <c r="DK1266" s="1"/>
  <c r="DE1261"/>
  <c r="DK1261" s="1"/>
  <c r="DE1265"/>
  <c r="DK1265" s="1"/>
  <c r="DE1260"/>
  <c r="DK1260" s="1"/>
  <c r="DE1264"/>
  <c r="DK1264" s="1"/>
  <c r="DE1268"/>
  <c r="DK1268" s="1"/>
  <c r="DE1256"/>
  <c r="DK1256" s="1"/>
  <c r="DE1247"/>
  <c r="DK1247" s="1"/>
  <c r="DE1251"/>
  <c r="DK1251" s="1"/>
  <c r="DE1243"/>
  <c r="DK1243" s="1"/>
  <c r="JQ1259"/>
  <c r="JW1259" s="1"/>
  <c r="JQ1263"/>
  <c r="JW1263" s="1"/>
  <c r="JQ1267"/>
  <c r="JW1267" s="1"/>
  <c r="JQ1262"/>
  <c r="JW1262" s="1"/>
  <c r="JQ1266"/>
  <c r="JW1266" s="1"/>
  <c r="JQ1261"/>
  <c r="JW1261" s="1"/>
  <c r="JQ1265"/>
  <c r="JW1265" s="1"/>
  <c r="JQ1260"/>
  <c r="JW1260" s="1"/>
  <c r="JQ1264"/>
  <c r="JW1264" s="1"/>
  <c r="JQ1268"/>
  <c r="JW1268" s="1"/>
  <c r="JQ1256"/>
  <c r="JW1256" s="1"/>
  <c r="JQ1247"/>
  <c r="JW1247" s="1"/>
  <c r="JQ1251"/>
  <c r="JW1251" s="1"/>
  <c r="JQ1243"/>
  <c r="JW1243" s="1"/>
  <c r="QC1265"/>
  <c r="QI1265" s="1"/>
  <c r="QC1264"/>
  <c r="QI1264" s="1"/>
  <c r="QC1263"/>
  <c r="QI1263" s="1"/>
  <c r="QC1268"/>
  <c r="QI1268" s="1"/>
  <c r="QC1261"/>
  <c r="QI1261" s="1"/>
  <c r="QC1266"/>
  <c r="QI1266" s="1"/>
  <c r="QC1259"/>
  <c r="QI1259" s="1"/>
  <c r="QC1262"/>
  <c r="QI1262" s="1"/>
  <c r="QC1256"/>
  <c r="QI1256" s="1"/>
  <c r="QC1260"/>
  <c r="QI1260" s="1"/>
  <c r="QC1267"/>
  <c r="QI1267" s="1"/>
  <c r="QC1247"/>
  <c r="QI1247" s="1"/>
  <c r="QC1243"/>
  <c r="QI1243" s="1"/>
  <c r="QC1251"/>
  <c r="QI1251" s="1"/>
  <c r="WO1259"/>
  <c r="WU1259" s="1"/>
  <c r="WO1263"/>
  <c r="WU1263" s="1"/>
  <c r="WO1267"/>
  <c r="WU1267" s="1"/>
  <c r="WO1262"/>
  <c r="WU1262" s="1"/>
  <c r="WO1266"/>
  <c r="WU1266" s="1"/>
  <c r="WO1261"/>
  <c r="WU1261" s="1"/>
  <c r="WO1265"/>
  <c r="WU1265" s="1"/>
  <c r="WO1260"/>
  <c r="WU1260" s="1"/>
  <c r="WO1264"/>
  <c r="WU1264" s="1"/>
  <c r="WO1268"/>
  <c r="WU1268" s="1"/>
  <c r="WO1256"/>
  <c r="WU1256" s="1"/>
  <c r="WO1247"/>
  <c r="WU1247" s="1"/>
  <c r="WO1251"/>
  <c r="WU1251" s="1"/>
  <c r="WO1243"/>
  <c r="WU1243" s="1"/>
  <c r="DZ1259"/>
  <c r="EF1259" s="1"/>
  <c r="DZ1260"/>
  <c r="EF1260" s="1"/>
  <c r="DZ1261"/>
  <c r="EF1261" s="1"/>
  <c r="DZ1262"/>
  <c r="EF1262" s="1"/>
  <c r="DZ1263"/>
  <c r="EF1263" s="1"/>
  <c r="DZ1264"/>
  <c r="EF1264" s="1"/>
  <c r="DZ1265"/>
  <c r="EF1265" s="1"/>
  <c r="DZ1266"/>
  <c r="EF1266" s="1"/>
  <c r="DZ1256"/>
  <c r="EF1256" s="1"/>
  <c r="DZ1267"/>
  <c r="EF1267" s="1"/>
  <c r="DZ1268"/>
  <c r="EF1268" s="1"/>
  <c r="DZ1247"/>
  <c r="EF1247" s="1"/>
  <c r="DZ1243"/>
  <c r="EF1243" s="1"/>
  <c r="DZ1251"/>
  <c r="EF1251" s="1"/>
  <c r="KL1261"/>
  <c r="KR1261" s="1"/>
  <c r="KL1262"/>
  <c r="KR1262" s="1"/>
  <c r="KL1259"/>
  <c r="KR1259" s="1"/>
  <c r="KL1260"/>
  <c r="KR1260" s="1"/>
  <c r="KL1263"/>
  <c r="KR1263" s="1"/>
  <c r="KL1264"/>
  <c r="KR1264" s="1"/>
  <c r="KL1265"/>
  <c r="KR1265" s="1"/>
  <c r="KL1266"/>
  <c r="KR1266" s="1"/>
  <c r="KL1256"/>
  <c r="KR1256" s="1"/>
  <c r="KL1267"/>
  <c r="KR1267" s="1"/>
  <c r="KL1268"/>
  <c r="KR1268" s="1"/>
  <c r="KL1251"/>
  <c r="KR1251" s="1"/>
  <c r="KL1247"/>
  <c r="KR1247" s="1"/>
  <c r="KL1243"/>
  <c r="KR1243" s="1"/>
  <c r="QX1249"/>
  <c r="RD1249" s="1"/>
  <c r="QX1259"/>
  <c r="RD1259" s="1"/>
  <c r="QX1260"/>
  <c r="RD1260" s="1"/>
  <c r="QX1267"/>
  <c r="RD1267" s="1"/>
  <c r="QX1268"/>
  <c r="RD1268" s="1"/>
  <c r="QX1256"/>
  <c r="RD1256" s="1"/>
  <c r="QX1266"/>
  <c r="RD1266" s="1"/>
  <c r="QX1265"/>
  <c r="RD1265" s="1"/>
  <c r="QX1264"/>
  <c r="RD1264" s="1"/>
  <c r="QX1263"/>
  <c r="RD1263" s="1"/>
  <c r="QX1262"/>
  <c r="RD1262" s="1"/>
  <c r="QX1261"/>
  <c r="RD1261" s="1"/>
  <c r="QX1251"/>
  <c r="RD1251" s="1"/>
  <c r="QX1243"/>
  <c r="RD1243" s="1"/>
  <c r="QX1247"/>
  <c r="RD1247" s="1"/>
  <c r="XJ1259"/>
  <c r="XP1259" s="1"/>
  <c r="XJ1260"/>
  <c r="XP1260" s="1"/>
  <c r="XJ1261"/>
  <c r="XP1261" s="1"/>
  <c r="XJ1262"/>
  <c r="XP1262" s="1"/>
  <c r="XJ1267"/>
  <c r="XP1267" s="1"/>
  <c r="XJ1268"/>
  <c r="XP1268" s="1"/>
  <c r="XJ1263"/>
  <c r="XP1263" s="1"/>
  <c r="XJ1264"/>
  <c r="XP1264" s="1"/>
  <c r="XJ1265"/>
  <c r="XP1265" s="1"/>
  <c r="XJ1266"/>
  <c r="XP1266" s="1"/>
  <c r="XJ1256"/>
  <c r="XP1256" s="1"/>
  <c r="XJ1251"/>
  <c r="XP1251" s="1"/>
  <c r="XJ1247"/>
  <c r="XP1247" s="1"/>
  <c r="XJ1243"/>
  <c r="XP1243" s="1"/>
  <c r="XV1253"/>
  <c r="WF1253"/>
  <c r="UP1253"/>
  <c r="SZ1253"/>
  <c r="RJ1253"/>
  <c r="PT1253"/>
  <c r="OD1253"/>
  <c r="MN1253"/>
  <c r="KX1253"/>
  <c r="JH1253"/>
  <c r="HR1253"/>
  <c r="GB1253"/>
  <c r="EL1253"/>
  <c r="CV1253"/>
  <c r="BF1253"/>
  <c r="P1253"/>
  <c r="XA1253"/>
  <c r="VK1253"/>
  <c r="TU1253"/>
  <c r="SE1253"/>
  <c r="QO1253"/>
  <c r="OY1253"/>
  <c r="NI1253"/>
  <c r="LS1253"/>
  <c r="KC1253"/>
  <c r="IM1253"/>
  <c r="GW1253"/>
  <c r="FG1253"/>
  <c r="DQ1253"/>
  <c r="CA1253"/>
  <c r="AK1253"/>
  <c r="YQ1253"/>
  <c r="XV1247"/>
  <c r="WF1247"/>
  <c r="UP1247"/>
  <c r="SZ1247"/>
  <c r="RJ1247"/>
  <c r="PT1247"/>
  <c r="OD1247"/>
  <c r="MN1247"/>
  <c r="KX1247"/>
  <c r="JH1247"/>
  <c r="HR1247"/>
  <c r="GB1247"/>
  <c r="EL1247"/>
  <c r="CV1247"/>
  <c r="BF1247"/>
  <c r="P1247"/>
  <c r="XA1247"/>
  <c r="VK1247"/>
  <c r="TU1247"/>
  <c r="SE1247"/>
  <c r="QO1247"/>
  <c r="OY1247"/>
  <c r="NI1247"/>
  <c r="LS1247"/>
  <c r="KC1247"/>
  <c r="IM1247"/>
  <c r="GW1247"/>
  <c r="FG1247"/>
  <c r="DQ1247"/>
  <c r="CA1247"/>
  <c r="AK1247"/>
  <c r="YQ1247"/>
  <c r="XW1250"/>
  <c r="WG1250"/>
  <c r="UQ1250"/>
  <c r="TA1250"/>
  <c r="RK1250"/>
  <c r="PU1250"/>
  <c r="OE1250"/>
  <c r="MO1250"/>
  <c r="KY1250"/>
  <c r="JI1250"/>
  <c r="HS1250"/>
  <c r="GC1250"/>
  <c r="EM1250"/>
  <c r="CW1250"/>
  <c r="BG1250"/>
  <c r="Q1250"/>
  <c r="XB1250"/>
  <c r="VL1250"/>
  <c r="TV1250"/>
  <c r="SF1250"/>
  <c r="QP1250"/>
  <c r="OZ1250"/>
  <c r="NJ1250"/>
  <c r="LT1250"/>
  <c r="KD1250"/>
  <c r="IN1250"/>
  <c r="GX1250"/>
  <c r="FH1250"/>
  <c r="DR1250"/>
  <c r="CB1250"/>
  <c r="AL1250"/>
  <c r="YR1250"/>
  <c r="XV1255"/>
  <c r="WF1255"/>
  <c r="UP1255"/>
  <c r="SZ1255"/>
  <c r="RJ1255"/>
  <c r="PT1255"/>
  <c r="OD1255"/>
  <c r="MN1255"/>
  <c r="KX1255"/>
  <c r="JH1255"/>
  <c r="HR1255"/>
  <c r="GB1255"/>
  <c r="EL1255"/>
  <c r="CV1255"/>
  <c r="BF1255"/>
  <c r="P1255"/>
  <c r="XA1255"/>
  <c r="VK1255"/>
  <c r="TU1255"/>
  <c r="SE1255"/>
  <c r="QO1255"/>
  <c r="OY1255"/>
  <c r="NI1255"/>
  <c r="LS1255"/>
  <c r="KC1255"/>
  <c r="IM1255"/>
  <c r="GW1255"/>
  <c r="FG1255"/>
  <c r="DQ1255"/>
  <c r="CA1255"/>
  <c r="AK1255"/>
  <c r="YQ1255"/>
  <c r="XU1254"/>
  <c r="WE1254"/>
  <c r="UO1254"/>
  <c r="SY1254"/>
  <c r="RI1254"/>
  <c r="PS1254"/>
  <c r="OC1254"/>
  <c r="MM1254"/>
  <c r="KW1254"/>
  <c r="JG1254"/>
  <c r="HQ1254"/>
  <c r="GA1254"/>
  <c r="EK1254"/>
  <c r="CU1254"/>
  <c r="BE1254"/>
  <c r="O1254"/>
  <c r="WZ1254"/>
  <c r="VJ1254"/>
  <c r="TT1254"/>
  <c r="SD1254"/>
  <c r="QN1254"/>
  <c r="OX1254"/>
  <c r="NH1254"/>
  <c r="LR1254"/>
  <c r="KB1254"/>
  <c r="IL1254"/>
  <c r="GV1254"/>
  <c r="FF1254"/>
  <c r="DP1254"/>
  <c r="BZ1254"/>
  <c r="AJ1254"/>
  <c r="YP1254"/>
  <c r="YD1260"/>
  <c r="YJ1260" s="1"/>
  <c r="YD1264"/>
  <c r="YJ1264" s="1"/>
  <c r="YD1268"/>
  <c r="YJ1268" s="1"/>
  <c r="YD1263"/>
  <c r="YJ1263" s="1"/>
  <c r="YD1267"/>
  <c r="YJ1267" s="1"/>
  <c r="YD1256"/>
  <c r="YJ1256" s="1"/>
  <c r="YD1262"/>
  <c r="YJ1262" s="1"/>
  <c r="YD1266"/>
  <c r="YJ1266" s="1"/>
  <c r="YD1261"/>
  <c r="YJ1261" s="1"/>
  <c r="YD1265"/>
  <c r="YJ1265" s="1"/>
  <c r="YD1259"/>
  <c r="YJ1259" s="1"/>
  <c r="YD1248"/>
  <c r="YJ1248" s="1"/>
  <c r="YD1251"/>
  <c r="YJ1251" s="1"/>
  <c r="YD1254"/>
  <c r="YJ1254" s="1"/>
  <c r="YD1250"/>
  <c r="YJ1250" s="1"/>
  <c r="YD1246"/>
  <c r="YJ1246" s="1"/>
  <c r="YD1253"/>
  <c r="YJ1253" s="1"/>
  <c r="YD1247"/>
  <c r="YJ1247" s="1"/>
  <c r="YD1255"/>
  <c r="YJ1255" s="1"/>
  <c r="YD1245"/>
  <c r="YJ1245" s="1"/>
  <c r="YD1252"/>
  <c r="YJ1252" s="1"/>
  <c r="YD1244"/>
  <c r="YJ1244" s="1"/>
  <c r="YD1243"/>
  <c r="YJ1243" s="1"/>
  <c r="YD1249"/>
  <c r="YJ1249" s="1"/>
  <c r="RR1260"/>
  <c r="RX1260" s="1"/>
  <c r="RR1264"/>
  <c r="RX1264" s="1"/>
  <c r="RR1268"/>
  <c r="RX1268" s="1"/>
  <c r="RR1263"/>
  <c r="RX1263" s="1"/>
  <c r="RR1267"/>
  <c r="RX1267" s="1"/>
  <c r="RR1256"/>
  <c r="RX1256" s="1"/>
  <c r="RR1262"/>
  <c r="RX1262" s="1"/>
  <c r="RR1266"/>
  <c r="RX1266" s="1"/>
  <c r="RR1261"/>
  <c r="RX1261" s="1"/>
  <c r="RR1265"/>
  <c r="RX1265" s="1"/>
  <c r="RR1259"/>
  <c r="RX1259" s="1"/>
  <c r="RR1248"/>
  <c r="RX1248" s="1"/>
  <c r="RR1251"/>
  <c r="RX1251" s="1"/>
  <c r="RR1254"/>
  <c r="RX1254" s="1"/>
  <c r="RR1250"/>
  <c r="RX1250" s="1"/>
  <c r="RR1246"/>
  <c r="RX1246" s="1"/>
  <c r="RR1253"/>
  <c r="RX1253" s="1"/>
  <c r="RR1247"/>
  <c r="RX1247" s="1"/>
  <c r="RR1255"/>
  <c r="RX1255" s="1"/>
  <c r="RR1245"/>
  <c r="RX1245" s="1"/>
  <c r="RR1252"/>
  <c r="RX1252" s="1"/>
  <c r="RR1244"/>
  <c r="RX1244" s="1"/>
  <c r="RR1243"/>
  <c r="RX1243" s="1"/>
  <c r="RR1249"/>
  <c r="RX1249" s="1"/>
  <c r="LF1262"/>
  <c r="LL1262" s="1"/>
  <c r="LF1268"/>
  <c r="LL1268" s="1"/>
  <c r="LF1264"/>
  <c r="LL1264" s="1"/>
  <c r="LF1265"/>
  <c r="LL1265" s="1"/>
  <c r="LF1266"/>
  <c r="LL1266" s="1"/>
  <c r="LF1267"/>
  <c r="LL1267" s="1"/>
  <c r="LF1256"/>
  <c r="LL1256" s="1"/>
  <c r="LF1263"/>
  <c r="LL1263" s="1"/>
  <c r="LF1261"/>
  <c r="LL1261" s="1"/>
  <c r="LF1260"/>
  <c r="LL1260" s="1"/>
  <c r="LF1259"/>
  <c r="LL1259" s="1"/>
  <c r="LF1252"/>
  <c r="LL1252" s="1"/>
  <c r="LF1248"/>
  <c r="LL1248" s="1"/>
  <c r="LF1250"/>
  <c r="LL1250" s="1"/>
  <c r="LF1247"/>
  <c r="LL1247" s="1"/>
  <c r="LF1255"/>
  <c r="LL1255" s="1"/>
  <c r="LF1244"/>
  <c r="LL1244" s="1"/>
  <c r="LF1251"/>
  <c r="LL1251" s="1"/>
  <c r="LF1243"/>
  <c r="LL1243" s="1"/>
  <c r="LF1249"/>
  <c r="LL1249" s="1"/>
  <c r="LF1254"/>
  <c r="LL1254" s="1"/>
  <c r="LF1246"/>
  <c r="LL1246" s="1"/>
  <c r="LF1253"/>
  <c r="LL1253" s="1"/>
  <c r="LF1245"/>
  <c r="LL1245" s="1"/>
  <c r="ET1266"/>
  <c r="EZ1266" s="1"/>
  <c r="ET1268"/>
  <c r="EZ1268" s="1"/>
  <c r="ET1265"/>
  <c r="EZ1265" s="1"/>
  <c r="ET1264"/>
  <c r="EZ1264" s="1"/>
  <c r="ET1260"/>
  <c r="EZ1260" s="1"/>
  <c r="ET1261"/>
  <c r="EZ1261" s="1"/>
  <c r="ET1259"/>
  <c r="EZ1259" s="1"/>
  <c r="ET1256"/>
  <c r="EZ1256" s="1"/>
  <c r="ET1263"/>
  <c r="EZ1263" s="1"/>
  <c r="ET1267"/>
  <c r="EZ1267" s="1"/>
  <c r="ET1262"/>
  <c r="EZ1262" s="1"/>
  <c r="ET1251"/>
  <c r="EZ1251" s="1"/>
  <c r="ET1249"/>
  <c r="EZ1249" s="1"/>
  <c r="ET1250"/>
  <c r="EZ1250" s="1"/>
  <c r="ET1246"/>
  <c r="EZ1246" s="1"/>
  <c r="ET1253"/>
  <c r="EZ1253" s="1"/>
  <c r="ET1245"/>
  <c r="EZ1245" s="1"/>
  <c r="ET1252"/>
  <c r="EZ1252" s="1"/>
  <c r="ET1248"/>
  <c r="EZ1248" s="1"/>
  <c r="ET1244"/>
  <c r="EZ1244" s="1"/>
  <c r="ET1243"/>
  <c r="EZ1243" s="1"/>
  <c r="ET1254"/>
  <c r="EZ1254" s="1"/>
  <c r="ET1247"/>
  <c r="EZ1247" s="1"/>
  <c r="ET1255"/>
  <c r="EZ1255" s="1"/>
  <c r="XI1248"/>
  <c r="XO1248" s="1"/>
  <c r="XI1264"/>
  <c r="XO1264" s="1"/>
  <c r="XI1261"/>
  <c r="XO1261" s="1"/>
  <c r="XI1260"/>
  <c r="XO1260" s="1"/>
  <c r="XI1268"/>
  <c r="XO1268" s="1"/>
  <c r="XI1256"/>
  <c r="XO1256" s="1"/>
  <c r="XI1265"/>
  <c r="XO1265" s="1"/>
  <c r="XI1267"/>
  <c r="XO1267" s="1"/>
  <c r="XI1259"/>
  <c r="XO1259" s="1"/>
  <c r="XI1262"/>
  <c r="XO1262" s="1"/>
  <c r="XI1263"/>
  <c r="XO1263" s="1"/>
  <c r="XI1266"/>
  <c r="XO1266" s="1"/>
  <c r="XI1244"/>
  <c r="XO1244" s="1"/>
  <c r="XI1254"/>
  <c r="XO1254" s="1"/>
  <c r="XI1246"/>
  <c r="XO1246" s="1"/>
  <c r="XI1253"/>
  <c r="XO1253" s="1"/>
  <c r="XI1247"/>
  <c r="XO1247" s="1"/>
  <c r="XI1255"/>
  <c r="XO1255" s="1"/>
  <c r="XI1245"/>
  <c r="XO1245" s="1"/>
  <c r="XI1252"/>
  <c r="XO1252" s="1"/>
  <c r="XI1251"/>
  <c r="XO1251" s="1"/>
  <c r="XI1243"/>
  <c r="XO1243" s="1"/>
  <c r="XI1249"/>
  <c r="XO1249" s="1"/>
  <c r="XI1250"/>
  <c r="XO1250" s="1"/>
  <c r="QW1260"/>
  <c r="RC1260" s="1"/>
  <c r="QW1256"/>
  <c r="RC1256" s="1"/>
  <c r="QW1262"/>
  <c r="RC1262" s="1"/>
  <c r="QW1259"/>
  <c r="RC1259" s="1"/>
  <c r="QW1264"/>
  <c r="RC1264" s="1"/>
  <c r="QW1261"/>
  <c r="RC1261" s="1"/>
  <c r="QW1266"/>
  <c r="RC1266" s="1"/>
  <c r="QW1263"/>
  <c r="RC1263" s="1"/>
  <c r="QW1268"/>
  <c r="RC1268" s="1"/>
  <c r="QW1265"/>
  <c r="RC1265" s="1"/>
  <c r="QW1267"/>
  <c r="RC1267" s="1"/>
  <c r="QW1252"/>
  <c r="RC1252" s="1"/>
  <c r="QW1244"/>
  <c r="RC1244" s="1"/>
  <c r="QW1251"/>
  <c r="RC1251" s="1"/>
  <c r="QW1243"/>
  <c r="RC1243" s="1"/>
  <c r="QW1249"/>
  <c r="RC1249" s="1"/>
  <c r="QW1254"/>
  <c r="RC1254" s="1"/>
  <c r="QW1253"/>
  <c r="RC1253" s="1"/>
  <c r="QW1247"/>
  <c r="RC1247" s="1"/>
  <c r="QW1245"/>
  <c r="RC1245" s="1"/>
  <c r="QW1248"/>
  <c r="RC1248" s="1"/>
  <c r="QW1250"/>
  <c r="RC1250" s="1"/>
  <c r="QW1246"/>
  <c r="RC1246" s="1"/>
  <c r="QW1255"/>
  <c r="RC1255" s="1"/>
  <c r="KK1262"/>
  <c r="KQ1262" s="1"/>
  <c r="KK1261"/>
  <c r="KQ1261" s="1"/>
  <c r="KK1264"/>
  <c r="KQ1264" s="1"/>
  <c r="KK1263"/>
  <c r="KQ1263" s="1"/>
  <c r="KK1266"/>
  <c r="KQ1266" s="1"/>
  <c r="KK1265"/>
  <c r="KQ1265" s="1"/>
  <c r="KK1268"/>
  <c r="KQ1268" s="1"/>
  <c r="KK1267"/>
  <c r="KQ1267" s="1"/>
  <c r="KK1259"/>
  <c r="KQ1259" s="1"/>
  <c r="KK1260"/>
  <c r="KQ1260" s="1"/>
  <c r="KK1256"/>
  <c r="KQ1256" s="1"/>
  <c r="KK1252"/>
  <c r="KQ1252" s="1"/>
  <c r="KK1248"/>
  <c r="KQ1248" s="1"/>
  <c r="KK1244"/>
  <c r="KQ1244" s="1"/>
  <c r="KK1251"/>
  <c r="KQ1251" s="1"/>
  <c r="KK1249"/>
  <c r="KQ1249" s="1"/>
  <c r="KK1254"/>
  <c r="KQ1254" s="1"/>
  <c r="KK1250"/>
  <c r="KQ1250" s="1"/>
  <c r="KK1246"/>
  <c r="KQ1246" s="1"/>
  <c r="KK1253"/>
  <c r="KQ1253" s="1"/>
  <c r="KK1247"/>
  <c r="KQ1247" s="1"/>
  <c r="KK1255"/>
  <c r="KQ1255" s="1"/>
  <c r="KK1243"/>
  <c r="KQ1243" s="1"/>
  <c r="KK1245"/>
  <c r="KQ1245" s="1"/>
  <c r="DY1260"/>
  <c r="EE1260" s="1"/>
  <c r="DY1256"/>
  <c r="EE1256" s="1"/>
  <c r="DY1259"/>
  <c r="EE1259" s="1"/>
  <c r="DY1264"/>
  <c r="EE1264" s="1"/>
  <c r="DY1263"/>
  <c r="EE1263" s="1"/>
  <c r="DY1266"/>
  <c r="EE1266" s="1"/>
  <c r="DY1265"/>
  <c r="EE1265" s="1"/>
  <c r="DY1268"/>
  <c r="EE1268" s="1"/>
  <c r="DY1267"/>
  <c r="EE1267" s="1"/>
  <c r="DY1262"/>
  <c r="EE1262" s="1"/>
  <c r="DY1261"/>
  <c r="EE1261" s="1"/>
  <c r="DY1244"/>
  <c r="EE1244" s="1"/>
  <c r="DY1251"/>
  <c r="EE1251" s="1"/>
  <c r="DY1243"/>
  <c r="EE1243" s="1"/>
  <c r="DY1249"/>
  <c r="EE1249" s="1"/>
  <c r="DY1253"/>
  <c r="EE1253" s="1"/>
  <c r="DY1247"/>
  <c r="EE1247" s="1"/>
  <c r="DY1245"/>
  <c r="EE1245" s="1"/>
  <c r="DY1252"/>
  <c r="EE1252" s="1"/>
  <c r="DY1248"/>
  <c r="EE1248" s="1"/>
  <c r="DY1254"/>
  <c r="EE1254" s="1"/>
  <c r="DY1250"/>
  <c r="EE1250" s="1"/>
  <c r="DY1246"/>
  <c r="EE1246" s="1"/>
  <c r="DY1255"/>
  <c r="EE1255" s="1"/>
  <c r="YR1255"/>
  <c r="XB1255"/>
  <c r="VL1255"/>
  <c r="TV1255"/>
  <c r="SF1255"/>
  <c r="QP1255"/>
  <c r="OZ1255"/>
  <c r="NJ1255"/>
  <c r="LT1255"/>
  <c r="KD1255"/>
  <c r="IN1255"/>
  <c r="GX1255"/>
  <c r="FH1255"/>
  <c r="DR1255"/>
  <c r="CB1255"/>
  <c r="AL1255"/>
  <c r="XW1255"/>
  <c r="WG1255"/>
  <c r="UQ1255"/>
  <c r="TA1255"/>
  <c r="RK1255"/>
  <c r="PU1255"/>
  <c r="OE1255"/>
  <c r="MO1255"/>
  <c r="KY1255"/>
  <c r="JI1255"/>
  <c r="HS1255"/>
  <c r="GC1255"/>
  <c r="EM1255"/>
  <c r="CW1255"/>
  <c r="BG1255"/>
  <c r="Q1255"/>
  <c r="YR1247"/>
  <c r="XB1247"/>
  <c r="VL1247"/>
  <c r="TV1247"/>
  <c r="SF1247"/>
  <c r="QP1247"/>
  <c r="OZ1247"/>
  <c r="NJ1247"/>
  <c r="LT1247"/>
  <c r="KD1247"/>
  <c r="IN1247"/>
  <c r="GX1247"/>
  <c r="FH1247"/>
  <c r="DR1247"/>
  <c r="CB1247"/>
  <c r="AL1247"/>
  <c r="XW1247"/>
  <c r="WG1247"/>
  <c r="UQ1247"/>
  <c r="TA1247"/>
  <c r="RK1247"/>
  <c r="PU1247"/>
  <c r="OE1247"/>
  <c r="MO1247"/>
  <c r="KY1247"/>
  <c r="JI1247"/>
  <c r="HS1247"/>
  <c r="GC1247"/>
  <c r="EM1247"/>
  <c r="CW1247"/>
  <c r="BG1247"/>
  <c r="Q1247"/>
  <c r="XU1252"/>
  <c r="WE1252"/>
  <c r="UO1252"/>
  <c r="SY1252"/>
  <c r="RI1252"/>
  <c r="PS1252"/>
  <c r="OC1252"/>
  <c r="MM1252"/>
  <c r="KW1252"/>
  <c r="JG1252"/>
  <c r="HQ1252"/>
  <c r="GA1252"/>
  <c r="EK1252"/>
  <c r="CU1252"/>
  <c r="BE1252"/>
  <c r="O1252"/>
  <c r="WZ1252"/>
  <c r="VJ1252"/>
  <c r="TT1252"/>
  <c r="SD1252"/>
  <c r="QN1252"/>
  <c r="OX1252"/>
  <c r="NH1252"/>
  <c r="LR1252"/>
  <c r="KB1252"/>
  <c r="IL1252"/>
  <c r="GV1252"/>
  <c r="FF1252"/>
  <c r="DP1252"/>
  <c r="BZ1252"/>
  <c r="AJ1252"/>
  <c r="YP1252"/>
  <c r="XW1254"/>
  <c r="WG1254"/>
  <c r="UQ1254"/>
  <c r="TA1254"/>
  <c r="RK1254"/>
  <c r="PU1254"/>
  <c r="OE1254"/>
  <c r="MO1254"/>
  <c r="KY1254"/>
  <c r="JI1254"/>
  <c r="HS1254"/>
  <c r="GC1254"/>
  <c r="EM1254"/>
  <c r="CW1254"/>
  <c r="BG1254"/>
  <c r="Q1254"/>
  <c r="XB1254"/>
  <c r="VL1254"/>
  <c r="TV1254"/>
  <c r="SF1254"/>
  <c r="QP1254"/>
  <c r="OZ1254"/>
  <c r="NJ1254"/>
  <c r="LT1254"/>
  <c r="KD1254"/>
  <c r="IN1254"/>
  <c r="GX1254"/>
  <c r="FH1254"/>
  <c r="DR1254"/>
  <c r="CB1254"/>
  <c r="AL1254"/>
  <c r="YR1254"/>
  <c r="XU1250"/>
  <c r="WE1250"/>
  <c r="UO1250"/>
  <c r="SY1250"/>
  <c r="RI1250"/>
  <c r="PS1250"/>
  <c r="OC1250"/>
  <c r="MM1250"/>
  <c r="KW1250"/>
  <c r="JG1250"/>
  <c r="HQ1250"/>
  <c r="GA1250"/>
  <c r="EK1250"/>
  <c r="CU1250"/>
  <c r="BE1250"/>
  <c r="O1250"/>
  <c r="WZ1250"/>
  <c r="VJ1250"/>
  <c r="TT1250"/>
  <c r="SD1250"/>
  <c r="QN1250"/>
  <c r="OX1250"/>
  <c r="NH1250"/>
  <c r="LR1250"/>
  <c r="KB1250"/>
  <c r="IL1250"/>
  <c r="GV1250"/>
  <c r="FF1250"/>
  <c r="DP1250"/>
  <c r="BZ1250"/>
  <c r="AJ1250"/>
  <c r="YP1250"/>
  <c r="DZ1254"/>
  <c r="EF1254" s="1"/>
  <c r="NR1254"/>
  <c r="NX1254" s="1"/>
  <c r="TI1254"/>
  <c r="TO1254" s="1"/>
  <c r="Y1254"/>
  <c r="AE1254" s="1"/>
  <c r="GK1254"/>
  <c r="GQ1254" s="1"/>
  <c r="MW1254"/>
  <c r="NC1254" s="1"/>
  <c r="QX1254"/>
  <c r="RD1254" s="1"/>
  <c r="AT1254"/>
  <c r="AZ1254" s="1"/>
  <c r="HF1254"/>
  <c r="HL1254" s="1"/>
  <c r="TI1250"/>
  <c r="TO1250" s="1"/>
  <c r="Y1250"/>
  <c r="AE1250" s="1"/>
  <c r="GK1250"/>
  <c r="GQ1250" s="1"/>
  <c r="MW1250"/>
  <c r="NC1250" s="1"/>
  <c r="DZ1250"/>
  <c r="EF1250" s="1"/>
  <c r="NR1250"/>
  <c r="NX1250" s="1"/>
  <c r="HF1250"/>
  <c r="HL1250" s="1"/>
  <c r="UD1250"/>
  <c r="UJ1250" s="1"/>
  <c r="QX1250"/>
  <c r="RD1250" s="1"/>
  <c r="WO1246"/>
  <c r="WU1246" s="1"/>
  <c r="DE1246"/>
  <c r="DK1246" s="1"/>
  <c r="JQ1246"/>
  <c r="JW1246" s="1"/>
  <c r="DZ1246"/>
  <c r="EF1246" s="1"/>
  <c r="NR1246"/>
  <c r="NX1246" s="1"/>
  <c r="AT1246"/>
  <c r="AZ1246" s="1"/>
  <c r="UD1246"/>
  <c r="UJ1246" s="1"/>
  <c r="QC1246"/>
  <c r="QI1246" s="1"/>
  <c r="HF1246"/>
  <c r="HL1246" s="1"/>
  <c r="TI1253"/>
  <c r="TO1253" s="1"/>
  <c r="Y1253"/>
  <c r="AE1253" s="1"/>
  <c r="GK1253"/>
  <c r="GQ1253" s="1"/>
  <c r="MW1253"/>
  <c r="NC1253" s="1"/>
  <c r="DZ1253"/>
  <c r="EF1253" s="1"/>
  <c r="NR1253"/>
  <c r="NX1253" s="1"/>
  <c r="QC1253"/>
  <c r="QI1253" s="1"/>
  <c r="QX1253"/>
  <c r="RD1253" s="1"/>
  <c r="UD1253"/>
  <c r="UJ1253" s="1"/>
  <c r="TJ1249"/>
  <c r="TP1249" s="1"/>
  <c r="SO1249"/>
  <c r="SU1249" s="1"/>
  <c r="MX1249"/>
  <c r="ND1249" s="1"/>
  <c r="FQ1249"/>
  <c r="FW1249" s="1"/>
  <c r="DF1249"/>
  <c r="DL1249" s="1"/>
  <c r="PI1249"/>
  <c r="PO1249" s="1"/>
  <c r="MC1249"/>
  <c r="MI1249" s="1"/>
  <c r="TJ1254"/>
  <c r="TP1254" s="1"/>
  <c r="GL1254"/>
  <c r="GR1254" s="1"/>
  <c r="SO1254"/>
  <c r="SU1254" s="1"/>
  <c r="CK1254"/>
  <c r="CQ1254" s="1"/>
  <c r="MC1254"/>
  <c r="MI1254" s="1"/>
  <c r="Z1254"/>
  <c r="AF1254" s="1"/>
  <c r="JR1254"/>
  <c r="JX1254" s="1"/>
  <c r="TJ1250"/>
  <c r="TP1250" s="1"/>
  <c r="CK1250"/>
  <c r="CQ1250" s="1"/>
  <c r="GL1250"/>
  <c r="GR1250" s="1"/>
  <c r="PI1250"/>
  <c r="PO1250" s="1"/>
  <c r="JR1250"/>
  <c r="JX1250" s="1"/>
  <c r="WP1246"/>
  <c r="WV1246" s="1"/>
  <c r="ZA1246"/>
  <c r="ZG1246" s="1"/>
  <c r="VU1246"/>
  <c r="WA1246" s="1"/>
  <c r="CK1246"/>
  <c r="CQ1246" s="1"/>
  <c r="DF1246"/>
  <c r="DL1246" s="1"/>
  <c r="PI1246"/>
  <c r="PO1246" s="1"/>
  <c r="MC1246"/>
  <c r="MI1246" s="1"/>
  <c r="Z1246"/>
  <c r="AF1246" s="1"/>
  <c r="QD1253"/>
  <c r="QJ1253" s="1"/>
  <c r="SO1253"/>
  <c r="SU1253" s="1"/>
  <c r="MX1253"/>
  <c r="ND1253" s="1"/>
  <c r="DF1253"/>
  <c r="DL1253" s="1"/>
  <c r="Z1253"/>
  <c r="AF1253" s="1"/>
  <c r="PI1253"/>
  <c r="PO1253" s="1"/>
  <c r="WO1249"/>
  <c r="WU1249" s="1"/>
  <c r="DE1249"/>
  <c r="DK1249" s="1"/>
  <c r="JQ1249"/>
  <c r="JW1249" s="1"/>
  <c r="KL1249"/>
  <c r="KR1249" s="1"/>
  <c r="XJ1249"/>
  <c r="XP1249" s="1"/>
  <c r="AT1249"/>
  <c r="AZ1249" s="1"/>
  <c r="TJ1252"/>
  <c r="TP1252" s="1"/>
  <c r="DF1252"/>
  <c r="DL1252" s="1"/>
  <c r="CK1252"/>
  <c r="CQ1252" s="1"/>
  <c r="IW1252"/>
  <c r="JC1252" s="1"/>
  <c r="PI1252"/>
  <c r="PO1252" s="1"/>
  <c r="JR1252"/>
  <c r="JX1252" s="1"/>
  <c r="WO1248"/>
  <c r="WU1248" s="1"/>
  <c r="DE1248"/>
  <c r="DK1248" s="1"/>
  <c r="JQ1248"/>
  <c r="JW1248" s="1"/>
  <c r="KL1248"/>
  <c r="KR1248" s="1"/>
  <c r="XJ1248"/>
  <c r="XP1248" s="1"/>
  <c r="AT1248"/>
  <c r="AZ1248" s="1"/>
  <c r="UD1248"/>
  <c r="UJ1248" s="1"/>
  <c r="QX1248"/>
  <c r="RD1248" s="1"/>
  <c r="WO1244"/>
  <c r="WU1244" s="1"/>
  <c r="DE1244"/>
  <c r="DK1244" s="1"/>
  <c r="JQ1244"/>
  <c r="JW1244" s="1"/>
  <c r="DZ1244"/>
  <c r="EF1244" s="1"/>
  <c r="NR1244"/>
  <c r="NX1244" s="1"/>
  <c r="QC1244"/>
  <c r="QI1244" s="1"/>
  <c r="AT1244"/>
  <c r="AZ1244" s="1"/>
  <c r="HF1244"/>
  <c r="HL1244" s="1"/>
  <c r="UD1244"/>
  <c r="UJ1244" s="1"/>
  <c r="TI1255"/>
  <c r="TO1255" s="1"/>
  <c r="Y1255"/>
  <c r="AE1255" s="1"/>
  <c r="GK1255"/>
  <c r="GQ1255" s="1"/>
  <c r="MW1255"/>
  <c r="NC1255" s="1"/>
  <c r="KL1255"/>
  <c r="KR1255" s="1"/>
  <c r="XJ1255"/>
  <c r="XP1255" s="1"/>
  <c r="QC1255"/>
  <c r="QI1255" s="1"/>
  <c r="HF1255"/>
  <c r="HL1255" s="1"/>
  <c r="QX1255"/>
  <c r="RD1255" s="1"/>
  <c r="TI1245"/>
  <c r="TO1245" s="1"/>
  <c r="Y1245"/>
  <c r="AE1245" s="1"/>
  <c r="GK1245"/>
  <c r="GQ1245" s="1"/>
  <c r="MW1245"/>
  <c r="NC1245" s="1"/>
  <c r="KL1245"/>
  <c r="KR1245" s="1"/>
  <c r="XJ1245"/>
  <c r="XP1245" s="1"/>
  <c r="QC1245"/>
  <c r="QI1245" s="1"/>
  <c r="DZ1252"/>
  <c r="EF1252" s="1"/>
  <c r="QX1252"/>
  <c r="RD1252" s="1"/>
  <c r="TJ1248"/>
  <c r="TP1248" s="1"/>
  <c r="SO1248"/>
  <c r="SU1248" s="1"/>
  <c r="VU1248"/>
  <c r="WA1248" s="1"/>
  <c r="CK1248"/>
  <c r="CQ1248" s="1"/>
  <c r="DF1248"/>
  <c r="DL1248" s="1"/>
  <c r="ZA1248"/>
  <c r="ZG1248" s="1"/>
  <c r="MC1248"/>
  <c r="MI1248" s="1"/>
  <c r="JR1248"/>
  <c r="JX1248" s="1"/>
  <c r="PI1248"/>
  <c r="PO1248" s="1"/>
  <c r="TJ1244"/>
  <c r="TP1244" s="1"/>
  <c r="ZA1244"/>
  <c r="ZG1244" s="1"/>
  <c r="GL1244"/>
  <c r="GR1244" s="1"/>
  <c r="IW1244"/>
  <c r="JC1244" s="1"/>
  <c r="MC1244"/>
  <c r="MI1244" s="1"/>
  <c r="Z1244"/>
  <c r="AF1244" s="1"/>
  <c r="PI1244"/>
  <c r="PO1244" s="1"/>
  <c r="TJ1255"/>
  <c r="TP1255" s="1"/>
  <c r="SO1255"/>
  <c r="SU1255" s="1"/>
  <c r="MX1255"/>
  <c r="ND1255" s="1"/>
  <c r="GL1255"/>
  <c r="GR1255" s="1"/>
  <c r="MC1255"/>
  <c r="MI1255" s="1"/>
  <c r="TJ1245"/>
  <c r="TP1245" s="1"/>
  <c r="FQ1245"/>
  <c r="FW1245" s="1"/>
  <c r="SO1245"/>
  <c r="SU1245" s="1"/>
  <c r="MX1245"/>
  <c r="ND1245" s="1"/>
  <c r="Z1245"/>
  <c r="AF1245" s="1"/>
  <c r="WN1262"/>
  <c r="WT1262" s="1"/>
  <c r="WN1266"/>
  <c r="WT1266" s="1"/>
  <c r="WN1261"/>
  <c r="WT1261" s="1"/>
  <c r="WN1265"/>
  <c r="WT1265" s="1"/>
  <c r="WN1259"/>
  <c r="WT1259" s="1"/>
  <c r="WN1260"/>
  <c r="WT1260" s="1"/>
  <c r="WN1264"/>
  <c r="WT1264" s="1"/>
  <c r="WN1268"/>
  <c r="WT1268" s="1"/>
  <c r="WN1263"/>
  <c r="WT1263" s="1"/>
  <c r="WN1267"/>
  <c r="WT1267" s="1"/>
  <c r="WN1256"/>
  <c r="WT1256" s="1"/>
  <c r="WN1252"/>
  <c r="WT1252" s="1"/>
  <c r="WN1248"/>
  <c r="WT1248" s="1"/>
  <c r="WN1251"/>
  <c r="WT1251" s="1"/>
  <c r="WN1243"/>
  <c r="WT1243" s="1"/>
  <c r="WN1249"/>
  <c r="WT1249" s="1"/>
  <c r="WN1254"/>
  <c r="WT1254" s="1"/>
  <c r="WN1250"/>
  <c r="WT1250" s="1"/>
  <c r="WN1244"/>
  <c r="WT1244" s="1"/>
  <c r="WN1246"/>
  <c r="WT1246" s="1"/>
  <c r="WN1253"/>
  <c r="WT1253" s="1"/>
  <c r="WN1247"/>
  <c r="WT1247" s="1"/>
  <c r="WN1255"/>
  <c r="WT1255" s="1"/>
  <c r="WN1245"/>
  <c r="WT1245" s="1"/>
  <c r="QB1262"/>
  <c r="QH1262" s="1"/>
  <c r="QB1266"/>
  <c r="QH1266" s="1"/>
  <c r="QB1259"/>
  <c r="QH1259" s="1"/>
  <c r="QB1263"/>
  <c r="QH1263" s="1"/>
  <c r="QB1267"/>
  <c r="QH1267" s="1"/>
  <c r="QB1256"/>
  <c r="QH1256" s="1"/>
  <c r="QB1260"/>
  <c r="QH1260" s="1"/>
  <c r="QB1264"/>
  <c r="QH1264" s="1"/>
  <c r="QB1268"/>
  <c r="QH1268" s="1"/>
  <c r="QB1261"/>
  <c r="QH1261" s="1"/>
  <c r="QB1265"/>
  <c r="QH1265" s="1"/>
  <c r="QB1252"/>
  <c r="QH1252" s="1"/>
  <c r="QB1248"/>
  <c r="QH1248" s="1"/>
  <c r="QB1244"/>
  <c r="QH1244" s="1"/>
  <c r="QB1251"/>
  <c r="QH1251" s="1"/>
  <c r="QB1243"/>
  <c r="QH1243" s="1"/>
  <c r="QB1249"/>
  <c r="QH1249" s="1"/>
  <c r="QB1254"/>
  <c r="QH1254" s="1"/>
  <c r="QB1250"/>
  <c r="QH1250" s="1"/>
  <c r="QB1246"/>
  <c r="QH1246" s="1"/>
  <c r="QB1253"/>
  <c r="QH1253" s="1"/>
  <c r="QB1247"/>
  <c r="QH1247" s="1"/>
  <c r="QB1255"/>
  <c r="QH1255" s="1"/>
  <c r="QB1245"/>
  <c r="QH1245" s="1"/>
  <c r="JP1268"/>
  <c r="JV1268" s="1"/>
  <c r="JP1259"/>
  <c r="JV1259" s="1"/>
  <c r="JP1261"/>
  <c r="JV1261" s="1"/>
  <c r="JP1263"/>
  <c r="JV1263" s="1"/>
  <c r="JP1256"/>
  <c r="JV1256" s="1"/>
  <c r="JP1260"/>
  <c r="JV1260" s="1"/>
  <c r="JP1265"/>
  <c r="JV1265" s="1"/>
  <c r="JP1262"/>
  <c r="JV1262" s="1"/>
  <c r="JP1267"/>
  <c r="JV1267" s="1"/>
  <c r="JP1264"/>
  <c r="JV1264" s="1"/>
  <c r="JP1266"/>
  <c r="JV1266" s="1"/>
  <c r="JP1250"/>
  <c r="JV1250" s="1"/>
  <c r="JP1245"/>
  <c r="JV1245" s="1"/>
  <c r="JP1252"/>
  <c r="JV1252" s="1"/>
  <c r="JP1248"/>
  <c r="JV1248" s="1"/>
  <c r="JP1244"/>
  <c r="JV1244" s="1"/>
  <c r="JP1251"/>
  <c r="JV1251" s="1"/>
  <c r="JP1243"/>
  <c r="JV1243" s="1"/>
  <c r="JP1249"/>
  <c r="JV1249" s="1"/>
  <c r="JP1254"/>
  <c r="JV1254" s="1"/>
  <c r="JP1246"/>
  <c r="JV1246" s="1"/>
  <c r="JP1253"/>
  <c r="JV1253" s="1"/>
  <c r="JP1247"/>
  <c r="JV1247" s="1"/>
  <c r="JP1255"/>
  <c r="JV1255" s="1"/>
  <c r="DD1264"/>
  <c r="DJ1264" s="1"/>
  <c r="DD1266"/>
  <c r="DJ1266" s="1"/>
  <c r="DD1260"/>
  <c r="DJ1260" s="1"/>
  <c r="DD1265"/>
  <c r="DJ1265" s="1"/>
  <c r="DD1262"/>
  <c r="DJ1262" s="1"/>
  <c r="DD1267"/>
  <c r="DJ1267" s="1"/>
  <c r="DD1261"/>
  <c r="DJ1261" s="1"/>
  <c r="DD1263"/>
  <c r="DJ1263" s="1"/>
  <c r="DD1256"/>
  <c r="DJ1256" s="1"/>
  <c r="DD1268"/>
  <c r="DJ1268" s="1"/>
  <c r="DD1259"/>
  <c r="DJ1259" s="1"/>
  <c r="DD1244"/>
  <c r="DJ1244" s="1"/>
  <c r="DD1251"/>
  <c r="DJ1251" s="1"/>
  <c r="DD1243"/>
  <c r="DJ1243" s="1"/>
  <c r="DD1249"/>
  <c r="DJ1249" s="1"/>
  <c r="DD1253"/>
  <c r="DJ1253" s="1"/>
  <c r="DD1247"/>
  <c r="DJ1247" s="1"/>
  <c r="DD1245"/>
  <c r="DJ1245" s="1"/>
  <c r="DD1252"/>
  <c r="DJ1252" s="1"/>
  <c r="DD1248"/>
  <c r="DJ1248" s="1"/>
  <c r="DD1254"/>
  <c r="DJ1254" s="1"/>
  <c r="DD1250"/>
  <c r="DJ1250" s="1"/>
  <c r="DD1246"/>
  <c r="DJ1246" s="1"/>
  <c r="DD1255"/>
  <c r="DJ1255" s="1"/>
  <c r="VS1262"/>
  <c r="VY1262" s="1"/>
  <c r="VS1259"/>
  <c r="VY1259" s="1"/>
  <c r="VS1260"/>
  <c r="VY1260" s="1"/>
  <c r="VS1256"/>
  <c r="VY1256" s="1"/>
  <c r="VS1267"/>
  <c r="VY1267" s="1"/>
  <c r="VS1264"/>
  <c r="VY1264" s="1"/>
  <c r="VS1261"/>
  <c r="VY1261" s="1"/>
  <c r="VS1266"/>
  <c r="VY1266" s="1"/>
  <c r="VS1263"/>
  <c r="VY1263" s="1"/>
  <c r="VS1268"/>
  <c r="VY1268" s="1"/>
  <c r="VS1265"/>
  <c r="VY1265" s="1"/>
  <c r="VS1252"/>
  <c r="VY1252" s="1"/>
  <c r="VS1248"/>
  <c r="VY1248" s="1"/>
  <c r="VS1244"/>
  <c r="VY1244" s="1"/>
  <c r="VS1243"/>
  <c r="VY1243" s="1"/>
  <c r="VS1249"/>
  <c r="VY1249" s="1"/>
  <c r="VS1246"/>
  <c r="VY1246" s="1"/>
  <c r="VS1255"/>
  <c r="VY1255" s="1"/>
  <c r="VS1251"/>
  <c r="VY1251" s="1"/>
  <c r="VS1254"/>
  <c r="VY1254" s="1"/>
  <c r="VS1250"/>
  <c r="VY1250" s="1"/>
  <c r="VS1253"/>
  <c r="VY1253" s="1"/>
  <c r="VS1247"/>
  <c r="VY1247" s="1"/>
  <c r="VS1245"/>
  <c r="VY1245" s="1"/>
  <c r="PG1263"/>
  <c r="PM1263" s="1"/>
  <c r="PG1259"/>
  <c r="PM1259" s="1"/>
  <c r="PG1262"/>
  <c r="PM1262" s="1"/>
  <c r="PG1261"/>
  <c r="PM1261" s="1"/>
  <c r="PG1264"/>
  <c r="PM1264" s="1"/>
  <c r="PG1266"/>
  <c r="PM1266" s="1"/>
  <c r="PG1267"/>
  <c r="PM1267" s="1"/>
  <c r="PG1265"/>
  <c r="PM1265" s="1"/>
  <c r="PG1256"/>
  <c r="PM1256" s="1"/>
  <c r="PG1268"/>
  <c r="PM1268" s="1"/>
  <c r="PG1260"/>
  <c r="PM1260" s="1"/>
  <c r="PG1252"/>
  <c r="PM1252" s="1"/>
  <c r="PG1244"/>
  <c r="PM1244" s="1"/>
  <c r="PG1249"/>
  <c r="PM1249" s="1"/>
  <c r="PG1250"/>
  <c r="PM1250" s="1"/>
  <c r="PG1246"/>
  <c r="PM1246" s="1"/>
  <c r="PG1248"/>
  <c r="PM1248" s="1"/>
  <c r="PG1251"/>
  <c r="PM1251" s="1"/>
  <c r="PG1243"/>
  <c r="PM1243" s="1"/>
  <c r="PG1254"/>
  <c r="PM1254" s="1"/>
  <c r="PG1253"/>
  <c r="PM1253" s="1"/>
  <c r="PG1247"/>
  <c r="PM1247" s="1"/>
  <c r="PG1255"/>
  <c r="PM1255" s="1"/>
  <c r="PG1245"/>
  <c r="PM1245" s="1"/>
  <c r="IU1248"/>
  <c r="JA1248" s="1"/>
  <c r="IU1259"/>
  <c r="JA1259" s="1"/>
  <c r="IU1266"/>
  <c r="JA1266" s="1"/>
  <c r="IU1262"/>
  <c r="JA1262" s="1"/>
  <c r="IU1260"/>
  <c r="JA1260" s="1"/>
  <c r="IU1256"/>
  <c r="JA1256" s="1"/>
  <c r="IU1265"/>
  <c r="JA1265" s="1"/>
  <c r="IU1261"/>
  <c r="JA1261" s="1"/>
  <c r="IU1264"/>
  <c r="JA1264" s="1"/>
  <c r="IU1263"/>
  <c r="JA1263" s="1"/>
  <c r="IU1268"/>
  <c r="JA1268" s="1"/>
  <c r="IU1267"/>
  <c r="JA1267" s="1"/>
  <c r="IU1252"/>
  <c r="JA1252" s="1"/>
  <c r="IU1244"/>
  <c r="JA1244" s="1"/>
  <c r="IU1254"/>
  <c r="JA1254" s="1"/>
  <c r="IU1246"/>
  <c r="JA1246" s="1"/>
  <c r="IU1247"/>
  <c r="JA1247" s="1"/>
  <c r="IU1255"/>
  <c r="JA1255" s="1"/>
  <c r="IU1251"/>
  <c r="JA1251" s="1"/>
  <c r="IU1243"/>
  <c r="JA1243" s="1"/>
  <c r="IU1249"/>
  <c r="JA1249" s="1"/>
  <c r="IU1250"/>
  <c r="JA1250" s="1"/>
  <c r="IU1253"/>
  <c r="JA1253" s="1"/>
  <c r="IU1245"/>
  <c r="JA1245" s="1"/>
  <c r="CI1260"/>
  <c r="CO1260" s="1"/>
  <c r="CI1256"/>
  <c r="CO1256" s="1"/>
  <c r="CI1259"/>
  <c r="CO1259" s="1"/>
  <c r="CI1264"/>
  <c r="CO1264" s="1"/>
  <c r="CI1263"/>
  <c r="CO1263" s="1"/>
  <c r="CI1266"/>
  <c r="CO1266" s="1"/>
  <c r="CI1265"/>
  <c r="CO1265" s="1"/>
  <c r="CI1268"/>
  <c r="CO1268" s="1"/>
  <c r="CI1267"/>
  <c r="CO1267" s="1"/>
  <c r="CI1262"/>
  <c r="CO1262" s="1"/>
  <c r="CI1261"/>
  <c r="CO1261" s="1"/>
  <c r="CI1251"/>
  <c r="CO1251" s="1"/>
  <c r="CI1254"/>
  <c r="CO1254" s="1"/>
  <c r="CI1253"/>
  <c r="CO1253" s="1"/>
  <c r="CI1247"/>
  <c r="CO1247" s="1"/>
  <c r="CI1245"/>
  <c r="CO1245" s="1"/>
  <c r="CI1252"/>
  <c r="CO1252" s="1"/>
  <c r="CI1248"/>
  <c r="CO1248" s="1"/>
  <c r="CI1244"/>
  <c r="CO1244" s="1"/>
  <c r="CI1243"/>
  <c r="CO1243" s="1"/>
  <c r="CI1249"/>
  <c r="CO1249" s="1"/>
  <c r="CI1250"/>
  <c r="CO1250" s="1"/>
  <c r="CI1246"/>
  <c r="CO1246" s="1"/>
  <c r="CI1255"/>
  <c r="CO1255" s="1"/>
  <c r="WP1262"/>
  <c r="WV1262" s="1"/>
  <c r="WP1266"/>
  <c r="WV1266" s="1"/>
  <c r="WP1261"/>
  <c r="WV1261" s="1"/>
  <c r="WP1265"/>
  <c r="WV1265" s="1"/>
  <c r="WP1256"/>
  <c r="WV1256" s="1"/>
  <c r="WP1260"/>
  <c r="WV1260" s="1"/>
  <c r="WP1264"/>
  <c r="WV1264" s="1"/>
  <c r="WP1268"/>
  <c r="WV1268" s="1"/>
  <c r="WP1263"/>
  <c r="WV1263" s="1"/>
  <c r="WP1267"/>
  <c r="WV1267" s="1"/>
  <c r="WP1259"/>
  <c r="WV1259" s="1"/>
  <c r="WP1251"/>
  <c r="WV1251" s="1"/>
  <c r="WP1243"/>
  <c r="WV1243" s="1"/>
  <c r="WP1247"/>
  <c r="WV1247" s="1"/>
  <c r="QD1262"/>
  <c r="QJ1262" s="1"/>
  <c r="QD1266"/>
  <c r="QJ1266" s="1"/>
  <c r="QD1259"/>
  <c r="QJ1259" s="1"/>
  <c r="QD1263"/>
  <c r="QJ1263" s="1"/>
  <c r="QD1267"/>
  <c r="QJ1267" s="1"/>
  <c r="QD1260"/>
  <c r="QJ1260" s="1"/>
  <c r="QD1264"/>
  <c r="QJ1264" s="1"/>
  <c r="QD1268"/>
  <c r="QJ1268" s="1"/>
  <c r="QD1261"/>
  <c r="QJ1261" s="1"/>
  <c r="QD1265"/>
  <c r="QJ1265" s="1"/>
  <c r="QD1256"/>
  <c r="QJ1256" s="1"/>
  <c r="QD1251"/>
  <c r="QJ1251" s="1"/>
  <c r="QD1243"/>
  <c r="QJ1243" s="1"/>
  <c r="QD1247"/>
  <c r="QJ1247" s="1"/>
  <c r="JR1260"/>
  <c r="JX1260" s="1"/>
  <c r="JR1266"/>
  <c r="JX1266" s="1"/>
  <c r="JR1259"/>
  <c r="JX1259" s="1"/>
  <c r="JR1265"/>
  <c r="JX1265" s="1"/>
  <c r="JR1268"/>
  <c r="JX1268" s="1"/>
  <c r="JR1263"/>
  <c r="JX1263" s="1"/>
  <c r="JR1267"/>
  <c r="JX1267" s="1"/>
  <c r="JR1262"/>
  <c r="JX1262" s="1"/>
  <c r="JR1256"/>
  <c r="JX1256" s="1"/>
  <c r="JR1261"/>
  <c r="JX1261" s="1"/>
  <c r="JR1264"/>
  <c r="JX1264" s="1"/>
  <c r="JR1251"/>
  <c r="JX1251" s="1"/>
  <c r="JR1243"/>
  <c r="JX1243" s="1"/>
  <c r="JR1247"/>
  <c r="JX1247" s="1"/>
  <c r="DF1266"/>
  <c r="DL1266" s="1"/>
  <c r="DF1260"/>
  <c r="DL1260" s="1"/>
  <c r="DF1265"/>
  <c r="DL1265" s="1"/>
  <c r="DF1262"/>
  <c r="DL1262" s="1"/>
  <c r="DF1267"/>
  <c r="DL1267" s="1"/>
  <c r="DF1264"/>
  <c r="DL1264" s="1"/>
  <c r="DF1263"/>
  <c r="DL1263" s="1"/>
  <c r="DF1268"/>
  <c r="DL1268" s="1"/>
  <c r="DF1259"/>
  <c r="DL1259" s="1"/>
  <c r="DF1261"/>
  <c r="DL1261" s="1"/>
  <c r="DF1256"/>
  <c r="DL1256" s="1"/>
  <c r="DF1247"/>
  <c r="DL1247" s="1"/>
  <c r="DF1251"/>
  <c r="DL1251" s="1"/>
  <c r="DF1243"/>
  <c r="DL1243" s="1"/>
  <c r="VU1264"/>
  <c r="WA1264" s="1"/>
  <c r="VU1261"/>
  <c r="WA1261" s="1"/>
  <c r="VU1260"/>
  <c r="WA1260" s="1"/>
  <c r="VU1256"/>
  <c r="WA1256" s="1"/>
  <c r="VU1262"/>
  <c r="WA1262" s="1"/>
  <c r="VU1259"/>
  <c r="WA1259" s="1"/>
  <c r="VU1266"/>
  <c r="WA1266" s="1"/>
  <c r="VU1263"/>
  <c r="WA1263" s="1"/>
  <c r="VU1268"/>
  <c r="WA1268" s="1"/>
  <c r="VU1265"/>
  <c r="WA1265" s="1"/>
  <c r="VU1267"/>
  <c r="WA1267" s="1"/>
  <c r="VU1247"/>
  <c r="WA1247" s="1"/>
  <c r="VU1251"/>
  <c r="WA1251" s="1"/>
  <c r="VU1243"/>
  <c r="WA1243" s="1"/>
  <c r="PI1267"/>
  <c r="PO1267" s="1"/>
  <c r="PI1266"/>
  <c r="PO1266" s="1"/>
  <c r="PI1263"/>
  <c r="PO1263" s="1"/>
  <c r="PI1268"/>
  <c r="PO1268" s="1"/>
  <c r="PI1265"/>
  <c r="PO1265" s="1"/>
  <c r="PI1262"/>
  <c r="PO1262" s="1"/>
  <c r="PI1259"/>
  <c r="PO1259" s="1"/>
  <c r="PI1264"/>
  <c r="PO1264" s="1"/>
  <c r="PI1261"/>
  <c r="PO1261" s="1"/>
  <c r="PI1260"/>
  <c r="PO1260" s="1"/>
  <c r="PI1256"/>
  <c r="PO1256" s="1"/>
  <c r="PI1243"/>
  <c r="PO1243" s="1"/>
  <c r="PI1247"/>
  <c r="PO1247" s="1"/>
  <c r="PI1251"/>
  <c r="PO1251" s="1"/>
  <c r="IW1262"/>
  <c r="JC1262" s="1"/>
  <c r="IW1261"/>
  <c r="JC1261" s="1"/>
  <c r="IW1259"/>
  <c r="JC1259" s="1"/>
  <c r="IW1260"/>
  <c r="JC1260" s="1"/>
  <c r="IW1256"/>
  <c r="JC1256" s="1"/>
  <c r="IW1264"/>
  <c r="JC1264" s="1"/>
  <c r="IW1263"/>
  <c r="JC1263" s="1"/>
  <c r="IW1266"/>
  <c r="JC1266" s="1"/>
  <c r="IW1265"/>
  <c r="JC1265" s="1"/>
  <c r="IW1268"/>
  <c r="JC1268" s="1"/>
  <c r="IW1267"/>
  <c r="JC1267" s="1"/>
  <c r="IW1251"/>
  <c r="JC1251" s="1"/>
  <c r="IW1243"/>
  <c r="JC1243" s="1"/>
  <c r="IW1247"/>
  <c r="JC1247" s="1"/>
  <c r="CK1262"/>
  <c r="CQ1262" s="1"/>
  <c r="CK1261"/>
  <c r="CQ1261" s="1"/>
  <c r="CK1259"/>
  <c r="CQ1259" s="1"/>
  <c r="CK1260"/>
  <c r="CQ1260" s="1"/>
  <c r="CK1256"/>
  <c r="CQ1256" s="1"/>
  <c r="CK1264"/>
  <c r="CQ1264" s="1"/>
  <c r="CK1263"/>
  <c r="CQ1263" s="1"/>
  <c r="CK1266"/>
  <c r="CQ1266" s="1"/>
  <c r="CK1265"/>
  <c r="CQ1265" s="1"/>
  <c r="CK1268"/>
  <c r="CQ1268" s="1"/>
  <c r="CK1267"/>
  <c r="CQ1267" s="1"/>
  <c r="CK1247"/>
  <c r="CQ1247" s="1"/>
  <c r="CK1251"/>
  <c r="CQ1251" s="1"/>
  <c r="CK1243"/>
  <c r="CQ1243" s="1"/>
  <c r="Y1259"/>
  <c r="AE1259" s="1"/>
  <c r="Y1263"/>
  <c r="AE1263" s="1"/>
  <c r="Y1267"/>
  <c r="AE1267" s="1"/>
  <c r="Y1262"/>
  <c r="AE1262" s="1"/>
  <c r="Y1266"/>
  <c r="AE1266" s="1"/>
  <c r="Y1261"/>
  <c r="AE1261" s="1"/>
  <c r="Y1265"/>
  <c r="AE1265" s="1"/>
  <c r="Y1260"/>
  <c r="AE1260" s="1"/>
  <c r="Y1264"/>
  <c r="AE1264" s="1"/>
  <c r="Y1268"/>
  <c r="AE1268" s="1"/>
  <c r="Y1256"/>
  <c r="AE1256" s="1"/>
  <c r="Y1243"/>
  <c r="AE1243" s="1"/>
  <c r="Y1247"/>
  <c r="AE1247" s="1"/>
  <c r="Y1251"/>
  <c r="AE1251" s="1"/>
  <c r="GK1259"/>
  <c r="GQ1259" s="1"/>
  <c r="GK1263"/>
  <c r="GQ1263" s="1"/>
  <c r="GK1267"/>
  <c r="GQ1267" s="1"/>
  <c r="GK1262"/>
  <c r="GQ1262" s="1"/>
  <c r="GK1266"/>
  <c r="GQ1266" s="1"/>
  <c r="GK1261"/>
  <c r="GQ1261" s="1"/>
  <c r="GK1265"/>
  <c r="GQ1265" s="1"/>
  <c r="GK1260"/>
  <c r="GQ1260" s="1"/>
  <c r="GK1264"/>
  <c r="GQ1264" s="1"/>
  <c r="GK1268"/>
  <c r="GQ1268" s="1"/>
  <c r="GK1256"/>
  <c r="GQ1256" s="1"/>
  <c r="GK1243"/>
  <c r="GQ1243" s="1"/>
  <c r="GK1247"/>
  <c r="GQ1247" s="1"/>
  <c r="GK1251"/>
  <c r="GQ1251" s="1"/>
  <c r="MW1259"/>
  <c r="NC1259" s="1"/>
  <c r="MW1263"/>
  <c r="NC1263" s="1"/>
  <c r="MW1267"/>
  <c r="NC1267" s="1"/>
  <c r="MW1262"/>
  <c r="NC1262" s="1"/>
  <c r="MW1266"/>
  <c r="NC1266" s="1"/>
  <c r="MW1261"/>
  <c r="NC1261" s="1"/>
  <c r="MW1265"/>
  <c r="NC1265" s="1"/>
  <c r="MW1260"/>
  <c r="NC1260" s="1"/>
  <c r="MW1264"/>
  <c r="NC1264" s="1"/>
  <c r="MW1268"/>
  <c r="NC1268" s="1"/>
  <c r="MW1256"/>
  <c r="NC1256" s="1"/>
  <c r="MW1243"/>
  <c r="NC1243" s="1"/>
  <c r="MW1247"/>
  <c r="NC1247" s="1"/>
  <c r="MW1251"/>
  <c r="NC1251" s="1"/>
  <c r="TI1259"/>
  <c r="TO1259" s="1"/>
  <c r="TI1263"/>
  <c r="TO1263" s="1"/>
  <c r="TI1267"/>
  <c r="TO1267" s="1"/>
  <c r="TI1262"/>
  <c r="TO1262" s="1"/>
  <c r="TI1266"/>
  <c r="TO1266" s="1"/>
  <c r="TI1261"/>
  <c r="TO1261" s="1"/>
  <c r="TI1265"/>
  <c r="TO1265" s="1"/>
  <c r="TI1260"/>
  <c r="TO1260" s="1"/>
  <c r="TI1264"/>
  <c r="TO1264" s="1"/>
  <c r="TI1268"/>
  <c r="TO1268" s="1"/>
  <c r="TI1256"/>
  <c r="TO1256" s="1"/>
  <c r="TI1243"/>
  <c r="TO1243" s="1"/>
  <c r="TI1247"/>
  <c r="TO1247" s="1"/>
  <c r="TI1251"/>
  <c r="TO1251" s="1"/>
  <c r="AT1265"/>
  <c r="AZ1265" s="1"/>
  <c r="AT1266"/>
  <c r="AZ1266" s="1"/>
  <c r="AT1256"/>
  <c r="AZ1256" s="1"/>
  <c r="AT1267"/>
  <c r="AZ1267" s="1"/>
  <c r="AT1268"/>
  <c r="AZ1268" s="1"/>
  <c r="AT1263"/>
  <c r="AZ1263" s="1"/>
  <c r="AT1264"/>
  <c r="AZ1264" s="1"/>
  <c r="AT1259"/>
  <c r="AZ1259" s="1"/>
  <c r="AT1260"/>
  <c r="AZ1260" s="1"/>
  <c r="AT1261"/>
  <c r="AZ1261" s="1"/>
  <c r="AT1262"/>
  <c r="AZ1262" s="1"/>
  <c r="AT1247"/>
  <c r="AZ1247" s="1"/>
  <c r="AT1251"/>
  <c r="AZ1251" s="1"/>
  <c r="AT1243"/>
  <c r="AZ1243" s="1"/>
  <c r="HF1249"/>
  <c r="HL1249" s="1"/>
  <c r="HF1263"/>
  <c r="HL1263" s="1"/>
  <c r="HF1264"/>
  <c r="HL1264" s="1"/>
  <c r="HF1268"/>
  <c r="HL1268" s="1"/>
  <c r="HF1267"/>
  <c r="HL1267" s="1"/>
  <c r="HF1256"/>
  <c r="HL1256" s="1"/>
  <c r="HF1266"/>
  <c r="HL1266" s="1"/>
  <c r="HF1265"/>
  <c r="HL1265" s="1"/>
  <c r="HF1262"/>
  <c r="HL1262" s="1"/>
  <c r="HF1261"/>
  <c r="HL1261" s="1"/>
  <c r="HF1260"/>
  <c r="HL1260" s="1"/>
  <c r="HF1259"/>
  <c r="HL1259" s="1"/>
  <c r="HF1247"/>
  <c r="HL1247" s="1"/>
  <c r="HF1243"/>
  <c r="HL1243" s="1"/>
  <c r="HF1251"/>
  <c r="HL1251" s="1"/>
  <c r="NR1261"/>
  <c r="NX1261" s="1"/>
  <c r="NR1262"/>
  <c r="NX1262" s="1"/>
  <c r="NR1259"/>
  <c r="NX1259" s="1"/>
  <c r="NR1260"/>
  <c r="NX1260" s="1"/>
  <c r="NR1263"/>
  <c r="NX1263" s="1"/>
  <c r="NR1264"/>
  <c r="NX1264" s="1"/>
  <c r="NR1265"/>
  <c r="NX1265" s="1"/>
  <c r="NR1266"/>
  <c r="NX1266" s="1"/>
  <c r="NR1256"/>
  <c r="NX1256" s="1"/>
  <c r="NR1267"/>
  <c r="NX1267" s="1"/>
  <c r="NR1268"/>
  <c r="NX1268" s="1"/>
  <c r="NR1247"/>
  <c r="NX1247" s="1"/>
  <c r="NR1243"/>
  <c r="NX1243" s="1"/>
  <c r="NR1251"/>
  <c r="NX1251" s="1"/>
  <c r="UD1249"/>
  <c r="UJ1249" s="1"/>
  <c r="UD1263"/>
  <c r="UJ1263" s="1"/>
  <c r="UD1264"/>
  <c r="UJ1264" s="1"/>
  <c r="UD1268"/>
  <c r="UJ1268" s="1"/>
  <c r="UD1267"/>
  <c r="UJ1267" s="1"/>
  <c r="UD1256"/>
  <c r="UJ1256" s="1"/>
  <c r="UD1266"/>
  <c r="UJ1266" s="1"/>
  <c r="UD1265"/>
  <c r="UJ1265" s="1"/>
  <c r="UD1262"/>
  <c r="UJ1262" s="1"/>
  <c r="UD1261"/>
  <c r="UJ1261" s="1"/>
  <c r="UD1260"/>
  <c r="UJ1260" s="1"/>
  <c r="UD1259"/>
  <c r="UJ1259" s="1"/>
  <c r="UD1247"/>
  <c r="UJ1247" s="1"/>
  <c r="UD1243"/>
  <c r="UJ1243" s="1"/>
  <c r="UD1251"/>
  <c r="UJ1251" s="1"/>
  <c r="XV1254"/>
  <c r="WF1254"/>
  <c r="UP1254"/>
  <c r="SZ1254"/>
  <c r="RJ1254"/>
  <c r="PT1254"/>
  <c r="OD1254"/>
  <c r="MN1254"/>
  <c r="KX1254"/>
  <c r="JH1254"/>
  <c r="HR1254"/>
  <c r="GB1254"/>
  <c r="EL1254"/>
  <c r="CV1254"/>
  <c r="BF1254"/>
  <c r="P1254"/>
  <c r="YQ1254"/>
  <c r="XA1254"/>
  <c r="VK1254"/>
  <c r="TU1254"/>
  <c r="SE1254"/>
  <c r="QO1254"/>
  <c r="OY1254"/>
  <c r="NI1254"/>
  <c r="LS1254"/>
  <c r="KC1254"/>
  <c r="IM1254"/>
  <c r="GW1254"/>
  <c r="FG1254"/>
  <c r="DQ1254"/>
  <c r="CA1254"/>
  <c r="AK1254"/>
  <c r="XW1253"/>
  <c r="WG1253"/>
  <c r="UQ1253"/>
  <c r="TA1253"/>
  <c r="RK1253"/>
  <c r="PU1253"/>
  <c r="OE1253"/>
  <c r="MO1253"/>
  <c r="KY1253"/>
  <c r="JI1253"/>
  <c r="HS1253"/>
  <c r="GC1253"/>
  <c r="EM1253"/>
  <c r="CW1253"/>
  <c r="BG1253"/>
  <c r="Q1253"/>
  <c r="YR1253"/>
  <c r="XB1253"/>
  <c r="VL1253"/>
  <c r="TV1253"/>
  <c r="SF1253"/>
  <c r="QP1253"/>
  <c r="OZ1253"/>
  <c r="NJ1253"/>
  <c r="LT1253"/>
  <c r="KD1253"/>
  <c r="IN1253"/>
  <c r="GX1253"/>
  <c r="FH1253"/>
  <c r="DR1253"/>
  <c r="CB1253"/>
  <c r="AL1253"/>
  <c r="XU1255"/>
  <c r="WE1255"/>
  <c r="UO1255"/>
  <c r="SY1255"/>
  <c r="RI1255"/>
  <c r="PS1255"/>
  <c r="OC1255"/>
  <c r="MM1255"/>
  <c r="KW1255"/>
  <c r="JG1255"/>
  <c r="HQ1255"/>
  <c r="GA1255"/>
  <c r="EK1255"/>
  <c r="CU1255"/>
  <c r="BE1255"/>
  <c r="O1255"/>
  <c r="YP1255"/>
  <c r="WZ1255"/>
  <c r="VJ1255"/>
  <c r="TT1255"/>
  <c r="SD1255"/>
  <c r="QN1255"/>
  <c r="OX1255"/>
  <c r="NH1255"/>
  <c r="LR1255"/>
  <c r="KB1255"/>
  <c r="IL1255"/>
  <c r="GV1255"/>
  <c r="FF1255"/>
  <c r="DP1255"/>
  <c r="BZ1255"/>
  <c r="AJ1255"/>
  <c r="YR1251"/>
  <c r="XB1251"/>
  <c r="VL1251"/>
  <c r="TV1251"/>
  <c r="SF1251"/>
  <c r="QP1251"/>
  <c r="OZ1251"/>
  <c r="NJ1251"/>
  <c r="LT1251"/>
  <c r="KD1251"/>
  <c r="IN1251"/>
  <c r="GX1251"/>
  <c r="FH1251"/>
  <c r="DR1251"/>
  <c r="CB1251"/>
  <c r="AL1251"/>
  <c r="XW1251"/>
  <c r="WG1251"/>
  <c r="UQ1251"/>
  <c r="TA1251"/>
  <c r="RK1251"/>
  <c r="PU1251"/>
  <c r="OE1251"/>
  <c r="MO1251"/>
  <c r="KY1251"/>
  <c r="JI1251"/>
  <c r="HS1251"/>
  <c r="GC1251"/>
  <c r="EM1251"/>
  <c r="CW1251"/>
  <c r="BG1251"/>
  <c r="Q1251"/>
  <c r="YP1249"/>
  <c r="WZ1249"/>
  <c r="VJ1249"/>
  <c r="TT1249"/>
  <c r="SD1249"/>
  <c r="QN1249"/>
  <c r="OX1249"/>
  <c r="NH1249"/>
  <c r="LR1249"/>
  <c r="KB1249"/>
  <c r="IL1249"/>
  <c r="GV1249"/>
  <c r="FF1249"/>
  <c r="DP1249"/>
  <c r="BZ1249"/>
  <c r="AJ1249"/>
  <c r="XU1249"/>
  <c r="WE1249"/>
  <c r="UO1249"/>
  <c r="SY1249"/>
  <c r="RI1249"/>
  <c r="PS1249"/>
  <c r="OC1249"/>
  <c r="MM1249"/>
  <c r="KW1249"/>
  <c r="JG1249"/>
  <c r="HQ1249"/>
  <c r="GA1249"/>
  <c r="EK1249"/>
  <c r="CU1249"/>
  <c r="BE1249"/>
  <c r="O1249"/>
  <c r="XU1248"/>
  <c r="WE1248"/>
  <c r="UO1248"/>
  <c r="SY1248"/>
  <c r="RI1248"/>
  <c r="PS1248"/>
  <c r="OC1248"/>
  <c r="MM1248"/>
  <c r="KW1248"/>
  <c r="JG1248"/>
  <c r="HQ1248"/>
  <c r="GA1248"/>
  <c r="EK1248"/>
  <c r="CU1248"/>
  <c r="BE1248"/>
  <c r="O1248"/>
  <c r="WZ1248"/>
  <c r="VJ1248"/>
  <c r="TT1248"/>
  <c r="SD1248"/>
  <c r="QN1248"/>
  <c r="OX1248"/>
  <c r="NH1248"/>
  <c r="LR1248"/>
  <c r="KB1248"/>
  <c r="IL1248"/>
  <c r="GV1248"/>
  <c r="FF1248"/>
  <c r="DP1248"/>
  <c r="BZ1248"/>
  <c r="AJ1248"/>
  <c r="YP1248"/>
  <c r="UX1260"/>
  <c r="VD1260" s="1"/>
  <c r="UX1264"/>
  <c r="VD1264" s="1"/>
  <c r="UX1268"/>
  <c r="VD1268" s="1"/>
  <c r="UX1263"/>
  <c r="VD1263" s="1"/>
  <c r="UX1267"/>
  <c r="VD1267" s="1"/>
  <c r="UX1256"/>
  <c r="VD1256" s="1"/>
  <c r="UX1262"/>
  <c r="VD1262" s="1"/>
  <c r="UX1266"/>
  <c r="VD1266" s="1"/>
  <c r="UX1261"/>
  <c r="VD1261" s="1"/>
  <c r="UX1265"/>
  <c r="VD1265" s="1"/>
  <c r="UX1259"/>
  <c r="VD1259" s="1"/>
  <c r="UX1252"/>
  <c r="VD1252" s="1"/>
  <c r="UX1244"/>
  <c r="VD1244" s="1"/>
  <c r="UX1243"/>
  <c r="VD1243" s="1"/>
  <c r="UX1249"/>
  <c r="VD1249" s="1"/>
  <c r="UX1248"/>
  <c r="VD1248" s="1"/>
  <c r="UX1251"/>
  <c r="VD1251" s="1"/>
  <c r="UX1254"/>
  <c r="VD1254" s="1"/>
  <c r="UX1250"/>
  <c r="VD1250" s="1"/>
  <c r="UX1246"/>
  <c r="VD1246" s="1"/>
  <c r="UX1253"/>
  <c r="VD1253" s="1"/>
  <c r="UX1247"/>
  <c r="VD1247" s="1"/>
  <c r="UX1255"/>
  <c r="VD1255" s="1"/>
  <c r="UX1245"/>
  <c r="VD1245" s="1"/>
  <c r="OL1263"/>
  <c r="OR1263" s="1"/>
  <c r="OL1267"/>
  <c r="OR1267" s="1"/>
  <c r="OL1262"/>
  <c r="OR1262" s="1"/>
  <c r="OL1256"/>
  <c r="OR1256" s="1"/>
  <c r="OL1266"/>
  <c r="OR1266" s="1"/>
  <c r="OL1264"/>
  <c r="OR1264" s="1"/>
  <c r="OL1260"/>
  <c r="OR1260" s="1"/>
  <c r="OL1259"/>
  <c r="OR1259" s="1"/>
  <c r="OL1261"/>
  <c r="OR1261" s="1"/>
  <c r="OL1265"/>
  <c r="OR1265" s="1"/>
  <c r="OL1268"/>
  <c r="OR1268" s="1"/>
  <c r="OL1248"/>
  <c r="OR1248" s="1"/>
  <c r="OL1244"/>
  <c r="OR1244" s="1"/>
  <c r="OL1243"/>
  <c r="OR1243" s="1"/>
  <c r="OL1249"/>
  <c r="OR1249" s="1"/>
  <c r="OL1250"/>
  <c r="OR1250" s="1"/>
  <c r="OL1246"/>
  <c r="OR1246" s="1"/>
  <c r="OL1253"/>
  <c r="OR1253" s="1"/>
  <c r="OL1247"/>
  <c r="OR1247" s="1"/>
  <c r="OL1245"/>
  <c r="OR1245" s="1"/>
  <c r="OL1252"/>
  <c r="OR1252" s="1"/>
  <c r="OL1251"/>
  <c r="OR1251" s="1"/>
  <c r="OL1254"/>
  <c r="OR1254" s="1"/>
  <c r="OL1255"/>
  <c r="OR1255" s="1"/>
  <c r="HZ1265"/>
  <c r="IF1265" s="1"/>
  <c r="HZ1260"/>
  <c r="IF1260" s="1"/>
  <c r="HZ1266"/>
  <c r="IF1266" s="1"/>
  <c r="HZ1261"/>
  <c r="IF1261" s="1"/>
  <c r="HZ1268"/>
  <c r="IF1268" s="1"/>
  <c r="HZ1264"/>
  <c r="IF1264" s="1"/>
  <c r="HZ1259"/>
  <c r="IF1259" s="1"/>
  <c r="HZ1267"/>
  <c r="IF1267" s="1"/>
  <c r="HZ1262"/>
  <c r="IF1262" s="1"/>
  <c r="HZ1256"/>
  <c r="IF1256" s="1"/>
  <c r="HZ1263"/>
  <c r="IF1263" s="1"/>
  <c r="HZ1252"/>
  <c r="IF1252" s="1"/>
  <c r="HZ1243"/>
  <c r="IF1243" s="1"/>
  <c r="HZ1254"/>
  <c r="IF1254" s="1"/>
  <c r="HZ1255"/>
  <c r="IF1255" s="1"/>
  <c r="HZ1248"/>
  <c r="IF1248" s="1"/>
  <c r="HZ1244"/>
  <c r="IF1244" s="1"/>
  <c r="HZ1251"/>
  <c r="IF1251" s="1"/>
  <c r="HZ1249"/>
  <c r="IF1249" s="1"/>
  <c r="HZ1250"/>
  <c r="IF1250" s="1"/>
  <c r="HZ1246"/>
  <c r="IF1246" s="1"/>
  <c r="HZ1253"/>
  <c r="IF1253" s="1"/>
  <c r="HZ1247"/>
  <c r="IF1247" s="1"/>
  <c r="HZ1245"/>
  <c r="IF1245" s="1"/>
  <c r="BN1266"/>
  <c r="BT1266" s="1"/>
  <c r="BN1260"/>
  <c r="BT1260" s="1"/>
  <c r="BN1265"/>
  <c r="BT1265" s="1"/>
  <c r="BN1262"/>
  <c r="BT1262" s="1"/>
  <c r="BN1267"/>
  <c r="BT1267" s="1"/>
  <c r="BN1264"/>
  <c r="BT1264" s="1"/>
  <c r="BN1263"/>
  <c r="BT1263" s="1"/>
  <c r="BN1256"/>
  <c r="BT1256" s="1"/>
  <c r="BN1268"/>
  <c r="BT1268" s="1"/>
  <c r="BN1259"/>
  <c r="BT1259" s="1"/>
  <c r="BN1261"/>
  <c r="BT1261" s="1"/>
  <c r="BN1248"/>
  <c r="BT1248" s="1"/>
  <c r="BN1250"/>
  <c r="BT1250" s="1"/>
  <c r="BN1246"/>
  <c r="BT1246" s="1"/>
  <c r="BN1255"/>
  <c r="BT1255" s="1"/>
  <c r="BN1252"/>
  <c r="BT1252" s="1"/>
  <c r="BN1244"/>
  <c r="BT1244" s="1"/>
  <c r="BN1251"/>
  <c r="BT1251" s="1"/>
  <c r="BN1243"/>
  <c r="BT1243" s="1"/>
  <c r="BN1249"/>
  <c r="BT1249" s="1"/>
  <c r="BN1254"/>
  <c r="BT1254" s="1"/>
  <c r="BN1253"/>
  <c r="BT1253" s="1"/>
  <c r="BN1247"/>
  <c r="BT1247" s="1"/>
  <c r="BN1245"/>
  <c r="BT1245" s="1"/>
  <c r="UC1260"/>
  <c r="UI1260" s="1"/>
  <c r="UC1256"/>
  <c r="UI1256" s="1"/>
  <c r="UC1262"/>
  <c r="UI1262" s="1"/>
  <c r="UC1259"/>
  <c r="UI1259" s="1"/>
  <c r="UC1264"/>
  <c r="UI1264" s="1"/>
  <c r="UC1261"/>
  <c r="UI1261" s="1"/>
  <c r="UC1266"/>
  <c r="UI1266" s="1"/>
  <c r="UC1263"/>
  <c r="UI1263" s="1"/>
  <c r="UC1268"/>
  <c r="UI1268" s="1"/>
  <c r="UC1265"/>
  <c r="UI1265" s="1"/>
  <c r="UC1267"/>
  <c r="UI1267" s="1"/>
  <c r="UC1248"/>
  <c r="UI1248" s="1"/>
  <c r="UC1250"/>
  <c r="UI1250" s="1"/>
  <c r="UC1246"/>
  <c r="UI1246" s="1"/>
  <c r="UC1255"/>
  <c r="UI1255" s="1"/>
  <c r="UC1252"/>
  <c r="UI1252" s="1"/>
  <c r="UC1244"/>
  <c r="UI1244" s="1"/>
  <c r="UC1251"/>
  <c r="UI1251" s="1"/>
  <c r="UC1243"/>
  <c r="UI1243" s="1"/>
  <c r="UC1249"/>
  <c r="UI1249" s="1"/>
  <c r="UC1254"/>
  <c r="UI1254" s="1"/>
  <c r="UC1253"/>
  <c r="UI1253" s="1"/>
  <c r="UC1247"/>
  <c r="UI1247" s="1"/>
  <c r="UC1245"/>
  <c r="UI1245" s="1"/>
  <c r="NQ1266"/>
  <c r="NW1266" s="1"/>
  <c r="NQ1265"/>
  <c r="NW1265" s="1"/>
  <c r="NQ1260"/>
  <c r="NW1260" s="1"/>
  <c r="NQ1256"/>
  <c r="NW1256" s="1"/>
  <c r="NQ1262"/>
  <c r="NW1262" s="1"/>
  <c r="NQ1261"/>
  <c r="NW1261" s="1"/>
  <c r="NQ1263"/>
  <c r="NW1263" s="1"/>
  <c r="NQ1268"/>
  <c r="NW1268" s="1"/>
  <c r="NQ1267"/>
  <c r="NW1267" s="1"/>
  <c r="NQ1259"/>
  <c r="NW1259" s="1"/>
  <c r="NQ1264"/>
  <c r="NW1264" s="1"/>
  <c r="NQ1252"/>
  <c r="NW1252" s="1"/>
  <c r="NQ1248"/>
  <c r="NW1248" s="1"/>
  <c r="NQ1244"/>
  <c r="NW1244" s="1"/>
  <c r="NQ1251"/>
  <c r="NW1251" s="1"/>
  <c r="NQ1243"/>
  <c r="NW1243" s="1"/>
  <c r="NQ1249"/>
  <c r="NW1249" s="1"/>
  <c r="NQ1253"/>
  <c r="NW1253" s="1"/>
  <c r="NQ1247"/>
  <c r="NW1247" s="1"/>
  <c r="NQ1255"/>
  <c r="NW1255" s="1"/>
  <c r="NQ1254"/>
  <c r="NW1254" s="1"/>
  <c r="NQ1250"/>
  <c r="NW1250" s="1"/>
  <c r="NQ1246"/>
  <c r="NW1246" s="1"/>
  <c r="NQ1245"/>
  <c r="NW1245" s="1"/>
  <c r="HE1264"/>
  <c r="HK1264" s="1"/>
  <c r="HE1263"/>
  <c r="HK1263" s="1"/>
  <c r="HE1266"/>
  <c r="HK1266" s="1"/>
  <c r="HE1265"/>
  <c r="HK1265" s="1"/>
  <c r="HE1268"/>
  <c r="HK1268" s="1"/>
  <c r="HE1267"/>
  <c r="HK1267" s="1"/>
  <c r="HE1262"/>
  <c r="HK1262" s="1"/>
  <c r="HE1261"/>
  <c r="HK1261" s="1"/>
  <c r="HE1260"/>
  <c r="HK1260" s="1"/>
  <c r="HE1256"/>
  <c r="HK1256" s="1"/>
  <c r="HE1259"/>
  <c r="HK1259" s="1"/>
  <c r="HE1252"/>
  <c r="HK1252" s="1"/>
  <c r="HE1254"/>
  <c r="HK1254" s="1"/>
  <c r="HE1250"/>
  <c r="HK1250" s="1"/>
  <c r="HE1245"/>
  <c r="HK1245" s="1"/>
  <c r="HE1248"/>
  <c r="HK1248" s="1"/>
  <c r="HE1244"/>
  <c r="HK1244" s="1"/>
  <c r="HE1251"/>
  <c r="HK1251" s="1"/>
  <c r="HE1243"/>
  <c r="HK1243" s="1"/>
  <c r="HE1249"/>
  <c r="HK1249" s="1"/>
  <c r="HE1246"/>
  <c r="HK1246" s="1"/>
  <c r="HE1253"/>
  <c r="HK1253" s="1"/>
  <c r="HE1247"/>
  <c r="HK1247" s="1"/>
  <c r="HE1255"/>
  <c r="HK1255" s="1"/>
  <c r="AS1262"/>
  <c r="AY1262" s="1"/>
  <c r="AS1261"/>
  <c r="AY1261" s="1"/>
  <c r="AS1264"/>
  <c r="AY1264" s="1"/>
  <c r="AS1263"/>
  <c r="AY1263" s="1"/>
  <c r="AS1266"/>
  <c r="AY1266" s="1"/>
  <c r="AS1265"/>
  <c r="AY1265" s="1"/>
  <c r="AS1268"/>
  <c r="AY1268" s="1"/>
  <c r="AS1267"/>
  <c r="AY1267" s="1"/>
  <c r="AS1259"/>
  <c r="AY1259" s="1"/>
  <c r="AS1260"/>
  <c r="AY1260" s="1"/>
  <c r="AS1256"/>
  <c r="AY1256" s="1"/>
  <c r="AS1248"/>
  <c r="AY1248" s="1"/>
  <c r="AS1244"/>
  <c r="AY1244" s="1"/>
  <c r="AS1251"/>
  <c r="AY1251" s="1"/>
  <c r="AS1243"/>
  <c r="AY1243" s="1"/>
  <c r="AS1249"/>
  <c r="AY1249" s="1"/>
  <c r="AS1246"/>
  <c r="AY1246" s="1"/>
  <c r="AS1253"/>
  <c r="AY1253" s="1"/>
  <c r="AS1247"/>
  <c r="AY1247" s="1"/>
  <c r="AS1255"/>
  <c r="AY1255" s="1"/>
  <c r="AS1252"/>
  <c r="AY1252" s="1"/>
  <c r="AS1254"/>
  <c r="AY1254" s="1"/>
  <c r="AS1250"/>
  <c r="AY1250" s="1"/>
  <c r="AS1245"/>
  <c r="AY1245" s="1"/>
  <c r="YR1249"/>
  <c r="XB1249"/>
  <c r="VL1249"/>
  <c r="TV1249"/>
  <c r="SF1249"/>
  <c r="QP1249"/>
  <c r="OZ1249"/>
  <c r="NJ1249"/>
  <c r="LT1249"/>
  <c r="KD1249"/>
  <c r="IN1249"/>
  <c r="GX1249"/>
  <c r="FH1249"/>
  <c r="DR1249"/>
  <c r="CB1249"/>
  <c r="AL1249"/>
  <c r="XW1249"/>
  <c r="WG1249"/>
  <c r="UQ1249"/>
  <c r="TA1249"/>
  <c r="RK1249"/>
  <c r="PU1249"/>
  <c r="OE1249"/>
  <c r="MO1249"/>
  <c r="KY1249"/>
  <c r="JI1249"/>
  <c r="HS1249"/>
  <c r="GC1249"/>
  <c r="EM1249"/>
  <c r="CW1249"/>
  <c r="BG1249"/>
  <c r="Q1249"/>
  <c r="XW1252"/>
  <c r="WG1252"/>
  <c r="UQ1252"/>
  <c r="TA1252"/>
  <c r="RK1252"/>
  <c r="PU1252"/>
  <c r="OE1252"/>
  <c r="MO1252"/>
  <c r="KY1252"/>
  <c r="JI1252"/>
  <c r="HS1252"/>
  <c r="GC1252"/>
  <c r="EM1252"/>
  <c r="CW1252"/>
  <c r="BG1252"/>
  <c r="Q1252"/>
  <c r="XB1252"/>
  <c r="VL1252"/>
  <c r="TV1252"/>
  <c r="SF1252"/>
  <c r="QP1252"/>
  <c r="OZ1252"/>
  <c r="NJ1252"/>
  <c r="LT1252"/>
  <c r="KD1252"/>
  <c r="IN1252"/>
  <c r="GX1252"/>
  <c r="FH1252"/>
  <c r="DR1252"/>
  <c r="CB1252"/>
  <c r="AL1252"/>
  <c r="YR1252"/>
  <c r="XW1248"/>
  <c r="WG1248"/>
  <c r="UQ1248"/>
  <c r="TA1248"/>
  <c r="RK1248"/>
  <c r="PU1248"/>
  <c r="OE1248"/>
  <c r="MO1248"/>
  <c r="KY1248"/>
  <c r="JI1248"/>
  <c r="HS1248"/>
  <c r="GC1248"/>
  <c r="EM1248"/>
  <c r="CW1248"/>
  <c r="BG1248"/>
  <c r="Q1248"/>
  <c r="XB1248"/>
  <c r="VL1248"/>
  <c r="TV1248"/>
  <c r="SF1248"/>
  <c r="QP1248"/>
  <c r="OZ1248"/>
  <c r="NJ1248"/>
  <c r="LT1248"/>
  <c r="KD1248"/>
  <c r="IN1248"/>
  <c r="GX1248"/>
  <c r="FH1248"/>
  <c r="DR1248"/>
  <c r="CB1248"/>
  <c r="AL1248"/>
  <c r="YR1248"/>
  <c r="YQ1248"/>
  <c r="XA1248"/>
  <c r="VK1248"/>
  <c r="TU1248"/>
  <c r="SE1248"/>
  <c r="QO1248"/>
  <c r="OY1248"/>
  <c r="NI1248"/>
  <c r="LS1248"/>
  <c r="KC1248"/>
  <c r="IM1248"/>
  <c r="GW1248"/>
  <c r="FG1248"/>
  <c r="DQ1248"/>
  <c r="CA1248"/>
  <c r="AK1248"/>
  <c r="XV1248"/>
  <c r="WF1248"/>
  <c r="UP1248"/>
  <c r="SZ1248"/>
  <c r="RJ1248"/>
  <c r="PT1248"/>
  <c r="OD1248"/>
  <c r="MN1248"/>
  <c r="KX1248"/>
  <c r="JH1248"/>
  <c r="HR1248"/>
  <c r="GB1248"/>
  <c r="EL1248"/>
  <c r="CV1248"/>
  <c r="BF1248"/>
  <c r="P1248"/>
  <c r="YP1253"/>
  <c r="WZ1253"/>
  <c r="VJ1253"/>
  <c r="TT1253"/>
  <c r="SD1253"/>
  <c r="QN1253"/>
  <c r="OX1253"/>
  <c r="NH1253"/>
  <c r="LR1253"/>
  <c r="KB1253"/>
  <c r="IL1253"/>
  <c r="GV1253"/>
  <c r="FF1253"/>
  <c r="DP1253"/>
  <c r="BZ1253"/>
  <c r="AJ1253"/>
  <c r="XU1253"/>
  <c r="WE1253"/>
  <c r="UO1253"/>
  <c r="SY1253"/>
  <c r="RI1253"/>
  <c r="PS1253"/>
  <c r="OC1253"/>
  <c r="MM1253"/>
  <c r="KW1253"/>
  <c r="JG1253"/>
  <c r="HQ1253"/>
  <c r="GA1253"/>
  <c r="EK1253"/>
  <c r="CU1253"/>
  <c r="BE1253"/>
  <c r="O1253"/>
  <c r="XU1251"/>
  <c r="WE1251"/>
  <c r="UO1251"/>
  <c r="SY1251"/>
  <c r="RI1251"/>
  <c r="PS1251"/>
  <c r="OC1251"/>
  <c r="MM1251"/>
  <c r="KW1251"/>
  <c r="JG1251"/>
  <c r="HQ1251"/>
  <c r="GA1251"/>
  <c r="EK1251"/>
  <c r="CU1251"/>
  <c r="BE1251"/>
  <c r="O1251"/>
  <c r="YP1251"/>
  <c r="WZ1251"/>
  <c r="VJ1251"/>
  <c r="TT1251"/>
  <c r="SD1251"/>
  <c r="QN1251"/>
  <c r="OX1251"/>
  <c r="NH1251"/>
  <c r="LR1251"/>
  <c r="KB1251"/>
  <c r="IL1251"/>
  <c r="GV1251"/>
  <c r="FF1251"/>
  <c r="DP1251"/>
  <c r="BZ1251"/>
  <c r="AJ1251"/>
  <c r="WO1254"/>
  <c r="WU1254" s="1"/>
  <c r="DE1254"/>
  <c r="DK1254" s="1"/>
  <c r="JQ1254"/>
  <c r="JW1254" s="1"/>
  <c r="QC1254"/>
  <c r="QI1254" s="1"/>
  <c r="UD1254"/>
  <c r="UJ1254" s="1"/>
  <c r="WO1250"/>
  <c r="WU1250" s="1"/>
  <c r="DE1250"/>
  <c r="DK1250" s="1"/>
  <c r="JQ1250"/>
  <c r="JW1250" s="1"/>
  <c r="KL1250"/>
  <c r="KR1250" s="1"/>
  <c r="XJ1250"/>
  <c r="XP1250" s="1"/>
  <c r="AT1250"/>
  <c r="AZ1250" s="1"/>
  <c r="QC1250"/>
  <c r="QI1250" s="1"/>
  <c r="TI1246"/>
  <c r="TO1246" s="1"/>
  <c r="Y1246"/>
  <c r="AE1246" s="1"/>
  <c r="GK1246"/>
  <c r="GQ1246" s="1"/>
  <c r="MW1246"/>
  <c r="NC1246" s="1"/>
  <c r="KL1246"/>
  <c r="KR1246" s="1"/>
  <c r="XJ1246"/>
  <c r="XP1246" s="1"/>
  <c r="QX1246"/>
  <c r="RD1246" s="1"/>
  <c r="WO1253"/>
  <c r="WU1253" s="1"/>
  <c r="DE1253"/>
  <c r="DK1253" s="1"/>
  <c r="JQ1253"/>
  <c r="JW1253" s="1"/>
  <c r="KL1253"/>
  <c r="KR1253" s="1"/>
  <c r="XJ1253"/>
  <c r="XP1253" s="1"/>
  <c r="AT1253"/>
  <c r="AZ1253" s="1"/>
  <c r="HF1253"/>
  <c r="HL1253" s="1"/>
  <c r="WP1249"/>
  <c r="WV1249" s="1"/>
  <c r="QD1249"/>
  <c r="QJ1249" s="1"/>
  <c r="ZA1249"/>
  <c r="ZG1249" s="1"/>
  <c r="VU1249"/>
  <c r="WA1249" s="1"/>
  <c r="CK1249"/>
  <c r="CQ1249" s="1"/>
  <c r="GL1249"/>
  <c r="GR1249" s="1"/>
  <c r="IW1249"/>
  <c r="JC1249" s="1"/>
  <c r="Z1249"/>
  <c r="AF1249" s="1"/>
  <c r="JR1249"/>
  <c r="JX1249" s="1"/>
  <c r="WP1254"/>
  <c r="WV1254" s="1"/>
  <c r="QD1254"/>
  <c r="QJ1254" s="1"/>
  <c r="MX1254"/>
  <c r="ND1254" s="1"/>
  <c r="FQ1254"/>
  <c r="FW1254" s="1"/>
  <c r="DF1254"/>
  <c r="DL1254" s="1"/>
  <c r="ZA1254"/>
  <c r="ZG1254" s="1"/>
  <c r="VU1254"/>
  <c r="WA1254" s="1"/>
  <c r="IW1254"/>
  <c r="JC1254" s="1"/>
  <c r="PI1254"/>
  <c r="PO1254" s="1"/>
  <c r="WP1250"/>
  <c r="WV1250" s="1"/>
  <c r="QD1250"/>
  <c r="QJ1250" s="1"/>
  <c r="SO1250"/>
  <c r="SU1250" s="1"/>
  <c r="VU1250"/>
  <c r="WA1250" s="1"/>
  <c r="FQ1250"/>
  <c r="FW1250" s="1"/>
  <c r="IW1250"/>
  <c r="JC1250" s="1"/>
  <c r="ZA1250"/>
  <c r="ZG1250" s="1"/>
  <c r="MX1250"/>
  <c r="ND1250" s="1"/>
  <c r="DF1250"/>
  <c r="DL1250" s="1"/>
  <c r="MC1250"/>
  <c r="MI1250" s="1"/>
  <c r="Z1250"/>
  <c r="AF1250" s="1"/>
  <c r="QD1246"/>
  <c r="QJ1246" s="1"/>
  <c r="TJ1246"/>
  <c r="TP1246" s="1"/>
  <c r="FQ1246"/>
  <c r="FW1246" s="1"/>
  <c r="SO1246"/>
  <c r="SU1246" s="1"/>
  <c r="MX1246"/>
  <c r="ND1246" s="1"/>
  <c r="GL1246"/>
  <c r="GR1246" s="1"/>
  <c r="IW1246"/>
  <c r="JC1246" s="1"/>
  <c r="JR1246"/>
  <c r="JX1246" s="1"/>
  <c r="TJ1253"/>
  <c r="TP1253" s="1"/>
  <c r="ZA1253"/>
  <c r="ZG1253" s="1"/>
  <c r="VU1253"/>
  <c r="WA1253" s="1"/>
  <c r="CK1253"/>
  <c r="CQ1253" s="1"/>
  <c r="GL1253"/>
  <c r="GR1253" s="1"/>
  <c r="IW1253"/>
  <c r="JC1253" s="1"/>
  <c r="FQ1253"/>
  <c r="FW1253" s="1"/>
  <c r="MC1253"/>
  <c r="MI1253" s="1"/>
  <c r="JR1253"/>
  <c r="JX1253" s="1"/>
  <c r="TI1249"/>
  <c r="TO1249" s="1"/>
  <c r="Y1249"/>
  <c r="AE1249" s="1"/>
  <c r="GK1249"/>
  <c r="GQ1249" s="1"/>
  <c r="MW1249"/>
  <c r="NC1249" s="1"/>
  <c r="DZ1249"/>
  <c r="EF1249" s="1"/>
  <c r="NR1249"/>
  <c r="NX1249" s="1"/>
  <c r="QC1249"/>
  <c r="QI1249" s="1"/>
  <c r="WP1252"/>
  <c r="WV1252" s="1"/>
  <c r="SO1252"/>
  <c r="SU1252" s="1"/>
  <c r="VU1252"/>
  <c r="WA1252" s="1"/>
  <c r="MX1252"/>
  <c r="ND1252" s="1"/>
  <c r="FQ1252"/>
  <c r="FW1252" s="1"/>
  <c r="GL1252"/>
  <c r="GR1252" s="1"/>
  <c r="ZA1252"/>
  <c r="ZG1252" s="1"/>
  <c r="Z1252"/>
  <c r="AF1252" s="1"/>
  <c r="MC1252"/>
  <c r="MI1252" s="1"/>
  <c r="TI1248"/>
  <c r="TO1248" s="1"/>
  <c r="Y1248"/>
  <c r="AE1248" s="1"/>
  <c r="GK1248"/>
  <c r="GQ1248" s="1"/>
  <c r="MW1248"/>
  <c r="NC1248" s="1"/>
  <c r="DZ1248"/>
  <c r="EF1248" s="1"/>
  <c r="NR1248"/>
  <c r="NX1248" s="1"/>
  <c r="HF1248"/>
  <c r="HL1248" s="1"/>
  <c r="QC1248"/>
  <c r="QI1248" s="1"/>
  <c r="TI1244"/>
  <c r="TO1244" s="1"/>
  <c r="Y1244"/>
  <c r="AE1244" s="1"/>
  <c r="GK1244"/>
  <c r="GQ1244" s="1"/>
  <c r="MW1244"/>
  <c r="NC1244" s="1"/>
  <c r="KL1244"/>
  <c r="KR1244" s="1"/>
  <c r="XJ1244"/>
  <c r="XP1244" s="1"/>
  <c r="QX1244"/>
  <c r="RD1244" s="1"/>
  <c r="WO1255"/>
  <c r="WU1255" s="1"/>
  <c r="DE1255"/>
  <c r="DK1255" s="1"/>
  <c r="JQ1255"/>
  <c r="JW1255" s="1"/>
  <c r="DZ1255"/>
  <c r="EF1255" s="1"/>
  <c r="NR1255"/>
  <c r="NX1255" s="1"/>
  <c r="AT1255"/>
  <c r="AZ1255" s="1"/>
  <c r="UD1255"/>
  <c r="UJ1255" s="1"/>
  <c r="WO1245"/>
  <c r="WU1245" s="1"/>
  <c r="DE1245"/>
  <c r="DK1245" s="1"/>
  <c r="JQ1245"/>
  <c r="JW1245" s="1"/>
  <c r="DZ1245"/>
  <c r="EF1245" s="1"/>
  <c r="NR1245"/>
  <c r="NX1245" s="1"/>
  <c r="AT1245"/>
  <c r="AZ1245" s="1"/>
  <c r="QX1245"/>
  <c r="RD1245" s="1"/>
  <c r="WO1252"/>
  <c r="WU1252" s="1"/>
  <c r="DE1252"/>
  <c r="DK1252" s="1"/>
  <c r="JQ1252"/>
  <c r="JW1252" s="1"/>
  <c r="KL1252"/>
  <c r="KR1252" s="1"/>
  <c r="XJ1252"/>
  <c r="XP1252" s="1"/>
  <c r="QC1252"/>
  <c r="QI1252" s="1"/>
  <c r="HF1252"/>
  <c r="HL1252" s="1"/>
  <c r="UD1252"/>
  <c r="UJ1252" s="1"/>
  <c r="WP1248"/>
  <c r="WV1248" s="1"/>
  <c r="QD1248"/>
  <c r="QJ1248" s="1"/>
  <c r="MX1248"/>
  <c r="ND1248" s="1"/>
  <c r="FQ1248"/>
  <c r="FW1248" s="1"/>
  <c r="GL1248"/>
  <c r="GR1248" s="1"/>
  <c r="IW1248"/>
  <c r="JC1248" s="1"/>
  <c r="Z1248"/>
  <c r="AF1248" s="1"/>
  <c r="WP1244"/>
  <c r="WV1244" s="1"/>
  <c r="QD1244"/>
  <c r="QJ1244" s="1"/>
  <c r="SO1244"/>
  <c r="SU1244" s="1"/>
  <c r="MX1244"/>
  <c r="ND1244" s="1"/>
  <c r="FQ1244"/>
  <c r="FW1244" s="1"/>
  <c r="DF1244"/>
  <c r="DL1244" s="1"/>
  <c r="JR1244"/>
  <c r="JX1244" s="1"/>
  <c r="WP1255"/>
  <c r="WV1255" s="1"/>
  <c r="QD1255"/>
  <c r="QJ1255" s="1"/>
  <c r="ZA1255"/>
  <c r="ZG1255" s="1"/>
  <c r="VU1255"/>
  <c r="WA1255" s="1"/>
  <c r="CK1255"/>
  <c r="CQ1255" s="1"/>
  <c r="DF1255"/>
  <c r="DL1255" s="1"/>
  <c r="FQ1255"/>
  <c r="FW1255" s="1"/>
  <c r="Z1255"/>
  <c r="AF1255" s="1"/>
  <c r="WP1245"/>
  <c r="WV1245" s="1"/>
  <c r="QD1245"/>
  <c r="QJ1245" s="1"/>
  <c r="ZA1245"/>
  <c r="ZG1245" s="1"/>
  <c r="VU1245"/>
  <c r="WA1245" s="1"/>
  <c r="CK1245"/>
  <c r="CQ1245" s="1"/>
  <c r="GL1245"/>
  <c r="GR1245" s="1"/>
  <c r="IW1245"/>
  <c r="JC1245" s="1"/>
  <c r="PI1245"/>
  <c r="PO1245" s="1"/>
  <c r="MC1245"/>
  <c r="MI1245" s="1"/>
  <c r="JR1245"/>
  <c r="JX1245" s="1"/>
  <c r="XW1245"/>
  <c r="WG1245"/>
  <c r="UQ1245"/>
  <c r="TA1245"/>
  <c r="RK1245"/>
  <c r="PU1245"/>
  <c r="OE1245"/>
  <c r="MO1245"/>
  <c r="KY1245"/>
  <c r="JI1245"/>
  <c r="HS1245"/>
  <c r="GC1245"/>
  <c r="EM1245"/>
  <c r="CW1245"/>
  <c r="BG1245"/>
  <c r="Q1245"/>
  <c r="YR1245"/>
  <c r="XB1245"/>
  <c r="VL1245"/>
  <c r="TV1245"/>
  <c r="SF1245"/>
  <c r="QP1245"/>
  <c r="OZ1245"/>
  <c r="NJ1245"/>
  <c r="LT1245"/>
  <c r="KD1245"/>
  <c r="IN1245"/>
  <c r="GX1245"/>
  <c r="FH1245"/>
  <c r="DR1245"/>
  <c r="CB1245"/>
  <c r="AL1245"/>
  <c r="XU1244"/>
  <c r="WE1244"/>
  <c r="UO1244"/>
  <c r="SY1244"/>
  <c r="RI1244"/>
  <c r="PS1244"/>
  <c r="OC1244"/>
  <c r="MM1244"/>
  <c r="KW1244"/>
  <c r="JG1244"/>
  <c r="HQ1244"/>
  <c r="GA1244"/>
  <c r="EK1244"/>
  <c r="CU1244"/>
  <c r="BE1244"/>
  <c r="O1244"/>
  <c r="WZ1244"/>
  <c r="VJ1244"/>
  <c r="TT1244"/>
  <c r="SD1244"/>
  <c r="QN1244"/>
  <c r="OX1244"/>
  <c r="NH1244"/>
  <c r="LR1244"/>
  <c r="KB1244"/>
  <c r="IL1244"/>
  <c r="GV1244"/>
  <c r="FF1244"/>
  <c r="DP1244"/>
  <c r="BZ1244"/>
  <c r="AJ1244"/>
  <c r="YP1244"/>
  <c r="XV1246"/>
  <c r="WF1246"/>
  <c r="UP1246"/>
  <c r="SZ1246"/>
  <c r="RJ1246"/>
  <c r="PT1246"/>
  <c r="OD1246"/>
  <c r="MN1246"/>
  <c r="KX1246"/>
  <c r="JH1246"/>
  <c r="HR1246"/>
  <c r="GB1246"/>
  <c r="EL1246"/>
  <c r="CV1246"/>
  <c r="BF1246"/>
  <c r="P1246"/>
  <c r="YQ1246"/>
  <c r="XA1246"/>
  <c r="VK1246"/>
  <c r="TU1246"/>
  <c r="SE1246"/>
  <c r="QO1246"/>
  <c r="OY1246"/>
  <c r="NI1246"/>
  <c r="LS1246"/>
  <c r="KC1246"/>
  <c r="IM1246"/>
  <c r="GW1246"/>
  <c r="FG1246"/>
  <c r="DQ1246"/>
  <c r="CA1246"/>
  <c r="AK1246"/>
  <c r="XW1243"/>
  <c r="WG1243"/>
  <c r="UQ1243"/>
  <c r="TA1243"/>
  <c r="RK1243"/>
  <c r="PU1243"/>
  <c r="OE1243"/>
  <c r="MO1243"/>
  <c r="KY1243"/>
  <c r="JI1243"/>
  <c r="HS1243"/>
  <c r="GC1243"/>
  <c r="EM1243"/>
  <c r="CW1243"/>
  <c r="BG1243"/>
  <c r="Q1243"/>
  <c r="YR1243"/>
  <c r="XB1243"/>
  <c r="VL1243"/>
  <c r="TV1243"/>
  <c r="SF1243"/>
  <c r="QP1243"/>
  <c r="OZ1243"/>
  <c r="NJ1243"/>
  <c r="LT1243"/>
  <c r="KD1243"/>
  <c r="IN1243"/>
  <c r="GX1243"/>
  <c r="FH1243"/>
  <c r="DR1243"/>
  <c r="CB1243"/>
  <c r="AL1243"/>
  <c r="XU1247"/>
  <c r="WE1247"/>
  <c r="UO1247"/>
  <c r="SY1247"/>
  <c r="RI1247"/>
  <c r="PS1247"/>
  <c r="OC1247"/>
  <c r="MM1247"/>
  <c r="KW1247"/>
  <c r="JG1247"/>
  <c r="HQ1247"/>
  <c r="GA1247"/>
  <c r="EK1247"/>
  <c r="CU1247"/>
  <c r="BE1247"/>
  <c r="O1247"/>
  <c r="YP1247"/>
  <c r="WZ1247"/>
  <c r="VJ1247"/>
  <c r="TT1247"/>
  <c r="SD1247"/>
  <c r="QN1247"/>
  <c r="OX1247"/>
  <c r="NH1247"/>
  <c r="LR1247"/>
  <c r="KB1247"/>
  <c r="IL1247"/>
  <c r="GV1247"/>
  <c r="FF1247"/>
  <c r="DP1247"/>
  <c r="BZ1247"/>
  <c r="AJ1247"/>
  <c r="F429"/>
  <c r="I1301" s="1"/>
  <c r="XU1245"/>
  <c r="WE1245"/>
  <c r="UO1245"/>
  <c r="SY1245"/>
  <c r="RI1245"/>
  <c r="PS1245"/>
  <c r="OC1245"/>
  <c r="MM1245"/>
  <c r="KW1245"/>
  <c r="JG1245"/>
  <c r="HQ1245"/>
  <c r="GA1245"/>
  <c r="EK1245"/>
  <c r="CU1245"/>
  <c r="BE1245"/>
  <c r="O1245"/>
  <c r="YP1245"/>
  <c r="WZ1245"/>
  <c r="VJ1245"/>
  <c r="TT1245"/>
  <c r="SD1245"/>
  <c r="QN1245"/>
  <c r="OX1245"/>
  <c r="NH1245"/>
  <c r="LR1245"/>
  <c r="KB1245"/>
  <c r="IL1245"/>
  <c r="GV1245"/>
  <c r="FF1245"/>
  <c r="DP1245"/>
  <c r="BZ1245"/>
  <c r="AJ1245"/>
  <c r="XV1244"/>
  <c r="WF1244"/>
  <c r="UP1244"/>
  <c r="SZ1244"/>
  <c r="RJ1244"/>
  <c r="PT1244"/>
  <c r="OD1244"/>
  <c r="MN1244"/>
  <c r="KX1244"/>
  <c r="JH1244"/>
  <c r="HR1244"/>
  <c r="GB1244"/>
  <c r="EL1244"/>
  <c r="CV1244"/>
  <c r="BF1244"/>
  <c r="P1244"/>
  <c r="YQ1244"/>
  <c r="XA1244"/>
  <c r="VK1244"/>
  <c r="TU1244"/>
  <c r="SE1244"/>
  <c r="QO1244"/>
  <c r="OY1244"/>
  <c r="NI1244"/>
  <c r="LS1244"/>
  <c r="KC1244"/>
  <c r="IM1244"/>
  <c r="GW1244"/>
  <c r="FG1244"/>
  <c r="DQ1244"/>
  <c r="CA1244"/>
  <c r="AK1244"/>
  <c r="XW1246"/>
  <c r="WG1246"/>
  <c r="UQ1246"/>
  <c r="TA1246"/>
  <c r="RK1246"/>
  <c r="PU1246"/>
  <c r="OE1246"/>
  <c r="MO1246"/>
  <c r="KY1246"/>
  <c r="JI1246"/>
  <c r="HS1246"/>
  <c r="GC1246"/>
  <c r="EM1246"/>
  <c r="CW1246"/>
  <c r="BG1246"/>
  <c r="Q1246"/>
  <c r="XB1246"/>
  <c r="VL1246"/>
  <c r="TV1246"/>
  <c r="SF1246"/>
  <c r="QP1246"/>
  <c r="OZ1246"/>
  <c r="NJ1246"/>
  <c r="LT1246"/>
  <c r="KD1246"/>
  <c r="IN1246"/>
  <c r="GX1246"/>
  <c r="FH1246"/>
  <c r="DR1246"/>
  <c r="CB1246"/>
  <c r="AL1246"/>
  <c r="YR1246"/>
  <c r="XV1243"/>
  <c r="WF1243"/>
  <c r="UP1243"/>
  <c r="SZ1243"/>
  <c r="RJ1243"/>
  <c r="PT1243"/>
  <c r="OD1243"/>
  <c r="MN1243"/>
  <c r="KX1243"/>
  <c r="JH1243"/>
  <c r="HR1243"/>
  <c r="GB1243"/>
  <c r="EL1243"/>
  <c r="CV1243"/>
  <c r="BF1243"/>
  <c r="P1243"/>
  <c r="XA1243"/>
  <c r="VK1243"/>
  <c r="TU1243"/>
  <c r="SE1243"/>
  <c r="QO1243"/>
  <c r="OY1243"/>
  <c r="NI1243"/>
  <c r="LS1243"/>
  <c r="KC1243"/>
  <c r="IM1243"/>
  <c r="GW1243"/>
  <c r="FG1243"/>
  <c r="DQ1243"/>
  <c r="CA1243"/>
  <c r="AK1243"/>
  <c r="YQ1243"/>
  <c r="XU1243"/>
  <c r="WE1243"/>
  <c r="UO1243"/>
  <c r="SY1243"/>
  <c r="RI1243"/>
  <c r="PS1243"/>
  <c r="OC1243"/>
  <c r="MM1243"/>
  <c r="KW1243"/>
  <c r="JG1243"/>
  <c r="HQ1243"/>
  <c r="GA1243"/>
  <c r="EK1243"/>
  <c r="CU1243"/>
  <c r="BE1243"/>
  <c r="O1243"/>
  <c r="YP1243"/>
  <c r="WZ1243"/>
  <c r="VJ1243"/>
  <c r="TT1243"/>
  <c r="SD1243"/>
  <c r="QN1243"/>
  <c r="OX1243"/>
  <c r="NH1243"/>
  <c r="LR1243"/>
  <c r="KB1243"/>
  <c r="IL1243"/>
  <c r="GV1243"/>
  <c r="FF1243"/>
  <c r="DP1243"/>
  <c r="BZ1243"/>
  <c r="AJ1243"/>
  <c r="G1245"/>
  <c r="G1178"/>
  <c r="H1244"/>
  <c r="H1177"/>
  <c r="F1246"/>
  <c r="F1179"/>
  <c r="EV1253" l="1"/>
  <c r="FB1253" s="1"/>
  <c r="EV1249"/>
  <c r="FB1249" s="1"/>
  <c r="EV1250"/>
  <c r="FB1250" s="1"/>
  <c r="EV1252"/>
  <c r="FB1252" s="1"/>
  <c r="EV1255"/>
  <c r="FB1255" s="1"/>
  <c r="EV1247"/>
  <c r="FB1247" s="1"/>
  <c r="EV1251"/>
  <c r="FB1251" s="1"/>
  <c r="EV1259"/>
  <c r="FB1259" s="1"/>
  <c r="EV1256"/>
  <c r="FB1256" s="1"/>
  <c r="EV1266"/>
  <c r="FB1266" s="1"/>
  <c r="EV1268"/>
  <c r="FB1268" s="1"/>
  <c r="LH1254"/>
  <c r="LN1254" s="1"/>
  <c r="LH1253"/>
  <c r="LN1253" s="1"/>
  <c r="LH1249"/>
  <c r="LN1249" s="1"/>
  <c r="LH1252"/>
  <c r="LN1252" s="1"/>
  <c r="LH1244"/>
  <c r="LN1244" s="1"/>
  <c r="LH1247"/>
  <c r="LN1247" s="1"/>
  <c r="LH1251"/>
  <c r="LN1251" s="1"/>
  <c r="LH1261"/>
  <c r="LN1261" s="1"/>
  <c r="LH1268"/>
  <c r="LN1268" s="1"/>
  <c r="LH1264"/>
  <c r="LN1264" s="1"/>
  <c r="LH1262"/>
  <c r="LN1262" s="1"/>
  <c r="RT1249"/>
  <c r="RZ1249" s="1"/>
  <c r="RT1250"/>
  <c r="RZ1250" s="1"/>
  <c r="RT1253"/>
  <c r="RZ1253" s="1"/>
  <c r="RT1255"/>
  <c r="RZ1255" s="1"/>
  <c r="RT1252"/>
  <c r="RZ1252" s="1"/>
  <c r="RT1243"/>
  <c r="RZ1243" s="1"/>
  <c r="RT1247"/>
  <c r="RZ1247" s="1"/>
  <c r="RT1265"/>
  <c r="RZ1265" s="1"/>
  <c r="RT1266"/>
  <c r="RZ1266" s="1"/>
  <c r="RT1259"/>
  <c r="RZ1259" s="1"/>
  <c r="RT1263"/>
  <c r="RZ1263" s="1"/>
  <c r="YF1249"/>
  <c r="YL1249" s="1"/>
  <c r="YF1250"/>
  <c r="YL1250" s="1"/>
  <c r="YF1253"/>
  <c r="YL1253" s="1"/>
  <c r="YF1255"/>
  <c r="YL1255" s="1"/>
  <c r="YF1252"/>
  <c r="YL1252" s="1"/>
  <c r="YF1243"/>
  <c r="YL1243" s="1"/>
  <c r="YF1247"/>
  <c r="YL1247" s="1"/>
  <c r="YF1265"/>
  <c r="YL1265" s="1"/>
  <c r="YF1266"/>
  <c r="YL1266" s="1"/>
  <c r="YF1259"/>
  <c r="YL1259" s="1"/>
  <c r="YF1263"/>
  <c r="YL1263" s="1"/>
  <c r="SN1253"/>
  <c r="ST1253" s="1"/>
  <c r="SN1254"/>
  <c r="ST1254" s="1"/>
  <c r="SN1246"/>
  <c r="ST1246" s="1"/>
  <c r="SN1248"/>
  <c r="ST1248" s="1"/>
  <c r="SN1255"/>
  <c r="ST1255" s="1"/>
  <c r="SN1247"/>
  <c r="ST1247" s="1"/>
  <c r="SN1263"/>
  <c r="ST1263" s="1"/>
  <c r="SN1259"/>
  <c r="ST1259" s="1"/>
  <c r="SN1260"/>
  <c r="ST1260" s="1"/>
  <c r="SN1262"/>
  <c r="ST1262" s="1"/>
  <c r="SN1256"/>
  <c r="ST1256" s="1"/>
  <c r="MB1254"/>
  <c r="MH1254" s="1"/>
  <c r="MB1246"/>
  <c r="MH1246" s="1"/>
  <c r="MB1249"/>
  <c r="MH1249" s="1"/>
  <c r="MB1244"/>
  <c r="MH1244" s="1"/>
  <c r="MB1245"/>
  <c r="MH1245" s="1"/>
  <c r="MB1247"/>
  <c r="MH1247" s="1"/>
  <c r="MB1251"/>
  <c r="MH1251" s="1"/>
  <c r="MB1268"/>
  <c r="MH1268" s="1"/>
  <c r="MB1263"/>
  <c r="MH1263" s="1"/>
  <c r="MB1266"/>
  <c r="MH1266" s="1"/>
  <c r="MB1267"/>
  <c r="MH1267" s="1"/>
  <c r="FP1250"/>
  <c r="FV1250" s="1"/>
  <c r="FP1249"/>
  <c r="FV1249" s="1"/>
  <c r="FP1255"/>
  <c r="FV1255" s="1"/>
  <c r="FP1252"/>
  <c r="FV1252" s="1"/>
  <c r="FP1246"/>
  <c r="FV1246" s="1"/>
  <c r="FP1243"/>
  <c r="FV1243" s="1"/>
  <c r="FP1251"/>
  <c r="FV1251" s="1"/>
  <c r="FP1256"/>
  <c r="FV1256" s="1"/>
  <c r="FP1265"/>
  <c r="FV1265" s="1"/>
  <c r="FP1262"/>
  <c r="FV1262" s="1"/>
  <c r="FP1268"/>
  <c r="FV1268" s="1"/>
  <c r="YZ1254"/>
  <c r="ZF1254" s="1"/>
  <c r="YZ1253"/>
  <c r="ZF1253" s="1"/>
  <c r="YZ1252"/>
  <c r="ZF1252" s="1"/>
  <c r="YZ1249"/>
  <c r="ZF1249" s="1"/>
  <c r="YZ1244"/>
  <c r="ZF1244" s="1"/>
  <c r="YZ1247"/>
  <c r="ZF1247" s="1"/>
  <c r="YZ1251"/>
  <c r="ZF1251" s="1"/>
  <c r="YZ1266"/>
  <c r="ZF1266" s="1"/>
  <c r="YZ1265"/>
  <c r="ZF1265" s="1"/>
  <c r="YZ1268"/>
  <c r="ZF1268" s="1"/>
  <c r="YZ1260"/>
  <c r="ZF1260" s="1"/>
  <c r="EA1249"/>
  <c r="EG1249" s="1"/>
  <c r="EA1246"/>
  <c r="EG1246" s="1"/>
  <c r="EA1248"/>
  <c r="EG1248" s="1"/>
  <c r="EA1255"/>
  <c r="EG1255" s="1"/>
  <c r="EA1253"/>
  <c r="EG1253" s="1"/>
  <c r="EA1247"/>
  <c r="EG1247" s="1"/>
  <c r="EA1251"/>
  <c r="EG1251" s="1"/>
  <c r="EA1268"/>
  <c r="EG1268" s="1"/>
  <c r="EA1266"/>
  <c r="EG1266" s="1"/>
  <c r="EA1264"/>
  <c r="EG1264" s="1"/>
  <c r="EA1262"/>
  <c r="EG1262" s="1"/>
  <c r="KM1253"/>
  <c r="KS1253" s="1"/>
  <c r="KM1244"/>
  <c r="KS1244" s="1"/>
  <c r="KM1249"/>
  <c r="KS1249" s="1"/>
  <c r="KM1250"/>
  <c r="KS1250" s="1"/>
  <c r="KM1248"/>
  <c r="KS1248" s="1"/>
  <c r="KM1247"/>
  <c r="KS1247" s="1"/>
  <c r="KM1243"/>
  <c r="KS1243" s="1"/>
  <c r="KM1261"/>
  <c r="KS1261" s="1"/>
  <c r="KM1267"/>
  <c r="KS1267" s="1"/>
  <c r="KM1265"/>
  <c r="KS1265" s="1"/>
  <c r="KM1264"/>
  <c r="KS1264" s="1"/>
  <c r="QY1250"/>
  <c r="RE1250" s="1"/>
  <c r="QY1252"/>
  <c r="RE1252" s="1"/>
  <c r="QY1249"/>
  <c r="RE1249" s="1"/>
  <c r="QY1253"/>
  <c r="RE1253" s="1"/>
  <c r="QY1255"/>
  <c r="RE1255" s="1"/>
  <c r="QY1247"/>
  <c r="RE1247" s="1"/>
  <c r="QY1251"/>
  <c r="RE1251" s="1"/>
  <c r="QY1266"/>
  <c r="RE1266" s="1"/>
  <c r="QY1265"/>
  <c r="RE1265" s="1"/>
  <c r="QY1261"/>
  <c r="RE1261" s="1"/>
  <c r="QY1259"/>
  <c r="RE1259" s="1"/>
  <c r="XK1249"/>
  <c r="XQ1249" s="1"/>
  <c r="XK1250"/>
  <c r="XQ1250" s="1"/>
  <c r="XK1252"/>
  <c r="XQ1252" s="1"/>
  <c r="XK1245"/>
  <c r="XQ1245" s="1"/>
  <c r="XK1248"/>
  <c r="XQ1248" s="1"/>
  <c r="XK1247"/>
  <c r="XQ1247" s="1"/>
  <c r="XK1251"/>
  <c r="XQ1251" s="1"/>
  <c r="XK1265"/>
  <c r="XQ1265" s="1"/>
  <c r="XK1263"/>
  <c r="XQ1263" s="1"/>
  <c r="XK1259"/>
  <c r="XQ1259" s="1"/>
  <c r="XK1256"/>
  <c r="XQ1256" s="1"/>
  <c r="UY1254"/>
  <c r="VE1254" s="1"/>
  <c r="UY1253"/>
  <c r="VE1253" s="1"/>
  <c r="UY1245"/>
  <c r="VE1245" s="1"/>
  <c r="UY1246"/>
  <c r="VE1246" s="1"/>
  <c r="UY1248"/>
  <c r="VE1248" s="1"/>
  <c r="UY1251"/>
  <c r="VE1251" s="1"/>
  <c r="UY1243"/>
  <c r="VE1243" s="1"/>
  <c r="UY1268"/>
  <c r="VE1268" s="1"/>
  <c r="UY1260"/>
  <c r="VE1260" s="1"/>
  <c r="UY1261"/>
  <c r="VE1261" s="1"/>
  <c r="UY1262"/>
  <c r="VE1262" s="1"/>
  <c r="OM1246"/>
  <c r="OS1246" s="1"/>
  <c r="OM1248"/>
  <c r="OS1248" s="1"/>
  <c r="OM1254"/>
  <c r="OS1254" s="1"/>
  <c r="OM1253"/>
  <c r="OS1253" s="1"/>
  <c r="OM1245"/>
  <c r="OS1245" s="1"/>
  <c r="OM1243"/>
  <c r="OS1243" s="1"/>
  <c r="OM1247"/>
  <c r="OS1247" s="1"/>
  <c r="OM1268"/>
  <c r="OS1268" s="1"/>
  <c r="OM1260"/>
  <c r="OS1260" s="1"/>
  <c r="OM1261"/>
  <c r="OS1261" s="1"/>
  <c r="OM1262"/>
  <c r="OS1262" s="1"/>
  <c r="IA1249"/>
  <c r="IG1249" s="1"/>
  <c r="IA1244"/>
  <c r="IG1244" s="1"/>
  <c r="IA1245"/>
  <c r="IG1245" s="1"/>
  <c r="IA1250"/>
  <c r="IG1250" s="1"/>
  <c r="IA1253"/>
  <c r="IG1253" s="1"/>
  <c r="IA1243"/>
  <c r="IG1243" s="1"/>
  <c r="IA1247"/>
  <c r="IG1247" s="1"/>
  <c r="IA1260"/>
  <c r="IG1260" s="1"/>
  <c r="IA1268"/>
  <c r="IG1268" s="1"/>
  <c r="IA1265"/>
  <c r="IG1265" s="1"/>
  <c r="IA1262"/>
  <c r="IG1262" s="1"/>
  <c r="BO1249"/>
  <c r="BU1249" s="1"/>
  <c r="BO1244"/>
  <c r="BU1244" s="1"/>
  <c r="BO1245"/>
  <c r="BU1245" s="1"/>
  <c r="BO1250"/>
  <c r="BU1250" s="1"/>
  <c r="BO1253"/>
  <c r="BU1253" s="1"/>
  <c r="BO1243"/>
  <c r="BU1243" s="1"/>
  <c r="BO1247"/>
  <c r="BU1247" s="1"/>
  <c r="BO1262"/>
  <c r="BU1262" s="1"/>
  <c r="BO1263"/>
  <c r="BU1263" s="1"/>
  <c r="BO1256"/>
  <c r="BU1256" s="1"/>
  <c r="BO1264"/>
  <c r="BU1264" s="1"/>
  <c r="AY1258"/>
  <c r="HK1258"/>
  <c r="VD1258"/>
  <c r="UJ1258"/>
  <c r="DL1258"/>
  <c r="WV1258"/>
  <c r="DJ1258"/>
  <c r="KQ1242"/>
  <c r="KQ1258"/>
  <c r="LL1258"/>
  <c r="RX1242"/>
  <c r="RX1258"/>
  <c r="YJ1242"/>
  <c r="YJ1258"/>
  <c r="FB1258"/>
  <c r="NW1242"/>
  <c r="NW1258"/>
  <c r="UI1258"/>
  <c r="BT1258"/>
  <c r="OR1242"/>
  <c r="OR1258"/>
  <c r="VD1242"/>
  <c r="VD1272" s="1"/>
  <c r="VD1273" s="1"/>
  <c r="NX1242"/>
  <c r="NX1258"/>
  <c r="NX1272" s="1"/>
  <c r="NX1273" s="1"/>
  <c r="HL1242"/>
  <c r="HL1258"/>
  <c r="AZ1242"/>
  <c r="AZ1258"/>
  <c r="AZ1272" s="1"/>
  <c r="AZ1273" s="1"/>
  <c r="TO1242"/>
  <c r="NC1242"/>
  <c r="GQ1242"/>
  <c r="AE1242"/>
  <c r="CQ1242"/>
  <c r="PO1242"/>
  <c r="WA1242"/>
  <c r="WA1258"/>
  <c r="WA1272" s="1"/>
  <c r="WA1273" s="1"/>
  <c r="DL1242"/>
  <c r="DL1272" s="1"/>
  <c r="DL1273" s="1"/>
  <c r="CO1242"/>
  <c r="JA1242"/>
  <c r="JA1258"/>
  <c r="PM1258"/>
  <c r="VY1258"/>
  <c r="DJ1242"/>
  <c r="DJ1272" s="1"/>
  <c r="DJ1273" s="1"/>
  <c r="JV1242"/>
  <c r="JV1272" s="1"/>
  <c r="JV1273" s="1"/>
  <c r="JV1258"/>
  <c r="QH1242"/>
  <c r="EE1242"/>
  <c r="RC1258"/>
  <c r="XO1242"/>
  <c r="XP1242"/>
  <c r="KR1258"/>
  <c r="EF1242"/>
  <c r="EF1272" s="1"/>
  <c r="EF1273" s="1"/>
  <c r="EF1258"/>
  <c r="WU1258"/>
  <c r="QI1242"/>
  <c r="QI1258"/>
  <c r="QI1272" s="1"/>
  <c r="QI1273" s="1"/>
  <c r="JW1258"/>
  <c r="DK1258"/>
  <c r="ZG1258"/>
  <c r="FW1242"/>
  <c r="FW1272" s="1"/>
  <c r="FW1273" s="1"/>
  <c r="FW1258"/>
  <c r="MI1242"/>
  <c r="MI1272" s="1"/>
  <c r="MI1273" s="1"/>
  <c r="MI1258"/>
  <c r="SU1242"/>
  <c r="AF1258"/>
  <c r="GR1242"/>
  <c r="GR1272" s="1"/>
  <c r="GR1273" s="1"/>
  <c r="GR1258"/>
  <c r="ND1242"/>
  <c r="ND1272" s="1"/>
  <c r="ND1273" s="1"/>
  <c r="ND1258"/>
  <c r="TP1258"/>
  <c r="ZE1258"/>
  <c r="FU1258"/>
  <c r="MG1242"/>
  <c r="MG1258"/>
  <c r="SS1242"/>
  <c r="SS1258"/>
  <c r="AD1242"/>
  <c r="AD1258"/>
  <c r="NB1242"/>
  <c r="TN1242"/>
  <c r="TN1272" s="1"/>
  <c r="TN1273" s="1"/>
  <c r="TN1258"/>
  <c r="FB1242"/>
  <c r="FB1272" s="1"/>
  <c r="FB1273" s="1"/>
  <c r="IH1258"/>
  <c r="LN1242"/>
  <c r="LN1272" s="1"/>
  <c r="LN1273" s="1"/>
  <c r="LN1258"/>
  <c r="OT1242"/>
  <c r="OT1272" s="1"/>
  <c r="OT1273" s="1"/>
  <c r="OT1258"/>
  <c r="VF1242"/>
  <c r="VZ1258"/>
  <c r="ST1242"/>
  <c r="PN1242"/>
  <c r="MH1242"/>
  <c r="MH1272" s="1"/>
  <c r="MH1273" s="1"/>
  <c r="MH1258"/>
  <c r="JB1242"/>
  <c r="JB1272" s="1"/>
  <c r="JB1273" s="1"/>
  <c r="JB1258"/>
  <c r="FV1258"/>
  <c r="CP1258"/>
  <c r="ZF1242"/>
  <c r="ZF1272" s="1"/>
  <c r="ZF1258"/>
  <c r="BA1258"/>
  <c r="EG1242"/>
  <c r="EG1258"/>
  <c r="KS1258"/>
  <c r="NY1242"/>
  <c r="NY1272" s="1"/>
  <c r="NY1273" s="1"/>
  <c r="NY1258"/>
  <c r="RE1242"/>
  <c r="XQ1242"/>
  <c r="YK1258"/>
  <c r="VE1258"/>
  <c r="RY1258"/>
  <c r="OS1258"/>
  <c r="LM1258"/>
  <c r="IG1258"/>
  <c r="FA1242"/>
  <c r="FA1272" s="1"/>
  <c r="FA1273" s="1"/>
  <c r="FA1258"/>
  <c r="BU1258"/>
  <c r="AY1242"/>
  <c r="AY1272"/>
  <c r="AY1273" s="1"/>
  <c r="HK1242"/>
  <c r="HK1272" s="1"/>
  <c r="HK1273" s="1"/>
  <c r="UI1242"/>
  <c r="BT1242"/>
  <c r="BT1272" s="1"/>
  <c r="BT1273" s="1"/>
  <c r="IF1242"/>
  <c r="IF1272" s="1"/>
  <c r="IF1273" s="1"/>
  <c r="IF1258"/>
  <c r="UJ1242"/>
  <c r="UJ1272" s="1"/>
  <c r="UJ1273" s="1"/>
  <c r="TO1258"/>
  <c r="NC1258"/>
  <c r="GQ1258"/>
  <c r="AE1258"/>
  <c r="CQ1258"/>
  <c r="JC1242"/>
  <c r="JC1258"/>
  <c r="PO1258"/>
  <c r="JX1242"/>
  <c r="JX1258"/>
  <c r="QJ1242"/>
  <c r="QJ1258"/>
  <c r="WV1242"/>
  <c r="WV1272" s="1"/>
  <c r="WV1273" s="1"/>
  <c r="CO1258"/>
  <c r="PM1242"/>
  <c r="PM1272" s="1"/>
  <c r="PM1273" s="1"/>
  <c r="VY1242"/>
  <c r="VY1272" s="1"/>
  <c r="VY1273" s="1"/>
  <c r="QH1258"/>
  <c r="WT1242"/>
  <c r="WT1272" s="1"/>
  <c r="WT1273" s="1"/>
  <c r="WT1258"/>
  <c r="EE1258"/>
  <c r="RC1242"/>
  <c r="XO1258"/>
  <c r="EZ1242"/>
  <c r="EZ1258"/>
  <c r="LL1242"/>
  <c r="LL1272" s="1"/>
  <c r="LL1273" s="1"/>
  <c r="XP1258"/>
  <c r="XP1272" s="1"/>
  <c r="XP1273" s="1"/>
  <c r="RD1242"/>
  <c r="RD1258"/>
  <c r="KR1242"/>
  <c r="WU1242"/>
  <c r="WU1272" s="1"/>
  <c r="WU1273" s="1"/>
  <c r="JW1242"/>
  <c r="JW1272" s="1"/>
  <c r="JW1273" s="1"/>
  <c r="DK1242"/>
  <c r="DK1272" s="1"/>
  <c r="DK1273" s="1"/>
  <c r="ZG1242"/>
  <c r="ZG1272" s="1"/>
  <c r="SU1258"/>
  <c r="AF1242"/>
  <c r="AF1272" s="1"/>
  <c r="AF1273" s="1"/>
  <c r="TP1242"/>
  <c r="TP1272" s="1"/>
  <c r="TP1273" s="1"/>
  <c r="ZE1242"/>
  <c r="ZE1272" s="1"/>
  <c r="FU1242"/>
  <c r="FU1272" s="1"/>
  <c r="FU1273" s="1"/>
  <c r="GP1242"/>
  <c r="GP1258"/>
  <c r="NB1258"/>
  <c r="BV1242"/>
  <c r="BV1258"/>
  <c r="IH1242"/>
  <c r="IH1272" s="1"/>
  <c r="IH1273" s="1"/>
  <c r="RZ1242"/>
  <c r="RZ1258"/>
  <c r="VF1258"/>
  <c r="YL1242"/>
  <c r="YL1272" s="1"/>
  <c r="YL1273" s="1"/>
  <c r="YL1258"/>
  <c r="VZ1242"/>
  <c r="VZ1272" s="1"/>
  <c r="VZ1273" s="1"/>
  <c r="ST1258"/>
  <c r="PN1258"/>
  <c r="FV1242"/>
  <c r="CP1242"/>
  <c r="CP1272" s="1"/>
  <c r="CP1273" s="1"/>
  <c r="BA1242"/>
  <c r="HM1242"/>
  <c r="HM1272" s="1"/>
  <c r="HM1273" s="1"/>
  <c r="HM1258"/>
  <c r="KS1242"/>
  <c r="KS1272" s="1"/>
  <c r="KS1273" s="1"/>
  <c r="RE1258"/>
  <c r="UK1242"/>
  <c r="UK1272" s="1"/>
  <c r="UK1273" s="1"/>
  <c r="UK1258"/>
  <c r="XQ1258"/>
  <c r="YK1242"/>
  <c r="VE1242"/>
  <c r="VE1272" s="1"/>
  <c r="VE1273" s="1"/>
  <c r="RY1242"/>
  <c r="OS1242"/>
  <c r="OS1272" s="1"/>
  <c r="OS1273" s="1"/>
  <c r="LM1242"/>
  <c r="IG1242"/>
  <c r="IG1272" s="1"/>
  <c r="IG1273" s="1"/>
  <c r="BU1242"/>
  <c r="F410"/>
  <c r="F419"/>
  <c r="I1290" s="1"/>
  <c r="YS1290" s="1"/>
  <c r="F430"/>
  <c r="I1302" s="1"/>
  <c r="H413"/>
  <c r="H415"/>
  <c r="H429"/>
  <c r="K1301" s="1"/>
  <c r="G429"/>
  <c r="J1301" s="1"/>
  <c r="F415"/>
  <c r="F413"/>
  <c r="F416"/>
  <c r="H419"/>
  <c r="K1290" s="1"/>
  <c r="XU1246"/>
  <c r="XU1242" s="1"/>
  <c r="XU1270" s="1"/>
  <c r="YA1271" s="1"/>
  <c r="WE1246"/>
  <c r="WE1242" s="1"/>
  <c r="WE1270" s="1"/>
  <c r="WK1271" s="1"/>
  <c r="UO1246"/>
  <c r="UO1242" s="1"/>
  <c r="UO1270" s="1"/>
  <c r="UU1271" s="1"/>
  <c r="SY1246"/>
  <c r="SY1242" s="1"/>
  <c r="SY1270" s="1"/>
  <c r="TE1271" s="1"/>
  <c r="RI1246"/>
  <c r="RI1242" s="1"/>
  <c r="RI1270" s="1"/>
  <c r="RO1271" s="1"/>
  <c r="PS1246"/>
  <c r="PS1242" s="1"/>
  <c r="PS1270" s="1"/>
  <c r="PY1271" s="1"/>
  <c r="PY1246" s="1"/>
  <c r="QE1246" s="1"/>
  <c r="OC1246"/>
  <c r="OC1242" s="1"/>
  <c r="OC1270" s="1"/>
  <c r="OI1271" s="1"/>
  <c r="MM1246"/>
  <c r="KW1246"/>
  <c r="KW1242" s="1"/>
  <c r="KW1270" s="1"/>
  <c r="LC1271" s="1"/>
  <c r="JG1246"/>
  <c r="JG1242" s="1"/>
  <c r="JG1270" s="1"/>
  <c r="JM1271" s="1"/>
  <c r="JM1246" s="1"/>
  <c r="JS1246" s="1"/>
  <c r="HQ1246"/>
  <c r="HQ1242" s="1"/>
  <c r="HQ1270" s="1"/>
  <c r="HW1271" s="1"/>
  <c r="GA1246"/>
  <c r="GA1242" s="1"/>
  <c r="GA1270" s="1"/>
  <c r="GG1271" s="1"/>
  <c r="EK1246"/>
  <c r="EK1242" s="1"/>
  <c r="EK1270" s="1"/>
  <c r="EQ1271" s="1"/>
  <c r="CU1246"/>
  <c r="CU1242" s="1"/>
  <c r="CU1270" s="1"/>
  <c r="DA1271" s="1"/>
  <c r="BE1246"/>
  <c r="BE1242" s="1"/>
  <c r="BE1270" s="1"/>
  <c r="BK1271" s="1"/>
  <c r="O1246"/>
  <c r="WZ1246"/>
  <c r="VJ1246"/>
  <c r="VJ1242" s="1"/>
  <c r="VJ1270" s="1"/>
  <c r="VP1271" s="1"/>
  <c r="TT1246"/>
  <c r="SD1246"/>
  <c r="SD1242" s="1"/>
  <c r="SD1270" s="1"/>
  <c r="SJ1271" s="1"/>
  <c r="QN1246"/>
  <c r="OX1246"/>
  <c r="OX1242" s="1"/>
  <c r="OX1270" s="1"/>
  <c r="PD1271" s="1"/>
  <c r="NH1246"/>
  <c r="LR1246"/>
  <c r="LR1242" s="1"/>
  <c r="LR1270" s="1"/>
  <c r="LX1271" s="1"/>
  <c r="KB1246"/>
  <c r="IL1246"/>
  <c r="IL1242" s="1"/>
  <c r="IL1270" s="1"/>
  <c r="IR1271" s="1"/>
  <c r="GV1246"/>
  <c r="FF1246"/>
  <c r="FF1242" s="1"/>
  <c r="FF1270" s="1"/>
  <c r="FL1271" s="1"/>
  <c r="DP1246"/>
  <c r="BZ1246"/>
  <c r="BZ1242" s="1"/>
  <c r="BZ1270" s="1"/>
  <c r="CF1271" s="1"/>
  <c r="AJ1246"/>
  <c r="YP1246"/>
  <c r="YP1242" s="1"/>
  <c r="YP1270" s="1"/>
  <c r="YV1271" s="1"/>
  <c r="XW1244"/>
  <c r="WG1244"/>
  <c r="WG1242" s="1"/>
  <c r="WG1270" s="1"/>
  <c r="WM1271" s="1"/>
  <c r="UQ1244"/>
  <c r="TA1244"/>
  <c r="TA1242" s="1"/>
  <c r="TA1270" s="1"/>
  <c r="TG1271" s="1"/>
  <c r="RK1244"/>
  <c r="PU1244"/>
  <c r="PU1242" s="1"/>
  <c r="PU1270" s="1"/>
  <c r="QA1271" s="1"/>
  <c r="OE1244"/>
  <c r="MO1244"/>
  <c r="MO1242" s="1"/>
  <c r="MO1270" s="1"/>
  <c r="MU1271" s="1"/>
  <c r="KY1244"/>
  <c r="JI1244"/>
  <c r="JI1242" s="1"/>
  <c r="JI1270" s="1"/>
  <c r="JO1271" s="1"/>
  <c r="HS1244"/>
  <c r="GC1244"/>
  <c r="GC1242" s="1"/>
  <c r="GC1270" s="1"/>
  <c r="GI1271" s="1"/>
  <c r="EM1244"/>
  <c r="CW1244"/>
  <c r="CW1242" s="1"/>
  <c r="CW1270" s="1"/>
  <c r="DC1271" s="1"/>
  <c r="BG1244"/>
  <c r="Q1244"/>
  <c r="Q1242" s="1"/>
  <c r="Q1270" s="1"/>
  <c r="W1271" s="1"/>
  <c r="XB1244"/>
  <c r="XB1242" s="1"/>
  <c r="XB1270" s="1"/>
  <c r="XH1271" s="1"/>
  <c r="VL1244"/>
  <c r="VL1242" s="1"/>
  <c r="VL1270" s="1"/>
  <c r="VR1271" s="1"/>
  <c r="TV1244"/>
  <c r="TV1242" s="1"/>
  <c r="TV1270" s="1"/>
  <c r="UB1271" s="1"/>
  <c r="SF1244"/>
  <c r="SF1242" s="1"/>
  <c r="SF1270" s="1"/>
  <c r="SL1271" s="1"/>
  <c r="QP1244"/>
  <c r="QP1242" s="1"/>
  <c r="QP1270" s="1"/>
  <c r="QV1271" s="1"/>
  <c r="OZ1244"/>
  <c r="OZ1242" s="1"/>
  <c r="OZ1270" s="1"/>
  <c r="PF1271" s="1"/>
  <c r="NJ1244"/>
  <c r="NJ1242" s="1"/>
  <c r="NJ1270" s="1"/>
  <c r="NP1271" s="1"/>
  <c r="LT1244"/>
  <c r="LT1242" s="1"/>
  <c r="LT1270" s="1"/>
  <c r="LZ1271" s="1"/>
  <c r="KD1244"/>
  <c r="KD1242" s="1"/>
  <c r="KD1270" s="1"/>
  <c r="KJ1271" s="1"/>
  <c r="IN1244"/>
  <c r="IN1242" s="1"/>
  <c r="IN1270" s="1"/>
  <c r="IT1271" s="1"/>
  <c r="GX1244"/>
  <c r="GX1242" s="1"/>
  <c r="GX1270" s="1"/>
  <c r="HD1271" s="1"/>
  <c r="FH1244"/>
  <c r="FH1242" s="1"/>
  <c r="FH1270" s="1"/>
  <c r="FN1271" s="1"/>
  <c r="DR1244"/>
  <c r="DR1242" s="1"/>
  <c r="DR1270" s="1"/>
  <c r="DX1271" s="1"/>
  <c r="CB1244"/>
  <c r="AL1244"/>
  <c r="AL1242" s="1"/>
  <c r="AL1270" s="1"/>
  <c r="AR1271" s="1"/>
  <c r="YR1244"/>
  <c r="YR1242" s="1"/>
  <c r="YR1270" s="1"/>
  <c r="YX1271" s="1"/>
  <c r="XV1245"/>
  <c r="WF1245"/>
  <c r="WF1242" s="1"/>
  <c r="WF1270" s="1"/>
  <c r="WL1271" s="1"/>
  <c r="UP1245"/>
  <c r="SZ1245"/>
  <c r="SZ1242" s="1"/>
  <c r="SZ1270" s="1"/>
  <c r="TF1271" s="1"/>
  <c r="RJ1245"/>
  <c r="PT1245"/>
  <c r="PT1242" s="1"/>
  <c r="PT1270" s="1"/>
  <c r="PZ1271" s="1"/>
  <c r="OD1245"/>
  <c r="MN1245"/>
  <c r="MN1242" s="1"/>
  <c r="MN1270" s="1"/>
  <c r="MT1271" s="1"/>
  <c r="KX1245"/>
  <c r="JH1245"/>
  <c r="JH1242" s="1"/>
  <c r="JH1270" s="1"/>
  <c r="JN1271" s="1"/>
  <c r="HR1245"/>
  <c r="GB1245"/>
  <c r="GB1242" s="1"/>
  <c r="GB1270" s="1"/>
  <c r="GH1271" s="1"/>
  <c r="EL1245"/>
  <c r="CV1245"/>
  <c r="CV1242" s="1"/>
  <c r="CV1270" s="1"/>
  <c r="DB1271" s="1"/>
  <c r="BF1245"/>
  <c r="P1245"/>
  <c r="P1242" s="1"/>
  <c r="P1270" s="1"/>
  <c r="V1271" s="1"/>
  <c r="XA1245"/>
  <c r="VK1245"/>
  <c r="VK1242" s="1"/>
  <c r="VK1270" s="1"/>
  <c r="VQ1271" s="1"/>
  <c r="TU1245"/>
  <c r="SE1245"/>
  <c r="SE1242" s="1"/>
  <c r="SE1270" s="1"/>
  <c r="SK1271" s="1"/>
  <c r="QO1245"/>
  <c r="OY1245"/>
  <c r="OY1242" s="1"/>
  <c r="OY1270" s="1"/>
  <c r="PE1271" s="1"/>
  <c r="NI1245"/>
  <c r="LS1245"/>
  <c r="LS1242" s="1"/>
  <c r="LS1270" s="1"/>
  <c r="LY1271" s="1"/>
  <c r="KC1245"/>
  <c r="IM1245"/>
  <c r="IM1242" s="1"/>
  <c r="IM1270" s="1"/>
  <c r="IS1271" s="1"/>
  <c r="GW1245"/>
  <c r="FG1245"/>
  <c r="FG1242" s="1"/>
  <c r="FG1270" s="1"/>
  <c r="FM1271" s="1"/>
  <c r="DQ1245"/>
  <c r="CA1245"/>
  <c r="CA1242" s="1"/>
  <c r="CA1270" s="1"/>
  <c r="CG1271" s="1"/>
  <c r="AK1245"/>
  <c r="YQ1245"/>
  <c r="YQ1242" s="1"/>
  <c r="YQ1270" s="1"/>
  <c r="YW1271" s="1"/>
  <c r="XX1301"/>
  <c r="WH1301"/>
  <c r="UR1301"/>
  <c r="TB1301"/>
  <c r="RL1301"/>
  <c r="PV1301"/>
  <c r="OF1301"/>
  <c r="MP1301"/>
  <c r="KZ1301"/>
  <c r="JJ1301"/>
  <c r="HT1301"/>
  <c r="GD1301"/>
  <c r="EN1301"/>
  <c r="CX1301"/>
  <c r="BH1301"/>
  <c r="R1301"/>
  <c r="XC1301"/>
  <c r="VM1301"/>
  <c r="TW1301"/>
  <c r="SG1301"/>
  <c r="QQ1301"/>
  <c r="PA1301"/>
  <c r="NK1301"/>
  <c r="LU1301"/>
  <c r="KE1301"/>
  <c r="IO1301"/>
  <c r="GY1301"/>
  <c r="FI1301"/>
  <c r="DS1301"/>
  <c r="CC1301"/>
  <c r="AM1301"/>
  <c r="YS1301"/>
  <c r="G410"/>
  <c r="AJ1242"/>
  <c r="AJ1270" s="1"/>
  <c r="AP1271" s="1"/>
  <c r="DP1242"/>
  <c r="DP1270" s="1"/>
  <c r="DV1271" s="1"/>
  <c r="GV1242"/>
  <c r="GV1270" s="1"/>
  <c r="HB1271" s="1"/>
  <c r="KB1242"/>
  <c r="KB1270" s="1"/>
  <c r="KH1271" s="1"/>
  <c r="NH1242"/>
  <c r="NH1270" s="1"/>
  <c r="NN1271" s="1"/>
  <c r="QN1242"/>
  <c r="QN1270" s="1"/>
  <c r="QT1271" s="1"/>
  <c r="TT1242"/>
  <c r="TT1270" s="1"/>
  <c r="TZ1271" s="1"/>
  <c r="WZ1242"/>
  <c r="WZ1270" s="1"/>
  <c r="XF1271" s="1"/>
  <c r="XF1246" s="1"/>
  <c r="XL1246" s="1"/>
  <c r="O1242"/>
  <c r="O1270" s="1"/>
  <c r="U1271" s="1"/>
  <c r="MM1242"/>
  <c r="MM1270" s="1"/>
  <c r="MS1271" s="1"/>
  <c r="AK1242"/>
  <c r="AK1270" s="1"/>
  <c r="AQ1271" s="1"/>
  <c r="DQ1242"/>
  <c r="DQ1270" s="1"/>
  <c r="DW1271" s="1"/>
  <c r="DW1245" s="1"/>
  <c r="EC1245" s="1"/>
  <c r="GW1242"/>
  <c r="GW1270" s="1"/>
  <c r="HC1271" s="1"/>
  <c r="KC1242"/>
  <c r="KC1270" s="1"/>
  <c r="KI1271" s="1"/>
  <c r="KI1245" s="1"/>
  <c r="KO1245" s="1"/>
  <c r="NI1242"/>
  <c r="NI1270" s="1"/>
  <c r="NO1271" s="1"/>
  <c r="QO1242"/>
  <c r="QO1270" s="1"/>
  <c r="QU1271" s="1"/>
  <c r="TU1242"/>
  <c r="TU1270" s="1"/>
  <c r="UA1271" s="1"/>
  <c r="XA1242"/>
  <c r="XA1270" s="1"/>
  <c r="XG1271" s="1"/>
  <c r="XG1245" s="1"/>
  <c r="XM1245" s="1"/>
  <c r="BF1242"/>
  <c r="BF1270" s="1"/>
  <c r="BL1271" s="1"/>
  <c r="EL1242"/>
  <c r="EL1270" s="1"/>
  <c r="ER1271" s="1"/>
  <c r="HR1242"/>
  <c r="HR1270" s="1"/>
  <c r="HX1271" s="1"/>
  <c r="KX1242"/>
  <c r="KX1270" s="1"/>
  <c r="LD1271" s="1"/>
  <c r="OD1242"/>
  <c r="OD1270" s="1"/>
  <c r="OJ1271" s="1"/>
  <c r="RJ1242"/>
  <c r="RJ1270" s="1"/>
  <c r="RP1271" s="1"/>
  <c r="UP1242"/>
  <c r="UP1270" s="1"/>
  <c r="UV1271" s="1"/>
  <c r="XV1242"/>
  <c r="XV1270" s="1"/>
  <c r="YB1271" s="1"/>
  <c r="CB1242"/>
  <c r="CB1270" s="1"/>
  <c r="CH1271" s="1"/>
  <c r="BG1242"/>
  <c r="BG1270" s="1"/>
  <c r="BM1271" s="1"/>
  <c r="EM1242"/>
  <c r="EM1270" s="1"/>
  <c r="ES1271" s="1"/>
  <c r="ES1244" s="1"/>
  <c r="EY1244" s="1"/>
  <c r="HS1242"/>
  <c r="HS1270" s="1"/>
  <c r="HY1271" s="1"/>
  <c r="KY1242"/>
  <c r="KY1270" s="1"/>
  <c r="LE1271" s="1"/>
  <c r="LE1244" s="1"/>
  <c r="LK1244" s="1"/>
  <c r="OE1242"/>
  <c r="OE1270" s="1"/>
  <c r="OK1271" s="1"/>
  <c r="RK1242"/>
  <c r="RK1270" s="1"/>
  <c r="RQ1271" s="1"/>
  <c r="RQ1244" s="1"/>
  <c r="RW1244" s="1"/>
  <c r="UQ1242"/>
  <c r="UQ1270" s="1"/>
  <c r="UW1271" s="1"/>
  <c r="XW1242"/>
  <c r="XW1270" s="1"/>
  <c r="YC1271" s="1"/>
  <c r="YC1244" s="1"/>
  <c r="YI1244" s="1"/>
  <c r="KQ1272" l="1"/>
  <c r="KQ1273" s="1"/>
  <c r="BU1272"/>
  <c r="BU1273" s="1"/>
  <c r="LM1272"/>
  <c r="LM1273" s="1"/>
  <c r="RY1272"/>
  <c r="RY1273" s="1"/>
  <c r="YK1272"/>
  <c r="YK1273" s="1"/>
  <c r="BA1272"/>
  <c r="BA1273" s="1"/>
  <c r="FV1272"/>
  <c r="FV1273" s="1"/>
  <c r="RC1272"/>
  <c r="RC1273" s="1"/>
  <c r="YJ1272"/>
  <c r="YJ1273" s="1"/>
  <c r="RX1272"/>
  <c r="RX1273" s="1"/>
  <c r="NW1272"/>
  <c r="NW1273" s="1"/>
  <c r="RE1272"/>
  <c r="RE1273" s="1"/>
  <c r="ST1272"/>
  <c r="ST1273" s="1"/>
  <c r="VF1272"/>
  <c r="VF1273" s="1"/>
  <c r="SU1272"/>
  <c r="SU1273" s="1"/>
  <c r="QH1272"/>
  <c r="QH1273" s="1"/>
  <c r="CO1272"/>
  <c r="CO1273" s="1"/>
  <c r="PO1272"/>
  <c r="PO1273" s="1"/>
  <c r="AE1272"/>
  <c r="AE1273" s="1"/>
  <c r="NC1272"/>
  <c r="NC1273" s="1"/>
  <c r="OR1272"/>
  <c r="OR1273" s="1"/>
  <c r="UI1272"/>
  <c r="UI1273" s="1"/>
  <c r="RZ1272"/>
  <c r="RZ1273" s="1"/>
  <c r="BV1272"/>
  <c r="BV1273" s="1"/>
  <c r="GP1272"/>
  <c r="GP1273" s="1"/>
  <c r="RD1272"/>
  <c r="RD1273" s="1"/>
  <c r="EZ1272"/>
  <c r="EZ1273" s="1"/>
  <c r="QJ1272"/>
  <c r="QJ1273" s="1"/>
  <c r="JX1272"/>
  <c r="JX1273" s="1"/>
  <c r="JC1272"/>
  <c r="JC1273" s="1"/>
  <c r="XQ1272"/>
  <c r="XQ1273" s="1"/>
  <c r="EG1272"/>
  <c r="EG1273" s="1"/>
  <c r="PN1272"/>
  <c r="PN1273" s="1"/>
  <c r="NB1272"/>
  <c r="NB1273" s="1"/>
  <c r="AD1272"/>
  <c r="AD1273" s="1"/>
  <c r="SS1272"/>
  <c r="SS1273" s="1"/>
  <c r="MG1272"/>
  <c r="MG1273" s="1"/>
  <c r="KR1272"/>
  <c r="KR1273" s="1"/>
  <c r="XO1272"/>
  <c r="XO1273" s="1"/>
  <c r="EE1272"/>
  <c r="EE1273" s="1"/>
  <c r="JA1272"/>
  <c r="JA1273" s="1"/>
  <c r="CQ1272"/>
  <c r="CQ1273" s="1"/>
  <c r="ZG1273" s="1"/>
  <c r="GQ1272"/>
  <c r="GQ1273" s="1"/>
  <c r="TO1272"/>
  <c r="TO1273" s="1"/>
  <c r="HL1272"/>
  <c r="HL1273" s="1"/>
  <c r="G415"/>
  <c r="G413"/>
  <c r="BH1290"/>
  <c r="HT1290"/>
  <c r="OF1290"/>
  <c r="EN1290"/>
  <c r="KZ1290"/>
  <c r="TB1290"/>
  <c r="R1290"/>
  <c r="CX1290"/>
  <c r="GD1290"/>
  <c r="JJ1290"/>
  <c r="MP1290"/>
  <c r="PV1290"/>
  <c r="XX1290"/>
  <c r="FI1290"/>
  <c r="LU1290"/>
  <c r="RL1290"/>
  <c r="UR1290"/>
  <c r="CC1290"/>
  <c r="IO1290"/>
  <c r="QQ1290"/>
  <c r="WH1290"/>
  <c r="AM1290"/>
  <c r="DS1290"/>
  <c r="GY1290"/>
  <c r="KE1290"/>
  <c r="NK1290"/>
  <c r="TW1290"/>
  <c r="XC1290"/>
  <c r="G416"/>
  <c r="PA1290"/>
  <c r="SG1290"/>
  <c r="VM1290"/>
  <c r="AR1250"/>
  <c r="AX1250" s="1"/>
  <c r="AR1254"/>
  <c r="AX1254" s="1"/>
  <c r="AR1247"/>
  <c r="AX1247" s="1"/>
  <c r="AR1251"/>
  <c r="AX1251" s="1"/>
  <c r="AR1248"/>
  <c r="AX1248" s="1"/>
  <c r="AR1252"/>
  <c r="AX1252" s="1"/>
  <c r="AR1256"/>
  <c r="AX1256" s="1"/>
  <c r="AR1249"/>
  <c r="AX1249" s="1"/>
  <c r="AR1253"/>
  <c r="AX1253" s="1"/>
  <c r="AR1255"/>
  <c r="AX1255" s="1"/>
  <c r="AR1245"/>
  <c r="AX1245" s="1"/>
  <c r="AR1243"/>
  <c r="AX1243" s="1"/>
  <c r="AR1246"/>
  <c r="AX1246" s="1"/>
  <c r="AR1244"/>
  <c r="AX1244" s="1"/>
  <c r="DX1244"/>
  <c r="ED1244" s="1"/>
  <c r="DX1251"/>
  <c r="ED1251" s="1"/>
  <c r="DX1254"/>
  <c r="ED1254" s="1"/>
  <c r="DX1253"/>
  <c r="ED1253" s="1"/>
  <c r="DX1255"/>
  <c r="ED1255" s="1"/>
  <c r="DX1249"/>
  <c r="ED1249" s="1"/>
  <c r="DX1248"/>
  <c r="ED1248" s="1"/>
  <c r="DX1252"/>
  <c r="ED1252" s="1"/>
  <c r="DX1250"/>
  <c r="ED1250" s="1"/>
  <c r="DX1247"/>
  <c r="ED1247" s="1"/>
  <c r="DX1256"/>
  <c r="ED1256" s="1"/>
  <c r="DX1245"/>
  <c r="ED1245" s="1"/>
  <c r="DX1243"/>
  <c r="ED1243" s="1"/>
  <c r="DX1246"/>
  <c r="ED1246" s="1"/>
  <c r="HD1250"/>
  <c r="HJ1250" s="1"/>
  <c r="HD1254"/>
  <c r="HJ1254" s="1"/>
  <c r="HD1247"/>
  <c r="HJ1247" s="1"/>
  <c r="HD1251"/>
  <c r="HJ1251" s="1"/>
  <c r="HD1248"/>
  <c r="HJ1248" s="1"/>
  <c r="HD1252"/>
  <c r="HJ1252" s="1"/>
  <c r="HD1256"/>
  <c r="HJ1256" s="1"/>
  <c r="HD1249"/>
  <c r="HJ1249" s="1"/>
  <c r="HD1253"/>
  <c r="HJ1253" s="1"/>
  <c r="HD1255"/>
  <c r="HJ1255" s="1"/>
  <c r="HD1245"/>
  <c r="HJ1245" s="1"/>
  <c r="HD1243"/>
  <c r="HJ1243" s="1"/>
  <c r="HD1246"/>
  <c r="HJ1246" s="1"/>
  <c r="HD1244"/>
  <c r="HJ1244" s="1"/>
  <c r="KJ1250"/>
  <c r="KP1250" s="1"/>
  <c r="KJ1254"/>
  <c r="KP1254" s="1"/>
  <c r="KJ1247"/>
  <c r="KP1247" s="1"/>
  <c r="KJ1251"/>
  <c r="KP1251" s="1"/>
  <c r="KJ1248"/>
  <c r="KP1248" s="1"/>
  <c r="KJ1252"/>
  <c r="KP1252" s="1"/>
  <c r="KJ1256"/>
  <c r="KP1256" s="1"/>
  <c r="KJ1249"/>
  <c r="KP1249" s="1"/>
  <c r="KJ1253"/>
  <c r="KP1253" s="1"/>
  <c r="KJ1255"/>
  <c r="KP1255" s="1"/>
  <c r="KJ1245"/>
  <c r="KP1245" s="1"/>
  <c r="KJ1243"/>
  <c r="KP1243" s="1"/>
  <c r="KJ1246"/>
  <c r="KP1246" s="1"/>
  <c r="KJ1244"/>
  <c r="KP1244" s="1"/>
  <c r="NP1250"/>
  <c r="NV1250" s="1"/>
  <c r="NP1254"/>
  <c r="NV1254" s="1"/>
  <c r="NP1247"/>
  <c r="NV1247" s="1"/>
  <c r="NP1251"/>
  <c r="NV1251" s="1"/>
  <c r="NP1248"/>
  <c r="NV1248" s="1"/>
  <c r="NP1252"/>
  <c r="NV1252" s="1"/>
  <c r="NP1256"/>
  <c r="NV1256" s="1"/>
  <c r="NP1249"/>
  <c r="NV1249" s="1"/>
  <c r="NP1253"/>
  <c r="NV1253" s="1"/>
  <c r="NP1255"/>
  <c r="NV1255" s="1"/>
  <c r="NP1245"/>
  <c r="NV1245" s="1"/>
  <c r="NP1243"/>
  <c r="NV1243" s="1"/>
  <c r="NP1246"/>
  <c r="NV1246" s="1"/>
  <c r="NP1244"/>
  <c r="NV1244" s="1"/>
  <c r="QV1250"/>
  <c r="RB1250" s="1"/>
  <c r="QV1248"/>
  <c r="RB1248" s="1"/>
  <c r="QV1251"/>
  <c r="RB1251" s="1"/>
  <c r="QV1252"/>
  <c r="RB1252" s="1"/>
  <c r="QV1249"/>
  <c r="RB1249" s="1"/>
  <c r="QV1253"/>
  <c r="RB1253" s="1"/>
  <c r="QV1255"/>
  <c r="RB1255" s="1"/>
  <c r="QV1254"/>
  <c r="RB1254" s="1"/>
  <c r="QV1256"/>
  <c r="RB1256" s="1"/>
  <c r="QV1247"/>
  <c r="RB1247" s="1"/>
  <c r="QV1245"/>
  <c r="RB1245" s="1"/>
  <c r="QV1243"/>
  <c r="RB1243" s="1"/>
  <c r="QV1246"/>
  <c r="RB1246" s="1"/>
  <c r="QV1244"/>
  <c r="RB1244" s="1"/>
  <c r="UB1248"/>
  <c r="UH1248" s="1"/>
  <c r="UB1250"/>
  <c r="UH1250" s="1"/>
  <c r="UB1254"/>
  <c r="UH1254" s="1"/>
  <c r="UB1251"/>
  <c r="UH1251" s="1"/>
  <c r="UB1252"/>
  <c r="UH1252" s="1"/>
  <c r="UB1247"/>
  <c r="UH1247" s="1"/>
  <c r="UB1253"/>
  <c r="UH1253" s="1"/>
  <c r="UB1255"/>
  <c r="UH1255" s="1"/>
  <c r="UB1256"/>
  <c r="UH1256" s="1"/>
  <c r="UB1249"/>
  <c r="UH1249" s="1"/>
  <c r="UB1245"/>
  <c r="UH1245" s="1"/>
  <c r="UB1246"/>
  <c r="UH1246" s="1"/>
  <c r="UB1243"/>
  <c r="UH1243" s="1"/>
  <c r="UB1244"/>
  <c r="UH1244" s="1"/>
  <c r="XH1250"/>
  <c r="XN1250" s="1"/>
  <c r="XH1254"/>
  <c r="XN1254" s="1"/>
  <c r="XH1247"/>
  <c r="XN1247" s="1"/>
  <c r="XH1251"/>
  <c r="XN1251" s="1"/>
  <c r="XH1248"/>
  <c r="XN1248" s="1"/>
  <c r="XH1256"/>
  <c r="XN1256" s="1"/>
  <c r="XH1249"/>
  <c r="XN1249" s="1"/>
  <c r="XH1253"/>
  <c r="XN1253" s="1"/>
  <c r="XH1255"/>
  <c r="XN1255" s="1"/>
  <c r="XH1252"/>
  <c r="XN1252" s="1"/>
  <c r="XH1245"/>
  <c r="XN1245" s="1"/>
  <c r="XH1243"/>
  <c r="XN1243" s="1"/>
  <c r="XH1246"/>
  <c r="XN1246" s="1"/>
  <c r="XH1244"/>
  <c r="XN1244" s="1"/>
  <c r="BK1253"/>
  <c r="BQ1253" s="1"/>
  <c r="BK1251"/>
  <c r="BQ1251" s="1"/>
  <c r="BK1255"/>
  <c r="BQ1255" s="1"/>
  <c r="BK1250"/>
  <c r="BQ1250" s="1"/>
  <c r="BK1254"/>
  <c r="BQ1254" s="1"/>
  <c r="BK1248"/>
  <c r="BQ1248" s="1"/>
  <c r="BK1252"/>
  <c r="BQ1252" s="1"/>
  <c r="BK1256"/>
  <c r="BQ1256" s="1"/>
  <c r="BK1249"/>
  <c r="BQ1249" s="1"/>
  <c r="BK1247"/>
  <c r="BQ1247" s="1"/>
  <c r="BK1245"/>
  <c r="BQ1245" s="1"/>
  <c r="BK1244"/>
  <c r="BQ1244" s="1"/>
  <c r="BK1243"/>
  <c r="BQ1243" s="1"/>
  <c r="BK1246"/>
  <c r="BQ1246" s="1"/>
  <c r="EQ1253"/>
  <c r="EW1253" s="1"/>
  <c r="EQ1251"/>
  <c r="EW1251" s="1"/>
  <c r="EQ1255"/>
  <c r="EW1255" s="1"/>
  <c r="EQ1250"/>
  <c r="EW1250" s="1"/>
  <c r="EQ1254"/>
  <c r="EW1254" s="1"/>
  <c r="EQ1248"/>
  <c r="EW1248" s="1"/>
  <c r="EQ1252"/>
  <c r="EW1252" s="1"/>
  <c r="EQ1256"/>
  <c r="EW1256" s="1"/>
  <c r="EQ1249"/>
  <c r="EW1249" s="1"/>
  <c r="EQ1244"/>
  <c r="EW1244" s="1"/>
  <c r="EQ1243"/>
  <c r="EW1243" s="1"/>
  <c r="EQ1247"/>
  <c r="EW1247" s="1"/>
  <c r="EQ1245"/>
  <c r="EW1245" s="1"/>
  <c r="EQ1246"/>
  <c r="EW1246" s="1"/>
  <c r="HW1253"/>
  <c r="IC1253" s="1"/>
  <c r="HW1250"/>
  <c r="IC1250" s="1"/>
  <c r="HW1254"/>
  <c r="IC1254" s="1"/>
  <c r="HW1251"/>
  <c r="IC1251" s="1"/>
  <c r="HW1255"/>
  <c r="IC1255" s="1"/>
  <c r="HW1248"/>
  <c r="IC1248" s="1"/>
  <c r="HW1252"/>
  <c r="IC1252" s="1"/>
  <c r="HW1256"/>
  <c r="IC1256" s="1"/>
  <c r="HW1249"/>
  <c r="IC1249" s="1"/>
  <c r="HW1247"/>
  <c r="IC1247" s="1"/>
  <c r="HW1245"/>
  <c r="IC1245" s="1"/>
  <c r="HW1244"/>
  <c r="IC1244" s="1"/>
  <c r="HW1243"/>
  <c r="IC1243" s="1"/>
  <c r="HW1246"/>
  <c r="IC1246" s="1"/>
  <c r="LC1253"/>
  <c r="LI1253" s="1"/>
  <c r="LC1250"/>
  <c r="LI1250" s="1"/>
  <c r="LC1254"/>
  <c r="LI1254" s="1"/>
  <c r="LC1251"/>
  <c r="LI1251" s="1"/>
  <c r="LC1255"/>
  <c r="LI1255" s="1"/>
  <c r="LC1248"/>
  <c r="LI1248" s="1"/>
  <c r="LC1252"/>
  <c r="LI1252" s="1"/>
  <c r="LC1256"/>
  <c r="LI1256" s="1"/>
  <c r="LC1249"/>
  <c r="LI1249" s="1"/>
  <c r="LC1244"/>
  <c r="LI1244" s="1"/>
  <c r="LC1243"/>
  <c r="LI1243" s="1"/>
  <c r="LC1247"/>
  <c r="LI1247" s="1"/>
  <c r="LC1245"/>
  <c r="LI1245" s="1"/>
  <c r="LC1246"/>
  <c r="LI1246" s="1"/>
  <c r="OI1253"/>
  <c r="OO1253" s="1"/>
  <c r="OI1250"/>
  <c r="OO1250" s="1"/>
  <c r="OI1254"/>
  <c r="OO1254" s="1"/>
  <c r="OI1251"/>
  <c r="OO1251" s="1"/>
  <c r="OI1255"/>
  <c r="OO1255" s="1"/>
  <c r="OI1248"/>
  <c r="OO1248" s="1"/>
  <c r="OI1252"/>
  <c r="OO1252" s="1"/>
  <c r="OI1256"/>
  <c r="OO1256" s="1"/>
  <c r="OI1249"/>
  <c r="OO1249" s="1"/>
  <c r="OI1247"/>
  <c r="OO1247" s="1"/>
  <c r="OI1245"/>
  <c r="OO1245" s="1"/>
  <c r="OI1244"/>
  <c r="OO1244" s="1"/>
  <c r="OI1243"/>
  <c r="OO1243" s="1"/>
  <c r="OI1246"/>
  <c r="OO1246" s="1"/>
  <c r="RO1253"/>
  <c r="RU1253" s="1"/>
  <c r="RO1250"/>
  <c r="RU1250" s="1"/>
  <c r="RO1254"/>
  <c r="RU1254" s="1"/>
  <c r="RO1251"/>
  <c r="RU1251" s="1"/>
  <c r="RO1255"/>
  <c r="RU1255" s="1"/>
  <c r="RO1248"/>
  <c r="RU1248" s="1"/>
  <c r="RO1252"/>
  <c r="RU1252" s="1"/>
  <c r="RO1256"/>
  <c r="RU1256" s="1"/>
  <c r="RO1249"/>
  <c r="RU1249" s="1"/>
  <c r="RO1244"/>
  <c r="RU1244" s="1"/>
  <c r="RO1243"/>
  <c r="RU1243" s="1"/>
  <c r="RO1247"/>
  <c r="RU1247" s="1"/>
  <c r="RO1245"/>
  <c r="RU1245" s="1"/>
  <c r="RO1246"/>
  <c r="RU1246" s="1"/>
  <c r="UU1253"/>
  <c r="VA1253" s="1"/>
  <c r="UU1251"/>
  <c r="VA1251" s="1"/>
  <c r="UU1255"/>
  <c r="VA1255" s="1"/>
  <c r="UU1250"/>
  <c r="VA1250" s="1"/>
  <c r="UU1254"/>
  <c r="VA1254" s="1"/>
  <c r="UU1248"/>
  <c r="VA1248" s="1"/>
  <c r="UU1252"/>
  <c r="VA1252" s="1"/>
  <c r="UU1256"/>
  <c r="VA1256" s="1"/>
  <c r="UU1249"/>
  <c r="VA1249" s="1"/>
  <c r="UU1247"/>
  <c r="VA1247" s="1"/>
  <c r="UU1245"/>
  <c r="VA1245" s="1"/>
  <c r="UU1244"/>
  <c r="VA1244" s="1"/>
  <c r="UU1243"/>
  <c r="VA1243" s="1"/>
  <c r="UU1246"/>
  <c r="VA1246" s="1"/>
  <c r="YA1253"/>
  <c r="YG1253" s="1"/>
  <c r="YA1251"/>
  <c r="YG1251" s="1"/>
  <c r="YA1255"/>
  <c r="YG1255" s="1"/>
  <c r="YA1250"/>
  <c r="YG1250" s="1"/>
  <c r="YA1254"/>
  <c r="YG1254" s="1"/>
  <c r="YA1248"/>
  <c r="YG1248" s="1"/>
  <c r="YA1252"/>
  <c r="YG1252" s="1"/>
  <c r="YA1256"/>
  <c r="YG1256" s="1"/>
  <c r="YA1249"/>
  <c r="YG1249" s="1"/>
  <c r="YA1244"/>
  <c r="YG1244" s="1"/>
  <c r="YA1243"/>
  <c r="YG1243" s="1"/>
  <c r="YA1247"/>
  <c r="YG1247" s="1"/>
  <c r="YA1245"/>
  <c r="YG1245" s="1"/>
  <c r="YA1246"/>
  <c r="YG1246" s="1"/>
  <c r="YW1249"/>
  <c r="ZC1249" s="1"/>
  <c r="YW1253"/>
  <c r="ZC1253" s="1"/>
  <c r="YW1248"/>
  <c r="ZC1248" s="1"/>
  <c r="YW1252"/>
  <c r="ZC1252" s="1"/>
  <c r="YW1256"/>
  <c r="ZC1256" s="1"/>
  <c r="YW1247"/>
  <c r="ZC1247" s="1"/>
  <c r="YW1251"/>
  <c r="ZC1251" s="1"/>
  <c r="YW1255"/>
  <c r="ZC1255" s="1"/>
  <c r="YW1250"/>
  <c r="ZC1250" s="1"/>
  <c r="YW1254"/>
  <c r="ZC1254" s="1"/>
  <c r="YW1246"/>
  <c r="ZC1246" s="1"/>
  <c r="YW1244"/>
  <c r="ZC1244" s="1"/>
  <c r="YW1243"/>
  <c r="ZC1243" s="1"/>
  <c r="YW1245"/>
  <c r="ZC1245" s="1"/>
  <c r="CG1247"/>
  <c r="CM1247" s="1"/>
  <c r="CG1251"/>
  <c r="CM1251" s="1"/>
  <c r="CG1255"/>
  <c r="CM1255" s="1"/>
  <c r="CG1252"/>
  <c r="CM1252" s="1"/>
  <c r="CG1256"/>
  <c r="CM1256" s="1"/>
  <c r="CG1249"/>
  <c r="CM1249" s="1"/>
  <c r="CG1253"/>
  <c r="CM1253" s="1"/>
  <c r="CG1248"/>
  <c r="CM1248" s="1"/>
  <c r="CG1250"/>
  <c r="CM1250" s="1"/>
  <c r="CG1254"/>
  <c r="CM1254" s="1"/>
  <c r="CG1246"/>
  <c r="CM1246" s="1"/>
  <c r="CG1243"/>
  <c r="CM1243" s="1"/>
  <c r="CG1244"/>
  <c r="CM1244" s="1"/>
  <c r="CG1245"/>
  <c r="CM1245" s="1"/>
  <c r="FM1249"/>
  <c r="FS1249" s="1"/>
  <c r="FM1247"/>
  <c r="FS1247" s="1"/>
  <c r="FM1252"/>
  <c r="FS1252" s="1"/>
  <c r="FM1256"/>
  <c r="FS1256" s="1"/>
  <c r="FM1255"/>
  <c r="FS1255" s="1"/>
  <c r="FM1250"/>
  <c r="FS1250" s="1"/>
  <c r="FM1254"/>
  <c r="FS1254" s="1"/>
  <c r="FM1253"/>
  <c r="FS1253" s="1"/>
  <c r="FM1248"/>
  <c r="FS1248" s="1"/>
  <c r="FM1251"/>
  <c r="FS1251" s="1"/>
  <c r="FM1246"/>
  <c r="FS1246" s="1"/>
  <c r="FM1244"/>
  <c r="FS1244" s="1"/>
  <c r="FM1243"/>
  <c r="FS1243" s="1"/>
  <c r="FM1245"/>
  <c r="FS1245" s="1"/>
  <c r="IS1249"/>
  <c r="IY1249" s="1"/>
  <c r="IS1253"/>
  <c r="IY1253" s="1"/>
  <c r="IS1248"/>
  <c r="IY1248" s="1"/>
  <c r="IS1252"/>
  <c r="IY1252" s="1"/>
  <c r="IS1256"/>
  <c r="IY1256" s="1"/>
  <c r="IS1247"/>
  <c r="IY1247" s="1"/>
  <c r="IS1251"/>
  <c r="IY1251" s="1"/>
  <c r="IS1255"/>
  <c r="IY1255" s="1"/>
  <c r="IS1250"/>
  <c r="IY1250" s="1"/>
  <c r="IS1254"/>
  <c r="IY1254" s="1"/>
  <c r="IS1243"/>
  <c r="IY1243" s="1"/>
  <c r="IS1246"/>
  <c r="IY1246" s="1"/>
  <c r="IS1244"/>
  <c r="IY1244" s="1"/>
  <c r="IS1245"/>
  <c r="IY1245" s="1"/>
  <c r="LY1247"/>
  <c r="ME1247" s="1"/>
  <c r="LY1251"/>
  <c r="ME1251" s="1"/>
  <c r="LY1255"/>
  <c r="ME1255" s="1"/>
  <c r="LY1252"/>
  <c r="ME1252" s="1"/>
  <c r="LY1256"/>
  <c r="ME1256" s="1"/>
  <c r="LY1249"/>
  <c r="ME1249" s="1"/>
  <c r="LY1253"/>
  <c r="ME1253" s="1"/>
  <c r="LY1248"/>
  <c r="ME1248" s="1"/>
  <c r="LY1250"/>
  <c r="ME1250" s="1"/>
  <c r="LY1254"/>
  <c r="ME1254" s="1"/>
  <c r="LY1246"/>
  <c r="ME1246" s="1"/>
  <c r="LY1243"/>
  <c r="ME1243" s="1"/>
  <c r="LY1244"/>
  <c r="ME1244" s="1"/>
  <c r="LY1245"/>
  <c r="ME1245" s="1"/>
  <c r="PE1247"/>
  <c r="PK1247" s="1"/>
  <c r="PE1251"/>
  <c r="PK1251" s="1"/>
  <c r="PE1255"/>
  <c r="PK1255" s="1"/>
  <c r="PE1252"/>
  <c r="PK1252" s="1"/>
  <c r="PE1256"/>
  <c r="PK1256" s="1"/>
  <c r="PE1249"/>
  <c r="PK1249" s="1"/>
  <c r="PE1253"/>
  <c r="PK1253" s="1"/>
  <c r="PE1248"/>
  <c r="PK1248" s="1"/>
  <c r="PE1250"/>
  <c r="PK1250" s="1"/>
  <c r="PE1254"/>
  <c r="PK1254" s="1"/>
  <c r="PE1244"/>
  <c r="PK1244" s="1"/>
  <c r="PE1246"/>
  <c r="PK1246" s="1"/>
  <c r="PE1243"/>
  <c r="PK1243" s="1"/>
  <c r="PE1245"/>
  <c r="PK1245" s="1"/>
  <c r="SK1245"/>
  <c r="SQ1245" s="1"/>
  <c r="SK1251"/>
  <c r="SQ1251" s="1"/>
  <c r="SK1252"/>
  <c r="SQ1252" s="1"/>
  <c r="SK1256"/>
  <c r="SQ1256" s="1"/>
  <c r="SK1250"/>
  <c r="SQ1250" s="1"/>
  <c r="SK1254"/>
  <c r="SQ1254" s="1"/>
  <c r="SK1255"/>
  <c r="SQ1255" s="1"/>
  <c r="SK1253"/>
  <c r="SQ1253" s="1"/>
  <c r="SK1249"/>
  <c r="SQ1249" s="1"/>
  <c r="SK1247"/>
  <c r="SQ1247" s="1"/>
  <c r="SK1248"/>
  <c r="SQ1248" s="1"/>
  <c r="SK1246"/>
  <c r="SQ1246" s="1"/>
  <c r="SK1243"/>
  <c r="SQ1243" s="1"/>
  <c r="SK1244"/>
  <c r="SQ1244" s="1"/>
  <c r="VQ1249"/>
  <c r="VW1249" s="1"/>
  <c r="VQ1253"/>
  <c r="VW1253" s="1"/>
  <c r="VQ1248"/>
  <c r="VW1248" s="1"/>
  <c r="VQ1252"/>
  <c r="VW1252" s="1"/>
  <c r="VQ1256"/>
  <c r="VW1256" s="1"/>
  <c r="VQ1247"/>
  <c r="VW1247" s="1"/>
  <c r="VQ1251"/>
  <c r="VW1251" s="1"/>
  <c r="VQ1255"/>
  <c r="VW1255" s="1"/>
  <c r="VQ1250"/>
  <c r="VW1250" s="1"/>
  <c r="VQ1254"/>
  <c r="VW1254" s="1"/>
  <c r="VQ1244"/>
  <c r="VW1244" s="1"/>
  <c r="VQ1246"/>
  <c r="VW1246" s="1"/>
  <c r="VQ1243"/>
  <c r="VW1243" s="1"/>
  <c r="VQ1245"/>
  <c r="VW1245" s="1"/>
  <c r="V1256"/>
  <c r="AB1256" s="1"/>
  <c r="V1250"/>
  <c r="AB1250" s="1"/>
  <c r="V1254"/>
  <c r="AB1254" s="1"/>
  <c r="V1249"/>
  <c r="AB1249" s="1"/>
  <c r="V1253"/>
  <c r="AB1253" s="1"/>
  <c r="V1248"/>
  <c r="AB1248" s="1"/>
  <c r="V1252"/>
  <c r="AB1252" s="1"/>
  <c r="V1247"/>
  <c r="AB1247" s="1"/>
  <c r="V1251"/>
  <c r="AB1251" s="1"/>
  <c r="V1255"/>
  <c r="AB1255" s="1"/>
  <c r="V1246"/>
  <c r="AB1246" s="1"/>
  <c r="V1244"/>
  <c r="AB1244" s="1"/>
  <c r="V1243"/>
  <c r="AB1243" s="1"/>
  <c r="V1245"/>
  <c r="AB1245" s="1"/>
  <c r="DB1256"/>
  <c r="DH1256" s="1"/>
  <c r="DB1250"/>
  <c r="DH1250" s="1"/>
  <c r="DB1254"/>
  <c r="DH1254" s="1"/>
  <c r="DB1249"/>
  <c r="DH1249" s="1"/>
  <c r="DB1253"/>
  <c r="DH1253" s="1"/>
  <c r="DB1248"/>
  <c r="DH1248" s="1"/>
  <c r="DB1252"/>
  <c r="DH1252" s="1"/>
  <c r="DB1247"/>
  <c r="DH1247" s="1"/>
  <c r="DB1251"/>
  <c r="DH1251" s="1"/>
  <c r="DB1255"/>
  <c r="DH1255" s="1"/>
  <c r="DB1246"/>
  <c r="DH1246" s="1"/>
  <c r="DB1244"/>
  <c r="DH1244" s="1"/>
  <c r="DB1243"/>
  <c r="DH1243" s="1"/>
  <c r="DB1245"/>
  <c r="DH1245" s="1"/>
  <c r="GH1256"/>
  <c r="GN1256" s="1"/>
  <c r="GH1250"/>
  <c r="GN1250" s="1"/>
  <c r="GH1254"/>
  <c r="GN1254" s="1"/>
  <c r="GH1249"/>
  <c r="GN1249" s="1"/>
  <c r="GH1253"/>
  <c r="GN1253" s="1"/>
  <c r="GH1248"/>
  <c r="GN1248" s="1"/>
  <c r="GH1252"/>
  <c r="GN1252" s="1"/>
  <c r="GH1247"/>
  <c r="GN1247" s="1"/>
  <c r="GH1251"/>
  <c r="GN1251" s="1"/>
  <c r="GH1255"/>
  <c r="GN1255" s="1"/>
  <c r="GH1246"/>
  <c r="GN1246" s="1"/>
  <c r="GH1244"/>
  <c r="GN1244" s="1"/>
  <c r="GH1243"/>
  <c r="GN1243" s="1"/>
  <c r="GH1245"/>
  <c r="GN1245" s="1"/>
  <c r="JN1256"/>
  <c r="JT1256" s="1"/>
  <c r="JN1250"/>
  <c r="JT1250" s="1"/>
  <c r="JN1254"/>
  <c r="JT1254" s="1"/>
  <c r="JN1249"/>
  <c r="JT1249" s="1"/>
  <c r="JN1253"/>
  <c r="JT1253" s="1"/>
  <c r="JN1248"/>
  <c r="JT1248" s="1"/>
  <c r="JN1252"/>
  <c r="JT1252" s="1"/>
  <c r="JN1247"/>
  <c r="JT1247" s="1"/>
  <c r="JN1251"/>
  <c r="JT1251" s="1"/>
  <c r="JN1255"/>
  <c r="JT1255" s="1"/>
  <c r="JN1246"/>
  <c r="JT1246" s="1"/>
  <c r="JN1244"/>
  <c r="JT1244" s="1"/>
  <c r="JN1243"/>
  <c r="JT1243" s="1"/>
  <c r="JN1245"/>
  <c r="JT1245" s="1"/>
  <c r="MT1256"/>
  <c r="MZ1256" s="1"/>
  <c r="MT1250"/>
  <c r="MZ1250" s="1"/>
  <c r="MT1254"/>
  <c r="MZ1254" s="1"/>
  <c r="MT1249"/>
  <c r="MZ1249" s="1"/>
  <c r="MT1253"/>
  <c r="MZ1253" s="1"/>
  <c r="MT1248"/>
  <c r="MZ1248" s="1"/>
  <c r="MT1252"/>
  <c r="MZ1252" s="1"/>
  <c r="MT1247"/>
  <c r="MZ1247" s="1"/>
  <c r="MT1251"/>
  <c r="MZ1251" s="1"/>
  <c r="MT1255"/>
  <c r="MZ1255" s="1"/>
  <c r="MT1246"/>
  <c r="MZ1246" s="1"/>
  <c r="MT1244"/>
  <c r="MZ1244" s="1"/>
  <c r="MT1243"/>
  <c r="MZ1243" s="1"/>
  <c r="MT1245"/>
  <c r="MZ1245" s="1"/>
  <c r="PZ1256"/>
  <c r="QF1256" s="1"/>
  <c r="PZ1250"/>
  <c r="QF1250" s="1"/>
  <c r="PZ1254"/>
  <c r="QF1254" s="1"/>
  <c r="PZ1249"/>
  <c r="QF1249" s="1"/>
  <c r="PZ1253"/>
  <c r="QF1253" s="1"/>
  <c r="PZ1248"/>
  <c r="QF1248" s="1"/>
  <c r="PZ1252"/>
  <c r="QF1252" s="1"/>
  <c r="PZ1247"/>
  <c r="QF1247" s="1"/>
  <c r="PZ1251"/>
  <c r="QF1251" s="1"/>
  <c r="PZ1255"/>
  <c r="QF1255" s="1"/>
  <c r="PZ1246"/>
  <c r="QF1246" s="1"/>
  <c r="PZ1244"/>
  <c r="QF1244" s="1"/>
  <c r="PZ1243"/>
  <c r="QF1243" s="1"/>
  <c r="PZ1245"/>
  <c r="QF1245" s="1"/>
  <c r="TF1256"/>
  <c r="TL1256" s="1"/>
  <c r="TF1250"/>
  <c r="TL1250" s="1"/>
  <c r="TF1254"/>
  <c r="TL1254" s="1"/>
  <c r="TF1249"/>
  <c r="TL1249" s="1"/>
  <c r="TF1253"/>
  <c r="TL1253" s="1"/>
  <c r="TF1248"/>
  <c r="TL1248" s="1"/>
  <c r="TF1252"/>
  <c r="TL1252" s="1"/>
  <c r="TF1247"/>
  <c r="TL1247" s="1"/>
  <c r="TF1251"/>
  <c r="TL1251" s="1"/>
  <c r="TF1255"/>
  <c r="TL1255" s="1"/>
  <c r="TF1246"/>
  <c r="TL1246" s="1"/>
  <c r="TF1244"/>
  <c r="TL1244" s="1"/>
  <c r="TF1243"/>
  <c r="TL1243" s="1"/>
  <c r="TF1245"/>
  <c r="TL1245" s="1"/>
  <c r="WL1256"/>
  <c r="WR1256" s="1"/>
  <c r="WL1250"/>
  <c r="WR1250" s="1"/>
  <c r="WL1254"/>
  <c r="WR1254" s="1"/>
  <c r="WL1249"/>
  <c r="WR1249" s="1"/>
  <c r="WL1253"/>
  <c r="WR1253" s="1"/>
  <c r="WL1248"/>
  <c r="WR1248" s="1"/>
  <c r="WL1252"/>
  <c r="WR1252" s="1"/>
  <c r="WL1247"/>
  <c r="WR1247" s="1"/>
  <c r="WL1251"/>
  <c r="WR1251" s="1"/>
  <c r="WL1255"/>
  <c r="WR1255" s="1"/>
  <c r="WL1246"/>
  <c r="WR1246" s="1"/>
  <c r="WL1244"/>
  <c r="WR1244" s="1"/>
  <c r="WL1243"/>
  <c r="WR1243" s="1"/>
  <c r="WL1245"/>
  <c r="WR1245" s="1"/>
  <c r="W1255"/>
  <c r="AC1255" s="1"/>
  <c r="W1253"/>
  <c r="AC1253" s="1"/>
  <c r="W1248"/>
  <c r="AC1248" s="1"/>
  <c r="W1252"/>
  <c r="AC1252" s="1"/>
  <c r="W1256"/>
  <c r="AC1256" s="1"/>
  <c r="W1249"/>
  <c r="AC1249" s="1"/>
  <c r="W1251"/>
  <c r="AC1251" s="1"/>
  <c r="W1250"/>
  <c r="AC1250" s="1"/>
  <c r="W1254"/>
  <c r="AC1254" s="1"/>
  <c r="W1247"/>
  <c r="AC1247" s="1"/>
  <c r="W1246"/>
  <c r="AC1246" s="1"/>
  <c r="W1245"/>
  <c r="AC1245" s="1"/>
  <c r="W1243"/>
  <c r="AC1243" s="1"/>
  <c r="W1244"/>
  <c r="AC1244" s="1"/>
  <c r="DC1255"/>
  <c r="DI1255" s="1"/>
  <c r="DC1253"/>
  <c r="DI1253" s="1"/>
  <c r="DC1248"/>
  <c r="DI1248" s="1"/>
  <c r="DC1252"/>
  <c r="DI1252" s="1"/>
  <c r="DC1256"/>
  <c r="DI1256" s="1"/>
  <c r="DC1249"/>
  <c r="DI1249" s="1"/>
  <c r="DC1251"/>
  <c r="DI1251" s="1"/>
  <c r="DC1250"/>
  <c r="DI1250" s="1"/>
  <c r="DC1254"/>
  <c r="DI1254" s="1"/>
  <c r="DC1247"/>
  <c r="DI1247" s="1"/>
  <c r="DC1245"/>
  <c r="DI1245" s="1"/>
  <c r="DC1243"/>
  <c r="DI1243" s="1"/>
  <c r="DC1246"/>
  <c r="DI1246" s="1"/>
  <c r="DC1244"/>
  <c r="DI1244" s="1"/>
  <c r="GI1255"/>
  <c r="GO1255" s="1"/>
  <c r="GI1253"/>
  <c r="GO1253" s="1"/>
  <c r="GI1248"/>
  <c r="GO1248" s="1"/>
  <c r="GI1252"/>
  <c r="GO1252" s="1"/>
  <c r="GI1256"/>
  <c r="GO1256" s="1"/>
  <c r="GI1249"/>
  <c r="GO1249" s="1"/>
  <c r="GI1251"/>
  <c r="GO1251" s="1"/>
  <c r="GI1250"/>
  <c r="GO1250" s="1"/>
  <c r="GI1254"/>
  <c r="GO1254" s="1"/>
  <c r="GI1247"/>
  <c r="GO1247" s="1"/>
  <c r="GI1246"/>
  <c r="GO1246" s="1"/>
  <c r="GI1245"/>
  <c r="GO1245" s="1"/>
  <c r="GI1243"/>
  <c r="GO1243" s="1"/>
  <c r="GI1244"/>
  <c r="GO1244" s="1"/>
  <c r="JO1255"/>
  <c r="JU1255" s="1"/>
  <c r="JO1253"/>
  <c r="JU1253" s="1"/>
  <c r="JO1248"/>
  <c r="JU1248" s="1"/>
  <c r="JO1252"/>
  <c r="JU1252" s="1"/>
  <c r="JO1256"/>
  <c r="JU1256" s="1"/>
  <c r="JO1249"/>
  <c r="JU1249" s="1"/>
  <c r="JO1251"/>
  <c r="JU1251" s="1"/>
  <c r="JO1250"/>
  <c r="JU1250" s="1"/>
  <c r="JO1254"/>
  <c r="JU1254" s="1"/>
  <c r="JO1247"/>
  <c r="JU1247" s="1"/>
  <c r="JO1245"/>
  <c r="JU1245" s="1"/>
  <c r="JO1243"/>
  <c r="JU1243" s="1"/>
  <c r="JO1246"/>
  <c r="JU1246" s="1"/>
  <c r="JO1244"/>
  <c r="JU1244" s="1"/>
  <c r="MU1255"/>
  <c r="NA1255" s="1"/>
  <c r="MU1253"/>
  <c r="NA1253" s="1"/>
  <c r="MU1248"/>
  <c r="NA1248" s="1"/>
  <c r="MU1252"/>
  <c r="NA1252" s="1"/>
  <c r="MU1256"/>
  <c r="NA1256" s="1"/>
  <c r="MU1249"/>
  <c r="NA1249" s="1"/>
  <c r="MU1251"/>
  <c r="NA1251" s="1"/>
  <c r="MU1250"/>
  <c r="NA1250" s="1"/>
  <c r="MU1254"/>
  <c r="NA1254" s="1"/>
  <c r="MU1247"/>
  <c r="NA1247" s="1"/>
  <c r="MU1246"/>
  <c r="NA1246" s="1"/>
  <c r="MU1245"/>
  <c r="NA1245" s="1"/>
  <c r="MU1243"/>
  <c r="NA1243" s="1"/>
  <c r="MU1244"/>
  <c r="NA1244" s="1"/>
  <c r="QA1255"/>
  <c r="QG1255" s="1"/>
  <c r="QA1253"/>
  <c r="QG1253" s="1"/>
  <c r="QA1248"/>
  <c r="QG1248" s="1"/>
  <c r="QA1252"/>
  <c r="QG1252" s="1"/>
  <c r="QA1256"/>
  <c r="QG1256" s="1"/>
  <c r="QA1249"/>
  <c r="QG1249" s="1"/>
  <c r="QA1251"/>
  <c r="QG1251" s="1"/>
  <c r="QA1250"/>
  <c r="QG1250" s="1"/>
  <c r="QA1254"/>
  <c r="QG1254" s="1"/>
  <c r="QA1247"/>
  <c r="QG1247" s="1"/>
  <c r="QA1245"/>
  <c r="QG1245" s="1"/>
  <c r="QA1243"/>
  <c r="QG1243" s="1"/>
  <c r="QA1246"/>
  <c r="QG1246" s="1"/>
  <c r="QA1244"/>
  <c r="QG1244" s="1"/>
  <c r="TG1255"/>
  <c r="TM1255" s="1"/>
  <c r="TG1253"/>
  <c r="TM1253" s="1"/>
  <c r="TG1248"/>
  <c r="TM1248" s="1"/>
  <c r="TG1252"/>
  <c r="TM1252" s="1"/>
  <c r="TG1256"/>
  <c r="TM1256" s="1"/>
  <c r="TG1249"/>
  <c r="TM1249" s="1"/>
  <c r="TG1251"/>
  <c r="TM1251" s="1"/>
  <c r="TG1250"/>
  <c r="TM1250" s="1"/>
  <c r="TG1254"/>
  <c r="TM1254" s="1"/>
  <c r="TG1247"/>
  <c r="TM1247" s="1"/>
  <c r="TG1246"/>
  <c r="TM1246" s="1"/>
  <c r="TG1245"/>
  <c r="TM1245" s="1"/>
  <c r="TG1243"/>
  <c r="TM1243" s="1"/>
  <c r="TG1244"/>
  <c r="TM1244" s="1"/>
  <c r="WM1255"/>
  <c r="WS1255" s="1"/>
  <c r="WM1253"/>
  <c r="WS1253" s="1"/>
  <c r="WM1248"/>
  <c r="WS1248" s="1"/>
  <c r="WM1252"/>
  <c r="WS1252" s="1"/>
  <c r="WM1256"/>
  <c r="WS1256" s="1"/>
  <c r="WM1249"/>
  <c r="WS1249" s="1"/>
  <c r="WM1251"/>
  <c r="WS1251" s="1"/>
  <c r="WM1250"/>
  <c r="WS1250" s="1"/>
  <c r="WM1254"/>
  <c r="WS1254" s="1"/>
  <c r="WM1247"/>
  <c r="WS1247" s="1"/>
  <c r="WM1245"/>
  <c r="WS1245" s="1"/>
  <c r="WM1243"/>
  <c r="WS1243" s="1"/>
  <c r="WM1246"/>
  <c r="WS1246" s="1"/>
  <c r="WM1244"/>
  <c r="WS1244" s="1"/>
  <c r="YV1246"/>
  <c r="ZB1246" s="1"/>
  <c r="YV1253"/>
  <c r="ZB1253" s="1"/>
  <c r="YV1251"/>
  <c r="ZB1251" s="1"/>
  <c r="YV1255"/>
  <c r="ZB1255" s="1"/>
  <c r="YV1252"/>
  <c r="ZB1252" s="1"/>
  <c r="YV1250"/>
  <c r="ZB1250" s="1"/>
  <c r="YV1256"/>
  <c r="ZB1256" s="1"/>
  <c r="YV1254"/>
  <c r="ZB1254" s="1"/>
  <c r="YV1249"/>
  <c r="ZB1249" s="1"/>
  <c r="YV1248"/>
  <c r="ZB1248" s="1"/>
  <c r="YV1244"/>
  <c r="ZB1244" s="1"/>
  <c r="YV1247"/>
  <c r="ZB1247" s="1"/>
  <c r="YV1245"/>
  <c r="ZB1245" s="1"/>
  <c r="YV1243"/>
  <c r="ZB1243" s="1"/>
  <c r="CF1246"/>
  <c r="CL1246" s="1"/>
  <c r="CF1256"/>
  <c r="CL1256" s="1"/>
  <c r="CF1253"/>
  <c r="CL1253" s="1"/>
  <c r="CF1250"/>
  <c r="CL1250" s="1"/>
  <c r="CF1251"/>
  <c r="CL1251" s="1"/>
  <c r="CF1255"/>
  <c r="CL1255" s="1"/>
  <c r="CF1252"/>
  <c r="CL1252" s="1"/>
  <c r="CF1248"/>
  <c r="CL1248" s="1"/>
  <c r="CF1249"/>
  <c r="CL1249" s="1"/>
  <c r="CF1254"/>
  <c r="CL1254" s="1"/>
  <c r="CF1244"/>
  <c r="CL1244" s="1"/>
  <c r="CF1245"/>
  <c r="CL1245" s="1"/>
  <c r="CF1247"/>
  <c r="CL1247" s="1"/>
  <c r="CF1243"/>
  <c r="CL1243" s="1"/>
  <c r="FL1250"/>
  <c r="FR1250" s="1"/>
  <c r="FL1254"/>
  <c r="FR1254" s="1"/>
  <c r="FL1253"/>
  <c r="FR1253" s="1"/>
  <c r="FL1248"/>
  <c r="FR1248" s="1"/>
  <c r="FL1252"/>
  <c r="FR1252" s="1"/>
  <c r="FL1256"/>
  <c r="FR1256" s="1"/>
  <c r="FL1249"/>
  <c r="FR1249" s="1"/>
  <c r="FL1251"/>
  <c r="FR1251" s="1"/>
  <c r="FL1255"/>
  <c r="FR1255" s="1"/>
  <c r="FL1247"/>
  <c r="FR1247" s="1"/>
  <c r="FL1244"/>
  <c r="FR1244" s="1"/>
  <c r="FL1245"/>
  <c r="FR1245" s="1"/>
  <c r="FL1243"/>
  <c r="FR1243" s="1"/>
  <c r="FL1246"/>
  <c r="FR1246" s="1"/>
  <c r="IR1244"/>
  <c r="IX1244" s="1"/>
  <c r="IR1251"/>
  <c r="IX1251" s="1"/>
  <c r="IR1255"/>
  <c r="IX1255" s="1"/>
  <c r="IR1253"/>
  <c r="IX1253" s="1"/>
  <c r="IR1249"/>
  <c r="IX1249" s="1"/>
  <c r="IR1248"/>
  <c r="IX1248" s="1"/>
  <c r="IR1252"/>
  <c r="IX1252" s="1"/>
  <c r="IR1250"/>
  <c r="IX1250" s="1"/>
  <c r="IR1256"/>
  <c r="IX1256" s="1"/>
  <c r="IR1254"/>
  <c r="IX1254" s="1"/>
  <c r="IR1247"/>
  <c r="IX1247" s="1"/>
  <c r="IR1243"/>
  <c r="IX1243" s="1"/>
  <c r="IR1245"/>
  <c r="IX1245" s="1"/>
  <c r="IR1246"/>
  <c r="IX1246" s="1"/>
  <c r="LX1250"/>
  <c r="MD1250" s="1"/>
  <c r="LX1254"/>
  <c r="MD1254" s="1"/>
  <c r="LX1251"/>
  <c r="MD1251" s="1"/>
  <c r="LX1255"/>
  <c r="MD1255" s="1"/>
  <c r="LX1248"/>
  <c r="MD1248" s="1"/>
  <c r="LX1252"/>
  <c r="MD1252" s="1"/>
  <c r="LX1256"/>
  <c r="MD1256" s="1"/>
  <c r="LX1249"/>
  <c r="MD1249" s="1"/>
  <c r="LX1253"/>
  <c r="MD1253" s="1"/>
  <c r="LX1244"/>
  <c r="MD1244" s="1"/>
  <c r="LX1245"/>
  <c r="MD1245" s="1"/>
  <c r="LX1243"/>
  <c r="MD1243" s="1"/>
  <c r="LX1247"/>
  <c r="MD1247" s="1"/>
  <c r="LX1246"/>
  <c r="MD1246" s="1"/>
  <c r="PD1248"/>
  <c r="PJ1248" s="1"/>
  <c r="PD1252"/>
  <c r="PJ1252" s="1"/>
  <c r="PD1256"/>
  <c r="PJ1256" s="1"/>
  <c r="PD1249"/>
  <c r="PJ1249" s="1"/>
  <c r="PD1251"/>
  <c r="PJ1251" s="1"/>
  <c r="PD1255"/>
  <c r="PJ1255" s="1"/>
  <c r="PD1250"/>
  <c r="PJ1250" s="1"/>
  <c r="PD1254"/>
  <c r="PJ1254" s="1"/>
  <c r="PD1253"/>
  <c r="PJ1253" s="1"/>
  <c r="PD1245"/>
  <c r="PJ1245" s="1"/>
  <c r="PD1244"/>
  <c r="PJ1244" s="1"/>
  <c r="PD1247"/>
  <c r="PJ1247" s="1"/>
  <c r="PD1243"/>
  <c r="PJ1243" s="1"/>
  <c r="PD1246"/>
  <c r="PJ1246" s="1"/>
  <c r="SJ1248"/>
  <c r="SP1248" s="1"/>
  <c r="SJ1252"/>
  <c r="SP1252" s="1"/>
  <c r="SJ1256"/>
  <c r="SP1256" s="1"/>
  <c r="SJ1249"/>
  <c r="SP1249" s="1"/>
  <c r="SJ1251"/>
  <c r="SP1251" s="1"/>
  <c r="SJ1255"/>
  <c r="SP1255" s="1"/>
  <c r="SJ1250"/>
  <c r="SP1250" s="1"/>
  <c r="SJ1254"/>
  <c r="SP1254" s="1"/>
  <c r="SJ1253"/>
  <c r="SP1253" s="1"/>
  <c r="SJ1244"/>
  <c r="SP1244" s="1"/>
  <c r="SJ1243"/>
  <c r="SP1243" s="1"/>
  <c r="SJ1247"/>
  <c r="SP1247" s="1"/>
  <c r="SJ1245"/>
  <c r="SP1245" s="1"/>
  <c r="SJ1246"/>
  <c r="SP1246" s="1"/>
  <c r="VP1250"/>
  <c r="VV1250" s="1"/>
  <c r="VP1254"/>
  <c r="VV1254" s="1"/>
  <c r="VP1253"/>
  <c r="VV1253" s="1"/>
  <c r="VP1248"/>
  <c r="VV1248" s="1"/>
  <c r="VP1252"/>
  <c r="VV1252" s="1"/>
  <c r="VP1256"/>
  <c r="VV1256" s="1"/>
  <c r="VP1249"/>
  <c r="VV1249" s="1"/>
  <c r="VP1251"/>
  <c r="VV1251" s="1"/>
  <c r="VP1255"/>
  <c r="VV1255" s="1"/>
  <c r="VP1247"/>
  <c r="VV1247" s="1"/>
  <c r="VP1244"/>
  <c r="VV1244" s="1"/>
  <c r="VP1245"/>
  <c r="VV1245" s="1"/>
  <c r="VP1243"/>
  <c r="VV1243" s="1"/>
  <c r="VP1246"/>
  <c r="VV1246" s="1"/>
  <c r="UW1255"/>
  <c r="VC1255" s="1"/>
  <c r="UW1253"/>
  <c r="VC1253" s="1"/>
  <c r="UW1250"/>
  <c r="VC1250" s="1"/>
  <c r="UW1254"/>
  <c r="VC1254" s="1"/>
  <c r="UW1247"/>
  <c r="VC1247" s="1"/>
  <c r="UW1251"/>
  <c r="VC1251" s="1"/>
  <c r="UW1248"/>
  <c r="VC1248" s="1"/>
  <c r="UW1252"/>
  <c r="VC1252" s="1"/>
  <c r="UW1256"/>
  <c r="VC1256" s="1"/>
  <c r="UW1249"/>
  <c r="VC1249" s="1"/>
  <c r="UW1245"/>
  <c r="VC1245" s="1"/>
  <c r="UW1243"/>
  <c r="VC1243" s="1"/>
  <c r="UW1246"/>
  <c r="VC1246" s="1"/>
  <c r="OK1255"/>
  <c r="OQ1255" s="1"/>
  <c r="OK1253"/>
  <c r="OQ1253" s="1"/>
  <c r="OK1250"/>
  <c r="OQ1250" s="1"/>
  <c r="OK1254"/>
  <c r="OQ1254" s="1"/>
  <c r="OK1247"/>
  <c r="OQ1247" s="1"/>
  <c r="OK1251"/>
  <c r="OQ1251" s="1"/>
  <c r="OK1248"/>
  <c r="OQ1248" s="1"/>
  <c r="OK1252"/>
  <c r="OQ1252" s="1"/>
  <c r="OK1256"/>
  <c r="OQ1256" s="1"/>
  <c r="OK1249"/>
  <c r="OQ1249" s="1"/>
  <c r="OK1245"/>
  <c r="OQ1245" s="1"/>
  <c r="OK1243"/>
  <c r="OQ1243" s="1"/>
  <c r="OK1246"/>
  <c r="OQ1246" s="1"/>
  <c r="HY1255"/>
  <c r="IE1255" s="1"/>
  <c r="HY1253"/>
  <c r="IE1253" s="1"/>
  <c r="HY1250"/>
  <c r="IE1250" s="1"/>
  <c r="HY1254"/>
  <c r="IE1254" s="1"/>
  <c r="HY1247"/>
  <c r="IE1247" s="1"/>
  <c r="HY1251"/>
  <c r="IE1251" s="1"/>
  <c r="HY1248"/>
  <c r="IE1248" s="1"/>
  <c r="HY1252"/>
  <c r="IE1252" s="1"/>
  <c r="HY1256"/>
  <c r="IE1256" s="1"/>
  <c r="HY1249"/>
  <c r="IE1249" s="1"/>
  <c r="HY1245"/>
  <c r="IE1245" s="1"/>
  <c r="HY1243"/>
  <c r="IE1243" s="1"/>
  <c r="HY1246"/>
  <c r="IE1246" s="1"/>
  <c r="BM1255"/>
  <c r="BS1255" s="1"/>
  <c r="BM1253"/>
  <c r="BS1253" s="1"/>
  <c r="BM1250"/>
  <c r="BS1250" s="1"/>
  <c r="BM1254"/>
  <c r="BS1254" s="1"/>
  <c r="BM1247"/>
  <c r="BS1247" s="1"/>
  <c r="BM1251"/>
  <c r="BS1251" s="1"/>
  <c r="BM1248"/>
  <c r="BS1248" s="1"/>
  <c r="BM1252"/>
  <c r="BS1252" s="1"/>
  <c r="BM1256"/>
  <c r="BS1256" s="1"/>
  <c r="BM1249"/>
  <c r="BS1249" s="1"/>
  <c r="BM1245"/>
  <c r="BS1245" s="1"/>
  <c r="BM1243"/>
  <c r="BS1243" s="1"/>
  <c r="BM1246"/>
  <c r="BS1246" s="1"/>
  <c r="VR1248"/>
  <c r="VX1248" s="1"/>
  <c r="VR1251"/>
  <c r="VX1251" s="1"/>
  <c r="VR1255"/>
  <c r="VX1255" s="1"/>
  <c r="VR1247"/>
  <c r="VX1247" s="1"/>
  <c r="VR1253"/>
  <c r="VX1253" s="1"/>
  <c r="VR1250"/>
  <c r="VX1250" s="1"/>
  <c r="VR1256"/>
  <c r="VX1256" s="1"/>
  <c r="VR1254"/>
  <c r="VX1254" s="1"/>
  <c r="VR1252"/>
  <c r="VX1252" s="1"/>
  <c r="VR1249"/>
  <c r="VX1249" s="1"/>
  <c r="VR1245"/>
  <c r="VX1245" s="1"/>
  <c r="VR1243"/>
  <c r="VX1243" s="1"/>
  <c r="VR1246"/>
  <c r="VX1246" s="1"/>
  <c r="PF1248"/>
  <c r="PL1248" s="1"/>
  <c r="PF1252"/>
  <c r="PL1252" s="1"/>
  <c r="PF1256"/>
  <c r="PL1256" s="1"/>
  <c r="PF1249"/>
  <c r="PL1249" s="1"/>
  <c r="PF1251"/>
  <c r="PL1251" s="1"/>
  <c r="PF1255"/>
  <c r="PL1255" s="1"/>
  <c r="PF1250"/>
  <c r="PL1250" s="1"/>
  <c r="PF1254"/>
  <c r="PL1254" s="1"/>
  <c r="PF1247"/>
  <c r="PL1247" s="1"/>
  <c r="PF1253"/>
  <c r="PL1253" s="1"/>
  <c r="PF1246"/>
  <c r="PL1246" s="1"/>
  <c r="PF1245"/>
  <c r="PL1245" s="1"/>
  <c r="PF1243"/>
  <c r="PL1243" s="1"/>
  <c r="IT1248"/>
  <c r="IZ1248" s="1"/>
  <c r="IT1252"/>
  <c r="IZ1252" s="1"/>
  <c r="IT1256"/>
  <c r="IZ1256" s="1"/>
  <c r="IT1249"/>
  <c r="IZ1249" s="1"/>
  <c r="IT1251"/>
  <c r="IZ1251" s="1"/>
  <c r="IT1255"/>
  <c r="IZ1255" s="1"/>
  <c r="IT1250"/>
  <c r="IZ1250" s="1"/>
  <c r="IT1254"/>
  <c r="IZ1254" s="1"/>
  <c r="IT1247"/>
  <c r="IZ1247" s="1"/>
  <c r="IT1253"/>
  <c r="IZ1253" s="1"/>
  <c r="IT1246"/>
  <c r="IZ1246" s="1"/>
  <c r="IT1245"/>
  <c r="IZ1245" s="1"/>
  <c r="IT1243"/>
  <c r="IZ1243" s="1"/>
  <c r="CH1248"/>
  <c r="CN1248" s="1"/>
  <c r="CH1252"/>
  <c r="CN1252" s="1"/>
  <c r="CH1256"/>
  <c r="CN1256" s="1"/>
  <c r="CH1249"/>
  <c r="CN1249" s="1"/>
  <c r="CH1251"/>
  <c r="CN1251" s="1"/>
  <c r="CH1255"/>
  <c r="CN1255" s="1"/>
  <c r="CH1250"/>
  <c r="CN1250" s="1"/>
  <c r="CH1254"/>
  <c r="CN1254" s="1"/>
  <c r="CH1247"/>
  <c r="CN1247" s="1"/>
  <c r="CH1253"/>
  <c r="CN1253" s="1"/>
  <c r="CH1246"/>
  <c r="CN1246" s="1"/>
  <c r="CH1245"/>
  <c r="CN1245" s="1"/>
  <c r="CH1243"/>
  <c r="CN1243" s="1"/>
  <c r="UV1256"/>
  <c r="VB1256" s="1"/>
  <c r="UV1250"/>
  <c r="VB1250" s="1"/>
  <c r="UV1254"/>
  <c r="VB1254" s="1"/>
  <c r="UV1249"/>
  <c r="VB1249" s="1"/>
  <c r="UV1253"/>
  <c r="VB1253" s="1"/>
  <c r="UV1248"/>
  <c r="VB1248" s="1"/>
  <c r="UV1252"/>
  <c r="VB1252" s="1"/>
  <c r="UV1247"/>
  <c r="VB1247" s="1"/>
  <c r="UV1251"/>
  <c r="VB1251" s="1"/>
  <c r="UV1255"/>
  <c r="VB1255" s="1"/>
  <c r="UV1243"/>
  <c r="VB1243" s="1"/>
  <c r="UV1246"/>
  <c r="VB1246" s="1"/>
  <c r="UV1244"/>
  <c r="VB1244" s="1"/>
  <c r="OJ1256"/>
  <c r="OP1256" s="1"/>
  <c r="OJ1250"/>
  <c r="OP1250" s="1"/>
  <c r="OJ1254"/>
  <c r="OP1254" s="1"/>
  <c r="OJ1249"/>
  <c r="OP1249" s="1"/>
  <c r="OJ1253"/>
  <c r="OP1253" s="1"/>
  <c r="OJ1248"/>
  <c r="OP1248" s="1"/>
  <c r="OJ1252"/>
  <c r="OP1252" s="1"/>
  <c r="OJ1247"/>
  <c r="OP1247" s="1"/>
  <c r="OJ1251"/>
  <c r="OP1251" s="1"/>
  <c r="OJ1255"/>
  <c r="OP1255" s="1"/>
  <c r="OJ1243"/>
  <c r="OP1243" s="1"/>
  <c r="OJ1246"/>
  <c r="OP1246" s="1"/>
  <c r="OJ1244"/>
  <c r="OP1244" s="1"/>
  <c r="HX1256"/>
  <c r="ID1256" s="1"/>
  <c r="HX1250"/>
  <c r="ID1250" s="1"/>
  <c r="HX1254"/>
  <c r="ID1254" s="1"/>
  <c r="HX1249"/>
  <c r="ID1249" s="1"/>
  <c r="HX1253"/>
  <c r="ID1253" s="1"/>
  <c r="HX1248"/>
  <c r="ID1248" s="1"/>
  <c r="HX1252"/>
  <c r="ID1252" s="1"/>
  <c r="HX1247"/>
  <c r="ID1247" s="1"/>
  <c r="HX1251"/>
  <c r="ID1251" s="1"/>
  <c r="HX1255"/>
  <c r="ID1255" s="1"/>
  <c r="HX1243"/>
  <c r="ID1243" s="1"/>
  <c r="HX1246"/>
  <c r="ID1246" s="1"/>
  <c r="HX1244"/>
  <c r="ID1244" s="1"/>
  <c r="BL1256"/>
  <c r="BR1256" s="1"/>
  <c r="BL1250"/>
  <c r="BR1250" s="1"/>
  <c r="BL1254"/>
  <c r="BR1254" s="1"/>
  <c r="BL1249"/>
  <c r="BR1249" s="1"/>
  <c r="BL1253"/>
  <c r="BR1253" s="1"/>
  <c r="BL1248"/>
  <c r="BR1248" s="1"/>
  <c r="BL1252"/>
  <c r="BR1252" s="1"/>
  <c r="BL1247"/>
  <c r="BR1247" s="1"/>
  <c r="BL1251"/>
  <c r="BR1251" s="1"/>
  <c r="BL1255"/>
  <c r="BR1255" s="1"/>
  <c r="BL1243"/>
  <c r="BR1243" s="1"/>
  <c r="BL1246"/>
  <c r="BR1246" s="1"/>
  <c r="BL1244"/>
  <c r="BR1244" s="1"/>
  <c r="UA1249"/>
  <c r="UG1249" s="1"/>
  <c r="UA1252"/>
  <c r="UG1252" s="1"/>
  <c r="UA1255"/>
  <c r="UG1255" s="1"/>
  <c r="UA1250"/>
  <c r="UG1250" s="1"/>
  <c r="UA1254"/>
  <c r="UG1254" s="1"/>
  <c r="UA1256"/>
  <c r="UG1256" s="1"/>
  <c r="UA1248"/>
  <c r="UG1248" s="1"/>
  <c r="UA1251"/>
  <c r="UG1251" s="1"/>
  <c r="UA1247"/>
  <c r="UG1247" s="1"/>
  <c r="UA1253"/>
  <c r="UG1253" s="1"/>
  <c r="UA1246"/>
  <c r="UG1246" s="1"/>
  <c r="UA1244"/>
  <c r="UG1244" s="1"/>
  <c r="UA1243"/>
  <c r="UG1243" s="1"/>
  <c r="NO1247"/>
  <c r="NU1247" s="1"/>
  <c r="NO1252"/>
  <c r="NU1252" s="1"/>
  <c r="NO1250"/>
  <c r="NU1250" s="1"/>
  <c r="NO1254"/>
  <c r="NU1254" s="1"/>
  <c r="NO1256"/>
  <c r="NU1256" s="1"/>
  <c r="NO1255"/>
  <c r="NU1255" s="1"/>
  <c r="NO1249"/>
  <c r="NU1249" s="1"/>
  <c r="NO1248"/>
  <c r="NU1248" s="1"/>
  <c r="NO1253"/>
  <c r="NU1253" s="1"/>
  <c r="NO1251"/>
  <c r="NU1251" s="1"/>
  <c r="NO1246"/>
  <c r="NU1246" s="1"/>
  <c r="NO1244"/>
  <c r="NU1244" s="1"/>
  <c r="NO1243"/>
  <c r="NU1243" s="1"/>
  <c r="HC1249"/>
  <c r="HI1249" s="1"/>
  <c r="HC1252"/>
  <c r="HI1252" s="1"/>
  <c r="HC1247"/>
  <c r="HI1247" s="1"/>
  <c r="HC1250"/>
  <c r="HI1250" s="1"/>
  <c r="HC1254"/>
  <c r="HI1254" s="1"/>
  <c r="HC1256"/>
  <c r="HI1256" s="1"/>
  <c r="HC1255"/>
  <c r="HI1255" s="1"/>
  <c r="HC1248"/>
  <c r="HI1248" s="1"/>
  <c r="HC1253"/>
  <c r="HI1253" s="1"/>
  <c r="HC1251"/>
  <c r="HI1251" s="1"/>
  <c r="HC1246"/>
  <c r="HI1246" s="1"/>
  <c r="HC1244"/>
  <c r="HI1244" s="1"/>
  <c r="HC1243"/>
  <c r="HI1243" s="1"/>
  <c r="AQ1247"/>
  <c r="AW1247" s="1"/>
  <c r="AQ1253"/>
  <c r="AW1253" s="1"/>
  <c r="AQ1252"/>
  <c r="AW1252" s="1"/>
  <c r="AQ1250"/>
  <c r="AW1250" s="1"/>
  <c r="AQ1254"/>
  <c r="AW1254" s="1"/>
  <c r="AQ1256"/>
  <c r="AW1256" s="1"/>
  <c r="AQ1249"/>
  <c r="AW1249" s="1"/>
  <c r="AQ1248"/>
  <c r="AW1248" s="1"/>
  <c r="AQ1251"/>
  <c r="AW1251" s="1"/>
  <c r="AQ1255"/>
  <c r="AW1255" s="1"/>
  <c r="AQ1244"/>
  <c r="AW1244" s="1"/>
  <c r="AQ1243"/>
  <c r="AW1243" s="1"/>
  <c r="AQ1246"/>
  <c r="AW1246" s="1"/>
  <c r="TE1253"/>
  <c r="TK1253" s="1"/>
  <c r="TE1248"/>
  <c r="TK1248" s="1"/>
  <c r="TE1249"/>
  <c r="TK1249" s="1"/>
  <c r="TE1251"/>
  <c r="TK1251" s="1"/>
  <c r="TE1255"/>
  <c r="TK1255" s="1"/>
  <c r="TE1256"/>
  <c r="TK1256" s="1"/>
  <c r="TE1254"/>
  <c r="TK1254" s="1"/>
  <c r="TE1252"/>
  <c r="TK1252" s="1"/>
  <c r="TE1250"/>
  <c r="TK1250" s="1"/>
  <c r="TE1247"/>
  <c r="TK1247" s="1"/>
  <c r="TE1244"/>
  <c r="TK1244" s="1"/>
  <c r="TE1245"/>
  <c r="TK1245" s="1"/>
  <c r="TE1243"/>
  <c r="TK1243" s="1"/>
  <c r="MS1253"/>
  <c r="MY1253" s="1"/>
  <c r="MS1248"/>
  <c r="MY1248" s="1"/>
  <c r="MS1252"/>
  <c r="MY1252" s="1"/>
  <c r="MS1256"/>
  <c r="MY1256" s="1"/>
  <c r="MS1249"/>
  <c r="MY1249" s="1"/>
  <c r="MS1251"/>
  <c r="MY1251" s="1"/>
  <c r="MS1255"/>
  <c r="MY1255" s="1"/>
  <c r="MS1250"/>
  <c r="MY1250" s="1"/>
  <c r="MS1254"/>
  <c r="MY1254" s="1"/>
  <c r="MS1244"/>
  <c r="MY1244" s="1"/>
  <c r="MS1247"/>
  <c r="MY1247" s="1"/>
  <c r="MS1245"/>
  <c r="MY1245" s="1"/>
  <c r="MS1243"/>
  <c r="MY1243" s="1"/>
  <c r="GG1253"/>
  <c r="GM1253" s="1"/>
  <c r="GG1251"/>
  <c r="GM1251" s="1"/>
  <c r="GG1255"/>
  <c r="GM1255" s="1"/>
  <c r="GG1248"/>
  <c r="GM1248" s="1"/>
  <c r="GG1249"/>
  <c r="GM1249" s="1"/>
  <c r="GG1256"/>
  <c r="GM1256" s="1"/>
  <c r="GG1254"/>
  <c r="GM1254" s="1"/>
  <c r="GG1252"/>
  <c r="GM1252" s="1"/>
  <c r="GG1250"/>
  <c r="GM1250" s="1"/>
  <c r="GG1244"/>
  <c r="GM1244" s="1"/>
  <c r="GG1245"/>
  <c r="GM1245" s="1"/>
  <c r="GG1243"/>
  <c r="GM1243" s="1"/>
  <c r="GG1247"/>
  <c r="GM1247" s="1"/>
  <c r="U1253"/>
  <c r="AA1253" s="1"/>
  <c r="U1251"/>
  <c r="AA1251" s="1"/>
  <c r="U1255"/>
  <c r="AA1255" s="1"/>
  <c r="U1248"/>
  <c r="AA1248" s="1"/>
  <c r="U1252"/>
  <c r="AA1252" s="1"/>
  <c r="U1256"/>
  <c r="AA1256" s="1"/>
  <c r="U1249"/>
  <c r="AA1249" s="1"/>
  <c r="U1250"/>
  <c r="AA1250" s="1"/>
  <c r="U1254"/>
  <c r="AA1254" s="1"/>
  <c r="U1245"/>
  <c r="AA1245" s="1"/>
  <c r="U1243"/>
  <c r="AA1243" s="1"/>
  <c r="U1244"/>
  <c r="AA1244" s="1"/>
  <c r="U1247"/>
  <c r="AA1247" s="1"/>
  <c r="TZ1244"/>
  <c r="UF1244" s="1"/>
  <c r="TZ1249"/>
  <c r="UF1249" s="1"/>
  <c r="TZ1253"/>
  <c r="UF1253" s="1"/>
  <c r="TZ1255"/>
  <c r="UF1255" s="1"/>
  <c r="TZ1251"/>
  <c r="UF1251" s="1"/>
  <c r="TZ1254"/>
  <c r="UF1254" s="1"/>
  <c r="TZ1256"/>
  <c r="UF1256" s="1"/>
  <c r="TZ1248"/>
  <c r="UF1248" s="1"/>
  <c r="TZ1250"/>
  <c r="UF1250" s="1"/>
  <c r="TZ1252"/>
  <c r="UF1252" s="1"/>
  <c r="TZ1245"/>
  <c r="UF1245" s="1"/>
  <c r="TZ1243"/>
  <c r="UF1243" s="1"/>
  <c r="TZ1247"/>
  <c r="UF1247" s="1"/>
  <c r="NN1250"/>
  <c r="NT1250" s="1"/>
  <c r="NN1251"/>
  <c r="NT1251" s="1"/>
  <c r="NN1255"/>
  <c r="NT1255" s="1"/>
  <c r="NN1253"/>
  <c r="NT1253" s="1"/>
  <c r="NN1249"/>
  <c r="NT1249" s="1"/>
  <c r="NN1252"/>
  <c r="NT1252" s="1"/>
  <c r="NN1248"/>
  <c r="NT1248" s="1"/>
  <c r="NN1256"/>
  <c r="NT1256" s="1"/>
  <c r="NN1254"/>
  <c r="NT1254" s="1"/>
  <c r="NN1243"/>
  <c r="NT1243" s="1"/>
  <c r="NN1244"/>
  <c r="NT1244" s="1"/>
  <c r="NN1247"/>
  <c r="NT1247" s="1"/>
  <c r="NN1245"/>
  <c r="NT1245" s="1"/>
  <c r="HB1244"/>
  <c r="HH1244" s="1"/>
  <c r="HB1249"/>
  <c r="HH1249" s="1"/>
  <c r="HB1248"/>
  <c r="HH1248" s="1"/>
  <c r="HB1256"/>
  <c r="HH1256" s="1"/>
  <c r="HB1253"/>
  <c r="HH1253" s="1"/>
  <c r="HB1255"/>
  <c r="HH1255" s="1"/>
  <c r="HB1251"/>
  <c r="HH1251" s="1"/>
  <c r="HB1250"/>
  <c r="HH1250" s="1"/>
  <c r="HB1254"/>
  <c r="HH1254" s="1"/>
  <c r="HB1252"/>
  <c r="HH1252" s="1"/>
  <c r="HB1247"/>
  <c r="HH1247" s="1"/>
  <c r="HB1245"/>
  <c r="HH1245" s="1"/>
  <c r="HB1243"/>
  <c r="HH1243" s="1"/>
  <c r="AP1250"/>
  <c r="AV1250" s="1"/>
  <c r="AP1251"/>
  <c r="AV1251" s="1"/>
  <c r="AP1255"/>
  <c r="AV1255" s="1"/>
  <c r="AP1253"/>
  <c r="AV1253" s="1"/>
  <c r="AP1248"/>
  <c r="AV1248" s="1"/>
  <c r="AP1252"/>
  <c r="AV1252" s="1"/>
  <c r="AP1256"/>
  <c r="AV1256" s="1"/>
  <c r="AP1249"/>
  <c r="AV1249" s="1"/>
  <c r="AP1254"/>
  <c r="AV1254" s="1"/>
  <c r="AP1247"/>
  <c r="AV1247" s="1"/>
  <c r="AP1245"/>
  <c r="AV1245" s="1"/>
  <c r="AP1243"/>
  <c r="AV1243" s="1"/>
  <c r="AP1244"/>
  <c r="AV1244" s="1"/>
  <c r="F418"/>
  <c r="I1289" s="1"/>
  <c r="F434"/>
  <c r="I1306" s="1"/>
  <c r="F428"/>
  <c r="I1300" s="1"/>
  <c r="AQ1245"/>
  <c r="AW1245" s="1"/>
  <c r="UA1245"/>
  <c r="UG1245" s="1"/>
  <c r="CH1244"/>
  <c r="CN1244" s="1"/>
  <c r="IT1244"/>
  <c r="IZ1244" s="1"/>
  <c r="PF1244"/>
  <c r="PL1244" s="1"/>
  <c r="TE1246"/>
  <c r="TK1246" s="1"/>
  <c r="NN1246"/>
  <c r="NT1246" s="1"/>
  <c r="GG1246"/>
  <c r="GM1246" s="1"/>
  <c r="U1246"/>
  <c r="AA1246" s="1"/>
  <c r="G419"/>
  <c r="J1290" s="1"/>
  <c r="H410"/>
  <c r="YC1255"/>
  <c r="YI1255" s="1"/>
  <c r="YC1253"/>
  <c r="YI1253" s="1"/>
  <c r="YC1250"/>
  <c r="YI1250" s="1"/>
  <c r="YC1254"/>
  <c r="YI1254" s="1"/>
  <c r="YC1247"/>
  <c r="YI1247" s="1"/>
  <c r="YC1251"/>
  <c r="YI1251" s="1"/>
  <c r="YC1248"/>
  <c r="YI1248" s="1"/>
  <c r="YC1252"/>
  <c r="YI1252" s="1"/>
  <c r="YC1256"/>
  <c r="YI1256" s="1"/>
  <c r="YC1249"/>
  <c r="YI1249" s="1"/>
  <c r="YC1245"/>
  <c r="YI1245" s="1"/>
  <c r="YC1243"/>
  <c r="YI1243" s="1"/>
  <c r="YC1246"/>
  <c r="YI1246" s="1"/>
  <c r="RQ1255"/>
  <c r="RW1255" s="1"/>
  <c r="RQ1253"/>
  <c r="RW1253" s="1"/>
  <c r="RQ1250"/>
  <c r="RW1250" s="1"/>
  <c r="RQ1254"/>
  <c r="RW1254" s="1"/>
  <c r="RQ1247"/>
  <c r="RW1247" s="1"/>
  <c r="RQ1251"/>
  <c r="RW1251" s="1"/>
  <c r="RQ1248"/>
  <c r="RW1248" s="1"/>
  <c r="RQ1252"/>
  <c r="RW1252" s="1"/>
  <c r="RQ1256"/>
  <c r="RW1256" s="1"/>
  <c r="RQ1249"/>
  <c r="RW1249" s="1"/>
  <c r="RQ1245"/>
  <c r="RW1245" s="1"/>
  <c r="RQ1243"/>
  <c r="RW1243" s="1"/>
  <c r="RQ1246"/>
  <c r="RW1246" s="1"/>
  <c r="LE1255"/>
  <c r="LK1255" s="1"/>
  <c r="LE1253"/>
  <c r="LK1253" s="1"/>
  <c r="LE1250"/>
  <c r="LK1250" s="1"/>
  <c r="LE1254"/>
  <c r="LK1254" s="1"/>
  <c r="LE1247"/>
  <c r="LK1247" s="1"/>
  <c r="LE1251"/>
  <c r="LK1251" s="1"/>
  <c r="LE1248"/>
  <c r="LK1248" s="1"/>
  <c r="LE1252"/>
  <c r="LK1252" s="1"/>
  <c r="LE1256"/>
  <c r="LK1256" s="1"/>
  <c r="LE1249"/>
  <c r="LK1249" s="1"/>
  <c r="LE1245"/>
  <c r="LK1245" s="1"/>
  <c r="LE1243"/>
  <c r="LK1243" s="1"/>
  <c r="LE1246"/>
  <c r="LK1246" s="1"/>
  <c r="ES1255"/>
  <c r="EY1255" s="1"/>
  <c r="ES1253"/>
  <c r="EY1253" s="1"/>
  <c r="ES1250"/>
  <c r="EY1250" s="1"/>
  <c r="ES1254"/>
  <c r="EY1254" s="1"/>
  <c r="ES1247"/>
  <c r="EY1247" s="1"/>
  <c r="ES1251"/>
  <c r="EY1251" s="1"/>
  <c r="ES1248"/>
  <c r="EY1248" s="1"/>
  <c r="ES1252"/>
  <c r="EY1252" s="1"/>
  <c r="ES1256"/>
  <c r="EY1256" s="1"/>
  <c r="ES1249"/>
  <c r="EY1249" s="1"/>
  <c r="ES1245"/>
  <c r="EY1245" s="1"/>
  <c r="ES1243"/>
  <c r="EY1243" s="1"/>
  <c r="ES1246"/>
  <c r="EY1246" s="1"/>
  <c r="YX1244"/>
  <c r="ZD1244" s="1"/>
  <c r="YX1250"/>
  <c r="ZD1250" s="1"/>
  <c r="YX1251"/>
  <c r="ZD1251" s="1"/>
  <c r="YX1255"/>
  <c r="ZD1255" s="1"/>
  <c r="YX1253"/>
  <c r="ZD1253" s="1"/>
  <c r="YX1256"/>
  <c r="ZD1256" s="1"/>
  <c r="YX1254"/>
  <c r="ZD1254" s="1"/>
  <c r="YX1252"/>
  <c r="ZD1252" s="1"/>
  <c r="YX1249"/>
  <c r="ZD1249" s="1"/>
  <c r="YX1248"/>
  <c r="ZD1248" s="1"/>
  <c r="YX1247"/>
  <c r="ZD1247" s="1"/>
  <c r="YX1245"/>
  <c r="ZD1245" s="1"/>
  <c r="YX1243"/>
  <c r="ZD1243" s="1"/>
  <c r="YX1246"/>
  <c r="ZD1246" s="1"/>
  <c r="SL1248"/>
  <c r="SR1248" s="1"/>
  <c r="SL1252"/>
  <c r="SR1252" s="1"/>
  <c r="SL1256"/>
  <c r="SR1256" s="1"/>
  <c r="SL1249"/>
  <c r="SR1249" s="1"/>
  <c r="SL1251"/>
  <c r="SR1251" s="1"/>
  <c r="SL1255"/>
  <c r="SR1255" s="1"/>
  <c r="SL1250"/>
  <c r="SR1250" s="1"/>
  <c r="SL1254"/>
  <c r="SR1254" s="1"/>
  <c r="SL1247"/>
  <c r="SR1247" s="1"/>
  <c r="SL1253"/>
  <c r="SR1253" s="1"/>
  <c r="SL1243"/>
  <c r="SR1243" s="1"/>
  <c r="SL1245"/>
  <c r="SR1245" s="1"/>
  <c r="SL1246"/>
  <c r="SR1246" s="1"/>
  <c r="LZ1248"/>
  <c r="MF1248" s="1"/>
  <c r="LZ1252"/>
  <c r="MF1252" s="1"/>
  <c r="LZ1256"/>
  <c r="MF1256" s="1"/>
  <c r="LZ1249"/>
  <c r="MF1249" s="1"/>
  <c r="LZ1251"/>
  <c r="MF1251" s="1"/>
  <c r="LZ1255"/>
  <c r="MF1255" s="1"/>
  <c r="LZ1250"/>
  <c r="MF1250" s="1"/>
  <c r="LZ1254"/>
  <c r="MF1254" s="1"/>
  <c r="LZ1247"/>
  <c r="MF1247" s="1"/>
  <c r="LZ1253"/>
  <c r="MF1253" s="1"/>
  <c r="LZ1245"/>
  <c r="MF1245" s="1"/>
  <c r="LZ1243"/>
  <c r="MF1243" s="1"/>
  <c r="LZ1246"/>
  <c r="MF1246" s="1"/>
  <c r="FN1248"/>
  <c r="FT1248" s="1"/>
  <c r="FN1252"/>
  <c r="FT1252" s="1"/>
  <c r="FN1256"/>
  <c r="FT1256" s="1"/>
  <c r="FN1249"/>
  <c r="FT1249" s="1"/>
  <c r="FN1251"/>
  <c r="FT1251" s="1"/>
  <c r="FN1255"/>
  <c r="FT1255" s="1"/>
  <c r="FN1250"/>
  <c r="FT1250" s="1"/>
  <c r="FN1254"/>
  <c r="FT1254" s="1"/>
  <c r="FN1247"/>
  <c r="FT1247" s="1"/>
  <c r="FN1253"/>
  <c r="FT1253" s="1"/>
  <c r="FN1245"/>
  <c r="FT1245" s="1"/>
  <c r="FN1243"/>
  <c r="FT1243" s="1"/>
  <c r="FN1246"/>
  <c r="FT1246" s="1"/>
  <c r="YB1256"/>
  <c r="YH1256" s="1"/>
  <c r="YB1250"/>
  <c r="YH1250" s="1"/>
  <c r="YB1254"/>
  <c r="YH1254" s="1"/>
  <c r="YB1249"/>
  <c r="YH1249" s="1"/>
  <c r="YB1253"/>
  <c r="YH1253" s="1"/>
  <c r="YB1248"/>
  <c r="YH1248" s="1"/>
  <c r="YB1252"/>
  <c r="YH1252" s="1"/>
  <c r="YB1247"/>
  <c r="YH1247" s="1"/>
  <c r="YB1251"/>
  <c r="YH1251" s="1"/>
  <c r="YB1255"/>
  <c r="YH1255" s="1"/>
  <c r="YB1243"/>
  <c r="YH1243" s="1"/>
  <c r="YB1246"/>
  <c r="YH1246" s="1"/>
  <c r="YB1244"/>
  <c r="YH1244" s="1"/>
  <c r="RP1256"/>
  <c r="RV1256" s="1"/>
  <c r="RP1250"/>
  <c r="RV1250" s="1"/>
  <c r="RP1254"/>
  <c r="RV1254" s="1"/>
  <c r="RP1249"/>
  <c r="RV1249" s="1"/>
  <c r="RP1253"/>
  <c r="RV1253" s="1"/>
  <c r="RP1248"/>
  <c r="RV1248" s="1"/>
  <c r="RP1252"/>
  <c r="RV1252" s="1"/>
  <c r="RP1247"/>
  <c r="RV1247" s="1"/>
  <c r="RP1251"/>
  <c r="RV1251" s="1"/>
  <c r="RP1255"/>
  <c r="RV1255" s="1"/>
  <c r="RP1243"/>
  <c r="RV1243" s="1"/>
  <c r="RP1246"/>
  <c r="RV1246" s="1"/>
  <c r="RP1244"/>
  <c r="RV1244" s="1"/>
  <c r="LD1256"/>
  <c r="LJ1256" s="1"/>
  <c r="LD1250"/>
  <c r="LJ1250" s="1"/>
  <c r="LD1254"/>
  <c r="LJ1254" s="1"/>
  <c r="LD1249"/>
  <c r="LJ1249" s="1"/>
  <c r="LD1253"/>
  <c r="LJ1253" s="1"/>
  <c r="LD1248"/>
  <c r="LJ1248" s="1"/>
  <c r="LD1252"/>
  <c r="LJ1252" s="1"/>
  <c r="LD1247"/>
  <c r="LJ1247" s="1"/>
  <c r="LD1251"/>
  <c r="LJ1251" s="1"/>
  <c r="LD1255"/>
  <c r="LJ1255" s="1"/>
  <c r="LD1243"/>
  <c r="LJ1243" s="1"/>
  <c r="LD1246"/>
  <c r="LJ1246" s="1"/>
  <c r="LD1244"/>
  <c r="LJ1244" s="1"/>
  <c r="ER1256"/>
  <c r="EX1256" s="1"/>
  <c r="ER1250"/>
  <c r="EX1250" s="1"/>
  <c r="ER1254"/>
  <c r="EX1254" s="1"/>
  <c r="ER1249"/>
  <c r="EX1249" s="1"/>
  <c r="ER1253"/>
  <c r="EX1253" s="1"/>
  <c r="ER1248"/>
  <c r="EX1248" s="1"/>
  <c r="ER1252"/>
  <c r="EX1252" s="1"/>
  <c r="ER1247"/>
  <c r="EX1247" s="1"/>
  <c r="ER1251"/>
  <c r="EX1251" s="1"/>
  <c r="ER1255"/>
  <c r="EX1255" s="1"/>
  <c r="ER1243"/>
  <c r="EX1243" s="1"/>
  <c r="ER1246"/>
  <c r="EX1246" s="1"/>
  <c r="ER1244"/>
  <c r="EX1244" s="1"/>
  <c r="XG1243"/>
  <c r="XM1243" s="1"/>
  <c r="XG1249"/>
  <c r="XM1249" s="1"/>
  <c r="XG1252"/>
  <c r="XM1252" s="1"/>
  <c r="XG1250"/>
  <c r="XM1250" s="1"/>
  <c r="XG1254"/>
  <c r="XM1254" s="1"/>
  <c r="XG1256"/>
  <c r="XM1256" s="1"/>
  <c r="XG1255"/>
  <c r="XM1255" s="1"/>
  <c r="XG1248"/>
  <c r="XM1248" s="1"/>
  <c r="XG1247"/>
  <c r="XM1247" s="1"/>
  <c r="XG1253"/>
  <c r="XM1253" s="1"/>
  <c r="XG1251"/>
  <c r="XM1251" s="1"/>
  <c r="XG1244"/>
  <c r="XM1244" s="1"/>
  <c r="XG1246"/>
  <c r="XM1246" s="1"/>
  <c r="QU1247"/>
  <c r="RA1247" s="1"/>
  <c r="QU1251"/>
  <c r="RA1251" s="1"/>
  <c r="QU1255"/>
  <c r="RA1255" s="1"/>
  <c r="QU1252"/>
  <c r="RA1252" s="1"/>
  <c r="QU1249"/>
  <c r="RA1249" s="1"/>
  <c r="QU1253"/>
  <c r="RA1253" s="1"/>
  <c r="QU1248"/>
  <c r="RA1248" s="1"/>
  <c r="QU1250"/>
  <c r="RA1250" s="1"/>
  <c r="QU1254"/>
  <c r="RA1254" s="1"/>
  <c r="QU1256"/>
  <c r="RA1256" s="1"/>
  <c r="QU1246"/>
  <c r="RA1246" s="1"/>
  <c r="QU1243"/>
  <c r="RA1243" s="1"/>
  <c r="QU1244"/>
  <c r="RA1244" s="1"/>
  <c r="KI1247"/>
  <c r="KO1247" s="1"/>
  <c r="KI1253"/>
  <c r="KO1253" s="1"/>
  <c r="KI1252"/>
  <c r="KO1252" s="1"/>
  <c r="KI1250"/>
  <c r="KO1250" s="1"/>
  <c r="KI1254"/>
  <c r="KO1254" s="1"/>
  <c r="KI1256"/>
  <c r="KO1256" s="1"/>
  <c r="KI1251"/>
  <c r="KO1251" s="1"/>
  <c r="KI1249"/>
  <c r="KO1249" s="1"/>
  <c r="KI1248"/>
  <c r="KO1248" s="1"/>
  <c r="KI1255"/>
  <c r="KO1255" s="1"/>
  <c r="KI1246"/>
  <c r="KO1246" s="1"/>
  <c r="KI1244"/>
  <c r="KO1244" s="1"/>
  <c r="KI1243"/>
  <c r="KO1243" s="1"/>
  <c r="DW1247"/>
  <c r="EC1247" s="1"/>
  <c r="DW1251"/>
  <c r="EC1251" s="1"/>
  <c r="DW1255"/>
  <c r="EC1255" s="1"/>
  <c r="DW1252"/>
  <c r="EC1252" s="1"/>
  <c r="DW1249"/>
  <c r="EC1249" s="1"/>
  <c r="DW1253"/>
  <c r="EC1253" s="1"/>
  <c r="DW1248"/>
  <c r="EC1248" s="1"/>
  <c r="DW1250"/>
  <c r="EC1250" s="1"/>
  <c r="DW1254"/>
  <c r="EC1254" s="1"/>
  <c r="DW1256"/>
  <c r="EC1256" s="1"/>
  <c r="DW1244"/>
  <c r="EC1244" s="1"/>
  <c r="DW1246"/>
  <c r="EC1246" s="1"/>
  <c r="DW1243"/>
  <c r="EC1243" s="1"/>
  <c r="WK1253"/>
  <c r="WQ1253" s="1"/>
  <c r="WK1251"/>
  <c r="WQ1251" s="1"/>
  <c r="WK1255"/>
  <c r="WQ1255" s="1"/>
  <c r="WK1248"/>
  <c r="WQ1248" s="1"/>
  <c r="WK1252"/>
  <c r="WQ1252" s="1"/>
  <c r="WK1256"/>
  <c r="WQ1256" s="1"/>
  <c r="WK1249"/>
  <c r="WQ1249" s="1"/>
  <c r="WK1250"/>
  <c r="WQ1250" s="1"/>
  <c r="WK1254"/>
  <c r="WQ1254" s="1"/>
  <c r="WK1244"/>
  <c r="WQ1244" s="1"/>
  <c r="WK1247"/>
  <c r="WQ1247" s="1"/>
  <c r="WK1245"/>
  <c r="WQ1245" s="1"/>
  <c r="WK1243"/>
  <c r="WQ1243" s="1"/>
  <c r="PY1253"/>
  <c r="QE1253" s="1"/>
  <c r="PY1248"/>
  <c r="QE1248" s="1"/>
  <c r="PY1252"/>
  <c r="QE1252" s="1"/>
  <c r="PY1256"/>
  <c r="QE1256" s="1"/>
  <c r="PY1249"/>
  <c r="QE1249" s="1"/>
  <c r="PY1251"/>
  <c r="QE1251" s="1"/>
  <c r="PY1255"/>
  <c r="QE1255" s="1"/>
  <c r="PY1250"/>
  <c r="QE1250" s="1"/>
  <c r="PY1254"/>
  <c r="QE1254" s="1"/>
  <c r="PY1245"/>
  <c r="QE1245" s="1"/>
  <c r="PY1243"/>
  <c r="QE1243" s="1"/>
  <c r="PY1244"/>
  <c r="QE1244" s="1"/>
  <c r="PY1247"/>
  <c r="QE1247" s="1"/>
  <c r="JM1253"/>
  <c r="JS1253" s="1"/>
  <c r="JM1248"/>
  <c r="JS1248" s="1"/>
  <c r="JM1252"/>
  <c r="JS1252" s="1"/>
  <c r="JM1256"/>
  <c r="JS1256" s="1"/>
  <c r="JM1249"/>
  <c r="JS1249" s="1"/>
  <c r="JM1251"/>
  <c r="JS1251" s="1"/>
  <c r="JM1255"/>
  <c r="JS1255" s="1"/>
  <c r="JM1250"/>
  <c r="JS1250" s="1"/>
  <c r="JM1254"/>
  <c r="JS1254" s="1"/>
  <c r="JM1245"/>
  <c r="JS1245" s="1"/>
  <c r="JM1243"/>
  <c r="JS1243" s="1"/>
  <c r="JM1244"/>
  <c r="JS1244" s="1"/>
  <c r="JM1247"/>
  <c r="JS1247" s="1"/>
  <c r="DA1253"/>
  <c r="DG1253" s="1"/>
  <c r="DA1251"/>
  <c r="DG1251" s="1"/>
  <c r="DA1255"/>
  <c r="DG1255" s="1"/>
  <c r="DA1248"/>
  <c r="DG1248" s="1"/>
  <c r="DA1252"/>
  <c r="DG1252" s="1"/>
  <c r="DA1256"/>
  <c r="DG1256" s="1"/>
  <c r="DA1249"/>
  <c r="DG1249" s="1"/>
  <c r="DA1250"/>
  <c r="DG1250" s="1"/>
  <c r="DA1254"/>
  <c r="DG1254" s="1"/>
  <c r="DA1244"/>
  <c r="DG1244" s="1"/>
  <c r="DA1247"/>
  <c r="DG1247" s="1"/>
  <c r="DA1245"/>
  <c r="DG1245" s="1"/>
  <c r="DA1243"/>
  <c r="DG1243" s="1"/>
  <c r="XF1244"/>
  <c r="XL1244" s="1"/>
  <c r="XF1251"/>
  <c r="XL1251" s="1"/>
  <c r="XF1255"/>
  <c r="XL1255" s="1"/>
  <c r="XF1253"/>
  <c r="XL1253" s="1"/>
  <c r="XF1249"/>
  <c r="XL1249" s="1"/>
  <c r="XF1254"/>
  <c r="XL1254" s="1"/>
  <c r="XF1248"/>
  <c r="XL1248" s="1"/>
  <c r="XF1256"/>
  <c r="XL1256" s="1"/>
  <c r="XF1250"/>
  <c r="XL1250" s="1"/>
  <c r="XF1252"/>
  <c r="XL1252" s="1"/>
  <c r="XF1245"/>
  <c r="XL1245" s="1"/>
  <c r="XF1247"/>
  <c r="XL1247" s="1"/>
  <c r="XF1243"/>
  <c r="XL1243" s="1"/>
  <c r="QT1248"/>
  <c r="QZ1248" s="1"/>
  <c r="QT1251"/>
  <c r="QZ1251" s="1"/>
  <c r="QT1255"/>
  <c r="QZ1255" s="1"/>
  <c r="QT1253"/>
  <c r="QZ1253" s="1"/>
  <c r="QT1252"/>
  <c r="QZ1252" s="1"/>
  <c r="QT1250"/>
  <c r="QZ1250" s="1"/>
  <c r="QT1256"/>
  <c r="QZ1256" s="1"/>
  <c r="QT1254"/>
  <c r="QZ1254" s="1"/>
  <c r="QT1249"/>
  <c r="QZ1249" s="1"/>
  <c r="QT1244"/>
  <c r="QZ1244" s="1"/>
  <c r="QT1247"/>
  <c r="QZ1247" s="1"/>
  <c r="QT1245"/>
  <c r="QZ1245" s="1"/>
  <c r="QT1243"/>
  <c r="QZ1243" s="1"/>
  <c r="KH1246"/>
  <c r="KN1246" s="1"/>
  <c r="KH1252"/>
  <c r="KN1252" s="1"/>
  <c r="KH1251"/>
  <c r="KN1251" s="1"/>
  <c r="KH1255"/>
  <c r="KN1255" s="1"/>
  <c r="KH1253"/>
  <c r="KN1253" s="1"/>
  <c r="KH1248"/>
  <c r="KN1248" s="1"/>
  <c r="KH1249"/>
  <c r="KN1249" s="1"/>
  <c r="KH1250"/>
  <c r="KN1250" s="1"/>
  <c r="KH1256"/>
  <c r="KN1256" s="1"/>
  <c r="KH1254"/>
  <c r="KN1254" s="1"/>
  <c r="KH1247"/>
  <c r="KN1247" s="1"/>
  <c r="KH1243"/>
  <c r="KN1243" s="1"/>
  <c r="KH1244"/>
  <c r="KN1244" s="1"/>
  <c r="KH1245"/>
  <c r="KN1245" s="1"/>
  <c r="DV1246"/>
  <c r="EB1246" s="1"/>
  <c r="DV1252"/>
  <c r="EB1252" s="1"/>
  <c r="DV1251"/>
  <c r="EB1251" s="1"/>
  <c r="DV1255"/>
  <c r="EB1255" s="1"/>
  <c r="DV1253"/>
  <c r="EB1253" s="1"/>
  <c r="DV1250"/>
  <c r="EB1250" s="1"/>
  <c r="DV1249"/>
  <c r="EB1249" s="1"/>
  <c r="DV1248"/>
  <c r="EB1248" s="1"/>
  <c r="DV1254"/>
  <c r="EB1254" s="1"/>
  <c r="DV1256"/>
  <c r="EB1256" s="1"/>
  <c r="DV1244"/>
  <c r="EB1244" s="1"/>
  <c r="DV1243"/>
  <c r="EB1243" s="1"/>
  <c r="DV1247"/>
  <c r="EB1247" s="1"/>
  <c r="DV1245"/>
  <c r="EB1245" s="1"/>
  <c r="YU1290"/>
  <c r="XE1290"/>
  <c r="VO1290"/>
  <c r="TY1290"/>
  <c r="SI1290"/>
  <c r="QS1290"/>
  <c r="PC1290"/>
  <c r="NM1290"/>
  <c r="LW1290"/>
  <c r="KG1290"/>
  <c r="IQ1290"/>
  <c r="HA1290"/>
  <c r="FK1290"/>
  <c r="DU1290"/>
  <c r="CE1290"/>
  <c r="AO1290"/>
  <c r="XZ1290"/>
  <c r="WJ1290"/>
  <c r="UT1290"/>
  <c r="TD1290"/>
  <c r="RN1290"/>
  <c r="PX1290"/>
  <c r="OH1290"/>
  <c r="MR1290"/>
  <c r="LB1290"/>
  <c r="JL1290"/>
  <c r="HV1290"/>
  <c r="GF1290"/>
  <c r="EP1290"/>
  <c r="CZ1290"/>
  <c r="BJ1290"/>
  <c r="T1290"/>
  <c r="YT1301"/>
  <c r="XD1301"/>
  <c r="VN1301"/>
  <c r="TX1301"/>
  <c r="SH1301"/>
  <c r="QR1301"/>
  <c r="PB1301"/>
  <c r="NL1301"/>
  <c r="LV1301"/>
  <c r="KF1301"/>
  <c r="IP1301"/>
  <c r="GZ1301"/>
  <c r="FJ1301"/>
  <c r="DT1301"/>
  <c r="CD1301"/>
  <c r="AN1301"/>
  <c r="XY1301"/>
  <c r="WI1301"/>
  <c r="US1301"/>
  <c r="TC1301"/>
  <c r="RM1301"/>
  <c r="PW1301"/>
  <c r="OG1301"/>
  <c r="MQ1301"/>
  <c r="LA1301"/>
  <c r="JK1301"/>
  <c r="HU1301"/>
  <c r="GE1301"/>
  <c r="EO1301"/>
  <c r="CY1301"/>
  <c r="BI1301"/>
  <c r="S1301"/>
  <c r="F421"/>
  <c r="I1292" s="1"/>
  <c r="F433"/>
  <c r="I1305" s="1"/>
  <c r="F420"/>
  <c r="I1291" s="1"/>
  <c r="F424"/>
  <c r="I1295" s="1"/>
  <c r="F425"/>
  <c r="I1296" s="1"/>
  <c r="F412"/>
  <c r="YS1302"/>
  <c r="XC1302"/>
  <c r="VM1302"/>
  <c r="TW1302"/>
  <c r="SG1302"/>
  <c r="QQ1302"/>
  <c r="PA1302"/>
  <c r="NK1302"/>
  <c r="LU1302"/>
  <c r="KE1302"/>
  <c r="IO1302"/>
  <c r="GY1302"/>
  <c r="FI1302"/>
  <c r="DS1302"/>
  <c r="CC1302"/>
  <c r="AM1302"/>
  <c r="XX1302"/>
  <c r="WH1302"/>
  <c r="UR1302"/>
  <c r="TB1302"/>
  <c r="RL1302"/>
  <c r="PV1302"/>
  <c r="OF1302"/>
  <c r="MP1302"/>
  <c r="KZ1302"/>
  <c r="JJ1302"/>
  <c r="HT1302"/>
  <c r="GD1302"/>
  <c r="EN1302"/>
  <c r="CX1302"/>
  <c r="BH1302"/>
  <c r="R1302"/>
  <c r="XZ1301"/>
  <c r="WJ1301"/>
  <c r="UT1301"/>
  <c r="TD1301"/>
  <c r="RN1301"/>
  <c r="PX1301"/>
  <c r="OH1301"/>
  <c r="MR1301"/>
  <c r="LB1301"/>
  <c r="JL1301"/>
  <c r="HV1301"/>
  <c r="GF1301"/>
  <c r="EP1301"/>
  <c r="CZ1301"/>
  <c r="BJ1301"/>
  <c r="T1301"/>
  <c r="XE1301"/>
  <c r="VO1301"/>
  <c r="TY1301"/>
  <c r="SI1301"/>
  <c r="QS1301"/>
  <c r="PC1301"/>
  <c r="NM1301"/>
  <c r="LW1301"/>
  <c r="KG1301"/>
  <c r="IQ1301"/>
  <c r="HA1301"/>
  <c r="FK1301"/>
  <c r="DU1301"/>
  <c r="CE1301"/>
  <c r="AO1301"/>
  <c r="YU1301"/>
  <c r="F431"/>
  <c r="I1303" s="1"/>
  <c r="NO1245"/>
  <c r="NU1245" s="1"/>
  <c r="HC1245"/>
  <c r="HI1245" s="1"/>
  <c r="QU1245"/>
  <c r="RA1245" s="1"/>
  <c r="BL1245"/>
  <c r="BR1245" s="1"/>
  <c r="ER1245"/>
  <c r="EX1245" s="1"/>
  <c r="HX1245"/>
  <c r="ID1245" s="1"/>
  <c r="LD1245"/>
  <c r="LJ1245" s="1"/>
  <c r="OJ1245"/>
  <c r="OP1245" s="1"/>
  <c r="RP1245"/>
  <c r="RV1245" s="1"/>
  <c r="UV1245"/>
  <c r="VB1245" s="1"/>
  <c r="YB1245"/>
  <c r="YH1245" s="1"/>
  <c r="VR1244"/>
  <c r="VX1244" s="1"/>
  <c r="BM1244"/>
  <c r="BS1244" s="1"/>
  <c r="HY1244"/>
  <c r="IE1244" s="1"/>
  <c r="OK1244"/>
  <c r="OQ1244" s="1"/>
  <c r="UW1244"/>
  <c r="VC1244" s="1"/>
  <c r="FN1244"/>
  <c r="FT1244" s="1"/>
  <c r="LZ1244"/>
  <c r="MF1244" s="1"/>
  <c r="SL1244"/>
  <c r="SR1244" s="1"/>
  <c r="TZ1246"/>
  <c r="UF1246" s="1"/>
  <c r="QT1246"/>
  <c r="QZ1246" s="1"/>
  <c r="HB1246"/>
  <c r="HH1246" s="1"/>
  <c r="AP1246"/>
  <c r="AV1246" s="1"/>
  <c r="DA1246"/>
  <c r="DG1246" s="1"/>
  <c r="MS1246"/>
  <c r="MY1246" s="1"/>
  <c r="WK1246"/>
  <c r="WQ1246" s="1"/>
  <c r="H416"/>
  <c r="VV1242" l="1"/>
  <c r="VV1272" s="1"/>
  <c r="VV1273" s="1"/>
  <c r="PJ1242"/>
  <c r="PJ1272" s="1"/>
  <c r="PJ1273" s="1"/>
  <c r="FR1242"/>
  <c r="FR1272" s="1"/>
  <c r="FR1273" s="1"/>
  <c r="TM1242"/>
  <c r="TM1272" s="1"/>
  <c r="TM1273" s="1"/>
  <c r="NA1242"/>
  <c r="NA1272" s="1"/>
  <c r="NA1273" s="1"/>
  <c r="GO1242"/>
  <c r="GO1272" s="1"/>
  <c r="GO1273" s="1"/>
  <c r="AC1242"/>
  <c r="AC1272" s="1"/>
  <c r="AC1273" s="1"/>
  <c r="WR1242"/>
  <c r="WR1272" s="1"/>
  <c r="WR1273" s="1"/>
  <c r="TL1242"/>
  <c r="TL1272" s="1"/>
  <c r="TL1273" s="1"/>
  <c r="QF1242"/>
  <c r="QF1272" s="1"/>
  <c r="QF1273" s="1"/>
  <c r="MZ1242"/>
  <c r="MZ1272" s="1"/>
  <c r="MZ1273" s="1"/>
  <c r="JT1242"/>
  <c r="JT1272" s="1"/>
  <c r="JT1273" s="1"/>
  <c r="GN1242"/>
  <c r="GN1272" s="1"/>
  <c r="GN1273" s="1"/>
  <c r="DH1242"/>
  <c r="DH1272" s="1"/>
  <c r="DH1273" s="1"/>
  <c r="ZE1273"/>
  <c r="AB1242"/>
  <c r="AB1272" s="1"/>
  <c r="AB1273" s="1"/>
  <c r="ZF1273"/>
  <c r="OO1242"/>
  <c r="OO1272" s="1"/>
  <c r="OO1273" s="1"/>
  <c r="VW1242"/>
  <c r="VW1272" s="1"/>
  <c r="VW1273" s="1"/>
  <c r="SQ1242"/>
  <c r="SQ1272" s="1"/>
  <c r="SQ1273" s="1"/>
  <c r="IC1242"/>
  <c r="IC1272" s="1"/>
  <c r="IC1273" s="1"/>
  <c r="F432"/>
  <c r="I1304" s="1"/>
  <c r="PK1242"/>
  <c r="PK1272" s="1"/>
  <c r="PK1273" s="1"/>
  <c r="FS1242"/>
  <c r="FS1272" s="1"/>
  <c r="FS1273" s="1"/>
  <c r="ZC1242"/>
  <c r="ZC1272" s="1"/>
  <c r="VA1242"/>
  <c r="VA1272" s="1"/>
  <c r="VA1273" s="1"/>
  <c r="F427"/>
  <c r="I1299" s="1"/>
  <c r="F414"/>
  <c r="F423"/>
  <c r="I1294" s="1"/>
  <c r="F411"/>
  <c r="H432"/>
  <c r="K1304" s="1"/>
  <c r="G414"/>
  <c r="H422"/>
  <c r="K1293" s="1"/>
  <c r="F422"/>
  <c r="I1293" s="1"/>
  <c r="BQ1242"/>
  <c r="BQ1272" s="1"/>
  <c r="BQ1273" s="1"/>
  <c r="UH1242"/>
  <c r="UH1272" s="1"/>
  <c r="UH1273" s="1"/>
  <c r="ED1242"/>
  <c r="ED1272" s="1"/>
  <c r="ED1273" s="1"/>
  <c r="H414"/>
  <c r="XL1242"/>
  <c r="XL1272" s="1"/>
  <c r="XL1273" s="1"/>
  <c r="LK1242"/>
  <c r="LK1272" s="1"/>
  <c r="LK1273" s="1"/>
  <c r="YI1242"/>
  <c r="YI1272" s="1"/>
  <c r="YI1273" s="1"/>
  <c r="IZ1242"/>
  <c r="IZ1272" s="1"/>
  <c r="IZ1273" s="1"/>
  <c r="KO1242"/>
  <c r="KO1272" s="1"/>
  <c r="KO1273" s="1"/>
  <c r="HI1242"/>
  <c r="HI1272" s="1"/>
  <c r="HI1273" s="1"/>
  <c r="UG1242"/>
  <c r="UG1272" s="1"/>
  <c r="UG1273" s="1"/>
  <c r="WQ1242"/>
  <c r="WQ1272" s="1"/>
  <c r="WQ1273" s="1"/>
  <c r="TK1242"/>
  <c r="TK1272" s="1"/>
  <c r="TK1273" s="1"/>
  <c r="HH1242"/>
  <c r="HH1272" s="1"/>
  <c r="HH1273" s="1"/>
  <c r="H411"/>
  <c r="G432"/>
  <c r="J1304" s="1"/>
  <c r="XY1304" s="1"/>
  <c r="G411"/>
  <c r="G431"/>
  <c r="J1303" s="1"/>
  <c r="S1304"/>
  <c r="SH1304"/>
  <c r="LV1304"/>
  <c r="FJ1304"/>
  <c r="CD1304"/>
  <c r="YT1304"/>
  <c r="YS1296"/>
  <c r="XC1296"/>
  <c r="VM1296"/>
  <c r="TW1296"/>
  <c r="SG1296"/>
  <c r="QQ1296"/>
  <c r="PA1296"/>
  <c r="NK1296"/>
  <c r="LU1296"/>
  <c r="KE1296"/>
  <c r="IO1296"/>
  <c r="GY1296"/>
  <c r="FI1296"/>
  <c r="DS1296"/>
  <c r="CC1296"/>
  <c r="AM1296"/>
  <c r="XX1296"/>
  <c r="WH1296"/>
  <c r="UR1296"/>
  <c r="TB1296"/>
  <c r="RL1296"/>
  <c r="PV1296"/>
  <c r="OF1296"/>
  <c r="MP1296"/>
  <c r="KZ1296"/>
  <c r="JJ1296"/>
  <c r="HT1296"/>
  <c r="GD1296"/>
  <c r="EN1296"/>
  <c r="CX1296"/>
  <c r="BH1296"/>
  <c r="R1296"/>
  <c r="G425"/>
  <c r="J1296" s="1"/>
  <c r="XX1291"/>
  <c r="WH1291"/>
  <c r="UR1291"/>
  <c r="TB1291"/>
  <c r="RL1291"/>
  <c r="PV1291"/>
  <c r="OF1291"/>
  <c r="MP1291"/>
  <c r="KZ1291"/>
  <c r="JJ1291"/>
  <c r="HT1291"/>
  <c r="GD1291"/>
  <c r="EN1291"/>
  <c r="CX1291"/>
  <c r="BH1291"/>
  <c r="R1291"/>
  <c r="XC1291"/>
  <c r="VM1291"/>
  <c r="TW1291"/>
  <c r="SG1291"/>
  <c r="QQ1291"/>
  <c r="PA1291"/>
  <c r="NK1291"/>
  <c r="LU1291"/>
  <c r="KE1291"/>
  <c r="IO1291"/>
  <c r="GY1291"/>
  <c r="FI1291"/>
  <c r="DS1291"/>
  <c r="CC1291"/>
  <c r="AM1291"/>
  <c r="YS1291"/>
  <c r="G420"/>
  <c r="J1291" s="1"/>
  <c r="H423"/>
  <c r="K1294" s="1"/>
  <c r="YS1300"/>
  <c r="XC1300"/>
  <c r="VM1300"/>
  <c r="TW1300"/>
  <c r="SG1300"/>
  <c r="QQ1300"/>
  <c r="PA1300"/>
  <c r="NK1300"/>
  <c r="LU1300"/>
  <c r="KE1300"/>
  <c r="IO1300"/>
  <c r="GY1300"/>
  <c r="FI1300"/>
  <c r="DS1300"/>
  <c r="CC1300"/>
  <c r="AM1300"/>
  <c r="XX1300"/>
  <c r="WH1300"/>
  <c r="UR1300"/>
  <c r="TB1300"/>
  <c r="RL1300"/>
  <c r="PV1300"/>
  <c r="OF1300"/>
  <c r="MP1300"/>
  <c r="KZ1300"/>
  <c r="JJ1300"/>
  <c r="HT1300"/>
  <c r="GD1300"/>
  <c r="EN1300"/>
  <c r="CX1300"/>
  <c r="BH1300"/>
  <c r="R1300"/>
  <c r="H428"/>
  <c r="K1300" s="1"/>
  <c r="YS1306"/>
  <c r="XC1306"/>
  <c r="VM1306"/>
  <c r="TW1306"/>
  <c r="SG1306"/>
  <c r="QQ1306"/>
  <c r="PA1306"/>
  <c r="NK1306"/>
  <c r="LU1306"/>
  <c r="KE1306"/>
  <c r="IO1306"/>
  <c r="GY1306"/>
  <c r="FI1306"/>
  <c r="DS1306"/>
  <c r="CC1306"/>
  <c r="AM1306"/>
  <c r="XX1306"/>
  <c r="WH1306"/>
  <c r="UR1306"/>
  <c r="TB1306"/>
  <c r="RL1306"/>
  <c r="PV1306"/>
  <c r="OF1306"/>
  <c r="MP1306"/>
  <c r="KZ1306"/>
  <c r="JJ1306"/>
  <c r="HT1306"/>
  <c r="GD1306"/>
  <c r="EN1306"/>
  <c r="CX1306"/>
  <c r="BH1306"/>
  <c r="R1306"/>
  <c r="H434"/>
  <c r="K1306" s="1"/>
  <c r="XX1299"/>
  <c r="WH1299"/>
  <c r="UR1299"/>
  <c r="TB1299"/>
  <c r="RL1299"/>
  <c r="PV1299"/>
  <c r="OF1299"/>
  <c r="MP1299"/>
  <c r="KZ1299"/>
  <c r="JJ1299"/>
  <c r="HT1299"/>
  <c r="GD1299"/>
  <c r="EN1299"/>
  <c r="CX1299"/>
  <c r="BH1299"/>
  <c r="R1299"/>
  <c r="XC1299"/>
  <c r="VM1299"/>
  <c r="TW1299"/>
  <c r="SG1299"/>
  <c r="QQ1299"/>
  <c r="PA1299"/>
  <c r="NK1299"/>
  <c r="LU1299"/>
  <c r="KE1299"/>
  <c r="IO1299"/>
  <c r="GY1299"/>
  <c r="FI1299"/>
  <c r="DS1299"/>
  <c r="CC1299"/>
  <c r="AM1299"/>
  <c r="YS1299"/>
  <c r="G422"/>
  <c r="J1293" s="1"/>
  <c r="XX1289"/>
  <c r="WH1289"/>
  <c r="UR1289"/>
  <c r="TB1289"/>
  <c r="RL1289"/>
  <c r="PV1289"/>
  <c r="OF1289"/>
  <c r="MP1289"/>
  <c r="KZ1289"/>
  <c r="JJ1289"/>
  <c r="HT1289"/>
  <c r="GD1289"/>
  <c r="EN1289"/>
  <c r="CX1289"/>
  <c r="BH1289"/>
  <c r="R1289"/>
  <c r="XC1289"/>
  <c r="VM1289"/>
  <c r="TW1289"/>
  <c r="SG1289"/>
  <c r="QQ1289"/>
  <c r="PA1289"/>
  <c r="NK1289"/>
  <c r="LU1289"/>
  <c r="KE1289"/>
  <c r="IO1289"/>
  <c r="GY1289"/>
  <c r="FI1289"/>
  <c r="DS1289"/>
  <c r="CC1289"/>
  <c r="AM1289"/>
  <c r="YS1289"/>
  <c r="G418"/>
  <c r="J1289" s="1"/>
  <c r="H412"/>
  <c r="G430"/>
  <c r="J1302" s="1"/>
  <c r="F409"/>
  <c r="JS1242"/>
  <c r="JS1272" s="1"/>
  <c r="JS1273" s="1"/>
  <c r="FT1242"/>
  <c r="FT1272" s="1"/>
  <c r="FT1273" s="1"/>
  <c r="AV1242"/>
  <c r="AV1272" s="1"/>
  <c r="AV1273" s="1"/>
  <c r="NT1242"/>
  <c r="NT1272" s="1"/>
  <c r="NT1273" s="1"/>
  <c r="AW1242"/>
  <c r="AW1272" s="1"/>
  <c r="AW1273" s="1"/>
  <c r="ID1242"/>
  <c r="ID1272" s="1"/>
  <c r="ID1273" s="1"/>
  <c r="VB1242"/>
  <c r="VB1272" s="1"/>
  <c r="VB1273" s="1"/>
  <c r="BS1242"/>
  <c r="BS1272" s="1"/>
  <c r="BS1273" s="1"/>
  <c r="OQ1242"/>
  <c r="OQ1272" s="1"/>
  <c r="OQ1273" s="1"/>
  <c r="SP1242"/>
  <c r="SP1272" s="1"/>
  <c r="SP1273" s="1"/>
  <c r="IY1242"/>
  <c r="IY1272" s="1"/>
  <c r="IY1273" s="1"/>
  <c r="YG1242"/>
  <c r="YG1272" s="1"/>
  <c r="YG1273" s="1"/>
  <c r="RU1242"/>
  <c r="RU1272" s="1"/>
  <c r="RU1273" s="1"/>
  <c r="LI1242"/>
  <c r="LI1272" s="1"/>
  <c r="LI1273" s="1"/>
  <c r="EW1242"/>
  <c r="EW1272" s="1"/>
  <c r="EW1273" s="1"/>
  <c r="XX1303"/>
  <c r="WH1303"/>
  <c r="UR1303"/>
  <c r="TB1303"/>
  <c r="RL1303"/>
  <c r="PV1303"/>
  <c r="OF1303"/>
  <c r="MP1303"/>
  <c r="KZ1303"/>
  <c r="JJ1303"/>
  <c r="HT1303"/>
  <c r="GD1303"/>
  <c r="EN1303"/>
  <c r="CX1303"/>
  <c r="BH1303"/>
  <c r="YS1303"/>
  <c r="XC1303"/>
  <c r="VM1303"/>
  <c r="TW1303"/>
  <c r="SG1303"/>
  <c r="QQ1303"/>
  <c r="PA1303"/>
  <c r="NK1303"/>
  <c r="LU1303"/>
  <c r="KE1303"/>
  <c r="IO1303"/>
  <c r="GY1303"/>
  <c r="FI1303"/>
  <c r="DS1303"/>
  <c r="CC1303"/>
  <c r="AM1303"/>
  <c r="R1303"/>
  <c r="XX1295"/>
  <c r="WH1295"/>
  <c r="UR1295"/>
  <c r="TB1295"/>
  <c r="RL1295"/>
  <c r="PV1295"/>
  <c r="OF1295"/>
  <c r="MP1295"/>
  <c r="KZ1295"/>
  <c r="JJ1295"/>
  <c r="HT1295"/>
  <c r="GD1295"/>
  <c r="EN1295"/>
  <c r="CX1295"/>
  <c r="BH1295"/>
  <c r="R1295"/>
  <c r="XC1295"/>
  <c r="VM1295"/>
  <c r="TW1295"/>
  <c r="SG1295"/>
  <c r="QQ1295"/>
  <c r="PA1295"/>
  <c r="NK1295"/>
  <c r="LU1295"/>
  <c r="KE1295"/>
  <c r="IO1295"/>
  <c r="GY1295"/>
  <c r="FI1295"/>
  <c r="DS1295"/>
  <c r="CC1295"/>
  <c r="AM1295"/>
  <c r="YS1295"/>
  <c r="G424"/>
  <c r="J1295" s="1"/>
  <c r="YS1304"/>
  <c r="XC1304"/>
  <c r="VM1304"/>
  <c r="TW1304"/>
  <c r="SG1304"/>
  <c r="QQ1304"/>
  <c r="PA1304"/>
  <c r="NK1304"/>
  <c r="LU1304"/>
  <c r="KE1304"/>
  <c r="IO1304"/>
  <c r="GY1304"/>
  <c r="FI1304"/>
  <c r="DS1304"/>
  <c r="CC1304"/>
  <c r="AM1304"/>
  <c r="XX1304"/>
  <c r="WH1304"/>
  <c r="UR1304"/>
  <c r="TB1304"/>
  <c r="RL1304"/>
  <c r="PV1304"/>
  <c r="OF1304"/>
  <c r="MP1304"/>
  <c r="KZ1304"/>
  <c r="JJ1304"/>
  <c r="HT1304"/>
  <c r="GD1304"/>
  <c r="EN1304"/>
  <c r="CX1304"/>
  <c r="BH1304"/>
  <c r="R1304"/>
  <c r="XX1305"/>
  <c r="WH1305"/>
  <c r="UR1305"/>
  <c r="TB1305"/>
  <c r="RL1305"/>
  <c r="PV1305"/>
  <c r="OF1305"/>
  <c r="MP1305"/>
  <c r="KZ1305"/>
  <c r="JJ1305"/>
  <c r="HT1305"/>
  <c r="GD1305"/>
  <c r="EN1305"/>
  <c r="CX1305"/>
  <c r="BH1305"/>
  <c r="R1305"/>
  <c r="XC1305"/>
  <c r="VM1305"/>
  <c r="TW1305"/>
  <c r="SG1305"/>
  <c r="QQ1305"/>
  <c r="PA1305"/>
  <c r="NK1305"/>
  <c r="LU1305"/>
  <c r="KE1305"/>
  <c r="IO1305"/>
  <c r="GY1305"/>
  <c r="FI1305"/>
  <c r="DS1305"/>
  <c r="CC1305"/>
  <c r="AM1305"/>
  <c r="YS1305"/>
  <c r="G433"/>
  <c r="J1305" s="1"/>
  <c r="G421"/>
  <c r="J1292" s="1"/>
  <c r="YS1294"/>
  <c r="XC1294"/>
  <c r="VM1294"/>
  <c r="TW1294"/>
  <c r="SG1294"/>
  <c r="QQ1294"/>
  <c r="PA1294"/>
  <c r="NK1294"/>
  <c r="LU1294"/>
  <c r="KE1294"/>
  <c r="IO1294"/>
  <c r="GY1294"/>
  <c r="FI1294"/>
  <c r="DS1294"/>
  <c r="CC1294"/>
  <c r="AM1294"/>
  <c r="XX1294"/>
  <c r="WH1294"/>
  <c r="UR1294"/>
  <c r="TB1294"/>
  <c r="RL1294"/>
  <c r="PV1294"/>
  <c r="OF1294"/>
  <c r="MP1294"/>
  <c r="KZ1294"/>
  <c r="JJ1294"/>
  <c r="HT1294"/>
  <c r="GD1294"/>
  <c r="EN1294"/>
  <c r="CX1294"/>
  <c r="BH1294"/>
  <c r="R1294"/>
  <c r="H431"/>
  <c r="K1303" s="1"/>
  <c r="XX1293"/>
  <c r="WH1293"/>
  <c r="UR1293"/>
  <c r="TB1293"/>
  <c r="RL1293"/>
  <c r="PV1293"/>
  <c r="OF1293"/>
  <c r="MP1293"/>
  <c r="KZ1293"/>
  <c r="JJ1293"/>
  <c r="HT1293"/>
  <c r="GD1293"/>
  <c r="EN1293"/>
  <c r="CX1293"/>
  <c r="BH1293"/>
  <c r="R1293"/>
  <c r="XC1293"/>
  <c r="VM1293"/>
  <c r="TW1293"/>
  <c r="SG1293"/>
  <c r="QQ1293"/>
  <c r="PA1293"/>
  <c r="NK1293"/>
  <c r="LU1293"/>
  <c r="KE1293"/>
  <c r="IO1293"/>
  <c r="GY1293"/>
  <c r="FI1293"/>
  <c r="DS1293"/>
  <c r="CC1293"/>
  <c r="AM1293"/>
  <c r="YS1293"/>
  <c r="H425"/>
  <c r="K1296" s="1"/>
  <c r="H424"/>
  <c r="K1295" s="1"/>
  <c r="H420"/>
  <c r="K1291" s="1"/>
  <c r="H433"/>
  <c r="K1305" s="1"/>
  <c r="YS1292"/>
  <c r="XC1292"/>
  <c r="VM1292"/>
  <c r="TW1292"/>
  <c r="SG1292"/>
  <c r="QQ1292"/>
  <c r="PA1292"/>
  <c r="NK1292"/>
  <c r="LU1292"/>
  <c r="KE1292"/>
  <c r="IO1292"/>
  <c r="GY1292"/>
  <c r="FI1292"/>
  <c r="DS1292"/>
  <c r="CC1292"/>
  <c r="AM1292"/>
  <c r="XX1292"/>
  <c r="WH1292"/>
  <c r="UR1292"/>
  <c r="TB1292"/>
  <c r="RL1292"/>
  <c r="PV1292"/>
  <c r="OF1292"/>
  <c r="MP1292"/>
  <c r="KZ1292"/>
  <c r="JJ1292"/>
  <c r="HT1292"/>
  <c r="GD1292"/>
  <c r="EN1292"/>
  <c r="CX1292"/>
  <c r="BH1292"/>
  <c r="R1292"/>
  <c r="H421"/>
  <c r="K1292" s="1"/>
  <c r="XY1290"/>
  <c r="WI1290"/>
  <c r="US1290"/>
  <c r="TC1290"/>
  <c r="RM1290"/>
  <c r="PW1290"/>
  <c r="OG1290"/>
  <c r="MQ1290"/>
  <c r="LA1290"/>
  <c r="JK1290"/>
  <c r="HU1290"/>
  <c r="GE1290"/>
  <c r="EO1290"/>
  <c r="CY1290"/>
  <c r="BI1290"/>
  <c r="S1290"/>
  <c r="XD1290"/>
  <c r="VN1290"/>
  <c r="TX1290"/>
  <c r="SH1290"/>
  <c r="QR1290"/>
  <c r="PB1290"/>
  <c r="NL1290"/>
  <c r="LV1290"/>
  <c r="KF1290"/>
  <c r="IP1290"/>
  <c r="GZ1290"/>
  <c r="FJ1290"/>
  <c r="DT1290"/>
  <c r="CD1290"/>
  <c r="AN1290"/>
  <c r="YT1290"/>
  <c r="G423"/>
  <c r="J1294" s="1"/>
  <c r="G428"/>
  <c r="J1300" s="1"/>
  <c r="G434"/>
  <c r="J1306" s="1"/>
  <c r="H427"/>
  <c r="K1299" s="1"/>
  <c r="G427"/>
  <c r="J1299" s="1"/>
  <c r="H418"/>
  <c r="K1289" s="1"/>
  <c r="G412"/>
  <c r="H430"/>
  <c r="K1302" s="1"/>
  <c r="RA1242"/>
  <c r="RA1272" s="1"/>
  <c r="RA1273" s="1"/>
  <c r="XM1242"/>
  <c r="XM1272" s="1"/>
  <c r="XM1273" s="1"/>
  <c r="LJ1242"/>
  <c r="LJ1272" s="1"/>
  <c r="LJ1273" s="1"/>
  <c r="YH1242"/>
  <c r="YH1272" s="1"/>
  <c r="YH1273" s="1"/>
  <c r="EB1242"/>
  <c r="EB1272" s="1"/>
  <c r="EB1273" s="1"/>
  <c r="KN1242"/>
  <c r="KN1272" s="1"/>
  <c r="KN1273" s="1"/>
  <c r="QZ1242"/>
  <c r="QZ1272" s="1"/>
  <c r="QZ1273" s="1"/>
  <c r="DG1242"/>
  <c r="DG1272" s="1"/>
  <c r="DG1273" s="1"/>
  <c r="QE1242"/>
  <c r="QE1272" s="1"/>
  <c r="QE1273" s="1"/>
  <c r="EC1242"/>
  <c r="EC1272" s="1"/>
  <c r="EC1273" s="1"/>
  <c r="EX1242"/>
  <c r="EX1272" s="1"/>
  <c r="EX1273" s="1"/>
  <c r="RV1242"/>
  <c r="RV1272" s="1"/>
  <c r="RV1273" s="1"/>
  <c r="MF1242"/>
  <c r="MF1272" s="1"/>
  <c r="MF1273" s="1"/>
  <c r="SR1242"/>
  <c r="SR1272" s="1"/>
  <c r="SR1273" s="1"/>
  <c r="ZD1242"/>
  <c r="ZD1272" s="1"/>
  <c r="EY1242"/>
  <c r="EY1272" s="1"/>
  <c r="EY1273" s="1"/>
  <c r="RW1242"/>
  <c r="RW1272" s="1"/>
  <c r="RW1273" s="1"/>
  <c r="UF1242"/>
  <c r="UF1272" s="1"/>
  <c r="UF1273" s="1"/>
  <c r="AA1242"/>
  <c r="AA1272" s="1"/>
  <c r="AA1273" s="1"/>
  <c r="GM1242"/>
  <c r="GM1272" s="1"/>
  <c r="GM1273" s="1"/>
  <c r="MY1242"/>
  <c r="MY1272" s="1"/>
  <c r="MY1273" s="1"/>
  <c r="NU1242"/>
  <c r="NU1272" s="1"/>
  <c r="NU1273" s="1"/>
  <c r="BR1242"/>
  <c r="BR1272" s="1"/>
  <c r="BR1273" s="1"/>
  <c r="OP1242"/>
  <c r="OP1272" s="1"/>
  <c r="OP1273" s="1"/>
  <c r="CN1242"/>
  <c r="CN1272" s="1"/>
  <c r="CN1273" s="1"/>
  <c r="PL1242"/>
  <c r="PL1272" s="1"/>
  <c r="PL1273" s="1"/>
  <c r="VX1242"/>
  <c r="VX1272" s="1"/>
  <c r="VX1273" s="1"/>
  <c r="IE1242"/>
  <c r="IE1272" s="1"/>
  <c r="IE1273" s="1"/>
  <c r="VC1242"/>
  <c r="VC1272" s="1"/>
  <c r="VC1273" s="1"/>
  <c r="MD1242"/>
  <c r="MD1272" s="1"/>
  <c r="MD1273" s="1"/>
  <c r="IX1242"/>
  <c r="IX1272" s="1"/>
  <c r="IX1273" s="1"/>
  <c r="CL1242"/>
  <c r="CL1272" s="1"/>
  <c r="CL1273" s="1"/>
  <c r="ZB1242"/>
  <c r="ZB1272" s="1"/>
  <c r="WS1242"/>
  <c r="WS1272" s="1"/>
  <c r="WS1273" s="1"/>
  <c r="QG1242"/>
  <c r="QG1272" s="1"/>
  <c r="QG1273" s="1"/>
  <c r="JU1242"/>
  <c r="JU1272" s="1"/>
  <c r="JU1273" s="1"/>
  <c r="DI1242"/>
  <c r="DI1272" s="1"/>
  <c r="DI1273" s="1"/>
  <c r="ME1242"/>
  <c r="ME1272" s="1"/>
  <c r="ME1273" s="1"/>
  <c r="CM1242"/>
  <c r="CM1272" s="1"/>
  <c r="CM1273" s="1"/>
  <c r="XN1242"/>
  <c r="XN1272" s="1"/>
  <c r="XN1273" s="1"/>
  <c r="RB1242"/>
  <c r="RB1272" s="1"/>
  <c r="RB1273" s="1"/>
  <c r="NV1242"/>
  <c r="NV1272" s="1"/>
  <c r="NV1273" s="1"/>
  <c r="KP1242"/>
  <c r="KP1272" s="1"/>
  <c r="KP1273" s="1"/>
  <c r="HJ1242"/>
  <c r="HJ1272" s="1"/>
  <c r="HJ1273" s="1"/>
  <c r="AX1242"/>
  <c r="AX1272" s="1"/>
  <c r="AX1273" s="1"/>
  <c r="ZD1273" s="1"/>
  <c r="JK1304" l="1"/>
  <c r="IP1304"/>
  <c r="PB1304"/>
  <c r="VN1304"/>
  <c r="CY1304"/>
  <c r="PW1304"/>
  <c r="GE1304"/>
  <c r="MQ1304"/>
  <c r="TC1304"/>
  <c r="WI1304"/>
  <c r="AN1304"/>
  <c r="DT1304"/>
  <c r="GZ1304"/>
  <c r="KF1304"/>
  <c r="NL1304"/>
  <c r="QR1304"/>
  <c r="TX1304"/>
  <c r="XD1304"/>
  <c r="BI1304"/>
  <c r="EO1304"/>
  <c r="HU1304"/>
  <c r="LA1304"/>
  <c r="OG1304"/>
  <c r="RM1304"/>
  <c r="US1304"/>
  <c r="ZC1273"/>
  <c r="H409"/>
  <c r="XY1306"/>
  <c r="WI1306"/>
  <c r="US1306"/>
  <c r="TC1306"/>
  <c r="RM1306"/>
  <c r="PW1306"/>
  <c r="OG1306"/>
  <c r="YT1306"/>
  <c r="LA1306"/>
  <c r="JK1306"/>
  <c r="HU1306"/>
  <c r="GE1306"/>
  <c r="EO1306"/>
  <c r="CY1306"/>
  <c r="BI1306"/>
  <c r="S1306"/>
  <c r="XD1306"/>
  <c r="VN1306"/>
  <c r="TX1306"/>
  <c r="SH1306"/>
  <c r="QR1306"/>
  <c r="PB1306"/>
  <c r="NL1306"/>
  <c r="MQ1306"/>
  <c r="KF1306"/>
  <c r="IP1306"/>
  <c r="GZ1306"/>
  <c r="FJ1306"/>
  <c r="DT1306"/>
  <c r="CD1306"/>
  <c r="AN1306"/>
  <c r="LV1306"/>
  <c r="XZ1303"/>
  <c r="WJ1303"/>
  <c r="UT1303"/>
  <c r="TD1303"/>
  <c r="RN1303"/>
  <c r="PX1303"/>
  <c r="OH1303"/>
  <c r="MR1303"/>
  <c r="LB1303"/>
  <c r="JL1303"/>
  <c r="HV1303"/>
  <c r="GF1303"/>
  <c r="EP1303"/>
  <c r="CZ1303"/>
  <c r="BJ1303"/>
  <c r="YU1303"/>
  <c r="XE1303"/>
  <c r="VO1303"/>
  <c r="TY1303"/>
  <c r="SI1303"/>
  <c r="QS1303"/>
  <c r="PC1303"/>
  <c r="NM1303"/>
  <c r="LW1303"/>
  <c r="KG1303"/>
  <c r="IQ1303"/>
  <c r="HA1303"/>
  <c r="FK1303"/>
  <c r="DU1303"/>
  <c r="CE1303"/>
  <c r="AO1303"/>
  <c r="T1303"/>
  <c r="XY1292"/>
  <c r="WI1292"/>
  <c r="US1292"/>
  <c r="TC1292"/>
  <c r="RM1292"/>
  <c r="PW1292"/>
  <c r="OG1292"/>
  <c r="MQ1292"/>
  <c r="LA1292"/>
  <c r="JK1292"/>
  <c r="HU1292"/>
  <c r="GE1292"/>
  <c r="EO1292"/>
  <c r="CY1292"/>
  <c r="BI1292"/>
  <c r="S1292"/>
  <c r="XD1292"/>
  <c r="VN1292"/>
  <c r="TX1292"/>
  <c r="SH1292"/>
  <c r="QR1292"/>
  <c r="PB1292"/>
  <c r="NL1292"/>
  <c r="LV1292"/>
  <c r="KF1292"/>
  <c r="IP1292"/>
  <c r="GZ1292"/>
  <c r="FJ1292"/>
  <c r="DT1292"/>
  <c r="CD1292"/>
  <c r="AN1292"/>
  <c r="YT1292"/>
  <c r="YT1305"/>
  <c r="XD1305"/>
  <c r="VN1305"/>
  <c r="TX1305"/>
  <c r="SH1305"/>
  <c r="QR1305"/>
  <c r="PB1305"/>
  <c r="NL1305"/>
  <c r="LV1305"/>
  <c r="KF1305"/>
  <c r="IP1305"/>
  <c r="GZ1305"/>
  <c r="FJ1305"/>
  <c r="DT1305"/>
  <c r="CD1305"/>
  <c r="AN1305"/>
  <c r="XY1305"/>
  <c r="WI1305"/>
  <c r="US1305"/>
  <c r="TC1305"/>
  <c r="RM1305"/>
  <c r="PW1305"/>
  <c r="OG1305"/>
  <c r="MQ1305"/>
  <c r="LA1305"/>
  <c r="JK1305"/>
  <c r="HU1305"/>
  <c r="GE1305"/>
  <c r="EO1305"/>
  <c r="CY1305"/>
  <c r="BI1305"/>
  <c r="S1305"/>
  <c r="YT1295"/>
  <c r="XD1295"/>
  <c r="VN1295"/>
  <c r="TX1295"/>
  <c r="SH1295"/>
  <c r="QR1295"/>
  <c r="PB1295"/>
  <c r="NL1295"/>
  <c r="LV1295"/>
  <c r="KF1295"/>
  <c r="IP1295"/>
  <c r="GZ1295"/>
  <c r="FJ1295"/>
  <c r="DT1295"/>
  <c r="CD1295"/>
  <c r="AN1295"/>
  <c r="XY1295"/>
  <c r="WI1295"/>
  <c r="US1295"/>
  <c r="TC1295"/>
  <c r="RM1295"/>
  <c r="PW1295"/>
  <c r="OG1295"/>
  <c r="MQ1295"/>
  <c r="LA1295"/>
  <c r="JK1295"/>
  <c r="HU1295"/>
  <c r="GE1295"/>
  <c r="EO1295"/>
  <c r="CY1295"/>
  <c r="BI1295"/>
  <c r="S1295"/>
  <c r="YU1294"/>
  <c r="XE1294"/>
  <c r="VO1294"/>
  <c r="TY1294"/>
  <c r="SI1294"/>
  <c r="QS1294"/>
  <c r="PC1294"/>
  <c r="NM1294"/>
  <c r="LW1294"/>
  <c r="KG1294"/>
  <c r="IQ1294"/>
  <c r="HA1294"/>
  <c r="FK1294"/>
  <c r="DU1294"/>
  <c r="CE1294"/>
  <c r="AO1294"/>
  <c r="XZ1294"/>
  <c r="WJ1294"/>
  <c r="UT1294"/>
  <c r="TD1294"/>
  <c r="RN1294"/>
  <c r="PX1294"/>
  <c r="OH1294"/>
  <c r="MR1294"/>
  <c r="LB1294"/>
  <c r="JL1294"/>
  <c r="HV1294"/>
  <c r="GF1294"/>
  <c r="EP1294"/>
  <c r="CZ1294"/>
  <c r="BJ1294"/>
  <c r="T1294"/>
  <c r="YT1291"/>
  <c r="XD1291"/>
  <c r="VN1291"/>
  <c r="TX1291"/>
  <c r="SH1291"/>
  <c r="QR1291"/>
  <c r="PB1291"/>
  <c r="NL1291"/>
  <c r="LV1291"/>
  <c r="KF1291"/>
  <c r="IP1291"/>
  <c r="GZ1291"/>
  <c r="FJ1291"/>
  <c r="DT1291"/>
  <c r="CD1291"/>
  <c r="AN1291"/>
  <c r="XY1291"/>
  <c r="WI1291"/>
  <c r="US1291"/>
  <c r="TC1291"/>
  <c r="RM1291"/>
  <c r="PW1291"/>
  <c r="OG1291"/>
  <c r="MQ1291"/>
  <c r="LA1291"/>
  <c r="JK1291"/>
  <c r="HU1291"/>
  <c r="GE1291"/>
  <c r="EO1291"/>
  <c r="CY1291"/>
  <c r="BI1291"/>
  <c r="S1291"/>
  <c r="XY1296"/>
  <c r="WI1296"/>
  <c r="XD1296"/>
  <c r="US1296"/>
  <c r="TC1296"/>
  <c r="RM1296"/>
  <c r="PW1296"/>
  <c r="OG1296"/>
  <c r="MQ1296"/>
  <c r="LA1296"/>
  <c r="JK1296"/>
  <c r="HU1296"/>
  <c r="GE1296"/>
  <c r="EO1296"/>
  <c r="CY1296"/>
  <c r="BI1296"/>
  <c r="S1296"/>
  <c r="VN1296"/>
  <c r="TX1296"/>
  <c r="SH1296"/>
  <c r="QR1296"/>
  <c r="PB1296"/>
  <c r="NL1296"/>
  <c r="LV1296"/>
  <c r="KF1296"/>
  <c r="IP1296"/>
  <c r="GZ1296"/>
  <c r="FJ1296"/>
  <c r="DT1296"/>
  <c r="CD1296"/>
  <c r="AN1296"/>
  <c r="YT1296"/>
  <c r="YT1303"/>
  <c r="XD1303"/>
  <c r="VN1303"/>
  <c r="TX1303"/>
  <c r="SH1303"/>
  <c r="QR1303"/>
  <c r="PB1303"/>
  <c r="NL1303"/>
  <c r="LV1303"/>
  <c r="KF1303"/>
  <c r="IP1303"/>
  <c r="GZ1303"/>
  <c r="FJ1303"/>
  <c r="DT1303"/>
  <c r="CD1303"/>
  <c r="AN1303"/>
  <c r="XY1303"/>
  <c r="WI1303"/>
  <c r="US1303"/>
  <c r="TC1303"/>
  <c r="RM1303"/>
  <c r="PW1303"/>
  <c r="OG1303"/>
  <c r="MQ1303"/>
  <c r="LA1303"/>
  <c r="JK1303"/>
  <c r="HU1303"/>
  <c r="GE1303"/>
  <c r="EO1303"/>
  <c r="CY1303"/>
  <c r="BI1303"/>
  <c r="S1303"/>
  <c r="YS1288"/>
  <c r="CC1288"/>
  <c r="FI1288"/>
  <c r="IO1288"/>
  <c r="LU1288"/>
  <c r="PA1288"/>
  <c r="SG1288"/>
  <c r="VM1288"/>
  <c r="R1288"/>
  <c r="CX1288"/>
  <c r="GD1288"/>
  <c r="JJ1288"/>
  <c r="MP1288"/>
  <c r="PV1288"/>
  <c r="TB1288"/>
  <c r="WH1288"/>
  <c r="YS1298"/>
  <c r="CC1298"/>
  <c r="FI1298"/>
  <c r="IO1298"/>
  <c r="LU1298"/>
  <c r="PA1298"/>
  <c r="SG1298"/>
  <c r="VM1298"/>
  <c r="R1298"/>
  <c r="CX1298"/>
  <c r="GD1298"/>
  <c r="JJ1298"/>
  <c r="MP1298"/>
  <c r="PV1298"/>
  <c r="TB1298"/>
  <c r="WH1298"/>
  <c r="YU1302"/>
  <c r="XE1302"/>
  <c r="VO1302"/>
  <c r="TY1302"/>
  <c r="SI1302"/>
  <c r="QS1302"/>
  <c r="PC1302"/>
  <c r="NM1302"/>
  <c r="LW1302"/>
  <c r="KG1302"/>
  <c r="IQ1302"/>
  <c r="HA1302"/>
  <c r="FK1302"/>
  <c r="DU1302"/>
  <c r="CE1302"/>
  <c r="AO1302"/>
  <c r="XZ1302"/>
  <c r="WJ1302"/>
  <c r="UT1302"/>
  <c r="TD1302"/>
  <c r="RN1302"/>
  <c r="PX1302"/>
  <c r="OH1302"/>
  <c r="MR1302"/>
  <c r="LB1302"/>
  <c r="JL1302"/>
  <c r="HV1302"/>
  <c r="GF1302"/>
  <c r="EP1302"/>
  <c r="CZ1302"/>
  <c r="BJ1302"/>
  <c r="T1302"/>
  <c r="XZ1289"/>
  <c r="WJ1289"/>
  <c r="UT1289"/>
  <c r="TD1289"/>
  <c r="RN1289"/>
  <c r="PX1289"/>
  <c r="OH1289"/>
  <c r="MR1289"/>
  <c r="LB1289"/>
  <c r="JL1289"/>
  <c r="HV1289"/>
  <c r="GF1289"/>
  <c r="EP1289"/>
  <c r="CZ1289"/>
  <c r="BJ1289"/>
  <c r="T1289"/>
  <c r="XE1289"/>
  <c r="VO1289"/>
  <c r="TY1289"/>
  <c r="SI1289"/>
  <c r="QS1289"/>
  <c r="PC1289"/>
  <c r="NM1289"/>
  <c r="LW1289"/>
  <c r="KG1289"/>
  <c r="IQ1289"/>
  <c r="HA1289"/>
  <c r="FK1289"/>
  <c r="DU1289"/>
  <c r="CE1289"/>
  <c r="AO1289"/>
  <c r="YU1289"/>
  <c r="XZ1293"/>
  <c r="WJ1293"/>
  <c r="UT1293"/>
  <c r="TD1293"/>
  <c r="RN1293"/>
  <c r="PX1293"/>
  <c r="OH1293"/>
  <c r="MR1293"/>
  <c r="LB1293"/>
  <c r="JL1293"/>
  <c r="HV1293"/>
  <c r="GF1293"/>
  <c r="EP1293"/>
  <c r="CZ1293"/>
  <c r="BJ1293"/>
  <c r="T1293"/>
  <c r="XE1293"/>
  <c r="VO1293"/>
  <c r="TY1293"/>
  <c r="SI1293"/>
  <c r="QS1293"/>
  <c r="PC1293"/>
  <c r="NM1293"/>
  <c r="LW1293"/>
  <c r="KG1293"/>
  <c r="IQ1293"/>
  <c r="HA1293"/>
  <c r="FK1293"/>
  <c r="DU1293"/>
  <c r="CE1293"/>
  <c r="AO1293"/>
  <c r="YU1293"/>
  <c r="YT1299"/>
  <c r="XD1299"/>
  <c r="VN1299"/>
  <c r="TX1299"/>
  <c r="SH1299"/>
  <c r="QR1299"/>
  <c r="PB1299"/>
  <c r="NL1299"/>
  <c r="LV1299"/>
  <c r="KF1299"/>
  <c r="IP1299"/>
  <c r="GZ1299"/>
  <c r="FJ1299"/>
  <c r="DT1299"/>
  <c r="CD1299"/>
  <c r="AN1299"/>
  <c r="XY1299"/>
  <c r="WI1299"/>
  <c r="US1299"/>
  <c r="TC1299"/>
  <c r="RM1299"/>
  <c r="PW1299"/>
  <c r="OG1299"/>
  <c r="MQ1299"/>
  <c r="LA1299"/>
  <c r="JK1299"/>
  <c r="HU1299"/>
  <c r="GE1299"/>
  <c r="EO1299"/>
  <c r="CY1299"/>
  <c r="BI1299"/>
  <c r="S1299"/>
  <c r="XZ1299"/>
  <c r="WJ1299"/>
  <c r="UT1299"/>
  <c r="TD1299"/>
  <c r="RN1299"/>
  <c r="PX1299"/>
  <c r="OH1299"/>
  <c r="MR1299"/>
  <c r="LB1299"/>
  <c r="JL1299"/>
  <c r="HV1299"/>
  <c r="GF1299"/>
  <c r="EP1299"/>
  <c r="CZ1299"/>
  <c r="BJ1299"/>
  <c r="T1299"/>
  <c r="XE1299"/>
  <c r="VO1299"/>
  <c r="TY1299"/>
  <c r="SI1299"/>
  <c r="QS1299"/>
  <c r="PC1299"/>
  <c r="NM1299"/>
  <c r="LW1299"/>
  <c r="KG1299"/>
  <c r="IQ1299"/>
  <c r="HA1299"/>
  <c r="FK1299"/>
  <c r="DU1299"/>
  <c r="CE1299"/>
  <c r="AO1299"/>
  <c r="YU1299"/>
  <c r="XY1300"/>
  <c r="WI1300"/>
  <c r="US1300"/>
  <c r="TC1300"/>
  <c r="RM1300"/>
  <c r="PW1300"/>
  <c r="OG1300"/>
  <c r="MQ1300"/>
  <c r="LA1300"/>
  <c r="JK1300"/>
  <c r="HU1300"/>
  <c r="GE1300"/>
  <c r="EO1300"/>
  <c r="CY1300"/>
  <c r="BI1300"/>
  <c r="S1300"/>
  <c r="XD1300"/>
  <c r="VN1300"/>
  <c r="TX1300"/>
  <c r="SH1300"/>
  <c r="QR1300"/>
  <c r="PB1300"/>
  <c r="NL1300"/>
  <c r="LV1300"/>
  <c r="KF1300"/>
  <c r="IP1300"/>
  <c r="GZ1300"/>
  <c r="FJ1300"/>
  <c r="DT1300"/>
  <c r="CD1300"/>
  <c r="AN1300"/>
  <c r="YT1300"/>
  <c r="XY1294"/>
  <c r="WI1294"/>
  <c r="US1294"/>
  <c r="TC1294"/>
  <c r="YT1294"/>
  <c r="PW1294"/>
  <c r="OG1294"/>
  <c r="MQ1294"/>
  <c r="LA1294"/>
  <c r="JK1294"/>
  <c r="HU1294"/>
  <c r="GE1294"/>
  <c r="EO1294"/>
  <c r="CY1294"/>
  <c r="BI1294"/>
  <c r="S1294"/>
  <c r="XD1294"/>
  <c r="VN1294"/>
  <c r="TX1294"/>
  <c r="SH1294"/>
  <c r="RM1294"/>
  <c r="PB1294"/>
  <c r="NL1294"/>
  <c r="LV1294"/>
  <c r="KF1294"/>
  <c r="IP1294"/>
  <c r="GZ1294"/>
  <c r="FJ1294"/>
  <c r="DT1294"/>
  <c r="CD1294"/>
  <c r="AN1294"/>
  <c r="QR1294"/>
  <c r="YU1292"/>
  <c r="XE1292"/>
  <c r="VO1292"/>
  <c r="TY1292"/>
  <c r="SI1292"/>
  <c r="QS1292"/>
  <c r="PC1292"/>
  <c r="NM1292"/>
  <c r="LW1292"/>
  <c r="KG1292"/>
  <c r="IQ1292"/>
  <c r="HA1292"/>
  <c r="FK1292"/>
  <c r="DU1292"/>
  <c r="CE1292"/>
  <c r="AO1292"/>
  <c r="XZ1292"/>
  <c r="WJ1292"/>
  <c r="UT1292"/>
  <c r="TD1292"/>
  <c r="RN1292"/>
  <c r="PX1292"/>
  <c r="OH1292"/>
  <c r="MR1292"/>
  <c r="LB1292"/>
  <c r="JL1292"/>
  <c r="HV1292"/>
  <c r="GF1292"/>
  <c r="EP1292"/>
  <c r="CZ1292"/>
  <c r="BJ1292"/>
  <c r="T1292"/>
  <c r="XZ1305"/>
  <c r="WJ1305"/>
  <c r="UT1305"/>
  <c r="TD1305"/>
  <c r="RN1305"/>
  <c r="PX1305"/>
  <c r="OH1305"/>
  <c r="MR1305"/>
  <c r="LB1305"/>
  <c r="JL1305"/>
  <c r="HV1305"/>
  <c r="GF1305"/>
  <c r="EP1305"/>
  <c r="CZ1305"/>
  <c r="BJ1305"/>
  <c r="T1305"/>
  <c r="XE1305"/>
  <c r="VO1305"/>
  <c r="TY1305"/>
  <c r="SI1305"/>
  <c r="QS1305"/>
  <c r="PC1305"/>
  <c r="NM1305"/>
  <c r="LW1305"/>
  <c r="KG1305"/>
  <c r="IQ1305"/>
  <c r="HA1305"/>
  <c r="FK1305"/>
  <c r="DU1305"/>
  <c r="CE1305"/>
  <c r="AO1305"/>
  <c r="YU1305"/>
  <c r="YU1304"/>
  <c r="XE1304"/>
  <c r="VO1304"/>
  <c r="TY1304"/>
  <c r="SI1304"/>
  <c r="QS1304"/>
  <c r="PC1304"/>
  <c r="NM1304"/>
  <c r="LW1304"/>
  <c r="KG1304"/>
  <c r="IQ1304"/>
  <c r="HA1304"/>
  <c r="FK1304"/>
  <c r="DU1304"/>
  <c r="CE1304"/>
  <c r="AO1304"/>
  <c r="XZ1304"/>
  <c r="WJ1304"/>
  <c r="UT1304"/>
  <c r="TD1304"/>
  <c r="RN1304"/>
  <c r="PX1304"/>
  <c r="OH1304"/>
  <c r="MR1304"/>
  <c r="LB1304"/>
  <c r="JL1304"/>
  <c r="HV1304"/>
  <c r="GF1304"/>
  <c r="EP1304"/>
  <c r="CZ1304"/>
  <c r="BJ1304"/>
  <c r="T1304"/>
  <c r="XZ1291"/>
  <c r="WJ1291"/>
  <c r="UT1291"/>
  <c r="TD1291"/>
  <c r="RN1291"/>
  <c r="PX1291"/>
  <c r="OH1291"/>
  <c r="MR1291"/>
  <c r="LB1291"/>
  <c r="JL1291"/>
  <c r="HV1291"/>
  <c r="GF1291"/>
  <c r="EP1291"/>
  <c r="CZ1291"/>
  <c r="BJ1291"/>
  <c r="T1291"/>
  <c r="XE1291"/>
  <c r="VO1291"/>
  <c r="TY1291"/>
  <c r="SI1291"/>
  <c r="QS1291"/>
  <c r="PC1291"/>
  <c r="NM1291"/>
  <c r="LW1291"/>
  <c r="KG1291"/>
  <c r="IQ1291"/>
  <c r="HA1291"/>
  <c r="FK1291"/>
  <c r="DU1291"/>
  <c r="CE1291"/>
  <c r="AO1291"/>
  <c r="YU1291"/>
  <c r="XZ1295"/>
  <c r="WJ1295"/>
  <c r="UT1295"/>
  <c r="TD1295"/>
  <c r="RN1295"/>
  <c r="PX1295"/>
  <c r="OH1295"/>
  <c r="MR1295"/>
  <c r="LB1295"/>
  <c r="JL1295"/>
  <c r="HV1295"/>
  <c r="GF1295"/>
  <c r="EP1295"/>
  <c r="CZ1295"/>
  <c r="BJ1295"/>
  <c r="T1295"/>
  <c r="XE1295"/>
  <c r="VO1295"/>
  <c r="TY1295"/>
  <c r="SI1295"/>
  <c r="QS1295"/>
  <c r="PC1295"/>
  <c r="NM1295"/>
  <c r="LW1295"/>
  <c r="KG1295"/>
  <c r="IQ1295"/>
  <c r="HA1295"/>
  <c r="FK1295"/>
  <c r="DU1295"/>
  <c r="CE1295"/>
  <c r="AO1295"/>
  <c r="YU1295"/>
  <c r="YU1296"/>
  <c r="XE1296"/>
  <c r="VO1296"/>
  <c r="TY1296"/>
  <c r="SI1296"/>
  <c r="QS1296"/>
  <c r="PC1296"/>
  <c r="NM1296"/>
  <c r="LW1296"/>
  <c r="KG1296"/>
  <c r="IQ1296"/>
  <c r="HA1296"/>
  <c r="FK1296"/>
  <c r="DU1296"/>
  <c r="CE1296"/>
  <c r="AO1296"/>
  <c r="XZ1296"/>
  <c r="WJ1296"/>
  <c r="UT1296"/>
  <c r="TD1296"/>
  <c r="RN1296"/>
  <c r="PX1296"/>
  <c r="OH1296"/>
  <c r="MR1296"/>
  <c r="LB1296"/>
  <c r="JL1296"/>
  <c r="HV1296"/>
  <c r="GF1296"/>
  <c r="EP1296"/>
  <c r="CZ1296"/>
  <c r="BJ1296"/>
  <c r="T1296"/>
  <c r="G409"/>
  <c r="XY1302"/>
  <c r="WI1302"/>
  <c r="US1302"/>
  <c r="TC1302"/>
  <c r="RM1302"/>
  <c r="PW1302"/>
  <c r="OG1302"/>
  <c r="MQ1302"/>
  <c r="LA1302"/>
  <c r="JK1302"/>
  <c r="HU1302"/>
  <c r="GE1302"/>
  <c r="EO1302"/>
  <c r="CY1302"/>
  <c r="BI1302"/>
  <c r="S1302"/>
  <c r="XD1302"/>
  <c r="VN1302"/>
  <c r="TX1302"/>
  <c r="SH1302"/>
  <c r="QR1302"/>
  <c r="PB1302"/>
  <c r="NL1302"/>
  <c r="LV1302"/>
  <c r="KF1302"/>
  <c r="IP1302"/>
  <c r="GZ1302"/>
  <c r="FJ1302"/>
  <c r="DT1302"/>
  <c r="CD1302"/>
  <c r="AN1302"/>
  <c r="YT1302"/>
  <c r="YT1289"/>
  <c r="XD1289"/>
  <c r="VN1289"/>
  <c r="TX1289"/>
  <c r="SH1289"/>
  <c r="QR1289"/>
  <c r="PB1289"/>
  <c r="NL1289"/>
  <c r="LV1289"/>
  <c r="KF1289"/>
  <c r="IP1289"/>
  <c r="GZ1289"/>
  <c r="FJ1289"/>
  <c r="DT1289"/>
  <c r="CD1289"/>
  <c r="AN1289"/>
  <c r="XY1289"/>
  <c r="WI1289"/>
  <c r="US1289"/>
  <c r="TC1289"/>
  <c r="RM1289"/>
  <c r="PW1289"/>
  <c r="OG1289"/>
  <c r="MQ1289"/>
  <c r="LA1289"/>
  <c r="JK1289"/>
  <c r="HU1289"/>
  <c r="GE1289"/>
  <c r="EO1289"/>
  <c r="CY1289"/>
  <c r="BI1289"/>
  <c r="S1289"/>
  <c r="YT1293"/>
  <c r="XD1293"/>
  <c r="VN1293"/>
  <c r="TX1293"/>
  <c r="SH1293"/>
  <c r="QR1293"/>
  <c r="PB1293"/>
  <c r="NL1293"/>
  <c r="LV1293"/>
  <c r="KF1293"/>
  <c r="IP1293"/>
  <c r="GZ1293"/>
  <c r="FJ1293"/>
  <c r="DT1293"/>
  <c r="CD1293"/>
  <c r="AN1293"/>
  <c r="XY1293"/>
  <c r="WI1293"/>
  <c r="US1293"/>
  <c r="TC1293"/>
  <c r="RM1293"/>
  <c r="PW1293"/>
  <c r="OG1293"/>
  <c r="MQ1293"/>
  <c r="LA1293"/>
  <c r="JK1293"/>
  <c r="HU1293"/>
  <c r="GE1293"/>
  <c r="EO1293"/>
  <c r="CY1293"/>
  <c r="BI1293"/>
  <c r="S1293"/>
  <c r="YU1306"/>
  <c r="XE1306"/>
  <c r="VO1306"/>
  <c r="TY1306"/>
  <c r="SI1306"/>
  <c r="QS1306"/>
  <c r="PC1306"/>
  <c r="NM1306"/>
  <c r="LW1306"/>
  <c r="KG1306"/>
  <c r="IQ1306"/>
  <c r="HA1306"/>
  <c r="FK1306"/>
  <c r="DU1306"/>
  <c r="CE1306"/>
  <c r="AO1306"/>
  <c r="XZ1306"/>
  <c r="WJ1306"/>
  <c r="UT1306"/>
  <c r="TD1306"/>
  <c r="RN1306"/>
  <c r="PX1306"/>
  <c r="OH1306"/>
  <c r="MR1306"/>
  <c r="LB1306"/>
  <c r="JL1306"/>
  <c r="HV1306"/>
  <c r="GF1306"/>
  <c r="EP1306"/>
  <c r="CZ1306"/>
  <c r="BJ1306"/>
  <c r="T1306"/>
  <c r="YU1300"/>
  <c r="XE1300"/>
  <c r="VO1300"/>
  <c r="TY1300"/>
  <c r="SI1300"/>
  <c r="QS1300"/>
  <c r="PC1300"/>
  <c r="NM1300"/>
  <c r="LW1300"/>
  <c r="KG1300"/>
  <c r="IQ1300"/>
  <c r="HA1300"/>
  <c r="FK1300"/>
  <c r="DU1300"/>
  <c r="CE1300"/>
  <c r="AO1300"/>
  <c r="XZ1300"/>
  <c r="WJ1300"/>
  <c r="UT1300"/>
  <c r="TD1300"/>
  <c r="RN1300"/>
  <c r="PX1300"/>
  <c r="OH1300"/>
  <c r="MR1300"/>
  <c r="LB1300"/>
  <c r="JL1300"/>
  <c r="HV1300"/>
  <c r="GF1300"/>
  <c r="EP1300"/>
  <c r="CZ1300"/>
  <c r="BJ1300"/>
  <c r="T1300"/>
  <c r="ZB1273"/>
  <c r="AM1288"/>
  <c r="DS1288"/>
  <c r="GY1288"/>
  <c r="KE1288"/>
  <c r="NK1288"/>
  <c r="QQ1288"/>
  <c r="TW1288"/>
  <c r="XC1288"/>
  <c r="BH1288"/>
  <c r="EN1288"/>
  <c r="HT1288"/>
  <c r="KZ1288"/>
  <c r="OF1288"/>
  <c r="RL1288"/>
  <c r="UR1288"/>
  <c r="XX1288"/>
  <c r="AM1298"/>
  <c r="DS1298"/>
  <c r="GY1298"/>
  <c r="KE1298"/>
  <c r="NK1298"/>
  <c r="QQ1298"/>
  <c r="TW1298"/>
  <c r="XC1298"/>
  <c r="BH1298"/>
  <c r="EN1298"/>
  <c r="HT1298"/>
  <c r="KZ1298"/>
  <c r="OF1298"/>
  <c r="RL1298"/>
  <c r="UR1298"/>
  <c r="XX1298"/>
  <c r="BI1288" l="1"/>
  <c r="EO1288"/>
  <c r="HU1288"/>
  <c r="LA1288"/>
  <c r="OG1288"/>
  <c r="RM1288"/>
  <c r="US1288"/>
  <c r="XY1288"/>
  <c r="CD1288"/>
  <c r="FJ1288"/>
  <c r="IP1288"/>
  <c r="LV1288"/>
  <c r="PB1288"/>
  <c r="SH1288"/>
  <c r="VN1288"/>
  <c r="YT1288"/>
  <c r="AO1298"/>
  <c r="DU1298"/>
  <c r="HA1298"/>
  <c r="KG1298"/>
  <c r="NM1298"/>
  <c r="QS1298"/>
  <c r="TY1298"/>
  <c r="XE1298"/>
  <c r="BJ1298"/>
  <c r="EP1298"/>
  <c r="HV1298"/>
  <c r="LB1298"/>
  <c r="OH1298"/>
  <c r="RN1298"/>
  <c r="UT1298"/>
  <c r="XZ1298"/>
  <c r="BI1298"/>
  <c r="EO1298"/>
  <c r="HU1298"/>
  <c r="LA1298"/>
  <c r="OG1298"/>
  <c r="RM1298"/>
  <c r="US1298"/>
  <c r="XY1298"/>
  <c r="CD1298"/>
  <c r="FJ1298"/>
  <c r="IP1298"/>
  <c r="LV1298"/>
  <c r="PB1298"/>
  <c r="SH1298"/>
  <c r="VN1298"/>
  <c r="YT1298"/>
  <c r="YU1288"/>
  <c r="CE1288"/>
  <c r="FK1288"/>
  <c r="IQ1288"/>
  <c r="LW1288"/>
  <c r="PC1288"/>
  <c r="SI1288"/>
  <c r="VO1288"/>
  <c r="T1288"/>
  <c r="CZ1288"/>
  <c r="GF1288"/>
  <c r="JL1288"/>
  <c r="MR1288"/>
  <c r="PX1288"/>
  <c r="TD1288"/>
  <c r="WJ1288"/>
  <c r="S1288"/>
  <c r="CY1288"/>
  <c r="GE1288"/>
  <c r="JK1288"/>
  <c r="MQ1288"/>
  <c r="PW1288"/>
  <c r="TC1288"/>
  <c r="WI1288"/>
  <c r="AN1288"/>
  <c r="DT1288"/>
  <c r="GZ1288"/>
  <c r="KF1288"/>
  <c r="NL1288"/>
  <c r="QR1288"/>
  <c r="TX1288"/>
  <c r="XD1288"/>
  <c r="YU1298"/>
  <c r="CE1298"/>
  <c r="FK1298"/>
  <c r="IQ1298"/>
  <c r="LW1298"/>
  <c r="PC1298"/>
  <c r="SI1298"/>
  <c r="VO1298"/>
  <c r="T1298"/>
  <c r="CZ1298"/>
  <c r="GF1298"/>
  <c r="JL1298"/>
  <c r="MR1298"/>
  <c r="PX1298"/>
  <c r="TD1298"/>
  <c r="WJ1298"/>
  <c r="S1298"/>
  <c r="CY1298"/>
  <c r="GE1298"/>
  <c r="JK1298"/>
  <c r="MQ1298"/>
  <c r="PW1298"/>
  <c r="TC1298"/>
  <c r="WI1298"/>
  <c r="AN1298"/>
  <c r="DT1298"/>
  <c r="GZ1298"/>
  <c r="KF1298"/>
  <c r="NL1298"/>
  <c r="QR1298"/>
  <c r="TX1298"/>
  <c r="XD1298"/>
  <c r="AO1288"/>
  <c r="DU1288"/>
  <c r="HA1288"/>
  <c r="KG1288"/>
  <c r="NM1288"/>
  <c r="QS1288"/>
  <c r="TY1288"/>
  <c r="XE1288"/>
  <c r="BJ1288"/>
  <c r="EP1288"/>
  <c r="HV1288"/>
  <c r="LB1288"/>
  <c r="OH1288"/>
  <c r="RN1288"/>
  <c r="UT1288"/>
  <c r="XZ1288"/>
  <c r="F372" l="1"/>
  <c r="F354"/>
  <c r="F352"/>
  <c r="F364"/>
  <c r="F1218" s="1"/>
  <c r="I1283" l="1"/>
  <c r="F1206"/>
  <c r="F1208"/>
  <c r="I1285"/>
  <c r="F370"/>
  <c r="G370"/>
  <c r="G366"/>
  <c r="F361"/>
  <c r="G361"/>
  <c r="F371"/>
  <c r="H371"/>
  <c r="G367"/>
  <c r="G1221" s="1"/>
  <c r="F362"/>
  <c r="H362"/>
  <c r="G358"/>
  <c r="G1212" s="1"/>
  <c r="F353"/>
  <c r="I1284" s="1"/>
  <c r="H353"/>
  <c r="G349"/>
  <c r="G368"/>
  <c r="G1222" s="1"/>
  <c r="F363"/>
  <c r="H363"/>
  <c r="F373"/>
  <c r="F1227" s="1"/>
  <c r="H373"/>
  <c r="H1227" s="1"/>
  <c r="G360"/>
  <c r="G1214" s="1"/>
  <c r="F355"/>
  <c r="H355"/>
  <c r="G351"/>
  <c r="J1282" s="1"/>
  <c r="H364"/>
  <c r="H1218" s="1"/>
  <c r="G369"/>
  <c r="G1223" s="1"/>
  <c r="G348"/>
  <c r="J1279" s="1"/>
  <c r="G350"/>
  <c r="G352"/>
  <c r="H354"/>
  <c r="G357"/>
  <c r="G359"/>
  <c r="H372"/>
  <c r="H370"/>
  <c r="F366"/>
  <c r="H366"/>
  <c r="H361"/>
  <c r="F357"/>
  <c r="H357"/>
  <c r="H352"/>
  <c r="F348"/>
  <c r="I1279" s="1"/>
  <c r="H348"/>
  <c r="K1279" s="1"/>
  <c r="G371"/>
  <c r="F367"/>
  <c r="F1221" s="1"/>
  <c r="H367"/>
  <c r="H1221" s="1"/>
  <c r="G362"/>
  <c r="F358"/>
  <c r="F1212" s="1"/>
  <c r="H358"/>
  <c r="H1212" s="1"/>
  <c r="G353"/>
  <c r="F349"/>
  <c r="H349"/>
  <c r="G372"/>
  <c r="F368"/>
  <c r="F1222" s="1"/>
  <c r="H368"/>
  <c r="H1222" s="1"/>
  <c r="G363"/>
  <c r="F359"/>
  <c r="H359"/>
  <c r="G354"/>
  <c r="F350"/>
  <c r="I1281" s="1"/>
  <c r="H350"/>
  <c r="G373"/>
  <c r="G1227" s="1"/>
  <c r="F369"/>
  <c r="F1223" s="1"/>
  <c r="H369"/>
  <c r="H1223" s="1"/>
  <c r="G364"/>
  <c r="G1218" s="1"/>
  <c r="F360"/>
  <c r="F1214" s="1"/>
  <c r="H360"/>
  <c r="H1214" s="1"/>
  <c r="G355"/>
  <c r="F351"/>
  <c r="I1282" s="1"/>
  <c r="H351"/>
  <c r="K1282" s="1"/>
  <c r="K1285" l="1"/>
  <c r="H1208"/>
  <c r="J1283"/>
  <c r="G1206"/>
  <c r="J1281"/>
  <c r="WI1279"/>
  <c r="TC1279"/>
  <c r="PW1279"/>
  <c r="MQ1279"/>
  <c r="JK1279"/>
  <c r="GE1279"/>
  <c r="CY1279"/>
  <c r="S1279"/>
  <c r="VN1279"/>
  <c r="SH1279"/>
  <c r="PB1279"/>
  <c r="LV1279"/>
  <c r="IP1279"/>
  <c r="FJ1279"/>
  <c r="CD1279"/>
  <c r="YT1279"/>
  <c r="XY1279"/>
  <c r="US1279"/>
  <c r="RM1279"/>
  <c r="OG1279"/>
  <c r="LA1279"/>
  <c r="HU1279"/>
  <c r="EO1279"/>
  <c r="BI1279"/>
  <c r="XD1279"/>
  <c r="TX1279"/>
  <c r="QR1279"/>
  <c r="NL1279"/>
  <c r="KF1279"/>
  <c r="GZ1279"/>
  <c r="DT1279"/>
  <c r="AN1279"/>
  <c r="WH1282"/>
  <c r="TB1282"/>
  <c r="PV1282"/>
  <c r="MP1282"/>
  <c r="JJ1282"/>
  <c r="GD1282"/>
  <c r="CX1282"/>
  <c r="R1282"/>
  <c r="VM1282"/>
  <c r="SG1282"/>
  <c r="PA1282"/>
  <c r="LU1282"/>
  <c r="IO1282"/>
  <c r="FI1282"/>
  <c r="CC1282"/>
  <c r="YS1282"/>
  <c r="XX1282"/>
  <c r="UR1282"/>
  <c r="RL1282"/>
  <c r="OF1282"/>
  <c r="KZ1282"/>
  <c r="HT1282"/>
  <c r="EN1282"/>
  <c r="BH1282"/>
  <c r="XC1282"/>
  <c r="TW1282"/>
  <c r="QQ1282"/>
  <c r="NK1282"/>
  <c r="KE1282"/>
  <c r="GY1282"/>
  <c r="DS1282"/>
  <c r="AM1282"/>
  <c r="K1281"/>
  <c r="J1285"/>
  <c r="G1208"/>
  <c r="I1280"/>
  <c r="F1203"/>
  <c r="XE1279"/>
  <c r="TY1279"/>
  <c r="QS1279"/>
  <c r="NM1279"/>
  <c r="KG1279"/>
  <c r="HA1279"/>
  <c r="DU1279"/>
  <c r="AO1279"/>
  <c r="WJ1279"/>
  <c r="TD1279"/>
  <c r="PX1279"/>
  <c r="MR1279"/>
  <c r="JL1279"/>
  <c r="GF1279"/>
  <c r="CZ1279"/>
  <c r="T1279"/>
  <c r="YU1279"/>
  <c r="VO1279"/>
  <c r="SI1279"/>
  <c r="PC1279"/>
  <c r="LW1279"/>
  <c r="IQ1279"/>
  <c r="FK1279"/>
  <c r="CE1279"/>
  <c r="XZ1279"/>
  <c r="UT1279"/>
  <c r="RN1279"/>
  <c r="OH1279"/>
  <c r="LB1279"/>
  <c r="HV1279"/>
  <c r="EP1279"/>
  <c r="BJ1279"/>
  <c r="K1283"/>
  <c r="H1206"/>
  <c r="H1209"/>
  <c r="K1286"/>
  <c r="J1280"/>
  <c r="G1203"/>
  <c r="WH1284"/>
  <c r="UR1284"/>
  <c r="OF1284"/>
  <c r="HT1284"/>
  <c r="BH1284"/>
  <c r="TW1284"/>
  <c r="NK1284"/>
  <c r="GY1284"/>
  <c r="AM1284"/>
  <c r="XX1284"/>
  <c r="RL1284"/>
  <c r="KZ1284"/>
  <c r="EN1284"/>
  <c r="XC1284"/>
  <c r="QQ1284"/>
  <c r="KE1284"/>
  <c r="DS1284"/>
  <c r="YS1284"/>
  <c r="FI1284"/>
  <c r="LU1284"/>
  <c r="SG1284"/>
  <c r="R1284"/>
  <c r="GD1284"/>
  <c r="MP1284"/>
  <c r="TB1284"/>
  <c r="CC1284"/>
  <c r="IO1284"/>
  <c r="PA1284"/>
  <c r="VM1284"/>
  <c r="CX1284"/>
  <c r="JJ1284"/>
  <c r="PV1284"/>
  <c r="XC1283"/>
  <c r="TW1283"/>
  <c r="QQ1283"/>
  <c r="NK1283"/>
  <c r="KE1283"/>
  <c r="GY1283"/>
  <c r="DS1283"/>
  <c r="AM1283"/>
  <c r="WH1283"/>
  <c r="TB1283"/>
  <c r="PV1283"/>
  <c r="MP1283"/>
  <c r="JJ1283"/>
  <c r="GD1283"/>
  <c r="CX1283"/>
  <c r="R1283"/>
  <c r="YS1283"/>
  <c r="VM1283"/>
  <c r="SG1283"/>
  <c r="PA1283"/>
  <c r="LU1283"/>
  <c r="IO1283"/>
  <c r="FI1283"/>
  <c r="CC1283"/>
  <c r="XX1283"/>
  <c r="UR1283"/>
  <c r="RL1283"/>
  <c r="OF1283"/>
  <c r="KZ1283"/>
  <c r="HT1283"/>
  <c r="EN1283"/>
  <c r="BH1283"/>
  <c r="XZ1282"/>
  <c r="UT1282"/>
  <c r="RN1282"/>
  <c r="OH1282"/>
  <c r="LB1282"/>
  <c r="HV1282"/>
  <c r="EP1282"/>
  <c r="BJ1282"/>
  <c r="XE1282"/>
  <c r="TY1282"/>
  <c r="QS1282"/>
  <c r="NM1282"/>
  <c r="KG1282"/>
  <c r="HA1282"/>
  <c r="DU1282"/>
  <c r="AO1282"/>
  <c r="WJ1282"/>
  <c r="TD1282"/>
  <c r="PX1282"/>
  <c r="MR1282"/>
  <c r="JL1282"/>
  <c r="GF1282"/>
  <c r="CZ1282"/>
  <c r="T1282"/>
  <c r="VO1282"/>
  <c r="SI1282"/>
  <c r="PC1282"/>
  <c r="LW1282"/>
  <c r="IQ1282"/>
  <c r="FK1282"/>
  <c r="CE1282"/>
  <c r="YU1282"/>
  <c r="J1286"/>
  <c r="G1209"/>
  <c r="XC1281"/>
  <c r="VM1281"/>
  <c r="PA1281"/>
  <c r="IO1281"/>
  <c r="CC1281"/>
  <c r="UR1281"/>
  <c r="OF1281"/>
  <c r="HT1281"/>
  <c r="BH1281"/>
  <c r="YS1281"/>
  <c r="SG1281"/>
  <c r="LU1281"/>
  <c r="FI1281"/>
  <c r="XX1281"/>
  <c r="RL1281"/>
  <c r="KZ1281"/>
  <c r="EN1281"/>
  <c r="CX1281"/>
  <c r="JJ1281"/>
  <c r="PV1281"/>
  <c r="WH1281"/>
  <c r="DS1281"/>
  <c r="KE1281"/>
  <c r="QQ1281"/>
  <c r="R1281"/>
  <c r="GD1281"/>
  <c r="MP1281"/>
  <c r="TB1281"/>
  <c r="AM1281"/>
  <c r="GY1281"/>
  <c r="NK1281"/>
  <c r="TW1281"/>
  <c r="K1280"/>
  <c r="H1203"/>
  <c r="J1284"/>
  <c r="YS1279"/>
  <c r="VM1279"/>
  <c r="SG1279"/>
  <c r="PA1279"/>
  <c r="LU1279"/>
  <c r="IO1279"/>
  <c r="FI1279"/>
  <c r="CC1279"/>
  <c r="XX1279"/>
  <c r="UR1279"/>
  <c r="RL1279"/>
  <c r="OF1279"/>
  <c r="KZ1279"/>
  <c r="HT1279"/>
  <c r="EN1279"/>
  <c r="BH1279"/>
  <c r="XC1279"/>
  <c r="TW1279"/>
  <c r="QQ1279"/>
  <c r="NK1279"/>
  <c r="KE1279"/>
  <c r="GY1279"/>
  <c r="DS1279"/>
  <c r="AM1279"/>
  <c r="WH1279"/>
  <c r="TB1279"/>
  <c r="PV1279"/>
  <c r="MP1279"/>
  <c r="JJ1279"/>
  <c r="GD1279"/>
  <c r="CX1279"/>
  <c r="R1279"/>
  <c r="H188"/>
  <c r="H66" s="1"/>
  <c r="H1304" s="1"/>
  <c r="H196"/>
  <c r="H74" s="1"/>
  <c r="H178"/>
  <c r="H56" s="1"/>
  <c r="H1293" s="1"/>
  <c r="H168"/>
  <c r="H46" s="1"/>
  <c r="G179"/>
  <c r="G57" s="1"/>
  <c r="G1294" s="1"/>
  <c r="G194"/>
  <c r="G72" s="1"/>
  <c r="G193"/>
  <c r="G71" s="1"/>
  <c r="G187"/>
  <c r="G65" s="1"/>
  <c r="G1303" s="1"/>
  <c r="G180"/>
  <c r="G58" s="1"/>
  <c r="G1295" s="1"/>
  <c r="G167"/>
  <c r="G45" s="1"/>
  <c r="G1281" s="1"/>
  <c r="H179"/>
  <c r="H57" s="1"/>
  <c r="H1294" s="1"/>
  <c r="H194"/>
  <c r="H72" s="1"/>
  <c r="H193"/>
  <c r="H71" s="1"/>
  <c r="H187"/>
  <c r="H65" s="1"/>
  <c r="H1303" s="1"/>
  <c r="H180"/>
  <c r="H58" s="1"/>
  <c r="H1295" s="1"/>
  <c r="H167"/>
  <c r="H45" s="1"/>
  <c r="H1281" s="1"/>
  <c r="G188"/>
  <c r="G66" s="1"/>
  <c r="G1304" s="1"/>
  <c r="G196"/>
  <c r="G74" s="1"/>
  <c r="G178"/>
  <c r="G56" s="1"/>
  <c r="G1293" s="1"/>
  <c r="G168"/>
  <c r="G46" s="1"/>
  <c r="YT1282"/>
  <c r="VN1282"/>
  <c r="SH1282"/>
  <c r="PB1282"/>
  <c r="LV1282"/>
  <c r="IP1282"/>
  <c r="FJ1282"/>
  <c r="CD1282"/>
  <c r="XY1282"/>
  <c r="US1282"/>
  <c r="RM1282"/>
  <c r="OG1282"/>
  <c r="LA1282"/>
  <c r="HU1282"/>
  <c r="EO1282"/>
  <c r="BI1282"/>
  <c r="XD1282"/>
  <c r="TX1282"/>
  <c r="QR1282"/>
  <c r="NL1282"/>
  <c r="KF1282"/>
  <c r="GZ1282"/>
  <c r="DT1282"/>
  <c r="AN1282"/>
  <c r="WI1282"/>
  <c r="TC1282"/>
  <c r="PW1282"/>
  <c r="MQ1282"/>
  <c r="JK1282"/>
  <c r="GE1282"/>
  <c r="CY1282"/>
  <c r="S1282"/>
  <c r="I1286"/>
  <c r="F1209"/>
  <c r="K1284"/>
  <c r="H170"/>
  <c r="H48" s="1"/>
  <c r="H1284" s="1"/>
  <c r="H195"/>
  <c r="H73" s="1"/>
  <c r="H192"/>
  <c r="H70" s="1"/>
  <c r="H189"/>
  <c r="H67" s="1"/>
  <c r="H1305" s="1"/>
  <c r="H176"/>
  <c r="H54" s="1"/>
  <c r="H1291" s="1"/>
  <c r="G197"/>
  <c r="G75" s="1"/>
  <c r="G183"/>
  <c r="G61" s="1"/>
  <c r="G1299" s="1"/>
  <c r="G174"/>
  <c r="G52" s="1"/>
  <c r="G1289" s="1"/>
  <c r="G165"/>
  <c r="G43" s="1"/>
  <c r="H197"/>
  <c r="H75" s="1"/>
  <c r="H183"/>
  <c r="H61" s="1"/>
  <c r="H1299" s="1"/>
  <c r="H174"/>
  <c r="H52" s="1"/>
  <c r="H1289" s="1"/>
  <c r="H165"/>
  <c r="H43" s="1"/>
  <c r="G170"/>
  <c r="G48" s="1"/>
  <c r="G1284" s="1"/>
  <c r="G195"/>
  <c r="G73" s="1"/>
  <c r="G192"/>
  <c r="G70" s="1"/>
  <c r="G189"/>
  <c r="G67" s="1"/>
  <c r="G1305" s="1"/>
  <c r="G176"/>
  <c r="G54" s="1"/>
  <c r="G1291" s="1"/>
  <c r="XC1285"/>
  <c r="TW1285"/>
  <c r="QQ1285"/>
  <c r="NK1285"/>
  <c r="KE1285"/>
  <c r="GY1285"/>
  <c r="DS1285"/>
  <c r="AM1285"/>
  <c r="WH1285"/>
  <c r="TB1285"/>
  <c r="PV1285"/>
  <c r="MP1285"/>
  <c r="JJ1285"/>
  <c r="GD1285"/>
  <c r="CX1285"/>
  <c r="R1285"/>
  <c r="YS1285"/>
  <c r="VM1285"/>
  <c r="SG1285"/>
  <c r="PA1285"/>
  <c r="LU1285"/>
  <c r="IO1285"/>
  <c r="FI1285"/>
  <c r="CC1285"/>
  <c r="XX1285"/>
  <c r="UR1285"/>
  <c r="RL1285"/>
  <c r="OF1285"/>
  <c r="KZ1285"/>
  <c r="HT1285"/>
  <c r="EN1285"/>
  <c r="BH1285"/>
  <c r="F187"/>
  <c r="F65" s="1"/>
  <c r="F1224" s="1"/>
  <c r="F180"/>
  <c r="F58" s="1"/>
  <c r="H1213"/>
  <c r="G1217"/>
  <c r="G1225"/>
  <c r="H1215"/>
  <c r="H1225"/>
  <c r="G1224"/>
  <c r="F167"/>
  <c r="F45" s="1"/>
  <c r="F1204" s="1"/>
  <c r="F189"/>
  <c r="F67" s="1"/>
  <c r="F1226" s="1"/>
  <c r="F176"/>
  <c r="F54" s="1"/>
  <c r="F1291" s="1"/>
  <c r="F1295"/>
  <c r="F1217"/>
  <c r="F1305"/>
  <c r="F183"/>
  <c r="F61" s="1"/>
  <c r="F174"/>
  <c r="F52" s="1"/>
  <c r="F165"/>
  <c r="F43" s="1"/>
  <c r="F178"/>
  <c r="F56" s="1"/>
  <c r="F168"/>
  <c r="F46" s="1"/>
  <c r="F194"/>
  <c r="F72" s="1"/>
  <c r="F193"/>
  <c r="F71" s="1"/>
  <c r="F195"/>
  <c r="F73" s="1"/>
  <c r="F192"/>
  <c r="F70" s="1"/>
  <c r="F1213" l="1"/>
  <c r="F1281"/>
  <c r="F1303"/>
  <c r="H1211"/>
  <c r="G1317"/>
  <c r="G1229"/>
  <c r="G1321"/>
  <c r="G1232"/>
  <c r="XZ1284"/>
  <c r="UT1284"/>
  <c r="RN1284"/>
  <c r="OH1284"/>
  <c r="LB1284"/>
  <c r="HV1284"/>
  <c r="EP1284"/>
  <c r="BJ1284"/>
  <c r="XE1284"/>
  <c r="TY1284"/>
  <c r="QS1284"/>
  <c r="NM1284"/>
  <c r="KG1284"/>
  <c r="HA1284"/>
  <c r="DU1284"/>
  <c r="AO1284"/>
  <c r="WJ1284"/>
  <c r="TD1284"/>
  <c r="PX1284"/>
  <c r="MR1284"/>
  <c r="JL1284"/>
  <c r="GF1284"/>
  <c r="CZ1284"/>
  <c r="T1284"/>
  <c r="VO1284"/>
  <c r="SI1284"/>
  <c r="PC1284"/>
  <c r="LW1284"/>
  <c r="IQ1284"/>
  <c r="FK1284"/>
  <c r="CE1284"/>
  <c r="YU1284"/>
  <c r="G1282"/>
  <c r="G1205"/>
  <c r="XA1293"/>
  <c r="VK1293"/>
  <c r="TU1293"/>
  <c r="SE1293"/>
  <c r="QO1293"/>
  <c r="OY1293"/>
  <c r="NI1293"/>
  <c r="LS1293"/>
  <c r="KC1293"/>
  <c r="IM1293"/>
  <c r="GW1293"/>
  <c r="FG1293"/>
  <c r="DQ1293"/>
  <c r="CA1293"/>
  <c r="AK1293"/>
  <c r="YQ1293"/>
  <c r="XV1293"/>
  <c r="WF1293"/>
  <c r="UP1293"/>
  <c r="SZ1293"/>
  <c r="RJ1293"/>
  <c r="PT1293"/>
  <c r="OD1293"/>
  <c r="MN1293"/>
  <c r="KX1293"/>
  <c r="JH1293"/>
  <c r="HR1293"/>
  <c r="GB1293"/>
  <c r="EL1293"/>
  <c r="CV1293"/>
  <c r="BF1293"/>
  <c r="P1293"/>
  <c r="XB1281"/>
  <c r="VL1281"/>
  <c r="TV1281"/>
  <c r="SF1281"/>
  <c r="QP1281"/>
  <c r="OZ1281"/>
  <c r="NJ1281"/>
  <c r="LT1281"/>
  <c r="KD1281"/>
  <c r="IN1281"/>
  <c r="GX1281"/>
  <c r="FH1281"/>
  <c r="DR1281"/>
  <c r="CB1281"/>
  <c r="AL1281"/>
  <c r="YR1281"/>
  <c r="XW1281"/>
  <c r="WG1281"/>
  <c r="UQ1281"/>
  <c r="TA1281"/>
  <c r="RK1281"/>
  <c r="PU1281"/>
  <c r="OE1281"/>
  <c r="MO1281"/>
  <c r="KY1281"/>
  <c r="JI1281"/>
  <c r="HS1281"/>
  <c r="GC1281"/>
  <c r="EM1281"/>
  <c r="CW1281"/>
  <c r="BG1281"/>
  <c r="Q1281"/>
  <c r="XW1295"/>
  <c r="WG1295"/>
  <c r="UQ1295"/>
  <c r="TA1295"/>
  <c r="RK1295"/>
  <c r="PU1295"/>
  <c r="OE1295"/>
  <c r="MO1295"/>
  <c r="KY1295"/>
  <c r="JI1295"/>
  <c r="HS1295"/>
  <c r="GC1295"/>
  <c r="EM1295"/>
  <c r="CW1295"/>
  <c r="BG1295"/>
  <c r="Q1295"/>
  <c r="YR1295"/>
  <c r="XB1295"/>
  <c r="VL1295"/>
  <c r="TV1295"/>
  <c r="SF1295"/>
  <c r="QP1295"/>
  <c r="OZ1295"/>
  <c r="NJ1295"/>
  <c r="LT1295"/>
  <c r="KD1295"/>
  <c r="IN1295"/>
  <c r="GX1295"/>
  <c r="FH1295"/>
  <c r="DR1295"/>
  <c r="CB1295"/>
  <c r="AL1295"/>
  <c r="XW1303"/>
  <c r="WG1303"/>
  <c r="UQ1303"/>
  <c r="TA1303"/>
  <c r="RK1303"/>
  <c r="PU1303"/>
  <c r="OE1303"/>
  <c r="MO1303"/>
  <c r="KY1303"/>
  <c r="JI1303"/>
  <c r="HS1303"/>
  <c r="GC1303"/>
  <c r="EM1303"/>
  <c r="CW1303"/>
  <c r="BG1303"/>
  <c r="Q1303"/>
  <c r="YR1303"/>
  <c r="XB1303"/>
  <c r="VL1303"/>
  <c r="TV1303"/>
  <c r="SF1303"/>
  <c r="QP1303"/>
  <c r="OZ1303"/>
  <c r="NJ1303"/>
  <c r="LT1303"/>
  <c r="KD1303"/>
  <c r="IN1303"/>
  <c r="GX1303"/>
  <c r="FH1303"/>
  <c r="DR1303"/>
  <c r="CB1303"/>
  <c r="AL1303"/>
  <c r="H1318"/>
  <c r="H1230"/>
  <c r="XB1294"/>
  <c r="VL1294"/>
  <c r="TV1294"/>
  <c r="SF1294"/>
  <c r="QP1294"/>
  <c r="OZ1294"/>
  <c r="NJ1294"/>
  <c r="LT1294"/>
  <c r="KD1294"/>
  <c r="IN1294"/>
  <c r="GX1294"/>
  <c r="FH1294"/>
  <c r="DR1294"/>
  <c r="CB1294"/>
  <c r="AL1294"/>
  <c r="RK1294"/>
  <c r="XW1294"/>
  <c r="WG1294"/>
  <c r="UQ1294"/>
  <c r="TA1294"/>
  <c r="YR1294"/>
  <c r="PU1294"/>
  <c r="OE1294"/>
  <c r="MO1294"/>
  <c r="KY1294"/>
  <c r="JI1294"/>
  <c r="HS1294"/>
  <c r="GC1294"/>
  <c r="EM1294"/>
  <c r="CW1294"/>
  <c r="BG1294"/>
  <c r="Q1294"/>
  <c r="XA1295"/>
  <c r="VK1295"/>
  <c r="TU1295"/>
  <c r="SE1295"/>
  <c r="QO1295"/>
  <c r="OY1295"/>
  <c r="NI1295"/>
  <c r="LS1295"/>
  <c r="KC1295"/>
  <c r="IM1295"/>
  <c r="GW1295"/>
  <c r="FG1295"/>
  <c r="DQ1295"/>
  <c r="CA1295"/>
  <c r="AK1295"/>
  <c r="YQ1295"/>
  <c r="XV1295"/>
  <c r="WF1295"/>
  <c r="UP1295"/>
  <c r="SZ1295"/>
  <c r="RJ1295"/>
  <c r="PT1295"/>
  <c r="OD1295"/>
  <c r="MN1295"/>
  <c r="KX1295"/>
  <c r="JH1295"/>
  <c r="HR1295"/>
  <c r="GB1295"/>
  <c r="EL1295"/>
  <c r="CV1295"/>
  <c r="BF1295"/>
  <c r="P1295"/>
  <c r="XA1303"/>
  <c r="VK1303"/>
  <c r="TU1303"/>
  <c r="SE1303"/>
  <c r="QO1303"/>
  <c r="OY1303"/>
  <c r="NI1303"/>
  <c r="LS1303"/>
  <c r="KC1303"/>
  <c r="IM1303"/>
  <c r="GW1303"/>
  <c r="FG1303"/>
  <c r="DQ1303"/>
  <c r="CA1303"/>
  <c r="AK1303"/>
  <c r="P1303"/>
  <c r="XV1303"/>
  <c r="WF1303"/>
  <c r="UP1303"/>
  <c r="SZ1303"/>
  <c r="RJ1303"/>
  <c r="PT1303"/>
  <c r="OD1303"/>
  <c r="MN1303"/>
  <c r="KX1303"/>
  <c r="JH1303"/>
  <c r="HR1303"/>
  <c r="GB1303"/>
  <c r="EL1303"/>
  <c r="CV1303"/>
  <c r="BF1303"/>
  <c r="YQ1303"/>
  <c r="G1318"/>
  <c r="G1230"/>
  <c r="G1319"/>
  <c r="G1231"/>
  <c r="XV1294"/>
  <c r="WF1294"/>
  <c r="UP1294"/>
  <c r="SZ1294"/>
  <c r="RJ1294"/>
  <c r="PT1294"/>
  <c r="OD1294"/>
  <c r="MN1294"/>
  <c r="KX1294"/>
  <c r="JH1294"/>
  <c r="HR1294"/>
  <c r="GB1294"/>
  <c r="EL1294"/>
  <c r="CV1294"/>
  <c r="BF1294"/>
  <c r="P1294"/>
  <c r="YQ1294"/>
  <c r="XA1294"/>
  <c r="VK1294"/>
  <c r="TU1294"/>
  <c r="SE1294"/>
  <c r="QO1294"/>
  <c r="OY1294"/>
  <c r="NI1294"/>
  <c r="LS1294"/>
  <c r="KC1294"/>
  <c r="IM1294"/>
  <c r="GW1294"/>
  <c r="FG1294"/>
  <c r="DQ1294"/>
  <c r="CA1294"/>
  <c r="AK1294"/>
  <c r="XW1293"/>
  <c r="WG1293"/>
  <c r="UQ1293"/>
  <c r="TA1293"/>
  <c r="RK1293"/>
  <c r="PU1293"/>
  <c r="OE1293"/>
  <c r="MO1293"/>
  <c r="KY1293"/>
  <c r="JI1293"/>
  <c r="HS1293"/>
  <c r="GC1293"/>
  <c r="EM1293"/>
  <c r="CW1293"/>
  <c r="BG1293"/>
  <c r="Q1293"/>
  <c r="YR1293"/>
  <c r="XB1293"/>
  <c r="VL1293"/>
  <c r="TV1293"/>
  <c r="SF1293"/>
  <c r="QP1293"/>
  <c r="OZ1293"/>
  <c r="NJ1293"/>
  <c r="LT1293"/>
  <c r="KD1293"/>
  <c r="IN1293"/>
  <c r="GX1293"/>
  <c r="FH1293"/>
  <c r="DR1293"/>
  <c r="CB1293"/>
  <c r="AL1293"/>
  <c r="H1322"/>
  <c r="H1233"/>
  <c r="YT1284"/>
  <c r="VN1284"/>
  <c r="SH1284"/>
  <c r="PB1284"/>
  <c r="LV1284"/>
  <c r="IP1284"/>
  <c r="FJ1284"/>
  <c r="CD1284"/>
  <c r="XY1284"/>
  <c r="US1284"/>
  <c r="RM1284"/>
  <c r="OG1284"/>
  <c r="LA1284"/>
  <c r="HU1284"/>
  <c r="EO1284"/>
  <c r="BI1284"/>
  <c r="XD1284"/>
  <c r="TX1284"/>
  <c r="QR1284"/>
  <c r="NL1284"/>
  <c r="KF1284"/>
  <c r="GZ1284"/>
  <c r="DT1284"/>
  <c r="AN1284"/>
  <c r="WI1284"/>
  <c r="TC1284"/>
  <c r="PW1284"/>
  <c r="MQ1284"/>
  <c r="JK1284"/>
  <c r="GE1284"/>
  <c r="CY1284"/>
  <c r="S1284"/>
  <c r="XE1286"/>
  <c r="TY1286"/>
  <c r="QS1286"/>
  <c r="NM1286"/>
  <c r="KG1286"/>
  <c r="HA1286"/>
  <c r="DU1286"/>
  <c r="AO1286"/>
  <c r="WJ1286"/>
  <c r="TD1286"/>
  <c r="PX1286"/>
  <c r="MR1286"/>
  <c r="JL1286"/>
  <c r="GF1286"/>
  <c r="CZ1286"/>
  <c r="T1286"/>
  <c r="YU1286"/>
  <c r="VO1286"/>
  <c r="SI1286"/>
  <c r="PC1286"/>
  <c r="LW1286"/>
  <c r="IQ1286"/>
  <c r="FK1286"/>
  <c r="CE1286"/>
  <c r="XZ1286"/>
  <c r="UT1286"/>
  <c r="RN1286"/>
  <c r="OH1286"/>
  <c r="LB1286"/>
  <c r="HV1286"/>
  <c r="EP1286"/>
  <c r="BJ1286"/>
  <c r="YU1281"/>
  <c r="VO1281"/>
  <c r="SI1281"/>
  <c r="PC1281"/>
  <c r="LW1281"/>
  <c r="IQ1281"/>
  <c r="FK1281"/>
  <c r="CE1281"/>
  <c r="XZ1281"/>
  <c r="UT1281"/>
  <c r="RN1281"/>
  <c r="OH1281"/>
  <c r="LB1281"/>
  <c r="HV1281"/>
  <c r="EP1281"/>
  <c r="BJ1281"/>
  <c r="XE1281"/>
  <c r="TY1281"/>
  <c r="QS1281"/>
  <c r="NM1281"/>
  <c r="KG1281"/>
  <c r="HA1281"/>
  <c r="DU1281"/>
  <c r="AO1281"/>
  <c r="WJ1281"/>
  <c r="TD1281"/>
  <c r="PX1281"/>
  <c r="MR1281"/>
  <c r="JL1281"/>
  <c r="GF1281"/>
  <c r="CZ1281"/>
  <c r="T1281"/>
  <c r="WI1281"/>
  <c r="XY1281"/>
  <c r="RM1281"/>
  <c r="LA1281"/>
  <c r="EO1281"/>
  <c r="XD1281"/>
  <c r="QR1281"/>
  <c r="KF1281"/>
  <c r="DT1281"/>
  <c r="US1281"/>
  <c r="OG1281"/>
  <c r="HU1281"/>
  <c r="BI1281"/>
  <c r="TX1281"/>
  <c r="NL1281"/>
  <c r="GZ1281"/>
  <c r="AN1281"/>
  <c r="CD1281"/>
  <c r="IP1281"/>
  <c r="PB1281"/>
  <c r="VN1281"/>
  <c r="CY1281"/>
  <c r="JK1281"/>
  <c r="PW1281"/>
  <c r="YT1281"/>
  <c r="FJ1281"/>
  <c r="LV1281"/>
  <c r="SH1281"/>
  <c r="S1281"/>
  <c r="GE1281"/>
  <c r="MQ1281"/>
  <c r="TC1281"/>
  <c r="WI1283"/>
  <c r="TC1283"/>
  <c r="PW1283"/>
  <c r="MQ1283"/>
  <c r="JK1283"/>
  <c r="GE1283"/>
  <c r="CY1283"/>
  <c r="S1283"/>
  <c r="VN1283"/>
  <c r="SH1283"/>
  <c r="PB1283"/>
  <c r="LV1283"/>
  <c r="IP1283"/>
  <c r="FJ1283"/>
  <c r="CD1283"/>
  <c r="YT1283"/>
  <c r="XY1283"/>
  <c r="US1283"/>
  <c r="RM1283"/>
  <c r="OG1283"/>
  <c r="LA1283"/>
  <c r="HU1283"/>
  <c r="EO1283"/>
  <c r="BI1283"/>
  <c r="XD1283"/>
  <c r="TX1283"/>
  <c r="QR1283"/>
  <c r="NL1283"/>
  <c r="KF1283"/>
  <c r="GZ1283"/>
  <c r="DT1283"/>
  <c r="AN1283"/>
  <c r="XE1285"/>
  <c r="TY1285"/>
  <c r="QS1285"/>
  <c r="NM1285"/>
  <c r="KG1285"/>
  <c r="HA1285"/>
  <c r="DU1285"/>
  <c r="AO1285"/>
  <c r="WJ1285"/>
  <c r="TD1285"/>
  <c r="PX1285"/>
  <c r="MR1285"/>
  <c r="JL1285"/>
  <c r="GF1285"/>
  <c r="CZ1285"/>
  <c r="T1285"/>
  <c r="YU1285"/>
  <c r="VO1285"/>
  <c r="SI1285"/>
  <c r="PC1285"/>
  <c r="LW1285"/>
  <c r="IQ1285"/>
  <c r="FK1285"/>
  <c r="CE1285"/>
  <c r="XZ1285"/>
  <c r="UT1285"/>
  <c r="RN1285"/>
  <c r="OH1285"/>
  <c r="LB1285"/>
  <c r="HV1285"/>
  <c r="EP1285"/>
  <c r="BJ1285"/>
  <c r="G1220"/>
  <c r="H1216"/>
  <c r="H1224"/>
  <c r="G1216"/>
  <c r="G1211"/>
  <c r="H1226"/>
  <c r="XA1291"/>
  <c r="VK1291"/>
  <c r="TU1291"/>
  <c r="SE1291"/>
  <c r="QO1291"/>
  <c r="OY1291"/>
  <c r="NI1291"/>
  <c r="LS1291"/>
  <c r="KC1291"/>
  <c r="IM1291"/>
  <c r="GW1291"/>
  <c r="FG1291"/>
  <c r="DQ1291"/>
  <c r="CA1291"/>
  <c r="AK1291"/>
  <c r="YQ1291"/>
  <c r="XV1291"/>
  <c r="WF1291"/>
  <c r="UP1291"/>
  <c r="SZ1291"/>
  <c r="RJ1291"/>
  <c r="PT1291"/>
  <c r="OD1291"/>
  <c r="MN1291"/>
  <c r="KX1291"/>
  <c r="JH1291"/>
  <c r="HR1291"/>
  <c r="GB1291"/>
  <c r="EL1291"/>
  <c r="CV1291"/>
  <c r="BF1291"/>
  <c r="P1291"/>
  <c r="XA1305"/>
  <c r="VK1305"/>
  <c r="TU1305"/>
  <c r="SE1305"/>
  <c r="QO1305"/>
  <c r="OY1305"/>
  <c r="NI1305"/>
  <c r="LS1305"/>
  <c r="KC1305"/>
  <c r="IM1305"/>
  <c r="GW1305"/>
  <c r="FG1305"/>
  <c r="DQ1305"/>
  <c r="CA1305"/>
  <c r="AK1305"/>
  <c r="YQ1305"/>
  <c r="XV1305"/>
  <c r="WF1305"/>
  <c r="UP1305"/>
  <c r="SZ1305"/>
  <c r="RJ1305"/>
  <c r="PT1305"/>
  <c r="OD1305"/>
  <c r="MN1305"/>
  <c r="KX1305"/>
  <c r="JH1305"/>
  <c r="HR1305"/>
  <c r="GB1305"/>
  <c r="EL1305"/>
  <c r="CV1305"/>
  <c r="BF1305"/>
  <c r="P1305"/>
  <c r="XA1284"/>
  <c r="VK1284"/>
  <c r="TU1284"/>
  <c r="SE1284"/>
  <c r="QO1284"/>
  <c r="OY1284"/>
  <c r="NI1284"/>
  <c r="LS1284"/>
  <c r="KC1284"/>
  <c r="IM1284"/>
  <c r="GW1284"/>
  <c r="FG1284"/>
  <c r="DQ1284"/>
  <c r="CA1284"/>
  <c r="AK1284"/>
  <c r="YQ1284"/>
  <c r="XV1284"/>
  <c r="WF1284"/>
  <c r="UP1284"/>
  <c r="SZ1284"/>
  <c r="RJ1284"/>
  <c r="PT1284"/>
  <c r="OD1284"/>
  <c r="MN1284"/>
  <c r="KX1284"/>
  <c r="JH1284"/>
  <c r="HR1284"/>
  <c r="GB1284"/>
  <c r="EL1284"/>
  <c r="CV1284"/>
  <c r="BF1284"/>
  <c r="P1284"/>
  <c r="H1279"/>
  <c r="H1202"/>
  <c r="XW1289"/>
  <c r="WG1289"/>
  <c r="UQ1289"/>
  <c r="TA1289"/>
  <c r="RK1289"/>
  <c r="PU1289"/>
  <c r="OE1289"/>
  <c r="MO1289"/>
  <c r="KY1289"/>
  <c r="JI1289"/>
  <c r="HS1289"/>
  <c r="GC1289"/>
  <c r="EM1289"/>
  <c r="CW1289"/>
  <c r="BG1289"/>
  <c r="Q1289"/>
  <c r="YR1289"/>
  <c r="XB1289"/>
  <c r="VL1289"/>
  <c r="TV1289"/>
  <c r="SF1289"/>
  <c r="QP1289"/>
  <c r="OZ1289"/>
  <c r="NJ1289"/>
  <c r="LT1289"/>
  <c r="KD1289"/>
  <c r="IN1289"/>
  <c r="GX1289"/>
  <c r="FH1289"/>
  <c r="DR1289"/>
  <c r="CB1289"/>
  <c r="AL1289"/>
  <c r="XW1299"/>
  <c r="WG1299"/>
  <c r="UQ1299"/>
  <c r="TA1299"/>
  <c r="RK1299"/>
  <c r="PU1299"/>
  <c r="OE1299"/>
  <c r="MO1299"/>
  <c r="KY1299"/>
  <c r="JI1299"/>
  <c r="HS1299"/>
  <c r="GC1299"/>
  <c r="EM1299"/>
  <c r="CW1299"/>
  <c r="BG1299"/>
  <c r="Q1299"/>
  <c r="YR1299"/>
  <c r="XB1299"/>
  <c r="VL1299"/>
  <c r="TV1299"/>
  <c r="SF1299"/>
  <c r="QP1299"/>
  <c r="OZ1299"/>
  <c r="NJ1299"/>
  <c r="LT1299"/>
  <c r="KD1299"/>
  <c r="IN1299"/>
  <c r="GX1299"/>
  <c r="FH1299"/>
  <c r="DR1299"/>
  <c r="CB1299"/>
  <c r="AL1299"/>
  <c r="H1323"/>
  <c r="H1234"/>
  <c r="G1279"/>
  <c r="G1202"/>
  <c r="XA1289"/>
  <c r="XA1288" s="1"/>
  <c r="VK1289"/>
  <c r="VK1288" s="1"/>
  <c r="TU1289"/>
  <c r="TU1288" s="1"/>
  <c r="SE1289"/>
  <c r="SE1288" s="1"/>
  <c r="QO1289"/>
  <c r="QO1288" s="1"/>
  <c r="OY1289"/>
  <c r="OY1288" s="1"/>
  <c r="NI1289"/>
  <c r="NI1288" s="1"/>
  <c r="LS1289"/>
  <c r="LS1288" s="1"/>
  <c r="KC1289"/>
  <c r="KC1288" s="1"/>
  <c r="IM1289"/>
  <c r="IM1288" s="1"/>
  <c r="GW1289"/>
  <c r="GW1288" s="1"/>
  <c r="FG1289"/>
  <c r="FG1288" s="1"/>
  <c r="DQ1289"/>
  <c r="DQ1288" s="1"/>
  <c r="CA1289"/>
  <c r="CA1288" s="1"/>
  <c r="AK1289"/>
  <c r="AK1288" s="1"/>
  <c r="YQ1289"/>
  <c r="YQ1288" s="1"/>
  <c r="XV1289"/>
  <c r="XV1288" s="1"/>
  <c r="WF1289"/>
  <c r="WF1288" s="1"/>
  <c r="UP1289"/>
  <c r="UP1288" s="1"/>
  <c r="SZ1289"/>
  <c r="SZ1288" s="1"/>
  <c r="RJ1289"/>
  <c r="RJ1288" s="1"/>
  <c r="PT1289"/>
  <c r="PT1288" s="1"/>
  <c r="OD1289"/>
  <c r="OD1288" s="1"/>
  <c r="MN1289"/>
  <c r="MN1288" s="1"/>
  <c r="KX1289"/>
  <c r="KX1288" s="1"/>
  <c r="JH1289"/>
  <c r="JH1288" s="1"/>
  <c r="HR1289"/>
  <c r="HR1288" s="1"/>
  <c r="GB1289"/>
  <c r="GB1288" s="1"/>
  <c r="EL1289"/>
  <c r="EL1288" s="1"/>
  <c r="CV1289"/>
  <c r="CV1288" s="1"/>
  <c r="BF1289"/>
  <c r="BF1288" s="1"/>
  <c r="P1289"/>
  <c r="P1288" s="1"/>
  <c r="XA1299"/>
  <c r="VK1299"/>
  <c r="TU1299"/>
  <c r="SE1299"/>
  <c r="QO1299"/>
  <c r="OY1299"/>
  <c r="NI1299"/>
  <c r="LS1299"/>
  <c r="KC1299"/>
  <c r="IM1299"/>
  <c r="GW1299"/>
  <c r="FG1299"/>
  <c r="DQ1299"/>
  <c r="CA1299"/>
  <c r="AK1299"/>
  <c r="YQ1299"/>
  <c r="XV1299"/>
  <c r="WF1299"/>
  <c r="UP1299"/>
  <c r="SZ1299"/>
  <c r="RJ1299"/>
  <c r="PT1299"/>
  <c r="OD1299"/>
  <c r="MN1299"/>
  <c r="KX1299"/>
  <c r="JH1299"/>
  <c r="HR1299"/>
  <c r="GB1299"/>
  <c r="EL1299"/>
  <c r="CV1299"/>
  <c r="BF1299"/>
  <c r="P1299"/>
  <c r="G1323"/>
  <c r="G1234"/>
  <c r="XW1291"/>
  <c r="WG1291"/>
  <c r="UQ1291"/>
  <c r="TA1291"/>
  <c r="RK1291"/>
  <c r="PU1291"/>
  <c r="OE1291"/>
  <c r="MO1291"/>
  <c r="KY1291"/>
  <c r="JI1291"/>
  <c r="HS1291"/>
  <c r="GC1291"/>
  <c r="EM1291"/>
  <c r="CW1291"/>
  <c r="BG1291"/>
  <c r="Q1291"/>
  <c r="YR1291"/>
  <c r="XB1291"/>
  <c r="VL1291"/>
  <c r="TV1291"/>
  <c r="SF1291"/>
  <c r="QP1291"/>
  <c r="OZ1291"/>
  <c r="NJ1291"/>
  <c r="LT1291"/>
  <c r="KD1291"/>
  <c r="IN1291"/>
  <c r="GX1291"/>
  <c r="FH1291"/>
  <c r="DR1291"/>
  <c r="CB1291"/>
  <c r="AL1291"/>
  <c r="XW1305"/>
  <c r="WG1305"/>
  <c r="UQ1305"/>
  <c r="TA1305"/>
  <c r="RK1305"/>
  <c r="PU1305"/>
  <c r="OE1305"/>
  <c r="MO1305"/>
  <c r="KY1305"/>
  <c r="JI1305"/>
  <c r="HS1305"/>
  <c r="GC1305"/>
  <c r="EM1305"/>
  <c r="CW1305"/>
  <c r="BG1305"/>
  <c r="Q1305"/>
  <c r="YR1305"/>
  <c r="XB1305"/>
  <c r="VL1305"/>
  <c r="TV1305"/>
  <c r="SF1305"/>
  <c r="QP1305"/>
  <c r="OZ1305"/>
  <c r="NJ1305"/>
  <c r="LT1305"/>
  <c r="KD1305"/>
  <c r="IN1305"/>
  <c r="GX1305"/>
  <c r="FH1305"/>
  <c r="DR1305"/>
  <c r="CB1305"/>
  <c r="AL1305"/>
  <c r="H1317"/>
  <c r="H1229"/>
  <c r="H1321"/>
  <c r="H1232"/>
  <c r="XW1284"/>
  <c r="WG1284"/>
  <c r="UQ1284"/>
  <c r="TA1284"/>
  <c r="RK1284"/>
  <c r="PU1284"/>
  <c r="OE1284"/>
  <c r="MO1284"/>
  <c r="KY1284"/>
  <c r="JI1284"/>
  <c r="HS1284"/>
  <c r="GC1284"/>
  <c r="EM1284"/>
  <c r="CW1284"/>
  <c r="BG1284"/>
  <c r="Q1284"/>
  <c r="YR1284"/>
  <c r="XB1284"/>
  <c r="VL1284"/>
  <c r="TV1284"/>
  <c r="SF1284"/>
  <c r="QP1284"/>
  <c r="OZ1284"/>
  <c r="NJ1284"/>
  <c r="LT1284"/>
  <c r="KD1284"/>
  <c r="IN1284"/>
  <c r="GX1284"/>
  <c r="FH1284"/>
  <c r="DR1284"/>
  <c r="CB1284"/>
  <c r="AL1284"/>
  <c r="XC1286"/>
  <c r="TW1286"/>
  <c r="QQ1286"/>
  <c r="NK1286"/>
  <c r="KE1286"/>
  <c r="GY1286"/>
  <c r="DS1286"/>
  <c r="AM1286"/>
  <c r="WH1286"/>
  <c r="TB1286"/>
  <c r="PV1286"/>
  <c r="MP1286"/>
  <c r="JJ1286"/>
  <c r="GD1286"/>
  <c r="CX1286"/>
  <c r="R1286"/>
  <c r="YS1286"/>
  <c r="VM1286"/>
  <c r="SG1286"/>
  <c r="PA1286"/>
  <c r="LU1286"/>
  <c r="IO1286"/>
  <c r="FI1286"/>
  <c r="CC1286"/>
  <c r="XX1286"/>
  <c r="UR1286"/>
  <c r="RL1286"/>
  <c r="OF1286"/>
  <c r="KZ1286"/>
  <c r="HT1286"/>
  <c r="EN1286"/>
  <c r="BH1286"/>
  <c r="G1322"/>
  <c r="G1233"/>
  <c r="XV1304"/>
  <c r="WF1304"/>
  <c r="UP1304"/>
  <c r="SZ1304"/>
  <c r="RJ1304"/>
  <c r="PT1304"/>
  <c r="OD1304"/>
  <c r="MN1304"/>
  <c r="KX1304"/>
  <c r="JH1304"/>
  <c r="HR1304"/>
  <c r="GB1304"/>
  <c r="EL1304"/>
  <c r="CV1304"/>
  <c r="BF1304"/>
  <c r="P1304"/>
  <c r="YQ1304"/>
  <c r="XA1304"/>
  <c r="VK1304"/>
  <c r="TU1304"/>
  <c r="SE1304"/>
  <c r="QO1304"/>
  <c r="OY1304"/>
  <c r="NI1304"/>
  <c r="LS1304"/>
  <c r="KC1304"/>
  <c r="IM1304"/>
  <c r="GW1304"/>
  <c r="FG1304"/>
  <c r="DQ1304"/>
  <c r="CA1304"/>
  <c r="AK1304"/>
  <c r="H1319"/>
  <c r="H1231"/>
  <c r="XV1281"/>
  <c r="WF1281"/>
  <c r="UP1281"/>
  <c r="SZ1281"/>
  <c r="RJ1281"/>
  <c r="PT1281"/>
  <c r="OD1281"/>
  <c r="MN1281"/>
  <c r="KX1281"/>
  <c r="JH1281"/>
  <c r="HR1281"/>
  <c r="GB1281"/>
  <c r="EL1281"/>
  <c r="CV1281"/>
  <c r="BF1281"/>
  <c r="P1281"/>
  <c r="YQ1281"/>
  <c r="XA1281"/>
  <c r="VK1281"/>
  <c r="TU1281"/>
  <c r="SE1281"/>
  <c r="QO1281"/>
  <c r="OY1281"/>
  <c r="NI1281"/>
  <c r="LS1281"/>
  <c r="KC1281"/>
  <c r="IM1281"/>
  <c r="GW1281"/>
  <c r="FG1281"/>
  <c r="DQ1281"/>
  <c r="CA1281"/>
  <c r="AK1281"/>
  <c r="H1282"/>
  <c r="H1205"/>
  <c r="XB1304"/>
  <c r="VL1304"/>
  <c r="TV1304"/>
  <c r="SF1304"/>
  <c r="QP1304"/>
  <c r="OZ1304"/>
  <c r="NJ1304"/>
  <c r="LT1304"/>
  <c r="KD1304"/>
  <c r="IN1304"/>
  <c r="GX1304"/>
  <c r="FH1304"/>
  <c r="DR1304"/>
  <c r="CB1304"/>
  <c r="AL1304"/>
  <c r="YR1304"/>
  <c r="XW1304"/>
  <c r="WG1304"/>
  <c r="UQ1304"/>
  <c r="TA1304"/>
  <c r="RK1304"/>
  <c r="PU1304"/>
  <c r="OE1304"/>
  <c r="MO1304"/>
  <c r="KY1304"/>
  <c r="JI1304"/>
  <c r="HS1304"/>
  <c r="GC1304"/>
  <c r="EM1304"/>
  <c r="CW1304"/>
  <c r="BG1304"/>
  <c r="Q1304"/>
  <c r="WJ1280"/>
  <c r="TD1280"/>
  <c r="PX1280"/>
  <c r="MR1280"/>
  <c r="JL1280"/>
  <c r="GF1280"/>
  <c r="CZ1280"/>
  <c r="T1280"/>
  <c r="VO1280"/>
  <c r="SI1280"/>
  <c r="PC1280"/>
  <c r="LW1280"/>
  <c r="IQ1280"/>
  <c r="FK1280"/>
  <c r="CE1280"/>
  <c r="YU1280"/>
  <c r="XZ1280"/>
  <c r="UT1280"/>
  <c r="RN1280"/>
  <c r="OH1280"/>
  <c r="LB1280"/>
  <c r="HV1280"/>
  <c r="EP1280"/>
  <c r="BJ1280"/>
  <c r="XE1280"/>
  <c r="TY1280"/>
  <c r="QS1280"/>
  <c r="NM1280"/>
  <c r="KG1280"/>
  <c r="HA1280"/>
  <c r="DU1280"/>
  <c r="AO1280"/>
  <c r="XY1286"/>
  <c r="US1286"/>
  <c r="RM1286"/>
  <c r="OG1286"/>
  <c r="LA1286"/>
  <c r="YT1286"/>
  <c r="FJ1286"/>
  <c r="CD1286"/>
  <c r="XD1286"/>
  <c r="TX1286"/>
  <c r="QR1286"/>
  <c r="NL1286"/>
  <c r="KF1286"/>
  <c r="HU1286"/>
  <c r="EO1286"/>
  <c r="BI1286"/>
  <c r="WI1286"/>
  <c r="TC1286"/>
  <c r="PW1286"/>
  <c r="MQ1286"/>
  <c r="JK1286"/>
  <c r="GZ1286"/>
  <c r="DT1286"/>
  <c r="AN1286"/>
  <c r="VN1286"/>
  <c r="SH1286"/>
  <c r="PB1286"/>
  <c r="LV1286"/>
  <c r="IP1286"/>
  <c r="GE1286"/>
  <c r="CY1286"/>
  <c r="S1286"/>
  <c r="XD1280"/>
  <c r="TX1280"/>
  <c r="QR1280"/>
  <c r="NL1280"/>
  <c r="KF1280"/>
  <c r="GZ1280"/>
  <c r="DT1280"/>
  <c r="AN1280"/>
  <c r="WI1280"/>
  <c r="TC1280"/>
  <c r="PW1280"/>
  <c r="MQ1280"/>
  <c r="JK1280"/>
  <c r="GE1280"/>
  <c r="CY1280"/>
  <c r="S1280"/>
  <c r="YT1280"/>
  <c r="VN1280"/>
  <c r="SH1280"/>
  <c r="PB1280"/>
  <c r="LV1280"/>
  <c r="IP1280"/>
  <c r="FJ1280"/>
  <c r="CD1280"/>
  <c r="XY1280"/>
  <c r="US1280"/>
  <c r="RM1280"/>
  <c r="OG1280"/>
  <c r="LA1280"/>
  <c r="HU1280"/>
  <c r="EO1280"/>
  <c r="BI1280"/>
  <c r="XE1283"/>
  <c r="TY1283"/>
  <c r="QS1283"/>
  <c r="NM1283"/>
  <c r="KG1283"/>
  <c r="HA1283"/>
  <c r="DU1283"/>
  <c r="AO1283"/>
  <c r="WJ1283"/>
  <c r="TD1283"/>
  <c r="PX1283"/>
  <c r="MR1283"/>
  <c r="JL1283"/>
  <c r="GF1283"/>
  <c r="CZ1283"/>
  <c r="T1283"/>
  <c r="YU1283"/>
  <c r="VO1283"/>
  <c r="SI1283"/>
  <c r="PC1283"/>
  <c r="LW1283"/>
  <c r="IQ1283"/>
  <c r="FK1283"/>
  <c r="CE1283"/>
  <c r="XZ1283"/>
  <c r="UT1283"/>
  <c r="RN1283"/>
  <c r="OH1283"/>
  <c r="LB1283"/>
  <c r="HV1283"/>
  <c r="EP1283"/>
  <c r="BJ1283"/>
  <c r="XX1280"/>
  <c r="UR1280"/>
  <c r="UR1278" s="1"/>
  <c r="UR1308" s="1"/>
  <c r="UX1309" s="1"/>
  <c r="RL1280"/>
  <c r="OF1280"/>
  <c r="OF1278" s="1"/>
  <c r="OF1308" s="1"/>
  <c r="OL1309" s="1"/>
  <c r="KZ1280"/>
  <c r="HT1280"/>
  <c r="HT1278" s="1"/>
  <c r="HT1308" s="1"/>
  <c r="HZ1309" s="1"/>
  <c r="EN1280"/>
  <c r="BH1280"/>
  <c r="BH1278" s="1"/>
  <c r="BH1308" s="1"/>
  <c r="BN1309" s="1"/>
  <c r="XC1280"/>
  <c r="TW1280"/>
  <c r="TW1278" s="1"/>
  <c r="TW1308" s="1"/>
  <c r="UC1309" s="1"/>
  <c r="QQ1280"/>
  <c r="QQ1278" s="1"/>
  <c r="QQ1308" s="1"/>
  <c r="QW1309" s="1"/>
  <c r="NK1280"/>
  <c r="NK1278" s="1"/>
  <c r="NK1308" s="1"/>
  <c r="NQ1309" s="1"/>
  <c r="KE1280"/>
  <c r="GY1280"/>
  <c r="GY1278" s="1"/>
  <c r="GY1308" s="1"/>
  <c r="HE1309" s="1"/>
  <c r="DS1280"/>
  <c r="DS1278" s="1"/>
  <c r="DS1308" s="1"/>
  <c r="DY1309" s="1"/>
  <c r="AM1280"/>
  <c r="AM1278" s="1"/>
  <c r="AM1308" s="1"/>
  <c r="AS1309" s="1"/>
  <c r="WH1280"/>
  <c r="TB1280"/>
  <c r="TB1278" s="1"/>
  <c r="TB1308" s="1"/>
  <c r="TH1309" s="1"/>
  <c r="PV1280"/>
  <c r="PV1278" s="1"/>
  <c r="PV1308" s="1"/>
  <c r="QB1309" s="1"/>
  <c r="MP1280"/>
  <c r="MP1278" s="1"/>
  <c r="MP1308" s="1"/>
  <c r="MV1309" s="1"/>
  <c r="JJ1280"/>
  <c r="GD1280"/>
  <c r="GD1278" s="1"/>
  <c r="GD1308" s="1"/>
  <c r="GJ1309" s="1"/>
  <c r="CX1280"/>
  <c r="CX1278" s="1"/>
  <c r="CX1308" s="1"/>
  <c r="DD1309" s="1"/>
  <c r="R1280"/>
  <c r="R1278" s="1"/>
  <c r="R1308" s="1"/>
  <c r="X1309" s="1"/>
  <c r="VM1280"/>
  <c r="VM1278" s="1"/>
  <c r="VM1308" s="1"/>
  <c r="VS1309" s="1"/>
  <c r="SG1280"/>
  <c r="PA1280"/>
  <c r="PA1278" s="1"/>
  <c r="PA1308" s="1"/>
  <c r="PG1309" s="1"/>
  <c r="LU1280"/>
  <c r="IO1280"/>
  <c r="IO1278" s="1"/>
  <c r="IO1308" s="1"/>
  <c r="IU1309" s="1"/>
  <c r="FI1280"/>
  <c r="CC1280"/>
  <c r="CC1278" s="1"/>
  <c r="CC1308" s="1"/>
  <c r="CI1309" s="1"/>
  <c r="YS1280"/>
  <c r="WI1285"/>
  <c r="TC1285"/>
  <c r="PW1285"/>
  <c r="MQ1285"/>
  <c r="JK1285"/>
  <c r="GE1285"/>
  <c r="CY1285"/>
  <c r="S1285"/>
  <c r="VN1285"/>
  <c r="SH1285"/>
  <c r="PB1285"/>
  <c r="LV1285"/>
  <c r="IP1285"/>
  <c r="FJ1285"/>
  <c r="CD1285"/>
  <c r="YT1285"/>
  <c r="XY1285"/>
  <c r="US1285"/>
  <c r="RM1285"/>
  <c r="OG1285"/>
  <c r="LA1285"/>
  <c r="HU1285"/>
  <c r="EO1285"/>
  <c r="BI1285"/>
  <c r="XD1285"/>
  <c r="TX1285"/>
  <c r="QR1285"/>
  <c r="NL1285"/>
  <c r="KF1285"/>
  <c r="GZ1285"/>
  <c r="DT1285"/>
  <c r="AN1285"/>
  <c r="H1207"/>
  <c r="JJ1278"/>
  <c r="JJ1308" s="1"/>
  <c r="JP1309" s="1"/>
  <c r="WH1278"/>
  <c r="WH1308" s="1"/>
  <c r="WN1309" s="1"/>
  <c r="WN1286" s="1"/>
  <c r="WT1286" s="1"/>
  <c r="KE1278"/>
  <c r="KE1308" s="1"/>
  <c r="KK1309" s="1"/>
  <c r="KK1286" s="1"/>
  <c r="KQ1286" s="1"/>
  <c r="XC1278"/>
  <c r="XC1308" s="1"/>
  <c r="XI1309" s="1"/>
  <c r="XI1280" s="1"/>
  <c r="XO1280" s="1"/>
  <c r="EN1278"/>
  <c r="EN1308" s="1"/>
  <c r="ET1309" s="1"/>
  <c r="KZ1278"/>
  <c r="KZ1308" s="1"/>
  <c r="LF1309" s="1"/>
  <c r="RL1278"/>
  <c r="RL1308" s="1"/>
  <c r="RR1309" s="1"/>
  <c r="XX1278"/>
  <c r="XX1308" s="1"/>
  <c r="YD1309" s="1"/>
  <c r="YD1280" s="1"/>
  <c r="YJ1280" s="1"/>
  <c r="FI1278"/>
  <c r="FI1308" s="1"/>
  <c r="FO1309" s="1"/>
  <c r="LU1278"/>
  <c r="LU1308" s="1"/>
  <c r="MA1309" s="1"/>
  <c r="MA1286" s="1"/>
  <c r="MG1286" s="1"/>
  <c r="SG1278"/>
  <c r="SG1308" s="1"/>
  <c r="SM1309" s="1"/>
  <c r="YS1278"/>
  <c r="YS1308" s="1"/>
  <c r="YY1309" s="1"/>
  <c r="YY1286" s="1"/>
  <c r="ZE1286" s="1"/>
  <c r="G1207"/>
  <c r="G1215"/>
  <c r="H1217"/>
  <c r="H1220"/>
  <c r="G1226"/>
  <c r="EP1278"/>
  <c r="EP1308" s="1"/>
  <c r="EV1309" s="1"/>
  <c r="EV1281" s="1"/>
  <c r="FB1281" s="1"/>
  <c r="LB1278"/>
  <c r="LB1308" s="1"/>
  <c r="LH1309" s="1"/>
  <c r="RN1278"/>
  <c r="RN1308" s="1"/>
  <c r="RT1309" s="1"/>
  <c r="RT1286" s="1"/>
  <c r="RZ1286" s="1"/>
  <c r="XZ1278"/>
  <c r="XZ1308" s="1"/>
  <c r="YF1309" s="1"/>
  <c r="FK1278"/>
  <c r="FK1308" s="1"/>
  <c r="FQ1309" s="1"/>
  <c r="FQ1281" s="1"/>
  <c r="FW1281" s="1"/>
  <c r="LW1278"/>
  <c r="LW1308" s="1"/>
  <c r="MC1309" s="1"/>
  <c r="SI1278"/>
  <c r="SI1308" s="1"/>
  <c r="SO1309" s="1"/>
  <c r="SO1284" s="1"/>
  <c r="SU1284" s="1"/>
  <c r="YU1278"/>
  <c r="YU1308" s="1"/>
  <c r="ZA1309" s="1"/>
  <c r="CZ1278"/>
  <c r="CZ1308" s="1"/>
  <c r="DF1309" s="1"/>
  <c r="DF1285" s="1"/>
  <c r="DL1285" s="1"/>
  <c r="JL1278"/>
  <c r="JL1308" s="1"/>
  <c r="JR1309" s="1"/>
  <c r="PX1278"/>
  <c r="PX1308" s="1"/>
  <c r="QD1309" s="1"/>
  <c r="QD1286" s="1"/>
  <c r="QJ1286" s="1"/>
  <c r="WJ1278"/>
  <c r="WJ1308" s="1"/>
  <c r="WP1309" s="1"/>
  <c r="DU1278"/>
  <c r="DU1308" s="1"/>
  <c r="EA1309" s="1"/>
  <c r="EA1286" s="1"/>
  <c r="EG1286" s="1"/>
  <c r="KG1278"/>
  <c r="KG1308" s="1"/>
  <c r="KM1309" s="1"/>
  <c r="QS1278"/>
  <c r="QS1308" s="1"/>
  <c r="QY1309" s="1"/>
  <c r="QY1286" s="1"/>
  <c r="RE1286" s="1"/>
  <c r="XE1278"/>
  <c r="XE1308" s="1"/>
  <c r="XK1309" s="1"/>
  <c r="H1204"/>
  <c r="G1213"/>
  <c r="DT1278"/>
  <c r="DT1308" s="1"/>
  <c r="DZ1309" s="1"/>
  <c r="DZ1284" s="1"/>
  <c r="EF1284" s="1"/>
  <c r="KF1278"/>
  <c r="KF1308" s="1"/>
  <c r="KL1309" s="1"/>
  <c r="QR1278"/>
  <c r="QR1308" s="1"/>
  <c r="QX1309" s="1"/>
  <c r="QX1280" s="1"/>
  <c r="RD1280" s="1"/>
  <c r="XD1278"/>
  <c r="XD1308" s="1"/>
  <c r="XJ1309" s="1"/>
  <c r="EO1278"/>
  <c r="EO1308" s="1"/>
  <c r="EU1309" s="1"/>
  <c r="EU1284" s="1"/>
  <c r="FA1284" s="1"/>
  <c r="LA1278"/>
  <c r="LA1308" s="1"/>
  <c r="LG1309" s="1"/>
  <c r="RM1278"/>
  <c r="RM1308" s="1"/>
  <c r="RS1309" s="1"/>
  <c r="RS1283" s="1"/>
  <c r="RY1283" s="1"/>
  <c r="XY1278"/>
  <c r="XY1308" s="1"/>
  <c r="YE1309" s="1"/>
  <c r="CD1278"/>
  <c r="CD1308" s="1"/>
  <c r="CJ1309" s="1"/>
  <c r="CJ1284" s="1"/>
  <c r="CP1284" s="1"/>
  <c r="IP1278"/>
  <c r="IP1308" s="1"/>
  <c r="IV1309" s="1"/>
  <c r="PB1278"/>
  <c r="PB1308" s="1"/>
  <c r="PH1309" s="1"/>
  <c r="PH1284" s="1"/>
  <c r="PN1284" s="1"/>
  <c r="VN1278"/>
  <c r="VN1308" s="1"/>
  <c r="VT1309" s="1"/>
  <c r="CY1278"/>
  <c r="CY1308" s="1"/>
  <c r="DE1309" s="1"/>
  <c r="DE1284" s="1"/>
  <c r="DK1284" s="1"/>
  <c r="JK1278"/>
  <c r="JK1308" s="1"/>
  <c r="JQ1309" s="1"/>
  <c r="PW1278"/>
  <c r="PW1308" s="1"/>
  <c r="QC1309" s="1"/>
  <c r="QC1283" s="1"/>
  <c r="QI1283" s="1"/>
  <c r="WI1278"/>
  <c r="WI1308" s="1"/>
  <c r="WO1309" s="1"/>
  <c r="G1204"/>
  <c r="F1317"/>
  <c r="F1229"/>
  <c r="F1318"/>
  <c r="F1230"/>
  <c r="F1321"/>
  <c r="F1232"/>
  <c r="F1319"/>
  <c r="F1231"/>
  <c r="F170"/>
  <c r="F48" s="1"/>
  <c r="F179"/>
  <c r="F57" s="1"/>
  <c r="F188"/>
  <c r="F66" s="1"/>
  <c r="XU1291"/>
  <c r="YP1291"/>
  <c r="WZ1291"/>
  <c r="VJ1291"/>
  <c r="TT1291"/>
  <c r="SD1291"/>
  <c r="QN1291"/>
  <c r="OX1291"/>
  <c r="NH1291"/>
  <c r="LR1291"/>
  <c r="KB1291"/>
  <c r="IL1291"/>
  <c r="GV1291"/>
  <c r="FF1291"/>
  <c r="DP1291"/>
  <c r="BZ1291"/>
  <c r="AJ1291"/>
  <c r="WE1291"/>
  <c r="UO1291"/>
  <c r="SY1291"/>
  <c r="RI1291"/>
  <c r="PS1291"/>
  <c r="OC1291"/>
  <c r="MM1291"/>
  <c r="KW1291"/>
  <c r="JG1291"/>
  <c r="HQ1291"/>
  <c r="GA1291"/>
  <c r="EK1291"/>
  <c r="CU1291"/>
  <c r="BE1291"/>
  <c r="O1291"/>
  <c r="YP1305"/>
  <c r="WZ1305"/>
  <c r="VJ1305"/>
  <c r="TT1305"/>
  <c r="SD1305"/>
  <c r="QN1305"/>
  <c r="OX1305"/>
  <c r="NH1305"/>
  <c r="LR1305"/>
  <c r="KB1305"/>
  <c r="IL1305"/>
  <c r="GV1305"/>
  <c r="FF1305"/>
  <c r="DP1305"/>
  <c r="BZ1305"/>
  <c r="AJ1305"/>
  <c r="XU1305"/>
  <c r="WE1305"/>
  <c r="UO1305"/>
  <c r="SY1305"/>
  <c r="RI1305"/>
  <c r="PS1305"/>
  <c r="OC1305"/>
  <c r="MM1305"/>
  <c r="KW1305"/>
  <c r="JG1305"/>
  <c r="HQ1305"/>
  <c r="GA1305"/>
  <c r="EK1305"/>
  <c r="CU1305"/>
  <c r="BE1305"/>
  <c r="O1305"/>
  <c r="SY1281"/>
  <c r="XU1281"/>
  <c r="WE1281"/>
  <c r="UO1281"/>
  <c r="SD1281"/>
  <c r="QN1281"/>
  <c r="OX1281"/>
  <c r="NH1281"/>
  <c r="LR1281"/>
  <c r="KB1281"/>
  <c r="IL1281"/>
  <c r="GV1281"/>
  <c r="FF1281"/>
  <c r="DP1281"/>
  <c r="BZ1281"/>
  <c r="AJ1281"/>
  <c r="YP1281"/>
  <c r="WZ1281"/>
  <c r="VJ1281"/>
  <c r="TT1281"/>
  <c r="RI1281"/>
  <c r="PS1281"/>
  <c r="OC1281"/>
  <c r="MM1281"/>
  <c r="KW1281"/>
  <c r="JG1281"/>
  <c r="HQ1281"/>
  <c r="GA1281"/>
  <c r="EK1281"/>
  <c r="CU1281"/>
  <c r="BE1281"/>
  <c r="O1281"/>
  <c r="YP1295"/>
  <c r="WZ1295"/>
  <c r="VJ1295"/>
  <c r="TT1295"/>
  <c r="SD1295"/>
  <c r="QN1295"/>
  <c r="OX1295"/>
  <c r="NH1295"/>
  <c r="LR1295"/>
  <c r="KB1295"/>
  <c r="IL1295"/>
  <c r="GV1295"/>
  <c r="FF1295"/>
  <c r="DP1295"/>
  <c r="BZ1295"/>
  <c r="AJ1295"/>
  <c r="XU1295"/>
  <c r="WE1295"/>
  <c r="UO1295"/>
  <c r="SY1295"/>
  <c r="RI1295"/>
  <c r="PS1295"/>
  <c r="OC1295"/>
  <c r="MM1295"/>
  <c r="KW1295"/>
  <c r="JG1295"/>
  <c r="HQ1295"/>
  <c r="GA1295"/>
  <c r="EK1295"/>
  <c r="CU1295"/>
  <c r="BE1295"/>
  <c r="O1295"/>
  <c r="YP1303"/>
  <c r="WZ1303"/>
  <c r="VJ1303"/>
  <c r="TT1303"/>
  <c r="SD1303"/>
  <c r="QN1303"/>
  <c r="OX1303"/>
  <c r="NH1303"/>
  <c r="LR1303"/>
  <c r="KB1303"/>
  <c r="IL1303"/>
  <c r="GV1303"/>
  <c r="FF1303"/>
  <c r="DP1303"/>
  <c r="BZ1303"/>
  <c r="AJ1303"/>
  <c r="XU1303"/>
  <c r="WE1303"/>
  <c r="UO1303"/>
  <c r="SY1303"/>
  <c r="RI1303"/>
  <c r="PS1303"/>
  <c r="OC1303"/>
  <c r="MM1303"/>
  <c r="KW1303"/>
  <c r="JG1303"/>
  <c r="HQ1303"/>
  <c r="GA1303"/>
  <c r="EK1303"/>
  <c r="CU1303"/>
  <c r="BE1303"/>
  <c r="O1303"/>
  <c r="F196"/>
  <c r="F74" s="1"/>
  <c r="F197"/>
  <c r="F75" s="1"/>
  <c r="F1282"/>
  <c r="F1205"/>
  <c r="F1293"/>
  <c r="F1215"/>
  <c r="F1279"/>
  <c r="F1202"/>
  <c r="F1289"/>
  <c r="F1211"/>
  <c r="F1299"/>
  <c r="F1220"/>
  <c r="BI1278" l="1"/>
  <c r="BI1308" s="1"/>
  <c r="BO1309" s="1"/>
  <c r="HU1278"/>
  <c r="HU1308" s="1"/>
  <c r="IA1309" s="1"/>
  <c r="OG1278"/>
  <c r="OG1308" s="1"/>
  <c r="OM1309" s="1"/>
  <c r="US1278"/>
  <c r="US1308" s="1"/>
  <c r="UY1309" s="1"/>
  <c r="S1278"/>
  <c r="S1308" s="1"/>
  <c r="Y1309" s="1"/>
  <c r="GE1278"/>
  <c r="GE1308" s="1"/>
  <c r="GK1309" s="1"/>
  <c r="MQ1278"/>
  <c r="MQ1308" s="1"/>
  <c r="MW1309" s="1"/>
  <c r="TC1278"/>
  <c r="TC1308" s="1"/>
  <c r="TI1309" s="1"/>
  <c r="AN1278"/>
  <c r="AN1308" s="1"/>
  <c r="AT1309" s="1"/>
  <c r="GZ1278"/>
  <c r="GZ1308" s="1"/>
  <c r="HF1309" s="1"/>
  <c r="NL1278"/>
  <c r="NL1308" s="1"/>
  <c r="NR1309" s="1"/>
  <c r="TX1278"/>
  <c r="TX1308" s="1"/>
  <c r="UD1309" s="1"/>
  <c r="AO1278"/>
  <c r="AO1308" s="1"/>
  <c r="AU1309" s="1"/>
  <c r="HA1278"/>
  <c r="HA1308" s="1"/>
  <c r="HG1309" s="1"/>
  <c r="NM1278"/>
  <c r="NM1308" s="1"/>
  <c r="NS1309" s="1"/>
  <c r="TY1278"/>
  <c r="TY1308" s="1"/>
  <c r="UE1309" s="1"/>
  <c r="BJ1278"/>
  <c r="BJ1308" s="1"/>
  <c r="BP1309" s="1"/>
  <c r="HV1278"/>
  <c r="HV1308" s="1"/>
  <c r="IB1309" s="1"/>
  <c r="OH1278"/>
  <c r="OH1308" s="1"/>
  <c r="ON1309" s="1"/>
  <c r="UT1278"/>
  <c r="UT1308" s="1"/>
  <c r="UZ1309" s="1"/>
  <c r="T1278"/>
  <c r="T1308" s="1"/>
  <c r="Z1309" s="1"/>
  <c r="GF1278"/>
  <c r="GF1308" s="1"/>
  <c r="GL1309" s="1"/>
  <c r="MR1278"/>
  <c r="MR1308" s="1"/>
  <c r="MX1309" s="1"/>
  <c r="TD1278"/>
  <c r="TD1308" s="1"/>
  <c r="TJ1309" s="1"/>
  <c r="FJ1278"/>
  <c r="FJ1308" s="1"/>
  <c r="FP1309" s="1"/>
  <c r="LV1278"/>
  <c r="LV1308" s="1"/>
  <c r="MB1309" s="1"/>
  <c r="SH1278"/>
  <c r="SH1308" s="1"/>
  <c r="SN1309" s="1"/>
  <c r="YT1278"/>
  <c r="YT1308" s="1"/>
  <c r="YZ1309" s="1"/>
  <c r="CE1278"/>
  <c r="CE1308" s="1"/>
  <c r="CK1309" s="1"/>
  <c r="IQ1278"/>
  <c r="IQ1308" s="1"/>
  <c r="IW1309" s="1"/>
  <c r="PC1278"/>
  <c r="PC1308" s="1"/>
  <c r="PI1309" s="1"/>
  <c r="VO1278"/>
  <c r="VO1308" s="1"/>
  <c r="VU1309" s="1"/>
  <c r="X1301"/>
  <c r="AD1301" s="1"/>
  <c r="X1302"/>
  <c r="AD1302" s="1"/>
  <c r="X1291"/>
  <c r="AD1291" s="1"/>
  <c r="X1305"/>
  <c r="AD1305" s="1"/>
  <c r="X1293"/>
  <c r="AD1293" s="1"/>
  <c r="X1300"/>
  <c r="AD1300" s="1"/>
  <c r="X1299"/>
  <c r="AD1299" s="1"/>
  <c r="X1304"/>
  <c r="AD1304" s="1"/>
  <c r="X1290"/>
  <c r="AD1290" s="1"/>
  <c r="X1289"/>
  <c r="AD1289" s="1"/>
  <c r="X1294"/>
  <c r="AD1294" s="1"/>
  <c r="X1296"/>
  <c r="AD1296" s="1"/>
  <c r="X1306"/>
  <c r="AD1306" s="1"/>
  <c r="X1303"/>
  <c r="AD1303" s="1"/>
  <c r="X1295"/>
  <c r="AD1295" s="1"/>
  <c r="X1292"/>
  <c r="AD1292" s="1"/>
  <c r="X1282"/>
  <c r="AD1282" s="1"/>
  <c r="X1284"/>
  <c r="AD1284" s="1"/>
  <c r="X1279"/>
  <c r="AD1279" s="1"/>
  <c r="X1285"/>
  <c r="AD1285" s="1"/>
  <c r="X1283"/>
  <c r="AD1283" s="1"/>
  <c r="X1281"/>
  <c r="AD1281" s="1"/>
  <c r="X1286"/>
  <c r="AD1286" s="1"/>
  <c r="X1280"/>
  <c r="AD1280" s="1"/>
  <c r="AS1290"/>
  <c r="AY1290" s="1"/>
  <c r="AS1296"/>
  <c r="AY1296" s="1"/>
  <c r="AS1300"/>
  <c r="AY1300" s="1"/>
  <c r="AS1304"/>
  <c r="AY1304" s="1"/>
  <c r="AS1292"/>
  <c r="AY1292" s="1"/>
  <c r="AS1289"/>
  <c r="AY1289" s="1"/>
  <c r="AS1305"/>
  <c r="AY1305" s="1"/>
  <c r="AS1301"/>
  <c r="AY1301" s="1"/>
  <c r="AS1302"/>
  <c r="AY1302" s="1"/>
  <c r="AS1291"/>
  <c r="AY1291" s="1"/>
  <c r="AS1306"/>
  <c r="AY1306" s="1"/>
  <c r="AS1303"/>
  <c r="AY1303" s="1"/>
  <c r="AS1295"/>
  <c r="AY1295" s="1"/>
  <c r="AS1294"/>
  <c r="AY1294" s="1"/>
  <c r="AS1299"/>
  <c r="AY1299" s="1"/>
  <c r="AS1293"/>
  <c r="AY1293" s="1"/>
  <c r="AS1284"/>
  <c r="AY1284" s="1"/>
  <c r="AS1283"/>
  <c r="AY1283" s="1"/>
  <c r="AS1281"/>
  <c r="AY1281" s="1"/>
  <c r="AS1279"/>
  <c r="AY1279" s="1"/>
  <c r="AS1285"/>
  <c r="AY1285" s="1"/>
  <c r="AS1282"/>
  <c r="AY1282" s="1"/>
  <c r="AS1286"/>
  <c r="AY1286" s="1"/>
  <c r="AS1280"/>
  <c r="AY1280" s="1"/>
  <c r="CI1290"/>
  <c r="CO1290" s="1"/>
  <c r="CI1302"/>
  <c r="CO1302" s="1"/>
  <c r="CI1306"/>
  <c r="CO1306" s="1"/>
  <c r="CI1294"/>
  <c r="CO1294" s="1"/>
  <c r="CI1300"/>
  <c r="CO1300" s="1"/>
  <c r="CI1289"/>
  <c r="CO1289" s="1"/>
  <c r="CI1303"/>
  <c r="CO1303" s="1"/>
  <c r="CI1304"/>
  <c r="CO1304" s="1"/>
  <c r="CI1292"/>
  <c r="CO1292" s="1"/>
  <c r="CI1301"/>
  <c r="CO1301" s="1"/>
  <c r="CI1291"/>
  <c r="CO1291" s="1"/>
  <c r="CI1293"/>
  <c r="CO1293" s="1"/>
  <c r="CI1296"/>
  <c r="CO1296" s="1"/>
  <c r="CI1299"/>
  <c r="CO1299" s="1"/>
  <c r="CI1295"/>
  <c r="CO1295" s="1"/>
  <c r="CI1305"/>
  <c r="CO1305" s="1"/>
  <c r="CI1282"/>
  <c r="CO1282" s="1"/>
  <c r="CI1284"/>
  <c r="CO1284" s="1"/>
  <c r="CI1283"/>
  <c r="CO1283" s="1"/>
  <c r="CI1281"/>
  <c r="CO1281" s="1"/>
  <c r="CI1279"/>
  <c r="CO1279" s="1"/>
  <c r="CI1285"/>
  <c r="CO1285" s="1"/>
  <c r="CI1286"/>
  <c r="CO1286" s="1"/>
  <c r="CI1280"/>
  <c r="CO1280" s="1"/>
  <c r="IU1290"/>
  <c r="JA1290" s="1"/>
  <c r="IU1299"/>
  <c r="JA1299" s="1"/>
  <c r="IU1303"/>
  <c r="JA1303" s="1"/>
  <c r="IU1304"/>
  <c r="JA1304" s="1"/>
  <c r="IU1291"/>
  <c r="JA1291" s="1"/>
  <c r="IU1289"/>
  <c r="JA1289" s="1"/>
  <c r="IU1295"/>
  <c r="JA1295" s="1"/>
  <c r="IU1294"/>
  <c r="JA1294" s="1"/>
  <c r="IU1292"/>
  <c r="JA1292" s="1"/>
  <c r="IU1300"/>
  <c r="JA1300" s="1"/>
  <c r="IU1301"/>
  <c r="JA1301" s="1"/>
  <c r="IU1302"/>
  <c r="JA1302" s="1"/>
  <c r="IU1296"/>
  <c r="JA1296" s="1"/>
  <c r="IU1306"/>
  <c r="JA1306" s="1"/>
  <c r="IU1305"/>
  <c r="JA1305" s="1"/>
  <c r="IU1293"/>
  <c r="JA1293" s="1"/>
  <c r="IU1284"/>
  <c r="JA1284" s="1"/>
  <c r="IU1283"/>
  <c r="JA1283" s="1"/>
  <c r="IU1279"/>
  <c r="JA1279" s="1"/>
  <c r="IU1285"/>
  <c r="JA1285" s="1"/>
  <c r="IU1282"/>
  <c r="JA1282" s="1"/>
  <c r="IU1281"/>
  <c r="JA1281" s="1"/>
  <c r="IU1280"/>
  <c r="JA1280" s="1"/>
  <c r="IU1286"/>
  <c r="JA1286" s="1"/>
  <c r="PG1301"/>
  <c r="PM1301" s="1"/>
  <c r="PG1302"/>
  <c r="PM1302" s="1"/>
  <c r="PG1300"/>
  <c r="PM1300" s="1"/>
  <c r="PG1299"/>
  <c r="PM1299" s="1"/>
  <c r="PG1294"/>
  <c r="PM1294" s="1"/>
  <c r="PG1303"/>
  <c r="PM1303" s="1"/>
  <c r="PG1305"/>
  <c r="PM1305" s="1"/>
  <c r="PG1293"/>
  <c r="PM1293" s="1"/>
  <c r="PG1290"/>
  <c r="PM1290" s="1"/>
  <c r="PG1291"/>
  <c r="PM1291" s="1"/>
  <c r="PG1306"/>
  <c r="PM1306" s="1"/>
  <c r="PG1289"/>
  <c r="PM1289" s="1"/>
  <c r="PG1304"/>
  <c r="PM1304" s="1"/>
  <c r="PG1296"/>
  <c r="PM1296" s="1"/>
  <c r="PG1295"/>
  <c r="PM1295" s="1"/>
  <c r="PG1292"/>
  <c r="PM1292" s="1"/>
  <c r="PG1282"/>
  <c r="PM1282" s="1"/>
  <c r="PG1281"/>
  <c r="PM1281" s="1"/>
  <c r="PG1284"/>
  <c r="PM1284" s="1"/>
  <c r="PG1283"/>
  <c r="PM1283" s="1"/>
  <c r="PG1279"/>
  <c r="PM1279" s="1"/>
  <c r="PG1285"/>
  <c r="PM1285" s="1"/>
  <c r="PG1286"/>
  <c r="PM1286" s="1"/>
  <c r="PG1280"/>
  <c r="PM1280" s="1"/>
  <c r="VS1290"/>
  <c r="VY1290" s="1"/>
  <c r="VS1302"/>
  <c r="VY1302" s="1"/>
  <c r="VS1296"/>
  <c r="VY1296" s="1"/>
  <c r="VS1295"/>
  <c r="VY1295" s="1"/>
  <c r="VS1294"/>
  <c r="VY1294" s="1"/>
  <c r="VS1300"/>
  <c r="VY1300" s="1"/>
  <c r="VS1299"/>
  <c r="VY1299" s="1"/>
  <c r="VS1293"/>
  <c r="VY1293" s="1"/>
  <c r="VS1301"/>
  <c r="VY1301" s="1"/>
  <c r="VS1303"/>
  <c r="VY1303" s="1"/>
  <c r="VS1305"/>
  <c r="VY1305" s="1"/>
  <c r="VS1292"/>
  <c r="VY1292" s="1"/>
  <c r="VS1291"/>
  <c r="VY1291" s="1"/>
  <c r="VS1306"/>
  <c r="VY1306" s="1"/>
  <c r="VS1289"/>
  <c r="VY1289" s="1"/>
  <c r="VS1304"/>
  <c r="VY1304" s="1"/>
  <c r="VS1282"/>
  <c r="VY1282" s="1"/>
  <c r="VS1284"/>
  <c r="VY1284" s="1"/>
  <c r="VS1283"/>
  <c r="VY1283" s="1"/>
  <c r="VS1281"/>
  <c r="VY1281" s="1"/>
  <c r="VS1279"/>
  <c r="VY1279" s="1"/>
  <c r="VS1285"/>
  <c r="VY1285" s="1"/>
  <c r="VS1286"/>
  <c r="VY1286" s="1"/>
  <c r="VS1280"/>
  <c r="VY1280" s="1"/>
  <c r="DD1301"/>
  <c r="DJ1301" s="1"/>
  <c r="DD1302"/>
  <c r="DJ1302" s="1"/>
  <c r="DD1289"/>
  <c r="DJ1289" s="1"/>
  <c r="DD1303"/>
  <c r="DJ1303" s="1"/>
  <c r="DD1305"/>
  <c r="DJ1305" s="1"/>
  <c r="DD1292"/>
  <c r="DJ1292" s="1"/>
  <c r="DD1296"/>
  <c r="DJ1296" s="1"/>
  <c r="DD1300"/>
  <c r="DJ1300" s="1"/>
  <c r="DD1294"/>
  <c r="DJ1294" s="1"/>
  <c r="DD1290"/>
  <c r="DJ1290" s="1"/>
  <c r="DD1306"/>
  <c r="DJ1306" s="1"/>
  <c r="DD1304"/>
  <c r="DJ1304" s="1"/>
  <c r="DD1293"/>
  <c r="DJ1293" s="1"/>
  <c r="DD1291"/>
  <c r="DJ1291" s="1"/>
  <c r="DD1299"/>
  <c r="DJ1299" s="1"/>
  <c r="DD1295"/>
  <c r="DJ1295" s="1"/>
  <c r="DD1282"/>
  <c r="DJ1282" s="1"/>
  <c r="DD1284"/>
  <c r="DJ1284" s="1"/>
  <c r="DD1283"/>
  <c r="DJ1283" s="1"/>
  <c r="DD1281"/>
  <c r="DJ1281" s="1"/>
  <c r="DD1279"/>
  <c r="DJ1279" s="1"/>
  <c r="DD1285"/>
  <c r="DJ1285" s="1"/>
  <c r="DD1286"/>
  <c r="DJ1286" s="1"/>
  <c r="DD1280"/>
  <c r="DJ1280" s="1"/>
  <c r="QB1290"/>
  <c r="QH1290" s="1"/>
  <c r="QB1302"/>
  <c r="QH1302" s="1"/>
  <c r="QB1299"/>
  <c r="QH1299" s="1"/>
  <c r="QB1295"/>
  <c r="QH1295" s="1"/>
  <c r="QB1305"/>
  <c r="QH1305" s="1"/>
  <c r="QB1291"/>
  <c r="QH1291" s="1"/>
  <c r="QB1289"/>
  <c r="QH1289" s="1"/>
  <c r="QB1292"/>
  <c r="QH1292" s="1"/>
  <c r="QB1303"/>
  <c r="QH1303" s="1"/>
  <c r="QB1301"/>
  <c r="QH1301" s="1"/>
  <c r="QB1306"/>
  <c r="QH1306" s="1"/>
  <c r="QB1304"/>
  <c r="QH1304" s="1"/>
  <c r="QB1294"/>
  <c r="QH1294" s="1"/>
  <c r="QB1296"/>
  <c r="QH1296" s="1"/>
  <c r="QB1300"/>
  <c r="QH1300" s="1"/>
  <c r="QB1293"/>
  <c r="QH1293" s="1"/>
  <c r="QB1284"/>
  <c r="QH1284" s="1"/>
  <c r="QB1285"/>
  <c r="QH1285" s="1"/>
  <c r="QB1282"/>
  <c r="QH1282" s="1"/>
  <c r="QB1283"/>
  <c r="QH1283" s="1"/>
  <c r="QB1281"/>
  <c r="QH1281" s="1"/>
  <c r="QB1279"/>
  <c r="QH1279" s="1"/>
  <c r="QB1286"/>
  <c r="QH1286" s="1"/>
  <c r="QB1280"/>
  <c r="QH1280" s="1"/>
  <c r="DY1301"/>
  <c r="EE1301" s="1"/>
  <c r="DY1300"/>
  <c r="EE1300" s="1"/>
  <c r="DY1295"/>
  <c r="EE1295" s="1"/>
  <c r="DY1305"/>
  <c r="EE1305" s="1"/>
  <c r="DY1292"/>
  <c r="EE1292" s="1"/>
  <c r="DY1296"/>
  <c r="EE1296" s="1"/>
  <c r="DY1306"/>
  <c r="EE1306" s="1"/>
  <c r="DY1303"/>
  <c r="EE1303" s="1"/>
  <c r="DY1293"/>
  <c r="EE1293" s="1"/>
  <c r="DY1290"/>
  <c r="EE1290" s="1"/>
  <c r="DY1302"/>
  <c r="EE1302" s="1"/>
  <c r="DY1289"/>
  <c r="EE1289" s="1"/>
  <c r="DY1304"/>
  <c r="EE1304" s="1"/>
  <c r="DY1294"/>
  <c r="EE1294" s="1"/>
  <c r="DY1291"/>
  <c r="EE1291" s="1"/>
  <c r="DY1299"/>
  <c r="EE1299" s="1"/>
  <c r="DY1282"/>
  <c r="EE1282" s="1"/>
  <c r="DY1284"/>
  <c r="EE1284" s="1"/>
  <c r="DY1283"/>
  <c r="EE1283" s="1"/>
  <c r="DY1281"/>
  <c r="EE1281" s="1"/>
  <c r="DY1279"/>
  <c r="EE1279" s="1"/>
  <c r="DY1285"/>
  <c r="EE1285" s="1"/>
  <c r="DY1286"/>
  <c r="EE1286" s="1"/>
  <c r="DY1280"/>
  <c r="EE1280" s="1"/>
  <c r="QW1301"/>
  <c r="RC1301" s="1"/>
  <c r="QW1302"/>
  <c r="RC1302" s="1"/>
  <c r="QW1296"/>
  <c r="RC1296" s="1"/>
  <c r="QW1295"/>
  <c r="RC1295" s="1"/>
  <c r="QW1305"/>
  <c r="RC1305" s="1"/>
  <c r="QW1291"/>
  <c r="RC1291" s="1"/>
  <c r="QW1306"/>
  <c r="RC1306" s="1"/>
  <c r="QW1289"/>
  <c r="RC1289" s="1"/>
  <c r="QW1294"/>
  <c r="RC1294" s="1"/>
  <c r="QW1290"/>
  <c r="RC1290" s="1"/>
  <c r="QW1303"/>
  <c r="RC1303" s="1"/>
  <c r="QW1304"/>
  <c r="RC1304" s="1"/>
  <c r="QW1292"/>
  <c r="RC1292" s="1"/>
  <c r="QW1300"/>
  <c r="RC1300" s="1"/>
  <c r="QW1299"/>
  <c r="RC1299" s="1"/>
  <c r="QW1293"/>
  <c r="RC1293" s="1"/>
  <c r="QW1282"/>
  <c r="RC1282" s="1"/>
  <c r="QW1284"/>
  <c r="RC1284" s="1"/>
  <c r="QW1285"/>
  <c r="RC1285" s="1"/>
  <c r="QW1283"/>
  <c r="RC1283" s="1"/>
  <c r="QW1281"/>
  <c r="RC1281" s="1"/>
  <c r="QW1279"/>
  <c r="RC1279" s="1"/>
  <c r="QW1286"/>
  <c r="RC1286" s="1"/>
  <c r="QW1280"/>
  <c r="RC1280" s="1"/>
  <c r="FP1279"/>
  <c r="FV1279" s="1"/>
  <c r="FP1301"/>
  <c r="FV1301" s="1"/>
  <c r="FP1290"/>
  <c r="FV1290" s="1"/>
  <c r="FP1305"/>
  <c r="FV1305" s="1"/>
  <c r="FP1291"/>
  <c r="FV1291" s="1"/>
  <c r="FP1299"/>
  <c r="FV1299" s="1"/>
  <c r="FP1294"/>
  <c r="FV1294" s="1"/>
  <c r="FP1302"/>
  <c r="FV1302" s="1"/>
  <c r="FP1292"/>
  <c r="FV1292" s="1"/>
  <c r="FP1304"/>
  <c r="FV1304" s="1"/>
  <c r="FP1306"/>
  <c r="FV1306" s="1"/>
  <c r="FP1295"/>
  <c r="FV1295" s="1"/>
  <c r="FP1296"/>
  <c r="FV1296" s="1"/>
  <c r="FP1300"/>
  <c r="FV1300" s="1"/>
  <c r="FP1289"/>
  <c r="FV1289" s="1"/>
  <c r="FP1303"/>
  <c r="FV1303" s="1"/>
  <c r="FP1293"/>
  <c r="FV1293" s="1"/>
  <c r="FP1282"/>
  <c r="FV1282" s="1"/>
  <c r="FP1284"/>
  <c r="FV1284" s="1"/>
  <c r="FP1286"/>
  <c r="FV1286" s="1"/>
  <c r="FP1280"/>
  <c r="FV1280" s="1"/>
  <c r="FP1285"/>
  <c r="FV1285" s="1"/>
  <c r="FP1281"/>
  <c r="FV1281" s="1"/>
  <c r="FP1283"/>
  <c r="FV1283" s="1"/>
  <c r="MB1279"/>
  <c r="MH1279" s="1"/>
  <c r="MB1301"/>
  <c r="MH1301" s="1"/>
  <c r="MB1304"/>
  <c r="MH1304" s="1"/>
  <c r="MB1295"/>
  <c r="MH1295" s="1"/>
  <c r="MB1296"/>
  <c r="MH1296" s="1"/>
  <c r="MB1293"/>
  <c r="MH1293" s="1"/>
  <c r="MB1292"/>
  <c r="MH1292" s="1"/>
  <c r="MB1303"/>
  <c r="MH1303" s="1"/>
  <c r="MB1294"/>
  <c r="MH1294" s="1"/>
  <c r="MB1289"/>
  <c r="MH1289" s="1"/>
  <c r="MB1290"/>
  <c r="MH1290" s="1"/>
  <c r="MB1291"/>
  <c r="MH1291" s="1"/>
  <c r="MB1300"/>
  <c r="MH1300" s="1"/>
  <c r="MB1306"/>
  <c r="MH1306" s="1"/>
  <c r="MB1305"/>
  <c r="MH1305" s="1"/>
  <c r="MB1299"/>
  <c r="MH1299" s="1"/>
  <c r="MB1302"/>
  <c r="MH1302" s="1"/>
  <c r="MB1282"/>
  <c r="MH1282" s="1"/>
  <c r="MB1284"/>
  <c r="MH1284" s="1"/>
  <c r="MB1286"/>
  <c r="MH1286" s="1"/>
  <c r="MB1281"/>
  <c r="MH1281" s="1"/>
  <c r="MB1283"/>
  <c r="MH1283" s="1"/>
  <c r="MB1280"/>
  <c r="MH1280" s="1"/>
  <c r="MB1285"/>
  <c r="MH1285" s="1"/>
  <c r="SN1279"/>
  <c r="ST1279" s="1"/>
  <c r="SN1301"/>
  <c r="ST1301" s="1"/>
  <c r="SN1292"/>
  <c r="ST1292" s="1"/>
  <c r="SN1295"/>
  <c r="ST1295" s="1"/>
  <c r="SN1299"/>
  <c r="ST1299" s="1"/>
  <c r="SN1289"/>
  <c r="ST1289" s="1"/>
  <c r="SN1291"/>
  <c r="ST1291" s="1"/>
  <c r="SN1294"/>
  <c r="ST1294" s="1"/>
  <c r="SN1290"/>
  <c r="ST1290" s="1"/>
  <c r="SN1304"/>
  <c r="ST1304" s="1"/>
  <c r="SN1306"/>
  <c r="ST1306" s="1"/>
  <c r="SN1305"/>
  <c r="ST1305" s="1"/>
  <c r="SN1303"/>
  <c r="ST1303" s="1"/>
  <c r="SN1300"/>
  <c r="ST1300" s="1"/>
  <c r="SN1302"/>
  <c r="ST1302" s="1"/>
  <c r="SN1293"/>
  <c r="ST1293" s="1"/>
  <c r="SN1296"/>
  <c r="ST1296" s="1"/>
  <c r="SN1282"/>
  <c r="ST1282" s="1"/>
  <c r="SN1284"/>
  <c r="ST1284" s="1"/>
  <c r="SN1286"/>
  <c r="ST1286" s="1"/>
  <c r="SN1285"/>
  <c r="ST1285" s="1"/>
  <c r="SN1281"/>
  <c r="ST1281" s="1"/>
  <c r="SN1283"/>
  <c r="ST1283" s="1"/>
  <c r="SN1280"/>
  <c r="ST1280" s="1"/>
  <c r="YZ1279"/>
  <c r="ZF1279" s="1"/>
  <c r="YZ1301"/>
  <c r="ZF1301" s="1"/>
  <c r="YZ1290"/>
  <c r="ZF1290" s="1"/>
  <c r="YZ1303"/>
  <c r="ZF1303" s="1"/>
  <c r="YZ1289"/>
  <c r="ZF1289" s="1"/>
  <c r="YZ1292"/>
  <c r="ZF1292" s="1"/>
  <c r="YZ1295"/>
  <c r="ZF1295" s="1"/>
  <c r="YZ1296"/>
  <c r="ZF1296" s="1"/>
  <c r="YZ1300"/>
  <c r="ZF1300" s="1"/>
  <c r="YZ1293"/>
  <c r="ZF1293" s="1"/>
  <c r="YZ1304"/>
  <c r="ZF1304" s="1"/>
  <c r="YZ1302"/>
  <c r="ZF1302" s="1"/>
  <c r="YZ1306"/>
  <c r="ZF1306" s="1"/>
  <c r="YZ1305"/>
  <c r="ZF1305" s="1"/>
  <c r="YZ1291"/>
  <c r="ZF1291" s="1"/>
  <c r="YZ1299"/>
  <c r="ZF1299" s="1"/>
  <c r="YZ1294"/>
  <c r="ZF1294" s="1"/>
  <c r="YZ1282"/>
  <c r="ZF1282" s="1"/>
  <c r="YZ1284"/>
  <c r="ZF1284" s="1"/>
  <c r="YZ1281"/>
  <c r="ZF1281" s="1"/>
  <c r="YZ1283"/>
  <c r="ZF1283" s="1"/>
  <c r="YZ1286"/>
  <c r="ZF1286" s="1"/>
  <c r="YZ1280"/>
  <c r="ZF1280" s="1"/>
  <c r="YZ1285"/>
  <c r="ZF1285" s="1"/>
  <c r="CK1279"/>
  <c r="CQ1279" s="1"/>
  <c r="CK1301"/>
  <c r="CQ1301" s="1"/>
  <c r="CK1302"/>
  <c r="CQ1302" s="1"/>
  <c r="CK1299"/>
  <c r="CQ1299" s="1"/>
  <c r="CK1304"/>
  <c r="CQ1304" s="1"/>
  <c r="CK1295"/>
  <c r="CQ1295" s="1"/>
  <c r="CK1300"/>
  <c r="CQ1300" s="1"/>
  <c r="CK1292"/>
  <c r="CQ1292" s="1"/>
  <c r="CK1290"/>
  <c r="CQ1290" s="1"/>
  <c r="CK1294"/>
  <c r="CQ1294" s="1"/>
  <c r="CK1293"/>
  <c r="CQ1293" s="1"/>
  <c r="CK1305"/>
  <c r="CQ1305" s="1"/>
  <c r="CK1291"/>
  <c r="CQ1291" s="1"/>
  <c r="CK1296"/>
  <c r="CQ1296" s="1"/>
  <c r="CK1303"/>
  <c r="CQ1303" s="1"/>
  <c r="CK1289"/>
  <c r="CQ1289" s="1"/>
  <c r="CK1306"/>
  <c r="CQ1306" s="1"/>
  <c r="CK1282"/>
  <c r="CQ1282" s="1"/>
  <c r="CK1284"/>
  <c r="CQ1284" s="1"/>
  <c r="CK1281"/>
  <c r="CQ1281" s="1"/>
  <c r="CK1285"/>
  <c r="CQ1285" s="1"/>
  <c r="CK1280"/>
  <c r="CQ1280" s="1"/>
  <c r="CK1283"/>
  <c r="CQ1283" s="1"/>
  <c r="CK1286"/>
  <c r="CQ1286" s="1"/>
  <c r="IW1290"/>
  <c r="JC1290" s="1"/>
  <c r="IW1302"/>
  <c r="JC1302" s="1"/>
  <c r="IW1292"/>
  <c r="JC1292" s="1"/>
  <c r="IW1296"/>
  <c r="JC1296" s="1"/>
  <c r="IW1294"/>
  <c r="JC1294" s="1"/>
  <c r="IW1299"/>
  <c r="JC1299" s="1"/>
  <c r="IW1304"/>
  <c r="JC1304" s="1"/>
  <c r="IW1306"/>
  <c r="JC1306" s="1"/>
  <c r="IW1301"/>
  <c r="JC1301" s="1"/>
  <c r="IW1293"/>
  <c r="JC1293" s="1"/>
  <c r="IW1295"/>
  <c r="JC1295" s="1"/>
  <c r="IW1303"/>
  <c r="JC1303" s="1"/>
  <c r="IW1289"/>
  <c r="JC1289" s="1"/>
  <c r="IW1305"/>
  <c r="JC1305" s="1"/>
  <c r="IW1291"/>
  <c r="JC1291" s="1"/>
  <c r="IW1300"/>
  <c r="JC1300" s="1"/>
  <c r="IW1282"/>
  <c r="JC1282" s="1"/>
  <c r="IW1279"/>
  <c r="JC1279" s="1"/>
  <c r="IW1286"/>
  <c r="JC1286" s="1"/>
  <c r="IW1284"/>
  <c r="JC1284" s="1"/>
  <c r="IW1281"/>
  <c r="JC1281" s="1"/>
  <c r="IW1285"/>
  <c r="JC1285" s="1"/>
  <c r="IW1280"/>
  <c r="JC1280" s="1"/>
  <c r="IW1283"/>
  <c r="JC1283" s="1"/>
  <c r="PI1289"/>
  <c r="PO1289" s="1"/>
  <c r="PI1301"/>
  <c r="PO1301" s="1"/>
  <c r="PI1302"/>
  <c r="PO1302" s="1"/>
  <c r="PI1305"/>
  <c r="PO1305" s="1"/>
  <c r="PI1291"/>
  <c r="PO1291" s="1"/>
  <c r="PI1296"/>
  <c r="PO1296" s="1"/>
  <c r="PI1294"/>
  <c r="PO1294" s="1"/>
  <c r="PI1299"/>
  <c r="PO1299" s="1"/>
  <c r="PI1306"/>
  <c r="PO1306" s="1"/>
  <c r="PI1290"/>
  <c r="PO1290" s="1"/>
  <c r="PI1293"/>
  <c r="PO1293" s="1"/>
  <c r="PI1304"/>
  <c r="PO1304" s="1"/>
  <c r="PI1295"/>
  <c r="PO1295" s="1"/>
  <c r="PI1303"/>
  <c r="PO1303" s="1"/>
  <c r="PI1292"/>
  <c r="PO1292" s="1"/>
  <c r="PI1300"/>
  <c r="PO1300" s="1"/>
  <c r="PI1279"/>
  <c r="PO1279" s="1"/>
  <c r="PI1282"/>
  <c r="PO1282" s="1"/>
  <c r="PI1284"/>
  <c r="PO1284" s="1"/>
  <c r="PI1286"/>
  <c r="PO1286" s="1"/>
  <c r="PI1281"/>
  <c r="PO1281" s="1"/>
  <c r="PI1285"/>
  <c r="PO1285" s="1"/>
  <c r="PI1280"/>
  <c r="PO1280" s="1"/>
  <c r="PI1283"/>
  <c r="PO1283" s="1"/>
  <c r="VU1290"/>
  <c r="WA1290" s="1"/>
  <c r="VU1303"/>
  <c r="WA1303" s="1"/>
  <c r="VU1291"/>
  <c r="WA1291" s="1"/>
  <c r="VU1300"/>
  <c r="WA1300" s="1"/>
  <c r="VU1302"/>
  <c r="WA1302" s="1"/>
  <c r="VU1293"/>
  <c r="WA1293" s="1"/>
  <c r="VU1292"/>
  <c r="WA1292" s="1"/>
  <c r="VU1295"/>
  <c r="WA1295" s="1"/>
  <c r="VU1301"/>
  <c r="WA1301" s="1"/>
  <c r="VU1305"/>
  <c r="WA1305" s="1"/>
  <c r="VU1306"/>
  <c r="WA1306" s="1"/>
  <c r="VU1294"/>
  <c r="WA1294" s="1"/>
  <c r="VU1289"/>
  <c r="WA1289" s="1"/>
  <c r="VU1299"/>
  <c r="WA1299" s="1"/>
  <c r="VU1304"/>
  <c r="WA1304" s="1"/>
  <c r="VU1296"/>
  <c r="WA1296" s="1"/>
  <c r="VU1279"/>
  <c r="WA1279" s="1"/>
  <c r="VU1282"/>
  <c r="WA1282" s="1"/>
  <c r="VU1284"/>
  <c r="WA1284" s="1"/>
  <c r="VU1285"/>
  <c r="WA1285" s="1"/>
  <c r="VU1280"/>
  <c r="WA1280" s="1"/>
  <c r="VU1283"/>
  <c r="WA1283" s="1"/>
  <c r="VU1286"/>
  <c r="WA1286" s="1"/>
  <c r="VU1281"/>
  <c r="WA1281" s="1"/>
  <c r="GJ1290"/>
  <c r="GP1290" s="1"/>
  <c r="GJ1296"/>
  <c r="GP1296" s="1"/>
  <c r="GJ1299"/>
  <c r="GP1299" s="1"/>
  <c r="GJ1292"/>
  <c r="GP1292" s="1"/>
  <c r="GJ1306"/>
  <c r="GP1306" s="1"/>
  <c r="GJ1295"/>
  <c r="GP1295" s="1"/>
  <c r="GJ1305"/>
  <c r="GP1305" s="1"/>
  <c r="GJ1301"/>
  <c r="GP1301" s="1"/>
  <c r="GJ1302"/>
  <c r="GP1302" s="1"/>
  <c r="GJ1291"/>
  <c r="GP1291" s="1"/>
  <c r="GJ1289"/>
  <c r="GP1289" s="1"/>
  <c r="GJ1294"/>
  <c r="GP1294" s="1"/>
  <c r="GJ1300"/>
  <c r="GP1300" s="1"/>
  <c r="GJ1303"/>
  <c r="GP1303" s="1"/>
  <c r="GJ1304"/>
  <c r="GP1304" s="1"/>
  <c r="GJ1293"/>
  <c r="GP1293" s="1"/>
  <c r="GJ1284"/>
  <c r="GP1284" s="1"/>
  <c r="GJ1283"/>
  <c r="GP1283" s="1"/>
  <c r="GJ1281"/>
  <c r="GP1281" s="1"/>
  <c r="GJ1282"/>
  <c r="GP1282" s="1"/>
  <c r="GJ1279"/>
  <c r="GP1279" s="1"/>
  <c r="GJ1285"/>
  <c r="GP1285" s="1"/>
  <c r="GJ1286"/>
  <c r="GP1286" s="1"/>
  <c r="GJ1280"/>
  <c r="GP1280" s="1"/>
  <c r="MV1301"/>
  <c r="NB1301" s="1"/>
  <c r="MV1296"/>
  <c r="NB1296" s="1"/>
  <c r="MV1300"/>
  <c r="NB1300" s="1"/>
  <c r="MV1289"/>
  <c r="NB1289" s="1"/>
  <c r="MV1304"/>
  <c r="NB1304" s="1"/>
  <c r="MV1303"/>
  <c r="NB1303" s="1"/>
  <c r="MV1305"/>
  <c r="NB1305" s="1"/>
  <c r="MV1292"/>
  <c r="NB1292" s="1"/>
  <c r="MV1290"/>
  <c r="NB1290" s="1"/>
  <c r="MV1302"/>
  <c r="NB1302" s="1"/>
  <c r="MV1291"/>
  <c r="NB1291" s="1"/>
  <c r="MV1306"/>
  <c r="NB1306" s="1"/>
  <c r="MV1295"/>
  <c r="NB1295" s="1"/>
  <c r="MV1293"/>
  <c r="NB1293" s="1"/>
  <c r="MV1299"/>
  <c r="NB1299" s="1"/>
  <c r="MV1294"/>
  <c r="NB1294" s="1"/>
  <c r="MV1282"/>
  <c r="NB1282" s="1"/>
  <c r="MV1279"/>
  <c r="NB1279" s="1"/>
  <c r="MV1285"/>
  <c r="NB1285" s="1"/>
  <c r="MV1284"/>
  <c r="NB1284" s="1"/>
  <c r="MV1283"/>
  <c r="NB1283" s="1"/>
  <c r="MV1281"/>
  <c r="NB1281" s="1"/>
  <c r="MV1280"/>
  <c r="NB1280" s="1"/>
  <c r="MV1286"/>
  <c r="NB1286" s="1"/>
  <c r="TH1301"/>
  <c r="TN1301" s="1"/>
  <c r="TH1296"/>
  <c r="TN1296" s="1"/>
  <c r="TH1300"/>
  <c r="TN1300" s="1"/>
  <c r="TH1299"/>
  <c r="TN1299" s="1"/>
  <c r="TH1303"/>
  <c r="TN1303" s="1"/>
  <c r="TH1295"/>
  <c r="TN1295" s="1"/>
  <c r="TH1304"/>
  <c r="TN1304" s="1"/>
  <c r="TH1293"/>
  <c r="TN1293" s="1"/>
  <c r="TH1290"/>
  <c r="TN1290" s="1"/>
  <c r="TH1302"/>
  <c r="TN1302" s="1"/>
  <c r="TH1291"/>
  <c r="TN1291" s="1"/>
  <c r="TH1306"/>
  <c r="TN1306" s="1"/>
  <c r="TH1289"/>
  <c r="TN1289" s="1"/>
  <c r="TH1294"/>
  <c r="TN1294" s="1"/>
  <c r="TH1305"/>
  <c r="TN1305" s="1"/>
  <c r="TH1292"/>
  <c r="TN1292" s="1"/>
  <c r="TH1282"/>
  <c r="TN1282" s="1"/>
  <c r="TH1283"/>
  <c r="TN1283" s="1"/>
  <c r="TH1284"/>
  <c r="TN1284" s="1"/>
  <c r="TH1281"/>
  <c r="TN1281" s="1"/>
  <c r="TH1279"/>
  <c r="TN1279" s="1"/>
  <c r="TH1285"/>
  <c r="TN1285" s="1"/>
  <c r="TH1286"/>
  <c r="TN1286" s="1"/>
  <c r="TH1280"/>
  <c r="TN1280" s="1"/>
  <c r="HE1290"/>
  <c r="HK1290" s="1"/>
  <c r="HE1302"/>
  <c r="HK1302" s="1"/>
  <c r="HE1306"/>
  <c r="HK1306" s="1"/>
  <c r="HE1293"/>
  <c r="HK1293" s="1"/>
  <c r="HE1300"/>
  <c r="HK1300" s="1"/>
  <c r="HE1289"/>
  <c r="HK1289" s="1"/>
  <c r="HE1304"/>
  <c r="HK1304" s="1"/>
  <c r="HE1292"/>
  <c r="HK1292" s="1"/>
  <c r="HE1301"/>
  <c r="HK1301" s="1"/>
  <c r="HE1296"/>
  <c r="HK1296" s="1"/>
  <c r="HE1303"/>
  <c r="HK1303" s="1"/>
  <c r="HE1294"/>
  <c r="HK1294" s="1"/>
  <c r="HE1291"/>
  <c r="HK1291" s="1"/>
  <c r="HE1299"/>
  <c r="HK1299" s="1"/>
  <c r="HE1295"/>
  <c r="HK1295" s="1"/>
  <c r="HE1305"/>
  <c r="HK1305" s="1"/>
  <c r="HE1282"/>
  <c r="HK1282" s="1"/>
  <c r="HE1279"/>
  <c r="HK1279" s="1"/>
  <c r="HE1284"/>
  <c r="HK1284" s="1"/>
  <c r="HE1283"/>
  <c r="HK1283" s="1"/>
  <c r="HE1281"/>
  <c r="HK1281" s="1"/>
  <c r="HE1285"/>
  <c r="HK1285" s="1"/>
  <c r="HE1280"/>
  <c r="HK1280" s="1"/>
  <c r="HE1286"/>
  <c r="HK1286" s="1"/>
  <c r="NQ1301"/>
  <c r="NW1301" s="1"/>
  <c r="NQ1291"/>
  <c r="NW1291" s="1"/>
  <c r="NQ1300"/>
  <c r="NW1300" s="1"/>
  <c r="NQ1289"/>
  <c r="NW1289" s="1"/>
  <c r="NQ1303"/>
  <c r="NW1303" s="1"/>
  <c r="NQ1304"/>
  <c r="NW1304" s="1"/>
  <c r="NQ1294"/>
  <c r="NW1294" s="1"/>
  <c r="NQ1292"/>
  <c r="NW1292" s="1"/>
  <c r="NQ1290"/>
  <c r="NW1290" s="1"/>
  <c r="NQ1302"/>
  <c r="NW1302" s="1"/>
  <c r="NQ1306"/>
  <c r="NW1306" s="1"/>
  <c r="NQ1296"/>
  <c r="NW1296" s="1"/>
  <c r="NQ1299"/>
  <c r="NW1299" s="1"/>
  <c r="NQ1295"/>
  <c r="NW1295" s="1"/>
  <c r="NQ1305"/>
  <c r="NW1305" s="1"/>
  <c r="NQ1293"/>
  <c r="NW1293" s="1"/>
  <c r="NQ1284"/>
  <c r="NW1284" s="1"/>
  <c r="NQ1283"/>
  <c r="NW1283" s="1"/>
  <c r="NQ1281"/>
  <c r="NW1281" s="1"/>
  <c r="NQ1285"/>
  <c r="NW1285" s="1"/>
  <c r="NQ1282"/>
  <c r="NW1282" s="1"/>
  <c r="NQ1279"/>
  <c r="NW1279" s="1"/>
  <c r="NQ1286"/>
  <c r="NW1286" s="1"/>
  <c r="NQ1280"/>
  <c r="NW1280" s="1"/>
  <c r="UC1301"/>
  <c r="UI1301" s="1"/>
  <c r="UC1291"/>
  <c r="UI1291" s="1"/>
  <c r="UC1300"/>
  <c r="UI1300" s="1"/>
  <c r="UC1289"/>
  <c r="UI1289" s="1"/>
  <c r="UC1295"/>
  <c r="UI1295" s="1"/>
  <c r="UC1294"/>
  <c r="UI1294" s="1"/>
  <c r="UC1292"/>
  <c r="UI1292" s="1"/>
  <c r="UC1290"/>
  <c r="UI1290" s="1"/>
  <c r="UC1302"/>
  <c r="UI1302" s="1"/>
  <c r="UC1306"/>
  <c r="UI1306" s="1"/>
  <c r="UC1303"/>
  <c r="UI1303" s="1"/>
  <c r="UC1304"/>
  <c r="UI1304" s="1"/>
  <c r="UC1296"/>
  <c r="UI1296" s="1"/>
  <c r="UC1299"/>
  <c r="UI1299" s="1"/>
  <c r="UC1305"/>
  <c r="UI1305" s="1"/>
  <c r="UC1293"/>
  <c r="UI1293" s="1"/>
  <c r="UC1282"/>
  <c r="UI1282" s="1"/>
  <c r="UC1284"/>
  <c r="UI1284" s="1"/>
  <c r="UC1281"/>
  <c r="UI1281" s="1"/>
  <c r="UC1279"/>
  <c r="UI1279" s="1"/>
  <c r="UC1285"/>
  <c r="UI1285" s="1"/>
  <c r="UC1283"/>
  <c r="UI1283" s="1"/>
  <c r="UC1286"/>
  <c r="UI1286" s="1"/>
  <c r="UC1280"/>
  <c r="UI1280" s="1"/>
  <c r="BN1290"/>
  <c r="BT1290" s="1"/>
  <c r="BN1291"/>
  <c r="BT1291" s="1"/>
  <c r="BN1306"/>
  <c r="BT1306" s="1"/>
  <c r="BN1295"/>
  <c r="BT1295" s="1"/>
  <c r="BN1305"/>
  <c r="BT1305" s="1"/>
  <c r="BN1296"/>
  <c r="BT1296" s="1"/>
  <c r="BN1294"/>
  <c r="BT1294" s="1"/>
  <c r="BN1301"/>
  <c r="BT1301" s="1"/>
  <c r="BN1302"/>
  <c r="BT1302" s="1"/>
  <c r="BN1300"/>
  <c r="BT1300" s="1"/>
  <c r="BN1299"/>
  <c r="BT1299" s="1"/>
  <c r="BN1303"/>
  <c r="BT1303" s="1"/>
  <c r="BN1304"/>
  <c r="BT1304" s="1"/>
  <c r="BN1292"/>
  <c r="BT1292" s="1"/>
  <c r="BN1289"/>
  <c r="BT1289" s="1"/>
  <c r="BN1293"/>
  <c r="BT1293" s="1"/>
  <c r="BN1283"/>
  <c r="BT1283" s="1"/>
  <c r="BN1282"/>
  <c r="BT1282" s="1"/>
  <c r="BN1284"/>
  <c r="BT1284" s="1"/>
  <c r="BN1281"/>
  <c r="BT1281" s="1"/>
  <c r="BN1279"/>
  <c r="BT1279" s="1"/>
  <c r="BN1285"/>
  <c r="BT1285" s="1"/>
  <c r="BN1286"/>
  <c r="BT1286" s="1"/>
  <c r="BN1280"/>
  <c r="BT1280" s="1"/>
  <c r="HZ1290"/>
  <c r="IF1290" s="1"/>
  <c r="HZ1291"/>
  <c r="IF1291" s="1"/>
  <c r="HZ1289"/>
  <c r="IF1289" s="1"/>
  <c r="HZ1303"/>
  <c r="IF1303" s="1"/>
  <c r="HZ1305"/>
  <c r="IF1305" s="1"/>
  <c r="HZ1293"/>
  <c r="IF1293" s="1"/>
  <c r="HZ1306"/>
  <c r="IF1306" s="1"/>
  <c r="HZ1295"/>
  <c r="IF1295" s="1"/>
  <c r="HZ1301"/>
  <c r="IF1301" s="1"/>
  <c r="HZ1302"/>
  <c r="IF1302" s="1"/>
  <c r="HZ1300"/>
  <c r="IF1300" s="1"/>
  <c r="HZ1304"/>
  <c r="IF1304" s="1"/>
  <c r="HZ1294"/>
  <c r="IF1294" s="1"/>
  <c r="HZ1296"/>
  <c r="IF1296" s="1"/>
  <c r="HZ1299"/>
  <c r="IF1299" s="1"/>
  <c r="HZ1292"/>
  <c r="IF1292" s="1"/>
  <c r="HZ1282"/>
  <c r="IF1282" s="1"/>
  <c r="HZ1284"/>
  <c r="IF1284" s="1"/>
  <c r="HZ1281"/>
  <c r="IF1281" s="1"/>
  <c r="HZ1279"/>
  <c r="IF1279" s="1"/>
  <c r="HZ1285"/>
  <c r="IF1285" s="1"/>
  <c r="HZ1283"/>
  <c r="IF1283" s="1"/>
  <c r="HZ1286"/>
  <c r="IF1286" s="1"/>
  <c r="HZ1280"/>
  <c r="IF1280" s="1"/>
  <c r="OL1290"/>
  <c r="OR1290" s="1"/>
  <c r="OL1300"/>
  <c r="OR1300" s="1"/>
  <c r="OL1295"/>
  <c r="OR1295" s="1"/>
  <c r="OL1293"/>
  <c r="OR1293" s="1"/>
  <c r="OL1291"/>
  <c r="OR1291" s="1"/>
  <c r="OL1299"/>
  <c r="OR1299" s="1"/>
  <c r="OL1303"/>
  <c r="OR1303" s="1"/>
  <c r="OL1304"/>
  <c r="OR1304" s="1"/>
  <c r="OL1289"/>
  <c r="OR1289" s="1"/>
  <c r="OL1301"/>
  <c r="OR1301" s="1"/>
  <c r="OL1302"/>
  <c r="OR1302" s="1"/>
  <c r="OL1296"/>
  <c r="OR1296" s="1"/>
  <c r="OL1305"/>
  <c r="OR1305" s="1"/>
  <c r="OL1292"/>
  <c r="OR1292" s="1"/>
  <c r="OL1306"/>
  <c r="OR1306" s="1"/>
  <c r="OL1294"/>
  <c r="OR1294" s="1"/>
  <c r="OL1282"/>
  <c r="OR1282" s="1"/>
  <c r="OL1284"/>
  <c r="OR1284" s="1"/>
  <c r="OL1283"/>
  <c r="OR1283" s="1"/>
  <c r="OL1281"/>
  <c r="OR1281" s="1"/>
  <c r="OL1279"/>
  <c r="OR1279" s="1"/>
  <c r="OL1285"/>
  <c r="OR1285" s="1"/>
  <c r="OL1280"/>
  <c r="OR1280" s="1"/>
  <c r="OL1286"/>
  <c r="OR1286" s="1"/>
  <c r="UX1290"/>
  <c r="VD1290" s="1"/>
  <c r="UX1300"/>
  <c r="VD1300" s="1"/>
  <c r="UX1305"/>
  <c r="VD1305" s="1"/>
  <c r="UX1292"/>
  <c r="VD1292" s="1"/>
  <c r="UX1306"/>
  <c r="VD1306" s="1"/>
  <c r="UX1303"/>
  <c r="VD1303" s="1"/>
  <c r="UX1304"/>
  <c r="VD1304" s="1"/>
  <c r="UX1289"/>
  <c r="VD1289" s="1"/>
  <c r="UX1301"/>
  <c r="VD1301" s="1"/>
  <c r="UX1302"/>
  <c r="VD1302" s="1"/>
  <c r="UX1296"/>
  <c r="VD1296" s="1"/>
  <c r="UX1299"/>
  <c r="VD1299" s="1"/>
  <c r="UX1295"/>
  <c r="VD1295" s="1"/>
  <c r="UX1293"/>
  <c r="VD1293" s="1"/>
  <c r="UX1291"/>
  <c r="VD1291" s="1"/>
  <c r="UX1294"/>
  <c r="VD1294" s="1"/>
  <c r="UX1284"/>
  <c r="VD1284" s="1"/>
  <c r="UX1283"/>
  <c r="VD1283" s="1"/>
  <c r="UX1281"/>
  <c r="VD1281" s="1"/>
  <c r="UX1279"/>
  <c r="VD1279" s="1"/>
  <c r="UX1285"/>
  <c r="VD1285" s="1"/>
  <c r="UX1282"/>
  <c r="VD1282" s="1"/>
  <c r="UX1286"/>
  <c r="VD1286" s="1"/>
  <c r="UX1280"/>
  <c r="VD1280" s="1"/>
  <c r="BO1279"/>
  <c r="BU1279" s="1"/>
  <c r="BO1304"/>
  <c r="BU1304" s="1"/>
  <c r="BO1290"/>
  <c r="BU1290" s="1"/>
  <c r="BO1295"/>
  <c r="BU1295" s="1"/>
  <c r="BO1303"/>
  <c r="BU1303" s="1"/>
  <c r="BO1294"/>
  <c r="BU1294" s="1"/>
  <c r="BO1293"/>
  <c r="BU1293" s="1"/>
  <c r="BO1292"/>
  <c r="BU1292" s="1"/>
  <c r="BO1300"/>
  <c r="BU1300" s="1"/>
  <c r="BO1302"/>
  <c r="BU1302" s="1"/>
  <c r="BO1301"/>
  <c r="BU1301" s="1"/>
  <c r="BO1305"/>
  <c r="BU1305" s="1"/>
  <c r="BO1296"/>
  <c r="BU1296" s="1"/>
  <c r="BO1299"/>
  <c r="BU1299" s="1"/>
  <c r="BO1306"/>
  <c r="BU1306" s="1"/>
  <c r="BO1291"/>
  <c r="BU1291" s="1"/>
  <c r="BO1289"/>
  <c r="BU1289" s="1"/>
  <c r="BO1282"/>
  <c r="BU1282" s="1"/>
  <c r="BO1284"/>
  <c r="BU1284" s="1"/>
  <c r="BO1281"/>
  <c r="BU1281" s="1"/>
  <c r="BO1286"/>
  <c r="BU1286" s="1"/>
  <c r="BO1280"/>
  <c r="BU1280" s="1"/>
  <c r="BO1285"/>
  <c r="BU1285" s="1"/>
  <c r="BO1283"/>
  <c r="BU1283" s="1"/>
  <c r="IA1279"/>
  <c r="IG1279" s="1"/>
  <c r="IA1301"/>
  <c r="IG1301" s="1"/>
  <c r="IA1292"/>
  <c r="IG1292" s="1"/>
  <c r="IA1296"/>
  <c r="IG1296" s="1"/>
  <c r="IA1300"/>
  <c r="IG1300" s="1"/>
  <c r="IA1293"/>
  <c r="IG1293" s="1"/>
  <c r="IA1305"/>
  <c r="IG1305" s="1"/>
  <c r="IA1299"/>
  <c r="IG1299" s="1"/>
  <c r="IA1289"/>
  <c r="IG1289" s="1"/>
  <c r="IA1304"/>
  <c r="IG1304" s="1"/>
  <c r="IA1290"/>
  <c r="IG1290" s="1"/>
  <c r="IA1291"/>
  <c r="IG1291" s="1"/>
  <c r="IA1303"/>
  <c r="IG1303" s="1"/>
  <c r="IA1294"/>
  <c r="IG1294" s="1"/>
  <c r="IA1302"/>
  <c r="IG1302" s="1"/>
  <c r="IA1306"/>
  <c r="IG1306" s="1"/>
  <c r="IA1295"/>
  <c r="IG1295" s="1"/>
  <c r="IA1282"/>
  <c r="IG1282" s="1"/>
  <c r="IA1281"/>
  <c r="IG1281" s="1"/>
  <c r="IA1286"/>
  <c r="IG1286" s="1"/>
  <c r="IA1280"/>
  <c r="IG1280" s="1"/>
  <c r="IA1284"/>
  <c r="IG1284" s="1"/>
  <c r="IA1283"/>
  <c r="IG1283" s="1"/>
  <c r="IA1285"/>
  <c r="IG1285" s="1"/>
  <c r="OM1301"/>
  <c r="OS1301" s="1"/>
  <c r="OM1306"/>
  <c r="OS1306" s="1"/>
  <c r="OM1305"/>
  <c r="OS1305" s="1"/>
  <c r="OM1296"/>
  <c r="OS1296" s="1"/>
  <c r="OM1299"/>
  <c r="OS1299" s="1"/>
  <c r="OM1302"/>
  <c r="OS1302" s="1"/>
  <c r="OM1293"/>
  <c r="OS1293" s="1"/>
  <c r="OM1300"/>
  <c r="OS1300" s="1"/>
  <c r="OM1304"/>
  <c r="OS1304" s="1"/>
  <c r="OM1290"/>
  <c r="OS1290" s="1"/>
  <c r="OM1292"/>
  <c r="OS1292" s="1"/>
  <c r="OM1295"/>
  <c r="OS1295" s="1"/>
  <c r="OM1303"/>
  <c r="OS1303" s="1"/>
  <c r="OM1289"/>
  <c r="OS1289" s="1"/>
  <c r="OM1291"/>
  <c r="OS1291" s="1"/>
  <c r="OM1294"/>
  <c r="OS1294" s="1"/>
  <c r="OM1279"/>
  <c r="OS1279" s="1"/>
  <c r="OM1282"/>
  <c r="OS1282" s="1"/>
  <c r="OM1283"/>
  <c r="OS1283" s="1"/>
  <c r="OM1286"/>
  <c r="OS1286" s="1"/>
  <c r="OM1280"/>
  <c r="OS1280" s="1"/>
  <c r="OM1284"/>
  <c r="OS1284" s="1"/>
  <c r="OM1281"/>
  <c r="OS1281" s="1"/>
  <c r="OM1285"/>
  <c r="OS1285" s="1"/>
  <c r="UY1279"/>
  <c r="VE1279" s="1"/>
  <c r="UY1290"/>
  <c r="VE1290" s="1"/>
  <c r="UY1292"/>
  <c r="VE1292" s="1"/>
  <c r="UY1291"/>
  <c r="VE1291" s="1"/>
  <c r="UY1303"/>
  <c r="VE1303" s="1"/>
  <c r="UY1300"/>
  <c r="VE1300" s="1"/>
  <c r="UY1289"/>
  <c r="VE1289" s="1"/>
  <c r="UY1295"/>
  <c r="VE1295" s="1"/>
  <c r="UY1301"/>
  <c r="VE1301" s="1"/>
  <c r="UY1304"/>
  <c r="VE1304" s="1"/>
  <c r="UY1306"/>
  <c r="VE1306" s="1"/>
  <c r="UY1305"/>
  <c r="VE1305" s="1"/>
  <c r="UY1296"/>
  <c r="VE1296" s="1"/>
  <c r="UY1299"/>
  <c r="VE1299" s="1"/>
  <c r="UY1293"/>
  <c r="VE1293" s="1"/>
  <c r="UY1294"/>
  <c r="VE1294" s="1"/>
  <c r="UY1302"/>
  <c r="VE1302" s="1"/>
  <c r="UY1282"/>
  <c r="VE1282" s="1"/>
  <c r="UY1283"/>
  <c r="VE1283" s="1"/>
  <c r="UY1280"/>
  <c r="VE1280" s="1"/>
  <c r="UY1285"/>
  <c r="VE1285" s="1"/>
  <c r="UY1284"/>
  <c r="VE1284" s="1"/>
  <c r="UY1281"/>
  <c r="VE1281" s="1"/>
  <c r="UY1286"/>
  <c r="VE1286" s="1"/>
  <c r="Y1279"/>
  <c r="AE1279" s="1"/>
  <c r="Y1290"/>
  <c r="AE1290" s="1"/>
  <c r="Y1292"/>
  <c r="AE1292" s="1"/>
  <c r="Y1295"/>
  <c r="AE1295" s="1"/>
  <c r="Y1303"/>
  <c r="AE1303" s="1"/>
  <c r="Y1302"/>
  <c r="AE1302" s="1"/>
  <c r="Y1291"/>
  <c r="AE1291" s="1"/>
  <c r="Y1300"/>
  <c r="AE1300" s="1"/>
  <c r="Y1301"/>
  <c r="AE1301" s="1"/>
  <c r="Y1304"/>
  <c r="AE1304" s="1"/>
  <c r="Y1306"/>
  <c r="AE1306" s="1"/>
  <c r="Y1305"/>
  <c r="AE1305" s="1"/>
  <c r="Y1296"/>
  <c r="AE1296" s="1"/>
  <c r="Y1294"/>
  <c r="AE1294" s="1"/>
  <c r="Y1293"/>
  <c r="AE1293" s="1"/>
  <c r="Y1299"/>
  <c r="AE1299" s="1"/>
  <c r="Y1289"/>
  <c r="AE1289" s="1"/>
  <c r="Y1282"/>
  <c r="AE1282" s="1"/>
  <c r="Y1284"/>
  <c r="AE1284" s="1"/>
  <c r="Y1283"/>
  <c r="AE1283" s="1"/>
  <c r="Y1286"/>
  <c r="AE1286" s="1"/>
  <c r="Y1280"/>
  <c r="AE1280" s="1"/>
  <c r="Y1281"/>
  <c r="AE1281" s="1"/>
  <c r="Y1285"/>
  <c r="AE1285" s="1"/>
  <c r="GK1279"/>
  <c r="GQ1279" s="1"/>
  <c r="GK1301"/>
  <c r="GQ1301" s="1"/>
  <c r="GK1292"/>
  <c r="GQ1292" s="1"/>
  <c r="GK1296"/>
  <c r="GQ1296" s="1"/>
  <c r="GK1304"/>
  <c r="GQ1304" s="1"/>
  <c r="GK1290"/>
  <c r="GQ1290" s="1"/>
  <c r="GK1305"/>
  <c r="GQ1305" s="1"/>
  <c r="GK1302"/>
  <c r="GQ1302" s="1"/>
  <c r="GK1306"/>
  <c r="GQ1306" s="1"/>
  <c r="GK1291"/>
  <c r="GQ1291" s="1"/>
  <c r="GK1299"/>
  <c r="GQ1299" s="1"/>
  <c r="GK1294"/>
  <c r="GQ1294" s="1"/>
  <c r="GK1293"/>
  <c r="GQ1293" s="1"/>
  <c r="GK1289"/>
  <c r="GQ1289" s="1"/>
  <c r="GK1295"/>
  <c r="GQ1295" s="1"/>
  <c r="GK1303"/>
  <c r="GQ1303" s="1"/>
  <c r="GK1300"/>
  <c r="GQ1300" s="1"/>
  <c r="GK1282"/>
  <c r="GQ1282" s="1"/>
  <c r="GK1281"/>
  <c r="GQ1281" s="1"/>
  <c r="GK1286"/>
  <c r="GQ1286" s="1"/>
  <c r="GK1280"/>
  <c r="GQ1280" s="1"/>
  <c r="GK1285"/>
  <c r="GQ1285" s="1"/>
  <c r="GK1284"/>
  <c r="GQ1284" s="1"/>
  <c r="GK1283"/>
  <c r="GQ1283" s="1"/>
  <c r="MW1279"/>
  <c r="NC1279" s="1"/>
  <c r="MW1301"/>
  <c r="NC1301" s="1"/>
  <c r="MW1304"/>
  <c r="NC1304" s="1"/>
  <c r="MW1291"/>
  <c r="NC1291" s="1"/>
  <c r="MW1294"/>
  <c r="NC1294" s="1"/>
  <c r="MW1306"/>
  <c r="NC1306" s="1"/>
  <c r="MW1305"/>
  <c r="NC1305" s="1"/>
  <c r="MW1296"/>
  <c r="NC1296" s="1"/>
  <c r="MW1299"/>
  <c r="NC1299" s="1"/>
  <c r="MW1302"/>
  <c r="NC1302" s="1"/>
  <c r="MW1293"/>
  <c r="NC1293" s="1"/>
  <c r="MW1290"/>
  <c r="NC1290" s="1"/>
  <c r="MW1300"/>
  <c r="NC1300" s="1"/>
  <c r="MW1292"/>
  <c r="NC1292" s="1"/>
  <c r="MW1295"/>
  <c r="NC1295" s="1"/>
  <c r="MW1303"/>
  <c r="NC1303" s="1"/>
  <c r="MW1289"/>
  <c r="NC1289" s="1"/>
  <c r="MW1282"/>
  <c r="NC1282" s="1"/>
  <c r="MW1283"/>
  <c r="NC1283" s="1"/>
  <c r="MW1284"/>
  <c r="NC1284" s="1"/>
  <c r="MW1281"/>
  <c r="NC1281" s="1"/>
  <c r="MW1286"/>
  <c r="NC1286" s="1"/>
  <c r="MW1280"/>
  <c r="NC1280" s="1"/>
  <c r="MW1285"/>
  <c r="NC1285" s="1"/>
  <c r="TI1279"/>
  <c r="TO1279" s="1"/>
  <c r="TI1296"/>
  <c r="TO1296" s="1"/>
  <c r="TI1304"/>
  <c r="TO1304" s="1"/>
  <c r="TI1292"/>
  <c r="TO1292" s="1"/>
  <c r="TI1299"/>
  <c r="TO1299" s="1"/>
  <c r="TI1289"/>
  <c r="TO1289" s="1"/>
  <c r="TI1295"/>
  <c r="TO1295" s="1"/>
  <c r="TI1294"/>
  <c r="TO1294" s="1"/>
  <c r="TI1293"/>
  <c r="TO1293" s="1"/>
  <c r="TI1301"/>
  <c r="TO1301" s="1"/>
  <c r="TI1290"/>
  <c r="TO1290" s="1"/>
  <c r="TI1306"/>
  <c r="TO1306" s="1"/>
  <c r="TI1291"/>
  <c r="TO1291" s="1"/>
  <c r="TI1300"/>
  <c r="TO1300" s="1"/>
  <c r="TI1302"/>
  <c r="TO1302" s="1"/>
  <c r="TI1305"/>
  <c r="TO1305" s="1"/>
  <c r="TI1303"/>
  <c r="TO1303" s="1"/>
  <c r="TI1282"/>
  <c r="TO1282" s="1"/>
  <c r="TI1284"/>
  <c r="TO1284" s="1"/>
  <c r="TI1286"/>
  <c r="TO1286" s="1"/>
  <c r="TI1280"/>
  <c r="TO1280" s="1"/>
  <c r="TI1285"/>
  <c r="TO1285" s="1"/>
  <c r="TI1281"/>
  <c r="TO1281" s="1"/>
  <c r="TI1283"/>
  <c r="TO1283" s="1"/>
  <c r="AT1290"/>
  <c r="AZ1290" s="1"/>
  <c r="AT1295"/>
  <c r="AZ1295" s="1"/>
  <c r="AT1303"/>
  <c r="AZ1303" s="1"/>
  <c r="AT1300"/>
  <c r="AZ1300" s="1"/>
  <c r="AT1289"/>
  <c r="AZ1289" s="1"/>
  <c r="AT1292"/>
  <c r="AZ1292" s="1"/>
  <c r="AT1296"/>
  <c r="AZ1296" s="1"/>
  <c r="AT1301"/>
  <c r="AZ1301" s="1"/>
  <c r="AT1304"/>
  <c r="AZ1304" s="1"/>
  <c r="AT1306"/>
  <c r="AZ1306" s="1"/>
  <c r="AT1291"/>
  <c r="AZ1291" s="1"/>
  <c r="AT1299"/>
  <c r="AZ1299" s="1"/>
  <c r="AT1302"/>
  <c r="AZ1302" s="1"/>
  <c r="AT1293"/>
  <c r="AZ1293" s="1"/>
  <c r="AT1305"/>
  <c r="AZ1305" s="1"/>
  <c r="AT1294"/>
  <c r="AZ1294" s="1"/>
  <c r="AT1282"/>
  <c r="AZ1282" s="1"/>
  <c r="AT1279"/>
  <c r="AZ1279" s="1"/>
  <c r="AT1284"/>
  <c r="AZ1284" s="1"/>
  <c r="AT1281"/>
  <c r="AZ1281" s="1"/>
  <c r="AT1283"/>
  <c r="AZ1283" s="1"/>
  <c r="AT1286"/>
  <c r="AZ1286" s="1"/>
  <c r="AT1285"/>
  <c r="AZ1285" s="1"/>
  <c r="AT1280"/>
  <c r="AZ1280" s="1"/>
  <c r="HF1279"/>
  <c r="HL1279" s="1"/>
  <c r="HF1304"/>
  <c r="HL1304" s="1"/>
  <c r="HF1290"/>
  <c r="HL1290" s="1"/>
  <c r="HF1305"/>
  <c r="HL1305" s="1"/>
  <c r="HF1291"/>
  <c r="HL1291" s="1"/>
  <c r="HF1303"/>
  <c r="HL1303" s="1"/>
  <c r="HF1300"/>
  <c r="HL1300" s="1"/>
  <c r="HF1289"/>
  <c r="HL1289" s="1"/>
  <c r="HF1301"/>
  <c r="HL1301" s="1"/>
  <c r="HF1292"/>
  <c r="HL1292" s="1"/>
  <c r="HF1306"/>
  <c r="HL1306" s="1"/>
  <c r="HF1295"/>
  <c r="HL1295" s="1"/>
  <c r="HF1296"/>
  <c r="HL1296" s="1"/>
  <c r="HF1299"/>
  <c r="HL1299" s="1"/>
  <c r="HF1294"/>
  <c r="HL1294" s="1"/>
  <c r="HF1302"/>
  <c r="HL1302" s="1"/>
  <c r="HF1293"/>
  <c r="HL1293" s="1"/>
  <c r="HF1282"/>
  <c r="HL1282" s="1"/>
  <c r="HF1286"/>
  <c r="HL1286" s="1"/>
  <c r="HF1280"/>
  <c r="HL1280" s="1"/>
  <c r="HF1284"/>
  <c r="HL1284" s="1"/>
  <c r="HF1281"/>
  <c r="HL1281" s="1"/>
  <c r="HF1283"/>
  <c r="HL1283" s="1"/>
  <c r="HF1285"/>
  <c r="HL1285" s="1"/>
  <c r="NR1294"/>
  <c r="NX1294" s="1"/>
  <c r="NR1290"/>
  <c r="NX1290" s="1"/>
  <c r="NR1295"/>
  <c r="NX1295" s="1"/>
  <c r="NR1303"/>
  <c r="NX1303" s="1"/>
  <c r="NR1293"/>
  <c r="NX1293" s="1"/>
  <c r="NR1305"/>
  <c r="NX1305" s="1"/>
  <c r="NR1300"/>
  <c r="NX1300" s="1"/>
  <c r="NR1289"/>
  <c r="NX1289" s="1"/>
  <c r="NR1301"/>
  <c r="NX1301" s="1"/>
  <c r="NR1304"/>
  <c r="NX1304" s="1"/>
  <c r="NR1292"/>
  <c r="NX1292" s="1"/>
  <c r="NR1291"/>
  <c r="NX1291" s="1"/>
  <c r="NR1299"/>
  <c r="NX1299" s="1"/>
  <c r="NR1302"/>
  <c r="NX1302" s="1"/>
  <c r="NR1306"/>
  <c r="NX1306" s="1"/>
  <c r="NR1296"/>
  <c r="NX1296" s="1"/>
  <c r="NR1279"/>
  <c r="NX1279" s="1"/>
  <c r="NR1282"/>
  <c r="NX1282" s="1"/>
  <c r="NR1286"/>
  <c r="NX1286" s="1"/>
  <c r="NR1280"/>
  <c r="NX1280" s="1"/>
  <c r="NR1285"/>
  <c r="NX1285" s="1"/>
  <c r="NR1284"/>
  <c r="NX1284" s="1"/>
  <c r="NR1281"/>
  <c r="NX1281" s="1"/>
  <c r="NR1283"/>
  <c r="NX1283" s="1"/>
  <c r="UD1279"/>
  <c r="UJ1279" s="1"/>
  <c r="UD1304"/>
  <c r="UJ1304" s="1"/>
  <c r="UD1290"/>
  <c r="UJ1290" s="1"/>
  <c r="UD1305"/>
  <c r="UJ1305" s="1"/>
  <c r="UD1291"/>
  <c r="UJ1291" s="1"/>
  <c r="UD1294"/>
  <c r="UJ1294" s="1"/>
  <c r="UD1302"/>
  <c r="UJ1302" s="1"/>
  <c r="UD1293"/>
  <c r="UJ1293" s="1"/>
  <c r="UD1296"/>
  <c r="UJ1296" s="1"/>
  <c r="UD1300"/>
  <c r="UJ1300" s="1"/>
  <c r="UD1301"/>
  <c r="UJ1301" s="1"/>
  <c r="UD1292"/>
  <c r="UJ1292" s="1"/>
  <c r="UD1295"/>
  <c r="UJ1295" s="1"/>
  <c r="UD1303"/>
  <c r="UJ1303" s="1"/>
  <c r="UD1289"/>
  <c r="UJ1289" s="1"/>
  <c r="UD1306"/>
  <c r="UJ1306" s="1"/>
  <c r="UD1299"/>
  <c r="UJ1299" s="1"/>
  <c r="UD1282"/>
  <c r="UJ1282" s="1"/>
  <c r="UD1284"/>
  <c r="UJ1284" s="1"/>
  <c r="UD1281"/>
  <c r="UJ1281" s="1"/>
  <c r="UD1283"/>
  <c r="UJ1283" s="1"/>
  <c r="UD1286"/>
  <c r="UJ1286" s="1"/>
  <c r="UD1280"/>
  <c r="UJ1280" s="1"/>
  <c r="UD1285"/>
  <c r="UJ1285" s="1"/>
  <c r="AU1290"/>
  <c r="BA1290" s="1"/>
  <c r="AU1303"/>
  <c r="BA1303" s="1"/>
  <c r="AU1302"/>
  <c r="BA1302" s="1"/>
  <c r="AU1305"/>
  <c r="BA1305" s="1"/>
  <c r="AU1291"/>
  <c r="BA1291" s="1"/>
  <c r="AU1306"/>
  <c r="BA1306" s="1"/>
  <c r="AU1292"/>
  <c r="BA1292" s="1"/>
  <c r="AU1300"/>
  <c r="BA1300" s="1"/>
  <c r="AU1289"/>
  <c r="BA1289" s="1"/>
  <c r="AU1301"/>
  <c r="BA1301" s="1"/>
  <c r="AU1294"/>
  <c r="BA1294" s="1"/>
  <c r="AU1293"/>
  <c r="BA1293" s="1"/>
  <c r="AU1304"/>
  <c r="BA1304" s="1"/>
  <c r="AU1295"/>
  <c r="BA1295" s="1"/>
  <c r="AU1299"/>
  <c r="BA1299" s="1"/>
  <c r="AU1296"/>
  <c r="BA1296" s="1"/>
  <c r="AU1279"/>
  <c r="BA1279" s="1"/>
  <c r="AU1282"/>
  <c r="BA1282" s="1"/>
  <c r="AU1286"/>
  <c r="BA1286" s="1"/>
  <c r="AU1280"/>
  <c r="BA1280" s="1"/>
  <c r="AU1283"/>
  <c r="BA1283" s="1"/>
  <c r="AU1284"/>
  <c r="BA1284" s="1"/>
  <c r="AU1281"/>
  <c r="BA1281" s="1"/>
  <c r="AU1285"/>
  <c r="BA1285" s="1"/>
  <c r="HG1296"/>
  <c r="HM1296" s="1"/>
  <c r="HG1301"/>
  <c r="HM1301" s="1"/>
  <c r="HG1294"/>
  <c r="HM1294" s="1"/>
  <c r="HG1305"/>
  <c r="HM1305" s="1"/>
  <c r="HG1300"/>
  <c r="HM1300" s="1"/>
  <c r="HG1289"/>
  <c r="HM1289" s="1"/>
  <c r="HG1292"/>
  <c r="HM1292" s="1"/>
  <c r="HG1295"/>
  <c r="HM1295" s="1"/>
  <c r="HG1290"/>
  <c r="HM1290" s="1"/>
  <c r="HG1303"/>
  <c r="HM1303" s="1"/>
  <c r="HG1299"/>
  <c r="HM1299" s="1"/>
  <c r="HG1291"/>
  <c r="HM1291" s="1"/>
  <c r="HG1302"/>
  <c r="HM1302" s="1"/>
  <c r="HG1293"/>
  <c r="HM1293" s="1"/>
  <c r="HG1304"/>
  <c r="HM1304" s="1"/>
  <c r="HG1306"/>
  <c r="HM1306" s="1"/>
  <c r="HG1282"/>
  <c r="HM1282" s="1"/>
  <c r="HG1279"/>
  <c r="HM1279" s="1"/>
  <c r="HG1284"/>
  <c r="HM1284" s="1"/>
  <c r="HG1286"/>
  <c r="HM1286" s="1"/>
  <c r="HG1281"/>
  <c r="HM1281" s="1"/>
  <c r="HG1285"/>
  <c r="HM1285" s="1"/>
  <c r="HG1280"/>
  <c r="HM1280" s="1"/>
  <c r="HG1283"/>
  <c r="HM1283" s="1"/>
  <c r="NS1301"/>
  <c r="NY1301" s="1"/>
  <c r="NS1303"/>
  <c r="NY1303" s="1"/>
  <c r="NS1306"/>
  <c r="NY1306" s="1"/>
  <c r="NS1302"/>
  <c r="NY1302" s="1"/>
  <c r="NS1299"/>
  <c r="NY1299" s="1"/>
  <c r="NS1304"/>
  <c r="NY1304" s="1"/>
  <c r="NS1295"/>
  <c r="NY1295" s="1"/>
  <c r="NS1300"/>
  <c r="NY1300" s="1"/>
  <c r="NS1289"/>
  <c r="NY1289" s="1"/>
  <c r="NS1290"/>
  <c r="NY1290" s="1"/>
  <c r="NS1294"/>
  <c r="NY1294" s="1"/>
  <c r="NS1292"/>
  <c r="NY1292" s="1"/>
  <c r="NS1293"/>
  <c r="NY1293" s="1"/>
  <c r="NS1305"/>
  <c r="NY1305" s="1"/>
  <c r="NS1291"/>
  <c r="NY1291" s="1"/>
  <c r="NS1296"/>
  <c r="NY1296" s="1"/>
  <c r="NS1279"/>
  <c r="NY1279" s="1"/>
  <c r="NS1282"/>
  <c r="NY1282" s="1"/>
  <c r="NS1286"/>
  <c r="NY1286" s="1"/>
  <c r="NS1281"/>
  <c r="NY1281" s="1"/>
  <c r="NS1285"/>
  <c r="NY1285" s="1"/>
  <c r="NS1280"/>
  <c r="NY1280" s="1"/>
  <c r="NS1284"/>
  <c r="NY1284" s="1"/>
  <c r="NS1283"/>
  <c r="NY1283" s="1"/>
  <c r="UE1290"/>
  <c r="UK1290" s="1"/>
  <c r="UE1294"/>
  <c r="UK1294" s="1"/>
  <c r="UE1299"/>
  <c r="UK1299" s="1"/>
  <c r="UE1295"/>
  <c r="UK1295" s="1"/>
  <c r="UE1300"/>
  <c r="UK1300" s="1"/>
  <c r="UE1289"/>
  <c r="UK1289" s="1"/>
  <c r="UE1292"/>
  <c r="UK1292" s="1"/>
  <c r="UE1304"/>
  <c r="UK1304" s="1"/>
  <c r="UE1301"/>
  <c r="UK1301" s="1"/>
  <c r="UE1291"/>
  <c r="UK1291" s="1"/>
  <c r="UE1306"/>
  <c r="UK1306" s="1"/>
  <c r="UE1303"/>
  <c r="UK1303" s="1"/>
  <c r="UE1302"/>
  <c r="UK1302" s="1"/>
  <c r="UE1293"/>
  <c r="UK1293" s="1"/>
  <c r="UE1305"/>
  <c r="UK1305" s="1"/>
  <c r="UE1296"/>
  <c r="UK1296" s="1"/>
  <c r="UE1279"/>
  <c r="UK1279" s="1"/>
  <c r="UE1282"/>
  <c r="UK1282" s="1"/>
  <c r="UE1284"/>
  <c r="UK1284" s="1"/>
  <c r="UE1286"/>
  <c r="UK1286" s="1"/>
  <c r="UE1281"/>
  <c r="UK1281" s="1"/>
  <c r="UE1285"/>
  <c r="UK1285" s="1"/>
  <c r="UE1280"/>
  <c r="UK1280" s="1"/>
  <c r="UE1283"/>
  <c r="UK1283" s="1"/>
  <c r="BP1279"/>
  <c r="BV1279" s="1"/>
  <c r="BP1300"/>
  <c r="BV1300" s="1"/>
  <c r="BP1301"/>
  <c r="BV1301" s="1"/>
  <c r="BP1302"/>
  <c r="BV1302" s="1"/>
  <c r="BP1293"/>
  <c r="BV1293" s="1"/>
  <c r="BP1305"/>
  <c r="BV1305" s="1"/>
  <c r="BP1291"/>
  <c r="BV1291" s="1"/>
  <c r="BP1306"/>
  <c r="BV1306" s="1"/>
  <c r="BP1299"/>
  <c r="BV1299" s="1"/>
  <c r="BP1290"/>
  <c r="BV1290" s="1"/>
  <c r="BP1303"/>
  <c r="BV1303" s="1"/>
  <c r="BP1289"/>
  <c r="BV1289" s="1"/>
  <c r="BP1292"/>
  <c r="BV1292" s="1"/>
  <c r="BP1304"/>
  <c r="BV1304" s="1"/>
  <c r="BP1296"/>
  <c r="BV1296" s="1"/>
  <c r="BP1294"/>
  <c r="BV1294" s="1"/>
  <c r="BP1295"/>
  <c r="BV1295" s="1"/>
  <c r="BP1282"/>
  <c r="BV1282" s="1"/>
  <c r="BP1281"/>
  <c r="BV1281" s="1"/>
  <c r="BP1285"/>
  <c r="BV1285" s="1"/>
  <c r="BP1280"/>
  <c r="BV1280" s="1"/>
  <c r="BP1283"/>
  <c r="BV1283" s="1"/>
  <c r="BP1284"/>
  <c r="BV1284" s="1"/>
  <c r="BP1286"/>
  <c r="BV1286" s="1"/>
  <c r="IB1301"/>
  <c r="IH1301" s="1"/>
  <c r="IB1289"/>
  <c r="IH1289" s="1"/>
  <c r="IB1299"/>
  <c r="IH1299" s="1"/>
  <c r="IB1291"/>
  <c r="IH1291" s="1"/>
  <c r="IB1296"/>
  <c r="IH1296" s="1"/>
  <c r="IB1294"/>
  <c r="IH1294" s="1"/>
  <c r="IB1304"/>
  <c r="IH1304" s="1"/>
  <c r="IB1290"/>
  <c r="IH1290" s="1"/>
  <c r="IB1303"/>
  <c r="IH1303" s="1"/>
  <c r="IB1302"/>
  <c r="IH1302" s="1"/>
  <c r="IB1293"/>
  <c r="IH1293" s="1"/>
  <c r="IB1305"/>
  <c r="IH1305" s="1"/>
  <c r="IB1295"/>
  <c r="IH1295" s="1"/>
  <c r="IB1300"/>
  <c r="IH1300" s="1"/>
  <c r="IB1292"/>
  <c r="IH1292" s="1"/>
  <c r="IB1306"/>
  <c r="IH1306" s="1"/>
  <c r="IB1279"/>
  <c r="IH1279" s="1"/>
  <c r="IB1282"/>
  <c r="IH1282" s="1"/>
  <c r="IB1286"/>
  <c r="IH1286" s="1"/>
  <c r="IB1283"/>
  <c r="IH1283" s="1"/>
  <c r="IB1284"/>
  <c r="IH1284" s="1"/>
  <c r="IB1281"/>
  <c r="IH1281" s="1"/>
  <c r="IB1285"/>
  <c r="IH1285" s="1"/>
  <c r="IB1280"/>
  <c r="IH1280" s="1"/>
  <c r="ON1279"/>
  <c r="OT1279" s="1"/>
  <c r="ON1301"/>
  <c r="OT1301" s="1"/>
  <c r="ON1294"/>
  <c r="OT1294" s="1"/>
  <c r="ON1305"/>
  <c r="OT1305" s="1"/>
  <c r="ON1296"/>
  <c r="OT1296" s="1"/>
  <c r="ON1293"/>
  <c r="OT1293" s="1"/>
  <c r="ON1292"/>
  <c r="OT1292" s="1"/>
  <c r="ON1295"/>
  <c r="OT1295" s="1"/>
  <c r="ON1290"/>
  <c r="OT1290" s="1"/>
  <c r="ON1303"/>
  <c r="OT1303" s="1"/>
  <c r="ON1289"/>
  <c r="OT1289" s="1"/>
  <c r="ON1291"/>
  <c r="OT1291" s="1"/>
  <c r="ON1306"/>
  <c r="OT1306" s="1"/>
  <c r="ON1302"/>
  <c r="OT1302" s="1"/>
  <c r="ON1299"/>
  <c r="OT1299" s="1"/>
  <c r="ON1304"/>
  <c r="OT1304" s="1"/>
  <c r="ON1300"/>
  <c r="OT1300" s="1"/>
  <c r="ON1282"/>
  <c r="OT1282" s="1"/>
  <c r="ON1284"/>
  <c r="OT1284" s="1"/>
  <c r="ON1286"/>
  <c r="OT1286" s="1"/>
  <c r="ON1281"/>
  <c r="OT1281" s="1"/>
  <c r="ON1285"/>
  <c r="OT1285" s="1"/>
  <c r="ON1280"/>
  <c r="OT1280" s="1"/>
  <c r="ON1283"/>
  <c r="OT1283" s="1"/>
  <c r="UZ1279"/>
  <c r="VF1279" s="1"/>
  <c r="UZ1301"/>
  <c r="VF1301" s="1"/>
  <c r="UZ1294"/>
  <c r="VF1294" s="1"/>
  <c r="UZ1299"/>
  <c r="VF1299" s="1"/>
  <c r="UZ1304"/>
  <c r="VF1304" s="1"/>
  <c r="UZ1295"/>
  <c r="VF1295" s="1"/>
  <c r="UZ1302"/>
  <c r="VF1302" s="1"/>
  <c r="UZ1292"/>
  <c r="VF1292" s="1"/>
  <c r="UZ1306"/>
  <c r="VF1306" s="1"/>
  <c r="UZ1290"/>
  <c r="VF1290" s="1"/>
  <c r="UZ1303"/>
  <c r="VF1303" s="1"/>
  <c r="UZ1289"/>
  <c r="VF1289" s="1"/>
  <c r="UZ1305"/>
  <c r="VF1305" s="1"/>
  <c r="UZ1291"/>
  <c r="VF1291" s="1"/>
  <c r="UZ1293"/>
  <c r="VF1293" s="1"/>
  <c r="UZ1296"/>
  <c r="VF1296" s="1"/>
  <c r="UZ1300"/>
  <c r="VF1300" s="1"/>
  <c r="UZ1282"/>
  <c r="VF1282" s="1"/>
  <c r="UZ1285"/>
  <c r="VF1285" s="1"/>
  <c r="UZ1280"/>
  <c r="VF1280" s="1"/>
  <c r="UZ1284"/>
  <c r="VF1284" s="1"/>
  <c r="UZ1286"/>
  <c r="VF1286" s="1"/>
  <c r="UZ1281"/>
  <c r="VF1281" s="1"/>
  <c r="UZ1283"/>
  <c r="VF1283" s="1"/>
  <c r="Z1279"/>
  <c r="AF1279" s="1"/>
  <c r="Z1305"/>
  <c r="AF1305" s="1"/>
  <c r="Z1301"/>
  <c r="AF1301" s="1"/>
  <c r="Z1293"/>
  <c r="AF1293" s="1"/>
  <c r="Z1295"/>
  <c r="AF1295" s="1"/>
  <c r="Z1303"/>
  <c r="AF1303" s="1"/>
  <c r="Z1302"/>
  <c r="AF1302" s="1"/>
  <c r="Z1304"/>
  <c r="AF1304" s="1"/>
  <c r="Z1296"/>
  <c r="AF1296" s="1"/>
  <c r="Z1290"/>
  <c r="AF1290" s="1"/>
  <c r="Z1289"/>
  <c r="AF1289" s="1"/>
  <c r="Z1292"/>
  <c r="AF1292" s="1"/>
  <c r="Z1300"/>
  <c r="AF1300" s="1"/>
  <c r="Z1294"/>
  <c r="AF1294" s="1"/>
  <c r="Z1299"/>
  <c r="AF1299" s="1"/>
  <c r="Z1291"/>
  <c r="AF1291" s="1"/>
  <c r="Z1306"/>
  <c r="AF1306" s="1"/>
  <c r="Z1282"/>
  <c r="AF1282" s="1"/>
  <c r="Z1285"/>
  <c r="AF1285" s="1"/>
  <c r="Z1280"/>
  <c r="AF1280" s="1"/>
  <c r="Z1283"/>
  <c r="AF1283" s="1"/>
  <c r="Z1284"/>
  <c r="AF1284" s="1"/>
  <c r="Z1286"/>
  <c r="AF1286" s="1"/>
  <c r="Z1281"/>
  <c r="AF1281" s="1"/>
  <c r="GL1301"/>
  <c r="GR1301" s="1"/>
  <c r="GL1294"/>
  <c r="GR1294" s="1"/>
  <c r="GL1302"/>
  <c r="GR1302" s="1"/>
  <c r="GL1291"/>
  <c r="GR1291" s="1"/>
  <c r="GL1306"/>
  <c r="GR1306" s="1"/>
  <c r="GL1293"/>
  <c r="GR1293" s="1"/>
  <c r="GL1305"/>
  <c r="GR1305" s="1"/>
  <c r="GL1295"/>
  <c r="GR1295" s="1"/>
  <c r="GL1290"/>
  <c r="GR1290" s="1"/>
  <c r="GL1303"/>
  <c r="GR1303" s="1"/>
  <c r="GL1299"/>
  <c r="GR1299" s="1"/>
  <c r="GL1296"/>
  <c r="GR1296" s="1"/>
  <c r="GL1300"/>
  <c r="GR1300" s="1"/>
  <c r="GL1289"/>
  <c r="GR1289" s="1"/>
  <c r="GL1292"/>
  <c r="GR1292" s="1"/>
  <c r="GL1304"/>
  <c r="GR1304" s="1"/>
  <c r="GL1279"/>
  <c r="GR1279" s="1"/>
  <c r="GL1282"/>
  <c r="GR1282" s="1"/>
  <c r="GL1284"/>
  <c r="GR1284" s="1"/>
  <c r="GL1285"/>
  <c r="GR1285" s="1"/>
  <c r="GL1280"/>
  <c r="GR1280" s="1"/>
  <c r="GL1286"/>
  <c r="GR1286" s="1"/>
  <c r="GL1281"/>
  <c r="GR1281" s="1"/>
  <c r="GL1283"/>
  <c r="GR1283" s="1"/>
  <c r="MX1290"/>
  <c r="ND1290" s="1"/>
  <c r="MX1293"/>
  <c r="ND1293" s="1"/>
  <c r="MX1304"/>
  <c r="ND1304" s="1"/>
  <c r="MX1300"/>
  <c r="ND1300" s="1"/>
  <c r="MX1294"/>
  <c r="ND1294" s="1"/>
  <c r="MX1302"/>
  <c r="ND1302" s="1"/>
  <c r="MX1299"/>
  <c r="ND1299" s="1"/>
  <c r="MX1291"/>
  <c r="ND1291" s="1"/>
  <c r="MX1296"/>
  <c r="ND1296" s="1"/>
  <c r="MX1301"/>
  <c r="ND1301" s="1"/>
  <c r="MX1292"/>
  <c r="ND1292" s="1"/>
  <c r="MX1306"/>
  <c r="ND1306" s="1"/>
  <c r="MX1303"/>
  <c r="ND1303" s="1"/>
  <c r="MX1289"/>
  <c r="ND1289" s="1"/>
  <c r="MX1305"/>
  <c r="ND1305" s="1"/>
  <c r="MX1295"/>
  <c r="ND1295" s="1"/>
  <c r="MX1282"/>
  <c r="ND1282" s="1"/>
  <c r="MX1279"/>
  <c r="ND1279" s="1"/>
  <c r="MX1286"/>
  <c r="ND1286" s="1"/>
  <c r="MX1284"/>
  <c r="ND1284" s="1"/>
  <c r="MX1281"/>
  <c r="ND1281" s="1"/>
  <c r="MX1285"/>
  <c r="ND1285" s="1"/>
  <c r="MX1280"/>
  <c r="ND1280" s="1"/>
  <c r="MX1283"/>
  <c r="ND1283" s="1"/>
  <c r="TJ1301"/>
  <c r="TP1301" s="1"/>
  <c r="TJ1294"/>
  <c r="TP1294" s="1"/>
  <c r="TJ1299"/>
  <c r="TP1299" s="1"/>
  <c r="TJ1296"/>
  <c r="TP1296" s="1"/>
  <c r="TJ1289"/>
  <c r="TP1289" s="1"/>
  <c r="TJ1305"/>
  <c r="TP1305" s="1"/>
  <c r="TJ1291"/>
  <c r="TP1291" s="1"/>
  <c r="TJ1300"/>
  <c r="TP1300" s="1"/>
  <c r="TJ1290"/>
  <c r="TP1290" s="1"/>
  <c r="TJ1303"/>
  <c r="TP1303" s="1"/>
  <c r="TJ1302"/>
  <c r="TP1302" s="1"/>
  <c r="TJ1292"/>
  <c r="TP1292" s="1"/>
  <c r="TJ1306"/>
  <c r="TP1306" s="1"/>
  <c r="TJ1293"/>
  <c r="TP1293" s="1"/>
  <c r="TJ1304"/>
  <c r="TP1304" s="1"/>
  <c r="TJ1295"/>
  <c r="TP1295" s="1"/>
  <c r="TJ1279"/>
  <c r="TP1279" s="1"/>
  <c r="TJ1282"/>
  <c r="TP1282" s="1"/>
  <c r="TJ1284"/>
  <c r="TP1284" s="1"/>
  <c r="TJ1285"/>
  <c r="TP1285" s="1"/>
  <c r="TJ1280"/>
  <c r="TP1280" s="1"/>
  <c r="TJ1283"/>
  <c r="TP1283" s="1"/>
  <c r="TJ1286"/>
  <c r="TP1286" s="1"/>
  <c r="TJ1281"/>
  <c r="TP1281" s="1"/>
  <c r="WO1279"/>
  <c r="WU1279" s="1"/>
  <c r="WO1301"/>
  <c r="WU1301" s="1"/>
  <c r="WO1306"/>
  <c r="WU1306" s="1"/>
  <c r="WO1302"/>
  <c r="WU1302" s="1"/>
  <c r="WO1305"/>
  <c r="WU1305" s="1"/>
  <c r="WO1291"/>
  <c r="WU1291" s="1"/>
  <c r="WO1303"/>
  <c r="WU1303" s="1"/>
  <c r="WO1300"/>
  <c r="WU1300" s="1"/>
  <c r="WO1293"/>
  <c r="WU1293" s="1"/>
  <c r="WO1304"/>
  <c r="WU1304" s="1"/>
  <c r="WO1290"/>
  <c r="WU1290" s="1"/>
  <c r="WO1294"/>
  <c r="WU1294" s="1"/>
  <c r="WO1292"/>
  <c r="WU1292" s="1"/>
  <c r="WO1295"/>
  <c r="WU1295" s="1"/>
  <c r="WO1296"/>
  <c r="WU1296" s="1"/>
  <c r="WO1299"/>
  <c r="WU1299" s="1"/>
  <c r="WO1289"/>
  <c r="WU1289" s="1"/>
  <c r="WO1282"/>
  <c r="WU1282" s="1"/>
  <c r="JQ1301"/>
  <c r="JW1301" s="1"/>
  <c r="JQ1304"/>
  <c r="JW1304" s="1"/>
  <c r="JQ1306"/>
  <c r="JW1306" s="1"/>
  <c r="JQ1295"/>
  <c r="JW1295" s="1"/>
  <c r="JQ1299"/>
  <c r="JW1299" s="1"/>
  <c r="JQ1292"/>
  <c r="JW1292" s="1"/>
  <c r="JQ1303"/>
  <c r="JW1303" s="1"/>
  <c r="JQ1293"/>
  <c r="JW1293" s="1"/>
  <c r="JQ1290"/>
  <c r="JW1290" s="1"/>
  <c r="JQ1305"/>
  <c r="JW1305" s="1"/>
  <c r="JQ1296"/>
  <c r="JW1296" s="1"/>
  <c r="JQ1294"/>
  <c r="JW1294" s="1"/>
  <c r="JQ1289"/>
  <c r="JW1289" s="1"/>
  <c r="JQ1291"/>
  <c r="JW1291" s="1"/>
  <c r="JQ1300"/>
  <c r="JW1300" s="1"/>
  <c r="JQ1302"/>
  <c r="JW1302" s="1"/>
  <c r="JQ1279"/>
  <c r="JW1279" s="1"/>
  <c r="JQ1282"/>
  <c r="JW1282" s="1"/>
  <c r="VT1279"/>
  <c r="VZ1279" s="1"/>
  <c r="VT1304"/>
  <c r="VZ1304" s="1"/>
  <c r="VT1290"/>
  <c r="VZ1290" s="1"/>
  <c r="VT1295"/>
  <c r="VZ1295" s="1"/>
  <c r="VT1299"/>
  <c r="VZ1299" s="1"/>
  <c r="VT1306"/>
  <c r="VZ1306" s="1"/>
  <c r="VT1291"/>
  <c r="VZ1291" s="1"/>
  <c r="VT1300"/>
  <c r="VZ1300" s="1"/>
  <c r="VT1302"/>
  <c r="VZ1302" s="1"/>
  <c r="VT1293"/>
  <c r="VZ1293" s="1"/>
  <c r="VT1301"/>
  <c r="VZ1301" s="1"/>
  <c r="VT1305"/>
  <c r="VZ1305" s="1"/>
  <c r="VT1296"/>
  <c r="VZ1296" s="1"/>
  <c r="VT1294"/>
  <c r="VZ1294" s="1"/>
  <c r="VT1292"/>
  <c r="VZ1292" s="1"/>
  <c r="VT1303"/>
  <c r="VZ1303" s="1"/>
  <c r="VT1289"/>
  <c r="VZ1289" s="1"/>
  <c r="VT1282"/>
  <c r="VZ1282" s="1"/>
  <c r="IV1279"/>
  <c r="JB1279" s="1"/>
  <c r="IV1306"/>
  <c r="JB1306" s="1"/>
  <c r="IV1290"/>
  <c r="JB1290" s="1"/>
  <c r="IV1291"/>
  <c r="JB1291" s="1"/>
  <c r="IV1303"/>
  <c r="JB1303" s="1"/>
  <c r="IV1300"/>
  <c r="JB1300" s="1"/>
  <c r="IV1293"/>
  <c r="JB1293" s="1"/>
  <c r="IV1295"/>
  <c r="JB1295" s="1"/>
  <c r="IV1302"/>
  <c r="JB1302" s="1"/>
  <c r="IV1301"/>
  <c r="JB1301" s="1"/>
  <c r="IV1304"/>
  <c r="JB1304" s="1"/>
  <c r="IV1305"/>
  <c r="JB1305" s="1"/>
  <c r="IV1296"/>
  <c r="JB1296" s="1"/>
  <c r="IV1299"/>
  <c r="JB1299" s="1"/>
  <c r="IV1294"/>
  <c r="JB1294" s="1"/>
  <c r="IV1289"/>
  <c r="JB1289" s="1"/>
  <c r="IV1292"/>
  <c r="JB1292" s="1"/>
  <c r="IV1282"/>
  <c r="JB1282" s="1"/>
  <c r="YE1279"/>
  <c r="YK1279" s="1"/>
  <c r="YE1304"/>
  <c r="YK1304" s="1"/>
  <c r="YE1290"/>
  <c r="YK1290" s="1"/>
  <c r="YE1305"/>
  <c r="YK1305" s="1"/>
  <c r="YE1291"/>
  <c r="YK1291" s="1"/>
  <c r="YE1299"/>
  <c r="YK1299" s="1"/>
  <c r="YE1289"/>
  <c r="YK1289" s="1"/>
  <c r="YE1303"/>
  <c r="YK1303" s="1"/>
  <c r="YE1302"/>
  <c r="YK1302" s="1"/>
  <c r="YE1301"/>
  <c r="YK1301" s="1"/>
  <c r="YE1292"/>
  <c r="YK1292" s="1"/>
  <c r="YE1295"/>
  <c r="YK1295" s="1"/>
  <c r="YE1296"/>
  <c r="YK1296" s="1"/>
  <c r="YE1300"/>
  <c r="YK1300" s="1"/>
  <c r="YE1306"/>
  <c r="YK1306" s="1"/>
  <c r="YE1294"/>
  <c r="YK1294" s="1"/>
  <c r="YE1293"/>
  <c r="YK1293" s="1"/>
  <c r="YE1282"/>
  <c r="YK1282" s="1"/>
  <c r="LG1279"/>
  <c r="LM1279" s="1"/>
  <c r="LG1301"/>
  <c r="LM1301" s="1"/>
  <c r="LG1306"/>
  <c r="LM1306" s="1"/>
  <c r="LG1291"/>
  <c r="LM1291" s="1"/>
  <c r="LG1299"/>
  <c r="LM1299" s="1"/>
  <c r="LG1289"/>
  <c r="LM1289" s="1"/>
  <c r="LG1305"/>
  <c r="LM1305" s="1"/>
  <c r="LG1296"/>
  <c r="LM1296" s="1"/>
  <c r="LG1304"/>
  <c r="LM1304" s="1"/>
  <c r="LG1290"/>
  <c r="LM1290" s="1"/>
  <c r="LG1292"/>
  <c r="LM1292" s="1"/>
  <c r="LG1303"/>
  <c r="LM1303" s="1"/>
  <c r="LG1300"/>
  <c r="LM1300" s="1"/>
  <c r="LG1302"/>
  <c r="LM1302" s="1"/>
  <c r="LG1293"/>
  <c r="LM1293" s="1"/>
  <c r="LG1295"/>
  <c r="LM1295" s="1"/>
  <c r="LG1294"/>
  <c r="LM1294" s="1"/>
  <c r="LG1282"/>
  <c r="LM1282" s="1"/>
  <c r="XJ1279"/>
  <c r="XP1279" s="1"/>
  <c r="XJ1301"/>
  <c r="XP1301" s="1"/>
  <c r="XJ1292"/>
  <c r="XP1292" s="1"/>
  <c r="XJ1300"/>
  <c r="XP1300" s="1"/>
  <c r="XJ1306"/>
  <c r="XP1306" s="1"/>
  <c r="XJ1295"/>
  <c r="XP1295" s="1"/>
  <c r="XJ1303"/>
  <c r="XP1303" s="1"/>
  <c r="XJ1289"/>
  <c r="XP1289" s="1"/>
  <c r="XJ1304"/>
  <c r="XP1304" s="1"/>
  <c r="XJ1290"/>
  <c r="XP1290" s="1"/>
  <c r="XJ1296"/>
  <c r="XP1296" s="1"/>
  <c r="XJ1294"/>
  <c r="XP1294" s="1"/>
  <c r="XJ1305"/>
  <c r="XP1305" s="1"/>
  <c r="XJ1291"/>
  <c r="XP1291" s="1"/>
  <c r="XJ1299"/>
  <c r="XP1299" s="1"/>
  <c r="XJ1302"/>
  <c r="XP1302" s="1"/>
  <c r="XJ1293"/>
  <c r="XP1293" s="1"/>
  <c r="XJ1282"/>
  <c r="XP1282" s="1"/>
  <c r="KL1279"/>
  <c r="KR1279" s="1"/>
  <c r="KL1301"/>
  <c r="KR1301" s="1"/>
  <c r="KL1304"/>
  <c r="KR1304" s="1"/>
  <c r="KL1306"/>
  <c r="KR1306" s="1"/>
  <c r="KL1305"/>
  <c r="KR1305" s="1"/>
  <c r="KL1291"/>
  <c r="KR1291" s="1"/>
  <c r="KL1300"/>
  <c r="KR1300" s="1"/>
  <c r="KL1293"/>
  <c r="KR1293" s="1"/>
  <c r="KL1299"/>
  <c r="KR1299" s="1"/>
  <c r="KL1289"/>
  <c r="KR1289" s="1"/>
  <c r="KL1290"/>
  <c r="KR1290" s="1"/>
  <c r="KL1292"/>
  <c r="KR1292" s="1"/>
  <c r="KL1295"/>
  <c r="KR1295" s="1"/>
  <c r="KL1296"/>
  <c r="KR1296" s="1"/>
  <c r="KL1294"/>
  <c r="KR1294" s="1"/>
  <c r="KL1302"/>
  <c r="KR1302" s="1"/>
  <c r="KL1303"/>
  <c r="KR1303" s="1"/>
  <c r="KL1282"/>
  <c r="KR1282" s="1"/>
  <c r="XK1290"/>
  <c r="XQ1290" s="1"/>
  <c r="XK1294"/>
  <c r="XQ1294" s="1"/>
  <c r="XK1302"/>
  <c r="XQ1302" s="1"/>
  <c r="XK1292"/>
  <c r="XQ1292" s="1"/>
  <c r="XK1295"/>
  <c r="XQ1295" s="1"/>
  <c r="XK1299"/>
  <c r="XQ1299" s="1"/>
  <c r="XK1291"/>
  <c r="XQ1291" s="1"/>
  <c r="XK1300"/>
  <c r="XQ1300" s="1"/>
  <c r="XK1301"/>
  <c r="XQ1301" s="1"/>
  <c r="XK1303"/>
  <c r="XQ1303" s="1"/>
  <c r="XK1289"/>
  <c r="XQ1289" s="1"/>
  <c r="XK1304"/>
  <c r="XQ1304" s="1"/>
  <c r="XK1296"/>
  <c r="XQ1296" s="1"/>
  <c r="XK1293"/>
  <c r="XQ1293" s="1"/>
  <c r="XK1305"/>
  <c r="XQ1305" s="1"/>
  <c r="XK1306"/>
  <c r="XQ1306" s="1"/>
  <c r="XK1279"/>
  <c r="XQ1279" s="1"/>
  <c r="XK1282"/>
  <c r="XQ1282" s="1"/>
  <c r="KM1290"/>
  <c r="KS1290" s="1"/>
  <c r="KM1303"/>
  <c r="KS1303" s="1"/>
  <c r="KM1299"/>
  <c r="KS1299" s="1"/>
  <c r="KM1304"/>
  <c r="KS1304" s="1"/>
  <c r="KM1302"/>
  <c r="KS1302" s="1"/>
  <c r="KM1293"/>
  <c r="KS1293" s="1"/>
  <c r="KM1291"/>
  <c r="KS1291" s="1"/>
  <c r="KM1296"/>
  <c r="KS1296" s="1"/>
  <c r="KM1301"/>
  <c r="KS1301" s="1"/>
  <c r="KM1294"/>
  <c r="KS1294" s="1"/>
  <c r="KM1292"/>
  <c r="KS1292" s="1"/>
  <c r="KM1306"/>
  <c r="KS1306" s="1"/>
  <c r="KM1289"/>
  <c r="KS1289" s="1"/>
  <c r="KM1305"/>
  <c r="KS1305" s="1"/>
  <c r="KM1295"/>
  <c r="KS1295" s="1"/>
  <c r="KM1300"/>
  <c r="KS1300" s="1"/>
  <c r="KM1279"/>
  <c r="KS1279" s="1"/>
  <c r="KM1282"/>
  <c r="KS1282" s="1"/>
  <c r="WP1301"/>
  <c r="WV1301" s="1"/>
  <c r="WP1293"/>
  <c r="WV1293" s="1"/>
  <c r="WP1305"/>
  <c r="WV1305" s="1"/>
  <c r="WP1295"/>
  <c r="WV1295" s="1"/>
  <c r="WP1306"/>
  <c r="WV1306" s="1"/>
  <c r="WP1303"/>
  <c r="WV1303" s="1"/>
  <c r="WP1292"/>
  <c r="WV1292" s="1"/>
  <c r="WP1290"/>
  <c r="WV1290" s="1"/>
  <c r="WP1302"/>
  <c r="WV1302" s="1"/>
  <c r="WP1299"/>
  <c r="WV1299" s="1"/>
  <c r="WP1304"/>
  <c r="WV1304" s="1"/>
  <c r="WP1296"/>
  <c r="WV1296" s="1"/>
  <c r="WP1300"/>
  <c r="WV1300" s="1"/>
  <c r="WP1294"/>
  <c r="WV1294" s="1"/>
  <c r="WP1289"/>
  <c r="WV1289" s="1"/>
  <c r="WP1291"/>
  <c r="WV1291" s="1"/>
  <c r="WP1279"/>
  <c r="WV1279" s="1"/>
  <c r="WP1282"/>
  <c r="WV1282" s="1"/>
  <c r="JR1279"/>
  <c r="JX1279" s="1"/>
  <c r="JR1301"/>
  <c r="JX1301" s="1"/>
  <c r="JR1294"/>
  <c r="JX1294" s="1"/>
  <c r="JR1299"/>
  <c r="JX1299" s="1"/>
  <c r="JR1303"/>
  <c r="JX1303" s="1"/>
  <c r="JR1293"/>
  <c r="JX1293" s="1"/>
  <c r="JR1305"/>
  <c r="JX1305" s="1"/>
  <c r="JR1291"/>
  <c r="JX1291" s="1"/>
  <c r="JR1306"/>
  <c r="JX1306" s="1"/>
  <c r="JR1290"/>
  <c r="JX1290" s="1"/>
  <c r="JR1289"/>
  <c r="JX1289" s="1"/>
  <c r="JR1296"/>
  <c r="JX1296" s="1"/>
  <c r="JR1302"/>
  <c r="JX1302" s="1"/>
  <c r="JR1292"/>
  <c r="JX1292" s="1"/>
  <c r="JR1304"/>
  <c r="JX1304" s="1"/>
  <c r="JR1295"/>
  <c r="JX1295" s="1"/>
  <c r="JR1300"/>
  <c r="JX1300" s="1"/>
  <c r="JR1282"/>
  <c r="JX1282" s="1"/>
  <c r="ZA1279"/>
  <c r="ZG1279" s="1"/>
  <c r="ZA1290"/>
  <c r="ZG1290" s="1"/>
  <c r="ZA1289"/>
  <c r="ZG1289" s="1"/>
  <c r="ZA1292"/>
  <c r="ZG1292" s="1"/>
  <c r="ZA1306"/>
  <c r="ZG1306" s="1"/>
  <c r="ZA1303"/>
  <c r="ZG1303" s="1"/>
  <c r="ZA1304"/>
  <c r="ZG1304" s="1"/>
  <c r="ZA1295"/>
  <c r="ZG1295" s="1"/>
  <c r="ZA1299"/>
  <c r="ZG1299" s="1"/>
  <c r="ZA1301"/>
  <c r="ZG1301" s="1"/>
  <c r="ZA1302"/>
  <c r="ZG1302" s="1"/>
  <c r="ZA1293"/>
  <c r="ZG1293" s="1"/>
  <c r="ZA1296"/>
  <c r="ZG1296" s="1"/>
  <c r="ZA1300"/>
  <c r="ZG1300" s="1"/>
  <c r="ZA1294"/>
  <c r="ZG1294" s="1"/>
  <c r="ZA1305"/>
  <c r="ZG1305" s="1"/>
  <c r="ZA1291"/>
  <c r="ZG1291" s="1"/>
  <c r="ZA1282"/>
  <c r="ZG1282" s="1"/>
  <c r="MC1279"/>
  <c r="MI1279" s="1"/>
  <c r="MC1301"/>
  <c r="MI1301" s="1"/>
  <c r="MC1289"/>
  <c r="MI1289" s="1"/>
  <c r="MC1292"/>
  <c r="MI1292" s="1"/>
  <c r="MC1295"/>
  <c r="MI1295" s="1"/>
  <c r="MC1303"/>
  <c r="MI1303" s="1"/>
  <c r="MC1299"/>
  <c r="MI1299" s="1"/>
  <c r="MC1291"/>
  <c r="MI1291" s="1"/>
  <c r="MC1300"/>
  <c r="MI1300" s="1"/>
  <c r="MC1302"/>
  <c r="MI1302" s="1"/>
  <c r="MC1290"/>
  <c r="MI1290" s="1"/>
  <c r="MC1293"/>
  <c r="MI1293" s="1"/>
  <c r="MC1304"/>
  <c r="MI1304" s="1"/>
  <c r="MC1306"/>
  <c r="MI1306" s="1"/>
  <c r="MC1294"/>
  <c r="MI1294" s="1"/>
  <c r="MC1305"/>
  <c r="MI1305" s="1"/>
  <c r="MC1296"/>
  <c r="MI1296" s="1"/>
  <c r="MC1282"/>
  <c r="MI1282" s="1"/>
  <c r="YF1290"/>
  <c r="YL1290" s="1"/>
  <c r="YF1305"/>
  <c r="YL1305" s="1"/>
  <c r="YF1291"/>
  <c r="YL1291" s="1"/>
  <c r="YF1296"/>
  <c r="YL1296" s="1"/>
  <c r="YF1303"/>
  <c r="YL1303" s="1"/>
  <c r="YF1289"/>
  <c r="YL1289" s="1"/>
  <c r="YF1299"/>
  <c r="YL1299" s="1"/>
  <c r="YF1306"/>
  <c r="YL1306" s="1"/>
  <c r="YF1301"/>
  <c r="YL1301" s="1"/>
  <c r="YF1302"/>
  <c r="YL1302" s="1"/>
  <c r="YF1304"/>
  <c r="YL1304" s="1"/>
  <c r="YF1295"/>
  <c r="YL1295" s="1"/>
  <c r="YF1300"/>
  <c r="YL1300" s="1"/>
  <c r="YF1294"/>
  <c r="YL1294" s="1"/>
  <c r="YF1293"/>
  <c r="YL1293" s="1"/>
  <c r="YF1292"/>
  <c r="YL1292" s="1"/>
  <c r="YF1279"/>
  <c r="YL1279" s="1"/>
  <c r="YF1282"/>
  <c r="YL1282" s="1"/>
  <c r="LH1279"/>
  <c r="LN1279" s="1"/>
  <c r="LH1301"/>
  <c r="LN1301" s="1"/>
  <c r="LH1302"/>
  <c r="LN1302" s="1"/>
  <c r="LH1293"/>
  <c r="LN1293" s="1"/>
  <c r="LH1304"/>
  <c r="LN1304" s="1"/>
  <c r="LH1306"/>
  <c r="LN1306" s="1"/>
  <c r="LH1294"/>
  <c r="LN1294" s="1"/>
  <c r="LH1299"/>
  <c r="LN1299" s="1"/>
  <c r="LH1291"/>
  <c r="LN1291" s="1"/>
  <c r="LH1300"/>
  <c r="LN1300" s="1"/>
  <c r="LH1290"/>
  <c r="LN1290" s="1"/>
  <c r="LH1289"/>
  <c r="LN1289" s="1"/>
  <c r="LH1292"/>
  <c r="LN1292" s="1"/>
  <c r="LH1296"/>
  <c r="LN1296" s="1"/>
  <c r="LH1303"/>
  <c r="LN1303" s="1"/>
  <c r="LH1305"/>
  <c r="LN1305" s="1"/>
  <c r="LH1295"/>
  <c r="LN1295" s="1"/>
  <c r="LH1282"/>
  <c r="LN1282" s="1"/>
  <c r="SM1301"/>
  <c r="SS1301" s="1"/>
  <c r="SM1296"/>
  <c r="SS1296" s="1"/>
  <c r="SM1299"/>
  <c r="SS1299" s="1"/>
  <c r="SM1305"/>
  <c r="SS1305" s="1"/>
  <c r="SM1293"/>
  <c r="SS1293" s="1"/>
  <c r="SM1306"/>
  <c r="SS1306" s="1"/>
  <c r="SM1303"/>
  <c r="SS1303" s="1"/>
  <c r="SM1304"/>
  <c r="SS1304" s="1"/>
  <c r="SM1290"/>
  <c r="SS1290" s="1"/>
  <c r="SM1302"/>
  <c r="SS1302" s="1"/>
  <c r="SM1300"/>
  <c r="SS1300" s="1"/>
  <c r="SM1289"/>
  <c r="SS1289" s="1"/>
  <c r="SM1295"/>
  <c r="SS1295" s="1"/>
  <c r="SM1294"/>
  <c r="SS1294" s="1"/>
  <c r="SM1292"/>
  <c r="SS1292" s="1"/>
  <c r="SM1291"/>
  <c r="SS1291" s="1"/>
  <c r="SM1282"/>
  <c r="SS1282" s="1"/>
  <c r="SM1284"/>
  <c r="SS1284" s="1"/>
  <c r="SM1283"/>
  <c r="SS1283" s="1"/>
  <c r="SM1281"/>
  <c r="SS1281" s="1"/>
  <c r="SM1279"/>
  <c r="SS1279" s="1"/>
  <c r="SM1285"/>
  <c r="SS1285" s="1"/>
  <c r="FO1301"/>
  <c r="FU1301" s="1"/>
  <c r="FO1302"/>
  <c r="FU1302" s="1"/>
  <c r="FO1296"/>
  <c r="FU1296" s="1"/>
  <c r="FO1299"/>
  <c r="FU1299" s="1"/>
  <c r="FO1295"/>
  <c r="FU1295" s="1"/>
  <c r="FO1305"/>
  <c r="FU1305" s="1"/>
  <c r="FO1292"/>
  <c r="FU1292" s="1"/>
  <c r="FO1291"/>
  <c r="FU1291" s="1"/>
  <c r="FO1303"/>
  <c r="FU1303" s="1"/>
  <c r="FO1294"/>
  <c r="FU1294" s="1"/>
  <c r="FO1290"/>
  <c r="FU1290" s="1"/>
  <c r="FO1300"/>
  <c r="FU1300" s="1"/>
  <c r="FO1289"/>
  <c r="FU1289" s="1"/>
  <c r="FO1304"/>
  <c r="FU1304" s="1"/>
  <c r="FO1293"/>
  <c r="FU1293" s="1"/>
  <c r="FO1306"/>
  <c r="FU1306" s="1"/>
  <c r="FO1282"/>
  <c r="FU1282" s="1"/>
  <c r="FO1284"/>
  <c r="FU1284" s="1"/>
  <c r="FO1283"/>
  <c r="FU1283" s="1"/>
  <c r="FO1281"/>
  <c r="FU1281" s="1"/>
  <c r="FO1279"/>
  <c r="FU1279" s="1"/>
  <c r="FO1285"/>
  <c r="FU1285" s="1"/>
  <c r="RR1290"/>
  <c r="RX1290" s="1"/>
  <c r="RR1291"/>
  <c r="RX1291" s="1"/>
  <c r="RR1306"/>
  <c r="RX1306" s="1"/>
  <c r="RR1303"/>
  <c r="RX1303" s="1"/>
  <c r="RR1304"/>
  <c r="RX1304" s="1"/>
  <c r="RR1299"/>
  <c r="RX1299" s="1"/>
  <c r="RR1305"/>
  <c r="RX1305" s="1"/>
  <c r="RR1292"/>
  <c r="RX1292" s="1"/>
  <c r="RR1301"/>
  <c r="RX1301" s="1"/>
  <c r="RR1302"/>
  <c r="RX1302" s="1"/>
  <c r="RR1300"/>
  <c r="RX1300" s="1"/>
  <c r="RR1294"/>
  <c r="RX1294" s="1"/>
  <c r="RR1296"/>
  <c r="RX1296" s="1"/>
  <c r="RR1289"/>
  <c r="RX1289" s="1"/>
  <c r="RR1295"/>
  <c r="RX1295" s="1"/>
  <c r="RR1293"/>
  <c r="RX1293" s="1"/>
  <c r="RR1282"/>
  <c r="RX1282" s="1"/>
  <c r="RR1283"/>
  <c r="RX1283" s="1"/>
  <c r="RR1281"/>
  <c r="RX1281" s="1"/>
  <c r="RR1285"/>
  <c r="RX1285" s="1"/>
  <c r="RR1284"/>
  <c r="RX1284" s="1"/>
  <c r="RR1279"/>
  <c r="RX1279" s="1"/>
  <c r="ET1290"/>
  <c r="EZ1290" s="1"/>
  <c r="ET1291"/>
  <c r="EZ1291" s="1"/>
  <c r="ET1299"/>
  <c r="EZ1299" s="1"/>
  <c r="ET1303"/>
  <c r="EZ1303" s="1"/>
  <c r="ET1294"/>
  <c r="EZ1294" s="1"/>
  <c r="ET1292"/>
  <c r="EZ1292" s="1"/>
  <c r="ET1295"/>
  <c r="EZ1295" s="1"/>
  <c r="ET1301"/>
  <c r="EZ1301" s="1"/>
  <c r="ET1302"/>
  <c r="EZ1302" s="1"/>
  <c r="ET1296"/>
  <c r="EZ1296" s="1"/>
  <c r="ET1306"/>
  <c r="EZ1306" s="1"/>
  <c r="ET1289"/>
  <c r="EZ1289" s="1"/>
  <c r="ET1305"/>
  <c r="EZ1305" s="1"/>
  <c r="ET1300"/>
  <c r="EZ1300" s="1"/>
  <c r="ET1304"/>
  <c r="EZ1304" s="1"/>
  <c r="ET1293"/>
  <c r="EZ1293" s="1"/>
  <c r="ET1282"/>
  <c r="EZ1282" s="1"/>
  <c r="ET1284"/>
  <c r="EZ1284" s="1"/>
  <c r="ET1283"/>
  <c r="EZ1283" s="1"/>
  <c r="ET1281"/>
  <c r="EZ1281" s="1"/>
  <c r="ET1279"/>
  <c r="EZ1279" s="1"/>
  <c r="ET1285"/>
  <c r="EZ1285" s="1"/>
  <c r="YQ1323"/>
  <c r="XA1323"/>
  <c r="VK1323"/>
  <c r="TU1323"/>
  <c r="SE1323"/>
  <c r="QO1323"/>
  <c r="OY1323"/>
  <c r="MN1323"/>
  <c r="KX1323"/>
  <c r="JH1323"/>
  <c r="HR1323"/>
  <c r="GB1323"/>
  <c r="EL1323"/>
  <c r="CV1323"/>
  <c r="BF1323"/>
  <c r="P1323"/>
  <c r="XV1323"/>
  <c r="WF1323"/>
  <c r="UP1323"/>
  <c r="SZ1323"/>
  <c r="RJ1323"/>
  <c r="PT1323"/>
  <c r="OD1323"/>
  <c r="LS1323"/>
  <c r="KC1323"/>
  <c r="IM1323"/>
  <c r="GW1323"/>
  <c r="FG1323"/>
  <c r="DQ1323"/>
  <c r="CA1323"/>
  <c r="AK1323"/>
  <c r="NI1323"/>
  <c r="YQ1279"/>
  <c r="XA1279"/>
  <c r="VK1279"/>
  <c r="TU1279"/>
  <c r="SE1279"/>
  <c r="QO1279"/>
  <c r="OY1279"/>
  <c r="NI1279"/>
  <c r="LS1279"/>
  <c r="KC1279"/>
  <c r="IM1279"/>
  <c r="GW1279"/>
  <c r="FG1279"/>
  <c r="DQ1279"/>
  <c r="CA1279"/>
  <c r="AK1279"/>
  <c r="XV1279"/>
  <c r="WF1279"/>
  <c r="UP1279"/>
  <c r="SZ1279"/>
  <c r="RJ1279"/>
  <c r="PT1279"/>
  <c r="OD1279"/>
  <c r="MN1279"/>
  <c r="KX1279"/>
  <c r="JH1279"/>
  <c r="HR1279"/>
  <c r="GB1279"/>
  <c r="EL1279"/>
  <c r="CV1279"/>
  <c r="BF1279"/>
  <c r="P1279"/>
  <c r="XB1323"/>
  <c r="VL1323"/>
  <c r="TV1323"/>
  <c r="SF1323"/>
  <c r="QP1323"/>
  <c r="OZ1323"/>
  <c r="NJ1323"/>
  <c r="MO1323"/>
  <c r="KY1323"/>
  <c r="JI1323"/>
  <c r="HS1323"/>
  <c r="GC1323"/>
  <c r="EM1323"/>
  <c r="CW1323"/>
  <c r="BG1323"/>
  <c r="Q1323"/>
  <c r="XW1323"/>
  <c r="WG1323"/>
  <c r="UQ1323"/>
  <c r="TA1323"/>
  <c r="RK1323"/>
  <c r="PU1323"/>
  <c r="OE1323"/>
  <c r="YR1323"/>
  <c r="LT1323"/>
  <c r="KD1323"/>
  <c r="IN1323"/>
  <c r="GX1323"/>
  <c r="FH1323"/>
  <c r="DR1323"/>
  <c r="CB1323"/>
  <c r="AL1323"/>
  <c r="XA1319"/>
  <c r="VK1319"/>
  <c r="TU1319"/>
  <c r="SE1319"/>
  <c r="QO1319"/>
  <c r="OY1319"/>
  <c r="NI1319"/>
  <c r="LS1319"/>
  <c r="KC1319"/>
  <c r="IM1319"/>
  <c r="GW1319"/>
  <c r="FG1319"/>
  <c r="DQ1319"/>
  <c r="CA1319"/>
  <c r="AK1319"/>
  <c r="YQ1319"/>
  <c r="XV1319"/>
  <c r="WF1319"/>
  <c r="UP1319"/>
  <c r="SZ1319"/>
  <c r="RJ1319"/>
  <c r="PT1319"/>
  <c r="OD1319"/>
  <c r="MN1319"/>
  <c r="KX1319"/>
  <c r="JH1319"/>
  <c r="HR1319"/>
  <c r="GB1319"/>
  <c r="EL1319"/>
  <c r="CV1319"/>
  <c r="BF1319"/>
  <c r="P1319"/>
  <c r="XA1318"/>
  <c r="VK1318"/>
  <c r="TU1318"/>
  <c r="SE1318"/>
  <c r="QO1318"/>
  <c r="OY1318"/>
  <c r="NI1318"/>
  <c r="LS1318"/>
  <c r="KC1318"/>
  <c r="IM1318"/>
  <c r="GB1318"/>
  <c r="EL1318"/>
  <c r="CV1318"/>
  <c r="BF1318"/>
  <c r="P1318"/>
  <c r="GW1318"/>
  <c r="XV1318"/>
  <c r="WF1318"/>
  <c r="UP1318"/>
  <c r="SZ1318"/>
  <c r="RJ1318"/>
  <c r="PT1318"/>
  <c r="OD1318"/>
  <c r="MN1318"/>
  <c r="KX1318"/>
  <c r="JH1318"/>
  <c r="YQ1318"/>
  <c r="FG1318"/>
  <c r="DQ1318"/>
  <c r="CA1318"/>
  <c r="AK1318"/>
  <c r="HR1318"/>
  <c r="XW1318"/>
  <c r="WG1318"/>
  <c r="UQ1318"/>
  <c r="TA1318"/>
  <c r="RK1318"/>
  <c r="PU1318"/>
  <c r="OE1318"/>
  <c r="MO1318"/>
  <c r="KY1318"/>
  <c r="JI1318"/>
  <c r="HS1318"/>
  <c r="GC1318"/>
  <c r="EM1318"/>
  <c r="CW1318"/>
  <c r="BG1318"/>
  <c r="Q1318"/>
  <c r="YR1318"/>
  <c r="XB1318"/>
  <c r="VL1318"/>
  <c r="TV1318"/>
  <c r="SF1318"/>
  <c r="QP1318"/>
  <c r="OZ1318"/>
  <c r="NJ1318"/>
  <c r="LT1318"/>
  <c r="KD1318"/>
  <c r="IN1318"/>
  <c r="GX1318"/>
  <c r="FH1318"/>
  <c r="DR1318"/>
  <c r="CB1318"/>
  <c r="AL1318"/>
  <c r="XA1282"/>
  <c r="VK1282"/>
  <c r="TU1282"/>
  <c r="SE1282"/>
  <c r="QO1282"/>
  <c r="OY1282"/>
  <c r="NI1282"/>
  <c r="LS1282"/>
  <c r="KC1282"/>
  <c r="IM1282"/>
  <c r="GW1282"/>
  <c r="FG1282"/>
  <c r="DQ1282"/>
  <c r="CA1282"/>
  <c r="AK1282"/>
  <c r="YQ1282"/>
  <c r="XV1282"/>
  <c r="WF1282"/>
  <c r="UP1282"/>
  <c r="SZ1282"/>
  <c r="RJ1282"/>
  <c r="PT1282"/>
  <c r="OD1282"/>
  <c r="MN1282"/>
  <c r="KX1282"/>
  <c r="JH1282"/>
  <c r="HR1282"/>
  <c r="GB1282"/>
  <c r="EL1282"/>
  <c r="CV1282"/>
  <c r="BF1282"/>
  <c r="P1282"/>
  <c r="XV1321"/>
  <c r="WF1321"/>
  <c r="UP1321"/>
  <c r="SZ1321"/>
  <c r="RJ1321"/>
  <c r="PT1321"/>
  <c r="YQ1321"/>
  <c r="NI1321"/>
  <c r="LS1321"/>
  <c r="KC1321"/>
  <c r="IM1321"/>
  <c r="GW1321"/>
  <c r="FG1321"/>
  <c r="DQ1321"/>
  <c r="CA1321"/>
  <c r="AK1321"/>
  <c r="XA1321"/>
  <c r="VK1321"/>
  <c r="TU1321"/>
  <c r="SE1321"/>
  <c r="QO1321"/>
  <c r="OY1321"/>
  <c r="OD1321"/>
  <c r="MN1321"/>
  <c r="KX1321"/>
  <c r="JH1321"/>
  <c r="HR1321"/>
  <c r="GB1321"/>
  <c r="EL1321"/>
  <c r="CV1321"/>
  <c r="BF1321"/>
  <c r="P1321"/>
  <c r="XA1317"/>
  <c r="VK1317"/>
  <c r="TU1317"/>
  <c r="SE1317"/>
  <c r="QO1317"/>
  <c r="OY1317"/>
  <c r="NI1317"/>
  <c r="LS1317"/>
  <c r="KC1317"/>
  <c r="IM1317"/>
  <c r="GW1317"/>
  <c r="FG1317"/>
  <c r="DQ1317"/>
  <c r="CA1317"/>
  <c r="AK1317"/>
  <c r="YQ1317"/>
  <c r="XV1317"/>
  <c r="WF1317"/>
  <c r="UP1317"/>
  <c r="SZ1317"/>
  <c r="RJ1317"/>
  <c r="PT1317"/>
  <c r="OD1317"/>
  <c r="MN1317"/>
  <c r="KX1317"/>
  <c r="JH1317"/>
  <c r="HR1317"/>
  <c r="GB1317"/>
  <c r="EL1317"/>
  <c r="CV1317"/>
  <c r="BF1317"/>
  <c r="P1317"/>
  <c r="WO1285"/>
  <c r="WU1285" s="1"/>
  <c r="QC1285"/>
  <c r="QI1285" s="1"/>
  <c r="VT1285"/>
  <c r="VZ1285" s="1"/>
  <c r="YE1285"/>
  <c r="YK1285" s="1"/>
  <c r="EU1285"/>
  <c r="FA1285" s="1"/>
  <c r="IV1285"/>
  <c r="JB1285" s="1"/>
  <c r="QX1285"/>
  <c r="RD1285" s="1"/>
  <c r="DZ1285"/>
  <c r="EF1285" s="1"/>
  <c r="MA1280"/>
  <c r="MG1280" s="1"/>
  <c r="YY1280"/>
  <c r="ZE1280" s="1"/>
  <c r="ET1280"/>
  <c r="EZ1280" s="1"/>
  <c r="QD1283"/>
  <c r="QJ1283" s="1"/>
  <c r="XK1283"/>
  <c r="XQ1283" s="1"/>
  <c r="WP1283"/>
  <c r="WV1283" s="1"/>
  <c r="ZA1283"/>
  <c r="ZG1283" s="1"/>
  <c r="LH1283"/>
  <c r="LN1283" s="1"/>
  <c r="EV1283"/>
  <c r="FB1283" s="1"/>
  <c r="FQ1283"/>
  <c r="FW1283" s="1"/>
  <c r="WO1280"/>
  <c r="WU1280" s="1"/>
  <c r="QC1280"/>
  <c r="QI1280" s="1"/>
  <c r="DE1280"/>
  <c r="DK1280" s="1"/>
  <c r="RS1280"/>
  <c r="RY1280" s="1"/>
  <c r="EU1280"/>
  <c r="FA1280" s="1"/>
  <c r="KL1280"/>
  <c r="KR1280" s="1"/>
  <c r="IV1280"/>
  <c r="JB1280" s="1"/>
  <c r="YE1280"/>
  <c r="YK1280" s="1"/>
  <c r="LG1280"/>
  <c r="LM1280" s="1"/>
  <c r="WO1286"/>
  <c r="WU1286" s="1"/>
  <c r="QC1286"/>
  <c r="QI1286" s="1"/>
  <c r="EU1286"/>
  <c r="FA1286" s="1"/>
  <c r="DZ1286"/>
  <c r="EF1286" s="1"/>
  <c r="DE1286"/>
  <c r="DK1286" s="1"/>
  <c r="VT1286"/>
  <c r="VZ1286" s="1"/>
  <c r="PH1286"/>
  <c r="PN1286" s="1"/>
  <c r="IV1286"/>
  <c r="JB1286" s="1"/>
  <c r="CJ1286"/>
  <c r="CP1286" s="1"/>
  <c r="LG1286"/>
  <c r="LM1286" s="1"/>
  <c r="XJ1286"/>
  <c r="XP1286" s="1"/>
  <c r="KL1286"/>
  <c r="KR1286" s="1"/>
  <c r="XK1280"/>
  <c r="XQ1280" s="1"/>
  <c r="EA1280"/>
  <c r="EG1280" s="1"/>
  <c r="WP1280"/>
  <c r="WV1280" s="1"/>
  <c r="QY1280"/>
  <c r="RE1280" s="1"/>
  <c r="JR1280"/>
  <c r="JX1280" s="1"/>
  <c r="DF1280"/>
  <c r="DL1280" s="1"/>
  <c r="ZA1280"/>
  <c r="ZG1280" s="1"/>
  <c r="SO1280"/>
  <c r="SU1280" s="1"/>
  <c r="YF1280"/>
  <c r="YL1280" s="1"/>
  <c r="RT1280"/>
  <c r="RZ1280" s="1"/>
  <c r="ET1286"/>
  <c r="EZ1286" s="1"/>
  <c r="RR1286"/>
  <c r="RX1286" s="1"/>
  <c r="FO1286"/>
  <c r="FU1286" s="1"/>
  <c r="BF1298"/>
  <c r="EL1298"/>
  <c r="HR1298"/>
  <c r="KX1298"/>
  <c r="OD1298"/>
  <c r="RJ1298"/>
  <c r="UP1298"/>
  <c r="XV1298"/>
  <c r="AK1298"/>
  <c r="DQ1298"/>
  <c r="GW1298"/>
  <c r="KC1298"/>
  <c r="NI1298"/>
  <c r="QO1298"/>
  <c r="TU1298"/>
  <c r="XA1298"/>
  <c r="CB1298"/>
  <c r="FH1298"/>
  <c r="IN1298"/>
  <c r="LT1298"/>
  <c r="OZ1298"/>
  <c r="SF1298"/>
  <c r="VL1298"/>
  <c r="YR1298"/>
  <c r="BG1298"/>
  <c r="EM1298"/>
  <c r="HS1298"/>
  <c r="KY1298"/>
  <c r="OE1298"/>
  <c r="RK1298"/>
  <c r="UQ1298"/>
  <c r="XW1298"/>
  <c r="AL1288"/>
  <c r="DR1288"/>
  <c r="GX1288"/>
  <c r="KD1288"/>
  <c r="NJ1288"/>
  <c r="QP1288"/>
  <c r="TV1288"/>
  <c r="XB1288"/>
  <c r="Q1288"/>
  <c r="CW1288"/>
  <c r="GC1288"/>
  <c r="JI1288"/>
  <c r="MO1288"/>
  <c r="PU1288"/>
  <c r="TA1288"/>
  <c r="WG1288"/>
  <c r="QY1285"/>
  <c r="RE1285" s="1"/>
  <c r="KM1285"/>
  <c r="KS1285" s="1"/>
  <c r="XK1285"/>
  <c r="XQ1285" s="1"/>
  <c r="QD1285"/>
  <c r="QJ1285" s="1"/>
  <c r="YF1285"/>
  <c r="YL1285" s="1"/>
  <c r="RT1285"/>
  <c r="RZ1285" s="1"/>
  <c r="LH1285"/>
  <c r="LN1285" s="1"/>
  <c r="ZA1285"/>
  <c r="ZG1285" s="1"/>
  <c r="SO1285"/>
  <c r="SU1285" s="1"/>
  <c r="JQ1283"/>
  <c r="JW1283" s="1"/>
  <c r="LG1283"/>
  <c r="LM1283" s="1"/>
  <c r="VT1283"/>
  <c r="VZ1283" s="1"/>
  <c r="JQ1281"/>
  <c r="JW1281" s="1"/>
  <c r="EU1281"/>
  <c r="FA1281" s="1"/>
  <c r="XJ1281"/>
  <c r="XP1281" s="1"/>
  <c r="DZ1281"/>
  <c r="EF1281" s="1"/>
  <c r="CJ1281"/>
  <c r="CP1281" s="1"/>
  <c r="LG1281"/>
  <c r="LM1281" s="1"/>
  <c r="XK1281"/>
  <c r="XQ1281" s="1"/>
  <c r="QY1281"/>
  <c r="RE1281" s="1"/>
  <c r="SO1281"/>
  <c r="SU1281" s="1"/>
  <c r="RT1281"/>
  <c r="RZ1281" s="1"/>
  <c r="XK1286"/>
  <c r="XQ1286" s="1"/>
  <c r="KM1286"/>
  <c r="KS1286" s="1"/>
  <c r="SO1286"/>
  <c r="SU1286" s="1"/>
  <c r="MC1286"/>
  <c r="MI1286" s="1"/>
  <c r="LH1286"/>
  <c r="LN1286" s="1"/>
  <c r="WO1284"/>
  <c r="WU1284" s="1"/>
  <c r="IV1284"/>
  <c r="JB1284" s="1"/>
  <c r="VT1284"/>
  <c r="VZ1284" s="1"/>
  <c r="XJ1284"/>
  <c r="XP1284" s="1"/>
  <c r="KM1284"/>
  <c r="KS1284" s="1"/>
  <c r="XK1284"/>
  <c r="XQ1284" s="1"/>
  <c r="WP1284"/>
  <c r="WV1284" s="1"/>
  <c r="JR1284"/>
  <c r="JX1284" s="1"/>
  <c r="MC1284"/>
  <c r="MI1284" s="1"/>
  <c r="LH1284"/>
  <c r="LN1284" s="1"/>
  <c r="YF1284"/>
  <c r="YL1284" s="1"/>
  <c r="QC1279"/>
  <c r="QI1279" s="1"/>
  <c r="QC1290"/>
  <c r="QI1290" s="1"/>
  <c r="QC1300"/>
  <c r="QI1300" s="1"/>
  <c r="QC1292"/>
  <c r="QI1292" s="1"/>
  <c r="QC1295"/>
  <c r="QI1295" s="1"/>
  <c r="QC1303"/>
  <c r="QI1303" s="1"/>
  <c r="QC1289"/>
  <c r="QI1289" s="1"/>
  <c r="QC1301"/>
  <c r="QI1301" s="1"/>
  <c r="QC1304"/>
  <c r="QI1304" s="1"/>
  <c r="QC1291"/>
  <c r="QI1291" s="1"/>
  <c r="QC1294"/>
  <c r="QI1294" s="1"/>
  <c r="QC1306"/>
  <c r="QI1306" s="1"/>
  <c r="QC1305"/>
  <c r="QI1305" s="1"/>
  <c r="QC1296"/>
  <c r="QI1296" s="1"/>
  <c r="QC1299"/>
  <c r="QI1299" s="1"/>
  <c r="QC1302"/>
  <c r="QI1302" s="1"/>
  <c r="QC1293"/>
  <c r="QI1293" s="1"/>
  <c r="QC1282"/>
  <c r="QI1282" s="1"/>
  <c r="DE1279"/>
  <c r="DK1279" s="1"/>
  <c r="DE1301"/>
  <c r="DK1301" s="1"/>
  <c r="DE1290"/>
  <c r="DK1290" s="1"/>
  <c r="DE1306"/>
  <c r="DK1306" s="1"/>
  <c r="DE1295"/>
  <c r="DK1295" s="1"/>
  <c r="DE1292"/>
  <c r="DK1292" s="1"/>
  <c r="DE1296"/>
  <c r="DK1296" s="1"/>
  <c r="DE1300"/>
  <c r="DK1300" s="1"/>
  <c r="DE1293"/>
  <c r="DK1293" s="1"/>
  <c r="DE1304"/>
  <c r="DK1304" s="1"/>
  <c r="DE1305"/>
  <c r="DK1305" s="1"/>
  <c r="DE1299"/>
  <c r="DK1299" s="1"/>
  <c r="DE1289"/>
  <c r="DK1289" s="1"/>
  <c r="DE1291"/>
  <c r="DK1291" s="1"/>
  <c r="DE1303"/>
  <c r="DK1303" s="1"/>
  <c r="DE1294"/>
  <c r="DK1294" s="1"/>
  <c r="DE1302"/>
  <c r="DK1302" s="1"/>
  <c r="DE1282"/>
  <c r="DK1282" s="1"/>
  <c r="PH1279"/>
  <c r="PN1279" s="1"/>
  <c r="PH1304"/>
  <c r="PN1304" s="1"/>
  <c r="PH1291"/>
  <c r="PN1291" s="1"/>
  <c r="PH1303"/>
  <c r="PN1303" s="1"/>
  <c r="PH1306"/>
  <c r="PN1306" s="1"/>
  <c r="PH1295"/>
  <c r="PN1295" s="1"/>
  <c r="PH1300"/>
  <c r="PN1300" s="1"/>
  <c r="PH1289"/>
  <c r="PN1289" s="1"/>
  <c r="PH1301"/>
  <c r="PN1301" s="1"/>
  <c r="PH1290"/>
  <c r="PN1290" s="1"/>
  <c r="PH1305"/>
  <c r="PN1305" s="1"/>
  <c r="PH1296"/>
  <c r="PN1296" s="1"/>
  <c r="PH1302"/>
  <c r="PN1302" s="1"/>
  <c r="PH1292"/>
  <c r="PN1292" s="1"/>
  <c r="PH1299"/>
  <c r="PN1299" s="1"/>
  <c r="PH1294"/>
  <c r="PN1294" s="1"/>
  <c r="PH1293"/>
  <c r="PN1293" s="1"/>
  <c r="PH1282"/>
  <c r="PN1282" s="1"/>
  <c r="CJ1279"/>
  <c r="CP1279" s="1"/>
  <c r="CJ1290"/>
  <c r="CP1290" s="1"/>
  <c r="CJ1304"/>
  <c r="CP1304" s="1"/>
  <c r="CJ1305"/>
  <c r="CP1305" s="1"/>
  <c r="CJ1303"/>
  <c r="CP1303" s="1"/>
  <c r="CJ1306"/>
  <c r="CP1306" s="1"/>
  <c r="CJ1291"/>
  <c r="CP1291" s="1"/>
  <c r="CJ1299"/>
  <c r="CP1299" s="1"/>
  <c r="CJ1289"/>
  <c r="CP1289" s="1"/>
  <c r="CJ1301"/>
  <c r="CP1301" s="1"/>
  <c r="CJ1295"/>
  <c r="CP1295" s="1"/>
  <c r="CJ1300"/>
  <c r="CP1300" s="1"/>
  <c r="CJ1293"/>
  <c r="CP1293" s="1"/>
  <c r="CJ1292"/>
  <c r="CP1292" s="1"/>
  <c r="CJ1296"/>
  <c r="CP1296" s="1"/>
  <c r="CJ1294"/>
  <c r="CP1294" s="1"/>
  <c r="CJ1302"/>
  <c r="CP1302" s="1"/>
  <c r="CJ1282"/>
  <c r="CP1282" s="1"/>
  <c r="RS1279"/>
  <c r="RY1279" s="1"/>
  <c r="RS1301"/>
  <c r="RY1301" s="1"/>
  <c r="RS1304"/>
  <c r="RY1304" s="1"/>
  <c r="RS1290"/>
  <c r="RY1290" s="1"/>
  <c r="RS1295"/>
  <c r="RY1295" s="1"/>
  <c r="RS1294"/>
  <c r="RY1294" s="1"/>
  <c r="RS1293"/>
  <c r="RY1293" s="1"/>
  <c r="RS1305"/>
  <c r="RY1305" s="1"/>
  <c r="RS1296"/>
  <c r="RY1296" s="1"/>
  <c r="RS1300"/>
  <c r="RY1300" s="1"/>
  <c r="RS1302"/>
  <c r="RY1302" s="1"/>
  <c r="RS1306"/>
  <c r="RY1306" s="1"/>
  <c r="RS1303"/>
  <c r="RY1303" s="1"/>
  <c r="RS1292"/>
  <c r="RY1292" s="1"/>
  <c r="RS1291"/>
  <c r="RY1291" s="1"/>
  <c r="RS1299"/>
  <c r="RY1299" s="1"/>
  <c r="RS1289"/>
  <c r="RY1289" s="1"/>
  <c r="RS1282"/>
  <c r="RY1282" s="1"/>
  <c r="EU1279"/>
  <c r="FA1279" s="1"/>
  <c r="EU1301"/>
  <c r="FA1301" s="1"/>
  <c r="EU1290"/>
  <c r="FA1290" s="1"/>
  <c r="EU1306"/>
  <c r="FA1306" s="1"/>
  <c r="EU1291"/>
  <c r="FA1291" s="1"/>
  <c r="EU1294"/>
  <c r="FA1294" s="1"/>
  <c r="EU1289"/>
  <c r="FA1289" s="1"/>
  <c r="EU1305"/>
  <c r="FA1305" s="1"/>
  <c r="EU1303"/>
  <c r="FA1303" s="1"/>
  <c r="EU1300"/>
  <c r="FA1300" s="1"/>
  <c r="EU1304"/>
  <c r="FA1304" s="1"/>
  <c r="EU1292"/>
  <c r="FA1292" s="1"/>
  <c r="EU1296"/>
  <c r="FA1296" s="1"/>
  <c r="EU1293"/>
  <c r="FA1293" s="1"/>
  <c r="EU1295"/>
  <c r="FA1295" s="1"/>
  <c r="EU1299"/>
  <c r="FA1299" s="1"/>
  <c r="EU1302"/>
  <c r="FA1302" s="1"/>
  <c r="EU1282"/>
  <c r="FA1282" s="1"/>
  <c r="QX1279"/>
  <c r="RD1279" s="1"/>
  <c r="QX1301"/>
  <c r="RD1301" s="1"/>
  <c r="QX1306"/>
  <c r="RD1306" s="1"/>
  <c r="QX1303"/>
  <c r="RD1303" s="1"/>
  <c r="QX1300"/>
  <c r="RD1300" s="1"/>
  <c r="QX1289"/>
  <c r="RD1289" s="1"/>
  <c r="QX1295"/>
  <c r="RD1295" s="1"/>
  <c r="QX1296"/>
  <c r="RD1296" s="1"/>
  <c r="QX1293"/>
  <c r="RD1293" s="1"/>
  <c r="QX1304"/>
  <c r="RD1304" s="1"/>
  <c r="QX1290"/>
  <c r="RD1290" s="1"/>
  <c r="QX1292"/>
  <c r="RD1292" s="1"/>
  <c r="QX1299"/>
  <c r="RD1299" s="1"/>
  <c r="QX1294"/>
  <c r="RD1294" s="1"/>
  <c r="QX1302"/>
  <c r="RD1302" s="1"/>
  <c r="QX1305"/>
  <c r="RD1305" s="1"/>
  <c r="QX1291"/>
  <c r="RD1291" s="1"/>
  <c r="QX1282"/>
  <c r="RD1282" s="1"/>
  <c r="DZ1279"/>
  <c r="EF1279" s="1"/>
  <c r="DZ1301"/>
  <c r="EF1301" s="1"/>
  <c r="DZ1299"/>
  <c r="EF1299" s="1"/>
  <c r="DZ1306"/>
  <c r="EF1306" s="1"/>
  <c r="DZ1305"/>
  <c r="EF1305" s="1"/>
  <c r="DZ1291"/>
  <c r="EF1291" s="1"/>
  <c r="DZ1303"/>
  <c r="EF1303" s="1"/>
  <c r="DZ1294"/>
  <c r="EF1294" s="1"/>
  <c r="DZ1302"/>
  <c r="EF1302" s="1"/>
  <c r="DZ1293"/>
  <c r="EF1293" s="1"/>
  <c r="DZ1304"/>
  <c r="EF1304" s="1"/>
  <c r="DZ1290"/>
  <c r="EF1290" s="1"/>
  <c r="DZ1292"/>
  <c r="EF1292" s="1"/>
  <c r="DZ1295"/>
  <c r="EF1295" s="1"/>
  <c r="DZ1296"/>
  <c r="EF1296" s="1"/>
  <c r="DZ1300"/>
  <c r="EF1300" s="1"/>
  <c r="DZ1289"/>
  <c r="EF1289" s="1"/>
  <c r="DZ1282"/>
  <c r="EF1282" s="1"/>
  <c r="QY1301"/>
  <c r="RE1301" s="1"/>
  <c r="QY1299"/>
  <c r="RE1299" s="1"/>
  <c r="QY1304"/>
  <c r="RE1304" s="1"/>
  <c r="QY1295"/>
  <c r="RE1295" s="1"/>
  <c r="QY1300"/>
  <c r="RE1300" s="1"/>
  <c r="QY1289"/>
  <c r="RE1289" s="1"/>
  <c r="QY1292"/>
  <c r="RE1292" s="1"/>
  <c r="QY1290"/>
  <c r="RE1290" s="1"/>
  <c r="QY1303"/>
  <c r="RE1303" s="1"/>
  <c r="QY1305"/>
  <c r="RE1305" s="1"/>
  <c r="QY1291"/>
  <c r="RE1291" s="1"/>
  <c r="QY1296"/>
  <c r="RE1296" s="1"/>
  <c r="QY1294"/>
  <c r="RE1294" s="1"/>
  <c r="QY1302"/>
  <c r="RE1302" s="1"/>
  <c r="QY1293"/>
  <c r="RE1293" s="1"/>
  <c r="QY1306"/>
  <c r="RE1306" s="1"/>
  <c r="QY1279"/>
  <c r="RE1279" s="1"/>
  <c r="QY1282"/>
  <c r="RE1282" s="1"/>
  <c r="EA1301"/>
  <c r="EG1301" s="1"/>
  <c r="EA1294"/>
  <c r="EG1294" s="1"/>
  <c r="EA1289"/>
  <c r="EG1289" s="1"/>
  <c r="EA1305"/>
  <c r="EG1305" s="1"/>
  <c r="EA1302"/>
  <c r="EG1302" s="1"/>
  <c r="EA1299"/>
  <c r="EG1299" s="1"/>
  <c r="EA1291"/>
  <c r="EG1291" s="1"/>
  <c r="EA1296"/>
  <c r="EG1296" s="1"/>
  <c r="EA1300"/>
  <c r="EG1300" s="1"/>
  <c r="EA1290"/>
  <c r="EG1290" s="1"/>
  <c r="EA1303"/>
  <c r="EG1303" s="1"/>
  <c r="EA1292"/>
  <c r="EG1292" s="1"/>
  <c r="EA1293"/>
  <c r="EG1293" s="1"/>
  <c r="EA1304"/>
  <c r="EG1304" s="1"/>
  <c r="EA1295"/>
  <c r="EG1295" s="1"/>
  <c r="EA1306"/>
  <c r="EG1306" s="1"/>
  <c r="EA1279"/>
  <c r="EG1279" s="1"/>
  <c r="EA1282"/>
  <c r="EG1282" s="1"/>
  <c r="QD1279"/>
  <c r="QJ1279" s="1"/>
  <c r="QD1301"/>
  <c r="QJ1301" s="1"/>
  <c r="QD1289"/>
  <c r="QJ1289" s="1"/>
  <c r="QD1304"/>
  <c r="QJ1304" s="1"/>
  <c r="QD1303"/>
  <c r="QJ1303" s="1"/>
  <c r="QD1299"/>
  <c r="QJ1299" s="1"/>
  <c r="QD1291"/>
  <c r="QJ1291" s="1"/>
  <c r="QD1296"/>
  <c r="QJ1296" s="1"/>
  <c r="QD1290"/>
  <c r="QJ1290" s="1"/>
  <c r="QD1302"/>
  <c r="QJ1302" s="1"/>
  <c r="QD1292"/>
  <c r="QJ1292" s="1"/>
  <c r="QD1306"/>
  <c r="QJ1306" s="1"/>
  <c r="QD1294"/>
  <c r="QJ1294" s="1"/>
  <c r="QD1293"/>
  <c r="QJ1293" s="1"/>
  <c r="QD1305"/>
  <c r="QJ1305" s="1"/>
  <c r="QD1295"/>
  <c r="QJ1295" s="1"/>
  <c r="QD1300"/>
  <c r="QJ1300" s="1"/>
  <c r="QD1282"/>
  <c r="QJ1282" s="1"/>
  <c r="DF1301"/>
  <c r="DL1301" s="1"/>
  <c r="DF1294"/>
  <c r="DL1294" s="1"/>
  <c r="DF1293"/>
  <c r="DL1293" s="1"/>
  <c r="DF1306"/>
  <c r="DL1306" s="1"/>
  <c r="DF1302"/>
  <c r="DL1302" s="1"/>
  <c r="DF1299"/>
  <c r="DL1299" s="1"/>
  <c r="DF1304"/>
  <c r="DL1304" s="1"/>
  <c r="DF1295"/>
  <c r="DL1295" s="1"/>
  <c r="DF1300"/>
  <c r="DL1300" s="1"/>
  <c r="DF1290"/>
  <c r="DL1290" s="1"/>
  <c r="DF1292"/>
  <c r="DL1292" s="1"/>
  <c r="DF1303"/>
  <c r="DL1303" s="1"/>
  <c r="DF1289"/>
  <c r="DL1289" s="1"/>
  <c r="DF1305"/>
  <c r="DL1305" s="1"/>
  <c r="DF1291"/>
  <c r="DL1291" s="1"/>
  <c r="DF1296"/>
  <c r="DL1296" s="1"/>
  <c r="DF1282"/>
  <c r="DL1282" s="1"/>
  <c r="DF1279"/>
  <c r="DL1279" s="1"/>
  <c r="SO1290"/>
  <c r="SU1290" s="1"/>
  <c r="SO1294"/>
  <c r="SU1294" s="1"/>
  <c r="SO1302"/>
  <c r="SU1302" s="1"/>
  <c r="SO1293"/>
  <c r="SU1293" s="1"/>
  <c r="SO1292"/>
  <c r="SU1292" s="1"/>
  <c r="SO1303"/>
  <c r="SU1303" s="1"/>
  <c r="SO1305"/>
  <c r="SU1305" s="1"/>
  <c r="SO1291"/>
  <c r="SU1291" s="1"/>
  <c r="SO1306"/>
  <c r="SU1306" s="1"/>
  <c r="SO1301"/>
  <c r="SU1301" s="1"/>
  <c r="SO1289"/>
  <c r="SU1289" s="1"/>
  <c r="SO1299"/>
  <c r="SU1299" s="1"/>
  <c r="SO1296"/>
  <c r="SU1296" s="1"/>
  <c r="SO1304"/>
  <c r="SU1304" s="1"/>
  <c r="SO1295"/>
  <c r="SU1295" s="1"/>
  <c r="SO1300"/>
  <c r="SU1300" s="1"/>
  <c r="SO1279"/>
  <c r="SU1279" s="1"/>
  <c r="SO1282"/>
  <c r="SU1282" s="1"/>
  <c r="FQ1301"/>
  <c r="FW1301" s="1"/>
  <c r="FQ1303"/>
  <c r="FW1303" s="1"/>
  <c r="FQ1289"/>
  <c r="FW1289" s="1"/>
  <c r="FQ1292"/>
  <c r="FW1292" s="1"/>
  <c r="FQ1291"/>
  <c r="FW1291" s="1"/>
  <c r="FQ1300"/>
  <c r="FW1300" s="1"/>
  <c r="FQ1293"/>
  <c r="FW1293" s="1"/>
  <c r="FQ1296"/>
  <c r="FW1296" s="1"/>
  <c r="FQ1290"/>
  <c r="FW1290" s="1"/>
  <c r="FQ1294"/>
  <c r="FW1294" s="1"/>
  <c r="FQ1299"/>
  <c r="FW1299" s="1"/>
  <c r="FQ1304"/>
  <c r="FW1304" s="1"/>
  <c r="FQ1295"/>
  <c r="FW1295" s="1"/>
  <c r="FQ1302"/>
  <c r="FW1302" s="1"/>
  <c r="FQ1305"/>
  <c r="FW1305" s="1"/>
  <c r="FQ1306"/>
  <c r="FW1306" s="1"/>
  <c r="FQ1279"/>
  <c r="FW1279" s="1"/>
  <c r="FQ1282"/>
  <c r="FW1282" s="1"/>
  <c r="RT1279"/>
  <c r="RZ1279" s="1"/>
  <c r="RT1290"/>
  <c r="RZ1290" s="1"/>
  <c r="RT1293"/>
  <c r="RZ1293" s="1"/>
  <c r="RT1305"/>
  <c r="RZ1305" s="1"/>
  <c r="RT1291"/>
  <c r="RZ1291" s="1"/>
  <c r="RT1300"/>
  <c r="RZ1300" s="1"/>
  <c r="RT1294"/>
  <c r="RZ1294" s="1"/>
  <c r="RT1302"/>
  <c r="RZ1302" s="1"/>
  <c r="RT1292"/>
  <c r="RZ1292" s="1"/>
  <c r="RT1306"/>
  <c r="RZ1306" s="1"/>
  <c r="RT1301"/>
  <c r="RZ1301" s="1"/>
  <c r="RT1299"/>
  <c r="RZ1299" s="1"/>
  <c r="RT1304"/>
  <c r="RZ1304" s="1"/>
  <c r="RT1295"/>
  <c r="RZ1295" s="1"/>
  <c r="RT1303"/>
  <c r="RZ1303" s="1"/>
  <c r="RT1289"/>
  <c r="RZ1289" s="1"/>
  <c r="RT1296"/>
  <c r="RZ1296" s="1"/>
  <c r="RT1282"/>
  <c r="RZ1282" s="1"/>
  <c r="EV1279"/>
  <c r="FB1279" s="1"/>
  <c r="EV1290"/>
  <c r="FB1290" s="1"/>
  <c r="EV1303"/>
  <c r="FB1303" s="1"/>
  <c r="EV1289"/>
  <c r="FB1289" s="1"/>
  <c r="EV1299"/>
  <c r="FB1299" s="1"/>
  <c r="EV1291"/>
  <c r="FB1291" s="1"/>
  <c r="EV1300"/>
  <c r="FB1300" s="1"/>
  <c r="EV1302"/>
  <c r="FB1302" s="1"/>
  <c r="EV1304"/>
  <c r="FB1304" s="1"/>
  <c r="EV1306"/>
  <c r="FB1306" s="1"/>
  <c r="EV1301"/>
  <c r="FB1301" s="1"/>
  <c r="EV1293"/>
  <c r="FB1293" s="1"/>
  <c r="EV1305"/>
  <c r="FB1305" s="1"/>
  <c r="EV1295"/>
  <c r="FB1295" s="1"/>
  <c r="EV1294"/>
  <c r="FB1294" s="1"/>
  <c r="EV1292"/>
  <c r="FB1292" s="1"/>
  <c r="EV1296"/>
  <c r="FB1296" s="1"/>
  <c r="EV1282"/>
  <c r="FB1282" s="1"/>
  <c r="YY1301"/>
  <c r="ZE1301" s="1"/>
  <c r="YY1291"/>
  <c r="ZE1291" s="1"/>
  <c r="YY1299"/>
  <c r="ZE1299" s="1"/>
  <c r="YY1292"/>
  <c r="ZE1292" s="1"/>
  <c r="YY1303"/>
  <c r="ZE1303" s="1"/>
  <c r="YY1304"/>
  <c r="ZE1304" s="1"/>
  <c r="YY1294"/>
  <c r="ZE1294" s="1"/>
  <c r="YY1290"/>
  <c r="ZE1290" s="1"/>
  <c r="YY1302"/>
  <c r="ZE1302" s="1"/>
  <c r="YY1296"/>
  <c r="ZE1296" s="1"/>
  <c r="YY1300"/>
  <c r="ZE1300" s="1"/>
  <c r="YY1289"/>
  <c r="ZE1289" s="1"/>
  <c r="YY1293"/>
  <c r="ZE1293" s="1"/>
  <c r="YY1306"/>
  <c r="ZE1306" s="1"/>
  <c r="YY1295"/>
  <c r="ZE1295" s="1"/>
  <c r="YY1305"/>
  <c r="ZE1305" s="1"/>
  <c r="YY1283"/>
  <c r="ZE1283" s="1"/>
  <c r="YY1281"/>
  <c r="ZE1281" s="1"/>
  <c r="YY1282"/>
  <c r="ZE1282" s="1"/>
  <c r="YY1284"/>
  <c r="ZE1284" s="1"/>
  <c r="YY1279"/>
  <c r="ZE1279" s="1"/>
  <c r="YY1285"/>
  <c r="ZE1285" s="1"/>
  <c r="MA1290"/>
  <c r="MG1290" s="1"/>
  <c r="MA1300"/>
  <c r="MG1300" s="1"/>
  <c r="MA1289"/>
  <c r="MG1289" s="1"/>
  <c r="MA1295"/>
  <c r="MG1295" s="1"/>
  <c r="MA1292"/>
  <c r="MG1292" s="1"/>
  <c r="MA1291"/>
  <c r="MG1291" s="1"/>
  <c r="MA1304"/>
  <c r="MG1304" s="1"/>
  <c r="MA1293"/>
  <c r="MG1293" s="1"/>
  <c r="MA1303"/>
  <c r="MG1303" s="1"/>
  <c r="MA1301"/>
  <c r="MG1301" s="1"/>
  <c r="MA1302"/>
  <c r="MG1302" s="1"/>
  <c r="MA1296"/>
  <c r="MG1296" s="1"/>
  <c r="MA1299"/>
  <c r="MG1299" s="1"/>
  <c r="MA1305"/>
  <c r="MG1305" s="1"/>
  <c r="MA1306"/>
  <c r="MG1306" s="1"/>
  <c r="MA1294"/>
  <c r="MG1294" s="1"/>
  <c r="MA1284"/>
  <c r="MG1284" s="1"/>
  <c r="MA1281"/>
  <c r="MG1281" s="1"/>
  <c r="MA1279"/>
  <c r="MG1279" s="1"/>
  <c r="MA1285"/>
  <c r="MG1285" s="1"/>
  <c r="MA1282"/>
  <c r="MG1282" s="1"/>
  <c r="MA1283"/>
  <c r="MG1283" s="1"/>
  <c r="YD1301"/>
  <c r="YJ1301" s="1"/>
  <c r="YD1302"/>
  <c r="YJ1302" s="1"/>
  <c r="YD1306"/>
  <c r="YJ1306" s="1"/>
  <c r="YD1303"/>
  <c r="YJ1303" s="1"/>
  <c r="YD1304"/>
  <c r="YJ1304" s="1"/>
  <c r="YD1294"/>
  <c r="YJ1294" s="1"/>
  <c r="YD1296"/>
  <c r="YJ1296" s="1"/>
  <c r="YD1300"/>
  <c r="YJ1300" s="1"/>
  <c r="YD1292"/>
  <c r="YJ1292" s="1"/>
  <c r="YD1290"/>
  <c r="YJ1290" s="1"/>
  <c r="YD1299"/>
  <c r="YJ1299" s="1"/>
  <c r="YD1295"/>
  <c r="YJ1295" s="1"/>
  <c r="YD1305"/>
  <c r="YJ1305" s="1"/>
  <c r="YD1291"/>
  <c r="YJ1291" s="1"/>
  <c r="YD1289"/>
  <c r="YJ1289" s="1"/>
  <c r="YD1293"/>
  <c r="YJ1293" s="1"/>
  <c r="YD1279"/>
  <c r="YJ1279" s="1"/>
  <c r="YD1285"/>
  <c r="YJ1285" s="1"/>
  <c r="YD1282"/>
  <c r="YJ1282" s="1"/>
  <c r="YD1284"/>
  <c r="YJ1284" s="1"/>
  <c r="YD1283"/>
  <c r="YJ1283" s="1"/>
  <c r="YD1281"/>
  <c r="YJ1281" s="1"/>
  <c r="LF1290"/>
  <c r="LL1290" s="1"/>
  <c r="LF1302"/>
  <c r="LL1302" s="1"/>
  <c r="LF1294"/>
  <c r="LL1294" s="1"/>
  <c r="LF1292"/>
  <c r="LL1292" s="1"/>
  <c r="LF1291"/>
  <c r="LL1291" s="1"/>
  <c r="LF1306"/>
  <c r="LL1306" s="1"/>
  <c r="LF1304"/>
  <c r="LL1304" s="1"/>
  <c r="LF1303"/>
  <c r="LL1303" s="1"/>
  <c r="LF1301"/>
  <c r="LL1301" s="1"/>
  <c r="LF1299"/>
  <c r="LL1299" s="1"/>
  <c r="LF1295"/>
  <c r="LL1295" s="1"/>
  <c r="LF1293"/>
  <c r="LL1293" s="1"/>
  <c r="LF1296"/>
  <c r="LL1296" s="1"/>
  <c r="LF1300"/>
  <c r="LL1300" s="1"/>
  <c r="LF1289"/>
  <c r="LL1289" s="1"/>
  <c r="LF1305"/>
  <c r="LL1305" s="1"/>
  <c r="LF1284"/>
  <c r="LL1284" s="1"/>
  <c r="LF1283"/>
  <c r="LL1283" s="1"/>
  <c r="LF1279"/>
  <c r="LL1279" s="1"/>
  <c r="LF1282"/>
  <c r="LL1282" s="1"/>
  <c r="LF1281"/>
  <c r="LL1281" s="1"/>
  <c r="LF1285"/>
  <c r="LL1285" s="1"/>
  <c r="XI1290"/>
  <c r="XO1290" s="1"/>
  <c r="XI1306"/>
  <c r="XO1306" s="1"/>
  <c r="XI1289"/>
  <c r="XO1289" s="1"/>
  <c r="XI1294"/>
  <c r="XO1294" s="1"/>
  <c r="XI1292"/>
  <c r="XO1292" s="1"/>
  <c r="XI1291"/>
  <c r="XO1291" s="1"/>
  <c r="XI1304"/>
  <c r="XO1304" s="1"/>
  <c r="XI1301"/>
  <c r="XO1301" s="1"/>
  <c r="XI1302"/>
  <c r="XO1302" s="1"/>
  <c r="XI1299"/>
  <c r="XO1299" s="1"/>
  <c r="XI1303"/>
  <c r="XO1303" s="1"/>
  <c r="XI1295"/>
  <c r="XO1295" s="1"/>
  <c r="XI1293"/>
  <c r="XO1293" s="1"/>
  <c r="XI1296"/>
  <c r="XO1296" s="1"/>
  <c r="XI1300"/>
  <c r="XO1300" s="1"/>
  <c r="XI1305"/>
  <c r="XO1305" s="1"/>
  <c r="XI1282"/>
  <c r="XO1282" s="1"/>
  <c r="XI1284"/>
  <c r="XO1284" s="1"/>
  <c r="XI1283"/>
  <c r="XO1283" s="1"/>
  <c r="XI1281"/>
  <c r="XO1281" s="1"/>
  <c r="XI1279"/>
  <c r="XO1279" s="1"/>
  <c r="XI1285"/>
  <c r="XO1285" s="1"/>
  <c r="KK1290"/>
  <c r="KQ1290" s="1"/>
  <c r="KK1302"/>
  <c r="KQ1302" s="1"/>
  <c r="KK1306"/>
  <c r="KQ1306" s="1"/>
  <c r="KK1293"/>
  <c r="KQ1293" s="1"/>
  <c r="KK1296"/>
  <c r="KQ1296" s="1"/>
  <c r="KK1299"/>
  <c r="KQ1299" s="1"/>
  <c r="KK1305"/>
  <c r="KQ1305" s="1"/>
  <c r="KK1292"/>
  <c r="KQ1292" s="1"/>
  <c r="KK1303"/>
  <c r="KQ1303" s="1"/>
  <c r="KK1301"/>
  <c r="KQ1301" s="1"/>
  <c r="KK1291"/>
  <c r="KQ1291" s="1"/>
  <c r="KK1304"/>
  <c r="KQ1304" s="1"/>
  <c r="KK1300"/>
  <c r="KQ1300" s="1"/>
  <c r="KK1289"/>
  <c r="KQ1289" s="1"/>
  <c r="KK1295"/>
  <c r="KQ1295" s="1"/>
  <c r="KK1294"/>
  <c r="KQ1294" s="1"/>
  <c r="KK1281"/>
  <c r="KQ1281" s="1"/>
  <c r="KK1279"/>
  <c r="KQ1279" s="1"/>
  <c r="KK1282"/>
  <c r="KQ1282" s="1"/>
  <c r="KK1284"/>
  <c r="KQ1284" s="1"/>
  <c r="KK1283"/>
  <c r="KQ1283" s="1"/>
  <c r="KK1285"/>
  <c r="KQ1285" s="1"/>
  <c r="WN1301"/>
  <c r="WT1301" s="1"/>
  <c r="WN1300"/>
  <c r="WT1300" s="1"/>
  <c r="WN1305"/>
  <c r="WT1305" s="1"/>
  <c r="WN1292"/>
  <c r="WT1292" s="1"/>
  <c r="WN1296"/>
  <c r="WT1296" s="1"/>
  <c r="WN1306"/>
  <c r="WT1306" s="1"/>
  <c r="WN1295"/>
  <c r="WT1295" s="1"/>
  <c r="WN1294"/>
  <c r="WT1294" s="1"/>
  <c r="WN1290"/>
  <c r="WT1290" s="1"/>
  <c r="WN1302"/>
  <c r="WT1302" s="1"/>
  <c r="WN1289"/>
  <c r="WT1289" s="1"/>
  <c r="WN1293"/>
  <c r="WT1293" s="1"/>
  <c r="WN1291"/>
  <c r="WT1291" s="1"/>
  <c r="WN1299"/>
  <c r="WT1299" s="1"/>
  <c r="WN1303"/>
  <c r="WT1303" s="1"/>
  <c r="WN1304"/>
  <c r="WT1304" s="1"/>
  <c r="WN1283"/>
  <c r="WT1283" s="1"/>
  <c r="WN1281"/>
  <c r="WT1281" s="1"/>
  <c r="WN1279"/>
  <c r="WT1279" s="1"/>
  <c r="WN1285"/>
  <c r="WT1285" s="1"/>
  <c r="WN1282"/>
  <c r="WT1282" s="1"/>
  <c r="WN1284"/>
  <c r="WT1284" s="1"/>
  <c r="JP1301"/>
  <c r="JV1301" s="1"/>
  <c r="JP1302"/>
  <c r="JV1302" s="1"/>
  <c r="JP1296"/>
  <c r="JV1296" s="1"/>
  <c r="JP1299"/>
  <c r="JV1299" s="1"/>
  <c r="JP1303"/>
  <c r="JV1303" s="1"/>
  <c r="JP1304"/>
  <c r="JV1304" s="1"/>
  <c r="JP1300"/>
  <c r="JV1300" s="1"/>
  <c r="JP1289"/>
  <c r="JV1289" s="1"/>
  <c r="JP1295"/>
  <c r="JV1295" s="1"/>
  <c r="JP1294"/>
  <c r="JV1294" s="1"/>
  <c r="JP1292"/>
  <c r="JV1292" s="1"/>
  <c r="JP1290"/>
  <c r="JV1290" s="1"/>
  <c r="JP1291"/>
  <c r="JV1291" s="1"/>
  <c r="JP1306"/>
  <c r="JV1306" s="1"/>
  <c r="JP1305"/>
  <c r="JV1305" s="1"/>
  <c r="JP1293"/>
  <c r="JV1293" s="1"/>
  <c r="JP1282"/>
  <c r="JV1282" s="1"/>
  <c r="JP1283"/>
  <c r="JV1283" s="1"/>
  <c r="JP1281"/>
  <c r="JV1281" s="1"/>
  <c r="JP1279"/>
  <c r="JV1279" s="1"/>
  <c r="JP1284"/>
  <c r="JV1284" s="1"/>
  <c r="JP1285"/>
  <c r="JV1285" s="1"/>
  <c r="XW1282"/>
  <c r="WG1282"/>
  <c r="UQ1282"/>
  <c r="TA1282"/>
  <c r="RK1282"/>
  <c r="PU1282"/>
  <c r="OE1282"/>
  <c r="MO1282"/>
  <c r="KY1282"/>
  <c r="JI1282"/>
  <c r="HS1282"/>
  <c r="GC1282"/>
  <c r="EM1282"/>
  <c r="CW1282"/>
  <c r="BG1282"/>
  <c r="Q1282"/>
  <c r="YR1282"/>
  <c r="XB1282"/>
  <c r="VL1282"/>
  <c r="TV1282"/>
  <c r="SF1282"/>
  <c r="QP1282"/>
  <c r="OZ1282"/>
  <c r="NJ1282"/>
  <c r="LT1282"/>
  <c r="KD1282"/>
  <c r="IN1282"/>
  <c r="GX1282"/>
  <c r="FH1282"/>
  <c r="DR1282"/>
  <c r="CB1282"/>
  <c r="AL1282"/>
  <c r="XW1319"/>
  <c r="WG1319"/>
  <c r="UQ1319"/>
  <c r="TA1319"/>
  <c r="RK1319"/>
  <c r="PU1319"/>
  <c r="OE1319"/>
  <c r="MO1319"/>
  <c r="KY1319"/>
  <c r="JI1319"/>
  <c r="HS1319"/>
  <c r="GC1319"/>
  <c r="EM1319"/>
  <c r="CW1319"/>
  <c r="BG1319"/>
  <c r="Q1319"/>
  <c r="YR1319"/>
  <c r="XB1319"/>
  <c r="VL1319"/>
  <c r="TV1319"/>
  <c r="SF1319"/>
  <c r="QP1319"/>
  <c r="OZ1319"/>
  <c r="NJ1319"/>
  <c r="LT1319"/>
  <c r="KD1319"/>
  <c r="IN1319"/>
  <c r="GX1319"/>
  <c r="FH1319"/>
  <c r="DR1319"/>
  <c r="CB1319"/>
  <c r="AL1319"/>
  <c r="XA1322"/>
  <c r="VK1322"/>
  <c r="TU1322"/>
  <c r="SE1322"/>
  <c r="QO1322"/>
  <c r="OY1322"/>
  <c r="NI1322"/>
  <c r="LS1322"/>
  <c r="KC1322"/>
  <c r="IM1322"/>
  <c r="GW1322"/>
  <c r="FG1322"/>
  <c r="DQ1322"/>
  <c r="CA1322"/>
  <c r="AK1322"/>
  <c r="YQ1322"/>
  <c r="XV1322"/>
  <c r="WF1322"/>
  <c r="UP1322"/>
  <c r="SZ1322"/>
  <c r="RJ1322"/>
  <c r="PT1322"/>
  <c r="OD1322"/>
  <c r="MN1322"/>
  <c r="KX1322"/>
  <c r="JH1322"/>
  <c r="HR1322"/>
  <c r="GB1322"/>
  <c r="EL1322"/>
  <c r="CV1322"/>
  <c r="BF1322"/>
  <c r="P1322"/>
  <c r="XW1321"/>
  <c r="WG1321"/>
  <c r="UQ1321"/>
  <c r="TA1321"/>
  <c r="RK1321"/>
  <c r="PU1321"/>
  <c r="OE1321"/>
  <c r="MO1321"/>
  <c r="KY1321"/>
  <c r="JI1321"/>
  <c r="HS1321"/>
  <c r="GC1321"/>
  <c r="EM1321"/>
  <c r="CW1321"/>
  <c r="BG1321"/>
  <c r="Q1321"/>
  <c r="YR1321"/>
  <c r="XB1321"/>
  <c r="VL1321"/>
  <c r="TV1321"/>
  <c r="SF1321"/>
  <c r="QP1321"/>
  <c r="OZ1321"/>
  <c r="NJ1321"/>
  <c r="LT1321"/>
  <c r="KD1321"/>
  <c r="IN1321"/>
  <c r="GX1321"/>
  <c r="FH1321"/>
  <c r="DR1321"/>
  <c r="CB1321"/>
  <c r="AL1321"/>
  <c r="XW1317"/>
  <c r="WG1317"/>
  <c r="UQ1317"/>
  <c r="TA1317"/>
  <c r="RK1317"/>
  <c r="PU1317"/>
  <c r="OE1317"/>
  <c r="MO1317"/>
  <c r="KY1317"/>
  <c r="JI1317"/>
  <c r="HS1317"/>
  <c r="GC1317"/>
  <c r="EM1317"/>
  <c r="CW1317"/>
  <c r="BG1317"/>
  <c r="Q1317"/>
  <c r="YR1317"/>
  <c r="XB1317"/>
  <c r="VL1317"/>
  <c r="TV1317"/>
  <c r="SF1317"/>
  <c r="QP1317"/>
  <c r="OZ1317"/>
  <c r="NJ1317"/>
  <c r="LT1317"/>
  <c r="KD1317"/>
  <c r="IN1317"/>
  <c r="GX1317"/>
  <c r="FH1317"/>
  <c r="DR1317"/>
  <c r="CB1317"/>
  <c r="AL1317"/>
  <c r="XB1279"/>
  <c r="XB1278" s="1"/>
  <c r="VL1279"/>
  <c r="TV1279"/>
  <c r="TV1278" s="1"/>
  <c r="SF1279"/>
  <c r="QP1279"/>
  <c r="QP1278" s="1"/>
  <c r="OZ1279"/>
  <c r="NJ1279"/>
  <c r="NJ1278" s="1"/>
  <c r="LT1279"/>
  <c r="KD1279"/>
  <c r="KD1278" s="1"/>
  <c r="IN1279"/>
  <c r="GX1279"/>
  <c r="GX1278" s="1"/>
  <c r="FH1279"/>
  <c r="DR1279"/>
  <c r="DR1278" s="1"/>
  <c r="CB1279"/>
  <c r="AL1279"/>
  <c r="AL1278" s="1"/>
  <c r="YR1279"/>
  <c r="XW1279"/>
  <c r="XW1278" s="1"/>
  <c r="WG1279"/>
  <c r="WG1278" s="1"/>
  <c r="UQ1279"/>
  <c r="UQ1278" s="1"/>
  <c r="TA1279"/>
  <c r="TA1278" s="1"/>
  <c r="RK1279"/>
  <c r="RK1278" s="1"/>
  <c r="PU1279"/>
  <c r="PU1278" s="1"/>
  <c r="OE1279"/>
  <c r="OE1278" s="1"/>
  <c r="MO1279"/>
  <c r="MO1278" s="1"/>
  <c r="KY1279"/>
  <c r="KY1278" s="1"/>
  <c r="JI1279"/>
  <c r="JI1278" s="1"/>
  <c r="HS1279"/>
  <c r="HS1278" s="1"/>
  <c r="GC1279"/>
  <c r="GC1278" s="1"/>
  <c r="EM1279"/>
  <c r="EM1278" s="1"/>
  <c r="CW1279"/>
  <c r="CW1278" s="1"/>
  <c r="BG1279"/>
  <c r="BG1278" s="1"/>
  <c r="Q1279"/>
  <c r="Q1278" s="1"/>
  <c r="YR1322"/>
  <c r="XB1322"/>
  <c r="VL1322"/>
  <c r="TV1322"/>
  <c r="SF1322"/>
  <c r="QP1322"/>
  <c r="OZ1322"/>
  <c r="NJ1322"/>
  <c r="LT1322"/>
  <c r="KD1322"/>
  <c r="IN1322"/>
  <c r="GX1322"/>
  <c r="FH1322"/>
  <c r="DR1322"/>
  <c r="CB1322"/>
  <c r="AL1322"/>
  <c r="XW1322"/>
  <c r="WG1322"/>
  <c r="UQ1322"/>
  <c r="TA1322"/>
  <c r="RK1322"/>
  <c r="PU1322"/>
  <c r="OE1322"/>
  <c r="MO1322"/>
  <c r="KY1322"/>
  <c r="JI1322"/>
  <c r="HS1322"/>
  <c r="GC1322"/>
  <c r="EM1322"/>
  <c r="CW1322"/>
  <c r="BG1322"/>
  <c r="Q1322"/>
  <c r="JQ1285"/>
  <c r="JW1285" s="1"/>
  <c r="DE1285"/>
  <c r="DK1285" s="1"/>
  <c r="PH1285"/>
  <c r="PN1285" s="1"/>
  <c r="CJ1285"/>
  <c r="CP1285" s="1"/>
  <c r="RS1285"/>
  <c r="RY1285" s="1"/>
  <c r="KL1285"/>
  <c r="KR1285" s="1"/>
  <c r="LG1285"/>
  <c r="LM1285" s="1"/>
  <c r="XJ1285"/>
  <c r="XP1285" s="1"/>
  <c r="JP1280"/>
  <c r="JV1280" s="1"/>
  <c r="WN1280"/>
  <c r="WT1280" s="1"/>
  <c r="KK1280"/>
  <c r="KQ1280" s="1"/>
  <c r="LF1280"/>
  <c r="LL1280" s="1"/>
  <c r="FO1280"/>
  <c r="FU1280" s="1"/>
  <c r="SM1280"/>
  <c r="SS1280" s="1"/>
  <c r="RR1280"/>
  <c r="RX1280" s="1"/>
  <c r="KM1283"/>
  <c r="KS1283" s="1"/>
  <c r="JR1283"/>
  <c r="JX1283" s="1"/>
  <c r="DF1283"/>
  <c r="DL1283" s="1"/>
  <c r="QY1283"/>
  <c r="RE1283" s="1"/>
  <c r="EA1283"/>
  <c r="EG1283" s="1"/>
  <c r="SO1283"/>
  <c r="SU1283" s="1"/>
  <c r="MC1283"/>
  <c r="MI1283" s="1"/>
  <c r="YF1283"/>
  <c r="YL1283" s="1"/>
  <c r="RT1283"/>
  <c r="RZ1283" s="1"/>
  <c r="JQ1280"/>
  <c r="JW1280" s="1"/>
  <c r="VT1280"/>
  <c r="VZ1280" s="1"/>
  <c r="PH1280"/>
  <c r="PN1280" s="1"/>
  <c r="CJ1280"/>
  <c r="CP1280" s="1"/>
  <c r="XJ1280"/>
  <c r="XP1280" s="1"/>
  <c r="DZ1280"/>
  <c r="EF1280" s="1"/>
  <c r="JQ1286"/>
  <c r="JW1286" s="1"/>
  <c r="RS1286"/>
  <c r="RY1286" s="1"/>
  <c r="QX1286"/>
  <c r="RD1286" s="1"/>
  <c r="YE1286"/>
  <c r="YK1286" s="1"/>
  <c r="KM1280"/>
  <c r="KS1280" s="1"/>
  <c r="QD1280"/>
  <c r="QJ1280" s="1"/>
  <c r="FQ1280"/>
  <c r="FW1280" s="1"/>
  <c r="EV1280"/>
  <c r="FB1280" s="1"/>
  <c r="MC1280"/>
  <c r="MI1280" s="1"/>
  <c r="LH1280"/>
  <c r="LN1280" s="1"/>
  <c r="JP1286"/>
  <c r="JV1286" s="1"/>
  <c r="XI1286"/>
  <c r="XO1286" s="1"/>
  <c r="LF1286"/>
  <c r="LL1286" s="1"/>
  <c r="YD1286"/>
  <c r="YJ1286" s="1"/>
  <c r="SM1286"/>
  <c r="SS1286" s="1"/>
  <c r="P1298"/>
  <c r="CV1298"/>
  <c r="GB1298"/>
  <c r="JH1298"/>
  <c r="MN1298"/>
  <c r="PT1298"/>
  <c r="SZ1298"/>
  <c r="WF1298"/>
  <c r="YQ1298"/>
  <c r="CA1298"/>
  <c r="FG1298"/>
  <c r="IM1298"/>
  <c r="LS1298"/>
  <c r="OY1298"/>
  <c r="SE1298"/>
  <c r="VK1298"/>
  <c r="AL1298"/>
  <c r="DR1298"/>
  <c r="GX1298"/>
  <c r="KD1298"/>
  <c r="NJ1298"/>
  <c r="QP1298"/>
  <c r="TV1298"/>
  <c r="XB1298"/>
  <c r="Q1298"/>
  <c r="CW1298"/>
  <c r="GC1298"/>
  <c r="JI1298"/>
  <c r="MO1298"/>
  <c r="PU1298"/>
  <c r="TA1298"/>
  <c r="WG1298"/>
  <c r="CB1288"/>
  <c r="FH1288"/>
  <c r="IN1288"/>
  <c r="LT1288"/>
  <c r="OZ1288"/>
  <c r="SF1288"/>
  <c r="VL1288"/>
  <c r="YR1288"/>
  <c r="BG1288"/>
  <c r="EM1288"/>
  <c r="HS1288"/>
  <c r="KY1288"/>
  <c r="OE1288"/>
  <c r="RK1288"/>
  <c r="UQ1288"/>
  <c r="XW1288"/>
  <c r="EA1285"/>
  <c r="EG1285" s="1"/>
  <c r="WP1285"/>
  <c r="WV1285" s="1"/>
  <c r="JR1285"/>
  <c r="JX1285" s="1"/>
  <c r="MC1285"/>
  <c r="MI1285" s="1"/>
  <c r="FQ1285"/>
  <c r="FW1285" s="1"/>
  <c r="EV1285"/>
  <c r="FB1285" s="1"/>
  <c r="WO1283"/>
  <c r="WU1283" s="1"/>
  <c r="IV1283"/>
  <c r="JB1283" s="1"/>
  <c r="CJ1283"/>
  <c r="CP1283" s="1"/>
  <c r="YE1283"/>
  <c r="YK1283" s="1"/>
  <c r="XJ1283"/>
  <c r="XP1283" s="1"/>
  <c r="DZ1283"/>
  <c r="EF1283" s="1"/>
  <c r="DE1283"/>
  <c r="DK1283" s="1"/>
  <c r="PH1283"/>
  <c r="PN1283" s="1"/>
  <c r="EU1283"/>
  <c r="FA1283" s="1"/>
  <c r="QX1283"/>
  <c r="RD1283" s="1"/>
  <c r="KL1283"/>
  <c r="KR1283" s="1"/>
  <c r="WO1281"/>
  <c r="WU1281" s="1"/>
  <c r="QC1281"/>
  <c r="QI1281" s="1"/>
  <c r="VT1281"/>
  <c r="VZ1281" s="1"/>
  <c r="PH1281"/>
  <c r="PN1281" s="1"/>
  <c r="IV1281"/>
  <c r="JB1281" s="1"/>
  <c r="YE1281"/>
  <c r="YK1281" s="1"/>
  <c r="RS1281"/>
  <c r="RY1281" s="1"/>
  <c r="KL1281"/>
  <c r="KR1281" s="1"/>
  <c r="DE1281"/>
  <c r="DK1281" s="1"/>
  <c r="QX1281"/>
  <c r="RD1281" s="1"/>
  <c r="EA1281"/>
  <c r="EG1281" s="1"/>
  <c r="JR1281"/>
  <c r="JX1281" s="1"/>
  <c r="DF1281"/>
  <c r="DL1281" s="1"/>
  <c r="KM1281"/>
  <c r="KS1281" s="1"/>
  <c r="WP1281"/>
  <c r="WV1281" s="1"/>
  <c r="QD1281"/>
  <c r="QJ1281" s="1"/>
  <c r="YF1281"/>
  <c r="YL1281" s="1"/>
  <c r="LH1281"/>
  <c r="LN1281" s="1"/>
  <c r="ZA1281"/>
  <c r="ZG1281" s="1"/>
  <c r="MC1281"/>
  <c r="MI1281" s="1"/>
  <c r="WP1286"/>
  <c r="WV1286" s="1"/>
  <c r="JR1286"/>
  <c r="JX1286" s="1"/>
  <c r="DF1286"/>
  <c r="DL1286" s="1"/>
  <c r="FQ1286"/>
  <c r="FW1286" s="1"/>
  <c r="ZA1286"/>
  <c r="ZG1286" s="1"/>
  <c r="YF1286"/>
  <c r="YL1286" s="1"/>
  <c r="EV1286"/>
  <c r="FB1286" s="1"/>
  <c r="JQ1284"/>
  <c r="JW1284" s="1"/>
  <c r="QC1284"/>
  <c r="QI1284" s="1"/>
  <c r="LG1284"/>
  <c r="LM1284" s="1"/>
  <c r="QX1284"/>
  <c r="RD1284" s="1"/>
  <c r="KL1284"/>
  <c r="KR1284" s="1"/>
  <c r="YE1284"/>
  <c r="YK1284" s="1"/>
  <c r="RS1284"/>
  <c r="RY1284" s="1"/>
  <c r="EA1284"/>
  <c r="EG1284" s="1"/>
  <c r="DF1284"/>
  <c r="DL1284" s="1"/>
  <c r="QY1284"/>
  <c r="RE1284" s="1"/>
  <c r="QD1284"/>
  <c r="QJ1284" s="1"/>
  <c r="FQ1284"/>
  <c r="FW1284" s="1"/>
  <c r="RT1284"/>
  <c r="RZ1284" s="1"/>
  <c r="EV1284"/>
  <c r="FB1284" s="1"/>
  <c r="ZA1284"/>
  <c r="ZG1284" s="1"/>
  <c r="XU1289"/>
  <c r="WE1289"/>
  <c r="UO1289"/>
  <c r="SY1289"/>
  <c r="RI1289"/>
  <c r="PS1289"/>
  <c r="OC1289"/>
  <c r="MM1289"/>
  <c r="KW1289"/>
  <c r="JG1289"/>
  <c r="HQ1289"/>
  <c r="GA1289"/>
  <c r="EK1289"/>
  <c r="CU1289"/>
  <c r="BE1289"/>
  <c r="O1289"/>
  <c r="YP1289"/>
  <c r="WZ1289"/>
  <c r="VJ1289"/>
  <c r="TT1289"/>
  <c r="SD1289"/>
  <c r="QN1289"/>
  <c r="OX1289"/>
  <c r="NH1289"/>
  <c r="LR1289"/>
  <c r="KB1289"/>
  <c r="IL1289"/>
  <c r="GV1289"/>
  <c r="FF1289"/>
  <c r="DP1289"/>
  <c r="BZ1289"/>
  <c r="AJ1289"/>
  <c r="YP1293"/>
  <c r="WZ1293"/>
  <c r="VJ1293"/>
  <c r="TT1293"/>
  <c r="SD1293"/>
  <c r="QN1293"/>
  <c r="OX1293"/>
  <c r="NH1293"/>
  <c r="LR1293"/>
  <c r="KB1293"/>
  <c r="IL1293"/>
  <c r="GV1293"/>
  <c r="FF1293"/>
  <c r="DP1293"/>
  <c r="BZ1293"/>
  <c r="AJ1293"/>
  <c r="XU1293"/>
  <c r="WE1293"/>
  <c r="UO1293"/>
  <c r="SY1293"/>
  <c r="RI1293"/>
  <c r="PS1293"/>
  <c r="OC1293"/>
  <c r="MM1293"/>
  <c r="KW1293"/>
  <c r="JG1293"/>
  <c r="HQ1293"/>
  <c r="GA1293"/>
  <c r="EK1293"/>
  <c r="CU1293"/>
  <c r="BE1293"/>
  <c r="O1293"/>
  <c r="YP1299"/>
  <c r="WZ1299"/>
  <c r="VJ1299"/>
  <c r="TT1299"/>
  <c r="SD1299"/>
  <c r="QN1299"/>
  <c r="OX1299"/>
  <c r="NH1299"/>
  <c r="LR1299"/>
  <c r="KB1299"/>
  <c r="IL1299"/>
  <c r="GV1299"/>
  <c r="FF1299"/>
  <c r="DP1299"/>
  <c r="BZ1299"/>
  <c r="AJ1299"/>
  <c r="XU1299"/>
  <c r="WE1299"/>
  <c r="UO1299"/>
  <c r="SY1299"/>
  <c r="RI1299"/>
  <c r="PS1299"/>
  <c r="OC1299"/>
  <c r="MM1299"/>
  <c r="KW1299"/>
  <c r="JG1299"/>
  <c r="HQ1299"/>
  <c r="GA1299"/>
  <c r="EK1299"/>
  <c r="CU1299"/>
  <c r="BE1299"/>
  <c r="O1299"/>
  <c r="SY1279"/>
  <c r="WZ1279"/>
  <c r="VJ1279"/>
  <c r="TT1279"/>
  <c r="RI1279"/>
  <c r="PS1279"/>
  <c r="OC1279"/>
  <c r="MM1279"/>
  <c r="KW1279"/>
  <c r="JG1279"/>
  <c r="HQ1279"/>
  <c r="GA1279"/>
  <c r="EK1279"/>
  <c r="CU1279"/>
  <c r="BE1279"/>
  <c r="O1279"/>
  <c r="XU1279"/>
  <c r="WE1279"/>
  <c r="UO1279"/>
  <c r="SD1279"/>
  <c r="QN1279"/>
  <c r="OX1279"/>
  <c r="NH1279"/>
  <c r="LR1279"/>
  <c r="KB1279"/>
  <c r="IL1279"/>
  <c r="GV1279"/>
  <c r="FF1279"/>
  <c r="DP1279"/>
  <c r="BZ1279"/>
  <c r="AJ1279"/>
  <c r="YP1279"/>
  <c r="SY1282"/>
  <c r="XU1282"/>
  <c r="WE1282"/>
  <c r="UO1282"/>
  <c r="SD1282"/>
  <c r="QN1282"/>
  <c r="OX1282"/>
  <c r="NH1282"/>
  <c r="LR1282"/>
  <c r="KB1282"/>
  <c r="IL1282"/>
  <c r="GV1282"/>
  <c r="FF1282"/>
  <c r="DP1282"/>
  <c r="BZ1282"/>
  <c r="AJ1282"/>
  <c r="YP1282"/>
  <c r="WZ1282"/>
  <c r="VJ1282"/>
  <c r="TT1282"/>
  <c r="RI1282"/>
  <c r="PS1282"/>
  <c r="OC1282"/>
  <c r="MM1282"/>
  <c r="KW1282"/>
  <c r="JG1282"/>
  <c r="HQ1282"/>
  <c r="GA1282"/>
  <c r="EK1282"/>
  <c r="CU1282"/>
  <c r="BE1282"/>
  <c r="O1282"/>
  <c r="YP1319"/>
  <c r="WZ1319"/>
  <c r="VJ1319"/>
  <c r="TT1319"/>
  <c r="SD1319"/>
  <c r="QN1319"/>
  <c r="OX1319"/>
  <c r="NH1319"/>
  <c r="LR1319"/>
  <c r="KB1319"/>
  <c r="IL1319"/>
  <c r="GV1319"/>
  <c r="FF1319"/>
  <c r="DP1319"/>
  <c r="BZ1319"/>
  <c r="AJ1319"/>
  <c r="XU1319"/>
  <c r="WE1319"/>
  <c r="UO1319"/>
  <c r="SY1319"/>
  <c r="RI1319"/>
  <c r="PS1319"/>
  <c r="OC1319"/>
  <c r="MM1319"/>
  <c r="KW1319"/>
  <c r="JG1319"/>
  <c r="HQ1319"/>
  <c r="GA1319"/>
  <c r="EK1319"/>
  <c r="CU1319"/>
  <c r="BE1319"/>
  <c r="O1319"/>
  <c r="YP1321"/>
  <c r="WZ1321"/>
  <c r="VJ1321"/>
  <c r="TT1321"/>
  <c r="SD1321"/>
  <c r="QN1321"/>
  <c r="OX1321"/>
  <c r="NH1321"/>
  <c r="LR1321"/>
  <c r="KB1321"/>
  <c r="IL1321"/>
  <c r="GV1321"/>
  <c r="FF1321"/>
  <c r="DP1321"/>
  <c r="BZ1321"/>
  <c r="AJ1321"/>
  <c r="XU1321"/>
  <c r="WE1321"/>
  <c r="UO1321"/>
  <c r="SY1321"/>
  <c r="RI1321"/>
  <c r="PS1321"/>
  <c r="OC1321"/>
  <c r="MM1321"/>
  <c r="KW1321"/>
  <c r="JG1321"/>
  <c r="HQ1321"/>
  <c r="GA1321"/>
  <c r="EK1321"/>
  <c r="CU1321"/>
  <c r="BE1321"/>
  <c r="O1321"/>
  <c r="YP1318"/>
  <c r="WZ1318"/>
  <c r="VJ1318"/>
  <c r="TT1318"/>
  <c r="SD1318"/>
  <c r="QN1318"/>
  <c r="OX1318"/>
  <c r="NH1318"/>
  <c r="LR1318"/>
  <c r="KB1318"/>
  <c r="IL1318"/>
  <c r="GV1318"/>
  <c r="FF1318"/>
  <c r="DP1318"/>
  <c r="BZ1318"/>
  <c r="AJ1318"/>
  <c r="XU1318"/>
  <c r="WE1318"/>
  <c r="UO1318"/>
  <c r="SY1318"/>
  <c r="RI1318"/>
  <c r="PS1318"/>
  <c r="OC1318"/>
  <c r="MM1318"/>
  <c r="KW1318"/>
  <c r="JG1318"/>
  <c r="HQ1318"/>
  <c r="GA1318"/>
  <c r="EK1318"/>
  <c r="CU1318"/>
  <c r="BE1318"/>
  <c r="O1318"/>
  <c r="YP1317"/>
  <c r="WZ1317"/>
  <c r="VJ1317"/>
  <c r="TT1317"/>
  <c r="SD1317"/>
  <c r="QN1317"/>
  <c r="OX1317"/>
  <c r="NH1317"/>
  <c r="LR1317"/>
  <c r="KB1317"/>
  <c r="IL1317"/>
  <c r="GV1317"/>
  <c r="FF1317"/>
  <c r="DP1317"/>
  <c r="BZ1317"/>
  <c r="AJ1317"/>
  <c r="XU1317"/>
  <c r="WE1317"/>
  <c r="UO1317"/>
  <c r="SY1317"/>
  <c r="RI1317"/>
  <c r="PS1317"/>
  <c r="OC1317"/>
  <c r="MM1317"/>
  <c r="KW1317"/>
  <c r="JG1317"/>
  <c r="HQ1317"/>
  <c r="GA1317"/>
  <c r="EK1317"/>
  <c r="CU1317"/>
  <c r="BE1317"/>
  <c r="O1317"/>
  <c r="F1323"/>
  <c r="F1234"/>
  <c r="F1322"/>
  <c r="F1233"/>
  <c r="F1304"/>
  <c r="F1225"/>
  <c r="F1294"/>
  <c r="F1216"/>
  <c r="F1284"/>
  <c r="F1207"/>
  <c r="AY1298" l="1"/>
  <c r="NB1298"/>
  <c r="RC1298"/>
  <c r="DJ1298"/>
  <c r="YR1278"/>
  <c r="CB1278"/>
  <c r="FH1278"/>
  <c r="IN1278"/>
  <c r="LT1278"/>
  <c r="OZ1278"/>
  <c r="SF1278"/>
  <c r="VL1278"/>
  <c r="ZE1288"/>
  <c r="RZ1288"/>
  <c r="RZ1298"/>
  <c r="FA1298"/>
  <c r="RY1298"/>
  <c r="DK1298"/>
  <c r="JX1298"/>
  <c r="WV1298"/>
  <c r="JB1288"/>
  <c r="JB1298"/>
  <c r="WU1298"/>
  <c r="GR1288"/>
  <c r="VF1298"/>
  <c r="AZ1298"/>
  <c r="GQ1288"/>
  <c r="AE1298"/>
  <c r="VE1298"/>
  <c r="BU1298"/>
  <c r="VD1298"/>
  <c r="UI1298"/>
  <c r="WA1298"/>
  <c r="CQ1288"/>
  <c r="ZF1298"/>
  <c r="EE1298"/>
  <c r="BG1308"/>
  <c r="BM1309" s="1"/>
  <c r="EM1308"/>
  <c r="ES1309" s="1"/>
  <c r="HS1308"/>
  <c r="HY1309" s="1"/>
  <c r="KY1308"/>
  <c r="LE1309" s="1"/>
  <c r="OE1308"/>
  <c r="OK1309" s="1"/>
  <c r="RK1308"/>
  <c r="RQ1309" s="1"/>
  <c r="UQ1308"/>
  <c r="UW1309" s="1"/>
  <c r="XW1308"/>
  <c r="YC1309" s="1"/>
  <c r="AL1308"/>
  <c r="AR1309" s="1"/>
  <c r="DR1308"/>
  <c r="DX1309" s="1"/>
  <c r="GX1308"/>
  <c r="HD1309" s="1"/>
  <c r="KD1308"/>
  <c r="KJ1309" s="1"/>
  <c r="NJ1308"/>
  <c r="NP1309" s="1"/>
  <c r="QP1308"/>
  <c r="QV1309" s="1"/>
  <c r="TV1308"/>
  <c r="UB1309" s="1"/>
  <c r="XB1308"/>
  <c r="XH1309" s="1"/>
  <c r="CB1316"/>
  <c r="CB1325" s="1"/>
  <c r="CH1326" s="1"/>
  <c r="FH1316"/>
  <c r="FH1325" s="1"/>
  <c r="FN1326" s="1"/>
  <c r="IN1316"/>
  <c r="IN1325" s="1"/>
  <c r="IT1326" s="1"/>
  <c r="LT1316"/>
  <c r="LT1325" s="1"/>
  <c r="LZ1326" s="1"/>
  <c r="OZ1316"/>
  <c r="OZ1325" s="1"/>
  <c r="PF1326" s="1"/>
  <c r="SF1316"/>
  <c r="SF1325" s="1"/>
  <c r="SL1326" s="1"/>
  <c r="VL1316"/>
  <c r="VL1325" s="1"/>
  <c r="VR1326" s="1"/>
  <c r="YR1316"/>
  <c r="YR1325" s="1"/>
  <c r="YX1326" s="1"/>
  <c r="BG1316"/>
  <c r="BG1325" s="1"/>
  <c r="BM1326" s="1"/>
  <c r="EM1316"/>
  <c r="EM1325" s="1"/>
  <c r="ES1326" s="1"/>
  <c r="HS1316"/>
  <c r="HS1325" s="1"/>
  <c r="HY1326" s="1"/>
  <c r="KY1316"/>
  <c r="KY1325" s="1"/>
  <c r="LE1326" s="1"/>
  <c r="OE1316"/>
  <c r="OE1325" s="1"/>
  <c r="OK1326" s="1"/>
  <c r="RK1316"/>
  <c r="RK1325" s="1"/>
  <c r="RQ1326" s="1"/>
  <c r="UQ1316"/>
  <c r="UQ1325" s="1"/>
  <c r="UW1326" s="1"/>
  <c r="XW1316"/>
  <c r="XW1325" s="1"/>
  <c r="YC1326" s="1"/>
  <c r="WT1278"/>
  <c r="WT1288"/>
  <c r="XO1278"/>
  <c r="XO1288"/>
  <c r="LL1278"/>
  <c r="LL1288"/>
  <c r="YJ1278"/>
  <c r="YJ1288"/>
  <c r="YJ1298"/>
  <c r="MG1278"/>
  <c r="MG1298"/>
  <c r="MG1288"/>
  <c r="ZE1278"/>
  <c r="ZE1298"/>
  <c r="FB1298"/>
  <c r="FB1278"/>
  <c r="RZ1278"/>
  <c r="RZ1310" s="1"/>
  <c r="RZ1311" s="1"/>
  <c r="FW1278"/>
  <c r="FW1298"/>
  <c r="FW1288"/>
  <c r="SU1278"/>
  <c r="SU1288"/>
  <c r="DL1288"/>
  <c r="QJ1288"/>
  <c r="QJ1278"/>
  <c r="EG1278"/>
  <c r="EG1288"/>
  <c r="RE1278"/>
  <c r="EF1288"/>
  <c r="EF1298"/>
  <c r="EF1278"/>
  <c r="RD1298"/>
  <c r="RD1278"/>
  <c r="FA1288"/>
  <c r="FA1278"/>
  <c r="RY1288"/>
  <c r="RY1278"/>
  <c r="RY1310" s="1"/>
  <c r="RY1311" s="1"/>
  <c r="CP1288"/>
  <c r="CP1278"/>
  <c r="PN1298"/>
  <c r="PN1278"/>
  <c r="DK1288"/>
  <c r="DK1278"/>
  <c r="DK1310" s="1"/>
  <c r="DK1311" s="1"/>
  <c r="QI1298"/>
  <c r="QI1288"/>
  <c r="QI1278"/>
  <c r="BF1316"/>
  <c r="BF1325" s="1"/>
  <c r="BL1326" s="1"/>
  <c r="EL1316"/>
  <c r="EL1325" s="1"/>
  <c r="ER1326" s="1"/>
  <c r="HR1316"/>
  <c r="HR1325" s="1"/>
  <c r="HX1326" s="1"/>
  <c r="KX1316"/>
  <c r="KX1325" s="1"/>
  <c r="LD1326" s="1"/>
  <c r="OD1316"/>
  <c r="OD1325" s="1"/>
  <c r="OJ1326" s="1"/>
  <c r="RJ1316"/>
  <c r="RJ1325" s="1"/>
  <c r="RP1326" s="1"/>
  <c r="UP1316"/>
  <c r="UP1325" s="1"/>
  <c r="UV1326" s="1"/>
  <c r="XV1316"/>
  <c r="XV1325" s="1"/>
  <c r="YB1326" s="1"/>
  <c r="AK1316"/>
  <c r="AK1325" s="1"/>
  <c r="AQ1326" s="1"/>
  <c r="DQ1316"/>
  <c r="DQ1325" s="1"/>
  <c r="DW1326" s="1"/>
  <c r="GW1316"/>
  <c r="GW1325" s="1"/>
  <c r="HC1326" s="1"/>
  <c r="KC1316"/>
  <c r="KC1325" s="1"/>
  <c r="KI1326" s="1"/>
  <c r="NI1316"/>
  <c r="NI1325" s="1"/>
  <c r="NO1326" s="1"/>
  <c r="QO1316"/>
  <c r="QO1325" s="1"/>
  <c r="QU1326" s="1"/>
  <c r="TU1316"/>
  <c r="TU1325" s="1"/>
  <c r="UA1326" s="1"/>
  <c r="XA1316"/>
  <c r="XA1325" s="1"/>
  <c r="XG1326" s="1"/>
  <c r="BF1278"/>
  <c r="BF1308" s="1"/>
  <c r="BL1309" s="1"/>
  <c r="EL1278"/>
  <c r="EL1308" s="1"/>
  <c r="ER1309" s="1"/>
  <c r="HR1278"/>
  <c r="HR1308" s="1"/>
  <c r="HX1309" s="1"/>
  <c r="KX1278"/>
  <c r="KX1308" s="1"/>
  <c r="LD1309" s="1"/>
  <c r="OD1278"/>
  <c r="OD1308" s="1"/>
  <c r="OJ1309" s="1"/>
  <c r="RJ1278"/>
  <c r="RJ1308" s="1"/>
  <c r="RP1309" s="1"/>
  <c r="UP1278"/>
  <c r="UP1308" s="1"/>
  <c r="UV1309" s="1"/>
  <c r="XV1278"/>
  <c r="XV1308" s="1"/>
  <c r="YB1309" s="1"/>
  <c r="CA1278"/>
  <c r="CA1308" s="1"/>
  <c r="CG1309" s="1"/>
  <c r="FG1278"/>
  <c r="FG1308" s="1"/>
  <c r="FM1309" s="1"/>
  <c r="IM1278"/>
  <c r="IM1308" s="1"/>
  <c r="IS1309" s="1"/>
  <c r="LS1278"/>
  <c r="LS1308" s="1"/>
  <c r="LY1309" s="1"/>
  <c r="OY1278"/>
  <c r="OY1308" s="1"/>
  <c r="PE1309" s="1"/>
  <c r="SE1278"/>
  <c r="SE1308" s="1"/>
  <c r="SK1309" s="1"/>
  <c r="VK1278"/>
  <c r="VK1308" s="1"/>
  <c r="VQ1309" s="1"/>
  <c r="YQ1278"/>
  <c r="YQ1308" s="1"/>
  <c r="YW1309" s="1"/>
  <c r="EZ1278"/>
  <c r="EZ1298"/>
  <c r="FU1278"/>
  <c r="FU1288"/>
  <c r="SS1278"/>
  <c r="SS1298"/>
  <c r="LN1278"/>
  <c r="YL1278"/>
  <c r="YL1298"/>
  <c r="MI1298"/>
  <c r="MI1288"/>
  <c r="MI1278"/>
  <c r="ZG1298"/>
  <c r="ZG1288"/>
  <c r="ZG1278"/>
  <c r="ZG1310" s="1"/>
  <c r="JX1288"/>
  <c r="JX1278"/>
  <c r="WV1278"/>
  <c r="WV1288"/>
  <c r="KS1278"/>
  <c r="KS1288"/>
  <c r="KS1298"/>
  <c r="XQ1278"/>
  <c r="XQ1288"/>
  <c r="KR1298"/>
  <c r="KR1278"/>
  <c r="XP1298"/>
  <c r="XP1278"/>
  <c r="LM1298"/>
  <c r="LM1278"/>
  <c r="YK1288"/>
  <c r="YK1278"/>
  <c r="JB1278"/>
  <c r="JB1310" s="1"/>
  <c r="JB1311" s="1"/>
  <c r="VZ1288"/>
  <c r="VZ1298"/>
  <c r="VZ1278"/>
  <c r="JW1278"/>
  <c r="JW1288"/>
  <c r="JW1298"/>
  <c r="WU1288"/>
  <c r="WU1278"/>
  <c r="WU1310" s="1"/>
  <c r="WU1311" s="1"/>
  <c r="TP1278"/>
  <c r="TP1288"/>
  <c r="TP1298"/>
  <c r="ND1298"/>
  <c r="GR1278"/>
  <c r="GR1298"/>
  <c r="AF1298"/>
  <c r="AF1288"/>
  <c r="AF1278"/>
  <c r="VF1278"/>
  <c r="OT1298"/>
  <c r="OT1288"/>
  <c r="OT1278"/>
  <c r="IH1278"/>
  <c r="IH1298"/>
  <c r="BV1298"/>
  <c r="BV1278"/>
  <c r="UK1278"/>
  <c r="UK1298"/>
  <c r="NY1278"/>
  <c r="NY1288"/>
  <c r="NY1298"/>
  <c r="HM1298"/>
  <c r="BA1278"/>
  <c r="BA1298"/>
  <c r="BA1288"/>
  <c r="UJ1298"/>
  <c r="UJ1288"/>
  <c r="UJ1278"/>
  <c r="NX1278"/>
  <c r="NX1298"/>
  <c r="HL1278"/>
  <c r="AZ1288"/>
  <c r="TO1298"/>
  <c r="TO1278"/>
  <c r="NC1288"/>
  <c r="NC1298"/>
  <c r="NC1278"/>
  <c r="NC1310" s="1"/>
  <c r="NC1311" s="1"/>
  <c r="GQ1298"/>
  <c r="GQ1278"/>
  <c r="GQ1310" s="1"/>
  <c r="GQ1311" s="1"/>
  <c r="AE1288"/>
  <c r="AE1278"/>
  <c r="AE1310" s="1"/>
  <c r="AE1311" s="1"/>
  <c r="VE1288"/>
  <c r="VE1278"/>
  <c r="OS1278"/>
  <c r="OS1298"/>
  <c r="IG1288"/>
  <c r="IG1278"/>
  <c r="BU1288"/>
  <c r="BU1278"/>
  <c r="BU1310" s="1"/>
  <c r="BU1311" s="1"/>
  <c r="OR1278"/>
  <c r="OR1288"/>
  <c r="IF1298"/>
  <c r="IF1288"/>
  <c r="BT1278"/>
  <c r="BT1288"/>
  <c r="BT1298"/>
  <c r="NW1298"/>
  <c r="TN1278"/>
  <c r="TN1288"/>
  <c r="GP1278"/>
  <c r="GP1288"/>
  <c r="GP1298"/>
  <c r="WA1278"/>
  <c r="WA1310" s="1"/>
  <c r="WA1311" s="1"/>
  <c r="WA1288"/>
  <c r="PO1278"/>
  <c r="PO1288"/>
  <c r="JC1288"/>
  <c r="CQ1278"/>
  <c r="ZF1288"/>
  <c r="ZF1278"/>
  <c r="ST1298"/>
  <c r="ST1278"/>
  <c r="MH1278"/>
  <c r="FV1288"/>
  <c r="FV1278"/>
  <c r="EE1278"/>
  <c r="QH1288"/>
  <c r="QH1298"/>
  <c r="DJ1278"/>
  <c r="DJ1310" s="1"/>
  <c r="DJ1311" s="1"/>
  <c r="DJ1288"/>
  <c r="VY1278"/>
  <c r="VY1288"/>
  <c r="VY1298"/>
  <c r="PM1278"/>
  <c r="JA1278"/>
  <c r="CO1278"/>
  <c r="AD1278"/>
  <c r="AD1298"/>
  <c r="Q1308"/>
  <c r="W1309" s="1"/>
  <c r="CW1308"/>
  <c r="DC1309" s="1"/>
  <c r="GC1308"/>
  <c r="GI1309" s="1"/>
  <c r="JI1308"/>
  <c r="JO1309" s="1"/>
  <c r="MO1308"/>
  <c r="MU1309" s="1"/>
  <c r="PU1308"/>
  <c r="QA1309" s="1"/>
  <c r="TA1308"/>
  <c r="TG1309" s="1"/>
  <c r="WG1308"/>
  <c r="WM1309" s="1"/>
  <c r="YR1308"/>
  <c r="YX1309" s="1"/>
  <c r="CB1308"/>
  <c r="CH1309" s="1"/>
  <c r="FH1308"/>
  <c r="FN1309" s="1"/>
  <c r="IN1308"/>
  <c r="IT1309" s="1"/>
  <c r="LT1308"/>
  <c r="LZ1309" s="1"/>
  <c r="OZ1308"/>
  <c r="PF1309" s="1"/>
  <c r="SF1308"/>
  <c r="SL1309" s="1"/>
  <c r="VL1308"/>
  <c r="VR1309" s="1"/>
  <c r="AL1316"/>
  <c r="AL1325" s="1"/>
  <c r="AR1326" s="1"/>
  <c r="DR1316"/>
  <c r="DR1325" s="1"/>
  <c r="DX1326" s="1"/>
  <c r="GX1316"/>
  <c r="GX1325" s="1"/>
  <c r="HD1326" s="1"/>
  <c r="KD1316"/>
  <c r="KD1325" s="1"/>
  <c r="KJ1326" s="1"/>
  <c r="NJ1316"/>
  <c r="NJ1325" s="1"/>
  <c r="NP1326" s="1"/>
  <c r="QP1316"/>
  <c r="QP1325" s="1"/>
  <c r="QV1326" s="1"/>
  <c r="TV1316"/>
  <c r="TV1325" s="1"/>
  <c r="UB1326" s="1"/>
  <c r="XB1316"/>
  <c r="XB1325" s="1"/>
  <c r="XH1326" s="1"/>
  <c r="Q1316"/>
  <c r="Q1325" s="1"/>
  <c r="W1326" s="1"/>
  <c r="CW1316"/>
  <c r="CW1325" s="1"/>
  <c r="DC1326" s="1"/>
  <c r="GC1316"/>
  <c r="GC1325" s="1"/>
  <c r="GI1326" s="1"/>
  <c r="JI1316"/>
  <c r="JI1325" s="1"/>
  <c r="JO1326" s="1"/>
  <c r="MO1316"/>
  <c r="MO1325" s="1"/>
  <c r="MU1326" s="1"/>
  <c r="PU1316"/>
  <c r="PU1325" s="1"/>
  <c r="QA1326" s="1"/>
  <c r="TA1316"/>
  <c r="TA1325" s="1"/>
  <c r="TG1326" s="1"/>
  <c r="WG1316"/>
  <c r="WG1325" s="1"/>
  <c r="WM1326" s="1"/>
  <c r="JV1278"/>
  <c r="JV1288"/>
  <c r="JV1298"/>
  <c r="WT1298"/>
  <c r="KQ1278"/>
  <c r="KQ1288"/>
  <c r="KQ1298"/>
  <c r="XO1298"/>
  <c r="LL1298"/>
  <c r="FB1288"/>
  <c r="SU1298"/>
  <c r="DL1278"/>
  <c r="DL1298"/>
  <c r="QJ1298"/>
  <c r="EG1298"/>
  <c r="RE1288"/>
  <c r="RE1298"/>
  <c r="RD1288"/>
  <c r="FA1310"/>
  <c r="FA1311" s="1"/>
  <c r="CP1298"/>
  <c r="PN1288"/>
  <c r="P1316"/>
  <c r="P1325" s="1"/>
  <c r="V1326" s="1"/>
  <c r="CV1316"/>
  <c r="CV1325" s="1"/>
  <c r="DB1326" s="1"/>
  <c r="GB1316"/>
  <c r="GB1325" s="1"/>
  <c r="GH1326" s="1"/>
  <c r="JH1316"/>
  <c r="JH1325" s="1"/>
  <c r="JN1326" s="1"/>
  <c r="MN1316"/>
  <c r="MN1325" s="1"/>
  <c r="MT1326" s="1"/>
  <c r="PT1316"/>
  <c r="PT1325" s="1"/>
  <c r="PZ1326" s="1"/>
  <c r="SZ1316"/>
  <c r="SZ1325" s="1"/>
  <c r="TF1326" s="1"/>
  <c r="WF1316"/>
  <c r="WF1325" s="1"/>
  <c r="WL1326" s="1"/>
  <c r="YQ1316"/>
  <c r="YQ1325" s="1"/>
  <c r="YW1326" s="1"/>
  <c r="CA1316"/>
  <c r="CA1325" s="1"/>
  <c r="CG1326" s="1"/>
  <c r="FG1316"/>
  <c r="FG1325" s="1"/>
  <c r="FM1326" s="1"/>
  <c r="IM1316"/>
  <c r="IM1325" s="1"/>
  <c r="IS1326" s="1"/>
  <c r="LS1316"/>
  <c r="LS1325" s="1"/>
  <c r="LY1326" s="1"/>
  <c r="OY1316"/>
  <c r="OY1325" s="1"/>
  <c r="PE1326" s="1"/>
  <c r="SE1316"/>
  <c r="SE1325" s="1"/>
  <c r="SK1326" s="1"/>
  <c r="VK1316"/>
  <c r="VK1325" s="1"/>
  <c r="VQ1326" s="1"/>
  <c r="P1278"/>
  <c r="P1308" s="1"/>
  <c r="V1309" s="1"/>
  <c r="CV1278"/>
  <c r="CV1308" s="1"/>
  <c r="DB1309" s="1"/>
  <c r="GB1278"/>
  <c r="GB1308" s="1"/>
  <c r="GH1309" s="1"/>
  <c r="JH1278"/>
  <c r="JH1308" s="1"/>
  <c r="JN1309" s="1"/>
  <c r="MN1278"/>
  <c r="MN1308" s="1"/>
  <c r="MT1309" s="1"/>
  <c r="PT1278"/>
  <c r="PT1308" s="1"/>
  <c r="PZ1309" s="1"/>
  <c r="SZ1278"/>
  <c r="SZ1308" s="1"/>
  <c r="TF1309" s="1"/>
  <c r="WF1278"/>
  <c r="WF1308" s="1"/>
  <c r="WL1309" s="1"/>
  <c r="AK1278"/>
  <c r="AK1308" s="1"/>
  <c r="AQ1309" s="1"/>
  <c r="DQ1278"/>
  <c r="DQ1308" s="1"/>
  <c r="DW1309" s="1"/>
  <c r="GW1278"/>
  <c r="GW1308" s="1"/>
  <c r="HC1309" s="1"/>
  <c r="KC1278"/>
  <c r="KC1308" s="1"/>
  <c r="KI1309" s="1"/>
  <c r="NI1278"/>
  <c r="NI1308" s="1"/>
  <c r="NO1309" s="1"/>
  <c r="QO1278"/>
  <c r="QO1308" s="1"/>
  <c r="QU1309" s="1"/>
  <c r="TU1278"/>
  <c r="TU1308" s="1"/>
  <c r="UA1309" s="1"/>
  <c r="XA1278"/>
  <c r="XA1308" s="1"/>
  <c r="XG1309" s="1"/>
  <c r="EZ1288"/>
  <c r="RX1278"/>
  <c r="RX1288"/>
  <c r="RX1298"/>
  <c r="FU1298"/>
  <c r="SS1288"/>
  <c r="LN1288"/>
  <c r="LN1298"/>
  <c r="YL1288"/>
  <c r="XQ1298"/>
  <c r="KR1288"/>
  <c r="XP1288"/>
  <c r="LM1288"/>
  <c r="YK1298"/>
  <c r="ND1278"/>
  <c r="ND1288"/>
  <c r="VF1288"/>
  <c r="IH1288"/>
  <c r="BV1288"/>
  <c r="UK1288"/>
  <c r="HM1278"/>
  <c r="HM1288"/>
  <c r="NX1288"/>
  <c r="HL1298"/>
  <c r="HL1288"/>
  <c r="AZ1278"/>
  <c r="AZ1310" s="1"/>
  <c r="AZ1311" s="1"/>
  <c r="TO1288"/>
  <c r="TO1310" s="1"/>
  <c r="TO1311" s="1"/>
  <c r="VE1310"/>
  <c r="VE1311" s="1"/>
  <c r="OS1288"/>
  <c r="OS1310" s="1"/>
  <c r="OS1311" s="1"/>
  <c r="IG1298"/>
  <c r="VD1278"/>
  <c r="VD1288"/>
  <c r="OR1298"/>
  <c r="IF1278"/>
  <c r="UI1278"/>
  <c r="UI1288"/>
  <c r="NW1278"/>
  <c r="NW1288"/>
  <c r="HK1278"/>
  <c r="HK1298"/>
  <c r="HK1288"/>
  <c r="TN1298"/>
  <c r="NB1278"/>
  <c r="NB1288"/>
  <c r="PO1298"/>
  <c r="JC1278"/>
  <c r="JC1298"/>
  <c r="CQ1298"/>
  <c r="ST1288"/>
  <c r="MH1298"/>
  <c r="MH1288"/>
  <c r="FV1298"/>
  <c r="RC1278"/>
  <c r="RC1288"/>
  <c r="EE1288"/>
  <c r="QH1278"/>
  <c r="QH1310" s="1"/>
  <c r="QH1311" s="1"/>
  <c r="PM1288"/>
  <c r="PM1298"/>
  <c r="JA1288"/>
  <c r="JA1298"/>
  <c r="CO1298"/>
  <c r="CO1288"/>
  <c r="AY1278"/>
  <c r="AY1288"/>
  <c r="AD1288"/>
  <c r="YP1284"/>
  <c r="WZ1284"/>
  <c r="VJ1284"/>
  <c r="VJ1278" s="1"/>
  <c r="TT1284"/>
  <c r="SD1284"/>
  <c r="QN1284"/>
  <c r="QN1278" s="1"/>
  <c r="OX1284"/>
  <c r="OX1278" s="1"/>
  <c r="NH1284"/>
  <c r="NH1278" s="1"/>
  <c r="LR1284"/>
  <c r="KB1284"/>
  <c r="KB1278" s="1"/>
  <c r="IL1284"/>
  <c r="IL1278" s="1"/>
  <c r="GV1284"/>
  <c r="GV1278" s="1"/>
  <c r="FF1284"/>
  <c r="DP1284"/>
  <c r="DP1278" s="1"/>
  <c r="BZ1284"/>
  <c r="BZ1278" s="1"/>
  <c r="AJ1284"/>
  <c r="AJ1278" s="1"/>
  <c r="XU1284"/>
  <c r="XU1278" s="1"/>
  <c r="WE1284"/>
  <c r="UO1284"/>
  <c r="UO1278" s="1"/>
  <c r="SY1284"/>
  <c r="SY1278" s="1"/>
  <c r="RI1284"/>
  <c r="RI1278" s="1"/>
  <c r="PS1284"/>
  <c r="OC1284"/>
  <c r="OC1278" s="1"/>
  <c r="MM1284"/>
  <c r="KW1284"/>
  <c r="KW1278" s="1"/>
  <c r="JG1284"/>
  <c r="HQ1284"/>
  <c r="HQ1278" s="1"/>
  <c r="GA1284"/>
  <c r="EK1284"/>
  <c r="EK1278" s="1"/>
  <c r="CU1284"/>
  <c r="BE1284"/>
  <c r="BE1278" s="1"/>
  <c r="O1284"/>
  <c r="XU1294"/>
  <c r="XU1288" s="1"/>
  <c r="WE1294"/>
  <c r="UO1294"/>
  <c r="UO1288" s="1"/>
  <c r="SY1294"/>
  <c r="YP1294"/>
  <c r="YP1288" s="1"/>
  <c r="PS1294"/>
  <c r="OC1294"/>
  <c r="OC1288" s="1"/>
  <c r="MM1294"/>
  <c r="KW1294"/>
  <c r="KW1288" s="1"/>
  <c r="JG1294"/>
  <c r="HQ1294"/>
  <c r="HQ1288" s="1"/>
  <c r="GA1294"/>
  <c r="EK1294"/>
  <c r="EK1288" s="1"/>
  <c r="CU1294"/>
  <c r="BE1294"/>
  <c r="BE1288" s="1"/>
  <c r="O1294"/>
  <c r="WZ1294"/>
  <c r="WZ1288" s="1"/>
  <c r="VJ1294"/>
  <c r="VJ1288" s="1"/>
  <c r="TT1294"/>
  <c r="SD1294"/>
  <c r="SD1288" s="1"/>
  <c r="RI1294"/>
  <c r="RI1288" s="1"/>
  <c r="OX1294"/>
  <c r="OX1288" s="1"/>
  <c r="NH1294"/>
  <c r="LR1294"/>
  <c r="LR1288" s="1"/>
  <c r="KB1294"/>
  <c r="KB1288" s="1"/>
  <c r="IL1294"/>
  <c r="IL1288" s="1"/>
  <c r="GV1294"/>
  <c r="FF1294"/>
  <c r="FF1288" s="1"/>
  <c r="DP1294"/>
  <c r="DP1288" s="1"/>
  <c r="BZ1294"/>
  <c r="BZ1288" s="1"/>
  <c r="AJ1294"/>
  <c r="QN1294"/>
  <c r="XU1304"/>
  <c r="XU1298" s="1"/>
  <c r="WE1304"/>
  <c r="UO1304"/>
  <c r="UO1298" s="1"/>
  <c r="SY1304"/>
  <c r="RI1304"/>
  <c r="RI1298" s="1"/>
  <c r="PS1304"/>
  <c r="OC1304"/>
  <c r="OC1298" s="1"/>
  <c r="MM1304"/>
  <c r="KW1304"/>
  <c r="KW1298" s="1"/>
  <c r="JG1304"/>
  <c r="HQ1304"/>
  <c r="HQ1298" s="1"/>
  <c r="GA1304"/>
  <c r="EK1304"/>
  <c r="EK1298" s="1"/>
  <c r="CU1304"/>
  <c r="BE1304"/>
  <c r="BE1298" s="1"/>
  <c r="O1304"/>
  <c r="WZ1304"/>
  <c r="WZ1298" s="1"/>
  <c r="VJ1304"/>
  <c r="VJ1298" s="1"/>
  <c r="TT1304"/>
  <c r="SD1304"/>
  <c r="SD1298" s="1"/>
  <c r="QN1304"/>
  <c r="QN1298" s="1"/>
  <c r="OX1304"/>
  <c r="OX1298" s="1"/>
  <c r="NH1304"/>
  <c r="NH1298" s="1"/>
  <c r="LR1304"/>
  <c r="LR1298" s="1"/>
  <c r="KB1304"/>
  <c r="KB1298" s="1"/>
  <c r="IL1304"/>
  <c r="IL1298" s="1"/>
  <c r="GV1304"/>
  <c r="FF1304"/>
  <c r="FF1298" s="1"/>
  <c r="DP1304"/>
  <c r="DP1298" s="1"/>
  <c r="BZ1304"/>
  <c r="BZ1298" s="1"/>
  <c r="AJ1304"/>
  <c r="AJ1298" s="1"/>
  <c r="YP1304"/>
  <c r="YP1298" s="1"/>
  <c r="YP1322"/>
  <c r="WZ1322"/>
  <c r="VJ1322"/>
  <c r="TT1322"/>
  <c r="SD1322"/>
  <c r="QN1322"/>
  <c r="OX1322"/>
  <c r="NH1322"/>
  <c r="LR1322"/>
  <c r="KB1322"/>
  <c r="IL1322"/>
  <c r="GV1322"/>
  <c r="FF1322"/>
  <c r="DP1322"/>
  <c r="BZ1322"/>
  <c r="AJ1322"/>
  <c r="XU1322"/>
  <c r="WE1322"/>
  <c r="UO1322"/>
  <c r="SY1322"/>
  <c r="RI1322"/>
  <c r="PS1322"/>
  <c r="OC1322"/>
  <c r="MM1322"/>
  <c r="KW1322"/>
  <c r="JG1322"/>
  <c r="HQ1322"/>
  <c r="GA1322"/>
  <c r="EK1322"/>
  <c r="CU1322"/>
  <c r="BE1322"/>
  <c r="O1322"/>
  <c r="XU1323"/>
  <c r="WE1323"/>
  <c r="UO1323"/>
  <c r="SY1323"/>
  <c r="RI1323"/>
  <c r="PS1323"/>
  <c r="OC1323"/>
  <c r="YP1323"/>
  <c r="LR1323"/>
  <c r="KB1323"/>
  <c r="IL1323"/>
  <c r="GV1323"/>
  <c r="FF1323"/>
  <c r="DP1323"/>
  <c r="BZ1323"/>
  <c r="AJ1323"/>
  <c r="WZ1323"/>
  <c r="VJ1323"/>
  <c r="TT1323"/>
  <c r="SD1323"/>
  <c r="QN1323"/>
  <c r="OX1323"/>
  <c r="NH1323"/>
  <c r="MM1323"/>
  <c r="KW1323"/>
  <c r="JG1323"/>
  <c r="HQ1323"/>
  <c r="GA1323"/>
  <c r="EK1323"/>
  <c r="CU1323"/>
  <c r="BE1323"/>
  <c r="O1323"/>
  <c r="BE1316"/>
  <c r="BE1325" s="1"/>
  <c r="BK1326" s="1"/>
  <c r="YP1278"/>
  <c r="FF1278"/>
  <c r="LR1278"/>
  <c r="SD1278"/>
  <c r="WE1278"/>
  <c r="O1278"/>
  <c r="CU1278"/>
  <c r="GA1278"/>
  <c r="JG1278"/>
  <c r="MM1278"/>
  <c r="PS1278"/>
  <c r="TT1278"/>
  <c r="WZ1278"/>
  <c r="O1298"/>
  <c r="CU1298"/>
  <c r="GA1298"/>
  <c r="JG1298"/>
  <c r="MM1298"/>
  <c r="PS1298"/>
  <c r="SY1298"/>
  <c r="WE1298"/>
  <c r="GV1298"/>
  <c r="TT1298"/>
  <c r="AJ1288"/>
  <c r="GV1288"/>
  <c r="NH1288"/>
  <c r="QN1288"/>
  <c r="TT1288"/>
  <c r="O1288"/>
  <c r="CU1288"/>
  <c r="GA1288"/>
  <c r="JG1288"/>
  <c r="MM1288"/>
  <c r="PS1288"/>
  <c r="SY1288"/>
  <c r="WE1288"/>
  <c r="ZE1310" l="1"/>
  <c r="BZ1316"/>
  <c r="BZ1325" s="1"/>
  <c r="CF1326" s="1"/>
  <c r="OC1316"/>
  <c r="OC1325" s="1"/>
  <c r="OI1326" s="1"/>
  <c r="HQ1316"/>
  <c r="HQ1325" s="1"/>
  <c r="HW1326" s="1"/>
  <c r="UO1316"/>
  <c r="UO1325" s="1"/>
  <c r="UU1326" s="1"/>
  <c r="IL1316"/>
  <c r="IL1325" s="1"/>
  <c r="IR1326" s="1"/>
  <c r="OX1316"/>
  <c r="OX1325" s="1"/>
  <c r="PD1326" s="1"/>
  <c r="VJ1316"/>
  <c r="VJ1325" s="1"/>
  <c r="VP1326" s="1"/>
  <c r="AY1310"/>
  <c r="AY1311" s="1"/>
  <c r="RC1310"/>
  <c r="RC1311" s="1"/>
  <c r="NB1310"/>
  <c r="NB1311" s="1"/>
  <c r="NW1310"/>
  <c r="NW1311" s="1"/>
  <c r="UI1310"/>
  <c r="UI1311" s="1"/>
  <c r="VD1310"/>
  <c r="VD1311" s="1"/>
  <c r="HL1310"/>
  <c r="HL1311" s="1"/>
  <c r="XG1280"/>
  <c r="XM1280" s="1"/>
  <c r="XG1292"/>
  <c r="XM1292" s="1"/>
  <c r="XG1302"/>
  <c r="XM1302" s="1"/>
  <c r="XG1301"/>
  <c r="XM1301" s="1"/>
  <c r="XG1286"/>
  <c r="XM1286" s="1"/>
  <c r="XG1296"/>
  <c r="XM1296" s="1"/>
  <c r="XG1306"/>
  <c r="XM1306" s="1"/>
  <c r="XG1285"/>
  <c r="XM1285" s="1"/>
  <c r="XG1283"/>
  <c r="XM1283" s="1"/>
  <c r="XG1300"/>
  <c r="XM1300" s="1"/>
  <c r="XG1290"/>
  <c r="XM1290" s="1"/>
  <c r="XG1293"/>
  <c r="XM1293" s="1"/>
  <c r="XG1295"/>
  <c r="XM1295" s="1"/>
  <c r="XG1291"/>
  <c r="XM1291" s="1"/>
  <c r="XG1289"/>
  <c r="XM1289" s="1"/>
  <c r="XG1299"/>
  <c r="XM1299" s="1"/>
  <c r="XG1304"/>
  <c r="XM1304" s="1"/>
  <c r="XG1281"/>
  <c r="XM1281" s="1"/>
  <c r="XG1303"/>
  <c r="XM1303" s="1"/>
  <c r="XG1294"/>
  <c r="XM1294" s="1"/>
  <c r="XG1305"/>
  <c r="XM1305" s="1"/>
  <c r="XG1284"/>
  <c r="XM1284" s="1"/>
  <c r="XG1279"/>
  <c r="XM1279" s="1"/>
  <c r="XG1282"/>
  <c r="XM1282" s="1"/>
  <c r="QU1280"/>
  <c r="RA1280" s="1"/>
  <c r="QU1286"/>
  <c r="RA1286" s="1"/>
  <c r="QU1296"/>
  <c r="RA1296" s="1"/>
  <c r="QU1306"/>
  <c r="RA1306" s="1"/>
  <c r="QU1285"/>
  <c r="RA1285" s="1"/>
  <c r="QU1292"/>
  <c r="RA1292" s="1"/>
  <c r="QU1302"/>
  <c r="RA1302" s="1"/>
  <c r="QU1301"/>
  <c r="RA1301" s="1"/>
  <c r="QU1283"/>
  <c r="RA1283" s="1"/>
  <c r="QU1300"/>
  <c r="RA1300" s="1"/>
  <c r="QU1290"/>
  <c r="RA1290" s="1"/>
  <c r="QU1303"/>
  <c r="RA1303" s="1"/>
  <c r="QU1294"/>
  <c r="RA1294" s="1"/>
  <c r="QU1291"/>
  <c r="RA1291" s="1"/>
  <c r="QU1305"/>
  <c r="RA1305" s="1"/>
  <c r="QU1284"/>
  <c r="RA1284" s="1"/>
  <c r="QU1293"/>
  <c r="RA1293" s="1"/>
  <c r="QU1295"/>
  <c r="RA1295" s="1"/>
  <c r="QU1289"/>
  <c r="RA1289" s="1"/>
  <c r="QU1299"/>
  <c r="RA1299" s="1"/>
  <c r="QU1304"/>
  <c r="RA1304" s="1"/>
  <c r="QU1281"/>
  <c r="RA1281" s="1"/>
  <c r="QU1279"/>
  <c r="RA1279" s="1"/>
  <c r="QU1282"/>
  <c r="RA1282" s="1"/>
  <c r="KI1280"/>
  <c r="KO1280" s="1"/>
  <c r="KI1292"/>
  <c r="KO1292" s="1"/>
  <c r="KI1301"/>
  <c r="KO1301" s="1"/>
  <c r="KI1302"/>
  <c r="KO1302" s="1"/>
  <c r="KI1306"/>
  <c r="KO1306" s="1"/>
  <c r="KI1286"/>
  <c r="KO1286" s="1"/>
  <c r="KI1300"/>
  <c r="KO1300" s="1"/>
  <c r="KI1290"/>
  <c r="KO1290" s="1"/>
  <c r="KI1285"/>
  <c r="KO1285" s="1"/>
  <c r="KI1296"/>
  <c r="KO1296" s="1"/>
  <c r="KI1283"/>
  <c r="KO1283" s="1"/>
  <c r="KI1295"/>
  <c r="KO1295" s="1"/>
  <c r="KI1303"/>
  <c r="KO1303" s="1"/>
  <c r="KI1291"/>
  <c r="KO1291" s="1"/>
  <c r="KI1305"/>
  <c r="KO1305" s="1"/>
  <c r="KI1284"/>
  <c r="KO1284" s="1"/>
  <c r="KI1289"/>
  <c r="KO1289" s="1"/>
  <c r="KI1299"/>
  <c r="KO1299" s="1"/>
  <c r="KI1304"/>
  <c r="KO1304" s="1"/>
  <c r="KI1281"/>
  <c r="KO1281" s="1"/>
  <c r="KI1293"/>
  <c r="KO1293" s="1"/>
  <c r="KI1294"/>
  <c r="KO1294" s="1"/>
  <c r="KI1279"/>
  <c r="KO1279" s="1"/>
  <c r="KI1282"/>
  <c r="KO1282" s="1"/>
  <c r="DW1284"/>
  <c r="EC1284" s="1"/>
  <c r="DW1283"/>
  <c r="EC1283" s="1"/>
  <c r="DW1292"/>
  <c r="EC1292" s="1"/>
  <c r="DW1302"/>
  <c r="EC1302" s="1"/>
  <c r="DW1301"/>
  <c r="EC1301" s="1"/>
  <c r="DW1296"/>
  <c r="EC1296" s="1"/>
  <c r="DW1285"/>
  <c r="EC1285" s="1"/>
  <c r="DW1290"/>
  <c r="EC1290" s="1"/>
  <c r="DW1286"/>
  <c r="EC1286" s="1"/>
  <c r="DW1306"/>
  <c r="EC1306" s="1"/>
  <c r="DW1300"/>
  <c r="EC1300" s="1"/>
  <c r="DW1280"/>
  <c r="EC1280" s="1"/>
  <c r="DW1295"/>
  <c r="EC1295" s="1"/>
  <c r="DW1303"/>
  <c r="EC1303" s="1"/>
  <c r="DW1289"/>
  <c r="EC1289" s="1"/>
  <c r="DW1299"/>
  <c r="EC1299" s="1"/>
  <c r="DW1293"/>
  <c r="EC1293" s="1"/>
  <c r="DW1294"/>
  <c r="EC1294" s="1"/>
  <c r="DW1291"/>
  <c r="EC1291" s="1"/>
  <c r="DW1305"/>
  <c r="EC1305" s="1"/>
  <c r="DW1304"/>
  <c r="EC1304" s="1"/>
  <c r="DW1281"/>
  <c r="EC1281" s="1"/>
  <c r="DW1279"/>
  <c r="EC1279" s="1"/>
  <c r="DW1282"/>
  <c r="EC1282" s="1"/>
  <c r="WL1282"/>
  <c r="WR1282" s="1"/>
  <c r="WL1280"/>
  <c r="WR1280" s="1"/>
  <c r="WL1300"/>
  <c r="WR1300" s="1"/>
  <c r="WL1290"/>
  <c r="WR1290" s="1"/>
  <c r="WL1283"/>
  <c r="WR1283" s="1"/>
  <c r="WL1285"/>
  <c r="WR1285" s="1"/>
  <c r="WL1306"/>
  <c r="WR1306" s="1"/>
  <c r="WL1296"/>
  <c r="WR1296" s="1"/>
  <c r="WL1286"/>
  <c r="WR1286" s="1"/>
  <c r="WL1302"/>
  <c r="WR1302" s="1"/>
  <c r="WL1301"/>
  <c r="WR1301" s="1"/>
  <c r="WL1292"/>
  <c r="WR1292" s="1"/>
  <c r="WL1291"/>
  <c r="WR1291" s="1"/>
  <c r="WL1305"/>
  <c r="WR1305" s="1"/>
  <c r="WL1289"/>
  <c r="WR1289" s="1"/>
  <c r="WL1304"/>
  <c r="WR1304" s="1"/>
  <c r="WL1281"/>
  <c r="WR1281" s="1"/>
  <c r="WL1293"/>
  <c r="WR1293" s="1"/>
  <c r="WL1295"/>
  <c r="WR1295" s="1"/>
  <c r="WL1303"/>
  <c r="WR1303" s="1"/>
  <c r="WL1294"/>
  <c r="WR1294" s="1"/>
  <c r="WL1284"/>
  <c r="WR1284" s="1"/>
  <c r="WL1299"/>
  <c r="WR1299" s="1"/>
  <c r="WR1298" s="1"/>
  <c r="WL1279"/>
  <c r="WR1279" s="1"/>
  <c r="PZ1282"/>
  <c r="QF1282" s="1"/>
  <c r="PZ1280"/>
  <c r="QF1280" s="1"/>
  <c r="PZ1300"/>
  <c r="QF1300" s="1"/>
  <c r="PZ1290"/>
  <c r="QF1290" s="1"/>
  <c r="PZ1283"/>
  <c r="QF1283" s="1"/>
  <c r="PZ1301"/>
  <c r="QF1301" s="1"/>
  <c r="PZ1302"/>
  <c r="QF1302" s="1"/>
  <c r="PZ1292"/>
  <c r="QF1292" s="1"/>
  <c r="PZ1285"/>
  <c r="QF1285" s="1"/>
  <c r="PZ1296"/>
  <c r="QF1296" s="1"/>
  <c r="PZ1306"/>
  <c r="QF1306" s="1"/>
  <c r="PZ1286"/>
  <c r="QF1286" s="1"/>
  <c r="PZ1305"/>
  <c r="QF1305" s="1"/>
  <c r="PZ1284"/>
  <c r="QF1284" s="1"/>
  <c r="PZ1289"/>
  <c r="QF1289" s="1"/>
  <c r="PZ1299"/>
  <c r="QF1299" s="1"/>
  <c r="PZ1304"/>
  <c r="QF1304" s="1"/>
  <c r="PZ1293"/>
  <c r="QF1293" s="1"/>
  <c r="PZ1295"/>
  <c r="QF1295" s="1"/>
  <c r="PZ1303"/>
  <c r="QF1303" s="1"/>
  <c r="PZ1294"/>
  <c r="QF1294" s="1"/>
  <c r="PZ1291"/>
  <c r="QF1291" s="1"/>
  <c r="PZ1281"/>
  <c r="QF1281" s="1"/>
  <c r="PZ1279"/>
  <c r="QF1279" s="1"/>
  <c r="JN1280"/>
  <c r="JT1280" s="1"/>
  <c r="JN1292"/>
  <c r="JT1292" s="1"/>
  <c r="JN1302"/>
  <c r="JT1302" s="1"/>
  <c r="JN1301"/>
  <c r="JT1301" s="1"/>
  <c r="JN1286"/>
  <c r="JT1286" s="1"/>
  <c r="JN1296"/>
  <c r="JT1296" s="1"/>
  <c r="JN1306"/>
  <c r="JT1306" s="1"/>
  <c r="JN1285"/>
  <c r="JT1285" s="1"/>
  <c r="JN1283"/>
  <c r="JT1283" s="1"/>
  <c r="JN1300"/>
  <c r="JT1300" s="1"/>
  <c r="JN1290"/>
  <c r="JT1290" s="1"/>
  <c r="JN1293"/>
  <c r="JT1293" s="1"/>
  <c r="JN1303"/>
  <c r="JT1303" s="1"/>
  <c r="JN1294"/>
  <c r="JT1294" s="1"/>
  <c r="JN1305"/>
  <c r="JT1305" s="1"/>
  <c r="JN1281"/>
  <c r="JT1281" s="1"/>
  <c r="JN1295"/>
  <c r="JT1295" s="1"/>
  <c r="JN1291"/>
  <c r="JT1291" s="1"/>
  <c r="JN1284"/>
  <c r="JT1284" s="1"/>
  <c r="JN1289"/>
  <c r="JT1289" s="1"/>
  <c r="JN1299"/>
  <c r="JT1299" s="1"/>
  <c r="JN1304"/>
  <c r="JT1304" s="1"/>
  <c r="JN1279"/>
  <c r="JT1279" s="1"/>
  <c r="JN1282"/>
  <c r="JT1282" s="1"/>
  <c r="DB1282"/>
  <c r="DH1282" s="1"/>
  <c r="DB1283"/>
  <c r="DH1283" s="1"/>
  <c r="DB1290"/>
  <c r="DH1290" s="1"/>
  <c r="DB1300"/>
  <c r="DH1300" s="1"/>
  <c r="DB1280"/>
  <c r="DH1280" s="1"/>
  <c r="DB1285"/>
  <c r="DH1285" s="1"/>
  <c r="DB1306"/>
  <c r="DH1306" s="1"/>
  <c r="DB1296"/>
  <c r="DH1296" s="1"/>
  <c r="DB1286"/>
  <c r="DH1286" s="1"/>
  <c r="DB1301"/>
  <c r="DH1301" s="1"/>
  <c r="DB1292"/>
  <c r="DH1292" s="1"/>
  <c r="DB1302"/>
  <c r="DH1302" s="1"/>
  <c r="DB1295"/>
  <c r="DH1295" s="1"/>
  <c r="DB1303"/>
  <c r="DH1303" s="1"/>
  <c r="DB1294"/>
  <c r="DH1294" s="1"/>
  <c r="DB1291"/>
  <c r="DH1291" s="1"/>
  <c r="DB1284"/>
  <c r="DH1284" s="1"/>
  <c r="DB1299"/>
  <c r="DH1299" s="1"/>
  <c r="DB1304"/>
  <c r="DH1304" s="1"/>
  <c r="DB1281"/>
  <c r="DH1281" s="1"/>
  <c r="DB1293"/>
  <c r="DH1293" s="1"/>
  <c r="DB1305"/>
  <c r="DH1305" s="1"/>
  <c r="DB1289"/>
  <c r="DH1289" s="1"/>
  <c r="DH1288" s="1"/>
  <c r="DB1279"/>
  <c r="DH1279" s="1"/>
  <c r="VQ1323"/>
  <c r="VW1323" s="1"/>
  <c r="VQ1318"/>
  <c r="VW1318" s="1"/>
  <c r="VQ1321"/>
  <c r="VW1321" s="1"/>
  <c r="VQ1319"/>
  <c r="VW1319" s="1"/>
  <c r="VQ1317"/>
  <c r="VW1317" s="1"/>
  <c r="VQ1322"/>
  <c r="VW1322" s="1"/>
  <c r="PE1323"/>
  <c r="PK1323" s="1"/>
  <c r="PE1318"/>
  <c r="PK1318" s="1"/>
  <c r="PE1321"/>
  <c r="PK1321" s="1"/>
  <c r="PE1319"/>
  <c r="PK1319" s="1"/>
  <c r="PE1317"/>
  <c r="PK1317" s="1"/>
  <c r="PK1316" s="1"/>
  <c r="PK1327" s="1"/>
  <c r="PK1328" s="1"/>
  <c r="PE1322"/>
  <c r="PK1322" s="1"/>
  <c r="IS1323"/>
  <c r="IY1323" s="1"/>
  <c r="IS1319"/>
  <c r="IY1319" s="1"/>
  <c r="IS1318"/>
  <c r="IY1318" s="1"/>
  <c r="IS1321"/>
  <c r="IY1321" s="1"/>
  <c r="IS1322"/>
  <c r="IY1322" s="1"/>
  <c r="IS1317"/>
  <c r="IY1317" s="1"/>
  <c r="CG1323"/>
  <c r="CM1323" s="1"/>
  <c r="CG1319"/>
  <c r="CM1319" s="1"/>
  <c r="CG1318"/>
  <c r="CM1318" s="1"/>
  <c r="CG1317"/>
  <c r="CM1317" s="1"/>
  <c r="CG1322"/>
  <c r="CM1322" s="1"/>
  <c r="CG1321"/>
  <c r="CM1321" s="1"/>
  <c r="WL1323"/>
  <c r="WR1323" s="1"/>
  <c r="WL1319"/>
  <c r="WR1319" s="1"/>
  <c r="WL1318"/>
  <c r="WR1318" s="1"/>
  <c r="WL1322"/>
  <c r="WR1322" s="1"/>
  <c r="WL1321"/>
  <c r="WR1321" s="1"/>
  <c r="WL1317"/>
  <c r="WR1317" s="1"/>
  <c r="PZ1323"/>
  <c r="QF1323" s="1"/>
  <c r="PZ1319"/>
  <c r="QF1319" s="1"/>
  <c r="PZ1318"/>
  <c r="QF1318" s="1"/>
  <c r="PZ1322"/>
  <c r="QF1322" s="1"/>
  <c r="PZ1321"/>
  <c r="QF1321" s="1"/>
  <c r="PZ1317"/>
  <c r="QF1317" s="1"/>
  <c r="JN1323"/>
  <c r="JT1323" s="1"/>
  <c r="JN1318"/>
  <c r="JT1318" s="1"/>
  <c r="JN1319"/>
  <c r="JT1319" s="1"/>
  <c r="JN1321"/>
  <c r="JT1321" s="1"/>
  <c r="JN1317"/>
  <c r="JT1317" s="1"/>
  <c r="JN1322"/>
  <c r="JT1322" s="1"/>
  <c r="DB1323"/>
  <c r="DH1323" s="1"/>
  <c r="DB1318"/>
  <c r="DH1318" s="1"/>
  <c r="DB1321"/>
  <c r="DH1321" s="1"/>
  <c r="DB1317"/>
  <c r="DH1317" s="1"/>
  <c r="DB1319"/>
  <c r="DH1319" s="1"/>
  <c r="DB1322"/>
  <c r="DH1322" s="1"/>
  <c r="TG1323"/>
  <c r="TM1323" s="1"/>
  <c r="TG1318"/>
  <c r="TM1318" s="1"/>
  <c r="TG1319"/>
  <c r="TM1319" s="1"/>
  <c r="TG1321"/>
  <c r="TM1321" s="1"/>
  <c r="TG1317"/>
  <c r="TM1317" s="1"/>
  <c r="TM1316" s="1"/>
  <c r="TM1327" s="1"/>
  <c r="TM1328" s="1"/>
  <c r="TG1322"/>
  <c r="TM1322" s="1"/>
  <c r="MU1323"/>
  <c r="NA1323" s="1"/>
  <c r="MU1318"/>
  <c r="NA1318" s="1"/>
  <c r="MU1319"/>
  <c r="NA1319" s="1"/>
  <c r="MU1321"/>
  <c r="NA1321" s="1"/>
  <c r="MU1317"/>
  <c r="NA1317" s="1"/>
  <c r="NA1316" s="1"/>
  <c r="NA1327" s="1"/>
  <c r="NA1328" s="1"/>
  <c r="MU1322"/>
  <c r="NA1322" s="1"/>
  <c r="GI1323"/>
  <c r="GO1323" s="1"/>
  <c r="GI1318"/>
  <c r="GO1318" s="1"/>
  <c r="GI1319"/>
  <c r="GO1319" s="1"/>
  <c r="GI1321"/>
  <c r="GO1321" s="1"/>
  <c r="GI1317"/>
  <c r="GO1317" s="1"/>
  <c r="GO1316" s="1"/>
  <c r="GO1327" s="1"/>
  <c r="GO1328" s="1"/>
  <c r="GI1322"/>
  <c r="GO1322" s="1"/>
  <c r="W1323"/>
  <c r="AC1323" s="1"/>
  <c r="W1318"/>
  <c r="AC1318" s="1"/>
  <c r="W1319"/>
  <c r="AC1319" s="1"/>
  <c r="W1321"/>
  <c r="AC1321" s="1"/>
  <c r="W1317"/>
  <c r="AC1317" s="1"/>
  <c r="AC1316" s="1"/>
  <c r="AC1327" s="1"/>
  <c r="AC1328" s="1"/>
  <c r="W1322"/>
  <c r="AC1322" s="1"/>
  <c r="UB1323"/>
  <c r="UH1323" s="1"/>
  <c r="UB1318"/>
  <c r="UH1318" s="1"/>
  <c r="UB1319"/>
  <c r="UH1319" s="1"/>
  <c r="UB1321"/>
  <c r="UH1321" s="1"/>
  <c r="UB1317"/>
  <c r="UH1317" s="1"/>
  <c r="UH1316" s="1"/>
  <c r="UH1327" s="1"/>
  <c r="UH1328" s="1"/>
  <c r="UB1322"/>
  <c r="UH1322" s="1"/>
  <c r="NP1323"/>
  <c r="NV1323" s="1"/>
  <c r="NP1318"/>
  <c r="NV1318" s="1"/>
  <c r="NP1319"/>
  <c r="NV1319" s="1"/>
  <c r="NP1321"/>
  <c r="NV1321" s="1"/>
  <c r="NP1317"/>
  <c r="NV1317" s="1"/>
  <c r="NV1316" s="1"/>
  <c r="NV1327" s="1"/>
  <c r="NV1328" s="1"/>
  <c r="NP1322"/>
  <c r="NV1322" s="1"/>
  <c r="HD1323"/>
  <c r="HJ1323" s="1"/>
  <c r="HD1318"/>
  <c r="HJ1318" s="1"/>
  <c r="HD1319"/>
  <c r="HJ1319" s="1"/>
  <c r="HD1321"/>
  <c r="HJ1321" s="1"/>
  <c r="HD1317"/>
  <c r="HJ1317" s="1"/>
  <c r="HJ1316" s="1"/>
  <c r="HJ1327" s="1"/>
  <c r="HJ1328" s="1"/>
  <c r="HD1322"/>
  <c r="HJ1322" s="1"/>
  <c r="AR1323"/>
  <c r="AX1323" s="1"/>
  <c r="AR1318"/>
  <c r="AX1318" s="1"/>
  <c r="AR1319"/>
  <c r="AX1319" s="1"/>
  <c r="AR1321"/>
  <c r="AX1321" s="1"/>
  <c r="AR1317"/>
  <c r="AX1317" s="1"/>
  <c r="AX1316" s="1"/>
  <c r="AX1327" s="1"/>
  <c r="AX1328" s="1"/>
  <c r="AR1322"/>
  <c r="AX1322" s="1"/>
  <c r="SL1283"/>
  <c r="SR1283" s="1"/>
  <c r="SL1301"/>
  <c r="SR1301" s="1"/>
  <c r="SL1292"/>
  <c r="SR1292" s="1"/>
  <c r="SL1302"/>
  <c r="SR1302" s="1"/>
  <c r="SL1286"/>
  <c r="SR1286" s="1"/>
  <c r="SL1306"/>
  <c r="SR1306" s="1"/>
  <c r="SL1300"/>
  <c r="SR1300" s="1"/>
  <c r="SL1280"/>
  <c r="SR1280" s="1"/>
  <c r="SL1285"/>
  <c r="SR1285" s="1"/>
  <c r="SL1296"/>
  <c r="SR1296" s="1"/>
  <c r="SL1290"/>
  <c r="SR1290" s="1"/>
  <c r="SL1281"/>
  <c r="SR1281" s="1"/>
  <c r="SL1295"/>
  <c r="SR1295" s="1"/>
  <c r="SL1303"/>
  <c r="SR1303" s="1"/>
  <c r="SL1299"/>
  <c r="SR1299" s="1"/>
  <c r="SL1291"/>
  <c r="SR1291" s="1"/>
  <c r="SL1305"/>
  <c r="SR1305" s="1"/>
  <c r="SL1304"/>
  <c r="SR1304" s="1"/>
  <c r="SL1294"/>
  <c r="SR1294" s="1"/>
  <c r="SL1293"/>
  <c r="SR1293" s="1"/>
  <c r="SL1289"/>
  <c r="SR1289" s="1"/>
  <c r="SR1288" s="1"/>
  <c r="SL1284"/>
  <c r="SR1284" s="1"/>
  <c r="SL1282"/>
  <c r="SR1282" s="1"/>
  <c r="SL1279"/>
  <c r="SR1279" s="1"/>
  <c r="LZ1285"/>
  <c r="MF1285" s="1"/>
  <c r="LZ1302"/>
  <c r="MF1302" s="1"/>
  <c r="LZ1301"/>
  <c r="MF1301" s="1"/>
  <c r="LZ1292"/>
  <c r="MF1292" s="1"/>
  <c r="LZ1290"/>
  <c r="MF1290" s="1"/>
  <c r="LZ1296"/>
  <c r="MF1296" s="1"/>
  <c r="LZ1283"/>
  <c r="MF1283" s="1"/>
  <c r="LZ1300"/>
  <c r="MF1300" s="1"/>
  <c r="LZ1280"/>
  <c r="MF1280" s="1"/>
  <c r="LZ1306"/>
  <c r="MF1306" s="1"/>
  <c r="LZ1286"/>
  <c r="MF1286" s="1"/>
  <c r="LZ1281"/>
  <c r="MF1281" s="1"/>
  <c r="LZ1295"/>
  <c r="MF1295" s="1"/>
  <c r="LZ1289"/>
  <c r="MF1289" s="1"/>
  <c r="LZ1299"/>
  <c r="MF1299" s="1"/>
  <c r="LZ1284"/>
  <c r="MF1284" s="1"/>
  <c r="LZ1304"/>
  <c r="MF1304" s="1"/>
  <c r="LZ1303"/>
  <c r="MF1303" s="1"/>
  <c r="LZ1294"/>
  <c r="MF1294" s="1"/>
  <c r="LZ1293"/>
  <c r="MF1293" s="1"/>
  <c r="LZ1291"/>
  <c r="MF1291" s="1"/>
  <c r="LZ1305"/>
  <c r="MF1305" s="1"/>
  <c r="LZ1279"/>
  <c r="MF1279" s="1"/>
  <c r="MF1278" s="1"/>
  <c r="LZ1282"/>
  <c r="MF1282" s="1"/>
  <c r="FN1279"/>
  <c r="FT1279" s="1"/>
  <c r="FN1286"/>
  <c r="FT1286" s="1"/>
  <c r="FN1306"/>
  <c r="FT1306" s="1"/>
  <c r="FN1285"/>
  <c r="FT1285" s="1"/>
  <c r="FN1296"/>
  <c r="FT1296" s="1"/>
  <c r="FN1292"/>
  <c r="FT1292" s="1"/>
  <c r="FN1301"/>
  <c r="FT1301" s="1"/>
  <c r="FN1300"/>
  <c r="FT1300" s="1"/>
  <c r="FN1290"/>
  <c r="FT1290" s="1"/>
  <c r="FN1280"/>
  <c r="FT1280" s="1"/>
  <c r="FN1302"/>
  <c r="FT1302" s="1"/>
  <c r="FN1283"/>
  <c r="FT1283" s="1"/>
  <c r="FN1289"/>
  <c r="FT1289" s="1"/>
  <c r="FN1299"/>
  <c r="FT1299" s="1"/>
  <c r="FN1291"/>
  <c r="FT1291" s="1"/>
  <c r="FN1305"/>
  <c r="FT1305" s="1"/>
  <c r="FN1284"/>
  <c r="FT1284" s="1"/>
  <c r="FN1281"/>
  <c r="FT1281" s="1"/>
  <c r="FN1295"/>
  <c r="FT1295" s="1"/>
  <c r="FN1303"/>
  <c r="FT1303" s="1"/>
  <c r="FN1294"/>
  <c r="FT1294" s="1"/>
  <c r="FN1293"/>
  <c r="FT1293" s="1"/>
  <c r="FN1304"/>
  <c r="FT1304" s="1"/>
  <c r="FN1282"/>
  <c r="FT1282" s="1"/>
  <c r="YX1305"/>
  <c r="ZD1305" s="1"/>
  <c r="YX1286"/>
  <c r="ZD1286" s="1"/>
  <c r="YX1306"/>
  <c r="ZD1306" s="1"/>
  <c r="YX1296"/>
  <c r="ZD1296" s="1"/>
  <c r="YX1292"/>
  <c r="ZD1292" s="1"/>
  <c r="YX1301"/>
  <c r="ZD1301" s="1"/>
  <c r="YX1300"/>
  <c r="ZD1300" s="1"/>
  <c r="YX1290"/>
  <c r="ZD1290" s="1"/>
  <c r="YX1280"/>
  <c r="ZD1280" s="1"/>
  <c r="YX1285"/>
  <c r="ZD1285" s="1"/>
  <c r="YX1302"/>
  <c r="ZD1302" s="1"/>
  <c r="YX1283"/>
  <c r="ZD1283" s="1"/>
  <c r="YX1281"/>
  <c r="ZD1281" s="1"/>
  <c r="YX1295"/>
  <c r="ZD1295" s="1"/>
  <c r="YX1303"/>
  <c r="ZD1303" s="1"/>
  <c r="YX1294"/>
  <c r="ZD1294" s="1"/>
  <c r="YX1289"/>
  <c r="ZD1289" s="1"/>
  <c r="YX1299"/>
  <c r="ZD1299" s="1"/>
  <c r="YX1291"/>
  <c r="ZD1291" s="1"/>
  <c r="YX1293"/>
  <c r="ZD1293" s="1"/>
  <c r="YX1284"/>
  <c r="ZD1284" s="1"/>
  <c r="YX1304"/>
  <c r="ZD1304" s="1"/>
  <c r="YX1282"/>
  <c r="ZD1282" s="1"/>
  <c r="YX1279"/>
  <c r="ZD1279" s="1"/>
  <c r="TG1279"/>
  <c r="TM1279" s="1"/>
  <c r="TG1301"/>
  <c r="TM1301" s="1"/>
  <c r="TG1292"/>
  <c r="TM1292" s="1"/>
  <c r="TG1302"/>
  <c r="TM1302" s="1"/>
  <c r="TG1285"/>
  <c r="TM1285" s="1"/>
  <c r="TG1286"/>
  <c r="TM1286" s="1"/>
  <c r="TG1296"/>
  <c r="TM1296" s="1"/>
  <c r="TG1306"/>
  <c r="TM1306" s="1"/>
  <c r="TG1300"/>
  <c r="TM1300" s="1"/>
  <c r="TG1290"/>
  <c r="TM1290" s="1"/>
  <c r="TG1280"/>
  <c r="TM1280" s="1"/>
  <c r="TG1283"/>
  <c r="TM1283" s="1"/>
  <c r="TG1303"/>
  <c r="TM1303" s="1"/>
  <c r="TG1294"/>
  <c r="TM1294" s="1"/>
  <c r="TG1293"/>
  <c r="TM1293" s="1"/>
  <c r="TG1291"/>
  <c r="TM1291" s="1"/>
  <c r="TG1304"/>
  <c r="TM1304" s="1"/>
  <c r="TG1281"/>
  <c r="TM1281" s="1"/>
  <c r="TG1295"/>
  <c r="TM1295" s="1"/>
  <c r="TG1289"/>
  <c r="TM1289" s="1"/>
  <c r="TG1299"/>
  <c r="TM1299" s="1"/>
  <c r="TM1298" s="1"/>
  <c r="TG1305"/>
  <c r="TM1305" s="1"/>
  <c r="TG1284"/>
  <c r="TM1284" s="1"/>
  <c r="TG1282"/>
  <c r="TM1282" s="1"/>
  <c r="MU1281"/>
  <c r="NA1281" s="1"/>
  <c r="MU1283"/>
  <c r="NA1283" s="1"/>
  <c r="MU1280"/>
  <c r="NA1280" s="1"/>
  <c r="MU1290"/>
  <c r="NA1290" s="1"/>
  <c r="MU1300"/>
  <c r="NA1300" s="1"/>
  <c r="MU1306"/>
  <c r="NA1306" s="1"/>
  <c r="MU1296"/>
  <c r="NA1296" s="1"/>
  <c r="MU1286"/>
  <c r="NA1286" s="1"/>
  <c r="MU1285"/>
  <c r="NA1285" s="1"/>
  <c r="MU1302"/>
  <c r="NA1302" s="1"/>
  <c r="MU1292"/>
  <c r="NA1292" s="1"/>
  <c r="MU1301"/>
  <c r="NA1301" s="1"/>
  <c r="MU1295"/>
  <c r="NA1295" s="1"/>
  <c r="MU1305"/>
  <c r="NA1305" s="1"/>
  <c r="MU1284"/>
  <c r="NA1284" s="1"/>
  <c r="MU1304"/>
  <c r="NA1304" s="1"/>
  <c r="MU1303"/>
  <c r="NA1303" s="1"/>
  <c r="MU1294"/>
  <c r="NA1294" s="1"/>
  <c r="MU1293"/>
  <c r="NA1293" s="1"/>
  <c r="MU1289"/>
  <c r="NA1289" s="1"/>
  <c r="MU1299"/>
  <c r="NA1299" s="1"/>
  <c r="NA1298" s="1"/>
  <c r="MU1291"/>
  <c r="NA1291" s="1"/>
  <c r="MU1282"/>
  <c r="NA1282" s="1"/>
  <c r="MU1279"/>
  <c r="NA1279" s="1"/>
  <c r="GI1289"/>
  <c r="GO1289" s="1"/>
  <c r="GI1290"/>
  <c r="GO1290" s="1"/>
  <c r="GI1280"/>
  <c r="GO1280" s="1"/>
  <c r="GI1300"/>
  <c r="GO1300" s="1"/>
  <c r="GI1301"/>
  <c r="GO1301" s="1"/>
  <c r="GI1292"/>
  <c r="GO1292" s="1"/>
  <c r="GI1302"/>
  <c r="GO1302" s="1"/>
  <c r="GI1286"/>
  <c r="GO1286" s="1"/>
  <c r="GI1306"/>
  <c r="GO1306" s="1"/>
  <c r="GI1285"/>
  <c r="GO1285" s="1"/>
  <c r="GI1296"/>
  <c r="GO1296" s="1"/>
  <c r="GI1283"/>
  <c r="GO1283" s="1"/>
  <c r="GI1281"/>
  <c r="GO1281" s="1"/>
  <c r="GI1295"/>
  <c r="GO1295" s="1"/>
  <c r="GI1303"/>
  <c r="GO1303" s="1"/>
  <c r="GI1294"/>
  <c r="GO1294" s="1"/>
  <c r="GI1293"/>
  <c r="GO1293" s="1"/>
  <c r="GI1291"/>
  <c r="GO1291" s="1"/>
  <c r="GI1305"/>
  <c r="GO1305" s="1"/>
  <c r="GI1284"/>
  <c r="GO1284" s="1"/>
  <c r="GI1304"/>
  <c r="GO1304" s="1"/>
  <c r="GI1299"/>
  <c r="GO1299" s="1"/>
  <c r="GI1282"/>
  <c r="GO1282" s="1"/>
  <c r="GI1279"/>
  <c r="GO1279" s="1"/>
  <c r="W1281"/>
  <c r="AC1281" s="1"/>
  <c r="W1280"/>
  <c r="AC1280" s="1"/>
  <c r="W1290"/>
  <c r="AC1290" s="1"/>
  <c r="W1300"/>
  <c r="AC1300" s="1"/>
  <c r="W1283"/>
  <c r="AC1283" s="1"/>
  <c r="W1302"/>
  <c r="AC1302" s="1"/>
  <c r="W1292"/>
  <c r="AC1292" s="1"/>
  <c r="W1301"/>
  <c r="AC1301" s="1"/>
  <c r="W1306"/>
  <c r="AC1306" s="1"/>
  <c r="W1296"/>
  <c r="AC1296" s="1"/>
  <c r="W1286"/>
  <c r="AC1286" s="1"/>
  <c r="W1285"/>
  <c r="AC1285" s="1"/>
  <c r="W1295"/>
  <c r="AC1295" s="1"/>
  <c r="W1303"/>
  <c r="AC1303" s="1"/>
  <c r="W1293"/>
  <c r="AC1293" s="1"/>
  <c r="W1289"/>
  <c r="AC1289" s="1"/>
  <c r="W1299"/>
  <c r="AC1299" s="1"/>
  <c r="AC1298" s="1"/>
  <c r="W1294"/>
  <c r="AC1294" s="1"/>
  <c r="W1291"/>
  <c r="AC1291" s="1"/>
  <c r="AC1288" s="1"/>
  <c r="W1305"/>
  <c r="AC1305" s="1"/>
  <c r="W1284"/>
  <c r="AC1284" s="1"/>
  <c r="W1304"/>
  <c r="AC1304" s="1"/>
  <c r="W1282"/>
  <c r="AC1282" s="1"/>
  <c r="W1279"/>
  <c r="AC1279" s="1"/>
  <c r="VQ1280"/>
  <c r="VW1280" s="1"/>
  <c r="VQ1292"/>
  <c r="VW1292" s="1"/>
  <c r="VQ1302"/>
  <c r="VW1302" s="1"/>
  <c r="VQ1301"/>
  <c r="VW1301" s="1"/>
  <c r="VQ1286"/>
  <c r="VW1286" s="1"/>
  <c r="VQ1296"/>
  <c r="VW1296" s="1"/>
  <c r="VQ1306"/>
  <c r="VW1306" s="1"/>
  <c r="VQ1285"/>
  <c r="VW1285" s="1"/>
  <c r="VQ1300"/>
  <c r="VW1300" s="1"/>
  <c r="VQ1290"/>
  <c r="VW1290" s="1"/>
  <c r="VQ1283"/>
  <c r="VW1283" s="1"/>
  <c r="VQ1293"/>
  <c r="VW1293" s="1"/>
  <c r="VQ1303"/>
  <c r="VW1303" s="1"/>
  <c r="VQ1305"/>
  <c r="VW1305" s="1"/>
  <c r="VQ1284"/>
  <c r="VW1284" s="1"/>
  <c r="VQ1289"/>
  <c r="VW1289" s="1"/>
  <c r="VQ1299"/>
  <c r="VW1299" s="1"/>
  <c r="VQ1295"/>
  <c r="VW1295" s="1"/>
  <c r="VQ1294"/>
  <c r="VW1294" s="1"/>
  <c r="VQ1291"/>
  <c r="VW1291" s="1"/>
  <c r="VQ1304"/>
  <c r="VW1304" s="1"/>
  <c r="VQ1281"/>
  <c r="VW1281" s="1"/>
  <c r="VQ1279"/>
  <c r="VW1279" s="1"/>
  <c r="VW1278" s="1"/>
  <c r="VQ1282"/>
  <c r="VW1282" s="1"/>
  <c r="PE1280"/>
  <c r="PK1280" s="1"/>
  <c r="PE1286"/>
  <c r="PK1286" s="1"/>
  <c r="PE1296"/>
  <c r="PK1296" s="1"/>
  <c r="PE1306"/>
  <c r="PK1306" s="1"/>
  <c r="PE1285"/>
  <c r="PK1285" s="1"/>
  <c r="PE1292"/>
  <c r="PK1292" s="1"/>
  <c r="PE1302"/>
  <c r="PK1302" s="1"/>
  <c r="PE1301"/>
  <c r="PK1301" s="1"/>
  <c r="PE1300"/>
  <c r="PK1300" s="1"/>
  <c r="PE1290"/>
  <c r="PK1290" s="1"/>
  <c r="PE1283"/>
  <c r="PK1283" s="1"/>
  <c r="PE1295"/>
  <c r="PK1295" s="1"/>
  <c r="PE1294"/>
  <c r="PK1294" s="1"/>
  <c r="PE1304"/>
  <c r="PK1304" s="1"/>
  <c r="PE1281"/>
  <c r="PK1281" s="1"/>
  <c r="PE1293"/>
  <c r="PK1293" s="1"/>
  <c r="PE1303"/>
  <c r="PK1303" s="1"/>
  <c r="PE1291"/>
  <c r="PK1291" s="1"/>
  <c r="PE1305"/>
  <c r="PK1305" s="1"/>
  <c r="PE1284"/>
  <c r="PK1284" s="1"/>
  <c r="PE1289"/>
  <c r="PK1289" s="1"/>
  <c r="PK1288" s="1"/>
  <c r="PE1299"/>
  <c r="PK1299" s="1"/>
  <c r="PE1282"/>
  <c r="PK1282" s="1"/>
  <c r="PE1279"/>
  <c r="PK1279" s="1"/>
  <c r="IS1304"/>
  <c r="IY1304" s="1"/>
  <c r="IS1283"/>
  <c r="IY1283" s="1"/>
  <c r="IS1292"/>
  <c r="IY1292" s="1"/>
  <c r="IS1302"/>
  <c r="IY1302" s="1"/>
  <c r="IS1301"/>
  <c r="IY1301" s="1"/>
  <c r="IS1296"/>
  <c r="IY1296" s="1"/>
  <c r="IS1285"/>
  <c r="IY1285" s="1"/>
  <c r="IS1290"/>
  <c r="IY1290" s="1"/>
  <c r="IS1286"/>
  <c r="IY1286" s="1"/>
  <c r="IS1306"/>
  <c r="IY1306" s="1"/>
  <c r="IS1300"/>
  <c r="IY1300" s="1"/>
  <c r="IS1280"/>
  <c r="IY1280" s="1"/>
  <c r="IS1293"/>
  <c r="IY1293" s="1"/>
  <c r="IS1295"/>
  <c r="IY1295" s="1"/>
  <c r="IS1303"/>
  <c r="IY1303" s="1"/>
  <c r="IS1294"/>
  <c r="IY1294" s="1"/>
  <c r="IS1289"/>
  <c r="IY1289" s="1"/>
  <c r="IS1299"/>
  <c r="IY1299" s="1"/>
  <c r="IS1291"/>
  <c r="IY1291" s="1"/>
  <c r="IS1305"/>
  <c r="IY1305" s="1"/>
  <c r="IS1284"/>
  <c r="IY1284" s="1"/>
  <c r="IS1281"/>
  <c r="IY1281" s="1"/>
  <c r="IS1279"/>
  <c r="IY1279" s="1"/>
  <c r="IY1278" s="1"/>
  <c r="IS1282"/>
  <c r="IY1282" s="1"/>
  <c r="CG1280"/>
  <c r="CM1280" s="1"/>
  <c r="CG1285"/>
  <c r="CM1285" s="1"/>
  <c r="CG1296"/>
  <c r="CM1296" s="1"/>
  <c r="CG1301"/>
  <c r="CM1301" s="1"/>
  <c r="CG1292"/>
  <c r="CM1292" s="1"/>
  <c r="CG1306"/>
  <c r="CM1306" s="1"/>
  <c r="CG1302"/>
  <c r="CM1302" s="1"/>
  <c r="CG1300"/>
  <c r="CM1300" s="1"/>
  <c r="CG1290"/>
  <c r="CM1290" s="1"/>
  <c r="CG1286"/>
  <c r="CM1286" s="1"/>
  <c r="CG1283"/>
  <c r="CM1283" s="1"/>
  <c r="CG1293"/>
  <c r="CM1293" s="1"/>
  <c r="CG1295"/>
  <c r="CM1295" s="1"/>
  <c r="CG1294"/>
  <c r="CM1294" s="1"/>
  <c r="CG1291"/>
  <c r="CM1291" s="1"/>
  <c r="CG1303"/>
  <c r="CM1303" s="1"/>
  <c r="CG1305"/>
  <c r="CM1305" s="1"/>
  <c r="CG1284"/>
  <c r="CM1284" s="1"/>
  <c r="CG1289"/>
  <c r="CM1289" s="1"/>
  <c r="CM1288" s="1"/>
  <c r="CG1299"/>
  <c r="CM1299" s="1"/>
  <c r="CG1304"/>
  <c r="CM1304" s="1"/>
  <c r="CG1281"/>
  <c r="CM1281" s="1"/>
  <c r="CG1279"/>
  <c r="CM1279" s="1"/>
  <c r="CM1278" s="1"/>
  <c r="CG1282"/>
  <c r="CM1282" s="1"/>
  <c r="UV1282"/>
  <c r="VB1282" s="1"/>
  <c r="UV1280"/>
  <c r="VB1280" s="1"/>
  <c r="UV1290"/>
  <c r="VB1290" s="1"/>
  <c r="UV1300"/>
  <c r="VB1300" s="1"/>
  <c r="UV1283"/>
  <c r="VB1283" s="1"/>
  <c r="UV1301"/>
  <c r="VB1301" s="1"/>
  <c r="UV1302"/>
  <c r="VB1302" s="1"/>
  <c r="UV1292"/>
  <c r="VB1292" s="1"/>
  <c r="UV1285"/>
  <c r="VB1285" s="1"/>
  <c r="UV1306"/>
  <c r="VB1306" s="1"/>
  <c r="UV1296"/>
  <c r="VB1296" s="1"/>
  <c r="UV1286"/>
  <c r="VB1286" s="1"/>
  <c r="UV1293"/>
  <c r="VB1293" s="1"/>
  <c r="UV1284"/>
  <c r="VB1284" s="1"/>
  <c r="UV1299"/>
  <c r="VB1299" s="1"/>
  <c r="UV1295"/>
  <c r="VB1295" s="1"/>
  <c r="UV1303"/>
  <c r="VB1303" s="1"/>
  <c r="UV1294"/>
  <c r="VB1294" s="1"/>
  <c r="UV1291"/>
  <c r="VB1291" s="1"/>
  <c r="UV1305"/>
  <c r="VB1305" s="1"/>
  <c r="UV1289"/>
  <c r="VB1289" s="1"/>
  <c r="VB1288" s="1"/>
  <c r="UV1304"/>
  <c r="VB1304" s="1"/>
  <c r="UV1281"/>
  <c r="VB1281" s="1"/>
  <c r="UV1279"/>
  <c r="VB1279" s="1"/>
  <c r="OJ1282"/>
  <c r="OP1282" s="1"/>
  <c r="OJ1280"/>
  <c r="OP1280" s="1"/>
  <c r="OJ1300"/>
  <c r="OP1300" s="1"/>
  <c r="OJ1290"/>
  <c r="OP1290" s="1"/>
  <c r="OJ1283"/>
  <c r="OP1283" s="1"/>
  <c r="OJ1285"/>
  <c r="OP1285" s="1"/>
  <c r="OJ1306"/>
  <c r="OP1306" s="1"/>
  <c r="OJ1296"/>
  <c r="OP1296" s="1"/>
  <c r="OJ1286"/>
  <c r="OP1286" s="1"/>
  <c r="OJ1302"/>
  <c r="OP1302" s="1"/>
  <c r="OJ1301"/>
  <c r="OP1301" s="1"/>
  <c r="OJ1292"/>
  <c r="OP1292" s="1"/>
  <c r="OJ1303"/>
  <c r="OP1303" s="1"/>
  <c r="OJ1305"/>
  <c r="OP1305" s="1"/>
  <c r="OJ1284"/>
  <c r="OP1284" s="1"/>
  <c r="OJ1304"/>
  <c r="OP1304" s="1"/>
  <c r="OJ1293"/>
  <c r="OP1293" s="1"/>
  <c r="OJ1295"/>
  <c r="OP1295" s="1"/>
  <c r="OJ1294"/>
  <c r="OP1294" s="1"/>
  <c r="OJ1291"/>
  <c r="OP1291" s="1"/>
  <c r="OJ1289"/>
  <c r="OP1289" s="1"/>
  <c r="OP1288" s="1"/>
  <c r="OJ1299"/>
  <c r="OP1299" s="1"/>
  <c r="OJ1281"/>
  <c r="OP1281" s="1"/>
  <c r="OJ1279"/>
  <c r="OP1279" s="1"/>
  <c r="HX1282"/>
  <c r="ID1282" s="1"/>
  <c r="HX1280"/>
  <c r="ID1280" s="1"/>
  <c r="HX1300"/>
  <c r="ID1300" s="1"/>
  <c r="HX1290"/>
  <c r="ID1290" s="1"/>
  <c r="HX1283"/>
  <c r="ID1283" s="1"/>
  <c r="HX1301"/>
  <c r="ID1301" s="1"/>
  <c r="HX1302"/>
  <c r="ID1302" s="1"/>
  <c r="HX1292"/>
  <c r="ID1292" s="1"/>
  <c r="HX1306"/>
  <c r="ID1306" s="1"/>
  <c r="HX1286"/>
  <c r="ID1286" s="1"/>
  <c r="HX1285"/>
  <c r="ID1285" s="1"/>
  <c r="HX1296"/>
  <c r="ID1296" s="1"/>
  <c r="HX1293"/>
  <c r="ID1293" s="1"/>
  <c r="HX1295"/>
  <c r="ID1295" s="1"/>
  <c r="HX1291"/>
  <c r="ID1291" s="1"/>
  <c r="HX1305"/>
  <c r="ID1305" s="1"/>
  <c r="HX1289"/>
  <c r="ID1289" s="1"/>
  <c r="HX1304"/>
  <c r="ID1304" s="1"/>
  <c r="HX1281"/>
  <c r="ID1281" s="1"/>
  <c r="HX1303"/>
  <c r="ID1303" s="1"/>
  <c r="HX1294"/>
  <c r="ID1294" s="1"/>
  <c r="HX1284"/>
  <c r="ID1284" s="1"/>
  <c r="HX1299"/>
  <c r="ID1299" s="1"/>
  <c r="ID1298" s="1"/>
  <c r="HX1279"/>
  <c r="ID1279" s="1"/>
  <c r="BL1282"/>
  <c r="BR1282" s="1"/>
  <c r="BL1280"/>
  <c r="BR1280" s="1"/>
  <c r="BL1283"/>
  <c r="BR1283" s="1"/>
  <c r="BL1290"/>
  <c r="BR1290" s="1"/>
  <c r="BL1300"/>
  <c r="BR1300" s="1"/>
  <c r="BL1301"/>
  <c r="BR1301" s="1"/>
  <c r="BL1302"/>
  <c r="BR1302" s="1"/>
  <c r="BL1292"/>
  <c r="BR1292" s="1"/>
  <c r="BL1285"/>
  <c r="BR1285" s="1"/>
  <c r="BL1296"/>
  <c r="BR1296" s="1"/>
  <c r="BL1306"/>
  <c r="BR1306" s="1"/>
  <c r="BL1286"/>
  <c r="BR1286" s="1"/>
  <c r="BL1293"/>
  <c r="BR1293" s="1"/>
  <c r="BL1295"/>
  <c r="BR1295" s="1"/>
  <c r="BL1294"/>
  <c r="BR1294" s="1"/>
  <c r="BL1289"/>
  <c r="BR1289" s="1"/>
  <c r="BL1303"/>
  <c r="BR1303" s="1"/>
  <c r="BL1291"/>
  <c r="BR1291" s="1"/>
  <c r="BL1305"/>
  <c r="BR1305" s="1"/>
  <c r="BL1284"/>
  <c r="BR1284" s="1"/>
  <c r="BL1299"/>
  <c r="BR1299" s="1"/>
  <c r="BR1298" s="1"/>
  <c r="BL1304"/>
  <c r="BR1304" s="1"/>
  <c r="BL1281"/>
  <c r="BR1281" s="1"/>
  <c r="BL1279"/>
  <c r="BR1279" s="1"/>
  <c r="UA1319"/>
  <c r="UG1319" s="1"/>
  <c r="UA1317"/>
  <c r="UG1317" s="1"/>
  <c r="UA1322"/>
  <c r="UG1322" s="1"/>
  <c r="UA1323"/>
  <c r="UG1323" s="1"/>
  <c r="UA1318"/>
  <c r="UG1318" s="1"/>
  <c r="UA1321"/>
  <c r="UG1321" s="1"/>
  <c r="NO1319"/>
  <c r="NU1319" s="1"/>
  <c r="NO1317"/>
  <c r="NU1317" s="1"/>
  <c r="NO1322"/>
  <c r="NU1322" s="1"/>
  <c r="NO1323"/>
  <c r="NU1323" s="1"/>
  <c r="NO1318"/>
  <c r="NU1318" s="1"/>
  <c r="NO1321"/>
  <c r="NU1321" s="1"/>
  <c r="HC1321"/>
  <c r="HI1321" s="1"/>
  <c r="HC1323"/>
  <c r="HI1323" s="1"/>
  <c r="HC1319"/>
  <c r="HI1319" s="1"/>
  <c r="HC1318"/>
  <c r="HI1318" s="1"/>
  <c r="HC1317"/>
  <c r="HI1317" s="1"/>
  <c r="HI1316" s="1"/>
  <c r="HI1327" s="1"/>
  <c r="HI1328" s="1"/>
  <c r="HC1322"/>
  <c r="HI1322" s="1"/>
  <c r="AQ1321"/>
  <c r="AW1321" s="1"/>
  <c r="AQ1323"/>
  <c r="AW1323" s="1"/>
  <c r="AQ1319"/>
  <c r="AW1319" s="1"/>
  <c r="AQ1318"/>
  <c r="AW1318" s="1"/>
  <c r="AQ1317"/>
  <c r="AW1317" s="1"/>
  <c r="AW1316" s="1"/>
  <c r="AW1327" s="1"/>
  <c r="AW1328" s="1"/>
  <c r="AQ1322"/>
  <c r="AW1322" s="1"/>
  <c r="UV1321"/>
  <c r="VB1321" s="1"/>
  <c r="UV1317"/>
  <c r="VB1317" s="1"/>
  <c r="UV1323"/>
  <c r="VB1323" s="1"/>
  <c r="UV1319"/>
  <c r="VB1319" s="1"/>
  <c r="UV1318"/>
  <c r="VB1318" s="1"/>
  <c r="UV1322"/>
  <c r="VB1322" s="1"/>
  <c r="OJ1321"/>
  <c r="OP1321" s="1"/>
  <c r="OJ1317"/>
  <c r="OP1317" s="1"/>
  <c r="OJ1323"/>
  <c r="OP1323" s="1"/>
  <c r="OJ1319"/>
  <c r="OP1319" s="1"/>
  <c r="OJ1318"/>
  <c r="OP1318" s="1"/>
  <c r="OJ1322"/>
  <c r="OP1322" s="1"/>
  <c r="HX1319"/>
  <c r="ID1319" s="1"/>
  <c r="HX1322"/>
  <c r="ID1322" s="1"/>
  <c r="HX1323"/>
  <c r="ID1323" s="1"/>
  <c r="HX1318"/>
  <c r="ID1318" s="1"/>
  <c r="HX1321"/>
  <c r="ID1321" s="1"/>
  <c r="HX1317"/>
  <c r="ID1317" s="1"/>
  <c r="BL1319"/>
  <c r="BR1319" s="1"/>
  <c r="BL1322"/>
  <c r="BR1322" s="1"/>
  <c r="BL1323"/>
  <c r="BR1323" s="1"/>
  <c r="BL1318"/>
  <c r="BR1318" s="1"/>
  <c r="BL1321"/>
  <c r="BR1321" s="1"/>
  <c r="BL1317"/>
  <c r="BR1317" s="1"/>
  <c r="UW1322"/>
  <c r="VC1322" s="1"/>
  <c r="UW1323"/>
  <c r="VC1323" s="1"/>
  <c r="UW1318"/>
  <c r="VC1318" s="1"/>
  <c r="UW1319"/>
  <c r="VC1319" s="1"/>
  <c r="UW1321"/>
  <c r="VC1321" s="1"/>
  <c r="UW1317"/>
  <c r="VC1317" s="1"/>
  <c r="OK1322"/>
  <c r="OQ1322" s="1"/>
  <c r="OK1323"/>
  <c r="OQ1323" s="1"/>
  <c r="OK1318"/>
  <c r="OQ1318" s="1"/>
  <c r="OK1319"/>
  <c r="OQ1319" s="1"/>
  <c r="OK1321"/>
  <c r="OQ1321" s="1"/>
  <c r="OK1317"/>
  <c r="OQ1317" s="1"/>
  <c r="HY1322"/>
  <c r="IE1322" s="1"/>
  <c r="HY1323"/>
  <c r="IE1323" s="1"/>
  <c r="HY1318"/>
  <c r="IE1318" s="1"/>
  <c r="HY1319"/>
  <c r="IE1319" s="1"/>
  <c r="HY1321"/>
  <c r="IE1321" s="1"/>
  <c r="HY1317"/>
  <c r="IE1317" s="1"/>
  <c r="BM1322"/>
  <c r="BS1322" s="1"/>
  <c r="BM1323"/>
  <c r="BS1323" s="1"/>
  <c r="BM1318"/>
  <c r="BS1318" s="1"/>
  <c r="BM1319"/>
  <c r="BS1319" s="1"/>
  <c r="BM1321"/>
  <c r="BS1321" s="1"/>
  <c r="BM1317"/>
  <c r="BS1317" s="1"/>
  <c r="VR1322"/>
  <c r="VX1322" s="1"/>
  <c r="VR1323"/>
  <c r="VX1323" s="1"/>
  <c r="VR1318"/>
  <c r="VX1318" s="1"/>
  <c r="VR1319"/>
  <c r="VX1319" s="1"/>
  <c r="VR1321"/>
  <c r="VX1321" s="1"/>
  <c r="VR1317"/>
  <c r="VX1317" s="1"/>
  <c r="PF1322"/>
  <c r="PL1322" s="1"/>
  <c r="PF1323"/>
  <c r="PL1323" s="1"/>
  <c r="PF1318"/>
  <c r="PL1318" s="1"/>
  <c r="PF1319"/>
  <c r="PL1319" s="1"/>
  <c r="PF1321"/>
  <c r="PL1321" s="1"/>
  <c r="PF1317"/>
  <c r="PL1317" s="1"/>
  <c r="IT1322"/>
  <c r="IZ1322" s="1"/>
  <c r="IT1323"/>
  <c r="IZ1323" s="1"/>
  <c r="IT1318"/>
  <c r="IZ1318" s="1"/>
  <c r="IT1319"/>
  <c r="IZ1319" s="1"/>
  <c r="IT1321"/>
  <c r="IZ1321" s="1"/>
  <c r="IT1317"/>
  <c r="IZ1317" s="1"/>
  <c r="CH1322"/>
  <c r="CN1322" s="1"/>
  <c r="CH1323"/>
  <c r="CN1323" s="1"/>
  <c r="CH1318"/>
  <c r="CN1318" s="1"/>
  <c r="CH1319"/>
  <c r="CN1319" s="1"/>
  <c r="CH1321"/>
  <c r="CN1321" s="1"/>
  <c r="CH1317"/>
  <c r="CN1317" s="1"/>
  <c r="UB1279"/>
  <c r="UH1279" s="1"/>
  <c r="UB1286"/>
  <c r="UH1286" s="1"/>
  <c r="UB1306"/>
  <c r="UH1306" s="1"/>
  <c r="UB1302"/>
  <c r="UH1302" s="1"/>
  <c r="UB1300"/>
  <c r="UH1300" s="1"/>
  <c r="UB1280"/>
  <c r="UH1280" s="1"/>
  <c r="UB1296"/>
  <c r="UH1296" s="1"/>
  <c r="UB1285"/>
  <c r="UH1285" s="1"/>
  <c r="UB1283"/>
  <c r="UH1283" s="1"/>
  <c r="UB1292"/>
  <c r="UH1292" s="1"/>
  <c r="UB1301"/>
  <c r="UH1301" s="1"/>
  <c r="UB1290"/>
  <c r="UH1290" s="1"/>
  <c r="UB1295"/>
  <c r="UH1295" s="1"/>
  <c r="UB1293"/>
  <c r="UH1293" s="1"/>
  <c r="UB1299"/>
  <c r="UH1299" s="1"/>
  <c r="UB1291"/>
  <c r="UH1291" s="1"/>
  <c r="UB1305"/>
  <c r="UH1305" s="1"/>
  <c r="UB1281"/>
  <c r="UH1281" s="1"/>
  <c r="UB1303"/>
  <c r="UH1303" s="1"/>
  <c r="UB1294"/>
  <c r="UH1294" s="1"/>
  <c r="UB1289"/>
  <c r="UH1289" s="1"/>
  <c r="UH1288" s="1"/>
  <c r="UB1284"/>
  <c r="UH1284" s="1"/>
  <c r="UB1304"/>
  <c r="UH1304" s="1"/>
  <c r="UB1282"/>
  <c r="UH1282" s="1"/>
  <c r="NP1283"/>
  <c r="NV1283" s="1"/>
  <c r="NP1292"/>
  <c r="NV1292" s="1"/>
  <c r="NP1301"/>
  <c r="NV1301" s="1"/>
  <c r="NP1302"/>
  <c r="NV1302" s="1"/>
  <c r="NP1300"/>
  <c r="NV1300" s="1"/>
  <c r="NP1280"/>
  <c r="NV1280" s="1"/>
  <c r="NP1306"/>
  <c r="NV1306" s="1"/>
  <c r="NP1286"/>
  <c r="NV1286" s="1"/>
  <c r="NP1290"/>
  <c r="NV1290" s="1"/>
  <c r="NP1296"/>
  <c r="NV1296" s="1"/>
  <c r="NP1285"/>
  <c r="NV1285" s="1"/>
  <c r="NP1281"/>
  <c r="NV1281" s="1"/>
  <c r="NP1295"/>
  <c r="NV1295" s="1"/>
  <c r="NP1294"/>
  <c r="NV1294" s="1"/>
  <c r="NP1289"/>
  <c r="NV1289" s="1"/>
  <c r="NV1288" s="1"/>
  <c r="NP1291"/>
  <c r="NV1291" s="1"/>
  <c r="NP1305"/>
  <c r="NV1305" s="1"/>
  <c r="NP1304"/>
  <c r="NV1304" s="1"/>
  <c r="NP1303"/>
  <c r="NV1303" s="1"/>
  <c r="NP1293"/>
  <c r="NV1293" s="1"/>
  <c r="NP1299"/>
  <c r="NV1299" s="1"/>
  <c r="NV1298" s="1"/>
  <c r="NP1284"/>
  <c r="NV1284" s="1"/>
  <c r="NP1279"/>
  <c r="NV1279" s="1"/>
  <c r="NV1278" s="1"/>
  <c r="NV1310" s="1"/>
  <c r="NV1311" s="1"/>
  <c r="NP1282"/>
  <c r="NV1282" s="1"/>
  <c r="HD1293"/>
  <c r="HJ1293" s="1"/>
  <c r="HD1283"/>
  <c r="HJ1283" s="1"/>
  <c r="HD1301"/>
  <c r="HJ1301" s="1"/>
  <c r="HD1292"/>
  <c r="HJ1292" s="1"/>
  <c r="HD1302"/>
  <c r="HJ1302" s="1"/>
  <c r="HD1286"/>
  <c r="HJ1286" s="1"/>
  <c r="HD1306"/>
  <c r="HJ1306" s="1"/>
  <c r="HD1300"/>
  <c r="HJ1300" s="1"/>
  <c r="HD1280"/>
  <c r="HJ1280" s="1"/>
  <c r="HD1285"/>
  <c r="HJ1285" s="1"/>
  <c r="HD1296"/>
  <c r="HJ1296" s="1"/>
  <c r="HD1290"/>
  <c r="HJ1290" s="1"/>
  <c r="HD1281"/>
  <c r="HJ1281" s="1"/>
  <c r="HD1295"/>
  <c r="HJ1295" s="1"/>
  <c r="HD1299"/>
  <c r="HJ1299" s="1"/>
  <c r="HD1291"/>
  <c r="HJ1291" s="1"/>
  <c r="HD1305"/>
  <c r="HJ1305" s="1"/>
  <c r="HD1284"/>
  <c r="HJ1284" s="1"/>
  <c r="HD1304"/>
  <c r="HJ1304" s="1"/>
  <c r="HD1303"/>
  <c r="HJ1303" s="1"/>
  <c r="HD1294"/>
  <c r="HJ1294" s="1"/>
  <c r="HD1289"/>
  <c r="HJ1289" s="1"/>
  <c r="HD1282"/>
  <c r="HJ1282" s="1"/>
  <c r="HD1279"/>
  <c r="HJ1279" s="1"/>
  <c r="AR1293"/>
  <c r="AX1293" s="1"/>
  <c r="AR1283"/>
  <c r="AX1283" s="1"/>
  <c r="AR1301"/>
  <c r="AX1301" s="1"/>
  <c r="AR1292"/>
  <c r="AX1292" s="1"/>
  <c r="AR1302"/>
  <c r="AX1302" s="1"/>
  <c r="AR1286"/>
  <c r="AX1286" s="1"/>
  <c r="AR1306"/>
  <c r="AX1306" s="1"/>
  <c r="AR1300"/>
  <c r="AX1300" s="1"/>
  <c r="AR1280"/>
  <c r="AX1280" s="1"/>
  <c r="AR1285"/>
  <c r="AX1285" s="1"/>
  <c r="AR1296"/>
  <c r="AX1296" s="1"/>
  <c r="AR1290"/>
  <c r="AX1290" s="1"/>
  <c r="AR1281"/>
  <c r="AX1281" s="1"/>
  <c r="AR1295"/>
  <c r="AX1295" s="1"/>
  <c r="AR1299"/>
  <c r="AX1299" s="1"/>
  <c r="AR1291"/>
  <c r="AX1291" s="1"/>
  <c r="AR1305"/>
  <c r="AX1305" s="1"/>
  <c r="AR1284"/>
  <c r="AX1284" s="1"/>
  <c r="AR1303"/>
  <c r="AX1303" s="1"/>
  <c r="AR1294"/>
  <c r="AX1294" s="1"/>
  <c r="AR1289"/>
  <c r="AX1289" s="1"/>
  <c r="AX1288" s="1"/>
  <c r="AR1304"/>
  <c r="AX1304" s="1"/>
  <c r="AR1282"/>
  <c r="AX1282" s="1"/>
  <c r="AR1279"/>
  <c r="AX1279" s="1"/>
  <c r="UW1279"/>
  <c r="VC1279" s="1"/>
  <c r="UW1301"/>
  <c r="VC1301" s="1"/>
  <c r="UW1292"/>
  <c r="VC1292" s="1"/>
  <c r="UW1302"/>
  <c r="VC1302" s="1"/>
  <c r="UW1285"/>
  <c r="VC1285" s="1"/>
  <c r="UW1286"/>
  <c r="VC1286" s="1"/>
  <c r="UW1296"/>
  <c r="VC1296" s="1"/>
  <c r="UW1306"/>
  <c r="VC1306" s="1"/>
  <c r="UW1283"/>
  <c r="VC1283" s="1"/>
  <c r="UW1300"/>
  <c r="VC1300" s="1"/>
  <c r="UW1290"/>
  <c r="VC1290" s="1"/>
  <c r="UW1280"/>
  <c r="VC1280" s="1"/>
  <c r="UW1281"/>
  <c r="VC1281" s="1"/>
  <c r="UW1295"/>
  <c r="VC1295" s="1"/>
  <c r="UW1294"/>
  <c r="VC1294" s="1"/>
  <c r="UW1293"/>
  <c r="VC1293" s="1"/>
  <c r="UW1289"/>
  <c r="VC1289" s="1"/>
  <c r="UW1305"/>
  <c r="VC1305" s="1"/>
  <c r="UW1303"/>
  <c r="VC1303" s="1"/>
  <c r="UW1299"/>
  <c r="VC1299" s="1"/>
  <c r="UW1291"/>
  <c r="VC1291" s="1"/>
  <c r="UW1284"/>
  <c r="VC1284" s="1"/>
  <c r="UW1304"/>
  <c r="VC1304" s="1"/>
  <c r="UW1282"/>
  <c r="VC1282" s="1"/>
  <c r="OK1279"/>
  <c r="OQ1279" s="1"/>
  <c r="OK1286"/>
  <c r="OQ1286" s="1"/>
  <c r="OK1296"/>
  <c r="OQ1296" s="1"/>
  <c r="OK1285"/>
  <c r="OQ1285" s="1"/>
  <c r="OK1292"/>
  <c r="OQ1292" s="1"/>
  <c r="OK1306"/>
  <c r="OQ1306" s="1"/>
  <c r="OK1302"/>
  <c r="OQ1302" s="1"/>
  <c r="OK1301"/>
  <c r="OQ1301" s="1"/>
  <c r="OK1300"/>
  <c r="OQ1300" s="1"/>
  <c r="OK1290"/>
  <c r="OQ1290" s="1"/>
  <c r="OK1280"/>
  <c r="OQ1280" s="1"/>
  <c r="OK1283"/>
  <c r="OQ1283" s="1"/>
  <c r="OK1303"/>
  <c r="OQ1303" s="1"/>
  <c r="OK1294"/>
  <c r="OQ1294" s="1"/>
  <c r="OK1293"/>
  <c r="OQ1293" s="1"/>
  <c r="OK1291"/>
  <c r="OQ1291" s="1"/>
  <c r="OK1305"/>
  <c r="OQ1305" s="1"/>
  <c r="OK1284"/>
  <c r="OQ1284" s="1"/>
  <c r="OK1304"/>
  <c r="OQ1304" s="1"/>
  <c r="OK1281"/>
  <c r="OQ1281" s="1"/>
  <c r="OK1295"/>
  <c r="OQ1295" s="1"/>
  <c r="OK1289"/>
  <c r="OQ1289" s="1"/>
  <c r="OK1299"/>
  <c r="OQ1299" s="1"/>
  <c r="OQ1298" s="1"/>
  <c r="OK1282"/>
  <c r="OQ1282" s="1"/>
  <c r="HY1279"/>
  <c r="IE1279" s="1"/>
  <c r="HY1306"/>
  <c r="IE1306" s="1"/>
  <c r="HY1286"/>
  <c r="IE1286" s="1"/>
  <c r="HY1283"/>
  <c r="IE1283" s="1"/>
  <c r="HY1302"/>
  <c r="IE1302" s="1"/>
  <c r="HY1290"/>
  <c r="IE1290" s="1"/>
  <c r="HY1296"/>
  <c r="IE1296" s="1"/>
  <c r="HY1285"/>
  <c r="IE1285" s="1"/>
  <c r="HY1292"/>
  <c r="IE1292" s="1"/>
  <c r="HY1301"/>
  <c r="IE1301" s="1"/>
  <c r="HY1300"/>
  <c r="IE1300" s="1"/>
  <c r="HY1280"/>
  <c r="IE1280" s="1"/>
  <c r="HY1281"/>
  <c r="IE1281" s="1"/>
  <c r="HY1295"/>
  <c r="IE1295" s="1"/>
  <c r="HY1303"/>
  <c r="IE1303" s="1"/>
  <c r="HY1294"/>
  <c r="IE1294" s="1"/>
  <c r="HY1293"/>
  <c r="IE1293" s="1"/>
  <c r="HY1291"/>
  <c r="IE1291" s="1"/>
  <c r="HY1284"/>
  <c r="IE1284" s="1"/>
  <c r="HY1304"/>
  <c r="IE1304" s="1"/>
  <c r="HY1289"/>
  <c r="IE1289" s="1"/>
  <c r="IE1288" s="1"/>
  <c r="HY1299"/>
  <c r="IE1299" s="1"/>
  <c r="HY1305"/>
  <c r="IE1305" s="1"/>
  <c r="HY1282"/>
  <c r="IE1282" s="1"/>
  <c r="BM1306"/>
  <c r="BS1306" s="1"/>
  <c r="BM1302"/>
  <c r="BS1302" s="1"/>
  <c r="BM1296"/>
  <c r="BS1296" s="1"/>
  <c r="BM1285"/>
  <c r="BS1285" s="1"/>
  <c r="BM1292"/>
  <c r="BS1292" s="1"/>
  <c r="BM1300"/>
  <c r="BS1300" s="1"/>
  <c r="BM1290"/>
  <c r="BS1290" s="1"/>
  <c r="BM1280"/>
  <c r="BS1280" s="1"/>
  <c r="BM1286"/>
  <c r="BS1286" s="1"/>
  <c r="BM1301"/>
  <c r="BS1301" s="1"/>
  <c r="BM1283"/>
  <c r="BS1283" s="1"/>
  <c r="BM1281"/>
  <c r="BS1281" s="1"/>
  <c r="BM1303"/>
  <c r="BS1303" s="1"/>
  <c r="BM1294"/>
  <c r="BS1294" s="1"/>
  <c r="BM1299"/>
  <c r="BS1299" s="1"/>
  <c r="BS1298" s="1"/>
  <c r="BM1295"/>
  <c r="BS1295" s="1"/>
  <c r="BM1293"/>
  <c r="BS1293" s="1"/>
  <c r="BM1289"/>
  <c r="BS1289" s="1"/>
  <c r="BM1291"/>
  <c r="BS1291" s="1"/>
  <c r="BM1305"/>
  <c r="BS1305" s="1"/>
  <c r="BM1284"/>
  <c r="BS1284" s="1"/>
  <c r="BM1304"/>
  <c r="BS1304" s="1"/>
  <c r="BM1282"/>
  <c r="BS1282" s="1"/>
  <c r="BM1279"/>
  <c r="BS1279" s="1"/>
  <c r="HK1310"/>
  <c r="HK1311" s="1"/>
  <c r="RX1310"/>
  <c r="RX1311" s="1"/>
  <c r="KQ1310"/>
  <c r="KQ1311" s="1"/>
  <c r="JV1310"/>
  <c r="JV1311" s="1"/>
  <c r="AD1310"/>
  <c r="AD1311" s="1"/>
  <c r="JA1310"/>
  <c r="JA1311" s="1"/>
  <c r="VY1310"/>
  <c r="VY1311" s="1"/>
  <c r="FV1310"/>
  <c r="FV1311" s="1"/>
  <c r="MH1310"/>
  <c r="MH1311" s="1"/>
  <c r="PO1310"/>
  <c r="PO1311" s="1"/>
  <c r="IF1310"/>
  <c r="IF1311" s="1"/>
  <c r="IG1310"/>
  <c r="IG1311" s="1"/>
  <c r="BA1310"/>
  <c r="BA1311" s="1"/>
  <c r="UK1310"/>
  <c r="UK1311" s="1"/>
  <c r="IH1310"/>
  <c r="IH1311" s="1"/>
  <c r="VF1310"/>
  <c r="VF1311" s="1"/>
  <c r="JW1310"/>
  <c r="JW1311" s="1"/>
  <c r="XQ1310"/>
  <c r="XQ1311" s="1"/>
  <c r="SS1310"/>
  <c r="SS1311" s="1"/>
  <c r="FU1310"/>
  <c r="FU1311" s="1"/>
  <c r="EZ1310"/>
  <c r="EZ1311" s="1"/>
  <c r="PN1310"/>
  <c r="PN1311" s="1"/>
  <c r="CP1310"/>
  <c r="CP1311" s="1"/>
  <c r="RD1310"/>
  <c r="RD1311" s="1"/>
  <c r="EF1310"/>
  <c r="EF1311" s="1"/>
  <c r="QJ1310"/>
  <c r="QJ1311" s="1"/>
  <c r="SU1310"/>
  <c r="SU1311" s="1"/>
  <c r="YJ1310"/>
  <c r="YJ1311" s="1"/>
  <c r="LL1310"/>
  <c r="LL1311" s="1"/>
  <c r="XO1310"/>
  <c r="XO1311" s="1"/>
  <c r="WT1310"/>
  <c r="WT1311" s="1"/>
  <c r="UA1282"/>
  <c r="UG1282" s="1"/>
  <c r="UA1280"/>
  <c r="UG1280" s="1"/>
  <c r="UA1290"/>
  <c r="UG1290" s="1"/>
  <c r="UA1300"/>
  <c r="UG1300" s="1"/>
  <c r="UA1283"/>
  <c r="UG1283" s="1"/>
  <c r="UA1285"/>
  <c r="UG1285" s="1"/>
  <c r="UA1306"/>
  <c r="UG1306" s="1"/>
  <c r="UA1296"/>
  <c r="UG1296" s="1"/>
  <c r="UA1286"/>
  <c r="UG1286" s="1"/>
  <c r="UA1301"/>
  <c r="UG1301" s="1"/>
  <c r="UA1302"/>
  <c r="UG1302" s="1"/>
  <c r="UA1292"/>
  <c r="UG1292" s="1"/>
  <c r="UA1303"/>
  <c r="UG1303" s="1"/>
  <c r="UA1304"/>
  <c r="UG1304" s="1"/>
  <c r="UA1281"/>
  <c r="UG1281" s="1"/>
  <c r="UA1293"/>
  <c r="UG1293" s="1"/>
  <c r="UA1295"/>
  <c r="UG1295" s="1"/>
  <c r="UA1294"/>
  <c r="UG1294" s="1"/>
  <c r="UA1291"/>
  <c r="UG1291" s="1"/>
  <c r="UA1305"/>
  <c r="UG1305" s="1"/>
  <c r="UA1284"/>
  <c r="UG1284" s="1"/>
  <c r="UA1289"/>
  <c r="UG1289" s="1"/>
  <c r="UA1299"/>
  <c r="UG1299" s="1"/>
  <c r="UA1279"/>
  <c r="UG1279" s="1"/>
  <c r="NO1282"/>
  <c r="NU1282" s="1"/>
  <c r="NO1290"/>
  <c r="NU1290" s="1"/>
  <c r="NO1280"/>
  <c r="NU1280" s="1"/>
  <c r="NO1306"/>
  <c r="NU1306" s="1"/>
  <c r="NO1286"/>
  <c r="NU1286" s="1"/>
  <c r="NO1301"/>
  <c r="NU1301" s="1"/>
  <c r="NO1292"/>
  <c r="NU1292" s="1"/>
  <c r="NO1300"/>
  <c r="NU1300" s="1"/>
  <c r="NO1285"/>
  <c r="NU1285" s="1"/>
  <c r="NO1296"/>
  <c r="NU1296" s="1"/>
  <c r="NO1283"/>
  <c r="NU1283" s="1"/>
  <c r="NO1302"/>
  <c r="NU1302" s="1"/>
  <c r="NO1295"/>
  <c r="NU1295" s="1"/>
  <c r="NO1294"/>
  <c r="NU1294" s="1"/>
  <c r="NO1291"/>
  <c r="NU1291" s="1"/>
  <c r="NO1284"/>
  <c r="NU1284" s="1"/>
  <c r="NO1289"/>
  <c r="NU1289" s="1"/>
  <c r="NO1281"/>
  <c r="NU1281" s="1"/>
  <c r="NO1293"/>
  <c r="NU1293" s="1"/>
  <c r="NO1303"/>
  <c r="NU1303" s="1"/>
  <c r="NO1305"/>
  <c r="NU1305" s="1"/>
  <c r="NO1299"/>
  <c r="NU1299" s="1"/>
  <c r="NO1304"/>
  <c r="NU1304" s="1"/>
  <c r="NO1279"/>
  <c r="NU1279" s="1"/>
  <c r="HC1284"/>
  <c r="HI1284" s="1"/>
  <c r="HC1283"/>
  <c r="HI1283" s="1"/>
  <c r="HC1292"/>
  <c r="HI1292" s="1"/>
  <c r="HC1302"/>
  <c r="HI1302" s="1"/>
  <c r="HC1301"/>
  <c r="HI1301" s="1"/>
  <c r="HC1296"/>
  <c r="HI1296" s="1"/>
  <c r="HC1285"/>
  <c r="HI1285" s="1"/>
  <c r="HC1290"/>
  <c r="HI1290" s="1"/>
  <c r="HC1286"/>
  <c r="HI1286" s="1"/>
  <c r="HC1306"/>
  <c r="HI1306" s="1"/>
  <c r="HC1300"/>
  <c r="HI1300" s="1"/>
  <c r="HC1280"/>
  <c r="HI1280" s="1"/>
  <c r="HC1293"/>
  <c r="HI1293" s="1"/>
  <c r="HC1294"/>
  <c r="HI1294" s="1"/>
  <c r="HC1291"/>
  <c r="HI1291" s="1"/>
  <c r="HC1305"/>
  <c r="HI1305" s="1"/>
  <c r="HC1304"/>
  <c r="HI1304" s="1"/>
  <c r="HC1281"/>
  <c r="HI1281" s="1"/>
  <c r="HC1295"/>
  <c r="HI1295" s="1"/>
  <c r="HC1303"/>
  <c r="HI1303" s="1"/>
  <c r="HC1289"/>
  <c r="HI1289" s="1"/>
  <c r="HC1299"/>
  <c r="HI1299" s="1"/>
  <c r="HC1279"/>
  <c r="HI1279" s="1"/>
  <c r="HC1282"/>
  <c r="HI1282" s="1"/>
  <c r="AQ1280"/>
  <c r="AW1280" s="1"/>
  <c r="AQ1286"/>
  <c r="AW1286" s="1"/>
  <c r="AQ1306"/>
  <c r="AW1306" s="1"/>
  <c r="AQ1296"/>
  <c r="AW1296" s="1"/>
  <c r="AQ1285"/>
  <c r="AW1285" s="1"/>
  <c r="AQ1301"/>
  <c r="AW1301" s="1"/>
  <c r="AQ1292"/>
  <c r="AW1292" s="1"/>
  <c r="AQ1283"/>
  <c r="AW1283" s="1"/>
  <c r="AQ1302"/>
  <c r="AW1302" s="1"/>
  <c r="AQ1300"/>
  <c r="AW1300" s="1"/>
  <c r="AQ1290"/>
  <c r="AW1290" s="1"/>
  <c r="AQ1303"/>
  <c r="AW1303" s="1"/>
  <c r="AQ1294"/>
  <c r="AW1294" s="1"/>
  <c r="AQ1291"/>
  <c r="AW1291" s="1"/>
  <c r="AQ1305"/>
  <c r="AW1305" s="1"/>
  <c r="AQ1289"/>
  <c r="AW1289" s="1"/>
  <c r="AQ1299"/>
  <c r="AW1299" s="1"/>
  <c r="AQ1281"/>
  <c r="AW1281" s="1"/>
  <c r="AQ1293"/>
  <c r="AW1293" s="1"/>
  <c r="AQ1295"/>
  <c r="AW1295" s="1"/>
  <c r="AQ1284"/>
  <c r="AW1284" s="1"/>
  <c r="AQ1304"/>
  <c r="AW1304" s="1"/>
  <c r="AQ1279"/>
  <c r="AW1279" s="1"/>
  <c r="AQ1282"/>
  <c r="AW1282" s="1"/>
  <c r="TF1282"/>
  <c r="TL1282" s="1"/>
  <c r="TF1280"/>
  <c r="TL1280" s="1"/>
  <c r="TF1300"/>
  <c r="TL1300" s="1"/>
  <c r="TF1290"/>
  <c r="TL1290" s="1"/>
  <c r="TF1283"/>
  <c r="TL1283" s="1"/>
  <c r="TF1301"/>
  <c r="TL1301" s="1"/>
  <c r="TF1302"/>
  <c r="TL1302" s="1"/>
  <c r="TF1292"/>
  <c r="TL1292" s="1"/>
  <c r="TF1306"/>
  <c r="TL1306" s="1"/>
  <c r="TF1286"/>
  <c r="TL1286" s="1"/>
  <c r="TF1285"/>
  <c r="TL1285" s="1"/>
  <c r="TF1296"/>
  <c r="TL1296" s="1"/>
  <c r="TF1291"/>
  <c r="TL1291" s="1"/>
  <c r="TF1284"/>
  <c r="TL1284" s="1"/>
  <c r="TF1289"/>
  <c r="TL1289" s="1"/>
  <c r="TF1299"/>
  <c r="TL1299" s="1"/>
  <c r="TF1304"/>
  <c r="TL1304" s="1"/>
  <c r="TF1281"/>
  <c r="TL1281" s="1"/>
  <c r="TF1293"/>
  <c r="TL1293" s="1"/>
  <c r="TF1295"/>
  <c r="TL1295" s="1"/>
  <c r="TF1303"/>
  <c r="TL1303" s="1"/>
  <c r="TF1294"/>
  <c r="TL1294" s="1"/>
  <c r="TF1305"/>
  <c r="TL1305" s="1"/>
  <c r="TF1279"/>
  <c r="TL1279" s="1"/>
  <c r="MT1286"/>
  <c r="MZ1286" s="1"/>
  <c r="MT1283"/>
  <c r="MZ1283" s="1"/>
  <c r="MT1301"/>
  <c r="MZ1301" s="1"/>
  <c r="MT1292"/>
  <c r="MZ1292" s="1"/>
  <c r="MT1300"/>
  <c r="MZ1300" s="1"/>
  <c r="MT1280"/>
  <c r="MZ1280" s="1"/>
  <c r="MT1306"/>
  <c r="MZ1306" s="1"/>
  <c r="MT1302"/>
  <c r="MZ1302" s="1"/>
  <c r="MT1290"/>
  <c r="MZ1290" s="1"/>
  <c r="MT1285"/>
  <c r="MZ1285" s="1"/>
  <c r="MT1296"/>
  <c r="MZ1296" s="1"/>
  <c r="MT1303"/>
  <c r="MZ1303" s="1"/>
  <c r="MT1294"/>
  <c r="MZ1294" s="1"/>
  <c r="MT1305"/>
  <c r="MZ1305" s="1"/>
  <c r="MT1304"/>
  <c r="MZ1304" s="1"/>
  <c r="MT1293"/>
  <c r="MZ1293" s="1"/>
  <c r="MT1295"/>
  <c r="MZ1295" s="1"/>
  <c r="MT1291"/>
  <c r="MZ1291" s="1"/>
  <c r="MT1284"/>
  <c r="MZ1284" s="1"/>
  <c r="MT1289"/>
  <c r="MZ1289" s="1"/>
  <c r="MT1299"/>
  <c r="MZ1299" s="1"/>
  <c r="MT1281"/>
  <c r="MZ1281" s="1"/>
  <c r="MT1279"/>
  <c r="MZ1279" s="1"/>
  <c r="MT1282"/>
  <c r="MZ1282" s="1"/>
  <c r="GH1286"/>
  <c r="GN1286" s="1"/>
  <c r="GH1283"/>
  <c r="GN1283" s="1"/>
  <c r="GH1301"/>
  <c r="GN1301" s="1"/>
  <c r="GH1292"/>
  <c r="GN1292" s="1"/>
  <c r="GH1300"/>
  <c r="GN1300" s="1"/>
  <c r="GH1280"/>
  <c r="GN1280" s="1"/>
  <c r="GH1285"/>
  <c r="GN1285" s="1"/>
  <c r="GH1296"/>
  <c r="GN1296" s="1"/>
  <c r="GH1302"/>
  <c r="GN1302" s="1"/>
  <c r="GH1290"/>
  <c r="GN1290" s="1"/>
  <c r="GH1306"/>
  <c r="GN1306" s="1"/>
  <c r="GH1291"/>
  <c r="GN1291" s="1"/>
  <c r="GH1305"/>
  <c r="GN1305" s="1"/>
  <c r="GH1289"/>
  <c r="GN1289" s="1"/>
  <c r="GH1299"/>
  <c r="GN1299" s="1"/>
  <c r="GH1304"/>
  <c r="GN1304" s="1"/>
  <c r="GH1281"/>
  <c r="GN1281" s="1"/>
  <c r="GH1293"/>
  <c r="GN1293" s="1"/>
  <c r="GH1295"/>
  <c r="GN1295" s="1"/>
  <c r="GH1303"/>
  <c r="GN1303" s="1"/>
  <c r="GH1294"/>
  <c r="GN1294" s="1"/>
  <c r="GH1284"/>
  <c r="GN1284" s="1"/>
  <c r="GH1282"/>
  <c r="GN1282" s="1"/>
  <c r="GH1279"/>
  <c r="GN1279" s="1"/>
  <c r="V1282"/>
  <c r="AB1282" s="1"/>
  <c r="V1283"/>
  <c r="AB1283" s="1"/>
  <c r="V1290"/>
  <c r="AB1290" s="1"/>
  <c r="V1300"/>
  <c r="AB1300" s="1"/>
  <c r="V1280"/>
  <c r="AB1280" s="1"/>
  <c r="V1285"/>
  <c r="AB1285" s="1"/>
  <c r="V1306"/>
  <c r="AB1306" s="1"/>
  <c r="V1296"/>
  <c r="AB1296" s="1"/>
  <c r="V1286"/>
  <c r="AB1286" s="1"/>
  <c r="V1302"/>
  <c r="AB1302" s="1"/>
  <c r="V1301"/>
  <c r="AB1301" s="1"/>
  <c r="V1292"/>
  <c r="AB1292" s="1"/>
  <c r="V1294"/>
  <c r="AB1294" s="1"/>
  <c r="V1291"/>
  <c r="AB1291" s="1"/>
  <c r="V1305"/>
  <c r="AB1305" s="1"/>
  <c r="V1284"/>
  <c r="AB1284" s="1"/>
  <c r="V1289"/>
  <c r="AB1289" s="1"/>
  <c r="V1299"/>
  <c r="AB1299" s="1"/>
  <c r="V1281"/>
  <c r="AB1281" s="1"/>
  <c r="V1293"/>
  <c r="AB1293" s="1"/>
  <c r="V1295"/>
  <c r="AB1295" s="1"/>
  <c r="V1303"/>
  <c r="AB1303" s="1"/>
  <c r="V1304"/>
  <c r="AB1304" s="1"/>
  <c r="V1279"/>
  <c r="AB1279" s="1"/>
  <c r="SK1323"/>
  <c r="SQ1323" s="1"/>
  <c r="SK1318"/>
  <c r="SQ1318" s="1"/>
  <c r="SK1321"/>
  <c r="SQ1321" s="1"/>
  <c r="SK1319"/>
  <c r="SQ1319" s="1"/>
  <c r="SK1317"/>
  <c r="SQ1317" s="1"/>
  <c r="SK1322"/>
  <c r="SQ1322" s="1"/>
  <c r="LY1323"/>
  <c r="ME1323" s="1"/>
  <c r="LY1319"/>
  <c r="ME1319" s="1"/>
  <c r="LY1318"/>
  <c r="ME1318" s="1"/>
  <c r="LY1321"/>
  <c r="ME1321" s="1"/>
  <c r="LY1322"/>
  <c r="ME1322" s="1"/>
  <c r="LY1317"/>
  <c r="ME1317" s="1"/>
  <c r="FM1323"/>
  <c r="FS1323" s="1"/>
  <c r="FM1319"/>
  <c r="FS1319" s="1"/>
  <c r="FM1318"/>
  <c r="FS1318" s="1"/>
  <c r="FM1317"/>
  <c r="FS1317" s="1"/>
  <c r="FM1322"/>
  <c r="FS1322" s="1"/>
  <c r="FM1321"/>
  <c r="FS1321" s="1"/>
  <c r="YW1323"/>
  <c r="ZC1323" s="1"/>
  <c r="YW1319"/>
  <c r="ZC1319" s="1"/>
  <c r="YW1318"/>
  <c r="ZC1318" s="1"/>
  <c r="YW1317"/>
  <c r="ZC1317" s="1"/>
  <c r="YW1322"/>
  <c r="ZC1322" s="1"/>
  <c r="YW1321"/>
  <c r="ZC1321" s="1"/>
  <c r="TF1323"/>
  <c r="TL1323" s="1"/>
  <c r="TF1319"/>
  <c r="TL1319" s="1"/>
  <c r="TF1318"/>
  <c r="TL1318" s="1"/>
  <c r="TF1322"/>
  <c r="TL1322" s="1"/>
  <c r="TF1321"/>
  <c r="TL1321" s="1"/>
  <c r="TF1317"/>
  <c r="TL1317" s="1"/>
  <c r="MT1323"/>
  <c r="MZ1323" s="1"/>
  <c r="MT1318"/>
  <c r="MZ1318" s="1"/>
  <c r="MT1319"/>
  <c r="MZ1319" s="1"/>
  <c r="MT1321"/>
  <c r="MZ1321" s="1"/>
  <c r="MT1317"/>
  <c r="MZ1317" s="1"/>
  <c r="MT1322"/>
  <c r="MZ1322" s="1"/>
  <c r="GH1323"/>
  <c r="GN1323" s="1"/>
  <c r="GH1318"/>
  <c r="GN1318" s="1"/>
  <c r="GH1321"/>
  <c r="GN1321" s="1"/>
  <c r="GH1317"/>
  <c r="GN1317" s="1"/>
  <c r="GH1319"/>
  <c r="GN1319" s="1"/>
  <c r="GH1322"/>
  <c r="GN1322" s="1"/>
  <c r="V1323"/>
  <c r="AB1323" s="1"/>
  <c r="V1318"/>
  <c r="AB1318" s="1"/>
  <c r="V1321"/>
  <c r="AB1321" s="1"/>
  <c r="V1317"/>
  <c r="AB1317" s="1"/>
  <c r="V1319"/>
  <c r="AB1319" s="1"/>
  <c r="V1322"/>
  <c r="AB1322" s="1"/>
  <c r="WM1323"/>
  <c r="WS1323" s="1"/>
  <c r="WM1318"/>
  <c r="WS1318" s="1"/>
  <c r="WM1319"/>
  <c r="WS1319" s="1"/>
  <c r="WM1321"/>
  <c r="WS1321" s="1"/>
  <c r="WM1317"/>
  <c r="WS1317" s="1"/>
  <c r="WM1322"/>
  <c r="WS1322" s="1"/>
  <c r="QA1323"/>
  <c r="QG1323" s="1"/>
  <c r="QA1318"/>
  <c r="QG1318" s="1"/>
  <c r="QA1319"/>
  <c r="QG1319" s="1"/>
  <c r="QA1321"/>
  <c r="QG1321" s="1"/>
  <c r="QA1317"/>
  <c r="QG1317" s="1"/>
  <c r="QA1322"/>
  <c r="QG1322" s="1"/>
  <c r="JO1323"/>
  <c r="JU1323" s="1"/>
  <c r="JO1318"/>
  <c r="JU1318" s="1"/>
  <c r="JO1319"/>
  <c r="JU1319" s="1"/>
  <c r="JO1321"/>
  <c r="JU1321" s="1"/>
  <c r="JO1317"/>
  <c r="JU1317" s="1"/>
  <c r="JO1322"/>
  <c r="JU1322" s="1"/>
  <c r="DC1323"/>
  <c r="DI1323" s="1"/>
  <c r="DC1318"/>
  <c r="DI1318" s="1"/>
  <c r="DC1319"/>
  <c r="DI1319" s="1"/>
  <c r="DC1321"/>
  <c r="DI1321" s="1"/>
  <c r="DC1317"/>
  <c r="DI1317" s="1"/>
  <c r="DC1322"/>
  <c r="DI1322" s="1"/>
  <c r="XH1323"/>
  <c r="XN1323" s="1"/>
  <c r="XH1318"/>
  <c r="XN1318" s="1"/>
  <c r="XH1319"/>
  <c r="XN1319" s="1"/>
  <c r="XH1321"/>
  <c r="XN1321" s="1"/>
  <c r="XH1317"/>
  <c r="XN1317" s="1"/>
  <c r="XH1322"/>
  <c r="XN1322" s="1"/>
  <c r="QV1323"/>
  <c r="RB1323" s="1"/>
  <c r="QV1318"/>
  <c r="RB1318" s="1"/>
  <c r="QV1319"/>
  <c r="RB1319" s="1"/>
  <c r="QV1321"/>
  <c r="RB1321" s="1"/>
  <c r="QV1317"/>
  <c r="RB1317" s="1"/>
  <c r="QV1322"/>
  <c r="RB1322" s="1"/>
  <c r="KJ1323"/>
  <c r="KP1323" s="1"/>
  <c r="KJ1318"/>
  <c r="KP1318" s="1"/>
  <c r="KJ1319"/>
  <c r="KP1319" s="1"/>
  <c r="KJ1321"/>
  <c r="KP1321" s="1"/>
  <c r="KJ1317"/>
  <c r="KP1317" s="1"/>
  <c r="KJ1322"/>
  <c r="KP1322" s="1"/>
  <c r="DX1323"/>
  <c r="ED1323" s="1"/>
  <c r="DX1318"/>
  <c r="ED1318" s="1"/>
  <c r="DX1319"/>
  <c r="ED1319" s="1"/>
  <c r="DX1321"/>
  <c r="ED1321" s="1"/>
  <c r="DX1317"/>
  <c r="ED1317" s="1"/>
  <c r="DX1322"/>
  <c r="ED1322" s="1"/>
  <c r="VR1283"/>
  <c r="VX1283" s="1"/>
  <c r="VR1301"/>
  <c r="VX1301" s="1"/>
  <c r="VR1292"/>
  <c r="VX1292" s="1"/>
  <c r="VR1302"/>
  <c r="VX1302" s="1"/>
  <c r="VR1286"/>
  <c r="VX1286" s="1"/>
  <c r="VR1306"/>
  <c r="VX1306" s="1"/>
  <c r="VR1300"/>
  <c r="VX1300" s="1"/>
  <c r="VR1280"/>
  <c r="VX1280" s="1"/>
  <c r="VR1285"/>
  <c r="VX1285" s="1"/>
  <c r="VR1296"/>
  <c r="VX1296" s="1"/>
  <c r="VR1290"/>
  <c r="VX1290" s="1"/>
  <c r="VR1303"/>
  <c r="VX1303" s="1"/>
  <c r="VR1293"/>
  <c r="VX1293" s="1"/>
  <c r="VR1289"/>
  <c r="VX1289" s="1"/>
  <c r="VR1284"/>
  <c r="VX1284" s="1"/>
  <c r="VR1281"/>
  <c r="VX1281" s="1"/>
  <c r="VR1295"/>
  <c r="VX1295" s="1"/>
  <c r="VR1294"/>
  <c r="VX1294" s="1"/>
  <c r="VR1299"/>
  <c r="VX1299" s="1"/>
  <c r="VR1291"/>
  <c r="VX1291" s="1"/>
  <c r="VR1305"/>
  <c r="VX1305" s="1"/>
  <c r="VR1304"/>
  <c r="VX1304" s="1"/>
  <c r="VR1279"/>
  <c r="VX1279" s="1"/>
  <c r="VR1282"/>
  <c r="VX1282" s="1"/>
  <c r="PF1279"/>
  <c r="PL1279" s="1"/>
  <c r="PF1286"/>
  <c r="PL1286" s="1"/>
  <c r="PF1306"/>
  <c r="PL1306" s="1"/>
  <c r="PF1302"/>
  <c r="PL1302" s="1"/>
  <c r="PF1283"/>
  <c r="PL1283" s="1"/>
  <c r="PF1290"/>
  <c r="PL1290" s="1"/>
  <c r="PF1296"/>
  <c r="PL1296" s="1"/>
  <c r="PF1285"/>
  <c r="PL1285" s="1"/>
  <c r="PF1292"/>
  <c r="PL1292" s="1"/>
  <c r="PF1301"/>
  <c r="PL1301" s="1"/>
  <c r="PF1300"/>
  <c r="PL1300" s="1"/>
  <c r="PF1280"/>
  <c r="PL1280" s="1"/>
  <c r="PF1281"/>
  <c r="PL1281" s="1"/>
  <c r="PF1303"/>
  <c r="PL1303" s="1"/>
  <c r="PF1284"/>
  <c r="PL1284" s="1"/>
  <c r="PF1295"/>
  <c r="PL1295" s="1"/>
  <c r="PF1294"/>
  <c r="PL1294" s="1"/>
  <c r="PF1293"/>
  <c r="PL1293" s="1"/>
  <c r="PF1289"/>
  <c r="PL1289" s="1"/>
  <c r="PF1299"/>
  <c r="PL1299" s="1"/>
  <c r="PF1291"/>
  <c r="PL1291" s="1"/>
  <c r="PF1305"/>
  <c r="PL1305" s="1"/>
  <c r="PF1304"/>
  <c r="PL1304" s="1"/>
  <c r="PF1282"/>
  <c r="PL1282" s="1"/>
  <c r="IT1279"/>
  <c r="IZ1279" s="1"/>
  <c r="IT1306"/>
  <c r="IZ1306" s="1"/>
  <c r="IT1286"/>
  <c r="IZ1286" s="1"/>
  <c r="IT1301"/>
  <c r="IZ1301" s="1"/>
  <c r="IT1296"/>
  <c r="IZ1296" s="1"/>
  <c r="IT1285"/>
  <c r="IZ1285" s="1"/>
  <c r="IT1300"/>
  <c r="IZ1300" s="1"/>
  <c r="IT1290"/>
  <c r="IZ1290" s="1"/>
  <c r="IT1280"/>
  <c r="IZ1280" s="1"/>
  <c r="IT1292"/>
  <c r="IZ1292" s="1"/>
  <c r="IT1302"/>
  <c r="IZ1302" s="1"/>
  <c r="IT1283"/>
  <c r="IZ1283" s="1"/>
  <c r="IT1295"/>
  <c r="IZ1295" s="1"/>
  <c r="IT1293"/>
  <c r="IZ1293" s="1"/>
  <c r="IT1289"/>
  <c r="IZ1289" s="1"/>
  <c r="IT1304"/>
  <c r="IZ1304" s="1"/>
  <c r="IT1281"/>
  <c r="IZ1281" s="1"/>
  <c r="IT1303"/>
  <c r="IZ1303" s="1"/>
  <c r="IT1294"/>
  <c r="IZ1294" s="1"/>
  <c r="IT1299"/>
  <c r="IZ1299" s="1"/>
  <c r="IT1291"/>
  <c r="IZ1291" s="1"/>
  <c r="IT1305"/>
  <c r="IZ1305" s="1"/>
  <c r="IT1284"/>
  <c r="IZ1284" s="1"/>
  <c r="IT1282"/>
  <c r="IZ1282" s="1"/>
  <c r="CH1283"/>
  <c r="CN1283" s="1"/>
  <c r="CH1290"/>
  <c r="CN1290" s="1"/>
  <c r="CH1300"/>
  <c r="CN1300" s="1"/>
  <c r="CH1302"/>
  <c r="CN1302" s="1"/>
  <c r="CH1296"/>
  <c r="CN1296" s="1"/>
  <c r="CH1285"/>
  <c r="CN1285" s="1"/>
  <c r="CH1280"/>
  <c r="CN1280" s="1"/>
  <c r="CH1292"/>
  <c r="CN1292" s="1"/>
  <c r="CH1301"/>
  <c r="CN1301" s="1"/>
  <c r="CH1306"/>
  <c r="CN1306" s="1"/>
  <c r="CH1286"/>
  <c r="CN1286" s="1"/>
  <c r="CH1281"/>
  <c r="CN1281" s="1"/>
  <c r="CH1303"/>
  <c r="CN1303" s="1"/>
  <c r="CH1294"/>
  <c r="CN1294" s="1"/>
  <c r="CH1293"/>
  <c r="CN1293" s="1"/>
  <c r="CH1289"/>
  <c r="CN1289" s="1"/>
  <c r="CH1299"/>
  <c r="CN1299" s="1"/>
  <c r="CH1305"/>
  <c r="CN1305" s="1"/>
  <c r="CH1284"/>
  <c r="CN1284" s="1"/>
  <c r="CH1295"/>
  <c r="CN1295" s="1"/>
  <c r="CH1291"/>
  <c r="CN1291" s="1"/>
  <c r="CH1304"/>
  <c r="CN1304" s="1"/>
  <c r="CH1279"/>
  <c r="CN1279" s="1"/>
  <c r="CH1282"/>
  <c r="CN1282" s="1"/>
  <c r="WM1279"/>
  <c r="WS1279" s="1"/>
  <c r="WM1306"/>
  <c r="WS1306" s="1"/>
  <c r="WM1296"/>
  <c r="WS1296" s="1"/>
  <c r="WM1285"/>
  <c r="WS1285" s="1"/>
  <c r="WM1292"/>
  <c r="WS1292" s="1"/>
  <c r="WM1301"/>
  <c r="WS1301" s="1"/>
  <c r="WM1290"/>
  <c r="WS1290" s="1"/>
  <c r="WM1286"/>
  <c r="WS1286" s="1"/>
  <c r="WM1283"/>
  <c r="WS1283" s="1"/>
  <c r="WM1302"/>
  <c r="WS1302" s="1"/>
  <c r="WM1300"/>
  <c r="WS1300" s="1"/>
  <c r="WM1280"/>
  <c r="WS1280" s="1"/>
  <c r="WM1281"/>
  <c r="WS1281" s="1"/>
  <c r="WM1303"/>
  <c r="WS1303" s="1"/>
  <c r="WM1294"/>
  <c r="WS1294" s="1"/>
  <c r="WM1289"/>
  <c r="WS1289" s="1"/>
  <c r="WM1299"/>
  <c r="WS1299" s="1"/>
  <c r="WM1284"/>
  <c r="WS1284" s="1"/>
  <c r="WM1304"/>
  <c r="WS1304" s="1"/>
  <c r="WM1295"/>
  <c r="WS1295" s="1"/>
  <c r="WM1293"/>
  <c r="WS1293" s="1"/>
  <c r="WM1291"/>
  <c r="WS1291" s="1"/>
  <c r="WM1305"/>
  <c r="WS1305" s="1"/>
  <c r="WM1282"/>
  <c r="WS1282" s="1"/>
  <c r="QA1279"/>
  <c r="QG1279" s="1"/>
  <c r="QA1301"/>
  <c r="QG1301" s="1"/>
  <c r="QA1292"/>
  <c r="QG1292" s="1"/>
  <c r="QA1302"/>
  <c r="QG1302" s="1"/>
  <c r="QA1285"/>
  <c r="QG1285" s="1"/>
  <c r="QA1286"/>
  <c r="QG1286" s="1"/>
  <c r="QA1296"/>
  <c r="QG1296" s="1"/>
  <c r="QA1306"/>
  <c r="QG1306" s="1"/>
  <c r="QA1300"/>
  <c r="QG1300" s="1"/>
  <c r="QA1290"/>
  <c r="QG1290" s="1"/>
  <c r="QA1280"/>
  <c r="QG1280" s="1"/>
  <c r="QA1283"/>
  <c r="QG1283" s="1"/>
  <c r="QA1303"/>
  <c r="QG1303" s="1"/>
  <c r="QA1294"/>
  <c r="QG1294" s="1"/>
  <c r="QA1293"/>
  <c r="QG1293" s="1"/>
  <c r="QA1291"/>
  <c r="QG1291" s="1"/>
  <c r="QA1284"/>
  <c r="QG1284" s="1"/>
  <c r="QA1304"/>
  <c r="QG1304" s="1"/>
  <c r="QA1281"/>
  <c r="QG1281" s="1"/>
  <c r="QA1295"/>
  <c r="QG1295" s="1"/>
  <c r="QA1289"/>
  <c r="QG1289" s="1"/>
  <c r="QA1299"/>
  <c r="QG1299" s="1"/>
  <c r="QA1305"/>
  <c r="QG1305" s="1"/>
  <c r="QA1282"/>
  <c r="QG1282" s="1"/>
  <c r="JO1292"/>
  <c r="JU1292" s="1"/>
  <c r="JO1301"/>
  <c r="JU1301" s="1"/>
  <c r="JO1286"/>
  <c r="JU1286" s="1"/>
  <c r="JO1300"/>
  <c r="JU1300" s="1"/>
  <c r="JO1290"/>
  <c r="JU1290" s="1"/>
  <c r="JO1280"/>
  <c r="JU1280" s="1"/>
  <c r="JO1306"/>
  <c r="JU1306" s="1"/>
  <c r="JO1302"/>
  <c r="JU1302" s="1"/>
  <c r="JO1296"/>
  <c r="JU1296" s="1"/>
  <c r="JO1285"/>
  <c r="JU1285" s="1"/>
  <c r="JO1283"/>
  <c r="JU1283" s="1"/>
  <c r="JO1293"/>
  <c r="JU1293" s="1"/>
  <c r="JO1289"/>
  <c r="JU1289" s="1"/>
  <c r="JO1291"/>
  <c r="JU1291" s="1"/>
  <c r="JO1305"/>
  <c r="JU1305" s="1"/>
  <c r="JO1284"/>
  <c r="JU1284" s="1"/>
  <c r="JO1304"/>
  <c r="JU1304" s="1"/>
  <c r="JO1281"/>
  <c r="JU1281" s="1"/>
  <c r="JO1295"/>
  <c r="JU1295" s="1"/>
  <c r="JO1303"/>
  <c r="JU1303" s="1"/>
  <c r="JO1294"/>
  <c r="JU1294" s="1"/>
  <c r="JO1299"/>
  <c r="JU1299" s="1"/>
  <c r="JO1282"/>
  <c r="JU1282" s="1"/>
  <c r="JO1279"/>
  <c r="JU1279" s="1"/>
  <c r="DC1279"/>
  <c r="DI1279" s="1"/>
  <c r="DC1302"/>
  <c r="DI1302" s="1"/>
  <c r="DC1285"/>
  <c r="DI1285" s="1"/>
  <c r="DC1301"/>
  <c r="DI1301" s="1"/>
  <c r="DC1306"/>
  <c r="DI1306" s="1"/>
  <c r="DC1283"/>
  <c r="DI1283" s="1"/>
  <c r="DC1296"/>
  <c r="DI1296" s="1"/>
  <c r="DC1292"/>
  <c r="DI1292" s="1"/>
  <c r="DC1286"/>
  <c r="DI1286" s="1"/>
  <c r="DC1300"/>
  <c r="DI1300" s="1"/>
  <c r="DC1290"/>
  <c r="DI1290" s="1"/>
  <c r="DC1280"/>
  <c r="DI1280" s="1"/>
  <c r="DC1303"/>
  <c r="DI1303" s="1"/>
  <c r="DC1294"/>
  <c r="DI1294" s="1"/>
  <c r="DC1289"/>
  <c r="DI1289" s="1"/>
  <c r="DC1299"/>
  <c r="DI1299" s="1"/>
  <c r="DC1291"/>
  <c r="DI1291" s="1"/>
  <c r="DC1281"/>
  <c r="DI1281" s="1"/>
  <c r="DC1295"/>
  <c r="DI1295" s="1"/>
  <c r="DC1293"/>
  <c r="DI1293" s="1"/>
  <c r="DC1305"/>
  <c r="DI1305" s="1"/>
  <c r="DC1284"/>
  <c r="DI1284" s="1"/>
  <c r="DC1304"/>
  <c r="DI1304" s="1"/>
  <c r="DC1282"/>
  <c r="DI1282" s="1"/>
  <c r="YW1280"/>
  <c r="ZC1280" s="1"/>
  <c r="YW1285"/>
  <c r="ZC1285" s="1"/>
  <c r="YW1286"/>
  <c r="ZC1286" s="1"/>
  <c r="YW1296"/>
  <c r="ZC1296" s="1"/>
  <c r="YW1306"/>
  <c r="ZC1306" s="1"/>
  <c r="YW1302"/>
  <c r="ZC1302" s="1"/>
  <c r="YW1283"/>
  <c r="ZC1283" s="1"/>
  <c r="YW1301"/>
  <c r="ZC1301" s="1"/>
  <c r="YW1292"/>
  <c r="ZC1292" s="1"/>
  <c r="YW1300"/>
  <c r="ZC1300" s="1"/>
  <c r="YW1290"/>
  <c r="ZC1290" s="1"/>
  <c r="YW1293"/>
  <c r="ZC1293" s="1"/>
  <c r="YW1295"/>
  <c r="ZC1295" s="1"/>
  <c r="YW1303"/>
  <c r="ZC1303" s="1"/>
  <c r="YW1294"/>
  <c r="ZC1294" s="1"/>
  <c r="YW1305"/>
  <c r="ZC1305" s="1"/>
  <c r="YW1289"/>
  <c r="ZC1289" s="1"/>
  <c r="YW1299"/>
  <c r="ZC1299" s="1"/>
  <c r="YW1291"/>
  <c r="ZC1291" s="1"/>
  <c r="YW1284"/>
  <c r="ZC1284" s="1"/>
  <c r="YW1304"/>
  <c r="ZC1304" s="1"/>
  <c r="YW1281"/>
  <c r="ZC1281" s="1"/>
  <c r="YW1279"/>
  <c r="ZC1279" s="1"/>
  <c r="YW1282"/>
  <c r="ZC1282" s="1"/>
  <c r="SK1282"/>
  <c r="SQ1282" s="1"/>
  <c r="SK1280"/>
  <c r="SQ1280" s="1"/>
  <c r="SK1300"/>
  <c r="SQ1300" s="1"/>
  <c r="SK1306"/>
  <c r="SQ1306" s="1"/>
  <c r="SK1286"/>
  <c r="SQ1286" s="1"/>
  <c r="SK1302"/>
  <c r="SQ1302" s="1"/>
  <c r="SK1290"/>
  <c r="SQ1290" s="1"/>
  <c r="SK1285"/>
  <c r="SQ1285" s="1"/>
  <c r="SK1296"/>
  <c r="SQ1296" s="1"/>
  <c r="SK1283"/>
  <c r="SQ1283" s="1"/>
  <c r="SK1301"/>
  <c r="SQ1301" s="1"/>
  <c r="SK1292"/>
  <c r="SQ1292" s="1"/>
  <c r="SK1293"/>
  <c r="SQ1293" s="1"/>
  <c r="SK1303"/>
  <c r="SQ1303" s="1"/>
  <c r="SK1291"/>
  <c r="SQ1291" s="1"/>
  <c r="SK1305"/>
  <c r="SQ1305" s="1"/>
  <c r="SK1289"/>
  <c r="SQ1289" s="1"/>
  <c r="SK1299"/>
  <c r="SQ1299" s="1"/>
  <c r="SK1304"/>
  <c r="SQ1304" s="1"/>
  <c r="SK1281"/>
  <c r="SQ1281" s="1"/>
  <c r="SK1295"/>
  <c r="SQ1295" s="1"/>
  <c r="SK1294"/>
  <c r="SQ1294" s="1"/>
  <c r="SK1284"/>
  <c r="SQ1284" s="1"/>
  <c r="SK1279"/>
  <c r="SQ1279" s="1"/>
  <c r="LY1304"/>
  <c r="ME1304" s="1"/>
  <c r="LY1283"/>
  <c r="ME1283" s="1"/>
  <c r="LY1292"/>
  <c r="ME1292" s="1"/>
  <c r="LY1302"/>
  <c r="ME1302" s="1"/>
  <c r="LY1301"/>
  <c r="ME1301" s="1"/>
  <c r="LY1296"/>
  <c r="ME1296" s="1"/>
  <c r="LY1285"/>
  <c r="ME1285" s="1"/>
  <c r="LY1290"/>
  <c r="ME1290" s="1"/>
  <c r="LY1286"/>
  <c r="ME1286" s="1"/>
  <c r="LY1306"/>
  <c r="ME1306" s="1"/>
  <c r="LY1300"/>
  <c r="ME1300" s="1"/>
  <c r="LY1280"/>
  <c r="ME1280" s="1"/>
  <c r="LY1291"/>
  <c r="ME1291" s="1"/>
  <c r="LY1305"/>
  <c r="ME1305" s="1"/>
  <c r="LY1284"/>
  <c r="ME1284" s="1"/>
  <c r="LY1281"/>
  <c r="ME1281" s="1"/>
  <c r="LY1293"/>
  <c r="ME1293" s="1"/>
  <c r="LY1295"/>
  <c r="ME1295" s="1"/>
  <c r="LY1303"/>
  <c r="ME1303" s="1"/>
  <c r="LY1294"/>
  <c r="ME1294" s="1"/>
  <c r="LY1289"/>
  <c r="ME1289" s="1"/>
  <c r="LY1299"/>
  <c r="ME1299" s="1"/>
  <c r="LY1279"/>
  <c r="ME1279" s="1"/>
  <c r="LY1282"/>
  <c r="ME1282" s="1"/>
  <c r="FM1286"/>
  <c r="FS1286" s="1"/>
  <c r="FM1306"/>
  <c r="FS1306" s="1"/>
  <c r="FM1280"/>
  <c r="FS1280" s="1"/>
  <c r="FM1296"/>
  <c r="FS1296" s="1"/>
  <c r="FM1302"/>
  <c r="FS1302" s="1"/>
  <c r="FM1283"/>
  <c r="FS1283" s="1"/>
  <c r="FM1292"/>
  <c r="FS1292" s="1"/>
  <c r="FM1301"/>
  <c r="FS1301" s="1"/>
  <c r="FM1285"/>
  <c r="FS1285" s="1"/>
  <c r="FM1300"/>
  <c r="FS1300" s="1"/>
  <c r="FM1290"/>
  <c r="FS1290" s="1"/>
  <c r="FM1293"/>
  <c r="FS1293" s="1"/>
  <c r="FM1295"/>
  <c r="FS1295" s="1"/>
  <c r="FM1284"/>
  <c r="FS1284" s="1"/>
  <c r="FM1304"/>
  <c r="FS1304" s="1"/>
  <c r="FM1303"/>
  <c r="FS1303" s="1"/>
  <c r="FM1294"/>
  <c r="FS1294" s="1"/>
  <c r="FM1291"/>
  <c r="FS1291" s="1"/>
  <c r="FM1305"/>
  <c r="FS1305" s="1"/>
  <c r="FM1289"/>
  <c r="FS1289" s="1"/>
  <c r="FM1299"/>
  <c r="FS1299" s="1"/>
  <c r="FM1281"/>
  <c r="FS1281" s="1"/>
  <c r="FM1282"/>
  <c r="FS1282" s="1"/>
  <c r="FM1279"/>
  <c r="FS1279" s="1"/>
  <c r="YB1282"/>
  <c r="YH1282" s="1"/>
  <c r="YB1280"/>
  <c r="YH1280" s="1"/>
  <c r="YB1300"/>
  <c r="YH1300" s="1"/>
  <c r="YB1290"/>
  <c r="YH1290" s="1"/>
  <c r="YB1283"/>
  <c r="YH1283" s="1"/>
  <c r="YB1301"/>
  <c r="YH1301" s="1"/>
  <c r="YB1285"/>
  <c r="YH1285" s="1"/>
  <c r="YB1302"/>
  <c r="YH1302" s="1"/>
  <c r="YB1292"/>
  <c r="YH1292" s="1"/>
  <c r="YB1306"/>
  <c r="YH1306" s="1"/>
  <c r="YB1296"/>
  <c r="YH1296" s="1"/>
  <c r="YB1286"/>
  <c r="YH1286" s="1"/>
  <c r="YB1293"/>
  <c r="YH1293" s="1"/>
  <c r="YB1295"/>
  <c r="YH1295" s="1"/>
  <c r="YB1303"/>
  <c r="YH1303" s="1"/>
  <c r="YB1284"/>
  <c r="YH1284" s="1"/>
  <c r="YB1299"/>
  <c r="YH1299" s="1"/>
  <c r="YB1294"/>
  <c r="YH1294" s="1"/>
  <c r="YB1291"/>
  <c r="YH1291" s="1"/>
  <c r="YB1305"/>
  <c r="YH1305" s="1"/>
  <c r="YB1289"/>
  <c r="YH1289" s="1"/>
  <c r="YB1304"/>
  <c r="YH1304" s="1"/>
  <c r="YB1281"/>
  <c r="YH1281" s="1"/>
  <c r="YB1279"/>
  <c r="YH1279" s="1"/>
  <c r="RP1282"/>
  <c r="RV1282" s="1"/>
  <c r="RP1280"/>
  <c r="RV1280" s="1"/>
  <c r="RP1300"/>
  <c r="RV1300" s="1"/>
  <c r="RP1290"/>
  <c r="RV1290" s="1"/>
  <c r="RP1283"/>
  <c r="RV1283" s="1"/>
  <c r="RP1285"/>
  <c r="RV1285" s="1"/>
  <c r="RP1306"/>
  <c r="RV1306" s="1"/>
  <c r="RP1296"/>
  <c r="RV1296" s="1"/>
  <c r="RP1286"/>
  <c r="RV1286" s="1"/>
  <c r="RP1301"/>
  <c r="RV1301" s="1"/>
  <c r="RP1292"/>
  <c r="RV1292" s="1"/>
  <c r="RP1302"/>
  <c r="RV1302" s="1"/>
  <c r="RP1293"/>
  <c r="RV1293" s="1"/>
  <c r="RP1295"/>
  <c r="RV1295" s="1"/>
  <c r="RP1303"/>
  <c r="RV1303" s="1"/>
  <c r="RP1294"/>
  <c r="RV1294" s="1"/>
  <c r="RP1291"/>
  <c r="RV1291" s="1"/>
  <c r="RP1305"/>
  <c r="RV1305" s="1"/>
  <c r="RP1284"/>
  <c r="RV1284" s="1"/>
  <c r="RP1289"/>
  <c r="RV1289" s="1"/>
  <c r="RP1299"/>
  <c r="RV1299" s="1"/>
  <c r="RP1304"/>
  <c r="RV1304" s="1"/>
  <c r="RP1281"/>
  <c r="RV1281" s="1"/>
  <c r="RP1279"/>
  <c r="RV1279" s="1"/>
  <c r="LD1280"/>
  <c r="LJ1280" s="1"/>
  <c r="LD1292"/>
  <c r="LJ1292" s="1"/>
  <c r="LD1302"/>
  <c r="LJ1302" s="1"/>
  <c r="LD1301"/>
  <c r="LJ1301" s="1"/>
  <c r="LD1286"/>
  <c r="LJ1286" s="1"/>
  <c r="LD1296"/>
  <c r="LJ1296" s="1"/>
  <c r="LD1306"/>
  <c r="LJ1306" s="1"/>
  <c r="LD1285"/>
  <c r="LJ1285" s="1"/>
  <c r="LD1300"/>
  <c r="LJ1300" s="1"/>
  <c r="LD1290"/>
  <c r="LJ1290" s="1"/>
  <c r="LD1283"/>
  <c r="LJ1283" s="1"/>
  <c r="LD1293"/>
  <c r="LJ1293" s="1"/>
  <c r="LD1295"/>
  <c r="LJ1295" s="1"/>
  <c r="LD1303"/>
  <c r="LJ1303" s="1"/>
  <c r="LD1294"/>
  <c r="LJ1294" s="1"/>
  <c r="LD1291"/>
  <c r="LJ1291" s="1"/>
  <c r="LD1284"/>
  <c r="LJ1284" s="1"/>
  <c r="LD1299"/>
  <c r="LJ1299" s="1"/>
  <c r="LD1305"/>
  <c r="LJ1305" s="1"/>
  <c r="LD1289"/>
  <c r="LJ1289" s="1"/>
  <c r="LD1304"/>
  <c r="LJ1304" s="1"/>
  <c r="LD1281"/>
  <c r="LJ1281" s="1"/>
  <c r="LD1279"/>
  <c r="LJ1279" s="1"/>
  <c r="LD1282"/>
  <c r="LJ1282" s="1"/>
  <c r="ER1286"/>
  <c r="EX1286" s="1"/>
  <c r="ER1301"/>
  <c r="EX1301" s="1"/>
  <c r="ER1292"/>
  <c r="EX1292" s="1"/>
  <c r="ER1300"/>
  <c r="EX1300" s="1"/>
  <c r="ER1280"/>
  <c r="EX1280" s="1"/>
  <c r="ER1306"/>
  <c r="EX1306" s="1"/>
  <c r="ER1283"/>
  <c r="EX1283" s="1"/>
  <c r="ER1302"/>
  <c r="EX1302" s="1"/>
  <c r="ER1290"/>
  <c r="EX1290" s="1"/>
  <c r="ER1285"/>
  <c r="EX1285" s="1"/>
  <c r="ER1296"/>
  <c r="EX1296" s="1"/>
  <c r="ER1293"/>
  <c r="EX1293" s="1"/>
  <c r="ER1295"/>
  <c r="EX1295" s="1"/>
  <c r="ER1294"/>
  <c r="EX1294" s="1"/>
  <c r="ER1284"/>
  <c r="EX1284" s="1"/>
  <c r="ER1303"/>
  <c r="EX1303" s="1"/>
  <c r="ER1291"/>
  <c r="EX1291" s="1"/>
  <c r="ER1305"/>
  <c r="EX1305" s="1"/>
  <c r="ER1289"/>
  <c r="EX1289" s="1"/>
  <c r="ER1299"/>
  <c r="EX1299" s="1"/>
  <c r="ER1304"/>
  <c r="EX1304" s="1"/>
  <c r="ER1281"/>
  <c r="EX1281" s="1"/>
  <c r="ER1279"/>
  <c r="EX1279" s="1"/>
  <c r="ER1282"/>
  <c r="EX1282" s="1"/>
  <c r="XG1319"/>
  <c r="XM1319" s="1"/>
  <c r="XG1317"/>
  <c r="XM1317" s="1"/>
  <c r="XG1322"/>
  <c r="XM1322" s="1"/>
  <c r="XG1323"/>
  <c r="XM1323" s="1"/>
  <c r="XG1318"/>
  <c r="XM1318" s="1"/>
  <c r="XG1321"/>
  <c r="XM1321" s="1"/>
  <c r="QU1319"/>
  <c r="RA1319" s="1"/>
  <c r="QU1317"/>
  <c r="RA1317" s="1"/>
  <c r="QU1322"/>
  <c r="RA1322" s="1"/>
  <c r="QU1323"/>
  <c r="RA1323" s="1"/>
  <c r="QU1318"/>
  <c r="RA1318" s="1"/>
  <c r="QU1321"/>
  <c r="RA1321" s="1"/>
  <c r="KI1317"/>
  <c r="KO1317" s="1"/>
  <c r="KI1323"/>
  <c r="KO1323" s="1"/>
  <c r="KI1319"/>
  <c r="KO1319" s="1"/>
  <c r="KI1318"/>
  <c r="KO1318" s="1"/>
  <c r="KI1321"/>
  <c r="KO1321" s="1"/>
  <c r="KI1322"/>
  <c r="KO1322" s="1"/>
  <c r="DW1321"/>
  <c r="EC1321" s="1"/>
  <c r="DW1323"/>
  <c r="EC1323" s="1"/>
  <c r="DW1319"/>
  <c r="EC1319" s="1"/>
  <c r="DW1318"/>
  <c r="EC1318" s="1"/>
  <c r="DW1317"/>
  <c r="EC1317" s="1"/>
  <c r="DW1322"/>
  <c r="EC1322" s="1"/>
  <c r="YB1321"/>
  <c r="YH1321" s="1"/>
  <c r="YB1317"/>
  <c r="YH1317" s="1"/>
  <c r="YB1323"/>
  <c r="YH1323" s="1"/>
  <c r="YB1319"/>
  <c r="YH1319" s="1"/>
  <c r="YB1318"/>
  <c r="YH1318" s="1"/>
  <c r="YB1322"/>
  <c r="YH1322" s="1"/>
  <c r="RP1321"/>
  <c r="RV1321" s="1"/>
  <c r="RP1317"/>
  <c r="RV1317" s="1"/>
  <c r="RP1323"/>
  <c r="RV1323" s="1"/>
  <c r="RP1319"/>
  <c r="RV1319" s="1"/>
  <c r="RP1318"/>
  <c r="RV1318" s="1"/>
  <c r="RP1322"/>
  <c r="RV1322" s="1"/>
  <c r="LD1319"/>
  <c r="LJ1319" s="1"/>
  <c r="LD1321"/>
  <c r="LJ1321" s="1"/>
  <c r="LD1317"/>
  <c r="LJ1317" s="1"/>
  <c r="LD1322"/>
  <c r="LJ1322" s="1"/>
  <c r="LD1323"/>
  <c r="LJ1323" s="1"/>
  <c r="LD1318"/>
  <c r="LJ1318" s="1"/>
  <c r="ER1319"/>
  <c r="EX1319" s="1"/>
  <c r="ER1322"/>
  <c r="EX1322" s="1"/>
  <c r="ER1323"/>
  <c r="EX1323" s="1"/>
  <c r="ER1318"/>
  <c r="EX1318" s="1"/>
  <c r="ER1321"/>
  <c r="EX1321" s="1"/>
  <c r="ER1317"/>
  <c r="EX1317" s="1"/>
  <c r="YC1322"/>
  <c r="YI1322" s="1"/>
  <c r="YC1323"/>
  <c r="YI1323" s="1"/>
  <c r="YC1318"/>
  <c r="YI1318" s="1"/>
  <c r="YC1319"/>
  <c r="YI1319" s="1"/>
  <c r="YC1321"/>
  <c r="YI1321" s="1"/>
  <c r="YC1317"/>
  <c r="YI1317" s="1"/>
  <c r="RQ1322"/>
  <c r="RW1322" s="1"/>
  <c r="RQ1323"/>
  <c r="RW1323" s="1"/>
  <c r="RQ1318"/>
  <c r="RW1318" s="1"/>
  <c r="RQ1319"/>
  <c r="RW1319" s="1"/>
  <c r="RQ1321"/>
  <c r="RW1321" s="1"/>
  <c r="RQ1317"/>
  <c r="RW1317" s="1"/>
  <c r="LE1322"/>
  <c r="LK1322" s="1"/>
  <c r="LE1323"/>
  <c r="LK1323" s="1"/>
  <c r="LE1318"/>
  <c r="LK1318" s="1"/>
  <c r="LE1319"/>
  <c r="LK1319" s="1"/>
  <c r="LE1321"/>
  <c r="LK1321" s="1"/>
  <c r="LE1317"/>
  <c r="LK1317" s="1"/>
  <c r="ES1322"/>
  <c r="EY1322" s="1"/>
  <c r="ES1323"/>
  <c r="EY1323" s="1"/>
  <c r="ES1318"/>
  <c r="EY1318" s="1"/>
  <c r="ES1319"/>
  <c r="EY1319" s="1"/>
  <c r="ES1321"/>
  <c r="EY1321" s="1"/>
  <c r="ES1317"/>
  <c r="EY1317" s="1"/>
  <c r="YX1322"/>
  <c r="ZD1322" s="1"/>
  <c r="YX1323"/>
  <c r="ZD1323" s="1"/>
  <c r="YX1318"/>
  <c r="ZD1318" s="1"/>
  <c r="YX1319"/>
  <c r="ZD1319" s="1"/>
  <c r="YX1321"/>
  <c r="ZD1321" s="1"/>
  <c r="YX1317"/>
  <c r="ZD1317" s="1"/>
  <c r="SL1322"/>
  <c r="SR1322" s="1"/>
  <c r="SL1323"/>
  <c r="SR1323" s="1"/>
  <c r="SL1318"/>
  <c r="SR1318" s="1"/>
  <c r="SL1319"/>
  <c r="SR1319" s="1"/>
  <c r="SL1321"/>
  <c r="SR1321" s="1"/>
  <c r="SL1317"/>
  <c r="SR1317" s="1"/>
  <c r="LZ1322"/>
  <c r="MF1322" s="1"/>
  <c r="LZ1323"/>
  <c r="MF1323" s="1"/>
  <c r="LZ1318"/>
  <c r="MF1318" s="1"/>
  <c r="LZ1319"/>
  <c r="MF1319" s="1"/>
  <c r="LZ1321"/>
  <c r="MF1321" s="1"/>
  <c r="LZ1317"/>
  <c r="MF1317" s="1"/>
  <c r="FN1322"/>
  <c r="FT1322" s="1"/>
  <c r="FN1323"/>
  <c r="FT1323" s="1"/>
  <c r="FN1318"/>
  <c r="FT1318" s="1"/>
  <c r="FN1319"/>
  <c r="FT1319" s="1"/>
  <c r="FN1321"/>
  <c r="FT1321" s="1"/>
  <c r="FN1317"/>
  <c r="FT1317" s="1"/>
  <c r="XH1283"/>
  <c r="XN1283" s="1"/>
  <c r="XH1301"/>
  <c r="XN1301" s="1"/>
  <c r="XH1292"/>
  <c r="XN1292" s="1"/>
  <c r="XH1302"/>
  <c r="XN1302" s="1"/>
  <c r="XH1286"/>
  <c r="XN1286" s="1"/>
  <c r="XH1306"/>
  <c r="XN1306" s="1"/>
  <c r="XH1300"/>
  <c r="XN1300" s="1"/>
  <c r="XH1280"/>
  <c r="XN1280" s="1"/>
  <c r="XH1285"/>
  <c r="XN1285" s="1"/>
  <c r="XH1296"/>
  <c r="XN1296" s="1"/>
  <c r="XH1290"/>
  <c r="XN1290" s="1"/>
  <c r="XH1281"/>
  <c r="XN1281" s="1"/>
  <c r="XH1295"/>
  <c r="XN1295" s="1"/>
  <c r="XH1294"/>
  <c r="XN1294" s="1"/>
  <c r="XH1299"/>
  <c r="XN1299" s="1"/>
  <c r="XH1291"/>
  <c r="XN1291" s="1"/>
  <c r="XH1305"/>
  <c r="XN1305" s="1"/>
  <c r="XH1304"/>
  <c r="XN1304" s="1"/>
  <c r="XH1303"/>
  <c r="XN1303" s="1"/>
  <c r="XH1293"/>
  <c r="XN1293" s="1"/>
  <c r="XH1289"/>
  <c r="XN1289" s="1"/>
  <c r="XH1284"/>
  <c r="XN1284" s="1"/>
  <c r="XH1282"/>
  <c r="XN1282" s="1"/>
  <c r="XH1279"/>
  <c r="XN1279" s="1"/>
  <c r="QV1279"/>
  <c r="RB1279" s="1"/>
  <c r="QV1285"/>
  <c r="RB1285" s="1"/>
  <c r="QV1286"/>
  <c r="RB1286" s="1"/>
  <c r="QV1300"/>
  <c r="RB1300" s="1"/>
  <c r="QV1301"/>
  <c r="RB1301" s="1"/>
  <c r="QV1292"/>
  <c r="RB1292" s="1"/>
  <c r="QV1306"/>
  <c r="RB1306" s="1"/>
  <c r="QV1296"/>
  <c r="RB1296" s="1"/>
  <c r="QV1283"/>
  <c r="RB1283" s="1"/>
  <c r="QV1302"/>
  <c r="RB1302" s="1"/>
  <c r="QV1290"/>
  <c r="RB1290" s="1"/>
  <c r="QV1280"/>
  <c r="RB1280" s="1"/>
  <c r="QV1294"/>
  <c r="RB1294" s="1"/>
  <c r="QV1299"/>
  <c r="RB1299" s="1"/>
  <c r="QV1284"/>
  <c r="RB1284" s="1"/>
  <c r="QV1281"/>
  <c r="RB1281" s="1"/>
  <c r="QV1295"/>
  <c r="RB1295" s="1"/>
  <c r="QV1303"/>
  <c r="RB1303" s="1"/>
  <c r="QV1293"/>
  <c r="RB1293" s="1"/>
  <c r="QV1289"/>
  <c r="RB1289" s="1"/>
  <c r="QV1291"/>
  <c r="RB1291" s="1"/>
  <c r="QV1305"/>
  <c r="RB1305" s="1"/>
  <c r="QV1304"/>
  <c r="RB1304" s="1"/>
  <c r="QV1282"/>
  <c r="RB1282" s="1"/>
  <c r="KJ1283"/>
  <c r="KP1283" s="1"/>
  <c r="KJ1301"/>
  <c r="KP1301" s="1"/>
  <c r="KJ1292"/>
  <c r="KP1292" s="1"/>
  <c r="KJ1302"/>
  <c r="KP1302" s="1"/>
  <c r="KJ1286"/>
  <c r="KP1286" s="1"/>
  <c r="KJ1306"/>
  <c r="KP1306" s="1"/>
  <c r="KJ1300"/>
  <c r="KP1300" s="1"/>
  <c r="KJ1280"/>
  <c r="KP1280" s="1"/>
  <c r="KJ1285"/>
  <c r="KP1285" s="1"/>
  <c r="KJ1296"/>
  <c r="KP1296" s="1"/>
  <c r="KJ1290"/>
  <c r="KP1290" s="1"/>
  <c r="KJ1303"/>
  <c r="KP1303" s="1"/>
  <c r="KJ1294"/>
  <c r="KP1294" s="1"/>
  <c r="KJ1293"/>
  <c r="KP1293" s="1"/>
  <c r="KJ1289"/>
  <c r="KP1289" s="1"/>
  <c r="KJ1284"/>
  <c r="KP1284" s="1"/>
  <c r="KJ1304"/>
  <c r="KP1304" s="1"/>
  <c r="KJ1281"/>
  <c r="KP1281" s="1"/>
  <c r="KJ1295"/>
  <c r="KP1295" s="1"/>
  <c r="KJ1299"/>
  <c r="KP1299" s="1"/>
  <c r="KJ1291"/>
  <c r="KP1291" s="1"/>
  <c r="KJ1305"/>
  <c r="KP1305" s="1"/>
  <c r="KJ1279"/>
  <c r="KP1279" s="1"/>
  <c r="KJ1282"/>
  <c r="KP1282" s="1"/>
  <c r="DX1293"/>
  <c r="ED1293" s="1"/>
  <c r="DX1283"/>
  <c r="ED1283" s="1"/>
  <c r="DX1301"/>
  <c r="ED1301" s="1"/>
  <c r="DX1292"/>
  <c r="ED1292" s="1"/>
  <c r="DX1302"/>
  <c r="ED1302" s="1"/>
  <c r="DX1286"/>
  <c r="ED1286" s="1"/>
  <c r="DX1306"/>
  <c r="ED1306" s="1"/>
  <c r="DX1300"/>
  <c r="ED1300" s="1"/>
  <c r="DX1280"/>
  <c r="ED1280" s="1"/>
  <c r="DX1285"/>
  <c r="ED1285" s="1"/>
  <c r="DX1296"/>
  <c r="ED1296" s="1"/>
  <c r="DX1290"/>
  <c r="ED1290" s="1"/>
  <c r="DX1303"/>
  <c r="ED1303" s="1"/>
  <c r="DX1294"/>
  <c r="ED1294" s="1"/>
  <c r="DX1289"/>
  <c r="ED1289" s="1"/>
  <c r="DX1304"/>
  <c r="ED1304" s="1"/>
  <c r="DX1281"/>
  <c r="ED1281" s="1"/>
  <c r="DX1295"/>
  <c r="ED1295" s="1"/>
  <c r="DX1299"/>
  <c r="ED1299" s="1"/>
  <c r="DX1291"/>
  <c r="ED1291" s="1"/>
  <c r="DX1305"/>
  <c r="ED1305" s="1"/>
  <c r="DX1284"/>
  <c r="ED1284" s="1"/>
  <c r="DX1279"/>
  <c r="ED1279" s="1"/>
  <c r="DX1282"/>
  <c r="ED1282" s="1"/>
  <c r="YC1279"/>
  <c r="YI1279" s="1"/>
  <c r="YC1301"/>
  <c r="YI1301" s="1"/>
  <c r="YC1292"/>
  <c r="YI1292" s="1"/>
  <c r="YC1302"/>
  <c r="YI1302" s="1"/>
  <c r="YC1306"/>
  <c r="YI1306" s="1"/>
  <c r="YC1286"/>
  <c r="YI1286" s="1"/>
  <c r="YC1300"/>
  <c r="YI1300" s="1"/>
  <c r="YC1290"/>
  <c r="YI1290" s="1"/>
  <c r="YC1280"/>
  <c r="YI1280" s="1"/>
  <c r="YC1296"/>
  <c r="YI1296" s="1"/>
  <c r="YC1285"/>
  <c r="YI1285" s="1"/>
  <c r="YC1283"/>
  <c r="YI1283" s="1"/>
  <c r="YC1295"/>
  <c r="YI1295" s="1"/>
  <c r="YC1289"/>
  <c r="YI1289" s="1"/>
  <c r="YC1299"/>
  <c r="YI1299" s="1"/>
  <c r="YC1291"/>
  <c r="YI1291" s="1"/>
  <c r="YC1305"/>
  <c r="YI1305" s="1"/>
  <c r="YC1281"/>
  <c r="YI1281" s="1"/>
  <c r="YC1303"/>
  <c r="YI1303" s="1"/>
  <c r="YC1294"/>
  <c r="YI1294" s="1"/>
  <c r="YC1293"/>
  <c r="YI1293" s="1"/>
  <c r="YC1284"/>
  <c r="YI1284" s="1"/>
  <c r="YC1304"/>
  <c r="YI1304" s="1"/>
  <c r="YC1282"/>
  <c r="YI1282" s="1"/>
  <c r="RQ1279"/>
  <c r="RW1279" s="1"/>
  <c r="RQ1301"/>
  <c r="RW1301" s="1"/>
  <c r="RQ1292"/>
  <c r="RW1292" s="1"/>
  <c r="RQ1302"/>
  <c r="RW1302" s="1"/>
  <c r="RQ1285"/>
  <c r="RW1285" s="1"/>
  <c r="RQ1286"/>
  <c r="RW1286" s="1"/>
  <c r="RQ1296"/>
  <c r="RW1296" s="1"/>
  <c r="RQ1306"/>
  <c r="RW1306" s="1"/>
  <c r="RQ1283"/>
  <c r="RW1283" s="1"/>
  <c r="RQ1300"/>
  <c r="RW1300" s="1"/>
  <c r="RQ1290"/>
  <c r="RW1290" s="1"/>
  <c r="RQ1280"/>
  <c r="RW1280" s="1"/>
  <c r="RQ1281"/>
  <c r="RW1281" s="1"/>
  <c r="RQ1295"/>
  <c r="RW1295" s="1"/>
  <c r="RQ1293"/>
  <c r="RW1293" s="1"/>
  <c r="RQ1289"/>
  <c r="RW1289" s="1"/>
  <c r="RQ1305"/>
  <c r="RW1305" s="1"/>
  <c r="RQ1303"/>
  <c r="RW1303" s="1"/>
  <c r="RQ1294"/>
  <c r="RW1294" s="1"/>
  <c r="RQ1299"/>
  <c r="RW1299" s="1"/>
  <c r="RQ1291"/>
  <c r="RW1291" s="1"/>
  <c r="RQ1284"/>
  <c r="RW1284" s="1"/>
  <c r="RQ1304"/>
  <c r="RW1304" s="1"/>
  <c r="RQ1282"/>
  <c r="RW1282" s="1"/>
  <c r="LE1279"/>
  <c r="LK1279" s="1"/>
  <c r="LE1280"/>
  <c r="LK1280" s="1"/>
  <c r="LE1300"/>
  <c r="LK1300" s="1"/>
  <c r="LE1290"/>
  <c r="LK1290" s="1"/>
  <c r="LE1301"/>
  <c r="LK1301" s="1"/>
  <c r="LE1292"/>
  <c r="LK1292" s="1"/>
  <c r="LE1302"/>
  <c r="LK1302" s="1"/>
  <c r="LE1286"/>
  <c r="LK1286" s="1"/>
  <c r="LE1306"/>
  <c r="LK1306" s="1"/>
  <c r="LE1285"/>
  <c r="LK1285" s="1"/>
  <c r="LE1296"/>
  <c r="LK1296" s="1"/>
  <c r="LE1283"/>
  <c r="LK1283" s="1"/>
  <c r="LE1299"/>
  <c r="LK1299" s="1"/>
  <c r="LE1281"/>
  <c r="LK1281" s="1"/>
  <c r="LE1295"/>
  <c r="LK1295" s="1"/>
  <c r="LE1303"/>
  <c r="LK1303" s="1"/>
  <c r="LE1294"/>
  <c r="LK1294" s="1"/>
  <c r="LE1293"/>
  <c r="LK1293" s="1"/>
  <c r="LE1289"/>
  <c r="LK1289" s="1"/>
  <c r="LE1291"/>
  <c r="LK1291" s="1"/>
  <c r="LE1305"/>
  <c r="LK1305" s="1"/>
  <c r="LE1284"/>
  <c r="LK1284" s="1"/>
  <c r="LE1304"/>
  <c r="LK1304" s="1"/>
  <c r="LE1282"/>
  <c r="LK1282" s="1"/>
  <c r="ES1280"/>
  <c r="EY1280" s="1"/>
  <c r="ES1300"/>
  <c r="EY1300" s="1"/>
  <c r="ES1290"/>
  <c r="EY1290" s="1"/>
  <c r="ES1301"/>
  <c r="EY1301" s="1"/>
  <c r="ES1292"/>
  <c r="EY1292" s="1"/>
  <c r="ES1302"/>
  <c r="EY1302" s="1"/>
  <c r="ES1286"/>
  <c r="EY1286" s="1"/>
  <c r="ES1306"/>
  <c r="EY1306" s="1"/>
  <c r="ES1285"/>
  <c r="EY1285" s="1"/>
  <c r="ES1296"/>
  <c r="EY1296" s="1"/>
  <c r="ES1283"/>
  <c r="EY1283" s="1"/>
  <c r="ES1281"/>
  <c r="EY1281" s="1"/>
  <c r="ES1295"/>
  <c r="EY1295" s="1"/>
  <c r="ES1303"/>
  <c r="EY1303" s="1"/>
  <c r="ES1294"/>
  <c r="EY1294" s="1"/>
  <c r="ES1293"/>
  <c r="EY1293" s="1"/>
  <c r="ES1289"/>
  <c r="EY1289" s="1"/>
  <c r="ES1299"/>
  <c r="EY1299" s="1"/>
  <c r="ES1291"/>
  <c r="EY1291" s="1"/>
  <c r="ES1305"/>
  <c r="EY1305" s="1"/>
  <c r="ES1284"/>
  <c r="EY1284" s="1"/>
  <c r="ES1304"/>
  <c r="EY1304" s="1"/>
  <c r="ES1282"/>
  <c r="EY1282" s="1"/>
  <c r="ES1279"/>
  <c r="EY1279" s="1"/>
  <c r="EK1316"/>
  <c r="EK1325" s="1"/>
  <c r="EQ1326" s="1"/>
  <c r="EQ1322" s="1"/>
  <c r="EW1322" s="1"/>
  <c r="KW1316"/>
  <c r="KW1325" s="1"/>
  <c r="LC1326" s="1"/>
  <c r="LC1322" s="1"/>
  <c r="LI1322" s="1"/>
  <c r="RI1316"/>
  <c r="RI1325" s="1"/>
  <c r="RO1326" s="1"/>
  <c r="RO1322" s="1"/>
  <c r="RU1322" s="1"/>
  <c r="XU1316"/>
  <c r="XU1325" s="1"/>
  <c r="YA1326" s="1"/>
  <c r="YA1322" s="1"/>
  <c r="YG1322" s="1"/>
  <c r="FF1316"/>
  <c r="FF1325" s="1"/>
  <c r="FL1326" s="1"/>
  <c r="FL1322" s="1"/>
  <c r="FR1322" s="1"/>
  <c r="LR1316"/>
  <c r="LR1325" s="1"/>
  <c r="LX1326" s="1"/>
  <c r="LX1322" s="1"/>
  <c r="MD1322" s="1"/>
  <c r="SD1316"/>
  <c r="SD1325" s="1"/>
  <c r="SJ1326" s="1"/>
  <c r="SJ1322" s="1"/>
  <c r="SP1322" s="1"/>
  <c r="YP1316"/>
  <c r="YP1325" s="1"/>
  <c r="YV1326" s="1"/>
  <c r="YV1322" s="1"/>
  <c r="ZB1322" s="1"/>
  <c r="JC1310"/>
  <c r="JC1311" s="1"/>
  <c r="HM1310"/>
  <c r="HM1311" s="1"/>
  <c r="ND1310"/>
  <c r="ND1311" s="1"/>
  <c r="LN1310"/>
  <c r="LN1311" s="1"/>
  <c r="DL1310"/>
  <c r="DL1311" s="1"/>
  <c r="CO1310"/>
  <c r="CO1311" s="1"/>
  <c r="PM1310"/>
  <c r="PM1311" s="1"/>
  <c r="EE1310"/>
  <c r="EE1311" s="1"/>
  <c r="ST1310"/>
  <c r="ST1311" s="1"/>
  <c r="ZF1310"/>
  <c r="CQ1310"/>
  <c r="CQ1311" s="1"/>
  <c r="GP1310"/>
  <c r="GP1311" s="1"/>
  <c r="TN1310"/>
  <c r="TN1311" s="1"/>
  <c r="BT1310"/>
  <c r="BT1311" s="1"/>
  <c r="OR1310"/>
  <c r="OR1311" s="1"/>
  <c r="NX1310"/>
  <c r="NX1311" s="1"/>
  <c r="UJ1310"/>
  <c r="UJ1311" s="1"/>
  <c r="NY1310"/>
  <c r="NY1311" s="1"/>
  <c r="BV1310"/>
  <c r="BV1311" s="1"/>
  <c r="OT1310"/>
  <c r="OT1311" s="1"/>
  <c r="AF1310"/>
  <c r="AF1311" s="1"/>
  <c r="GR1310"/>
  <c r="GR1311" s="1"/>
  <c r="TP1310"/>
  <c r="TP1311" s="1"/>
  <c r="VZ1310"/>
  <c r="VZ1311" s="1"/>
  <c r="YK1310"/>
  <c r="YK1311" s="1"/>
  <c r="LM1310"/>
  <c r="LM1311" s="1"/>
  <c r="XP1310"/>
  <c r="XP1311" s="1"/>
  <c r="KR1310"/>
  <c r="KR1311" s="1"/>
  <c r="KS1310"/>
  <c r="KS1311" s="1"/>
  <c r="WV1310"/>
  <c r="WV1311" s="1"/>
  <c r="JX1310"/>
  <c r="JX1311" s="1"/>
  <c r="MI1310"/>
  <c r="MI1311" s="1"/>
  <c r="YL1310"/>
  <c r="YL1311" s="1"/>
  <c r="QI1310"/>
  <c r="QI1311" s="1"/>
  <c r="RE1310"/>
  <c r="RE1311" s="1"/>
  <c r="EG1310"/>
  <c r="EG1311" s="1"/>
  <c r="FW1310"/>
  <c r="FW1311" s="1"/>
  <c r="FB1310"/>
  <c r="FB1311" s="1"/>
  <c r="MG1310"/>
  <c r="MG1311" s="1"/>
  <c r="VJ1308"/>
  <c r="VP1309" s="1"/>
  <c r="VP1292" s="1"/>
  <c r="VV1292" s="1"/>
  <c r="O1316"/>
  <c r="O1325" s="1"/>
  <c r="U1326" s="1"/>
  <c r="U1319" s="1"/>
  <c r="AA1319" s="1"/>
  <c r="CU1316"/>
  <c r="CU1325" s="1"/>
  <c r="DA1326" s="1"/>
  <c r="DA1321" s="1"/>
  <c r="DG1321" s="1"/>
  <c r="GA1316"/>
  <c r="GA1325" s="1"/>
  <c r="GG1326" s="1"/>
  <c r="GG1321" s="1"/>
  <c r="GM1321" s="1"/>
  <c r="JG1316"/>
  <c r="JG1325" s="1"/>
  <c r="JM1326" s="1"/>
  <c r="JM1321" s="1"/>
  <c r="JS1321" s="1"/>
  <c r="MM1316"/>
  <c r="MM1325" s="1"/>
  <c r="MS1326" s="1"/>
  <c r="MS1319" s="1"/>
  <c r="MY1319" s="1"/>
  <c r="PS1316"/>
  <c r="PS1325" s="1"/>
  <c r="PY1326" s="1"/>
  <c r="PY1321" s="1"/>
  <c r="QE1321" s="1"/>
  <c r="SY1316"/>
  <c r="SY1325" s="1"/>
  <c r="TE1326" s="1"/>
  <c r="TE1321" s="1"/>
  <c r="TK1321" s="1"/>
  <c r="WE1316"/>
  <c r="WE1325" s="1"/>
  <c r="WK1326" s="1"/>
  <c r="WK1321" s="1"/>
  <c r="WQ1321" s="1"/>
  <c r="AJ1316"/>
  <c r="AJ1325" s="1"/>
  <c r="AP1326" s="1"/>
  <c r="AP1319" s="1"/>
  <c r="AV1319" s="1"/>
  <c r="DP1316"/>
  <c r="DP1325" s="1"/>
  <c r="DV1326" s="1"/>
  <c r="DV1321" s="1"/>
  <c r="EB1321" s="1"/>
  <c r="GV1316"/>
  <c r="GV1325" s="1"/>
  <c r="HB1326" s="1"/>
  <c r="HB1321" s="1"/>
  <c r="HH1321" s="1"/>
  <c r="KB1316"/>
  <c r="KB1325" s="1"/>
  <c r="KH1326" s="1"/>
  <c r="KH1321" s="1"/>
  <c r="KN1321" s="1"/>
  <c r="NH1316"/>
  <c r="NH1325" s="1"/>
  <c r="NN1326" s="1"/>
  <c r="NN1319" s="1"/>
  <c r="NT1319" s="1"/>
  <c r="QN1316"/>
  <c r="QN1325" s="1"/>
  <c r="QT1326" s="1"/>
  <c r="QT1321" s="1"/>
  <c r="QZ1321" s="1"/>
  <c r="TT1316"/>
  <c r="TT1325" s="1"/>
  <c r="TZ1326" s="1"/>
  <c r="TZ1321" s="1"/>
  <c r="UF1321" s="1"/>
  <c r="WZ1316"/>
  <c r="WZ1325" s="1"/>
  <c r="XF1326" s="1"/>
  <c r="XF1321" s="1"/>
  <c r="XL1321" s="1"/>
  <c r="SY1308"/>
  <c r="TE1309" s="1"/>
  <c r="TE1283" s="1"/>
  <c r="TK1283" s="1"/>
  <c r="AJ1308"/>
  <c r="AP1309" s="1"/>
  <c r="AP1290" s="1"/>
  <c r="AV1290" s="1"/>
  <c r="DP1308"/>
  <c r="DV1309" s="1"/>
  <c r="DV1291" s="1"/>
  <c r="EB1291" s="1"/>
  <c r="GV1308"/>
  <c r="HB1309" s="1"/>
  <c r="HB1301" s="1"/>
  <c r="HH1301" s="1"/>
  <c r="KB1308"/>
  <c r="KH1309" s="1"/>
  <c r="KH1301" s="1"/>
  <c r="KN1301" s="1"/>
  <c r="NH1308"/>
  <c r="NN1309" s="1"/>
  <c r="NN1283" s="1"/>
  <c r="NT1283" s="1"/>
  <c r="QN1308"/>
  <c r="QT1309" s="1"/>
  <c r="QT1285" s="1"/>
  <c r="QZ1285" s="1"/>
  <c r="VP1291"/>
  <c r="VV1291" s="1"/>
  <c r="VP1290"/>
  <c r="VV1290" s="1"/>
  <c r="VP1289"/>
  <c r="VV1289" s="1"/>
  <c r="U1321"/>
  <c r="AA1321" s="1"/>
  <c r="U1317"/>
  <c r="AA1317" s="1"/>
  <c r="U1323"/>
  <c r="AA1323" s="1"/>
  <c r="DA1318"/>
  <c r="DG1318" s="1"/>
  <c r="GG1319"/>
  <c r="GM1319" s="1"/>
  <c r="GG1318"/>
  <c r="GM1318" s="1"/>
  <c r="GG1322"/>
  <c r="GM1322" s="1"/>
  <c r="JM1318"/>
  <c r="JS1318" s="1"/>
  <c r="MS1321"/>
  <c r="MY1321" s="1"/>
  <c r="MS1317"/>
  <c r="MY1317" s="1"/>
  <c r="MS1323"/>
  <c r="MY1323" s="1"/>
  <c r="PY1318"/>
  <c r="QE1318" s="1"/>
  <c r="TE1319"/>
  <c r="TK1319" s="1"/>
  <c r="TE1318"/>
  <c r="TK1318" s="1"/>
  <c r="TE1322"/>
  <c r="TK1322" s="1"/>
  <c r="WK1318"/>
  <c r="WQ1318" s="1"/>
  <c r="AP1321"/>
  <c r="AV1321" s="1"/>
  <c r="AP1317"/>
  <c r="AV1317" s="1"/>
  <c r="AP1323"/>
  <c r="AV1323" s="1"/>
  <c r="DV1318"/>
  <c r="EB1318" s="1"/>
  <c r="HB1319"/>
  <c r="HH1319" s="1"/>
  <c r="HB1318"/>
  <c r="HH1318" s="1"/>
  <c r="HB1322"/>
  <c r="HH1322" s="1"/>
  <c r="KH1318"/>
  <c r="KN1318" s="1"/>
  <c r="NN1321"/>
  <c r="NT1321" s="1"/>
  <c r="NN1317"/>
  <c r="NT1317" s="1"/>
  <c r="NN1323"/>
  <c r="NT1323" s="1"/>
  <c r="QT1318"/>
  <c r="QZ1318" s="1"/>
  <c r="TZ1319"/>
  <c r="UF1319" s="1"/>
  <c r="TZ1318"/>
  <c r="UF1318" s="1"/>
  <c r="TZ1322"/>
  <c r="UF1322" s="1"/>
  <c r="XF1318"/>
  <c r="XL1318" s="1"/>
  <c r="TE1280"/>
  <c r="TK1280" s="1"/>
  <c r="TE1300"/>
  <c r="TK1300" s="1"/>
  <c r="TE1301"/>
  <c r="TK1301" s="1"/>
  <c r="TE1292"/>
  <c r="TK1292" s="1"/>
  <c r="TE1302"/>
  <c r="TK1302" s="1"/>
  <c r="TE1291"/>
  <c r="TK1291" s="1"/>
  <c r="TE1303"/>
  <c r="TK1303" s="1"/>
  <c r="TE1281"/>
  <c r="TK1281" s="1"/>
  <c r="TE1293"/>
  <c r="TK1293" s="1"/>
  <c r="TE1279"/>
  <c r="TK1279" s="1"/>
  <c r="TE1294"/>
  <c r="TK1294" s="1"/>
  <c r="TE1304"/>
  <c r="TK1304" s="1"/>
  <c r="AP1280"/>
  <c r="AV1280" s="1"/>
  <c r="AP1286"/>
  <c r="AV1286" s="1"/>
  <c r="AP1289"/>
  <c r="AV1289" s="1"/>
  <c r="DV1292"/>
  <c r="EB1292" s="1"/>
  <c r="DV1283"/>
  <c r="EB1283" s="1"/>
  <c r="DV1285"/>
  <c r="EB1285" s="1"/>
  <c r="DV1280"/>
  <c r="EB1280" s="1"/>
  <c r="DV1300"/>
  <c r="EB1300" s="1"/>
  <c r="DV1286"/>
  <c r="EB1286" s="1"/>
  <c r="DV1303"/>
  <c r="EB1303" s="1"/>
  <c r="DV1281"/>
  <c r="EB1281" s="1"/>
  <c r="DV1293"/>
  <c r="EB1293" s="1"/>
  <c r="DV1282"/>
  <c r="EB1282" s="1"/>
  <c r="DV1284"/>
  <c r="EB1284" s="1"/>
  <c r="DV1304"/>
  <c r="EB1304" s="1"/>
  <c r="HB1291"/>
  <c r="HH1291" s="1"/>
  <c r="HB1290"/>
  <c r="HH1290" s="1"/>
  <c r="HB1279"/>
  <c r="HH1279" s="1"/>
  <c r="KH1302"/>
  <c r="KN1302" s="1"/>
  <c r="KH1296"/>
  <c r="KN1296" s="1"/>
  <c r="KH1292"/>
  <c r="KN1292" s="1"/>
  <c r="KH1290"/>
  <c r="KN1290" s="1"/>
  <c r="KH1306"/>
  <c r="KN1306" s="1"/>
  <c r="KH1291"/>
  <c r="KN1291" s="1"/>
  <c r="KH1303"/>
  <c r="KN1303" s="1"/>
  <c r="KH1281"/>
  <c r="KN1281" s="1"/>
  <c r="KH1293"/>
  <c r="KN1293" s="1"/>
  <c r="KH1282"/>
  <c r="KN1282" s="1"/>
  <c r="KH1284"/>
  <c r="KN1284" s="1"/>
  <c r="KH1304"/>
  <c r="KN1304" s="1"/>
  <c r="NN1285"/>
  <c r="NT1285" s="1"/>
  <c r="NN1300"/>
  <c r="NT1300" s="1"/>
  <c r="NN1293"/>
  <c r="NT1293" s="1"/>
  <c r="QT1306"/>
  <c r="QZ1306" s="1"/>
  <c r="QT1296"/>
  <c r="QZ1296" s="1"/>
  <c r="QT1301"/>
  <c r="QZ1301" s="1"/>
  <c r="QT1302"/>
  <c r="QZ1302" s="1"/>
  <c r="QT1292"/>
  <c r="QZ1292" s="1"/>
  <c r="QT1291"/>
  <c r="QZ1291" s="1"/>
  <c r="QT1303"/>
  <c r="QZ1303" s="1"/>
  <c r="QT1295"/>
  <c r="QZ1295" s="1"/>
  <c r="QT1279"/>
  <c r="QZ1279" s="1"/>
  <c r="QT1293"/>
  <c r="QZ1293" s="1"/>
  <c r="QT1294"/>
  <c r="QZ1294" s="1"/>
  <c r="QT1304"/>
  <c r="QZ1304" s="1"/>
  <c r="BE1308"/>
  <c r="BK1309" s="1"/>
  <c r="EK1308"/>
  <c r="EQ1309" s="1"/>
  <c r="HQ1308"/>
  <c r="HW1309" s="1"/>
  <c r="KW1308"/>
  <c r="LC1309" s="1"/>
  <c r="OC1308"/>
  <c r="OI1309" s="1"/>
  <c r="RI1308"/>
  <c r="RO1309" s="1"/>
  <c r="UO1308"/>
  <c r="UU1309" s="1"/>
  <c r="XU1308"/>
  <c r="YA1309" s="1"/>
  <c r="VP1319"/>
  <c r="VV1319" s="1"/>
  <c r="VP1321"/>
  <c r="VV1321" s="1"/>
  <c r="VP1318"/>
  <c r="VV1318" s="1"/>
  <c r="VP1317"/>
  <c r="VV1317" s="1"/>
  <c r="PD1319"/>
  <c r="PJ1319" s="1"/>
  <c r="PD1321"/>
  <c r="PJ1321" s="1"/>
  <c r="PD1318"/>
  <c r="PJ1318" s="1"/>
  <c r="PD1317"/>
  <c r="PJ1317" s="1"/>
  <c r="IR1319"/>
  <c r="IX1319" s="1"/>
  <c r="IR1321"/>
  <c r="IX1321" s="1"/>
  <c r="IR1318"/>
  <c r="IX1318" s="1"/>
  <c r="IR1317"/>
  <c r="IX1317" s="1"/>
  <c r="CF1319"/>
  <c r="CL1319" s="1"/>
  <c r="CF1321"/>
  <c r="CL1321" s="1"/>
  <c r="CF1318"/>
  <c r="CL1318" s="1"/>
  <c r="CF1317"/>
  <c r="CL1317" s="1"/>
  <c r="UU1319"/>
  <c r="VA1319" s="1"/>
  <c r="UU1321"/>
  <c r="VA1321" s="1"/>
  <c r="UU1318"/>
  <c r="VA1318" s="1"/>
  <c r="UU1317"/>
  <c r="VA1317" s="1"/>
  <c r="OI1319"/>
  <c r="OO1319" s="1"/>
  <c r="OI1321"/>
  <c r="OO1321" s="1"/>
  <c r="OI1318"/>
  <c r="OO1318" s="1"/>
  <c r="OI1317"/>
  <c r="OO1317" s="1"/>
  <c r="HW1319"/>
  <c r="IC1319" s="1"/>
  <c r="HW1321"/>
  <c r="IC1321" s="1"/>
  <c r="HW1318"/>
  <c r="IC1318" s="1"/>
  <c r="HW1317"/>
  <c r="IC1317" s="1"/>
  <c r="BK1319"/>
  <c r="BQ1319" s="1"/>
  <c r="BK1321"/>
  <c r="BQ1321" s="1"/>
  <c r="BK1318"/>
  <c r="BQ1318" s="1"/>
  <c r="BK1317"/>
  <c r="BQ1317" s="1"/>
  <c r="TT1308"/>
  <c r="TZ1309" s="1"/>
  <c r="MM1308"/>
  <c r="MS1309" s="1"/>
  <c r="GA1308"/>
  <c r="GG1309" s="1"/>
  <c r="O1308"/>
  <c r="U1309" s="1"/>
  <c r="SD1308"/>
  <c r="SJ1309" s="1"/>
  <c r="LR1308"/>
  <c r="LX1309" s="1"/>
  <c r="FF1308"/>
  <c r="FL1309" s="1"/>
  <c r="YP1308"/>
  <c r="YV1309" s="1"/>
  <c r="BK1323"/>
  <c r="BQ1323" s="1"/>
  <c r="EQ1323"/>
  <c r="EW1323" s="1"/>
  <c r="HW1323"/>
  <c r="IC1323" s="1"/>
  <c r="LC1323"/>
  <c r="LI1323" s="1"/>
  <c r="OI1323"/>
  <c r="OO1323" s="1"/>
  <c r="RO1323"/>
  <c r="RU1323" s="1"/>
  <c r="UU1323"/>
  <c r="VA1323" s="1"/>
  <c r="YA1323"/>
  <c r="YG1323" s="1"/>
  <c r="CF1323"/>
  <c r="CL1323" s="1"/>
  <c r="FL1323"/>
  <c r="FR1323" s="1"/>
  <c r="IR1323"/>
  <c r="IX1323" s="1"/>
  <c r="LX1323"/>
  <c r="MD1323" s="1"/>
  <c r="PD1323"/>
  <c r="PJ1323" s="1"/>
  <c r="SJ1323"/>
  <c r="SP1323" s="1"/>
  <c r="VP1323"/>
  <c r="VV1323" s="1"/>
  <c r="YV1323"/>
  <c r="ZB1323" s="1"/>
  <c r="BK1322"/>
  <c r="BQ1322" s="1"/>
  <c r="HW1322"/>
  <c r="IC1322" s="1"/>
  <c r="OI1322"/>
  <c r="OO1322" s="1"/>
  <c r="UU1322"/>
  <c r="VA1322" s="1"/>
  <c r="CF1322"/>
  <c r="CL1322" s="1"/>
  <c r="IR1322"/>
  <c r="IX1322" s="1"/>
  <c r="PD1322"/>
  <c r="PJ1322" s="1"/>
  <c r="VP1322"/>
  <c r="VV1322" s="1"/>
  <c r="YV1319"/>
  <c r="ZB1319" s="1"/>
  <c r="YV1321"/>
  <c r="ZB1321" s="1"/>
  <c r="YV1318"/>
  <c r="ZB1318" s="1"/>
  <c r="YV1317"/>
  <c r="ZB1317" s="1"/>
  <c r="SJ1319"/>
  <c r="SP1319" s="1"/>
  <c r="SJ1321"/>
  <c r="SP1321" s="1"/>
  <c r="SJ1318"/>
  <c r="SP1318" s="1"/>
  <c r="SJ1317"/>
  <c r="SP1317" s="1"/>
  <c r="LX1319"/>
  <c r="MD1319" s="1"/>
  <c r="LX1321"/>
  <c r="MD1321" s="1"/>
  <c r="LX1318"/>
  <c r="MD1318" s="1"/>
  <c r="LX1317"/>
  <c r="MD1317" s="1"/>
  <c r="FL1319"/>
  <c r="FR1319" s="1"/>
  <c r="FL1321"/>
  <c r="FR1321" s="1"/>
  <c r="FL1318"/>
  <c r="FR1318" s="1"/>
  <c r="FL1317"/>
  <c r="FR1317" s="1"/>
  <c r="YA1319"/>
  <c r="YG1319" s="1"/>
  <c r="YA1321"/>
  <c r="YG1321" s="1"/>
  <c r="YA1318"/>
  <c r="YG1318" s="1"/>
  <c r="YA1317"/>
  <c r="YG1317" s="1"/>
  <c r="RO1319"/>
  <c r="RU1319" s="1"/>
  <c r="RO1321"/>
  <c r="RU1321" s="1"/>
  <c r="RO1318"/>
  <c r="RU1318" s="1"/>
  <c r="RO1317"/>
  <c r="RU1317" s="1"/>
  <c r="LC1319"/>
  <c r="LI1319" s="1"/>
  <c r="LC1321"/>
  <c r="LI1321" s="1"/>
  <c r="LC1318"/>
  <c r="LI1318" s="1"/>
  <c r="LC1317"/>
  <c r="LI1317" s="1"/>
  <c r="EQ1319"/>
  <c r="EW1319" s="1"/>
  <c r="EQ1321"/>
  <c r="EW1321" s="1"/>
  <c r="EQ1318"/>
  <c r="EW1318" s="1"/>
  <c r="EQ1317"/>
  <c r="EW1317" s="1"/>
  <c r="WZ1308"/>
  <c r="XF1309" s="1"/>
  <c r="PS1308"/>
  <c r="PY1309" s="1"/>
  <c r="JG1308"/>
  <c r="JM1309" s="1"/>
  <c r="CU1308"/>
  <c r="DA1309" s="1"/>
  <c r="WE1308"/>
  <c r="WK1309" s="1"/>
  <c r="OX1308"/>
  <c r="PD1309" s="1"/>
  <c r="IL1308"/>
  <c r="IR1309" s="1"/>
  <c r="BZ1308"/>
  <c r="CF1309" s="1"/>
  <c r="NN1279" l="1"/>
  <c r="NT1279" s="1"/>
  <c r="NN1281"/>
  <c r="NT1281" s="1"/>
  <c r="NN1290"/>
  <c r="NT1290" s="1"/>
  <c r="HB1282"/>
  <c r="HH1282" s="1"/>
  <c r="HB1305"/>
  <c r="HH1305" s="1"/>
  <c r="HB1283"/>
  <c r="HH1283" s="1"/>
  <c r="AP1279"/>
  <c r="AV1279" s="1"/>
  <c r="AP1281"/>
  <c r="AV1281" s="1"/>
  <c r="AP1285"/>
  <c r="AV1285" s="1"/>
  <c r="XF1322"/>
  <c r="XL1322" s="1"/>
  <c r="XF1319"/>
  <c r="XL1319" s="1"/>
  <c r="QT1322"/>
  <c r="QZ1322" s="1"/>
  <c r="QT1319"/>
  <c r="QZ1319" s="1"/>
  <c r="KH1322"/>
  <c r="KN1322" s="1"/>
  <c r="KH1319"/>
  <c r="KN1319" s="1"/>
  <c r="DV1322"/>
  <c r="EB1322" s="1"/>
  <c r="DV1319"/>
  <c r="EB1319" s="1"/>
  <c r="WK1322"/>
  <c r="WQ1322" s="1"/>
  <c r="WK1319"/>
  <c r="WQ1319" s="1"/>
  <c r="PY1322"/>
  <c r="QE1322" s="1"/>
  <c r="PY1319"/>
  <c r="QE1319" s="1"/>
  <c r="JM1322"/>
  <c r="JS1322" s="1"/>
  <c r="JM1319"/>
  <c r="JS1319" s="1"/>
  <c r="DA1322"/>
  <c r="DG1322" s="1"/>
  <c r="DA1319"/>
  <c r="DG1319" s="1"/>
  <c r="VP1282"/>
  <c r="VV1282" s="1"/>
  <c r="VP1305"/>
  <c r="VV1305" s="1"/>
  <c r="VP1296"/>
  <c r="VV1296" s="1"/>
  <c r="JT1316"/>
  <c r="JT1327" s="1"/>
  <c r="JT1328" s="1"/>
  <c r="LK1288"/>
  <c r="LK1278"/>
  <c r="ED1278"/>
  <c r="ED1288"/>
  <c r="KP1278"/>
  <c r="XN1288"/>
  <c r="EC1316"/>
  <c r="EC1327" s="1"/>
  <c r="EC1328" s="1"/>
  <c r="EX1278"/>
  <c r="EX1288"/>
  <c r="LJ1278"/>
  <c r="RV1298"/>
  <c r="YH1288"/>
  <c r="YH1298"/>
  <c r="FS1298"/>
  <c r="ME1278"/>
  <c r="ME1288"/>
  <c r="ZC1278"/>
  <c r="CN1278"/>
  <c r="CN1298"/>
  <c r="VX1278"/>
  <c r="ED1316"/>
  <c r="ED1327" s="1"/>
  <c r="ED1328" s="1"/>
  <c r="KP1316"/>
  <c r="KP1327" s="1"/>
  <c r="KP1328" s="1"/>
  <c r="RB1316"/>
  <c r="RB1327" s="1"/>
  <c r="RB1328" s="1"/>
  <c r="XN1316"/>
  <c r="XN1327" s="1"/>
  <c r="XN1328" s="1"/>
  <c r="DI1316"/>
  <c r="DI1327" s="1"/>
  <c r="DI1328" s="1"/>
  <c r="JU1316"/>
  <c r="JU1327" s="1"/>
  <c r="JU1328" s="1"/>
  <c r="QG1316"/>
  <c r="QG1327" s="1"/>
  <c r="QG1328" s="1"/>
  <c r="WS1316"/>
  <c r="WS1327" s="1"/>
  <c r="WS1328" s="1"/>
  <c r="MZ1316"/>
  <c r="MZ1327" s="1"/>
  <c r="MZ1328" s="1"/>
  <c r="SQ1316"/>
  <c r="SQ1327" s="1"/>
  <c r="SQ1328" s="1"/>
  <c r="GN1298"/>
  <c r="MZ1278"/>
  <c r="MZ1298"/>
  <c r="AW1278"/>
  <c r="AW1298"/>
  <c r="HI1278"/>
  <c r="HI1288"/>
  <c r="UG1298"/>
  <c r="ZF1311"/>
  <c r="VW1316"/>
  <c r="VW1327" s="1"/>
  <c r="VW1328" s="1"/>
  <c r="JT1278"/>
  <c r="JT1298"/>
  <c r="EC1278"/>
  <c r="KO1278"/>
  <c r="RA1278"/>
  <c r="RA1288"/>
  <c r="XM1278"/>
  <c r="ZG1311"/>
  <c r="EY1288"/>
  <c r="LK1298"/>
  <c r="LK1310" s="1"/>
  <c r="LK1311" s="1"/>
  <c r="RW1278"/>
  <c r="YI1298"/>
  <c r="YI1278"/>
  <c r="ED1298"/>
  <c r="ED1310" s="1"/>
  <c r="ED1311" s="1"/>
  <c r="KP1288"/>
  <c r="RB1278"/>
  <c r="XN1298"/>
  <c r="LJ1316"/>
  <c r="LJ1327" s="1"/>
  <c r="LJ1328" s="1"/>
  <c r="KO1316"/>
  <c r="KO1327" s="1"/>
  <c r="KO1328" s="1"/>
  <c r="SQ1288"/>
  <c r="ZC1288"/>
  <c r="DI1288"/>
  <c r="DI1278"/>
  <c r="JU1288"/>
  <c r="QG1288"/>
  <c r="QG1278"/>
  <c r="WS1298"/>
  <c r="WS1278"/>
  <c r="IZ1288"/>
  <c r="IZ1278"/>
  <c r="PL1288"/>
  <c r="PL1278"/>
  <c r="VX1298"/>
  <c r="AB1288"/>
  <c r="TL1288"/>
  <c r="NU1288"/>
  <c r="ZE1311"/>
  <c r="IE1278"/>
  <c r="OQ1278"/>
  <c r="VC1298"/>
  <c r="VC1288"/>
  <c r="VC1278"/>
  <c r="AX1298"/>
  <c r="HJ1298"/>
  <c r="UH1298"/>
  <c r="UH1278"/>
  <c r="ID1288"/>
  <c r="VB1298"/>
  <c r="IY1288"/>
  <c r="VW1298"/>
  <c r="GO1288"/>
  <c r="NA1288"/>
  <c r="TM1278"/>
  <c r="ZD1288"/>
  <c r="FT1288"/>
  <c r="FT1278"/>
  <c r="MF1298"/>
  <c r="SR1298"/>
  <c r="QF1288"/>
  <c r="WR1288"/>
  <c r="EC1288"/>
  <c r="KO1288"/>
  <c r="XM1288"/>
  <c r="QT1284"/>
  <c r="QZ1284" s="1"/>
  <c r="QT1299"/>
  <c r="QZ1299" s="1"/>
  <c r="QT1282"/>
  <c r="QZ1282" s="1"/>
  <c r="QT1289"/>
  <c r="QZ1289" s="1"/>
  <c r="QT1305"/>
  <c r="QZ1305" s="1"/>
  <c r="QT1281"/>
  <c r="QZ1281" s="1"/>
  <c r="QT1286"/>
  <c r="QZ1286" s="1"/>
  <c r="QT1280"/>
  <c r="QZ1280" s="1"/>
  <c r="QT1300"/>
  <c r="QZ1300" s="1"/>
  <c r="QT1290"/>
  <c r="QZ1290" s="1"/>
  <c r="QT1283"/>
  <c r="QZ1283" s="1"/>
  <c r="KH1294"/>
  <c r="KN1294" s="1"/>
  <c r="KH1279"/>
  <c r="KN1279" s="1"/>
  <c r="KH1299"/>
  <c r="KN1299" s="1"/>
  <c r="KH1289"/>
  <c r="KN1289" s="1"/>
  <c r="KH1305"/>
  <c r="KN1305" s="1"/>
  <c r="KH1295"/>
  <c r="KN1295" s="1"/>
  <c r="KH1286"/>
  <c r="KN1286" s="1"/>
  <c r="KH1300"/>
  <c r="KN1300" s="1"/>
  <c r="KH1280"/>
  <c r="KN1280" s="1"/>
  <c r="KH1285"/>
  <c r="KN1285" s="1"/>
  <c r="KH1283"/>
  <c r="KN1283" s="1"/>
  <c r="DV1294"/>
  <c r="EB1294" s="1"/>
  <c r="DV1279"/>
  <c r="EB1279" s="1"/>
  <c r="DV1299"/>
  <c r="EB1299" s="1"/>
  <c r="DV1289"/>
  <c r="EB1289" s="1"/>
  <c r="DV1305"/>
  <c r="EB1305" s="1"/>
  <c r="DV1295"/>
  <c r="EB1295" s="1"/>
  <c r="DV1306"/>
  <c r="EB1306" s="1"/>
  <c r="DV1290"/>
  <c r="EB1290" s="1"/>
  <c r="DV1301"/>
  <c r="EB1301" s="1"/>
  <c r="DV1296"/>
  <c r="EB1296" s="1"/>
  <c r="DV1302"/>
  <c r="EB1302" s="1"/>
  <c r="TE1284"/>
  <c r="TK1284" s="1"/>
  <c r="TE1282"/>
  <c r="TK1282" s="1"/>
  <c r="TE1299"/>
  <c r="TK1299" s="1"/>
  <c r="TE1289"/>
  <c r="TK1289" s="1"/>
  <c r="TE1305"/>
  <c r="TK1305" s="1"/>
  <c r="TE1295"/>
  <c r="TK1295" s="1"/>
  <c r="TE1306"/>
  <c r="TK1306" s="1"/>
  <c r="TE1296"/>
  <c r="TK1296" s="1"/>
  <c r="TE1286"/>
  <c r="TK1286" s="1"/>
  <c r="TE1285"/>
  <c r="TK1285" s="1"/>
  <c r="TE1290"/>
  <c r="TK1290" s="1"/>
  <c r="TZ1323"/>
  <c r="UF1323" s="1"/>
  <c r="TZ1317"/>
  <c r="UF1317" s="1"/>
  <c r="NN1322"/>
  <c r="NT1322" s="1"/>
  <c r="NN1318"/>
  <c r="NT1318" s="1"/>
  <c r="HB1323"/>
  <c r="HH1323" s="1"/>
  <c r="HB1317"/>
  <c r="HH1317" s="1"/>
  <c r="AP1322"/>
  <c r="AV1322" s="1"/>
  <c r="AP1318"/>
  <c r="AV1318" s="1"/>
  <c r="TE1323"/>
  <c r="TK1323" s="1"/>
  <c r="TE1317"/>
  <c r="TK1317" s="1"/>
  <c r="MS1322"/>
  <c r="MY1322" s="1"/>
  <c r="MS1318"/>
  <c r="MY1318" s="1"/>
  <c r="GG1323"/>
  <c r="GM1323" s="1"/>
  <c r="GG1317"/>
  <c r="GM1317" s="1"/>
  <c r="U1322"/>
  <c r="AA1322" s="1"/>
  <c r="U1318"/>
  <c r="AA1318" s="1"/>
  <c r="EY1278"/>
  <c r="EY1298"/>
  <c r="RW1298"/>
  <c r="RW1288"/>
  <c r="YI1288"/>
  <c r="KP1298"/>
  <c r="RB1288"/>
  <c r="RB1298"/>
  <c r="XN1278"/>
  <c r="XN1310" s="1"/>
  <c r="XN1311" s="1"/>
  <c r="FT1316"/>
  <c r="FT1327" s="1"/>
  <c r="FT1328" s="1"/>
  <c r="MF1316"/>
  <c r="MF1327" s="1"/>
  <c r="MF1328" s="1"/>
  <c r="SR1316"/>
  <c r="SR1327" s="1"/>
  <c r="SR1328" s="1"/>
  <c r="ZD1316"/>
  <c r="ZD1327" s="1"/>
  <c r="EY1316"/>
  <c r="EY1327" s="1"/>
  <c r="EY1328" s="1"/>
  <c r="LK1316"/>
  <c r="LK1327" s="1"/>
  <c r="LK1328" s="1"/>
  <c r="RW1316"/>
  <c r="RW1327" s="1"/>
  <c r="RW1328" s="1"/>
  <c r="YI1316"/>
  <c r="YI1327" s="1"/>
  <c r="YI1328" s="1"/>
  <c r="EX1316"/>
  <c r="EX1327" s="1"/>
  <c r="EX1328" s="1"/>
  <c r="RV1316"/>
  <c r="RV1327" s="1"/>
  <c r="RV1328" s="1"/>
  <c r="YH1316"/>
  <c r="YH1327" s="1"/>
  <c r="YH1328" s="1"/>
  <c r="RA1316"/>
  <c r="RA1327" s="1"/>
  <c r="RA1328" s="1"/>
  <c r="XM1316"/>
  <c r="XM1327" s="1"/>
  <c r="XM1328" s="1"/>
  <c r="EX1298"/>
  <c r="EX1310" s="1"/>
  <c r="EX1311" s="1"/>
  <c r="LJ1288"/>
  <c r="LJ1298"/>
  <c r="RV1278"/>
  <c r="RV1288"/>
  <c r="YH1278"/>
  <c r="YH1310" s="1"/>
  <c r="YH1311" s="1"/>
  <c r="FS1278"/>
  <c r="FS1288"/>
  <c r="ME1298"/>
  <c r="ME1310" s="1"/>
  <c r="ME1311" s="1"/>
  <c r="SQ1278"/>
  <c r="SQ1298"/>
  <c r="ZC1298"/>
  <c r="DI1298"/>
  <c r="JU1278"/>
  <c r="JU1298"/>
  <c r="QG1298"/>
  <c r="WS1288"/>
  <c r="WS1310" s="1"/>
  <c r="WS1311" s="1"/>
  <c r="CN1288"/>
  <c r="CN1310" s="1"/>
  <c r="CN1311" s="1"/>
  <c r="IZ1298"/>
  <c r="PL1298"/>
  <c r="PL1310" s="1"/>
  <c r="PL1311" s="1"/>
  <c r="VX1288"/>
  <c r="VX1310" s="1"/>
  <c r="VX1311" s="1"/>
  <c r="AB1316"/>
  <c r="AB1327" s="1"/>
  <c r="AB1328" s="1"/>
  <c r="GN1316"/>
  <c r="GN1327" s="1"/>
  <c r="GN1328" s="1"/>
  <c r="TL1316"/>
  <c r="TL1327" s="1"/>
  <c r="TL1328" s="1"/>
  <c r="ZC1316"/>
  <c r="ZC1327" s="1"/>
  <c r="FS1316"/>
  <c r="FS1327" s="1"/>
  <c r="FS1328" s="1"/>
  <c r="ME1316"/>
  <c r="ME1327" s="1"/>
  <c r="ME1328" s="1"/>
  <c r="AB1278"/>
  <c r="AB1298"/>
  <c r="GN1278"/>
  <c r="GN1288"/>
  <c r="MZ1288"/>
  <c r="MZ1310" s="1"/>
  <c r="MZ1311" s="1"/>
  <c r="TL1278"/>
  <c r="TL1298"/>
  <c r="AW1288"/>
  <c r="AW1310" s="1"/>
  <c r="AW1311" s="1"/>
  <c r="HI1298"/>
  <c r="HI1310" s="1"/>
  <c r="HI1311" s="1"/>
  <c r="NU1278"/>
  <c r="NU1298"/>
  <c r="UG1278"/>
  <c r="UG1288"/>
  <c r="BS1278"/>
  <c r="BS1288"/>
  <c r="IE1298"/>
  <c r="OQ1288"/>
  <c r="AX1278"/>
  <c r="AX1310" s="1"/>
  <c r="AX1311" s="1"/>
  <c r="HJ1278"/>
  <c r="HJ1288"/>
  <c r="CN1316"/>
  <c r="CN1327" s="1"/>
  <c r="CN1328" s="1"/>
  <c r="IZ1316"/>
  <c r="IZ1327" s="1"/>
  <c r="IZ1328" s="1"/>
  <c r="PL1316"/>
  <c r="PL1327" s="1"/>
  <c r="PL1328" s="1"/>
  <c r="VX1316"/>
  <c r="VX1327" s="1"/>
  <c r="VX1328" s="1"/>
  <c r="BS1316"/>
  <c r="BS1327" s="1"/>
  <c r="BS1328" s="1"/>
  <c r="IE1316"/>
  <c r="IE1327" s="1"/>
  <c r="IE1328" s="1"/>
  <c r="OQ1316"/>
  <c r="OQ1327" s="1"/>
  <c r="OQ1328" s="1"/>
  <c r="VC1316"/>
  <c r="VC1327" s="1"/>
  <c r="VC1328" s="1"/>
  <c r="BR1316"/>
  <c r="BR1327" s="1"/>
  <c r="BR1328" s="1"/>
  <c r="ID1316"/>
  <c r="ID1327" s="1"/>
  <c r="ID1328" s="1"/>
  <c r="OP1316"/>
  <c r="OP1327" s="1"/>
  <c r="OP1328" s="1"/>
  <c r="VB1316"/>
  <c r="VB1327" s="1"/>
  <c r="VB1328" s="1"/>
  <c r="NU1316"/>
  <c r="NU1327" s="1"/>
  <c r="NU1328" s="1"/>
  <c r="UG1316"/>
  <c r="UG1327" s="1"/>
  <c r="UG1328" s="1"/>
  <c r="BR1278"/>
  <c r="BR1288"/>
  <c r="ID1278"/>
  <c r="ID1310" s="1"/>
  <c r="ID1311" s="1"/>
  <c r="OP1278"/>
  <c r="OP1298"/>
  <c r="VB1278"/>
  <c r="VB1310" s="1"/>
  <c r="VB1311" s="1"/>
  <c r="CM1298"/>
  <c r="CM1310" s="1"/>
  <c r="CM1311" s="1"/>
  <c r="IY1298"/>
  <c r="IY1310" s="1"/>
  <c r="IY1311" s="1"/>
  <c r="PK1278"/>
  <c r="PK1298"/>
  <c r="VW1288"/>
  <c r="VW1310" s="1"/>
  <c r="VW1311" s="1"/>
  <c r="AC1278"/>
  <c r="AC1310" s="1"/>
  <c r="AC1311" s="1"/>
  <c r="GO1278"/>
  <c r="GO1298"/>
  <c r="NA1278"/>
  <c r="NA1310" s="1"/>
  <c r="NA1311" s="1"/>
  <c r="TM1288"/>
  <c r="ZD1278"/>
  <c r="ZD1298"/>
  <c r="FT1298"/>
  <c r="MF1288"/>
  <c r="MF1310" s="1"/>
  <c r="MF1311" s="1"/>
  <c r="SR1278"/>
  <c r="SR1310" s="1"/>
  <c r="SR1311" s="1"/>
  <c r="DH1316"/>
  <c r="DH1327" s="1"/>
  <c r="DH1328" s="1"/>
  <c r="QF1316"/>
  <c r="QF1327" s="1"/>
  <c r="QF1328" s="1"/>
  <c r="WR1316"/>
  <c r="WR1327" s="1"/>
  <c r="WR1328" s="1"/>
  <c r="CM1316"/>
  <c r="CM1327" s="1"/>
  <c r="CM1328" s="1"/>
  <c r="IY1316"/>
  <c r="IY1327" s="1"/>
  <c r="IY1328" s="1"/>
  <c r="DH1278"/>
  <c r="DH1298"/>
  <c r="JT1288"/>
  <c r="JT1310" s="1"/>
  <c r="JT1311" s="1"/>
  <c r="QF1278"/>
  <c r="QF1298"/>
  <c r="WR1278"/>
  <c r="WR1310" s="1"/>
  <c r="WR1311" s="1"/>
  <c r="EC1298"/>
  <c r="EC1310" s="1"/>
  <c r="EC1311" s="1"/>
  <c r="KO1298"/>
  <c r="KO1310" s="1"/>
  <c r="KO1311" s="1"/>
  <c r="RA1298"/>
  <c r="RA1310" s="1"/>
  <c r="RA1311" s="1"/>
  <c r="XM1298"/>
  <c r="EW1316"/>
  <c r="EW1327" s="1"/>
  <c r="EW1328" s="1"/>
  <c r="LI1316"/>
  <c r="LI1327" s="1"/>
  <c r="LI1328" s="1"/>
  <c r="RU1316"/>
  <c r="RU1327" s="1"/>
  <c r="RU1328" s="1"/>
  <c r="YG1316"/>
  <c r="YG1327" s="1"/>
  <c r="YG1328" s="1"/>
  <c r="FR1316"/>
  <c r="FR1327" s="1"/>
  <c r="FR1328" s="1"/>
  <c r="MD1316"/>
  <c r="MD1327" s="1"/>
  <c r="MD1328" s="1"/>
  <c r="SP1316"/>
  <c r="SP1327" s="1"/>
  <c r="SP1328" s="1"/>
  <c r="ZB1316"/>
  <c r="ZB1327" s="1"/>
  <c r="NN1294"/>
  <c r="NT1294" s="1"/>
  <c r="NN1282"/>
  <c r="NT1282" s="1"/>
  <c r="NN1291"/>
  <c r="NT1291" s="1"/>
  <c r="NN1296"/>
  <c r="NT1296" s="1"/>
  <c r="NN1286"/>
  <c r="NT1286" s="1"/>
  <c r="NN1292"/>
  <c r="NT1292" s="1"/>
  <c r="HB1304"/>
  <c r="HH1304" s="1"/>
  <c r="HB1293"/>
  <c r="HH1293" s="1"/>
  <c r="HB1295"/>
  <c r="HH1295" s="1"/>
  <c r="HB1306"/>
  <c r="HH1306" s="1"/>
  <c r="HB1285"/>
  <c r="HH1285" s="1"/>
  <c r="HB1292"/>
  <c r="HH1292" s="1"/>
  <c r="AP1294"/>
  <c r="AV1294" s="1"/>
  <c r="AP1282"/>
  <c r="AV1282" s="1"/>
  <c r="AP1305"/>
  <c r="AV1305" s="1"/>
  <c r="AP1302"/>
  <c r="AV1302" s="1"/>
  <c r="AP1301"/>
  <c r="AV1301" s="1"/>
  <c r="AP1300"/>
  <c r="AV1300" s="1"/>
  <c r="XF1323"/>
  <c r="XL1323" s="1"/>
  <c r="XF1317"/>
  <c r="XL1317" s="1"/>
  <c r="QT1323"/>
  <c r="QZ1323" s="1"/>
  <c r="QT1317"/>
  <c r="QZ1317" s="1"/>
  <c r="KH1323"/>
  <c r="KN1323" s="1"/>
  <c r="KH1317"/>
  <c r="KN1317" s="1"/>
  <c r="DV1323"/>
  <c r="EB1323" s="1"/>
  <c r="DV1317"/>
  <c r="EB1317" s="1"/>
  <c r="WK1323"/>
  <c r="WQ1323" s="1"/>
  <c r="WK1317"/>
  <c r="WQ1317" s="1"/>
  <c r="PY1323"/>
  <c r="QE1323" s="1"/>
  <c r="PY1317"/>
  <c r="QE1317" s="1"/>
  <c r="JM1323"/>
  <c r="JS1323" s="1"/>
  <c r="JM1317"/>
  <c r="JS1317" s="1"/>
  <c r="DA1323"/>
  <c r="DG1323" s="1"/>
  <c r="DA1317"/>
  <c r="DG1317" s="1"/>
  <c r="VP1294"/>
  <c r="VV1294" s="1"/>
  <c r="VP1299"/>
  <c r="VV1299" s="1"/>
  <c r="VP1281"/>
  <c r="VV1281" s="1"/>
  <c r="VP1306"/>
  <c r="VV1306" s="1"/>
  <c r="VP1302"/>
  <c r="VV1302" s="1"/>
  <c r="VP1301"/>
  <c r="VV1301" s="1"/>
  <c r="NN1304"/>
  <c r="NT1304" s="1"/>
  <c r="NN1284"/>
  <c r="NT1284" s="1"/>
  <c r="NN1289"/>
  <c r="NT1289" s="1"/>
  <c r="NN1299"/>
  <c r="NT1299" s="1"/>
  <c r="NN1295"/>
  <c r="NT1295" s="1"/>
  <c r="NN1303"/>
  <c r="NT1303" s="1"/>
  <c r="NN1305"/>
  <c r="NT1305" s="1"/>
  <c r="NN1280"/>
  <c r="NT1280" s="1"/>
  <c r="NN1302"/>
  <c r="NT1302" s="1"/>
  <c r="NN1306"/>
  <c r="NT1306" s="1"/>
  <c r="NN1301"/>
  <c r="NT1301" s="1"/>
  <c r="HB1284"/>
  <c r="HH1284" s="1"/>
  <c r="HB1294"/>
  <c r="HH1294" s="1"/>
  <c r="HB1299"/>
  <c r="HH1299" s="1"/>
  <c r="HB1289"/>
  <c r="HH1289" s="1"/>
  <c r="HB1303"/>
  <c r="HH1303" s="1"/>
  <c r="HB1281"/>
  <c r="HH1281" s="1"/>
  <c r="HB1286"/>
  <c r="HH1286" s="1"/>
  <c r="HB1300"/>
  <c r="HH1300" s="1"/>
  <c r="HB1280"/>
  <c r="HH1280" s="1"/>
  <c r="HB1296"/>
  <c r="HH1296" s="1"/>
  <c r="HB1302"/>
  <c r="HH1302" s="1"/>
  <c r="AP1304"/>
  <c r="AV1304" s="1"/>
  <c r="AP1284"/>
  <c r="AV1284" s="1"/>
  <c r="AP1299"/>
  <c r="AV1299" s="1"/>
  <c r="AP1293"/>
  <c r="AV1293" s="1"/>
  <c r="AP1295"/>
  <c r="AV1295" s="1"/>
  <c r="AP1303"/>
  <c r="AV1303" s="1"/>
  <c r="AP1291"/>
  <c r="AV1291" s="1"/>
  <c r="AP1306"/>
  <c r="AV1306" s="1"/>
  <c r="AP1292"/>
  <c r="AV1292" s="1"/>
  <c r="AP1296"/>
  <c r="AV1296" s="1"/>
  <c r="AP1283"/>
  <c r="AV1283" s="1"/>
  <c r="VP1304"/>
  <c r="VV1304" s="1"/>
  <c r="VP1284"/>
  <c r="VV1284" s="1"/>
  <c r="VP1279"/>
  <c r="VV1279" s="1"/>
  <c r="VP1293"/>
  <c r="VV1293" s="1"/>
  <c r="VP1295"/>
  <c r="VV1295" s="1"/>
  <c r="VP1303"/>
  <c r="VV1303" s="1"/>
  <c r="VP1286"/>
  <c r="VV1286" s="1"/>
  <c r="VP1300"/>
  <c r="VV1300" s="1"/>
  <c r="VP1280"/>
  <c r="VV1280" s="1"/>
  <c r="VP1285"/>
  <c r="VV1285" s="1"/>
  <c r="VP1283"/>
  <c r="VV1283" s="1"/>
  <c r="TK1278"/>
  <c r="QZ1278"/>
  <c r="NT1288"/>
  <c r="PD1285"/>
  <c r="PJ1285" s="1"/>
  <c r="PD1301"/>
  <c r="PJ1301" s="1"/>
  <c r="PD1286"/>
  <c r="PJ1286" s="1"/>
  <c r="PD1292"/>
  <c r="PJ1292" s="1"/>
  <c r="PD1296"/>
  <c r="PJ1296" s="1"/>
  <c r="PD1302"/>
  <c r="PJ1302" s="1"/>
  <c r="PD1306"/>
  <c r="PJ1306" s="1"/>
  <c r="PD1283"/>
  <c r="PJ1283" s="1"/>
  <c r="PD1280"/>
  <c r="PJ1280" s="1"/>
  <c r="PD1290"/>
  <c r="PJ1290" s="1"/>
  <c r="PD1300"/>
  <c r="PJ1300" s="1"/>
  <c r="PD1291"/>
  <c r="PJ1291" s="1"/>
  <c r="PD1305"/>
  <c r="PJ1305" s="1"/>
  <c r="PD1281"/>
  <c r="PJ1281" s="1"/>
  <c r="PD1295"/>
  <c r="PJ1295" s="1"/>
  <c r="PD1303"/>
  <c r="PJ1303" s="1"/>
  <c r="PD1293"/>
  <c r="PJ1293" s="1"/>
  <c r="PD1279"/>
  <c r="PJ1279" s="1"/>
  <c r="PD1289"/>
  <c r="PJ1289" s="1"/>
  <c r="PD1299"/>
  <c r="PJ1299" s="1"/>
  <c r="PD1282"/>
  <c r="PJ1282" s="1"/>
  <c r="PD1284"/>
  <c r="PJ1284" s="1"/>
  <c r="PD1294"/>
  <c r="PJ1294" s="1"/>
  <c r="PD1304"/>
  <c r="PJ1304" s="1"/>
  <c r="IR1281"/>
  <c r="IX1281" s="1"/>
  <c r="IR1283"/>
  <c r="IX1283" s="1"/>
  <c r="IR1280"/>
  <c r="IX1280" s="1"/>
  <c r="IR1290"/>
  <c r="IX1290" s="1"/>
  <c r="IR1300"/>
  <c r="IX1300" s="1"/>
  <c r="IR1302"/>
  <c r="IX1302" s="1"/>
  <c r="IR1292"/>
  <c r="IX1292" s="1"/>
  <c r="IR1301"/>
  <c r="IX1301" s="1"/>
  <c r="IR1306"/>
  <c r="IX1306" s="1"/>
  <c r="IR1296"/>
  <c r="IX1296" s="1"/>
  <c r="IR1286"/>
  <c r="IX1286" s="1"/>
  <c r="IR1285"/>
  <c r="IX1285" s="1"/>
  <c r="IR1305"/>
  <c r="IX1305" s="1"/>
  <c r="IR1295"/>
  <c r="IX1295" s="1"/>
  <c r="IR1303"/>
  <c r="IX1303" s="1"/>
  <c r="IR1291"/>
  <c r="IX1291" s="1"/>
  <c r="IR1289"/>
  <c r="IX1289" s="1"/>
  <c r="IR1299"/>
  <c r="IX1299" s="1"/>
  <c r="IR1293"/>
  <c r="IX1293" s="1"/>
  <c r="IR1279"/>
  <c r="IX1279" s="1"/>
  <c r="IR1282"/>
  <c r="IX1282" s="1"/>
  <c r="IR1294"/>
  <c r="IX1294" s="1"/>
  <c r="IR1304"/>
  <c r="IX1304" s="1"/>
  <c r="IR1284"/>
  <c r="IX1284" s="1"/>
  <c r="WK1279"/>
  <c r="WQ1279" s="1"/>
  <c r="WK1285"/>
  <c r="WQ1285" s="1"/>
  <c r="WK1296"/>
  <c r="WQ1296" s="1"/>
  <c r="WK1286"/>
  <c r="WQ1286" s="1"/>
  <c r="WK1306"/>
  <c r="WQ1306" s="1"/>
  <c r="WK1302"/>
  <c r="WQ1302" s="1"/>
  <c r="WK1300"/>
  <c r="WQ1300" s="1"/>
  <c r="WK1280"/>
  <c r="WQ1280" s="1"/>
  <c r="WK1283"/>
  <c r="WQ1283" s="1"/>
  <c r="WK1292"/>
  <c r="WQ1292" s="1"/>
  <c r="WK1301"/>
  <c r="WQ1301" s="1"/>
  <c r="WK1290"/>
  <c r="WQ1290" s="1"/>
  <c r="WK1281"/>
  <c r="WQ1281" s="1"/>
  <c r="WK1295"/>
  <c r="WQ1295" s="1"/>
  <c r="WK1303"/>
  <c r="WQ1303" s="1"/>
  <c r="WK1291"/>
  <c r="WQ1291" s="1"/>
  <c r="WK1305"/>
  <c r="WQ1305" s="1"/>
  <c r="WK1293"/>
  <c r="WQ1293" s="1"/>
  <c r="WK1299"/>
  <c r="WQ1299" s="1"/>
  <c r="WK1282"/>
  <c r="WQ1282" s="1"/>
  <c r="WK1289"/>
  <c r="WQ1289" s="1"/>
  <c r="WK1284"/>
  <c r="WQ1284" s="1"/>
  <c r="WK1294"/>
  <c r="WQ1294" s="1"/>
  <c r="WK1304"/>
  <c r="WQ1304" s="1"/>
  <c r="JM1280"/>
  <c r="JS1280" s="1"/>
  <c r="JM1290"/>
  <c r="JS1290" s="1"/>
  <c r="JM1285"/>
  <c r="JS1285" s="1"/>
  <c r="JM1286"/>
  <c r="JS1286" s="1"/>
  <c r="JM1296"/>
  <c r="JS1296" s="1"/>
  <c r="JM1306"/>
  <c r="JS1306" s="1"/>
  <c r="JM1300"/>
  <c r="JS1300" s="1"/>
  <c r="JM1301"/>
  <c r="JS1301" s="1"/>
  <c r="JM1292"/>
  <c r="JS1292" s="1"/>
  <c r="JM1302"/>
  <c r="JS1302" s="1"/>
  <c r="JM1283"/>
  <c r="JS1283" s="1"/>
  <c r="JM1303"/>
  <c r="JS1303" s="1"/>
  <c r="JM1291"/>
  <c r="JS1291" s="1"/>
  <c r="JM1305"/>
  <c r="JS1305" s="1"/>
  <c r="JM1281"/>
  <c r="JS1281" s="1"/>
  <c r="JM1295"/>
  <c r="JS1295" s="1"/>
  <c r="JM1293"/>
  <c r="JS1293" s="1"/>
  <c r="JM1279"/>
  <c r="JS1279" s="1"/>
  <c r="JM1289"/>
  <c r="JS1289" s="1"/>
  <c r="JM1299"/>
  <c r="JS1299" s="1"/>
  <c r="JM1282"/>
  <c r="JS1282" s="1"/>
  <c r="JM1284"/>
  <c r="JS1284" s="1"/>
  <c r="JM1294"/>
  <c r="JS1294" s="1"/>
  <c r="JM1304"/>
  <c r="JS1304" s="1"/>
  <c r="XF1301"/>
  <c r="XL1301" s="1"/>
  <c r="XF1292"/>
  <c r="XL1292" s="1"/>
  <c r="XF1302"/>
  <c r="XL1302" s="1"/>
  <c r="XF1283"/>
  <c r="XL1283" s="1"/>
  <c r="XF1296"/>
  <c r="XL1296" s="1"/>
  <c r="XF1285"/>
  <c r="XL1285" s="1"/>
  <c r="XF1280"/>
  <c r="XL1280" s="1"/>
  <c r="XF1290"/>
  <c r="XL1290" s="1"/>
  <c r="XF1300"/>
  <c r="XL1300" s="1"/>
  <c r="XF1306"/>
  <c r="XL1306" s="1"/>
  <c r="XF1286"/>
  <c r="XL1286" s="1"/>
  <c r="XF1281"/>
  <c r="XL1281" s="1"/>
  <c r="XF1295"/>
  <c r="XL1295" s="1"/>
  <c r="XF1291"/>
  <c r="XL1291" s="1"/>
  <c r="XF1305"/>
  <c r="XL1305" s="1"/>
  <c r="XF1303"/>
  <c r="XL1303" s="1"/>
  <c r="XF1279"/>
  <c r="XL1279" s="1"/>
  <c r="XF1282"/>
  <c r="XL1282" s="1"/>
  <c r="XF1289"/>
  <c r="XL1289" s="1"/>
  <c r="XF1293"/>
  <c r="XL1293" s="1"/>
  <c r="XF1299"/>
  <c r="XL1299" s="1"/>
  <c r="XF1294"/>
  <c r="XL1294" s="1"/>
  <c r="XF1304"/>
  <c r="XL1304" s="1"/>
  <c r="XF1284"/>
  <c r="XL1284" s="1"/>
  <c r="FL1283"/>
  <c r="FR1283" s="1"/>
  <c r="FL1280"/>
  <c r="FR1280" s="1"/>
  <c r="FL1290"/>
  <c r="FR1290" s="1"/>
  <c r="FL1300"/>
  <c r="FR1300" s="1"/>
  <c r="FL1285"/>
  <c r="FR1285" s="1"/>
  <c r="FL1301"/>
  <c r="FR1301" s="1"/>
  <c r="FL1286"/>
  <c r="FR1286" s="1"/>
  <c r="FL1292"/>
  <c r="FR1292" s="1"/>
  <c r="FL1296"/>
  <c r="FR1296" s="1"/>
  <c r="FL1302"/>
  <c r="FR1302" s="1"/>
  <c r="FL1306"/>
  <c r="FR1306" s="1"/>
  <c r="FL1305"/>
  <c r="FR1305" s="1"/>
  <c r="FL1281"/>
  <c r="FR1281" s="1"/>
  <c r="FL1291"/>
  <c r="FR1291" s="1"/>
  <c r="FL1303"/>
  <c r="FR1303" s="1"/>
  <c r="FL1295"/>
  <c r="FR1295" s="1"/>
  <c r="FL1289"/>
  <c r="FR1289" s="1"/>
  <c r="FL1293"/>
  <c r="FR1293" s="1"/>
  <c r="FL1282"/>
  <c r="FR1282" s="1"/>
  <c r="FL1299"/>
  <c r="FR1299" s="1"/>
  <c r="FL1279"/>
  <c r="FR1279" s="1"/>
  <c r="FL1284"/>
  <c r="FR1284" s="1"/>
  <c r="FL1294"/>
  <c r="FR1294" s="1"/>
  <c r="FL1304"/>
  <c r="FR1304" s="1"/>
  <c r="SJ1285"/>
  <c r="SP1285" s="1"/>
  <c r="SJ1301"/>
  <c r="SP1301" s="1"/>
  <c r="SJ1286"/>
  <c r="SP1286" s="1"/>
  <c r="SJ1292"/>
  <c r="SP1292" s="1"/>
  <c r="SJ1296"/>
  <c r="SP1296" s="1"/>
  <c r="SJ1302"/>
  <c r="SP1302" s="1"/>
  <c r="SJ1306"/>
  <c r="SP1306" s="1"/>
  <c r="SJ1283"/>
  <c r="SP1283" s="1"/>
  <c r="SJ1280"/>
  <c r="SP1280" s="1"/>
  <c r="SJ1290"/>
  <c r="SP1290" s="1"/>
  <c r="SJ1300"/>
  <c r="SP1300" s="1"/>
  <c r="SJ1295"/>
  <c r="SP1295" s="1"/>
  <c r="SJ1291"/>
  <c r="SP1291" s="1"/>
  <c r="SJ1305"/>
  <c r="SP1305" s="1"/>
  <c r="SJ1281"/>
  <c r="SP1281" s="1"/>
  <c r="SJ1303"/>
  <c r="SP1303" s="1"/>
  <c r="SJ1289"/>
  <c r="SP1289" s="1"/>
  <c r="SJ1299"/>
  <c r="SP1299" s="1"/>
  <c r="SJ1282"/>
  <c r="SP1282" s="1"/>
  <c r="SJ1293"/>
  <c r="SP1293" s="1"/>
  <c r="SJ1279"/>
  <c r="SP1279" s="1"/>
  <c r="SJ1304"/>
  <c r="SP1304" s="1"/>
  <c r="SJ1284"/>
  <c r="SP1284" s="1"/>
  <c r="SJ1294"/>
  <c r="SP1294" s="1"/>
  <c r="GG1280"/>
  <c r="GM1280" s="1"/>
  <c r="GG1290"/>
  <c r="GM1290" s="1"/>
  <c r="GG1285"/>
  <c r="GM1285" s="1"/>
  <c r="GG1286"/>
  <c r="GM1286" s="1"/>
  <c r="GG1296"/>
  <c r="GM1296" s="1"/>
  <c r="GG1306"/>
  <c r="GM1306" s="1"/>
  <c r="GG1300"/>
  <c r="GM1300" s="1"/>
  <c r="GG1301"/>
  <c r="GM1301" s="1"/>
  <c r="GG1292"/>
  <c r="GM1292" s="1"/>
  <c r="GG1302"/>
  <c r="GM1302" s="1"/>
  <c r="GG1283"/>
  <c r="GM1283" s="1"/>
  <c r="GG1291"/>
  <c r="GM1291" s="1"/>
  <c r="GG1305"/>
  <c r="GM1305" s="1"/>
  <c r="GG1281"/>
  <c r="GM1281" s="1"/>
  <c r="GG1295"/>
  <c r="GM1295" s="1"/>
  <c r="GG1303"/>
  <c r="GM1303" s="1"/>
  <c r="GG1289"/>
  <c r="GM1289" s="1"/>
  <c r="GG1299"/>
  <c r="GM1299" s="1"/>
  <c r="GG1282"/>
  <c r="GM1282" s="1"/>
  <c r="GG1293"/>
  <c r="GM1293" s="1"/>
  <c r="GG1279"/>
  <c r="GM1279" s="1"/>
  <c r="GG1304"/>
  <c r="GM1304" s="1"/>
  <c r="GG1284"/>
  <c r="GM1284" s="1"/>
  <c r="GG1294"/>
  <c r="GM1294" s="1"/>
  <c r="TZ1285"/>
  <c r="UF1285" s="1"/>
  <c r="TZ1301"/>
  <c r="UF1301" s="1"/>
  <c r="TZ1286"/>
  <c r="UF1286" s="1"/>
  <c r="TZ1292"/>
  <c r="UF1292" s="1"/>
  <c r="TZ1296"/>
  <c r="UF1296" s="1"/>
  <c r="TZ1302"/>
  <c r="UF1302" s="1"/>
  <c r="TZ1306"/>
  <c r="UF1306" s="1"/>
  <c r="TZ1283"/>
  <c r="UF1283" s="1"/>
  <c r="TZ1280"/>
  <c r="UF1280" s="1"/>
  <c r="TZ1290"/>
  <c r="UF1290" s="1"/>
  <c r="TZ1300"/>
  <c r="UF1300" s="1"/>
  <c r="TZ1291"/>
  <c r="UF1291" s="1"/>
  <c r="TZ1305"/>
  <c r="UF1305" s="1"/>
  <c r="TZ1281"/>
  <c r="UF1281" s="1"/>
  <c r="TZ1303"/>
  <c r="UF1303" s="1"/>
  <c r="TZ1295"/>
  <c r="UF1295" s="1"/>
  <c r="TZ1293"/>
  <c r="UF1293" s="1"/>
  <c r="TZ1279"/>
  <c r="UF1279" s="1"/>
  <c r="TZ1289"/>
  <c r="UF1289" s="1"/>
  <c r="TZ1299"/>
  <c r="UF1299" s="1"/>
  <c r="TZ1282"/>
  <c r="UF1282" s="1"/>
  <c r="TZ1284"/>
  <c r="UF1284" s="1"/>
  <c r="TZ1294"/>
  <c r="UF1294" s="1"/>
  <c r="TZ1304"/>
  <c r="UF1304" s="1"/>
  <c r="UU1283"/>
  <c r="VA1283" s="1"/>
  <c r="UU1280"/>
  <c r="VA1280" s="1"/>
  <c r="UU1290"/>
  <c r="VA1290" s="1"/>
  <c r="UU1300"/>
  <c r="VA1300" s="1"/>
  <c r="UU1285"/>
  <c r="VA1285" s="1"/>
  <c r="UU1301"/>
  <c r="VA1301" s="1"/>
  <c r="UU1286"/>
  <c r="VA1286" s="1"/>
  <c r="UU1292"/>
  <c r="VA1292" s="1"/>
  <c r="UU1296"/>
  <c r="VA1296" s="1"/>
  <c r="UU1302"/>
  <c r="VA1302" s="1"/>
  <c r="UU1306"/>
  <c r="VA1306" s="1"/>
  <c r="UU1305"/>
  <c r="VA1305" s="1"/>
  <c r="UU1281"/>
  <c r="VA1281" s="1"/>
  <c r="UU1291"/>
  <c r="VA1291" s="1"/>
  <c r="UU1295"/>
  <c r="VA1295" s="1"/>
  <c r="UU1303"/>
  <c r="VA1303" s="1"/>
  <c r="UU1293"/>
  <c r="VA1293" s="1"/>
  <c r="UU1299"/>
  <c r="VA1299" s="1"/>
  <c r="UU1279"/>
  <c r="VA1279" s="1"/>
  <c r="UU1282"/>
  <c r="VA1282" s="1"/>
  <c r="UU1289"/>
  <c r="VA1289" s="1"/>
  <c r="UU1284"/>
  <c r="VA1284" s="1"/>
  <c r="UU1304"/>
  <c r="VA1304" s="1"/>
  <c r="UU1294"/>
  <c r="VA1294" s="1"/>
  <c r="OI1279"/>
  <c r="OO1279" s="1"/>
  <c r="OI1285"/>
  <c r="OO1285" s="1"/>
  <c r="OI1296"/>
  <c r="OO1296" s="1"/>
  <c r="OI1286"/>
  <c r="OO1286" s="1"/>
  <c r="OI1306"/>
  <c r="OO1306" s="1"/>
  <c r="OI1302"/>
  <c r="OO1302" s="1"/>
  <c r="OI1290"/>
  <c r="OO1290" s="1"/>
  <c r="OI1283"/>
  <c r="OO1283" s="1"/>
  <c r="OI1292"/>
  <c r="OO1292" s="1"/>
  <c r="OI1301"/>
  <c r="OO1301" s="1"/>
  <c r="OI1300"/>
  <c r="OO1300" s="1"/>
  <c r="OI1280"/>
  <c r="OO1280" s="1"/>
  <c r="OI1291"/>
  <c r="OO1291" s="1"/>
  <c r="OI1305"/>
  <c r="OO1305" s="1"/>
  <c r="OI1295"/>
  <c r="OO1295" s="1"/>
  <c r="OI1303"/>
  <c r="OO1303" s="1"/>
  <c r="OI1281"/>
  <c r="OO1281" s="1"/>
  <c r="OI1299"/>
  <c r="OO1299" s="1"/>
  <c r="OI1289"/>
  <c r="OO1289" s="1"/>
  <c r="OI1293"/>
  <c r="OO1293" s="1"/>
  <c r="OI1282"/>
  <c r="OO1282" s="1"/>
  <c r="OI1294"/>
  <c r="OO1294" s="1"/>
  <c r="OI1304"/>
  <c r="OO1304" s="1"/>
  <c r="OI1284"/>
  <c r="OO1284" s="1"/>
  <c r="HW1279"/>
  <c r="IC1279" s="1"/>
  <c r="HW1286"/>
  <c r="IC1286" s="1"/>
  <c r="HW1306"/>
  <c r="IC1306" s="1"/>
  <c r="HW1292"/>
  <c r="IC1292" s="1"/>
  <c r="HW1302"/>
  <c r="IC1302" s="1"/>
  <c r="HW1296"/>
  <c r="IC1296" s="1"/>
  <c r="HW1285"/>
  <c r="IC1285" s="1"/>
  <c r="HW1283"/>
  <c r="IC1283" s="1"/>
  <c r="HW1301"/>
  <c r="IC1301" s="1"/>
  <c r="HW1300"/>
  <c r="IC1300" s="1"/>
  <c r="HW1290"/>
  <c r="IC1290" s="1"/>
  <c r="HW1280"/>
  <c r="IC1280" s="1"/>
  <c r="HW1291"/>
  <c r="IC1291" s="1"/>
  <c r="HW1281"/>
  <c r="IC1281" s="1"/>
  <c r="HW1295"/>
  <c r="IC1295" s="1"/>
  <c r="HW1305"/>
  <c r="IC1305" s="1"/>
  <c r="HW1303"/>
  <c r="IC1303" s="1"/>
  <c r="HW1289"/>
  <c r="IC1289" s="1"/>
  <c r="HW1293"/>
  <c r="IC1293" s="1"/>
  <c r="HW1299"/>
  <c r="IC1299" s="1"/>
  <c r="HW1282"/>
  <c r="IC1282" s="1"/>
  <c r="HW1294"/>
  <c r="IC1294" s="1"/>
  <c r="HW1304"/>
  <c r="IC1304" s="1"/>
  <c r="HW1284"/>
  <c r="IC1284" s="1"/>
  <c r="BK1279"/>
  <c r="BQ1279" s="1"/>
  <c r="BK1301"/>
  <c r="BQ1301" s="1"/>
  <c r="BK1286"/>
  <c r="BQ1286" s="1"/>
  <c r="BK1300"/>
  <c r="BQ1300" s="1"/>
  <c r="BK1290"/>
  <c r="BQ1290" s="1"/>
  <c r="BK1280"/>
  <c r="BQ1280" s="1"/>
  <c r="BK1296"/>
  <c r="BQ1296" s="1"/>
  <c r="BK1285"/>
  <c r="BQ1285" s="1"/>
  <c r="BK1292"/>
  <c r="BQ1292" s="1"/>
  <c r="BK1306"/>
  <c r="BQ1306" s="1"/>
  <c r="BK1302"/>
  <c r="BQ1302" s="1"/>
  <c r="BK1283"/>
  <c r="BQ1283" s="1"/>
  <c r="BK1305"/>
  <c r="BQ1305" s="1"/>
  <c r="BK1295"/>
  <c r="BQ1295" s="1"/>
  <c r="BK1291"/>
  <c r="BQ1291" s="1"/>
  <c r="BK1281"/>
  <c r="BQ1281" s="1"/>
  <c r="BK1303"/>
  <c r="BQ1303" s="1"/>
  <c r="BK1293"/>
  <c r="BQ1293" s="1"/>
  <c r="BK1289"/>
  <c r="BQ1289" s="1"/>
  <c r="BK1299"/>
  <c r="BQ1299" s="1"/>
  <c r="BK1282"/>
  <c r="BQ1282" s="1"/>
  <c r="BK1284"/>
  <c r="BQ1284" s="1"/>
  <c r="BK1304"/>
  <c r="BQ1304" s="1"/>
  <c r="BK1294"/>
  <c r="BQ1294" s="1"/>
  <c r="QZ1298"/>
  <c r="QZ1288"/>
  <c r="NT1278"/>
  <c r="KN1278"/>
  <c r="KN1298"/>
  <c r="KN1288"/>
  <c r="HH1278"/>
  <c r="EB1278"/>
  <c r="EB1298"/>
  <c r="EB1288"/>
  <c r="AV1278"/>
  <c r="TK1298"/>
  <c r="TK1288"/>
  <c r="VV1298"/>
  <c r="CF1283"/>
  <c r="CL1283" s="1"/>
  <c r="CF1280"/>
  <c r="CL1280" s="1"/>
  <c r="CF1290"/>
  <c r="CL1290" s="1"/>
  <c r="CF1300"/>
  <c r="CL1300" s="1"/>
  <c r="CF1285"/>
  <c r="CL1285" s="1"/>
  <c r="CF1301"/>
  <c r="CL1301" s="1"/>
  <c r="CF1286"/>
  <c r="CL1286" s="1"/>
  <c r="CF1292"/>
  <c r="CL1292" s="1"/>
  <c r="CF1296"/>
  <c r="CL1296" s="1"/>
  <c r="CF1302"/>
  <c r="CL1302" s="1"/>
  <c r="CF1306"/>
  <c r="CL1306" s="1"/>
  <c r="CF1291"/>
  <c r="CL1291" s="1"/>
  <c r="CF1295"/>
  <c r="CL1295" s="1"/>
  <c r="CF1303"/>
  <c r="CL1303" s="1"/>
  <c r="CF1305"/>
  <c r="CL1305" s="1"/>
  <c r="CF1281"/>
  <c r="CL1281" s="1"/>
  <c r="CF1299"/>
  <c r="CL1299" s="1"/>
  <c r="CF1279"/>
  <c r="CL1279" s="1"/>
  <c r="CF1289"/>
  <c r="CL1289" s="1"/>
  <c r="CF1293"/>
  <c r="CL1293" s="1"/>
  <c r="CF1282"/>
  <c r="CL1282" s="1"/>
  <c r="CF1294"/>
  <c r="CL1294" s="1"/>
  <c r="CF1304"/>
  <c r="CL1304" s="1"/>
  <c r="CF1284"/>
  <c r="CL1284" s="1"/>
  <c r="DA1289"/>
  <c r="DG1289" s="1"/>
  <c r="DA1290"/>
  <c r="DG1290" s="1"/>
  <c r="DA1300"/>
  <c r="DG1300" s="1"/>
  <c r="DA1285"/>
  <c r="DG1285" s="1"/>
  <c r="DA1286"/>
  <c r="DG1286" s="1"/>
  <c r="DA1296"/>
  <c r="DG1296" s="1"/>
  <c r="DA1306"/>
  <c r="DG1306" s="1"/>
  <c r="DA1280"/>
  <c r="DG1280" s="1"/>
  <c r="DA1301"/>
  <c r="DG1301" s="1"/>
  <c r="DA1292"/>
  <c r="DG1292" s="1"/>
  <c r="DA1302"/>
  <c r="DG1302" s="1"/>
  <c r="DA1283"/>
  <c r="DG1283" s="1"/>
  <c r="DA1291"/>
  <c r="DG1291" s="1"/>
  <c r="DA1305"/>
  <c r="DG1305" s="1"/>
  <c r="DA1281"/>
  <c r="DG1281" s="1"/>
  <c r="DA1295"/>
  <c r="DG1295" s="1"/>
  <c r="DA1303"/>
  <c r="DG1303" s="1"/>
  <c r="DA1299"/>
  <c r="DG1299" s="1"/>
  <c r="DA1282"/>
  <c r="DG1282" s="1"/>
  <c r="DA1293"/>
  <c r="DG1293" s="1"/>
  <c r="DA1279"/>
  <c r="DG1279" s="1"/>
  <c r="DA1304"/>
  <c r="DG1304" s="1"/>
  <c r="DA1284"/>
  <c r="DG1284" s="1"/>
  <c r="DA1294"/>
  <c r="DG1294" s="1"/>
  <c r="PY1285"/>
  <c r="QE1285" s="1"/>
  <c r="PY1283"/>
  <c r="QE1283" s="1"/>
  <c r="PY1290"/>
  <c r="QE1290" s="1"/>
  <c r="PY1302"/>
  <c r="QE1302" s="1"/>
  <c r="PY1301"/>
  <c r="QE1301" s="1"/>
  <c r="PY1280"/>
  <c r="QE1280" s="1"/>
  <c r="PY1292"/>
  <c r="QE1292" s="1"/>
  <c r="PY1300"/>
  <c r="QE1300" s="1"/>
  <c r="PY1306"/>
  <c r="QE1306" s="1"/>
  <c r="PY1286"/>
  <c r="QE1286" s="1"/>
  <c r="PY1296"/>
  <c r="QE1296" s="1"/>
  <c r="PY1281"/>
  <c r="QE1281" s="1"/>
  <c r="PY1291"/>
  <c r="QE1291" s="1"/>
  <c r="PY1305"/>
  <c r="QE1305" s="1"/>
  <c r="PY1295"/>
  <c r="QE1295" s="1"/>
  <c r="PY1303"/>
  <c r="QE1303" s="1"/>
  <c r="PY1289"/>
  <c r="QE1289" s="1"/>
  <c r="PY1282"/>
  <c r="QE1282" s="1"/>
  <c r="PY1293"/>
  <c r="QE1293" s="1"/>
  <c r="PY1299"/>
  <c r="QE1299" s="1"/>
  <c r="PY1279"/>
  <c r="QE1279" s="1"/>
  <c r="PY1304"/>
  <c r="QE1304" s="1"/>
  <c r="PY1284"/>
  <c r="QE1284" s="1"/>
  <c r="PY1294"/>
  <c r="QE1294" s="1"/>
  <c r="YV1286"/>
  <c r="ZB1286" s="1"/>
  <c r="YV1306"/>
  <c r="ZB1306" s="1"/>
  <c r="YV1296"/>
  <c r="ZB1296" s="1"/>
  <c r="YV1285"/>
  <c r="ZB1285" s="1"/>
  <c r="YV1292"/>
  <c r="ZB1292" s="1"/>
  <c r="YV1301"/>
  <c r="ZB1301" s="1"/>
  <c r="YV1300"/>
  <c r="ZB1300" s="1"/>
  <c r="YV1290"/>
  <c r="ZB1290" s="1"/>
  <c r="YV1280"/>
  <c r="ZB1280" s="1"/>
  <c r="YV1302"/>
  <c r="ZB1302" s="1"/>
  <c r="YV1283"/>
  <c r="ZB1283" s="1"/>
  <c r="YV1281"/>
  <c r="ZB1281" s="1"/>
  <c r="YV1303"/>
  <c r="ZB1303" s="1"/>
  <c r="YV1291"/>
  <c r="ZB1291" s="1"/>
  <c r="YV1305"/>
  <c r="ZB1305" s="1"/>
  <c r="YV1295"/>
  <c r="ZB1295" s="1"/>
  <c r="YV1293"/>
  <c r="ZB1293" s="1"/>
  <c r="YV1279"/>
  <c r="ZB1279" s="1"/>
  <c r="YV1289"/>
  <c r="ZB1289" s="1"/>
  <c r="YV1299"/>
  <c r="ZB1299" s="1"/>
  <c r="YV1282"/>
  <c r="ZB1282" s="1"/>
  <c r="YV1284"/>
  <c r="ZB1284" s="1"/>
  <c r="YV1294"/>
  <c r="ZB1294" s="1"/>
  <c r="YV1304"/>
  <c r="ZB1304" s="1"/>
  <c r="LX1279"/>
  <c r="MD1279" s="1"/>
  <c r="LX1285"/>
  <c r="MD1285" s="1"/>
  <c r="LX1286"/>
  <c r="MD1286" s="1"/>
  <c r="LX1296"/>
  <c r="MD1296" s="1"/>
  <c r="LX1306"/>
  <c r="MD1306" s="1"/>
  <c r="LX1283"/>
  <c r="MD1283" s="1"/>
  <c r="LX1302"/>
  <c r="MD1302" s="1"/>
  <c r="LX1290"/>
  <c r="MD1290" s="1"/>
  <c r="LX1292"/>
  <c r="MD1292" s="1"/>
  <c r="LX1301"/>
  <c r="MD1301" s="1"/>
  <c r="LX1300"/>
  <c r="MD1300" s="1"/>
  <c r="LX1280"/>
  <c r="MD1280" s="1"/>
  <c r="LX1295"/>
  <c r="MD1295" s="1"/>
  <c r="LX1291"/>
  <c r="MD1291" s="1"/>
  <c r="LX1305"/>
  <c r="MD1305" s="1"/>
  <c r="LX1303"/>
  <c r="MD1303" s="1"/>
  <c r="LX1281"/>
  <c r="MD1281" s="1"/>
  <c r="LX1289"/>
  <c r="MD1289" s="1"/>
  <c r="LX1293"/>
  <c r="MD1293" s="1"/>
  <c r="LX1299"/>
  <c r="MD1299" s="1"/>
  <c r="LX1282"/>
  <c r="MD1282" s="1"/>
  <c r="LX1294"/>
  <c r="MD1294" s="1"/>
  <c r="LX1304"/>
  <c r="MD1304" s="1"/>
  <c r="LX1284"/>
  <c r="MD1284" s="1"/>
  <c r="U1285"/>
  <c r="AA1285" s="1"/>
  <c r="U1283"/>
  <c r="AA1283" s="1"/>
  <c r="U1302"/>
  <c r="AA1302" s="1"/>
  <c r="U1290"/>
  <c r="AA1290" s="1"/>
  <c r="U1306"/>
  <c r="AA1306" s="1"/>
  <c r="U1286"/>
  <c r="AA1286" s="1"/>
  <c r="U1292"/>
  <c r="AA1292" s="1"/>
  <c r="U1301"/>
  <c r="AA1301" s="1"/>
  <c r="U1300"/>
  <c r="AA1300" s="1"/>
  <c r="U1280"/>
  <c r="AA1280" s="1"/>
  <c r="U1296"/>
  <c r="AA1296" s="1"/>
  <c r="U1295"/>
  <c r="AA1295" s="1"/>
  <c r="U1291"/>
  <c r="AA1291" s="1"/>
  <c r="U1305"/>
  <c r="AA1305" s="1"/>
  <c r="U1281"/>
  <c r="AA1281" s="1"/>
  <c r="U1303"/>
  <c r="AA1303" s="1"/>
  <c r="U1289"/>
  <c r="AA1289" s="1"/>
  <c r="U1293"/>
  <c r="AA1293" s="1"/>
  <c r="U1279"/>
  <c r="AA1279" s="1"/>
  <c r="U1282"/>
  <c r="AA1282" s="1"/>
  <c r="U1299"/>
  <c r="AA1299" s="1"/>
  <c r="U1284"/>
  <c r="AA1284" s="1"/>
  <c r="U1304"/>
  <c r="AA1304" s="1"/>
  <c r="U1294"/>
  <c r="AA1294" s="1"/>
  <c r="MS1279"/>
  <c r="MY1279" s="1"/>
  <c r="MS1280"/>
  <c r="MY1280" s="1"/>
  <c r="MS1285"/>
  <c r="MY1285" s="1"/>
  <c r="MS1286"/>
  <c r="MY1286" s="1"/>
  <c r="MS1296"/>
  <c r="MY1296" s="1"/>
  <c r="MS1306"/>
  <c r="MY1306" s="1"/>
  <c r="MS1300"/>
  <c r="MY1300" s="1"/>
  <c r="MS1290"/>
  <c r="MY1290" s="1"/>
  <c r="MS1301"/>
  <c r="MY1301" s="1"/>
  <c r="MS1292"/>
  <c r="MY1292" s="1"/>
  <c r="MS1302"/>
  <c r="MY1302" s="1"/>
  <c r="MS1283"/>
  <c r="MY1283" s="1"/>
  <c r="MS1291"/>
  <c r="MY1291" s="1"/>
  <c r="MS1305"/>
  <c r="MY1305" s="1"/>
  <c r="MS1281"/>
  <c r="MY1281" s="1"/>
  <c r="MS1295"/>
  <c r="MY1295" s="1"/>
  <c r="MS1303"/>
  <c r="MY1303" s="1"/>
  <c r="MS1289"/>
  <c r="MY1289" s="1"/>
  <c r="MS1299"/>
  <c r="MY1299" s="1"/>
  <c r="MS1282"/>
  <c r="MY1282" s="1"/>
  <c r="MS1293"/>
  <c r="MY1293" s="1"/>
  <c r="MS1304"/>
  <c r="MY1304" s="1"/>
  <c r="MS1284"/>
  <c r="MY1284" s="1"/>
  <c r="MS1294"/>
  <c r="MY1294" s="1"/>
  <c r="YA1281"/>
  <c r="YG1281" s="1"/>
  <c r="YA1285"/>
  <c r="YG1285" s="1"/>
  <c r="YA1290"/>
  <c r="YG1290" s="1"/>
  <c r="YA1296"/>
  <c r="YG1296" s="1"/>
  <c r="YA1283"/>
  <c r="YG1283" s="1"/>
  <c r="YA1280"/>
  <c r="YG1280" s="1"/>
  <c r="YA1286"/>
  <c r="YG1286" s="1"/>
  <c r="YA1300"/>
  <c r="YG1300" s="1"/>
  <c r="YA1306"/>
  <c r="YG1306" s="1"/>
  <c r="YA1292"/>
  <c r="YG1292" s="1"/>
  <c r="YA1301"/>
  <c r="YG1301" s="1"/>
  <c r="YA1302"/>
  <c r="YG1302" s="1"/>
  <c r="YA1305"/>
  <c r="YG1305" s="1"/>
  <c r="YA1291"/>
  <c r="YG1291" s="1"/>
  <c r="YA1295"/>
  <c r="YG1295" s="1"/>
  <c r="YA1303"/>
  <c r="YG1303" s="1"/>
  <c r="YA1289"/>
  <c r="YG1289" s="1"/>
  <c r="YA1293"/>
  <c r="YG1293" s="1"/>
  <c r="YA1299"/>
  <c r="YG1299" s="1"/>
  <c r="YA1279"/>
  <c r="YG1279" s="1"/>
  <c r="YA1282"/>
  <c r="YG1282" s="1"/>
  <c r="YA1284"/>
  <c r="YG1284" s="1"/>
  <c r="YA1294"/>
  <c r="YG1294" s="1"/>
  <c r="YA1304"/>
  <c r="YG1304" s="1"/>
  <c r="RO1281"/>
  <c r="RU1281" s="1"/>
  <c r="RO1280"/>
  <c r="RU1280" s="1"/>
  <c r="RO1290"/>
  <c r="RU1290" s="1"/>
  <c r="RO1300"/>
  <c r="RU1300" s="1"/>
  <c r="RO1283"/>
  <c r="RU1283" s="1"/>
  <c r="RO1306"/>
  <c r="RU1306" s="1"/>
  <c r="RO1296"/>
  <c r="RU1296" s="1"/>
  <c r="RO1286"/>
  <c r="RU1286" s="1"/>
  <c r="RO1285"/>
  <c r="RU1285" s="1"/>
  <c r="RO1302"/>
  <c r="RU1302" s="1"/>
  <c r="RO1292"/>
  <c r="RU1292" s="1"/>
  <c r="RO1301"/>
  <c r="RU1301" s="1"/>
  <c r="RO1291"/>
  <c r="RU1291" s="1"/>
  <c r="RO1305"/>
  <c r="RU1305" s="1"/>
  <c r="RO1303"/>
  <c r="RU1303" s="1"/>
  <c r="RO1295"/>
  <c r="RU1295" s="1"/>
  <c r="RO1293"/>
  <c r="RU1293" s="1"/>
  <c r="RO1299"/>
  <c r="RU1299" s="1"/>
  <c r="RO1279"/>
  <c r="RU1279" s="1"/>
  <c r="RO1282"/>
  <c r="RU1282" s="1"/>
  <c r="RO1289"/>
  <c r="RU1289" s="1"/>
  <c r="RO1284"/>
  <c r="RU1284" s="1"/>
  <c r="RO1294"/>
  <c r="RU1294" s="1"/>
  <c r="RO1304"/>
  <c r="RU1304" s="1"/>
  <c r="LC1279"/>
  <c r="LI1279" s="1"/>
  <c r="LC1292"/>
  <c r="LI1292" s="1"/>
  <c r="LC1306"/>
  <c r="LI1306" s="1"/>
  <c r="LC1302"/>
  <c r="LI1302" s="1"/>
  <c r="LC1300"/>
  <c r="LI1300" s="1"/>
  <c r="LC1290"/>
  <c r="LI1290" s="1"/>
  <c r="LC1280"/>
  <c r="LI1280" s="1"/>
  <c r="LC1296"/>
  <c r="LI1296" s="1"/>
  <c r="LC1285"/>
  <c r="LI1285" s="1"/>
  <c r="LC1301"/>
  <c r="LI1301" s="1"/>
  <c r="LC1286"/>
  <c r="LI1286" s="1"/>
  <c r="LC1283"/>
  <c r="LI1283" s="1"/>
  <c r="LC1291"/>
  <c r="LI1291" s="1"/>
  <c r="LC1305"/>
  <c r="LI1305" s="1"/>
  <c r="LC1295"/>
  <c r="LI1295" s="1"/>
  <c r="LC1303"/>
  <c r="LI1303" s="1"/>
  <c r="LC1281"/>
  <c r="LI1281" s="1"/>
  <c r="LC1289"/>
  <c r="LI1289" s="1"/>
  <c r="LC1299"/>
  <c r="LI1299" s="1"/>
  <c r="LC1293"/>
  <c r="LI1293" s="1"/>
  <c r="LC1282"/>
  <c r="LI1282" s="1"/>
  <c r="LC1294"/>
  <c r="LI1294" s="1"/>
  <c r="LC1284"/>
  <c r="LI1284" s="1"/>
  <c r="LC1304"/>
  <c r="LI1304" s="1"/>
  <c r="EQ1289"/>
  <c r="EW1289" s="1"/>
  <c r="EQ1290"/>
  <c r="EW1290" s="1"/>
  <c r="EQ1280"/>
  <c r="EW1280" s="1"/>
  <c r="EQ1285"/>
  <c r="EW1285" s="1"/>
  <c r="EQ1286"/>
  <c r="EW1286" s="1"/>
  <c r="EQ1296"/>
  <c r="EW1296" s="1"/>
  <c r="EQ1306"/>
  <c r="EW1306" s="1"/>
  <c r="EQ1300"/>
  <c r="EW1300" s="1"/>
  <c r="EQ1301"/>
  <c r="EW1301" s="1"/>
  <c r="EQ1292"/>
  <c r="EW1292" s="1"/>
  <c r="EQ1302"/>
  <c r="EW1302" s="1"/>
  <c r="EQ1283"/>
  <c r="EW1283" s="1"/>
  <c r="EQ1303"/>
  <c r="EW1303" s="1"/>
  <c r="EQ1291"/>
  <c r="EW1291" s="1"/>
  <c r="EQ1305"/>
  <c r="EW1305" s="1"/>
  <c r="EQ1281"/>
  <c r="EW1281" s="1"/>
  <c r="EQ1295"/>
  <c r="EW1295" s="1"/>
  <c r="EQ1293"/>
  <c r="EW1293" s="1"/>
  <c r="EQ1299"/>
  <c r="EW1299" s="1"/>
  <c r="EQ1279"/>
  <c r="EW1279" s="1"/>
  <c r="EQ1282"/>
  <c r="EW1282" s="1"/>
  <c r="EQ1284"/>
  <c r="EW1284" s="1"/>
  <c r="EQ1294"/>
  <c r="EW1294" s="1"/>
  <c r="EQ1304"/>
  <c r="EW1304" s="1"/>
  <c r="BQ1316"/>
  <c r="BQ1327" s="1"/>
  <c r="BQ1328" s="1"/>
  <c r="IC1316"/>
  <c r="IC1327" s="1"/>
  <c r="IC1328" s="1"/>
  <c r="OO1316"/>
  <c r="OO1327" s="1"/>
  <c r="OO1328" s="1"/>
  <c r="VA1316"/>
  <c r="VA1327" s="1"/>
  <c r="VA1328" s="1"/>
  <c r="CL1316"/>
  <c r="CL1327" s="1"/>
  <c r="CL1328" s="1"/>
  <c r="IX1316"/>
  <c r="IX1327" s="1"/>
  <c r="IX1328" s="1"/>
  <c r="PJ1316"/>
  <c r="PJ1327" s="1"/>
  <c r="PJ1328" s="1"/>
  <c r="VV1316"/>
  <c r="VV1327" s="1"/>
  <c r="VV1328" s="1"/>
  <c r="QZ1310"/>
  <c r="QZ1311" s="1"/>
  <c r="HH1288"/>
  <c r="TK1310"/>
  <c r="TK1311" s="1"/>
  <c r="XL1316"/>
  <c r="XL1327" s="1"/>
  <c r="XL1328" s="1"/>
  <c r="UF1316"/>
  <c r="UF1327" s="1"/>
  <c r="UF1328" s="1"/>
  <c r="QZ1316"/>
  <c r="QZ1327" s="1"/>
  <c r="QZ1328" s="1"/>
  <c r="NT1316"/>
  <c r="NT1327" s="1"/>
  <c r="NT1328" s="1"/>
  <c r="KN1316"/>
  <c r="KN1327" s="1"/>
  <c r="KN1328" s="1"/>
  <c r="HH1316"/>
  <c r="HH1327" s="1"/>
  <c r="HH1328" s="1"/>
  <c r="EB1316"/>
  <c r="EB1327" s="1"/>
  <c r="EB1328" s="1"/>
  <c r="AV1316"/>
  <c r="AV1327" s="1"/>
  <c r="AV1328" s="1"/>
  <c r="WQ1316"/>
  <c r="WQ1327" s="1"/>
  <c r="WQ1328" s="1"/>
  <c r="TK1316"/>
  <c r="TK1327" s="1"/>
  <c r="TK1328" s="1"/>
  <c r="QE1316"/>
  <c r="QE1327" s="1"/>
  <c r="QE1328" s="1"/>
  <c r="MY1316"/>
  <c r="MY1327" s="1"/>
  <c r="MY1328" s="1"/>
  <c r="JS1316"/>
  <c r="JS1327" s="1"/>
  <c r="JS1328" s="1"/>
  <c r="GM1316"/>
  <c r="GM1327" s="1"/>
  <c r="GM1328" s="1"/>
  <c r="DG1316"/>
  <c r="DG1327" s="1"/>
  <c r="DG1328" s="1"/>
  <c r="AA1316"/>
  <c r="AA1327" s="1"/>
  <c r="AA1328" s="1"/>
  <c r="GN1310" l="1"/>
  <c r="GN1311" s="1"/>
  <c r="AB1310"/>
  <c r="AB1311" s="1"/>
  <c r="JU1310"/>
  <c r="JU1311" s="1"/>
  <c r="RV1310"/>
  <c r="RV1311" s="1"/>
  <c r="ZD1328"/>
  <c r="LJ1310"/>
  <c r="LJ1311" s="1"/>
  <c r="XM1310"/>
  <c r="XM1311" s="1"/>
  <c r="ZC1310"/>
  <c r="KP1310"/>
  <c r="KP1311" s="1"/>
  <c r="QF1310"/>
  <c r="QF1311" s="1"/>
  <c r="OP1310"/>
  <c r="OP1311" s="1"/>
  <c r="BS1310"/>
  <c r="BS1311" s="1"/>
  <c r="UH1310"/>
  <c r="UH1311" s="1"/>
  <c r="VC1310"/>
  <c r="VC1311" s="1"/>
  <c r="DH1310"/>
  <c r="DH1311" s="1"/>
  <c r="ZD1310"/>
  <c r="GO1310"/>
  <c r="GO1311" s="1"/>
  <c r="PK1310"/>
  <c r="PK1311" s="1"/>
  <c r="BR1310"/>
  <c r="BR1311" s="1"/>
  <c r="HJ1310"/>
  <c r="HJ1311" s="1"/>
  <c r="ZC1328"/>
  <c r="FT1310"/>
  <c r="FT1311" s="1"/>
  <c r="IE1310"/>
  <c r="IE1311" s="1"/>
  <c r="IZ1310"/>
  <c r="IZ1311" s="1"/>
  <c r="DI1310"/>
  <c r="DI1311" s="1"/>
  <c r="SQ1310"/>
  <c r="SQ1311" s="1"/>
  <c r="YI1310"/>
  <c r="YI1311" s="1"/>
  <c r="RW1310"/>
  <c r="RW1311" s="1"/>
  <c r="UG1310"/>
  <c r="UG1311" s="1"/>
  <c r="NU1310"/>
  <c r="NU1311" s="1"/>
  <c r="TL1310"/>
  <c r="TL1311" s="1"/>
  <c r="FS1310"/>
  <c r="FS1311" s="1"/>
  <c r="RB1310"/>
  <c r="RB1311" s="1"/>
  <c r="EY1310"/>
  <c r="EY1311" s="1"/>
  <c r="TM1310"/>
  <c r="TM1311" s="1"/>
  <c r="OQ1310"/>
  <c r="OQ1311" s="1"/>
  <c r="QG1310"/>
  <c r="QG1311" s="1"/>
  <c r="VV1288"/>
  <c r="AV1298"/>
  <c r="HH1298"/>
  <c r="NT1298"/>
  <c r="VV1278"/>
  <c r="AV1288"/>
  <c r="VV1310"/>
  <c r="VV1311" s="1"/>
  <c r="MY1298"/>
  <c r="OO1288"/>
  <c r="AA1278"/>
  <c r="VA1288"/>
  <c r="VA1278"/>
  <c r="FR1278"/>
  <c r="XL1288"/>
  <c r="XL1278"/>
  <c r="WQ1298"/>
  <c r="SP1288"/>
  <c r="GM1288"/>
  <c r="EW1298"/>
  <c r="AA1288"/>
  <c r="CL1288"/>
  <c r="BQ1288"/>
  <c r="ZB1328"/>
  <c r="EW1288"/>
  <c r="LI1298"/>
  <c r="LI1278"/>
  <c r="RU1288"/>
  <c r="RU1278"/>
  <c r="YG1298"/>
  <c r="YG1288"/>
  <c r="MY1278"/>
  <c r="AA1298"/>
  <c r="AA1310" s="1"/>
  <c r="AA1311" s="1"/>
  <c r="MD1278"/>
  <c r="ZB1288"/>
  <c r="QE1278"/>
  <c r="QE1288"/>
  <c r="DG1278"/>
  <c r="DG1288"/>
  <c r="CL1298"/>
  <c r="AV1310"/>
  <c r="AV1311" s="1"/>
  <c r="HH1310"/>
  <c r="HH1311" s="1"/>
  <c r="NT1310"/>
  <c r="NT1311" s="1"/>
  <c r="BQ1278"/>
  <c r="IC1278"/>
  <c r="OO1278"/>
  <c r="UF1288"/>
  <c r="GM1278"/>
  <c r="SP1278"/>
  <c r="FR1288"/>
  <c r="XL1298"/>
  <c r="JS1288"/>
  <c r="WQ1288"/>
  <c r="WQ1278"/>
  <c r="IX1288"/>
  <c r="PJ1288"/>
  <c r="EW1278"/>
  <c r="LI1288"/>
  <c r="RU1298"/>
  <c r="YG1278"/>
  <c r="YG1310" s="1"/>
  <c r="YG1311" s="1"/>
  <c r="MY1288"/>
  <c r="MD1298"/>
  <c r="MD1288"/>
  <c r="ZB1298"/>
  <c r="ZB1278"/>
  <c r="QE1298"/>
  <c r="DG1298"/>
  <c r="CL1278"/>
  <c r="CL1310" s="1"/>
  <c r="CL1311" s="1"/>
  <c r="EB1310"/>
  <c r="EB1311" s="1"/>
  <c r="KN1310"/>
  <c r="KN1311" s="1"/>
  <c r="BQ1298"/>
  <c r="IC1298"/>
  <c r="IC1288"/>
  <c r="OO1298"/>
  <c r="VA1298"/>
  <c r="UF1298"/>
  <c r="UF1278"/>
  <c r="GM1298"/>
  <c r="SP1298"/>
  <c r="FR1298"/>
  <c r="JS1298"/>
  <c r="JS1278"/>
  <c r="IX1278"/>
  <c r="IX1298"/>
  <c r="PJ1298"/>
  <c r="PJ1278"/>
  <c r="ZD1311" l="1"/>
  <c r="ZC1311"/>
  <c r="VA1310"/>
  <c r="VA1311" s="1"/>
  <c r="EW1310"/>
  <c r="EW1311" s="1"/>
  <c r="XL1310"/>
  <c r="XL1311" s="1"/>
  <c r="UF1310"/>
  <c r="UF1311" s="1"/>
  <c r="IX1310"/>
  <c r="IX1311" s="1"/>
  <c r="FR1310"/>
  <c r="FR1311" s="1"/>
  <c r="ZB1310"/>
  <c r="SP1310"/>
  <c r="SP1311" s="1"/>
  <c r="OO1310"/>
  <c r="OO1311" s="1"/>
  <c r="BQ1310"/>
  <c r="BQ1311" s="1"/>
  <c r="DG1310"/>
  <c r="DG1311" s="1"/>
  <c r="QE1310"/>
  <c r="QE1311" s="1"/>
  <c r="MD1310"/>
  <c r="MD1311" s="1"/>
  <c r="RU1310"/>
  <c r="RU1311" s="1"/>
  <c r="LI1310"/>
  <c r="LI1311" s="1"/>
  <c r="PJ1310"/>
  <c r="PJ1311" s="1"/>
  <c r="JS1310"/>
  <c r="JS1311" s="1"/>
  <c r="WQ1310"/>
  <c r="WQ1311" s="1"/>
  <c r="GM1310"/>
  <c r="GM1311" s="1"/>
  <c r="IC1310"/>
  <c r="IC1311" s="1"/>
  <c r="MY1310"/>
  <c r="MY1311" s="1"/>
  <c r="ZB1311" l="1"/>
</calcChain>
</file>

<file path=xl/sharedStrings.xml><?xml version="1.0" encoding="utf-8"?>
<sst xmlns="http://schemas.openxmlformats.org/spreadsheetml/2006/main" count="13843" uniqueCount="456">
  <si>
    <t>наименование муниципальной услуги</t>
  </si>
  <si>
    <t>уникальный номер реестровой записи</t>
  </si>
  <si>
    <t>наименование</t>
  </si>
  <si>
    <t>3а</t>
  </si>
  <si>
    <t>3б</t>
  </si>
  <si>
    <t>1.</t>
  </si>
  <si>
    <t>1.1</t>
  </si>
  <si>
    <t>1.2</t>
  </si>
  <si>
    <t>расходы на приобретение и содержание средств обучения и воспитания (учебников, в том числе учебников с электронными приложениями, являющимися их составной частью, учебно-методической литературы и материалов в форме печатных и электронных образовательных и информационных ресурсов по всем учебным предметам, дополнительной литературы, дидактических материалов, аудио- и видеоматериалов, канцелярских принадлежностей и расходных материалов для занятий с обучающимися, приборов, оборудования и инвентаря, включая игровое и спортивное оборудование и инвентарь, инструментов (в том числе музыкальных), учебно-наглядных пособий, игр и игрушек, компьютеров, аппаратно-программных и аудиовизуальных средств,  необходимых для организации всех видов учебной деятельности и создания развивающей предметно-пространственной среды, в том числе специальных для детей с ограниченными возможностями здоровья)</t>
  </si>
  <si>
    <t>1.3</t>
  </si>
  <si>
    <t>2.</t>
  </si>
  <si>
    <t>Натуральные нормы на общехозяйственные нужды</t>
  </si>
  <si>
    <t>2.1</t>
  </si>
  <si>
    <t>Коммунальные услуги</t>
  </si>
  <si>
    <t>2.2</t>
  </si>
  <si>
    <t>Содержание объектов недвижимого имущества, необходимого для выполнения муниципального задания</t>
  </si>
  <si>
    <t>2.3</t>
  </si>
  <si>
    <t>Содержание объектов особо ценного движимого имущества, необходимого для выполнения муниципального задания</t>
  </si>
  <si>
    <t>2.4</t>
  </si>
  <si>
    <t>Услуги связи</t>
  </si>
  <si>
    <t>2.5</t>
  </si>
  <si>
    <t>Транспортные услуги</t>
  </si>
  <si>
    <t>2.6</t>
  </si>
  <si>
    <t>2.7</t>
  </si>
  <si>
    <t>Прочие общехозяйственные нужды</t>
  </si>
  <si>
    <t>Затраты на оплату труда с начислениями на выплаты по оплате труда работников, которые не принимают непосредственного участия в оказании муниципальной услуги</t>
  </si>
  <si>
    <t>Материальные запасы и особо ценное движимое имущество, потребляемые (используемые) в процессе оказания муниципальной услуги -</t>
  </si>
  <si>
    <t>Натуральные нормы, непосредственно связанные с оказанием муниципальной услуги:</t>
  </si>
  <si>
    <t>Иные натуральные нормы, непосредственно используемые в процессе оказания муниципальной услуги:</t>
  </si>
  <si>
    <t>1.2+1.3</t>
  </si>
  <si>
    <t>куб.м</t>
  </si>
  <si>
    <t>квт/ч</t>
  </si>
  <si>
    <t>Гкал</t>
  </si>
  <si>
    <t>ИТОГО</t>
  </si>
  <si>
    <t>2.1.1.</t>
  </si>
  <si>
    <t>Газ</t>
  </si>
  <si>
    <t>2.1.2.</t>
  </si>
  <si>
    <t>Электроэнергия</t>
  </si>
  <si>
    <t>2.1.3.</t>
  </si>
  <si>
    <t>Теплоэнергия на отопление зданий, помещений и сооружений</t>
  </si>
  <si>
    <t>2.1.4.</t>
  </si>
  <si>
    <t>Холодное водоснабжение</t>
  </si>
  <si>
    <t>2.1.5.</t>
  </si>
  <si>
    <t>Водоотведение</t>
  </si>
  <si>
    <t>Значение</t>
  </si>
  <si>
    <t xml:space="preserve">значение натуральной нормы </t>
  </si>
  <si>
    <t xml:space="preserve">примечание </t>
  </si>
  <si>
    <t xml:space="preserve">наименование натуральной нормы </t>
  </si>
  <si>
    <t>Материальные и иные затраты всего:</t>
  </si>
  <si>
    <t>расходы на оплату труда учителей,  воспитателей (включая старших), прочих педагогических работников, с учетом требований примерных образовательных программ дошкольного, начального общего, основного общего и среднего общего образования,  административно-управленческого, учебно-вспомогательного  и обслуживающего персонала  (за исключением персонала, обеспечивающего создание условий для осуществления присмотра и ухода за детьми  и оказание услуг по присмотру и уходу за детьми, а также персонала, непосредственно связанного с обслуживанием зданий, сооружений,  систем,  оборудования,  содержанием территории  и обеспечением  сохранности имущества)</t>
  </si>
  <si>
    <t>не используется</t>
  </si>
  <si>
    <t>в соответствии с прилагаемым расчетом</t>
  </si>
  <si>
    <t>количество услуг (ед.), количество зданий (ед.), площади территории (кв.м), периодов оплаты (месяц и пр.)</t>
  </si>
  <si>
    <t>количество услуг (ед.), количество зданий (ед.), периодов оплаты (месяц и пр.)</t>
  </si>
  <si>
    <t>количество услуг (ед.), количество зданий (ед.), площади помещений (кв.м), периодов оплаты (месяц и пр.)</t>
  </si>
  <si>
    <t>натуральных норм, необходимых для определения базовых нормативов затрат на оказание муниципальных услуг в сфере образования,</t>
  </si>
  <si>
    <t>всего</t>
  </si>
  <si>
    <t>Дополнительное профессиональное образование педагогических работников; текущие расходы, связанные с обеспечением осуществления образовательного  процесса, управлением образовательной организацией,  ведением бухгалтерского учета и финансовой деятельности (услуги связи, оплата широкополосного доступа к информационно-телекоммуникационной сети «Интернет»,  используемого в учебном процессе,  оплата обязательных медицинских осмотров педагогических работников, подписка на периодические и справочные издания, техническое обслуживание и ремонт оборудования, включая приобретение комплектующих и расходных материалов, командировочные расходы,  программное обеспечение, приобретение канцелярских принадлежностей, бланков, хозяйственных материалов, услуги по установке и  обновлению баз данных,  иные расходы,   за исключением расходов на содержание зданий сооружений, систем, содержание территории  и обеспечение  сохранности имущества, приобретение и содержание основных средств, не относящихся к средствам обучения и воспитания, оплату коммунальных услуг и расходов на оказание услуг по присмотру и уходу за детьми)</t>
  </si>
  <si>
    <t>газ</t>
  </si>
  <si>
    <t>Работники, непосредственно связанные с оказанием муниципальной услуги (фонд оплаты труда)</t>
  </si>
  <si>
    <t>1а</t>
  </si>
  <si>
    <t>рабочее время работников обслуживающего персонала, не принимающего участия в оказании услуг, на 1 обучающегося в год (человеко-день)</t>
  </si>
  <si>
    <t>предусмотрены в рамках областного норматива</t>
  </si>
  <si>
    <t>Начальник Управления образования г.Таганрога</t>
  </si>
  <si>
    <t>Главный бухгалтер</t>
  </si>
  <si>
    <t>Утверждаю</t>
  </si>
  <si>
    <t>О.В.Хмарина</t>
  </si>
  <si>
    <t>Исп.Воронина О.Ю.</t>
  </si>
  <si>
    <t>_________________________________О.Л.Морозова</t>
  </si>
  <si>
    <t>группы общеразвивающей направленности, одновозрастные группы, дети от 3 до 8 лет, группы полного дня</t>
  </si>
  <si>
    <t>группы общеразвивающей направленности, разновозрастные группы, дети от 3 до 8 лет (два возраста), группы полного дня</t>
  </si>
  <si>
    <t>группы общеразвивающей направленности, разновозрастные группы, дети от 3 до 8 лет (три возраста), группы полного дня</t>
  </si>
  <si>
    <t>группы компенсирующей направленности, группы для детей с фонетико-фонематическими нарушениями речи, дети от 3 до 8 лет, группы полного дня</t>
  </si>
  <si>
    <t>группы компенсирующей направленности, группы для детей с тяжелым нарушением речи, для слабовидящих, для детей с амблиопией, косоглазием, для детей с задержкой психического развития, для детей с умственной отсталостью легкой степени , дети от 3 до 8 лет, группы полного дня</t>
  </si>
  <si>
    <t>группы компенсирующей направленности, группы  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, дети от 3 до 8 лет, группы полного дня</t>
  </si>
  <si>
    <t>группы оздоровительной направленности, дети от 3 до 8 лет, группы полного дня</t>
  </si>
  <si>
    <t>группы комбинированной направленности, дети от 3 до 8 лет, группы полного дня</t>
  </si>
  <si>
    <t>группы общеразвивающей направленности, одновозрастные группы, дети до 3 лет, группы полного дня</t>
  </si>
  <si>
    <t>группы компенсирующей направленности, группы  для слабослышащих детей, для детей с нарушением опорно-двигательного аппарата, для детей с умственной отсталостью умеренной, тяжелой степени, для детей с аутизмом, для детей со сложным дефектом , дети до 3 лет, группы полного дня</t>
  </si>
  <si>
    <t>группы оздоровительной направленности, дети до 3 лет, группы полного дня</t>
  </si>
  <si>
    <t>группы комбинированной направленности, дети до 3 лет, группы полного дня</t>
  </si>
  <si>
    <t>Реализация основных общеобразовательных программ дошкольного образования, в т.ч.</t>
  </si>
  <si>
    <t>801011О.99.0.БВ24ДП02000</t>
  </si>
  <si>
    <t>801011О.99.0.БВ24АГ62000</t>
  </si>
  <si>
    <t>801011О.99.0.БВ24АВ42000</t>
  </si>
  <si>
    <t>801011О.99.0.БВ24ДН82000</t>
  </si>
  <si>
    <t>Присмотр и уход, в т.ч.</t>
  </si>
  <si>
    <t>853211О.99.0.БВ19АБ52000</t>
  </si>
  <si>
    <t>853211О.99.0.БВ19АБ10000</t>
  </si>
  <si>
    <t>853211О.99.0.БВ19АА26000</t>
  </si>
  <si>
    <t>853211О.99.0.БВ19АГ20000</t>
  </si>
  <si>
    <t>853211О.99.0.БВ19АА68000</t>
  </si>
  <si>
    <t>853211О.99.0.БВ19АБ40000</t>
  </si>
  <si>
    <t>853211О.99.0.БВ19АА98000</t>
  </si>
  <si>
    <t>853211О.99.0.БВ19АА14000</t>
  </si>
  <si>
    <t>853211О.99.0.БВ19АГ08000</t>
  </si>
  <si>
    <t>853211О.99.0.БВ19АА56000</t>
  </si>
  <si>
    <t>-</t>
  </si>
  <si>
    <t>затраты на приобретение продуктов питания, затраты на осуществление прочих расходов, связанных с прибретением расходных материалов, используемых для обеспечения соблюдения воспитанниками режима дня и личной гигиены, в том числе приобретение бутилированной воды для организации питания детей, а также средств хозяйственно-бытового назначения (санитарно-гигиенических, мобщих, чистящих, дезинфицирующих средств)</t>
  </si>
  <si>
    <t>единица товара</t>
  </si>
  <si>
    <t>формируется в части, финансируемой из областного бюджета, п.1.3 - натуральные нормы, непосредственно используемые в процессе оказания муниципальной услуги</t>
  </si>
  <si>
    <t>3=1+2</t>
  </si>
  <si>
    <t>4</t>
  </si>
  <si>
    <t>5</t>
  </si>
  <si>
    <t>6</t>
  </si>
  <si>
    <t>7</t>
  </si>
  <si>
    <t>8</t>
  </si>
  <si>
    <t>9</t>
  </si>
  <si>
    <t>10</t>
  </si>
  <si>
    <t>техническая направленность</t>
  </si>
  <si>
    <t>естественнонаучная направленность</t>
  </si>
  <si>
    <t>художественная направленность</t>
  </si>
  <si>
    <t>туристско-краеведческая направленность</t>
  </si>
  <si>
    <t>cоциально-педагогическая направленность</t>
  </si>
  <si>
    <t>физкультурно-спортивная направленность</t>
  </si>
  <si>
    <t>2.1.6.</t>
  </si>
  <si>
    <t>гр.1</t>
  </si>
  <si>
    <t>гр.2</t>
  </si>
  <si>
    <t>гр.4</t>
  </si>
  <si>
    <t>гр.4а</t>
  </si>
  <si>
    <t>гр.5</t>
  </si>
  <si>
    <t>гр.3</t>
  </si>
  <si>
    <t>1б</t>
  </si>
  <si>
    <t>№ пункта</t>
  </si>
  <si>
    <t>11</t>
  </si>
  <si>
    <t>12</t>
  </si>
  <si>
    <t>13</t>
  </si>
  <si>
    <t>14</t>
  </si>
  <si>
    <t>15</t>
  </si>
  <si>
    <t>16</t>
  </si>
  <si>
    <t>Всего по услуге</t>
  </si>
  <si>
    <t>Количество услуг, расчет финансового обеспечения по базовому нормативу, корректирующих коэффициентов, учитывающих индивидуальные особенности учреждений и возможности бюджета, а также финансового обеспечения с учетом корректирующих коэффициентов</t>
  </si>
  <si>
    <t>2020 год величина базового норматива затрат на 1 услугу в год (руб.)</t>
  </si>
  <si>
    <t>2021 год величина базового норматива затрат на 1 услугу в год (руб.)</t>
  </si>
  <si>
    <t>17</t>
  </si>
  <si>
    <t>18</t>
  </si>
  <si>
    <t>19</t>
  </si>
  <si>
    <t>20</t>
  </si>
  <si>
    <t>Реализация дополнительных общеразвивающих программ, в т.ч.</t>
  </si>
  <si>
    <t>Приложение № 3 к приказу</t>
  </si>
  <si>
    <t>Реализация основных общеобразовательных программ основного общего образования, в т.ч.</t>
  </si>
  <si>
    <t>802111О.99.0.БА96АЮ58001</t>
  </si>
  <si>
    <t>802111О.99.0.БА96АА00001</t>
  </si>
  <si>
    <t>802111О.99.0.БА96АШ83001</t>
  </si>
  <si>
    <t>802111О.99.0.БА96АШ58001</t>
  </si>
  <si>
    <t>очно-заочная форма обучения</t>
  </si>
  <si>
    <t>очная форма обучения</t>
  </si>
  <si>
    <t>очная форма обучения по образовательной программе, обеспечивающей углубленное изучение отдельных учебных предметов, предметных областей (профильное обучение)</t>
  </si>
  <si>
    <t>заочная форма обучения</t>
  </si>
  <si>
    <t>801012О.99.0.БА81АЭ92001</t>
  </si>
  <si>
    <t>801012О.99.0.БА81АШ28001</t>
  </si>
  <si>
    <t>801012О.99.0.БА81АШ04001</t>
  </si>
  <si>
    <t>Реализация основных общеобразовательных программ среднего общего образования, в т.ч.</t>
  </si>
  <si>
    <t>802112О.99.0.ББ11АЮ58001</t>
  </si>
  <si>
    <t>802112О.99.0.ББ11АШ58001</t>
  </si>
  <si>
    <t>802112О.99.0.ББ11АЮ62001</t>
  </si>
  <si>
    <t>Реализация основных общеобразовательных программ начального общего образования, в т.ч.</t>
  </si>
  <si>
    <t>очная форма обучения по адаптированной образовательной программе в классах для обучающихся с ОВЗ</t>
  </si>
  <si>
    <t>очная форма обучения по состоянию здоровья на дому</t>
  </si>
  <si>
    <t>очная форма обучения для обучающихся с ОВЗ (в классах с инклюзивной формой обучения)</t>
  </si>
  <si>
    <t>очная форма обучения по адапитированной образовательной программе по состоянию здоровья на дому (находящиеся в списочном составе классов для обучающихся с ОВЗ)</t>
  </si>
  <si>
    <t>804200О.99.0.ББ52АЕ04000</t>
  </si>
  <si>
    <t>804200О.99.0.ББ52АЕ28000</t>
  </si>
  <si>
    <t>804200О.99.0.ББ52АЕ52000</t>
  </si>
  <si>
    <t>804200О.99.0.ББ52АЕ76000</t>
  </si>
  <si>
    <t>804200О.99.0.ББ52АЖ00000</t>
  </si>
  <si>
    <t>804200О.99.0.ББ52АЖ24000</t>
  </si>
  <si>
    <t>1г</t>
  </si>
  <si>
    <t>1д</t>
  </si>
  <si>
    <t>1е</t>
  </si>
  <si>
    <t>3г</t>
  </si>
  <si>
    <t>3в</t>
  </si>
  <si>
    <t>3д</t>
  </si>
  <si>
    <t>3е</t>
  </si>
  <si>
    <t>МАОУ гимназия им.А.П.Чехова</t>
  </si>
  <si>
    <t>МОБУ СОШ № 3 им.Ю.А.Гагарина</t>
  </si>
  <si>
    <t>МАОУ лицей № 4 (ТМОЛ)</t>
  </si>
  <si>
    <t>МОБУ СОШ № 5</t>
  </si>
  <si>
    <t>МОБУ СОШ № 6</t>
  </si>
  <si>
    <t>МОБУ лицей № 7</t>
  </si>
  <si>
    <t>МОБУ СОШ № 8</t>
  </si>
  <si>
    <t>МОБУ СОШ № 9</t>
  </si>
  <si>
    <t>МАОУ СОШ № 10</t>
  </si>
  <si>
    <t>МАОУ СОШ № 12</t>
  </si>
  <si>
    <t>МАОУ гимназия "Мариинская"</t>
  </si>
  <si>
    <t>МОБУ СОШ № 16</t>
  </si>
  <si>
    <t>МОБУ СОШ № 20</t>
  </si>
  <si>
    <t>МОБУ СОШ № 21</t>
  </si>
  <si>
    <t>МАОУ СОШ № 22</t>
  </si>
  <si>
    <t>МОБУ СОШ № 23</t>
  </si>
  <si>
    <t>МОБУ СОШ № 24</t>
  </si>
  <si>
    <t>МАОУ СОШ № 25/11</t>
  </si>
  <si>
    <t>МОБУ СОШ № 26</t>
  </si>
  <si>
    <t>МАОУ СОШ № 27</t>
  </si>
  <si>
    <t>МАОУ лицей № 28</t>
  </si>
  <si>
    <t>МОБУ СОШ № 30</t>
  </si>
  <si>
    <t>МОБУ СОШ № 31</t>
  </si>
  <si>
    <t>МОБУ СОШ № 32</t>
  </si>
  <si>
    <t>МОБУ лицей № 33</t>
  </si>
  <si>
    <t>МОБУ СОШ № 34</t>
  </si>
  <si>
    <t>МОБУ СОШ № 35</t>
  </si>
  <si>
    <t>МОБУ СОШ № 36</t>
  </si>
  <si>
    <t>МАОУ СОШ № 37</t>
  </si>
  <si>
    <t>МОБУ СОШ № 38</t>
  </si>
  <si>
    <t>МАОУ СОШ № 39</t>
  </si>
  <si>
    <t>СВОД</t>
  </si>
  <si>
    <t>за счет средств областного бюджета</t>
  </si>
  <si>
    <t>за счет средств местного бюджета</t>
  </si>
  <si>
    <t>количество услуг</t>
  </si>
  <si>
    <t>финансовое обеспечение по базовому нормативу  за счет средств областного бюджета, руб.</t>
  </si>
  <si>
    <t>финансовое обеспечение по базовому нормативу  за счет средств местного бюджета, руб.</t>
  </si>
  <si>
    <t>нормативы затрат с учетом корректирующего коэффициента за счет средств областного бюджета, руб.</t>
  </si>
  <si>
    <t>нормативы затрат с учетом корректирующего коэффициента за счет средств местного бюджета, руб.</t>
  </si>
  <si>
    <t>финансовое обеспечение с учетом корректирующего коэффициента за счет средств областного бюджета, руб.</t>
  </si>
  <si>
    <t>финансовое обеспечение с учетом корректирующего коэффициента за счет средств местного бюджета, руб.</t>
  </si>
  <si>
    <t>Услуга "Реализация основных общеобразовательных программ дошкольного образования", в т.ч.</t>
  </si>
  <si>
    <t>х</t>
  </si>
  <si>
    <t>группы общеразвивающей направленности, разновозрастные группы, дети от 2 месяцев до 8 лет, группы полного дня</t>
  </si>
  <si>
    <t>Услуга "Присмотр и уход", в т.ч.</t>
  </si>
  <si>
    <t>дети с туберкулезной интоксикацией (100% льгота, дети до 3 лет, группы полного дня)</t>
  </si>
  <si>
    <t xml:space="preserve">дети-сироты и дети, оставшиеся без попечения родителей (100% льгота, дети до 3 лет, группы полного дня) </t>
  </si>
  <si>
    <t>дети-инвалиды (100% льгота, дети до 3 лет, группы полного дня)</t>
  </si>
  <si>
    <t>физические лица за исключением льготных категорий (полная оплата, дети до 3 лет, группа полного дня)</t>
  </si>
  <si>
    <t>дети с туберкулезной интоксикацией (100% льгота, дети от 3 лет до 8 лет, группы полного дня)</t>
  </si>
  <si>
    <t xml:space="preserve">дети-сироты и дети, оставшиеся без попечения родителей (100% льгота, дети от 3 лет до 8 лет, группы полного дня) </t>
  </si>
  <si>
    <t>дети-инвалиды (100% льгота, дети от 3 лет до 8 лет, группы полного дня)</t>
  </si>
  <si>
    <t>физические лица за исключением льготных категорий (полная оплата, дети от 3 лет до 8 лет, группа полного дня)</t>
  </si>
  <si>
    <t>Итого по всем услугам в части дошкольного образования (07 01), в т.ч.</t>
  </si>
  <si>
    <t>финансовое обеспечение по базовому нормативу , руб.</t>
  </si>
  <si>
    <t>корректирующий коэффициент</t>
  </si>
  <si>
    <t>финансовое обеспечение с учетом корректирующего коэффициента , руб.</t>
  </si>
  <si>
    <t>округление, руб.</t>
  </si>
  <si>
    <t>налоги, в качестве объекта налогообложения по которым признается имущество муниципального учреждения, руб.</t>
  </si>
  <si>
    <t>финансовое обеспечение с учетом корректирующего коэффициента, а также с учетом налогов, в качестве объекта налогообложения по которым признается имущество муниципального учреждения, руб.</t>
  </si>
  <si>
    <t>Услуга "Реализация основных общеобразовательных программ начального общего образования", в т.ч.</t>
  </si>
  <si>
    <t>Итого по всем услугам в части общего образования (07 02), в т.ч.</t>
  </si>
  <si>
    <t>Итого по всем услугам в части дополнительного образования (07 03), в т.ч.</t>
  </si>
  <si>
    <t>21</t>
  </si>
  <si>
    <t>22</t>
  </si>
  <si>
    <t>23</t>
  </si>
  <si>
    <t>24</t>
  </si>
  <si>
    <t>базовый норматив затрат на 1-e услугу, руб.</t>
  </si>
  <si>
    <t>МОБУ СОШ №34</t>
  </si>
  <si>
    <t>бюджетные</t>
  </si>
  <si>
    <t>автономные</t>
  </si>
  <si>
    <t>учреждения</t>
  </si>
  <si>
    <t>численность учащихся</t>
  </si>
  <si>
    <t>фин обеспечение, тыс.руб.</t>
  </si>
  <si>
    <t>дошкольные группы (1 уровень)</t>
  </si>
  <si>
    <t>1-4 классы (2 уровень)</t>
  </si>
  <si>
    <t>5-9 классы (3 уровень)</t>
  </si>
  <si>
    <t>10-11 классы (4 уровень)</t>
  </si>
  <si>
    <t>ИТОГО 1-11 классы</t>
  </si>
  <si>
    <t>по дополнительным общеобразовательным программам</t>
  </si>
  <si>
    <t>глухие</t>
  </si>
  <si>
    <t>слабослышащие+ позднооглохшие</t>
  </si>
  <si>
    <t>слабовидящие</t>
  </si>
  <si>
    <t>с тяжелыми нарушениями речи</t>
  </si>
  <si>
    <t>с нарушением опорно-двигательного аппарата</t>
  </si>
  <si>
    <t>с задержкой психического развития</t>
  </si>
  <si>
    <t>с расстройствами аутистического спектра</t>
  </si>
  <si>
    <t>со сложными дефектами</t>
  </si>
  <si>
    <t>ИТОГО 1-11 классые</t>
  </si>
  <si>
    <t>в т.ч.</t>
  </si>
  <si>
    <t>из них</t>
  </si>
  <si>
    <t>дополнительное образование</t>
  </si>
  <si>
    <t>ИНКЛЮЗИЯ</t>
  </si>
  <si>
    <t>07 03</t>
  </si>
  <si>
    <t>инклюзия</t>
  </si>
  <si>
    <t>разновозрастные от 2 мес до 8 лет</t>
  </si>
  <si>
    <t>одновозрастная старше 3-х лет</t>
  </si>
  <si>
    <t>три возраста старше 3-х лет</t>
  </si>
  <si>
    <t>всего, руб.</t>
  </si>
  <si>
    <t>очные с фгос</t>
  </si>
  <si>
    <t>очные ОВЗ (коррекц) с фгос</t>
  </si>
  <si>
    <t>очно-заочное</t>
  </si>
  <si>
    <t>индивид. обучение</t>
  </si>
  <si>
    <t>очные</t>
  </si>
  <si>
    <t>очные ОВЗ (коррекц)</t>
  </si>
  <si>
    <t>техническое</t>
  </si>
  <si>
    <t>естественнонаучное</t>
  </si>
  <si>
    <t>туристско-краеведческое</t>
  </si>
  <si>
    <t>социально-педагогическое</t>
  </si>
  <si>
    <t>художественное</t>
  </si>
  <si>
    <t>физкультурно-спортивное</t>
  </si>
  <si>
    <t xml:space="preserve">очные </t>
  </si>
  <si>
    <t>мат.затраты</t>
  </si>
  <si>
    <t>фот всего</t>
  </si>
  <si>
    <t>в т.ч. фот пед персонала</t>
  </si>
  <si>
    <t>в т.ч. фот ауп</t>
  </si>
  <si>
    <t>очные углубл-профил с фгос</t>
  </si>
  <si>
    <t xml:space="preserve">очные ОВЗ (коррекц) </t>
  </si>
  <si>
    <t>очные углубл-профил</t>
  </si>
  <si>
    <t>художественная</t>
  </si>
  <si>
    <t>физкультурно-спортивная</t>
  </si>
  <si>
    <t>глухие  1-4</t>
  </si>
  <si>
    <t>глухие 5-9</t>
  </si>
  <si>
    <t>глухие 10-11</t>
  </si>
  <si>
    <t>слабослышащие+позднооглохшие 1-4</t>
  </si>
  <si>
    <t>слабослышащие+позднооглохшие 5-9</t>
  </si>
  <si>
    <t>слабослышащие+позднооглохшие 10-11</t>
  </si>
  <si>
    <t>слабовидящие 1-4</t>
  </si>
  <si>
    <t>слабовидящие 5-9</t>
  </si>
  <si>
    <t>слабовидящие 10-11</t>
  </si>
  <si>
    <t>с тяжелыми нарушениями речи    1-4</t>
  </si>
  <si>
    <t>с тяжелыми нарушениями речи   5-9</t>
  </si>
  <si>
    <t>с тяжелыми нарушениями речи   10-11</t>
  </si>
  <si>
    <t>с нарушением ОДА 1-4</t>
  </si>
  <si>
    <t>с нарушением ОДА 5-9</t>
  </si>
  <si>
    <t>с нарушением ОДА 10-11</t>
  </si>
  <si>
    <t>с задержкой психического развития 1-4</t>
  </si>
  <si>
    <t>с задержкой психического развития 5-9</t>
  </si>
  <si>
    <t>с задержкой психического развития 10-11</t>
  </si>
  <si>
    <t>с расстройствами аутистич. спектра 1-4</t>
  </si>
  <si>
    <t>с расстройствами аутистич. спектра 5-9</t>
  </si>
  <si>
    <t>с расстройствами аутистич. спектра 10-11</t>
  </si>
  <si>
    <t>со сложными дефектами 1-4</t>
  </si>
  <si>
    <t>со сложными дефектами 5-9</t>
  </si>
  <si>
    <t>со сложными дефектами 10-11</t>
  </si>
  <si>
    <t>МОБУ СОШ № 3 им. Гагарина</t>
  </si>
  <si>
    <t>МАОУ лицей №4 (ТМОЛ)</t>
  </si>
  <si>
    <t>МОБУ лицей  №7</t>
  </si>
  <si>
    <t>МАОУ СОШ №12</t>
  </si>
  <si>
    <t>МОБУ СОШ №36</t>
  </si>
  <si>
    <t>э/э</t>
  </si>
  <si>
    <t>т/э</t>
  </si>
  <si>
    <t>х/в</t>
  </si>
  <si>
    <t>в/о</t>
  </si>
  <si>
    <t>ФОТ педработников</t>
  </si>
  <si>
    <t>областной бюджет</t>
  </si>
  <si>
    <t>местный бюджет</t>
  </si>
  <si>
    <t>не применяется</t>
  </si>
  <si>
    <t xml:space="preserve">Расчет финансового обеспечения выполнения муниципального задания в части областного бюджета на 2020 год (общеобразовательные учреждения по численности на 20.09.2019 и дошкольные группы по численности на 01.01.19) </t>
  </si>
  <si>
    <t>Указ</t>
  </si>
  <si>
    <t>штатные единицы (пед. работники) на 01.09.19</t>
  </si>
  <si>
    <t>На Указ (распределение 103498,7)</t>
  </si>
  <si>
    <t>На Указ (тыс. руб.)</t>
  </si>
  <si>
    <t xml:space="preserve">Итого 07 02 с указом, тыс. руб.           </t>
  </si>
  <si>
    <t>два возраста старше 3-х лет</t>
  </si>
  <si>
    <t>На Указ (распределение 148627,2)</t>
  </si>
  <si>
    <t>На Указ (распределение 203533,5)</t>
  </si>
  <si>
    <t>2020 год</t>
  </si>
  <si>
    <t>2021 год</t>
  </si>
  <si>
    <t>2022 год</t>
  </si>
  <si>
    <t>Твердые коммунальные отходы</t>
  </si>
  <si>
    <t>Физические лица льготных категорий, определяемых учредителем (% льгота, дети до 3 лет, группа полного дня)</t>
  </si>
  <si>
    <t>Физические лица льготных категорий, определяемых учредителем (% льгота, дети от 3 лет до 8 лет, группа полного дня)</t>
  </si>
  <si>
    <t>2022 год величина базового норматива затрат на 1 услугу в год (руб.)</t>
  </si>
  <si>
    <t xml:space="preserve">численность учащихся </t>
  </si>
  <si>
    <t>Инклюзия</t>
  </si>
  <si>
    <t>расчет средней зарплаты пед.работников для соглашения</t>
  </si>
  <si>
    <t>ИТОГО       07 01, тыс.руб.</t>
  </si>
  <si>
    <t>штатная численность пед.</t>
  </si>
  <si>
    <t>Итого 07 01 с указом (тыс. руб.) = 4605,8 тыс.руб.</t>
  </si>
  <si>
    <t>Итого 07 01 было (тыс. руб.)</t>
  </si>
  <si>
    <t>отклонение</t>
  </si>
  <si>
    <t>1-4</t>
  </si>
  <si>
    <t>5-9</t>
  </si>
  <si>
    <t>10-11</t>
  </si>
  <si>
    <t>Итого 07 03</t>
  </si>
  <si>
    <t>Итого 07 03 (тыс. руб.)</t>
  </si>
  <si>
    <t>инклюзия всего</t>
  </si>
  <si>
    <t>ИТОГО, руб.           07 02</t>
  </si>
  <si>
    <t>ИТОГО, тыс. руб.           07 02</t>
  </si>
  <si>
    <t>ИТОГО, руб. (с доп. образованием)</t>
  </si>
  <si>
    <t>ИТОГО , тыс.руб.</t>
  </si>
  <si>
    <t xml:space="preserve">На Указ (распределение 103498,7) в тыс. руб. </t>
  </si>
  <si>
    <t>На Указ (снижение 55308,5)</t>
  </si>
  <si>
    <t>На Указ (уточненное распределение 48190,2)</t>
  </si>
  <si>
    <t>ИТОГО, руб.           07 02    (с указом)</t>
  </si>
  <si>
    <t>ФОТ всех педработников с Указом (211+213 в год)</t>
  </si>
  <si>
    <t>ФОТ пед. внешних совместителей  (211 в год)</t>
  </si>
  <si>
    <t>Списочная численность пед. работников (по ЗП на 01.07.20)</t>
  </si>
  <si>
    <t>Средняя заработная плата пед. работников</t>
  </si>
  <si>
    <t>в соглашении на 29.05. 2020</t>
  </si>
  <si>
    <t>без указа (тыс. руб.)</t>
  </si>
  <si>
    <t>на указ (тыс. руб.)</t>
  </si>
  <si>
    <t>с указом (тыс. руб.)</t>
  </si>
  <si>
    <t xml:space="preserve">по дополнит. </t>
  </si>
  <si>
    <t>всего дополнительное +  инклюзия</t>
  </si>
  <si>
    <t>норматив (общие, коррекция)</t>
  </si>
  <si>
    <t>норматив (на дому, очно-заочная форма)</t>
  </si>
  <si>
    <t>норматив (доп. образование, инклюзия)</t>
  </si>
  <si>
    <t>Гимн. им.Чехова</t>
  </si>
  <si>
    <t>СОШ № 8 им. Ломакина</t>
  </si>
  <si>
    <t>Гим. "Мариинская"</t>
  </si>
  <si>
    <t>Передвижка субвенций по дошкольным группам школ от 10.08.2020</t>
  </si>
  <si>
    <t>учреждение</t>
  </si>
  <si>
    <t>ИТОГО передвижка</t>
  </si>
  <si>
    <t>Передвижка субвенций от 10.08.2020 по общеобразовательным учреждениям (снятие средств на указ)</t>
  </si>
  <si>
    <t>Организация</t>
  </si>
  <si>
    <t>передвижка 211+213 = 55308,5 тыс.руб.</t>
  </si>
  <si>
    <t>передвижка 211</t>
  </si>
  <si>
    <t>передвижка 213</t>
  </si>
  <si>
    <t>передвижка 211+213 = 56997,3 тыс.руб.</t>
  </si>
  <si>
    <t>передвижка 211+213 = 72149,7 тыс.руб.</t>
  </si>
  <si>
    <t>ШКОЛЫ</t>
  </si>
  <si>
    <t>907 0702 0210072460 611 Школы бюджетные. Субвенции на муниципальное задание</t>
  </si>
  <si>
    <t>03 МОБУ СОШ № 3 Ю.А.Гагарина</t>
  </si>
  <si>
    <t>05 МОБУ СОШ № 5</t>
  </si>
  <si>
    <t>06 МОБУ СОШ № 6</t>
  </si>
  <si>
    <t>07 МОБУ лицей  №7</t>
  </si>
  <si>
    <t>08 МОБУ СОШ № 8 А.Г. Ломакина</t>
  </si>
  <si>
    <t>09 МОБУ СОШ № 9</t>
  </si>
  <si>
    <t>16 МОБУ СОШ № 16</t>
  </si>
  <si>
    <t>20 МОБУ СОШ № 20</t>
  </si>
  <si>
    <t>21 МОБУ СОШ № 21</t>
  </si>
  <si>
    <t>23 МОБУ СОШ № 23</t>
  </si>
  <si>
    <t>24 МОБУ СОШ № 24</t>
  </si>
  <si>
    <t>26 МОБУ СОШ № 26</t>
  </si>
  <si>
    <t>30 МОБУ СОШ № 30</t>
  </si>
  <si>
    <t>31 МОБУ СОШ № 31</t>
  </si>
  <si>
    <t>32 МОБУ СОШ № 32</t>
  </si>
  <si>
    <t>33 МОБУ лицей № 33</t>
  </si>
  <si>
    <t>34 МОБУ СОШ №34</t>
  </si>
  <si>
    <t>35 МОБУ СОШ № 35</t>
  </si>
  <si>
    <t>36 МОБУ СОШ №36</t>
  </si>
  <si>
    <t>38 МОБУ СОШ № 38</t>
  </si>
  <si>
    <t>907 0702 0210072460 621 Школы автономные. Субвенции на муниципальное задание</t>
  </si>
  <si>
    <t>02 МАОУ гимназия им.А.П.Чехова</t>
  </si>
  <si>
    <t>04 МАОУ лицей № 4 (ТМОЛ)</t>
  </si>
  <si>
    <t>10 МАОУ СОШ № 10</t>
  </si>
  <si>
    <t>12 МАОУ СОШ №12</t>
  </si>
  <si>
    <t>15 МАОУ гимназия Мариинская</t>
  </si>
  <si>
    <t>22 МАОУСОШ№22</t>
  </si>
  <si>
    <t>25 МАОУ СОШ № 25/11</t>
  </si>
  <si>
    <t>27 МАОУ СОШ № 27</t>
  </si>
  <si>
    <t>28 МАОУ лицей № 28</t>
  </si>
  <si>
    <t>37 МАОУ СОШ № 37</t>
  </si>
  <si>
    <t>на 1 штат ед.</t>
  </si>
  <si>
    <t>Списочная численность пед. работников</t>
  </si>
  <si>
    <t>ФОТ педработников с Указом</t>
  </si>
  <si>
    <t xml:space="preserve">Итого 07 02+ 07 03 с указом, тыс. руб.           </t>
  </si>
  <si>
    <t>ИТОГО, руб.           07 02+ 0703    (с указом)</t>
  </si>
  <si>
    <t>На Указ (91629,9) руб.</t>
  </si>
  <si>
    <t>На Указ (91629,9)</t>
  </si>
  <si>
    <t>Снятие 56997,3</t>
  </si>
  <si>
    <t>07 03 (тыс. руб.)</t>
  </si>
  <si>
    <t>средняя з/п пед.</t>
  </si>
  <si>
    <t>списочная численность пед.</t>
  </si>
  <si>
    <t>Итого 07 01 с указом (тыс. руб.)</t>
  </si>
  <si>
    <t xml:space="preserve">Расчет финансового обеспечения выполнения муниципального задания в части областного бюджета на 2021 год (общеобразовательные учреждения по численности на 20.09.2019 и дошкольные группы по численности на 01.01.19) </t>
  </si>
  <si>
    <t xml:space="preserve">Расчет финансового обеспечения выполнения муниципального задания в части областного бюджета на 2022 год (общеобразовательные учреждения по численности на 20.09.2019 и дошкольные группы по численности на 01.01.19) </t>
  </si>
  <si>
    <t>Снятие 72149,7</t>
  </si>
  <si>
    <t>На Указ 131383,8</t>
  </si>
  <si>
    <t>ИТОГО, руб.           07 02 +07 03   (с указом)</t>
  </si>
  <si>
    <t xml:space="preserve">Итого 07 02 + 07 03 с указом, тыс. руб.           </t>
  </si>
  <si>
    <t>два  возраста старше 3-х лет</t>
  </si>
  <si>
    <t>а также величина базовых нормативов затрат по муниципальным общеобразовательным учреждениям на 2020 год и плановый период 2021-2022</t>
  </si>
  <si>
    <t>от 25.12.2019 №1690</t>
  </si>
  <si>
    <t>801012О.99.0.БА81АА00001</t>
  </si>
  <si>
    <t>802111О.99.0.БА96АЮ62001</t>
  </si>
  <si>
    <t>802112О.99.0.ББ11АШ83001</t>
  </si>
  <si>
    <t>от 10.08.2020 №865</t>
  </si>
  <si>
    <t>Приложение № 2 к приказу</t>
  </si>
  <si>
    <t>от 31.12.2019 №1720</t>
  </si>
</sst>
</file>

<file path=xl/styles.xml><?xml version="1.0" encoding="utf-8"?>
<styleSheet xmlns="http://schemas.openxmlformats.org/spreadsheetml/2006/main">
  <numFmts count="11">
    <numFmt numFmtId="164" formatCode="_-* #,##0_р_._-;\-* #,##0_р_._-;_-* &quot;-&quot;_р_._-;_-@_-"/>
    <numFmt numFmtId="165" formatCode="_-* #,##0.00&quot;р.&quot;_-;\-* #,##0.00&quot;р.&quot;_-;_-* &quot;-&quot;??&quot;р.&quot;_-;_-@_-"/>
    <numFmt numFmtId="166" formatCode="_-* #,##0.00_р_._-;\-* #,##0.00_р_._-;_-* &quot;-&quot;??_р_._-;_-@_-"/>
    <numFmt numFmtId="168" formatCode="#,##0.0"/>
    <numFmt numFmtId="170" formatCode="0.0"/>
    <numFmt numFmtId="171" formatCode="#,##0.00_ ;[Red]\-#,##0.00\ "/>
    <numFmt numFmtId="172" formatCode="#,##0_ ;[Red]\-#,##0\ "/>
    <numFmt numFmtId="173" formatCode="#,##0.0000000000"/>
    <numFmt numFmtId="174" formatCode="[$-419]General"/>
    <numFmt numFmtId="177" formatCode="#,##0.0_ ;[Red]\-#,##0.0\ "/>
    <numFmt numFmtId="180" formatCode="0.0000"/>
  </numFmts>
  <fonts count="69">
    <font>
      <sz val="11"/>
      <color theme="1"/>
      <name val="Calibri"/>
      <family val="2"/>
      <charset val="204"/>
      <scheme val="minor"/>
    </font>
    <font>
      <sz val="11"/>
      <color theme="1"/>
      <name val="Calibri"/>
      <family val="2"/>
      <charset val="204"/>
      <scheme val="minor"/>
    </font>
    <font>
      <sz val="8"/>
      <color theme="1"/>
      <name val="Calibri"/>
      <family val="2"/>
      <charset val="204"/>
      <scheme val="minor"/>
    </font>
    <font>
      <sz val="9"/>
      <color theme="1"/>
      <name val="Calibri"/>
      <family val="2"/>
      <charset val="204"/>
      <scheme val="minor"/>
    </font>
    <font>
      <sz val="11"/>
      <color indexed="8"/>
      <name val="Calibri"/>
      <family val="2"/>
      <charset val="204"/>
    </font>
    <font>
      <sz val="10"/>
      <name val="Arial"/>
      <family val="2"/>
      <charset val="204"/>
    </font>
    <font>
      <sz val="10"/>
      <name val="Arial Cyr"/>
      <charset val="204"/>
    </font>
    <font>
      <sz val="9"/>
      <color rgb="FF0070C0"/>
      <name val="Calibri"/>
      <family val="2"/>
      <charset val="204"/>
      <scheme val="minor"/>
    </font>
    <font>
      <sz val="12"/>
      <name val="Times New Roman"/>
      <family val="1"/>
      <charset val="204"/>
    </font>
    <font>
      <sz val="8"/>
      <color theme="1"/>
      <name val="Times New Roman"/>
      <family val="1"/>
      <charset val="204"/>
    </font>
    <font>
      <sz val="11"/>
      <color indexed="9"/>
      <name val="Calibri"/>
      <family val="2"/>
      <charset val="204"/>
    </font>
    <font>
      <sz val="11"/>
      <color indexed="62"/>
      <name val="Calibri"/>
      <family val="2"/>
      <charset val="204"/>
    </font>
    <font>
      <b/>
      <sz val="11"/>
      <color indexed="63"/>
      <name val="Calibri"/>
      <family val="2"/>
      <charset val="204"/>
    </font>
    <font>
      <b/>
      <sz val="11"/>
      <color indexed="52"/>
      <name val="Calibri"/>
      <family val="2"/>
      <charset val="204"/>
    </font>
    <font>
      <b/>
      <sz val="15"/>
      <color indexed="56"/>
      <name val="Calibri"/>
      <family val="2"/>
      <charset val="204"/>
    </font>
    <font>
      <b/>
      <sz val="13"/>
      <color indexed="56"/>
      <name val="Calibri"/>
      <family val="2"/>
      <charset val="204"/>
    </font>
    <font>
      <b/>
      <sz val="11"/>
      <color indexed="56"/>
      <name val="Calibri"/>
      <family val="2"/>
      <charset val="204"/>
    </font>
    <font>
      <b/>
      <sz val="11"/>
      <color indexed="8"/>
      <name val="Calibri"/>
      <family val="2"/>
      <charset val="204"/>
    </font>
    <font>
      <b/>
      <sz val="11"/>
      <color indexed="9"/>
      <name val="Calibri"/>
      <family val="2"/>
      <charset val="204"/>
    </font>
    <font>
      <b/>
      <sz val="18"/>
      <color indexed="56"/>
      <name val="Cambria"/>
      <family val="2"/>
      <charset val="204"/>
    </font>
    <font>
      <sz val="11"/>
      <color indexed="60"/>
      <name val="Calibri"/>
      <family val="2"/>
      <charset val="204"/>
    </font>
    <font>
      <sz val="11"/>
      <color indexed="20"/>
      <name val="Calibri"/>
      <family val="2"/>
      <charset val="204"/>
    </font>
    <font>
      <i/>
      <sz val="11"/>
      <color indexed="23"/>
      <name val="Calibri"/>
      <family val="2"/>
      <charset val="204"/>
    </font>
    <font>
      <sz val="11"/>
      <color indexed="52"/>
      <name val="Calibri"/>
      <family val="2"/>
      <charset val="204"/>
    </font>
    <font>
      <sz val="11"/>
      <color indexed="10"/>
      <name val="Calibri"/>
      <family val="2"/>
      <charset val="204"/>
    </font>
    <font>
      <sz val="11"/>
      <color indexed="17"/>
      <name val="Calibri"/>
      <family val="2"/>
      <charset val="204"/>
    </font>
    <font>
      <sz val="12"/>
      <color theme="1"/>
      <name val="Times New Roman"/>
      <family val="2"/>
      <charset val="204"/>
    </font>
    <font>
      <sz val="10"/>
      <name val="Arial Cyr"/>
      <family val="2"/>
      <charset val="204"/>
    </font>
    <font>
      <b/>
      <sz val="9"/>
      <color theme="1"/>
      <name val="Calibri"/>
      <family val="2"/>
      <charset val="204"/>
      <scheme val="minor"/>
    </font>
    <font>
      <sz val="10"/>
      <color theme="1"/>
      <name val="Calibri"/>
      <family val="2"/>
      <charset val="204"/>
      <scheme val="minor"/>
    </font>
    <font>
      <sz val="8"/>
      <name val="Calibri"/>
      <family val="2"/>
      <charset val="204"/>
      <scheme val="minor"/>
    </font>
    <font>
      <sz val="11"/>
      <color indexed="8"/>
      <name val="Times New Roman"/>
      <family val="1"/>
      <charset val="204"/>
    </font>
    <font>
      <sz val="9"/>
      <name val="Arial Cyr"/>
      <charset val="204"/>
    </font>
    <font>
      <b/>
      <sz val="9"/>
      <color rgb="FF0070C0"/>
      <name val="Calibri"/>
      <family val="2"/>
      <charset val="204"/>
      <scheme val="minor"/>
    </font>
    <font>
      <sz val="9"/>
      <name val="Calibri"/>
      <family val="2"/>
      <charset val="204"/>
      <scheme val="minor"/>
    </font>
    <font>
      <b/>
      <sz val="9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9"/>
      <color rgb="FF7030A0"/>
      <name val="Calibri"/>
      <family val="2"/>
      <charset val="204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 Cyr"/>
      <family val="2"/>
      <charset val="204"/>
    </font>
    <font>
      <u/>
      <sz val="11"/>
      <color indexed="12"/>
      <name val="Calibri"/>
      <family val="2"/>
      <charset val="204"/>
    </font>
    <font>
      <sz val="11"/>
      <color theme="1"/>
      <name val="Times New Roman"/>
      <family val="1"/>
      <charset val="204"/>
    </font>
    <font>
      <sz val="11"/>
      <name val="Calibri"/>
      <family val="2"/>
      <charset val="204"/>
      <scheme val="minor"/>
    </font>
    <font>
      <b/>
      <sz val="12"/>
      <name val="Times New Roman"/>
      <family val="1"/>
      <charset val="204"/>
    </font>
    <font>
      <sz val="8"/>
      <name val="Times New Roman"/>
      <family val="1"/>
      <charset val="204"/>
    </font>
    <font>
      <sz val="9"/>
      <color rgb="FFFF0000"/>
      <name val="Calibri"/>
      <family val="2"/>
      <charset val="204"/>
      <scheme val="minor"/>
    </font>
    <font>
      <sz val="11"/>
      <color rgb="FF000000"/>
      <name val="Calibri"/>
      <family val="2"/>
      <charset val="204"/>
    </font>
    <font>
      <sz val="11"/>
      <color indexed="8"/>
      <name val="Calibri"/>
      <family val="2"/>
      <charset val="1"/>
    </font>
    <font>
      <b/>
      <sz val="10"/>
      <color theme="1"/>
      <name val="Calibri"/>
      <family val="2"/>
      <charset val="204"/>
      <scheme val="minor"/>
    </font>
    <font>
      <sz val="10"/>
      <name val="Calibri"/>
      <family val="2"/>
      <charset val="204"/>
      <scheme val="minor"/>
    </font>
    <font>
      <sz val="11"/>
      <color rgb="FF0070C0"/>
      <name val="Calibri"/>
      <family val="2"/>
      <charset val="204"/>
      <scheme val="minor"/>
    </font>
    <font>
      <b/>
      <i/>
      <sz val="9"/>
      <color rgb="FFC00000"/>
      <name val="Calibri"/>
      <family val="2"/>
      <charset val="204"/>
      <scheme val="minor"/>
    </font>
    <font>
      <b/>
      <i/>
      <sz val="11"/>
      <color rgb="FFC00000"/>
      <name val="Calibri"/>
      <family val="2"/>
      <charset val="204"/>
      <scheme val="minor"/>
    </font>
    <font>
      <b/>
      <sz val="10"/>
      <color rgb="FFC00000"/>
      <name val="Calibri"/>
      <family val="2"/>
      <charset val="204"/>
      <scheme val="minor"/>
    </font>
    <font>
      <sz val="11"/>
      <color theme="1"/>
      <name val="Calibri"/>
      <family val="2"/>
      <charset val="204"/>
    </font>
    <font>
      <sz val="11"/>
      <color theme="1"/>
      <name val="Calibri"/>
      <family val="2"/>
    </font>
    <font>
      <i/>
      <sz val="11"/>
      <color rgb="FF7F7F7F"/>
      <name val="Calibri"/>
      <family val="2"/>
      <charset val="204"/>
    </font>
    <font>
      <b/>
      <sz val="10"/>
      <name val="Calibri"/>
      <family val="2"/>
      <charset val="204"/>
      <scheme val="minor"/>
    </font>
    <font>
      <b/>
      <sz val="10"/>
      <color rgb="FF0070C0"/>
      <name val="Calibri"/>
      <family val="2"/>
      <charset val="204"/>
      <scheme val="minor"/>
    </font>
    <font>
      <sz val="10"/>
      <color rgb="FF0070C0"/>
      <name val="Calibri"/>
      <family val="2"/>
      <charset val="204"/>
      <scheme val="minor"/>
    </font>
    <font>
      <sz val="10"/>
      <color rgb="FF7030A0"/>
      <name val="Calibri"/>
      <family val="2"/>
      <charset val="204"/>
      <scheme val="minor"/>
    </font>
    <font>
      <sz val="10"/>
      <color indexed="8"/>
      <name val="Calibri"/>
      <family val="2"/>
      <charset val="204"/>
      <scheme val="minor"/>
    </font>
    <font>
      <b/>
      <sz val="10"/>
      <color rgb="FF7030A0"/>
      <name val="Calibri"/>
      <family val="2"/>
      <charset val="204"/>
      <scheme val="minor"/>
    </font>
    <font>
      <sz val="8"/>
      <name val="Arial"/>
      <family val="2"/>
      <charset val="204"/>
    </font>
    <font>
      <sz val="8"/>
      <name val="Arial"/>
      <family val="2"/>
    </font>
    <font>
      <sz val="10"/>
      <name val="Arial"/>
      <family val="2"/>
      <charset val="204"/>
    </font>
    <font>
      <sz val="10"/>
      <color theme="1"/>
      <name val="Times New Roman"/>
      <family val="1"/>
      <charset val="204"/>
    </font>
    <font>
      <sz val="24"/>
      <color theme="1"/>
      <name val="Calibri"/>
      <family val="2"/>
      <charset val="204"/>
      <scheme val="minor"/>
    </font>
    <font>
      <b/>
      <i/>
      <sz val="9"/>
      <name val="Calibri"/>
      <family val="2"/>
      <charset val="204"/>
      <scheme val="minor"/>
    </font>
  </fonts>
  <fills count="38">
    <fill>
      <patternFill patternType="none"/>
    </fill>
    <fill>
      <patternFill patternType="gray125"/>
    </fill>
    <fill>
      <patternFill patternType="solid">
        <fgColor theme="4" tint="0.7999816888943144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2"/>
        <bgColor indexed="64"/>
      </patternFill>
    </fill>
    <fill>
      <patternFill patternType="solid">
        <fgColor rgb="FFFF00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6" tint="0.59999389629810485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rgb="FFCCFF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EDAF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CC"/>
        <bgColor indexed="64"/>
      </patternFill>
    </fill>
  </fills>
  <borders count="3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double">
        <color indexed="52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</borders>
  <cellStyleXfs count="686">
    <xf numFmtId="0" fontId="0" fillId="0" borderId="0"/>
    <xf numFmtId="0" fontId="4" fillId="0" borderId="0"/>
    <xf numFmtId="0" fontId="5" fillId="0" borderId="0"/>
    <xf numFmtId="0" fontId="6" fillId="0" borderId="0"/>
    <xf numFmtId="0" fontId="1" fillId="0" borderId="0"/>
    <xf numFmtId="0" fontId="1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7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8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4" fillId="16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7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4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5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0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1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2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23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8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19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0" fillId="24" borderId="0" applyNumberFormat="0" applyBorder="0" applyAlignment="0" applyProtection="0"/>
    <xf numFmtId="0" fontId="11" fillId="12" borderId="11" applyNumberFormat="0" applyAlignment="0" applyProtection="0"/>
    <xf numFmtId="0" fontId="11" fillId="12" borderId="11" applyNumberFormat="0" applyAlignment="0" applyProtection="0"/>
    <xf numFmtId="0" fontId="11" fillId="12" borderId="11" applyNumberFormat="0" applyAlignment="0" applyProtection="0"/>
    <xf numFmtId="0" fontId="11" fillId="12" borderId="11" applyNumberFormat="0" applyAlignment="0" applyProtection="0"/>
    <xf numFmtId="0" fontId="11" fillId="12" borderId="11" applyNumberFormat="0" applyAlignment="0" applyProtection="0"/>
    <xf numFmtId="0" fontId="11" fillId="12" borderId="11" applyNumberFormat="0" applyAlignment="0" applyProtection="0"/>
    <xf numFmtId="0" fontId="11" fillId="12" borderId="11" applyNumberFormat="0" applyAlignment="0" applyProtection="0"/>
    <xf numFmtId="0" fontId="11" fillId="12" borderId="11" applyNumberFormat="0" applyAlignment="0" applyProtection="0"/>
    <xf numFmtId="0" fontId="11" fillId="12" borderId="11" applyNumberFormat="0" applyAlignment="0" applyProtection="0"/>
    <xf numFmtId="0" fontId="12" fillId="25" borderId="12" applyNumberFormat="0" applyAlignment="0" applyProtection="0"/>
    <xf numFmtId="0" fontId="12" fillId="25" borderId="12" applyNumberFormat="0" applyAlignment="0" applyProtection="0"/>
    <xf numFmtId="0" fontId="12" fillId="25" borderId="12" applyNumberFormat="0" applyAlignment="0" applyProtection="0"/>
    <xf numFmtId="0" fontId="12" fillId="25" borderId="12" applyNumberFormat="0" applyAlignment="0" applyProtection="0"/>
    <xf numFmtId="0" fontId="12" fillId="25" borderId="12" applyNumberFormat="0" applyAlignment="0" applyProtection="0"/>
    <xf numFmtId="0" fontId="12" fillId="25" borderId="12" applyNumberFormat="0" applyAlignment="0" applyProtection="0"/>
    <xf numFmtId="0" fontId="12" fillId="25" borderId="12" applyNumberFormat="0" applyAlignment="0" applyProtection="0"/>
    <xf numFmtId="0" fontId="12" fillId="25" borderId="12" applyNumberFormat="0" applyAlignment="0" applyProtection="0"/>
    <xf numFmtId="0" fontId="12" fillId="25" borderId="12" applyNumberFormat="0" applyAlignment="0" applyProtection="0"/>
    <xf numFmtId="0" fontId="13" fillId="25" borderId="11" applyNumberFormat="0" applyAlignment="0" applyProtection="0"/>
    <xf numFmtId="0" fontId="13" fillId="25" borderId="11" applyNumberFormat="0" applyAlignment="0" applyProtection="0"/>
    <xf numFmtId="0" fontId="13" fillId="25" borderId="11" applyNumberFormat="0" applyAlignment="0" applyProtection="0"/>
    <xf numFmtId="0" fontId="13" fillId="25" borderId="11" applyNumberFormat="0" applyAlignment="0" applyProtection="0"/>
    <xf numFmtId="0" fontId="13" fillId="25" borderId="11" applyNumberFormat="0" applyAlignment="0" applyProtection="0"/>
    <xf numFmtId="0" fontId="13" fillId="25" borderId="11" applyNumberFormat="0" applyAlignment="0" applyProtection="0"/>
    <xf numFmtId="0" fontId="13" fillId="25" borderId="11" applyNumberFormat="0" applyAlignment="0" applyProtection="0"/>
    <xf numFmtId="0" fontId="13" fillId="25" borderId="11" applyNumberFormat="0" applyAlignment="0" applyProtection="0"/>
    <xf numFmtId="0" fontId="13" fillId="25" borderId="11" applyNumberFormat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4" fillId="0" borderId="13" applyNumberFormat="0" applyFill="0" applyAlignment="0" applyProtection="0"/>
    <xf numFmtId="0" fontId="15" fillId="0" borderId="14" applyNumberFormat="0" applyFill="0" applyAlignment="0" applyProtection="0"/>
    <xf numFmtId="0" fontId="15" fillId="0" borderId="14" applyNumberFormat="0" applyFill="0" applyAlignment="0" applyProtection="0"/>
    <xf numFmtId="0" fontId="15" fillId="0" borderId="14" applyNumberFormat="0" applyFill="0" applyAlignment="0" applyProtection="0"/>
    <xf numFmtId="0" fontId="15" fillId="0" borderId="14" applyNumberFormat="0" applyFill="0" applyAlignment="0" applyProtection="0"/>
    <xf numFmtId="0" fontId="15" fillId="0" borderId="14" applyNumberFormat="0" applyFill="0" applyAlignment="0" applyProtection="0"/>
    <xf numFmtId="0" fontId="15" fillId="0" borderId="14" applyNumberFormat="0" applyFill="0" applyAlignment="0" applyProtection="0"/>
    <xf numFmtId="0" fontId="15" fillId="0" borderId="14" applyNumberFormat="0" applyFill="0" applyAlignment="0" applyProtection="0"/>
    <xf numFmtId="0" fontId="15" fillId="0" borderId="14" applyNumberFormat="0" applyFill="0" applyAlignment="0" applyProtection="0"/>
    <xf numFmtId="0" fontId="15" fillId="0" borderId="14" applyNumberFormat="0" applyFill="0" applyAlignment="0" applyProtection="0"/>
    <xf numFmtId="0" fontId="16" fillId="0" borderId="15" applyNumberFormat="0" applyFill="0" applyAlignment="0" applyProtection="0"/>
    <xf numFmtId="0" fontId="16" fillId="0" borderId="15" applyNumberFormat="0" applyFill="0" applyAlignment="0" applyProtection="0"/>
    <xf numFmtId="0" fontId="16" fillId="0" borderId="15" applyNumberFormat="0" applyFill="0" applyAlignment="0" applyProtection="0"/>
    <xf numFmtId="0" fontId="16" fillId="0" borderId="15" applyNumberFormat="0" applyFill="0" applyAlignment="0" applyProtection="0"/>
    <xf numFmtId="0" fontId="16" fillId="0" borderId="15" applyNumberFormat="0" applyFill="0" applyAlignment="0" applyProtection="0"/>
    <xf numFmtId="0" fontId="16" fillId="0" borderId="15" applyNumberFormat="0" applyFill="0" applyAlignment="0" applyProtection="0"/>
    <xf numFmtId="0" fontId="16" fillId="0" borderId="15" applyNumberFormat="0" applyFill="0" applyAlignment="0" applyProtection="0"/>
    <xf numFmtId="0" fontId="16" fillId="0" borderId="15" applyNumberFormat="0" applyFill="0" applyAlignment="0" applyProtection="0"/>
    <xf numFmtId="0" fontId="16" fillId="0" borderId="15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7" fillId="0" borderId="16" applyNumberFormat="0" applyFill="0" applyAlignment="0" applyProtection="0"/>
    <xf numFmtId="0" fontId="18" fillId="26" borderId="17" applyNumberFormat="0" applyAlignment="0" applyProtection="0"/>
    <xf numFmtId="0" fontId="18" fillId="26" borderId="17" applyNumberFormat="0" applyAlignment="0" applyProtection="0"/>
    <xf numFmtId="0" fontId="18" fillId="26" borderId="17" applyNumberFormat="0" applyAlignment="0" applyProtection="0"/>
    <xf numFmtId="0" fontId="18" fillId="26" borderId="17" applyNumberFormat="0" applyAlignment="0" applyProtection="0"/>
    <xf numFmtId="0" fontId="18" fillId="26" borderId="17" applyNumberFormat="0" applyAlignment="0" applyProtection="0"/>
    <xf numFmtId="0" fontId="18" fillId="26" borderId="17" applyNumberFormat="0" applyAlignment="0" applyProtection="0"/>
    <xf numFmtId="0" fontId="18" fillId="26" borderId="17" applyNumberFormat="0" applyAlignment="0" applyProtection="0"/>
    <xf numFmtId="0" fontId="18" fillId="26" borderId="17" applyNumberFormat="0" applyAlignment="0" applyProtection="0"/>
    <xf numFmtId="0" fontId="18" fillId="26" borderId="17" applyNumberFormat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20" fillId="27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1" fillId="8" borderId="0" applyNumberFormat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4" fillId="28" borderId="18" applyNumberFormat="0" applyFont="0" applyAlignment="0" applyProtection="0"/>
    <xf numFmtId="0" fontId="4" fillId="28" borderId="18" applyNumberFormat="0" applyFont="0" applyAlignment="0" applyProtection="0"/>
    <xf numFmtId="0" fontId="4" fillId="28" borderId="18" applyNumberFormat="0" applyFont="0" applyAlignment="0" applyProtection="0"/>
    <xf numFmtId="0" fontId="4" fillId="28" borderId="18" applyNumberFormat="0" applyFont="0" applyAlignment="0" applyProtection="0"/>
    <xf numFmtId="0" fontId="4" fillId="28" borderId="18" applyNumberFormat="0" applyFont="0" applyAlignment="0" applyProtection="0"/>
    <xf numFmtId="0" fontId="4" fillId="28" borderId="18" applyNumberFormat="0" applyFont="0" applyAlignment="0" applyProtection="0"/>
    <xf numFmtId="0" fontId="4" fillId="28" borderId="18" applyNumberFormat="0" applyFont="0" applyAlignment="0" applyProtection="0"/>
    <xf numFmtId="0" fontId="4" fillId="28" borderId="18" applyNumberFormat="0" applyFont="0" applyAlignment="0" applyProtection="0"/>
    <xf numFmtId="0" fontId="4" fillId="28" borderId="18" applyNumberFormat="0" applyFont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3" fillId="0" borderId="19" applyNumberFormat="0" applyFill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4" fillId="0" borderId="0" applyNumberFormat="0" applyFill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25" fillId="9" borderId="0" applyNumberFormat="0" applyBorder="0" applyAlignment="0" applyProtection="0"/>
    <xf numFmtId="0" fontId="1" fillId="0" borderId="0"/>
    <xf numFmtId="0" fontId="5" fillId="0" borderId="0"/>
    <xf numFmtId="0" fontId="26" fillId="0" borderId="0"/>
    <xf numFmtId="0" fontId="26" fillId="0" borderId="0"/>
    <xf numFmtId="0" fontId="27" fillId="0" borderId="0"/>
    <xf numFmtId="0" fontId="32" fillId="0" borderId="0"/>
    <xf numFmtId="0" fontId="5" fillId="0" borderId="0"/>
    <xf numFmtId="0" fontId="5" fillId="0" borderId="0"/>
    <xf numFmtId="0" fontId="26" fillId="0" borderId="0"/>
    <xf numFmtId="0" fontId="26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31" fillId="0" borderId="0">
      <alignment vertical="top"/>
    </xf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70" fontId="5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0" fontId="38" fillId="0" borderId="0"/>
    <xf numFmtId="0" fontId="4" fillId="0" borderId="0"/>
    <xf numFmtId="0" fontId="4" fillId="0" borderId="0"/>
    <xf numFmtId="0" fontId="39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165" fontId="4" fillId="0" borderId="0" applyFont="0" applyFill="0" applyBorder="0" applyAlignment="0" applyProtection="0"/>
    <xf numFmtId="0" fontId="5" fillId="0" borderId="0">
      <alignment vertical="top"/>
    </xf>
    <xf numFmtId="174" fontId="46" fillId="0" borderId="0"/>
    <xf numFmtId="0" fontId="47" fillId="0" borderId="0"/>
    <xf numFmtId="0" fontId="4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1" fillId="0" borderId="0"/>
    <xf numFmtId="0" fontId="5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8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38" fillId="0" borderId="0" applyFont="0" applyFill="0" applyBorder="0" applyAlignment="0" applyProtection="0"/>
    <xf numFmtId="0" fontId="54" fillId="0" borderId="0"/>
    <xf numFmtId="0" fontId="1" fillId="0" borderId="0"/>
    <xf numFmtId="0" fontId="1" fillId="0" borderId="0"/>
    <xf numFmtId="0" fontId="54" fillId="0" borderId="0"/>
    <xf numFmtId="0" fontId="1" fillId="0" borderId="0"/>
    <xf numFmtId="0" fontId="55" fillId="0" borderId="0"/>
    <xf numFmtId="0" fontId="56" fillId="0" borderId="0" applyNumberFormat="0" applyFill="0" applyBorder="0" applyAlignment="0" applyProtection="0"/>
    <xf numFmtId="171" fontId="6" fillId="0" borderId="0" applyFont="0" applyFill="0" applyBorder="0" applyAlignment="0" applyProtection="0"/>
    <xf numFmtId="166" fontId="54" fillId="0" borderId="0" applyFont="0" applyFill="0" applyBorder="0" applyAlignment="0" applyProtection="0"/>
    <xf numFmtId="0" fontId="4" fillId="0" borderId="0"/>
    <xf numFmtId="0" fontId="6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7" fillId="0" borderId="0"/>
    <xf numFmtId="0" fontId="1" fillId="0" borderId="0"/>
    <xf numFmtId="166" fontId="1" fillId="0" borderId="0" applyFont="0" applyFill="0" applyBorder="0" applyAlignment="0" applyProtection="0"/>
    <xf numFmtId="0" fontId="63" fillId="0" borderId="0"/>
    <xf numFmtId="0" fontId="1" fillId="0" borderId="0"/>
    <xf numFmtId="0" fontId="1" fillId="0" borderId="0"/>
    <xf numFmtId="0" fontId="5" fillId="0" borderId="0"/>
    <xf numFmtId="0" fontId="6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5" fillId="0" borderId="0"/>
    <xf numFmtId="0" fontId="64" fillId="0" borderId="0"/>
    <xf numFmtId="0" fontId="64" fillId="0" borderId="0"/>
    <xf numFmtId="0" fontId="63" fillId="0" borderId="0"/>
    <xf numFmtId="0" fontId="11" fillId="12" borderId="28" applyNumberFormat="0" applyAlignment="0" applyProtection="0"/>
    <xf numFmtId="0" fontId="4" fillId="28" borderId="31" applyNumberFormat="0" applyFont="0" applyAlignment="0" applyProtection="0"/>
    <xf numFmtId="0" fontId="4" fillId="28" borderId="31" applyNumberFormat="0" applyFont="0" applyAlignment="0" applyProtection="0"/>
    <xf numFmtId="0" fontId="4" fillId="28" borderId="31" applyNumberFormat="0" applyFont="0" applyAlignment="0" applyProtection="0"/>
    <xf numFmtId="0" fontId="4" fillId="28" borderId="31" applyNumberFormat="0" applyFont="0" applyAlignment="0" applyProtection="0"/>
    <xf numFmtId="0" fontId="4" fillId="28" borderId="31" applyNumberFormat="0" applyFont="0" applyAlignment="0" applyProtection="0"/>
    <xf numFmtId="0" fontId="4" fillId="28" borderId="31" applyNumberFormat="0" applyFont="0" applyAlignment="0" applyProtection="0"/>
    <xf numFmtId="0" fontId="4" fillId="28" borderId="31" applyNumberFormat="0" applyFont="0" applyAlignment="0" applyProtection="0"/>
    <xf numFmtId="0" fontId="4" fillId="28" borderId="31" applyNumberFormat="0" applyFont="0" applyAlignment="0" applyProtection="0"/>
    <xf numFmtId="0" fontId="4" fillId="28" borderId="31" applyNumberFormat="0" applyFont="0" applyAlignment="0" applyProtection="0"/>
    <xf numFmtId="0" fontId="17" fillId="0" borderId="30" applyNumberFormat="0" applyFill="0" applyAlignment="0" applyProtection="0"/>
    <xf numFmtId="0" fontId="17" fillId="0" borderId="30" applyNumberFormat="0" applyFill="0" applyAlignment="0" applyProtection="0"/>
    <xf numFmtId="0" fontId="17" fillId="0" borderId="30" applyNumberFormat="0" applyFill="0" applyAlignment="0" applyProtection="0"/>
    <xf numFmtId="0" fontId="17" fillId="0" borderId="30" applyNumberFormat="0" applyFill="0" applyAlignment="0" applyProtection="0"/>
    <xf numFmtId="0" fontId="17" fillId="0" borderId="30" applyNumberFormat="0" applyFill="0" applyAlignment="0" applyProtection="0"/>
    <xf numFmtId="0" fontId="17" fillId="0" borderId="30" applyNumberFormat="0" applyFill="0" applyAlignment="0" applyProtection="0"/>
    <xf numFmtId="0" fontId="17" fillId="0" borderId="30" applyNumberFormat="0" applyFill="0" applyAlignment="0" applyProtection="0"/>
    <xf numFmtId="0" fontId="17" fillId="0" borderId="30" applyNumberFormat="0" applyFill="0" applyAlignment="0" applyProtection="0"/>
    <xf numFmtId="0" fontId="17" fillId="0" borderId="30" applyNumberFormat="0" applyFill="0" applyAlignment="0" applyProtection="0"/>
    <xf numFmtId="0" fontId="13" fillId="25" borderId="28" applyNumberFormat="0" applyAlignment="0" applyProtection="0"/>
    <xf numFmtId="0" fontId="13" fillId="25" borderId="28" applyNumberFormat="0" applyAlignment="0" applyProtection="0"/>
    <xf numFmtId="0" fontId="13" fillId="25" borderId="28" applyNumberFormat="0" applyAlignment="0" applyProtection="0"/>
    <xf numFmtId="0" fontId="13" fillId="25" borderId="28" applyNumberFormat="0" applyAlignment="0" applyProtection="0"/>
    <xf numFmtId="0" fontId="13" fillId="25" borderId="28" applyNumberFormat="0" applyAlignment="0" applyProtection="0"/>
    <xf numFmtId="0" fontId="13" fillId="25" borderId="28" applyNumberFormat="0" applyAlignment="0" applyProtection="0"/>
    <xf numFmtId="0" fontId="11" fillId="12" borderId="28" applyNumberFormat="0" applyAlignment="0" applyProtection="0"/>
    <xf numFmtId="0" fontId="11" fillId="12" borderId="28" applyNumberFormat="0" applyAlignment="0" applyProtection="0"/>
    <xf numFmtId="0" fontId="11" fillId="12" borderId="28" applyNumberFormat="0" applyAlignment="0" applyProtection="0"/>
    <xf numFmtId="0" fontId="11" fillId="12" borderId="28" applyNumberFormat="0" applyAlignment="0" applyProtection="0"/>
    <xf numFmtId="0" fontId="11" fillId="12" borderId="28" applyNumberFormat="0" applyAlignment="0" applyProtection="0"/>
    <xf numFmtId="0" fontId="11" fillId="12" borderId="28" applyNumberFormat="0" applyAlignment="0" applyProtection="0"/>
    <xf numFmtId="0" fontId="11" fillId="12" borderId="28" applyNumberFormat="0" applyAlignment="0" applyProtection="0"/>
    <xf numFmtId="0" fontId="11" fillId="12" borderId="28" applyNumberFormat="0" applyAlignment="0" applyProtection="0"/>
    <xf numFmtId="0" fontId="13" fillId="25" borderId="28" applyNumberFormat="0" applyAlignment="0" applyProtection="0"/>
    <xf numFmtId="0" fontId="13" fillId="25" borderId="28" applyNumberFormat="0" applyAlignment="0" applyProtection="0"/>
    <xf numFmtId="0" fontId="13" fillId="25" borderId="28" applyNumberFormat="0" applyAlignment="0" applyProtection="0"/>
    <xf numFmtId="0" fontId="12" fillId="25" borderId="29" applyNumberFormat="0" applyAlignment="0" applyProtection="0"/>
    <xf numFmtId="0" fontId="12" fillId="25" borderId="29" applyNumberFormat="0" applyAlignment="0" applyProtection="0"/>
    <xf numFmtId="0" fontId="12" fillId="25" borderId="29" applyNumberFormat="0" applyAlignment="0" applyProtection="0"/>
    <xf numFmtId="0" fontId="12" fillId="25" borderId="29" applyNumberFormat="0" applyAlignment="0" applyProtection="0"/>
    <xf numFmtId="0" fontId="12" fillId="25" borderId="29" applyNumberFormat="0" applyAlignment="0" applyProtection="0"/>
    <xf numFmtId="0" fontId="12" fillId="25" borderId="29" applyNumberFormat="0" applyAlignment="0" applyProtection="0"/>
    <xf numFmtId="0" fontId="12" fillId="25" borderId="29" applyNumberFormat="0" applyAlignment="0" applyProtection="0"/>
    <xf numFmtId="0" fontId="12" fillId="25" borderId="29" applyNumberFormat="0" applyAlignment="0" applyProtection="0"/>
    <xf numFmtId="0" fontId="12" fillId="25" borderId="29" applyNumberFormat="0" applyAlignment="0" applyProtection="0"/>
  </cellStyleXfs>
  <cellXfs count="385">
    <xf numFmtId="0" fontId="0" fillId="0" borderId="0" xfId="0"/>
    <xf numFmtId="0" fontId="0" fillId="0" borderId="0" xfId="0" applyAlignment="1">
      <alignment vertical="top"/>
    </xf>
    <xf numFmtId="0" fontId="3" fillId="0" borderId="5" xfId="0" applyFont="1" applyBorder="1" applyAlignment="1">
      <alignment horizontal="center" vertical="top" wrapText="1"/>
    </xf>
    <xf numFmtId="0" fontId="2" fillId="2" borderId="5" xfId="0" applyFont="1" applyFill="1" applyBorder="1" applyAlignment="1">
      <alignment horizontal="center" vertical="top" wrapText="1"/>
    </xf>
    <xf numFmtId="0" fontId="3" fillId="0" borderId="5" xfId="0" applyFont="1" applyBorder="1" applyAlignment="1">
      <alignment vertical="top" wrapText="1"/>
    </xf>
    <xf numFmtId="49" fontId="3" fillId="0" borderId="5" xfId="0" applyNumberFormat="1" applyFont="1" applyBorder="1" applyAlignment="1">
      <alignment vertical="top" wrapText="1"/>
    </xf>
    <xf numFmtId="49" fontId="3" fillId="4" borderId="5" xfId="0" applyNumberFormat="1" applyFont="1" applyFill="1" applyBorder="1" applyAlignment="1">
      <alignment vertical="top" wrapText="1"/>
    </xf>
    <xf numFmtId="0" fontId="3" fillId="4" borderId="5" xfId="0" applyFont="1" applyFill="1" applyBorder="1" applyAlignment="1">
      <alignment vertical="top" wrapText="1"/>
    </xf>
    <xf numFmtId="0" fontId="3" fillId="0" borderId="5" xfId="0" applyFont="1" applyFill="1" applyBorder="1" applyAlignment="1">
      <alignment vertical="top" wrapText="1"/>
    </xf>
    <xf numFmtId="0" fontId="3" fillId="0" borderId="5" xfId="0" applyFont="1" applyFill="1" applyBorder="1" applyAlignment="1">
      <alignment horizontal="center" vertical="top" wrapText="1"/>
    </xf>
    <xf numFmtId="49" fontId="28" fillId="4" borderId="5" xfId="0" applyNumberFormat="1" applyFont="1" applyFill="1" applyBorder="1" applyAlignment="1">
      <alignment vertical="top" wrapText="1"/>
    </xf>
    <xf numFmtId="0" fontId="28" fillId="4" borderId="5" xfId="0" applyFont="1" applyFill="1" applyBorder="1" applyAlignment="1">
      <alignment vertical="top" wrapText="1"/>
    </xf>
    <xf numFmtId="49" fontId="28" fillId="0" borderId="5" xfId="0" applyNumberFormat="1" applyFont="1" applyBorder="1" applyAlignment="1">
      <alignment vertical="top" wrapText="1"/>
    </xf>
    <xf numFmtId="0" fontId="0" fillId="0" borderId="5" xfId="0" applyBorder="1" applyAlignment="1">
      <alignment vertical="top"/>
    </xf>
    <xf numFmtId="49" fontId="3" fillId="0" borderId="5" xfId="0" applyNumberFormat="1" applyFont="1" applyFill="1" applyBorder="1" applyAlignment="1">
      <alignment vertical="top" wrapText="1"/>
    </xf>
    <xf numFmtId="0" fontId="2" fillId="4" borderId="5" xfId="0" applyFont="1" applyFill="1" applyBorder="1" applyAlignment="1">
      <alignment vertical="top" wrapText="1"/>
    </xf>
    <xf numFmtId="0" fontId="0" fillId="0" borderId="0" xfId="0" applyFill="1" applyBorder="1" applyAlignment="1">
      <alignment vertical="top"/>
    </xf>
    <xf numFmtId="0" fontId="28" fillId="0" borderId="2" xfId="0" applyFont="1" applyFill="1" applyBorder="1" applyAlignment="1">
      <alignment vertical="top" wrapText="1"/>
    </xf>
    <xf numFmtId="0" fontId="29" fillId="0" borderId="5" xfId="0" applyFont="1" applyFill="1" applyBorder="1" applyAlignment="1">
      <alignment horizontal="center" vertical="top" wrapText="1"/>
    </xf>
    <xf numFmtId="49" fontId="28" fillId="0" borderId="5" xfId="0" applyNumberFormat="1" applyFont="1" applyFill="1" applyBorder="1" applyAlignment="1">
      <alignment vertical="top" wrapText="1"/>
    </xf>
    <xf numFmtId="0" fontId="0" fillId="0" borderId="0" xfId="0" applyAlignment="1">
      <alignment vertical="top" wrapText="1"/>
    </xf>
    <xf numFmtId="0" fontId="45" fillId="0" borderId="5" xfId="0" applyFont="1" applyFill="1" applyBorder="1" applyAlignment="1">
      <alignment vertical="top" wrapText="1"/>
    </xf>
    <xf numFmtId="0" fontId="45" fillId="4" borderId="5" xfId="0" applyFont="1" applyFill="1" applyBorder="1" applyAlignment="1">
      <alignment vertical="top" wrapText="1"/>
    </xf>
    <xf numFmtId="4" fontId="3" fillId="4" borderId="5" xfId="0" applyNumberFormat="1" applyFont="1" applyFill="1" applyBorder="1" applyAlignment="1">
      <alignment vertical="top" wrapText="1"/>
    </xf>
    <xf numFmtId="0" fontId="28" fillId="4" borderId="2" xfId="0" applyFont="1" applyFill="1" applyBorder="1" applyAlignment="1">
      <alignment vertical="top" wrapText="1"/>
    </xf>
    <xf numFmtId="4" fontId="7" fillId="0" borderId="5" xfId="0" applyNumberFormat="1" applyFont="1" applyFill="1" applyBorder="1" applyAlignment="1">
      <alignment vertical="top" wrapText="1"/>
    </xf>
    <xf numFmtId="0" fontId="37" fillId="0" borderId="5" xfId="0" applyFont="1" applyFill="1" applyBorder="1" applyAlignment="1">
      <alignment vertical="top" wrapText="1"/>
    </xf>
    <xf numFmtId="0" fontId="3" fillId="4" borderId="2" xfId="0" applyFont="1" applyFill="1" applyBorder="1" applyAlignment="1">
      <alignment vertical="top"/>
    </xf>
    <xf numFmtId="0" fontId="3" fillId="4" borderId="3" xfId="0" applyFont="1" applyFill="1" applyBorder="1" applyAlignment="1">
      <alignment vertical="top"/>
    </xf>
    <xf numFmtId="0" fontId="3" fillId="32" borderId="5" xfId="0" applyFont="1" applyFill="1" applyBorder="1" applyAlignment="1">
      <alignment vertical="top" wrapText="1"/>
    </xf>
    <xf numFmtId="4" fontId="3" fillId="32" borderId="5" xfId="0" applyNumberFormat="1" applyFont="1" applyFill="1" applyBorder="1" applyAlignment="1">
      <alignment vertical="top" wrapText="1"/>
    </xf>
    <xf numFmtId="0" fontId="3" fillId="31" borderId="5" xfId="0" applyFont="1" applyFill="1" applyBorder="1" applyAlignment="1">
      <alignment vertical="top" wrapText="1"/>
    </xf>
    <xf numFmtId="49" fontId="35" fillId="31" borderId="5" xfId="0" applyNumberFormat="1" applyFont="1" applyFill="1" applyBorder="1" applyAlignment="1">
      <alignment vertical="top" wrapText="1"/>
    </xf>
    <xf numFmtId="0" fontId="35" fillId="31" borderId="5" xfId="0" applyFont="1" applyFill="1" applyBorder="1" applyAlignment="1">
      <alignment vertical="top" wrapText="1"/>
    </xf>
    <xf numFmtId="0" fontId="34" fillId="31" borderId="5" xfId="0" applyFont="1" applyFill="1" applyBorder="1" applyAlignment="1">
      <alignment vertical="top" wrapText="1"/>
    </xf>
    <xf numFmtId="4" fontId="34" fillId="31" borderId="5" xfId="0" applyNumberFormat="1" applyFont="1" applyFill="1" applyBorder="1" applyAlignment="1">
      <alignment vertical="top" wrapText="1"/>
    </xf>
    <xf numFmtId="0" fontId="34" fillId="31" borderId="2" xfId="0" applyFont="1" applyFill="1" applyBorder="1" applyAlignment="1">
      <alignment vertical="top"/>
    </xf>
    <xf numFmtId="0" fontId="34" fillId="31" borderId="3" xfId="0" applyFont="1" applyFill="1" applyBorder="1" applyAlignment="1">
      <alignment vertical="top"/>
    </xf>
    <xf numFmtId="4" fontId="7" fillId="0" borderId="5" xfId="0" applyNumberFormat="1" applyFont="1" applyBorder="1" applyAlignment="1">
      <alignment vertical="top" wrapText="1"/>
    </xf>
    <xf numFmtId="0" fontId="3" fillId="0" borderId="2" xfId="0" applyFont="1" applyBorder="1" applyAlignment="1">
      <alignment vertical="top"/>
    </xf>
    <xf numFmtId="0" fontId="3" fillId="0" borderId="3" xfId="0" applyFont="1" applyBorder="1" applyAlignment="1">
      <alignment vertical="top"/>
    </xf>
    <xf numFmtId="49" fontId="28" fillId="31" borderId="5" xfId="0" applyNumberFormat="1" applyFont="1" applyFill="1" applyBorder="1" applyAlignment="1">
      <alignment vertical="top" wrapText="1"/>
    </xf>
    <xf numFmtId="0" fontId="28" fillId="31" borderId="5" xfId="0" applyFont="1" applyFill="1" applyBorder="1" applyAlignment="1">
      <alignment vertical="top" wrapText="1"/>
    </xf>
    <xf numFmtId="4" fontId="3" fillId="31" borderId="5" xfId="0" applyNumberFormat="1" applyFont="1" applyFill="1" applyBorder="1" applyAlignment="1">
      <alignment vertical="top" wrapText="1"/>
    </xf>
    <xf numFmtId="0" fontId="3" fillId="31" borderId="2" xfId="0" applyFont="1" applyFill="1" applyBorder="1" applyAlignment="1">
      <alignment vertical="top"/>
    </xf>
    <xf numFmtId="0" fontId="3" fillId="31" borderId="3" xfId="0" applyFont="1" applyFill="1" applyBorder="1" applyAlignment="1">
      <alignment vertical="top"/>
    </xf>
    <xf numFmtId="4" fontId="28" fillId="31" borderId="5" xfId="0" applyNumberFormat="1" applyFont="1" applyFill="1" applyBorder="1" applyAlignment="1">
      <alignment vertical="top" wrapText="1"/>
    </xf>
    <xf numFmtId="0" fontId="28" fillId="31" borderId="2" xfId="0" applyFont="1" applyFill="1" applyBorder="1" applyAlignment="1">
      <alignment vertical="top"/>
    </xf>
    <xf numFmtId="0" fontId="28" fillId="31" borderId="3" xfId="0" applyFont="1" applyFill="1" applyBorder="1" applyAlignment="1">
      <alignment vertical="top"/>
    </xf>
    <xf numFmtId="0" fontId="28" fillId="31" borderId="1" xfId="0" applyFont="1" applyFill="1" applyBorder="1" applyAlignment="1">
      <alignment vertical="top" wrapText="1"/>
    </xf>
    <xf numFmtId="0" fontId="28" fillId="0" borderId="5" xfId="0" applyFont="1" applyFill="1" applyBorder="1" applyAlignment="1">
      <alignment vertical="top" wrapText="1"/>
    </xf>
    <xf numFmtId="4" fontId="3" fillId="0" borderId="5" xfId="0" applyNumberFormat="1" applyFont="1" applyFill="1" applyBorder="1" applyAlignment="1">
      <alignment vertical="top" wrapText="1"/>
    </xf>
    <xf numFmtId="4" fontId="33" fillId="4" borderId="5" xfId="0" applyNumberFormat="1" applyFont="1" applyFill="1" applyBorder="1" applyAlignment="1">
      <alignment vertical="top" wrapText="1"/>
    </xf>
    <xf numFmtId="0" fontId="28" fillId="4" borderId="2" xfId="0" applyFont="1" applyFill="1" applyBorder="1" applyAlignment="1">
      <alignment vertical="top"/>
    </xf>
    <xf numFmtId="0" fontId="28" fillId="4" borderId="3" xfId="0" applyFont="1" applyFill="1" applyBorder="1" applyAlignment="1">
      <alignment vertical="top"/>
    </xf>
    <xf numFmtId="0" fontId="37" fillId="4" borderId="5" xfId="0" applyFont="1" applyFill="1" applyBorder="1" applyAlignment="1">
      <alignment vertical="top" wrapText="1"/>
    </xf>
    <xf numFmtId="0" fontId="0" fillId="33" borderId="0" xfId="0" applyFill="1" applyAlignment="1">
      <alignment vertical="top"/>
    </xf>
    <xf numFmtId="4" fontId="33" fillId="31" borderId="5" xfId="0" applyNumberFormat="1" applyFont="1" applyFill="1" applyBorder="1" applyAlignment="1">
      <alignment vertical="top" wrapText="1"/>
    </xf>
    <xf numFmtId="0" fontId="0" fillId="33" borderId="0" xfId="0" applyFill="1" applyAlignment="1">
      <alignment vertical="top" wrapText="1"/>
    </xf>
    <xf numFmtId="4" fontId="7" fillId="32" borderId="5" xfId="0" applyNumberFormat="1" applyFont="1" applyFill="1" applyBorder="1" applyAlignment="1">
      <alignment vertical="top" wrapText="1"/>
    </xf>
    <xf numFmtId="0" fontId="2" fillId="2" borderId="8" xfId="0" applyFont="1" applyFill="1" applyBorder="1" applyAlignment="1">
      <alignment vertical="top" wrapText="1"/>
    </xf>
    <xf numFmtId="49" fontId="3" fillId="31" borderId="5" xfId="0" applyNumberFormat="1" applyFont="1" applyFill="1" applyBorder="1" applyAlignment="1">
      <alignment vertical="top" wrapText="1"/>
    </xf>
    <xf numFmtId="173" fontId="7" fillId="31" borderId="5" xfId="0" applyNumberFormat="1" applyFont="1" applyFill="1" applyBorder="1" applyAlignment="1">
      <alignment vertical="top" wrapText="1"/>
    </xf>
    <xf numFmtId="0" fontId="0" fillId="0" borderId="0" xfId="0" applyFont="1" applyAlignment="1">
      <alignment vertical="top"/>
    </xf>
    <xf numFmtId="49" fontId="28" fillId="31" borderId="1" xfId="0" applyNumberFormat="1" applyFont="1" applyFill="1" applyBorder="1" applyAlignment="1">
      <alignment vertical="top" wrapText="1"/>
    </xf>
    <xf numFmtId="4" fontId="33" fillId="31" borderId="1" xfId="0" applyNumberFormat="1" applyFont="1" applyFill="1" applyBorder="1" applyAlignment="1">
      <alignment vertical="top" wrapText="1"/>
    </xf>
    <xf numFmtId="49" fontId="28" fillId="31" borderId="4" xfId="0" applyNumberFormat="1" applyFont="1" applyFill="1" applyBorder="1" applyAlignment="1">
      <alignment vertical="top" wrapText="1"/>
    </xf>
    <xf numFmtId="4" fontId="33" fillId="31" borderId="4" xfId="0" applyNumberFormat="1" applyFont="1" applyFill="1" applyBorder="1" applyAlignment="1">
      <alignment vertical="top" wrapText="1"/>
    </xf>
    <xf numFmtId="4" fontId="35" fillId="32" borderId="4" xfId="0" applyNumberFormat="1" applyFont="1" applyFill="1" applyBorder="1" applyAlignment="1">
      <alignment vertical="top" wrapText="1"/>
    </xf>
    <xf numFmtId="0" fontId="36" fillId="0" borderId="0" xfId="0" applyFont="1" applyAlignment="1">
      <alignment vertical="top"/>
    </xf>
    <xf numFmtId="0" fontId="0" fillId="0" borderId="24" xfId="0" applyBorder="1" applyAlignment="1">
      <alignment vertical="top"/>
    </xf>
    <xf numFmtId="0" fontId="28" fillId="0" borderId="0" xfId="0" applyFont="1" applyFill="1" applyBorder="1" applyAlignment="1">
      <alignment vertical="center" wrapText="1"/>
    </xf>
    <xf numFmtId="0" fontId="3" fillId="0" borderId="0" xfId="0" applyFont="1" applyFill="1" applyBorder="1" applyAlignment="1">
      <alignment vertical="top" wrapText="1"/>
    </xf>
    <xf numFmtId="0" fontId="3" fillId="0" borderId="0" xfId="0" applyFont="1" applyFill="1" applyBorder="1" applyAlignment="1">
      <alignment horizontal="center" vertical="top" wrapText="1"/>
    </xf>
    <xf numFmtId="0" fontId="3" fillId="0" borderId="0" xfId="0" applyFont="1" applyFill="1" applyBorder="1" applyAlignment="1">
      <alignment vertical="top"/>
    </xf>
    <xf numFmtId="0" fontId="0" fillId="0" borderId="0" xfId="0" applyBorder="1" applyAlignment="1">
      <alignment vertical="top"/>
    </xf>
    <xf numFmtId="4" fontId="7" fillId="0" borderId="3" xfId="0" applyNumberFormat="1" applyFont="1" applyBorder="1" applyAlignment="1">
      <alignment vertical="top" wrapText="1"/>
    </xf>
    <xf numFmtId="49" fontId="51" fillId="0" borderId="5" xfId="0" applyNumberFormat="1" applyFont="1" applyFill="1" applyBorder="1" applyAlignment="1">
      <alignment vertical="top" wrapText="1"/>
    </xf>
    <xf numFmtId="0" fontId="51" fillId="0" borderId="2" xfId="0" applyFont="1" applyFill="1" applyBorder="1" applyAlignment="1">
      <alignment vertical="top" wrapText="1"/>
    </xf>
    <xf numFmtId="0" fontId="51" fillId="0" borderId="3" xfId="0" applyFont="1" applyFill="1" applyBorder="1" applyAlignment="1">
      <alignment vertical="top" wrapText="1"/>
    </xf>
    <xf numFmtId="4" fontId="51" fillId="0" borderId="5" xfId="0" applyNumberFormat="1" applyFont="1" applyFill="1" applyBorder="1" applyAlignment="1">
      <alignment vertical="top" wrapText="1"/>
    </xf>
    <xf numFmtId="0" fontId="52" fillId="0" borderId="0" xfId="0" applyFont="1" applyFill="1" applyAlignment="1">
      <alignment vertical="top"/>
    </xf>
    <xf numFmtId="0" fontId="0" fillId="0" borderId="0" xfId="0" applyFill="1" applyAlignment="1">
      <alignment vertical="top" wrapText="1"/>
    </xf>
    <xf numFmtId="0" fontId="0" fillId="0" borderId="0" xfId="0" applyFill="1" applyBorder="1" applyAlignment="1">
      <alignment horizontal="center" vertical="top" wrapText="1"/>
    </xf>
    <xf numFmtId="0" fontId="2" fillId="0" borderId="0" xfId="0" applyFont="1" applyFill="1" applyBorder="1" applyAlignment="1">
      <alignment horizontal="center" vertical="top" wrapText="1"/>
    </xf>
    <xf numFmtId="0" fontId="34" fillId="0" borderId="0" xfId="0" applyFont="1" applyFill="1" applyBorder="1" applyAlignment="1">
      <alignment vertical="top"/>
    </xf>
    <xf numFmtId="0" fontId="28" fillId="0" borderId="0" xfId="0" applyFont="1" applyFill="1" applyBorder="1" applyAlignment="1">
      <alignment vertical="top"/>
    </xf>
    <xf numFmtId="0" fontId="34" fillId="0" borderId="5" xfId="0" applyFont="1" applyFill="1" applyBorder="1" applyAlignment="1">
      <alignment vertical="top" wrapText="1"/>
    </xf>
    <xf numFmtId="0" fontId="44" fillId="0" borderId="0" xfId="0" applyNumberFormat="1" applyFont="1" applyFill="1" applyBorder="1" applyAlignment="1">
      <alignment horizontal="left" vertical="top"/>
    </xf>
    <xf numFmtId="0" fontId="2" fillId="0" borderId="0" xfId="0" applyFont="1" applyFill="1" applyBorder="1" applyAlignment="1">
      <alignment vertical="top"/>
    </xf>
    <xf numFmtId="0" fontId="9" fillId="0" borderId="0" xfId="0" applyNumberFormat="1" applyFont="1" applyFill="1" applyBorder="1" applyAlignment="1">
      <alignment horizontal="left" vertical="top"/>
    </xf>
    <xf numFmtId="0" fontId="9" fillId="0" borderId="0" xfId="0" applyFont="1" applyFill="1" applyBorder="1" applyAlignment="1">
      <alignment vertical="top"/>
    </xf>
    <xf numFmtId="0" fontId="3" fillId="4" borderId="2" xfId="0" applyFont="1" applyFill="1" applyBorder="1" applyAlignment="1">
      <alignment vertical="top" wrapText="1"/>
    </xf>
    <xf numFmtId="0" fontId="3" fillId="4" borderId="3" xfId="0" applyFont="1" applyFill="1" applyBorder="1" applyAlignment="1">
      <alignment vertical="top" wrapText="1"/>
    </xf>
    <xf numFmtId="0" fontId="34" fillId="4" borderId="5" xfId="0" applyFont="1" applyFill="1" applyBorder="1" applyAlignment="1">
      <alignment vertical="top" wrapText="1"/>
    </xf>
    <xf numFmtId="0" fontId="3" fillId="32" borderId="1" xfId="0" applyFont="1" applyFill="1" applyBorder="1" applyAlignment="1">
      <alignment vertical="top" wrapText="1"/>
    </xf>
    <xf numFmtId="0" fontId="2" fillId="2" borderId="2" xfId="0" applyFont="1" applyFill="1" applyBorder="1" applyAlignment="1">
      <alignment vertical="top" wrapText="1"/>
    </xf>
    <xf numFmtId="0" fontId="48" fillId="3" borderId="5" xfId="0" applyFont="1" applyFill="1" applyBorder="1" applyAlignment="1">
      <alignment vertical="center" wrapText="1"/>
    </xf>
    <xf numFmtId="4" fontId="35" fillId="31" borderId="5" xfId="0" applyNumberFormat="1" applyFont="1" applyFill="1" applyBorder="1" applyAlignment="1">
      <alignment horizontal="center" vertical="top" wrapText="1"/>
    </xf>
    <xf numFmtId="49" fontId="3" fillId="0" borderId="8" xfId="0" applyNumberFormat="1" applyFont="1" applyFill="1" applyBorder="1" applyAlignment="1">
      <alignment vertical="top" wrapText="1"/>
    </xf>
    <xf numFmtId="4" fontId="7" fillId="0" borderId="8" xfId="0" applyNumberFormat="1" applyFont="1" applyFill="1" applyBorder="1" applyAlignment="1">
      <alignment vertical="top" wrapText="1"/>
    </xf>
    <xf numFmtId="4" fontId="3" fillId="0" borderId="8" xfId="0" applyNumberFormat="1" applyFont="1" applyFill="1" applyBorder="1" applyAlignment="1">
      <alignment vertical="top" wrapText="1"/>
    </xf>
    <xf numFmtId="4" fontId="35" fillId="31" borderId="1" xfId="0" applyNumberFormat="1" applyFont="1" applyFill="1" applyBorder="1" applyAlignment="1">
      <alignment vertical="top" wrapText="1"/>
    </xf>
    <xf numFmtId="4" fontId="35" fillId="31" borderId="4" xfId="0" applyNumberFormat="1" applyFont="1" applyFill="1" applyBorder="1" applyAlignment="1">
      <alignment vertical="top" wrapText="1"/>
    </xf>
    <xf numFmtId="4" fontId="33" fillId="32" borderId="4" xfId="0" applyNumberFormat="1" applyFont="1" applyFill="1" applyBorder="1" applyAlignment="1">
      <alignment vertical="top" wrapText="1"/>
    </xf>
    <xf numFmtId="4" fontId="35" fillId="31" borderId="5" xfId="0" applyNumberFormat="1" applyFont="1" applyFill="1" applyBorder="1" applyAlignment="1">
      <alignment vertical="top" wrapText="1"/>
    </xf>
    <xf numFmtId="0" fontId="42" fillId="0" borderId="0" xfId="0" applyFont="1" applyAlignment="1">
      <alignment vertical="top"/>
    </xf>
    <xf numFmtId="0" fontId="29" fillId="0" borderId="0" xfId="0" applyFont="1" applyAlignment="1">
      <alignment vertical="top"/>
    </xf>
    <xf numFmtId="168" fontId="29" fillId="0" borderId="0" xfId="0" applyNumberFormat="1" applyFont="1" applyAlignment="1">
      <alignment vertical="top"/>
    </xf>
    <xf numFmtId="0" fontId="48" fillId="6" borderId="8" xfId="0" applyFont="1" applyFill="1" applyBorder="1" applyAlignment="1">
      <alignment horizontal="center" vertical="top"/>
    </xf>
    <xf numFmtId="0" fontId="29" fillId="5" borderId="5" xfId="0" applyFont="1" applyFill="1" applyBorder="1" applyAlignment="1">
      <alignment horizontal="center" vertical="top" wrapText="1"/>
    </xf>
    <xf numFmtId="0" fontId="29" fillId="37" borderId="5" xfId="0" applyFont="1" applyFill="1" applyBorder="1" applyAlignment="1">
      <alignment horizontal="center" vertical="top" wrapText="1"/>
    </xf>
    <xf numFmtId="0" fontId="48" fillId="5" borderId="5" xfId="0" applyFont="1" applyFill="1" applyBorder="1" applyAlignment="1">
      <alignment horizontal="center" vertical="top" wrapText="1"/>
    </xf>
    <xf numFmtId="0" fontId="48" fillId="36" borderId="5" xfId="0" applyFont="1" applyFill="1" applyBorder="1" applyAlignment="1">
      <alignment horizontal="center" vertical="top" wrapText="1"/>
    </xf>
    <xf numFmtId="0" fontId="29" fillId="36" borderId="5" xfId="0" applyFont="1" applyFill="1" applyBorder="1" applyAlignment="1">
      <alignment horizontal="center" vertical="top" wrapText="1"/>
    </xf>
    <xf numFmtId="0" fontId="48" fillId="30" borderId="22" xfId="0" applyFont="1" applyFill="1" applyBorder="1" applyAlignment="1">
      <alignment horizontal="center" vertical="top" wrapText="1"/>
    </xf>
    <xf numFmtId="0" fontId="48" fillId="31" borderId="5" xfId="0" applyFont="1" applyFill="1" applyBorder="1" applyAlignment="1">
      <alignment horizontal="center" vertical="top" wrapText="1"/>
    </xf>
    <xf numFmtId="0" fontId="48" fillId="37" borderId="5" xfId="0" applyFont="1" applyFill="1" applyBorder="1" applyAlignment="1">
      <alignment horizontal="center" vertical="top" wrapText="1"/>
    </xf>
    <xf numFmtId="0" fontId="29" fillId="6" borderId="5" xfId="0" applyFont="1" applyFill="1" applyBorder="1" applyAlignment="1">
      <alignment horizontal="center" vertical="top" wrapText="1"/>
    </xf>
    <xf numFmtId="0" fontId="2" fillId="0" borderId="0" xfId="0" applyFont="1" applyAlignment="1">
      <alignment horizontal="center" vertical="top" wrapText="1"/>
    </xf>
    <xf numFmtId="0" fontId="48" fillId="4" borderId="5" xfId="0" applyFont="1" applyFill="1" applyBorder="1" applyAlignment="1">
      <alignment vertical="top"/>
    </xf>
    <xf numFmtId="172" fontId="48" fillId="4" borderId="5" xfId="0" applyNumberFormat="1" applyFont="1" applyFill="1" applyBorder="1" applyAlignment="1">
      <alignment vertical="top"/>
    </xf>
    <xf numFmtId="172" fontId="48" fillId="3" borderId="5" xfId="0" applyNumberFormat="1" applyFont="1" applyFill="1" applyBorder="1" applyAlignment="1">
      <alignment vertical="top"/>
    </xf>
    <xf numFmtId="172" fontId="57" fillId="3" borderId="5" xfId="0" applyNumberFormat="1" applyFont="1" applyFill="1" applyBorder="1" applyAlignment="1">
      <alignment vertical="top"/>
    </xf>
    <xf numFmtId="0" fontId="48" fillId="4" borderId="5" xfId="0" applyFont="1" applyFill="1" applyBorder="1" applyAlignment="1">
      <alignment vertical="top" wrapText="1"/>
    </xf>
    <xf numFmtId="172" fontId="48" fillId="36" borderId="5" xfId="0" applyNumberFormat="1" applyFont="1" applyFill="1" applyBorder="1" applyAlignment="1">
      <alignment vertical="top"/>
    </xf>
    <xf numFmtId="172" fontId="57" fillId="36" borderId="5" xfId="0" applyNumberFormat="1" applyFont="1" applyFill="1" applyBorder="1" applyAlignment="1">
      <alignment vertical="top"/>
    </xf>
    <xf numFmtId="172" fontId="58" fillId="4" borderId="5" xfId="0" applyNumberFormat="1" applyFont="1" applyFill="1" applyBorder="1" applyAlignment="1">
      <alignment vertical="top"/>
    </xf>
    <xf numFmtId="0" fontId="29" fillId="0" borderId="5" xfId="0" applyFont="1" applyBorder="1" applyAlignment="1">
      <alignment vertical="top"/>
    </xf>
    <xf numFmtId="172" fontId="29" fillId="0" borderId="5" xfId="0" applyNumberFormat="1" applyFont="1" applyBorder="1" applyAlignment="1">
      <alignment vertical="top"/>
    </xf>
    <xf numFmtId="172" fontId="59" fillId="4" borderId="5" xfId="0" applyNumberFormat="1" applyFont="1" applyFill="1" applyBorder="1" applyAlignment="1">
      <alignment vertical="top"/>
    </xf>
    <xf numFmtId="172" fontId="60" fillId="0" borderId="5" xfId="0" applyNumberFormat="1" applyFont="1" applyBorder="1" applyAlignment="1">
      <alignment vertical="top"/>
    </xf>
    <xf numFmtId="168" fontId="58" fillId="4" borderId="5" xfId="0" applyNumberFormat="1" applyFont="1" applyFill="1" applyBorder="1" applyAlignment="1">
      <alignment vertical="top"/>
    </xf>
    <xf numFmtId="0" fontId="49" fillId="0" borderId="5" xfId="614" applyFont="1" applyFill="1" applyBorder="1" applyAlignment="1">
      <alignment horizontal="center" wrapText="1"/>
    </xf>
    <xf numFmtId="0" fontId="49" fillId="33" borderId="5" xfId="614" applyFont="1" applyFill="1" applyBorder="1" applyAlignment="1">
      <alignment horizontal="center" wrapText="1"/>
    </xf>
    <xf numFmtId="0" fontId="49" fillId="0" borderId="5" xfId="614" applyFont="1" applyBorder="1" applyAlignment="1">
      <alignment horizontal="center" wrapText="1"/>
    </xf>
    <xf numFmtId="0" fontId="61" fillId="33" borderId="5" xfId="614" applyFont="1" applyFill="1" applyBorder="1"/>
    <xf numFmtId="0" fontId="61" fillId="0" borderId="5" xfId="614" applyFont="1" applyFill="1" applyBorder="1" applyAlignment="1"/>
    <xf numFmtId="0" fontId="49" fillId="0" borderId="5" xfId="0" applyFont="1" applyBorder="1"/>
    <xf numFmtId="172" fontId="29" fillId="0" borderId="5" xfId="0" applyNumberFormat="1" applyFont="1" applyBorder="1" applyAlignment="1"/>
    <xf numFmtId="0" fontId="61" fillId="0" borderId="5" xfId="614" applyFont="1" applyFill="1" applyBorder="1"/>
    <xf numFmtId="172" fontId="29" fillId="37" borderId="5" xfId="0" applyNumberFormat="1" applyFont="1" applyFill="1" applyBorder="1" applyAlignment="1">
      <alignment vertical="top"/>
    </xf>
    <xf numFmtId="3" fontId="62" fillId="0" borderId="5" xfId="0" applyNumberFormat="1" applyFont="1" applyBorder="1" applyAlignment="1">
      <alignment vertical="top"/>
    </xf>
    <xf numFmtId="3" fontId="60" fillId="0" borderId="5" xfId="0" applyNumberFormat="1" applyFont="1" applyBorder="1" applyAlignment="1">
      <alignment vertical="top"/>
    </xf>
    <xf numFmtId="3" fontId="58" fillId="4" borderId="5" xfId="0" applyNumberFormat="1" applyFont="1" applyFill="1" applyBorder="1" applyAlignment="1">
      <alignment vertical="top"/>
    </xf>
    <xf numFmtId="3" fontId="59" fillId="4" borderId="5" xfId="0" applyNumberFormat="1" applyFont="1" applyFill="1" applyBorder="1" applyAlignment="1">
      <alignment vertical="top"/>
    </xf>
    <xf numFmtId="3" fontId="58" fillId="30" borderId="5" xfId="0" applyNumberFormat="1" applyFont="1" applyFill="1" applyBorder="1" applyAlignment="1">
      <alignment vertical="top"/>
    </xf>
    <xf numFmtId="3" fontId="62" fillId="37" borderId="5" xfId="0" applyNumberFormat="1" applyFont="1" applyFill="1" applyBorder="1" applyAlignment="1">
      <alignment vertical="top"/>
    </xf>
    <xf numFmtId="0" fontId="49" fillId="33" borderId="5" xfId="614" applyFont="1" applyFill="1" applyBorder="1" applyAlignment="1">
      <alignment horizontal="center" vertical="center" wrapText="1"/>
    </xf>
    <xf numFmtId="0" fontId="49" fillId="0" borderId="5" xfId="0" applyFont="1" applyBorder="1" applyAlignment="1">
      <alignment horizontal="center" vertical="top" wrapText="1"/>
    </xf>
    <xf numFmtId="0" fontId="49" fillId="0" borderId="5" xfId="614" applyFont="1" applyFill="1" applyBorder="1" applyAlignment="1">
      <alignment horizontal="center" vertical="center" wrapText="1"/>
    </xf>
    <xf numFmtId="0" fontId="49" fillId="0" borderId="1" xfId="614" applyFont="1" applyFill="1" applyBorder="1" applyAlignment="1">
      <alignment horizontal="center" vertical="center" wrapText="1"/>
    </xf>
    <xf numFmtId="4" fontId="58" fillId="4" borderId="5" xfId="0" applyNumberFormat="1" applyFont="1" applyFill="1" applyBorder="1" applyAlignment="1">
      <alignment vertical="top"/>
    </xf>
    <xf numFmtId="0" fontId="29" fillId="0" borderId="0" xfId="0" applyFont="1" applyBorder="1" applyAlignment="1">
      <alignment vertical="top"/>
    </xf>
    <xf numFmtId="172" fontId="29" fillId="0" borderId="0" xfId="0" applyNumberFormat="1" applyFont="1" applyBorder="1" applyAlignment="1">
      <alignment vertical="top"/>
    </xf>
    <xf numFmtId="3" fontId="29" fillId="0" borderId="0" xfId="0" applyNumberFormat="1" applyFont="1" applyBorder="1" applyAlignment="1">
      <alignment vertical="top"/>
    </xf>
    <xf numFmtId="3" fontId="59" fillId="0" borderId="0" xfId="0" applyNumberFormat="1" applyFont="1" applyBorder="1" applyAlignment="1">
      <alignment vertical="top"/>
    </xf>
    <xf numFmtId="173" fontId="7" fillId="0" borderId="5" xfId="0" applyNumberFormat="1" applyFont="1" applyFill="1" applyBorder="1" applyAlignment="1">
      <alignment vertical="top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vertical="top" wrapText="1"/>
    </xf>
    <xf numFmtId="0" fontId="3" fillId="4" borderId="2" xfId="0" applyFont="1" applyFill="1" applyBorder="1" applyAlignment="1">
      <alignment horizontal="center" vertical="top" wrapText="1"/>
    </xf>
    <xf numFmtId="0" fontId="3" fillId="4" borderId="3" xfId="0" applyFont="1" applyFill="1" applyBorder="1" applyAlignment="1">
      <alignment horizontal="center" vertical="top" wrapText="1"/>
    </xf>
    <xf numFmtId="0" fontId="0" fillId="0" borderId="24" xfId="0" applyBorder="1" applyAlignment="1">
      <alignment horizontal="center" vertical="top" wrapText="1"/>
    </xf>
    <xf numFmtId="0" fontId="0" fillId="0" borderId="22" xfId="0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 wrapText="1"/>
    </xf>
    <xf numFmtId="0" fontId="29" fillId="0" borderId="5" xfId="0" applyFon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28" fillId="31" borderId="2" xfId="0" applyFont="1" applyFill="1" applyBorder="1" applyAlignment="1">
      <alignment vertical="top" wrapText="1"/>
    </xf>
    <xf numFmtId="0" fontId="3" fillId="0" borderId="2" xfId="0" applyFont="1" applyFill="1" applyBorder="1" applyAlignment="1">
      <alignment vertical="top"/>
    </xf>
    <xf numFmtId="0" fontId="3" fillId="0" borderId="3" xfId="0" applyFont="1" applyFill="1" applyBorder="1" applyAlignment="1">
      <alignment vertical="top"/>
    </xf>
    <xf numFmtId="0" fontId="3" fillId="0" borderId="2" xfId="0" applyFont="1" applyBorder="1" applyAlignment="1">
      <alignment horizontal="center" vertical="top" wrapText="1"/>
    </xf>
    <xf numFmtId="0" fontId="3" fillId="0" borderId="8" xfId="0" applyFont="1" applyFill="1" applyBorder="1" applyAlignment="1">
      <alignment vertical="top" wrapText="1"/>
    </xf>
    <xf numFmtId="0" fontId="0" fillId="0" borderId="5" xfId="0" applyBorder="1"/>
    <xf numFmtId="0" fontId="48" fillId="4" borderId="23" xfId="0" applyFont="1" applyFill="1" applyBorder="1" applyAlignment="1">
      <alignment horizontal="center" vertical="top" wrapText="1"/>
    </xf>
    <xf numFmtId="168" fontId="58" fillId="4" borderId="1" xfId="0" applyNumberFormat="1" applyFont="1" applyFill="1" applyBorder="1" applyAlignment="1">
      <alignment vertical="top"/>
    </xf>
    <xf numFmtId="168" fontId="49" fillId="4" borderId="5" xfId="0" applyNumberFormat="1" applyFont="1" applyFill="1" applyBorder="1" applyAlignment="1">
      <alignment vertical="top"/>
    </xf>
    <xf numFmtId="177" fontId="58" fillId="4" borderId="5" xfId="0" applyNumberFormat="1" applyFont="1" applyFill="1" applyBorder="1" applyAlignment="1">
      <alignment vertical="top"/>
    </xf>
    <xf numFmtId="177" fontId="58" fillId="0" borderId="5" xfId="0" applyNumberFormat="1" applyFont="1" applyFill="1" applyBorder="1" applyAlignment="1">
      <alignment vertical="top"/>
    </xf>
    <xf numFmtId="0" fontId="3" fillId="0" borderId="2" xfId="0" applyFont="1" applyFill="1" applyBorder="1" applyAlignment="1">
      <alignment vertical="top" wrapText="1"/>
    </xf>
    <xf numFmtId="4" fontId="28" fillId="0" borderId="0" xfId="0" applyNumberFormat="1" applyFont="1" applyFill="1" applyBorder="1" applyAlignment="1">
      <alignment vertical="center" wrapText="1"/>
    </xf>
    <xf numFmtId="4" fontId="3" fillId="32" borderId="1" xfId="0" applyNumberFormat="1" applyFont="1" applyFill="1" applyBorder="1" applyAlignment="1">
      <alignment vertical="top" wrapText="1"/>
    </xf>
    <xf numFmtId="3" fontId="29" fillId="0" borderId="5" xfId="0" applyNumberFormat="1" applyFont="1" applyBorder="1" applyAlignment="1">
      <alignment vertical="top"/>
    </xf>
    <xf numFmtId="0" fontId="29" fillId="0" borderId="5" xfId="0" applyFon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29" fillId="0" borderId="7" xfId="0" applyFont="1" applyBorder="1" applyAlignment="1">
      <alignment horizontal="center" vertical="top" wrapText="1"/>
    </xf>
    <xf numFmtId="0" fontId="48" fillId="0" borderId="5" xfId="0" applyFont="1" applyBorder="1" applyAlignment="1">
      <alignment horizontal="center" vertical="top" wrapText="1"/>
    </xf>
    <xf numFmtId="0" fontId="48" fillId="4" borderId="2" xfId="0" applyFont="1" applyFill="1" applyBorder="1" applyAlignment="1">
      <alignment horizontal="center" vertical="top"/>
    </xf>
    <xf numFmtId="0" fontId="48" fillId="0" borderId="5" xfId="0" applyFont="1" applyFill="1" applyBorder="1" applyAlignment="1">
      <alignment horizontal="center" vertical="top" wrapText="1"/>
    </xf>
    <xf numFmtId="0" fontId="48" fillId="4" borderId="5" xfId="0" applyFont="1" applyFill="1" applyBorder="1" applyAlignment="1">
      <alignment horizontal="center" vertical="top" wrapText="1"/>
    </xf>
    <xf numFmtId="0" fontId="29" fillId="4" borderId="5" xfId="0" applyFont="1" applyFill="1" applyBorder="1" applyAlignment="1">
      <alignment horizontal="center" vertical="top" wrapText="1"/>
    </xf>
    <xf numFmtId="0" fontId="48" fillId="4" borderId="1" xfId="0" applyFont="1" applyFill="1" applyBorder="1" applyAlignment="1">
      <alignment horizontal="center" vertical="top" wrapText="1"/>
    </xf>
    <xf numFmtId="0" fontId="48" fillId="4" borderId="4" xfId="0" applyFont="1" applyFill="1" applyBorder="1" applyAlignment="1">
      <alignment horizontal="center" vertical="top" wrapText="1"/>
    </xf>
    <xf numFmtId="0" fontId="48" fillId="0" borderId="8" xfId="0" applyFont="1" applyBorder="1" applyAlignment="1">
      <alignment horizontal="center" vertical="top"/>
    </xf>
    <xf numFmtId="0" fontId="48" fillId="0" borderId="2" xfId="0" applyFont="1" applyFill="1" applyBorder="1" applyAlignment="1">
      <alignment horizontal="center" vertical="top"/>
    </xf>
    <xf numFmtId="3" fontId="29" fillId="0" borderId="0" xfId="0" applyNumberFormat="1" applyFont="1" applyAlignment="1">
      <alignment vertical="top"/>
    </xf>
    <xf numFmtId="0" fontId="48" fillId="4" borderId="8" xfId="0" applyFont="1" applyFill="1" applyBorder="1" applyAlignment="1">
      <alignment vertical="top"/>
    </xf>
    <xf numFmtId="0" fontId="29" fillId="0" borderId="8" xfId="0" applyFont="1" applyBorder="1" applyAlignment="1">
      <alignment vertical="top"/>
    </xf>
    <xf numFmtId="0" fontId="48" fillId="0" borderId="22" xfId="0" applyFont="1" applyBorder="1" applyAlignment="1">
      <alignment horizontal="center" vertical="top" wrapText="1"/>
    </xf>
    <xf numFmtId="0" fontId="48" fillId="4" borderId="3" xfId="0" applyFont="1" applyFill="1" applyBorder="1" applyAlignment="1">
      <alignment vertical="top"/>
    </xf>
    <xf numFmtId="0" fontId="48" fillId="37" borderId="1" xfId="0" applyFont="1" applyFill="1" applyBorder="1" applyAlignment="1">
      <alignment horizontal="center" vertical="top" wrapText="1"/>
    </xf>
    <xf numFmtId="0" fontId="28" fillId="4" borderId="5" xfId="0" applyFont="1" applyFill="1" applyBorder="1" applyAlignment="1">
      <alignment vertical="top"/>
    </xf>
    <xf numFmtId="0" fontId="36" fillId="0" borderId="5" xfId="0" applyFont="1" applyBorder="1" applyAlignment="1">
      <alignment vertical="top"/>
    </xf>
    <xf numFmtId="0" fontId="36" fillId="0" borderId="1" xfId="0" applyFont="1" applyBorder="1" applyAlignment="1">
      <alignment vertical="top"/>
    </xf>
    <xf numFmtId="168" fontId="59" fillId="4" borderId="5" xfId="0" applyNumberFormat="1" applyFont="1" applyFill="1" applyBorder="1" applyAlignment="1">
      <alignment vertical="top"/>
    </xf>
    <xf numFmtId="0" fontId="41" fillId="0" borderId="5" xfId="0" applyFont="1" applyBorder="1" applyAlignment="1">
      <alignment wrapText="1"/>
    </xf>
    <xf numFmtId="168" fontId="62" fillId="0" borderId="5" xfId="0" applyNumberFormat="1" applyFont="1" applyBorder="1" applyAlignment="1">
      <alignment vertical="top"/>
    </xf>
    <xf numFmtId="4" fontId="49" fillId="4" borderId="5" xfId="0" applyNumberFormat="1" applyFont="1" applyFill="1" applyBorder="1" applyAlignment="1">
      <alignment vertical="top"/>
    </xf>
    <xf numFmtId="168" fontId="0" fillId="0" borderId="5" xfId="0" applyNumberFormat="1" applyBorder="1" applyAlignment="1">
      <alignment vertical="top"/>
    </xf>
    <xf numFmtId="168" fontId="50" fillId="0" borderId="5" xfId="0" applyNumberFormat="1" applyFont="1" applyBorder="1" applyAlignment="1">
      <alignment vertical="top"/>
    </xf>
    <xf numFmtId="3" fontId="50" fillId="0" borderId="5" xfId="0" applyNumberFormat="1" applyFont="1" applyBorder="1" applyAlignment="1">
      <alignment vertical="top"/>
    </xf>
    <xf numFmtId="177" fontId="0" fillId="0" borderId="0" xfId="0" applyNumberFormat="1" applyAlignment="1">
      <alignment vertical="top"/>
    </xf>
    <xf numFmtId="171" fontId="0" fillId="0" borderId="0" xfId="0" applyNumberFormat="1" applyAlignment="1">
      <alignment vertical="top"/>
    </xf>
    <xf numFmtId="0" fontId="41" fillId="33" borderId="5" xfId="0" applyFont="1" applyFill="1" applyBorder="1"/>
    <xf numFmtId="4" fontId="59" fillId="4" borderId="5" xfId="0" applyNumberFormat="1" applyFont="1" applyFill="1" applyBorder="1" applyAlignment="1">
      <alignment vertical="top"/>
    </xf>
    <xf numFmtId="0" fontId="66" fillId="0" borderId="5" xfId="0" applyFont="1" applyBorder="1" applyAlignment="1">
      <alignment horizontal="center" wrapText="1" shrinkToFit="1"/>
    </xf>
    <xf numFmtId="1" fontId="66" fillId="0" borderId="0" xfId="0" applyNumberFormat="1" applyFont="1" applyBorder="1" applyAlignment="1">
      <alignment horizontal="center"/>
    </xf>
    <xf numFmtId="0" fontId="66" fillId="0" borderId="0" xfId="0" applyFont="1" applyBorder="1" applyAlignment="1">
      <alignment horizontal="center"/>
    </xf>
    <xf numFmtId="0" fontId="41" fillId="0" borderId="5" xfId="0" applyFont="1" applyBorder="1"/>
    <xf numFmtId="0" fontId="41" fillId="0" borderId="5" xfId="0" applyFont="1" applyBorder="1" applyAlignment="1">
      <alignment horizontal="center"/>
    </xf>
    <xf numFmtId="168" fontId="59" fillId="4" borderId="1" xfId="0" applyNumberFormat="1" applyFont="1" applyFill="1" applyBorder="1" applyAlignment="1">
      <alignment vertical="top"/>
    </xf>
    <xf numFmtId="3" fontId="60" fillId="37" borderId="5" xfId="0" applyNumberFormat="1" applyFont="1" applyFill="1" applyBorder="1" applyAlignment="1">
      <alignment vertical="top"/>
    </xf>
    <xf numFmtId="3" fontId="0" fillId="0" borderId="0" xfId="0" applyNumberFormat="1" applyAlignment="1">
      <alignment vertical="top"/>
    </xf>
    <xf numFmtId="0" fontId="0" fillId="0" borderId="4" xfId="0" applyBorder="1" applyAlignment="1">
      <alignment vertical="top"/>
    </xf>
    <xf numFmtId="168" fontId="58" fillId="4" borderId="2" xfId="0" applyNumberFormat="1" applyFont="1" applyFill="1" applyBorder="1" applyAlignment="1">
      <alignment vertical="top"/>
    </xf>
    <xf numFmtId="172" fontId="29" fillId="0" borderId="20" xfId="0" applyNumberFormat="1" applyFont="1" applyBorder="1" applyAlignment="1">
      <alignment vertical="top"/>
    </xf>
    <xf numFmtId="177" fontId="29" fillId="0" borderId="20" xfId="0" applyNumberFormat="1" applyFont="1" applyBorder="1" applyAlignment="1">
      <alignment vertical="top"/>
    </xf>
    <xf numFmtId="168" fontId="29" fillId="0" borderId="20" xfId="0" applyNumberFormat="1" applyFont="1" applyBorder="1" applyAlignment="1">
      <alignment vertical="top"/>
    </xf>
    <xf numFmtId="177" fontId="29" fillId="0" borderId="0" xfId="0" applyNumberFormat="1" applyFont="1" applyBorder="1" applyAlignment="1">
      <alignment vertical="top"/>
    </xf>
    <xf numFmtId="168" fontId="29" fillId="0" borderId="0" xfId="0" applyNumberFormat="1" applyFont="1" applyBorder="1" applyAlignment="1">
      <alignment vertical="top"/>
    </xf>
    <xf numFmtId="168" fontId="59" fillId="0" borderId="0" xfId="0" applyNumberFormat="1" applyFont="1" applyBorder="1" applyAlignment="1">
      <alignment vertical="top"/>
    </xf>
    <xf numFmtId="0" fontId="0" fillId="0" borderId="5" xfId="0" applyBorder="1" applyAlignment="1">
      <alignment horizontal="center" vertical="top"/>
    </xf>
    <xf numFmtId="177" fontId="57" fillId="0" borderId="5" xfId="0" applyNumberFormat="1" applyFont="1" applyFill="1" applyBorder="1" applyAlignment="1">
      <alignment vertical="top"/>
    </xf>
    <xf numFmtId="0" fontId="8" fillId="0" borderId="0" xfId="0" applyFont="1" applyAlignment="1">
      <alignment vertical="top"/>
    </xf>
    <xf numFmtId="0" fontId="43" fillId="4" borderId="5" xfId="640" applyFont="1" applyFill="1" applyBorder="1" applyAlignment="1">
      <alignment vertical="top" wrapText="1"/>
    </xf>
    <xf numFmtId="0" fontId="8" fillId="4" borderId="5" xfId="640" applyFont="1" applyFill="1" applyBorder="1" applyAlignment="1">
      <alignment horizontal="center" vertical="top" wrapText="1"/>
    </xf>
    <xf numFmtId="0" fontId="43" fillId="29" borderId="2" xfId="0" applyFont="1" applyFill="1" applyBorder="1" applyAlignment="1">
      <alignment horizontal="center" vertical="top" wrapText="1"/>
    </xf>
    <xf numFmtId="177" fontId="43" fillId="0" borderId="5" xfId="640" applyNumberFormat="1" applyFont="1" applyBorder="1" applyAlignment="1">
      <alignment vertical="top"/>
    </xf>
    <xf numFmtId="0" fontId="43" fillId="34" borderId="5" xfId="0" applyFont="1" applyFill="1" applyBorder="1" applyAlignment="1">
      <alignment horizontal="left" vertical="top" wrapText="1"/>
    </xf>
    <xf numFmtId="0" fontId="8" fillId="0" borderId="5" xfId="0" applyFont="1" applyFill="1" applyBorder="1" applyAlignment="1">
      <alignment horizontal="left" vertical="top" wrapText="1"/>
    </xf>
    <xf numFmtId="177" fontId="8" fillId="0" borderId="5" xfId="640" applyNumberFormat="1" applyFont="1" applyBorder="1" applyAlignment="1">
      <alignment vertical="top"/>
    </xf>
    <xf numFmtId="0" fontId="8" fillId="33" borderId="5" xfId="0" applyFont="1" applyFill="1" applyBorder="1" applyAlignment="1">
      <alignment horizontal="left" vertical="top" wrapText="1"/>
    </xf>
    <xf numFmtId="180" fontId="29" fillId="0" borderId="0" xfId="0" applyNumberFormat="1" applyFont="1" applyBorder="1" applyAlignment="1">
      <alignment vertical="top"/>
    </xf>
    <xf numFmtId="4" fontId="58" fillId="4" borderId="2" xfId="0" applyNumberFormat="1" applyFont="1" applyFill="1" applyBorder="1" applyAlignment="1">
      <alignment vertical="top"/>
    </xf>
    <xf numFmtId="168" fontId="0" fillId="0" borderId="0" xfId="0" applyNumberFormat="1" applyBorder="1" applyAlignment="1">
      <alignment vertical="top"/>
    </xf>
    <xf numFmtId="168" fontId="0" fillId="0" borderId="2" xfId="0" applyNumberFormat="1" applyBorder="1" applyAlignment="1">
      <alignment vertical="top"/>
    </xf>
    <xf numFmtId="4" fontId="58" fillId="4" borderId="1" xfId="0" applyNumberFormat="1" applyFont="1" applyFill="1" applyBorder="1" applyAlignment="1">
      <alignment vertical="top"/>
    </xf>
    <xf numFmtId="0" fontId="29" fillId="0" borderId="10" xfId="0" applyFont="1" applyBorder="1" applyAlignment="1">
      <alignment horizontal="center" vertical="top" wrapText="1"/>
    </xf>
    <xf numFmtId="0" fontId="29" fillId="6" borderId="7" xfId="0" applyFont="1" applyFill="1" applyBorder="1" applyAlignment="1">
      <alignment horizontal="center" vertical="top" wrapText="1"/>
    </xf>
    <xf numFmtId="3" fontId="0" fillId="0" borderId="5" xfId="0" applyNumberFormat="1" applyBorder="1" applyAlignment="1">
      <alignment vertical="top"/>
    </xf>
    <xf numFmtId="168" fontId="29" fillId="0" borderId="5" xfId="0" applyNumberFormat="1" applyFont="1" applyBorder="1" applyAlignment="1">
      <alignment vertical="top"/>
    </xf>
    <xf numFmtId="3" fontId="59" fillId="0" borderId="5" xfId="0" applyNumberFormat="1" applyFont="1" applyBorder="1" applyAlignment="1">
      <alignment vertical="top"/>
    </xf>
    <xf numFmtId="168" fontId="59" fillId="0" borderId="5" xfId="0" applyNumberFormat="1" applyFont="1" applyBorder="1" applyAlignment="1">
      <alignment vertical="top"/>
    </xf>
    <xf numFmtId="4" fontId="3" fillId="32" borderId="5" xfId="0" applyNumberFormat="1" applyFont="1" applyFill="1" applyBorder="1" applyAlignment="1">
      <alignment vertical="top" wrapText="1"/>
    </xf>
    <xf numFmtId="0" fontId="29" fillId="0" borderId="5" xfId="0" applyFont="1" applyBorder="1" applyAlignment="1">
      <alignment horizontal="center" vertical="top" wrapText="1"/>
    </xf>
    <xf numFmtId="0" fontId="0" fillId="0" borderId="0" xfId="0" applyAlignment="1">
      <alignment vertical="top"/>
    </xf>
    <xf numFmtId="0" fontId="29" fillId="0" borderId="5" xfId="0" applyFont="1" applyBorder="1" applyAlignment="1">
      <alignment horizontal="center" vertical="top" wrapText="1"/>
    </xf>
    <xf numFmtId="0" fontId="3" fillId="0" borderId="25" xfId="0" applyFont="1" applyFill="1" applyBorder="1" applyAlignment="1">
      <alignment vertical="top" wrapText="1"/>
    </xf>
    <xf numFmtId="0" fontId="28" fillId="31" borderId="25" xfId="0" applyFont="1" applyFill="1" applyBorder="1" applyAlignment="1">
      <alignment vertical="top" wrapText="1"/>
    </xf>
    <xf numFmtId="0" fontId="0" fillId="0" borderId="0" xfId="0" applyAlignment="1">
      <alignment vertical="top"/>
    </xf>
    <xf numFmtId="0" fontId="42" fillId="0" borderId="24" xfId="0" applyFont="1" applyBorder="1" applyAlignment="1">
      <alignment vertical="top"/>
    </xf>
    <xf numFmtId="0" fontId="30" fillId="2" borderId="5" xfId="0" applyFont="1" applyFill="1" applyBorder="1" applyAlignment="1">
      <alignment horizontal="center" vertical="top" wrapText="1"/>
    </xf>
    <xf numFmtId="0" fontId="35" fillId="0" borderId="0" xfId="0" applyFont="1" applyFill="1" applyBorder="1" applyAlignment="1">
      <alignment vertical="center" wrapText="1"/>
    </xf>
    <xf numFmtId="0" fontId="34" fillId="0" borderId="8" xfId="0" applyFont="1" applyFill="1" applyBorder="1" applyAlignment="1">
      <alignment vertical="top" wrapText="1"/>
    </xf>
    <xf numFmtId="0" fontId="35" fillId="31" borderId="3" xfId="0" applyFont="1" applyFill="1" applyBorder="1" applyAlignment="1">
      <alignment vertical="top" wrapText="1"/>
    </xf>
    <xf numFmtId="0" fontId="34" fillId="31" borderId="3" xfId="0" applyFont="1" applyFill="1" applyBorder="1" applyAlignment="1">
      <alignment vertical="top" wrapText="1"/>
    </xf>
    <xf numFmtId="0" fontId="68" fillId="0" borderId="5" xfId="0" applyFont="1" applyFill="1" applyBorder="1" applyAlignment="1">
      <alignment vertical="top" wrapText="1"/>
    </xf>
    <xf numFmtId="0" fontId="0" fillId="0" borderId="0" xfId="0" applyAlignment="1">
      <alignment vertical="top"/>
    </xf>
    <xf numFmtId="0" fontId="0" fillId="0" borderId="0" xfId="0" applyAlignment="1">
      <alignment horizontal="center" vertical="top"/>
    </xf>
    <xf numFmtId="0" fontId="0" fillId="0" borderId="0" xfId="0" applyAlignment="1">
      <alignment vertical="top"/>
    </xf>
    <xf numFmtId="0" fontId="0" fillId="0" borderId="21" xfId="0" applyBorder="1" applyAlignment="1">
      <alignment horizontal="center" vertical="top" wrapText="1"/>
    </xf>
    <xf numFmtId="0" fontId="0" fillId="0" borderId="7" xfId="0" applyBorder="1" applyAlignment="1">
      <alignment horizontal="center" vertical="top" wrapText="1"/>
    </xf>
    <xf numFmtId="0" fontId="0" fillId="0" borderId="23" xfId="0" applyBorder="1" applyAlignment="1">
      <alignment horizontal="center" vertical="top" wrapText="1"/>
    </xf>
    <xf numFmtId="0" fontId="0" fillId="0" borderId="9" xfId="0" applyBorder="1" applyAlignment="1">
      <alignment horizontal="center" vertical="top" wrapText="1"/>
    </xf>
    <xf numFmtId="0" fontId="0" fillId="0" borderId="22" xfId="0" applyBorder="1" applyAlignment="1">
      <alignment horizontal="center" vertical="top" wrapText="1"/>
    </xf>
    <xf numFmtId="0" fontId="0" fillId="0" borderId="10" xfId="0" applyBorder="1" applyAlignment="1">
      <alignment horizontal="center" vertical="top" wrapText="1"/>
    </xf>
    <xf numFmtId="0" fontId="2" fillId="2" borderId="2" xfId="0" applyFont="1" applyFill="1" applyBorder="1" applyAlignment="1">
      <alignment horizontal="center" vertical="top" wrapText="1"/>
    </xf>
    <xf numFmtId="0" fontId="2" fillId="2" borderId="8" xfId="0" applyFont="1" applyFill="1" applyBorder="1" applyAlignment="1">
      <alignment horizontal="center" vertical="top" wrapText="1"/>
    </xf>
    <xf numFmtId="0" fontId="2" fillId="2" borderId="3" xfId="0" applyFont="1" applyFill="1" applyBorder="1" applyAlignment="1">
      <alignment horizontal="center" vertical="top" wrapText="1"/>
    </xf>
    <xf numFmtId="0" fontId="3" fillId="4" borderId="2" xfId="0" applyFont="1" applyFill="1" applyBorder="1" applyAlignment="1">
      <alignment horizontal="center" vertical="top" wrapText="1"/>
    </xf>
    <xf numFmtId="0" fontId="3" fillId="4" borderId="3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vertical="top" wrapText="1"/>
    </xf>
    <xf numFmtId="0" fontId="3" fillId="0" borderId="3" xfId="0" applyFont="1" applyFill="1" applyBorder="1" applyAlignment="1">
      <alignment vertical="top" wrapText="1"/>
    </xf>
    <xf numFmtId="0" fontId="0" fillId="0" borderId="0" xfId="0" applyAlignment="1">
      <alignment horizontal="center" vertical="top" wrapText="1"/>
    </xf>
    <xf numFmtId="0" fontId="0" fillId="0" borderId="24" xfId="0" applyBorder="1" applyAlignment="1">
      <alignment horizontal="center" vertical="top" wrapText="1"/>
    </xf>
    <xf numFmtId="0" fontId="0" fillId="0" borderId="1" xfId="0" applyBorder="1" applyAlignment="1">
      <alignment horizontal="center" vertical="top" wrapText="1"/>
    </xf>
    <xf numFmtId="0" fontId="0" fillId="0" borderId="6" xfId="0" applyBorder="1" applyAlignment="1">
      <alignment horizontal="center" vertical="top" wrapText="1"/>
    </xf>
    <xf numFmtId="0" fontId="0" fillId="0" borderId="4" xfId="0" applyBorder="1" applyAlignment="1">
      <alignment horizontal="center" vertical="top" wrapText="1"/>
    </xf>
    <xf numFmtId="0" fontId="0" fillId="0" borderId="4" xfId="0" applyBorder="1"/>
    <xf numFmtId="0" fontId="3" fillId="0" borderId="1" xfId="0" applyFont="1" applyFill="1" applyBorder="1" applyAlignment="1">
      <alignment horizontal="center" vertical="top" wrapText="1"/>
    </xf>
    <xf numFmtId="0" fontId="3" fillId="0" borderId="6" xfId="0" applyFont="1" applyFill="1" applyBorder="1" applyAlignment="1">
      <alignment horizontal="center" vertical="top" wrapText="1"/>
    </xf>
    <xf numFmtId="0" fontId="3" fillId="0" borderId="4" xfId="0" applyFont="1" applyFill="1" applyBorder="1" applyAlignment="1">
      <alignment horizontal="center" vertical="top" wrapText="1"/>
    </xf>
    <xf numFmtId="0" fontId="3" fillId="0" borderId="2" xfId="0" applyFont="1" applyFill="1" applyBorder="1" applyAlignment="1">
      <alignment horizontal="center" vertical="top" wrapText="1"/>
    </xf>
    <xf numFmtId="0" fontId="3" fillId="0" borderId="3" xfId="0" applyFont="1" applyFill="1" applyBorder="1" applyAlignment="1">
      <alignment horizontal="center" vertical="top" wrapText="1"/>
    </xf>
    <xf numFmtId="0" fontId="29" fillId="0" borderId="5" xfId="0" applyFont="1" applyBorder="1" applyAlignment="1">
      <alignment horizontal="center" vertical="top" wrapText="1"/>
    </xf>
    <xf numFmtId="0" fontId="49" fillId="0" borderId="5" xfId="0" applyFont="1" applyBorder="1" applyAlignment="1">
      <alignment horizontal="center" vertical="top" wrapText="1"/>
    </xf>
    <xf numFmtId="0" fontId="0" fillId="0" borderId="5" xfId="0" applyBorder="1" applyAlignment="1">
      <alignment horizontal="center" vertical="top" wrapText="1"/>
    </xf>
    <xf numFmtId="0" fontId="48" fillId="0" borderId="2" xfId="0" applyFont="1" applyBorder="1" applyAlignment="1">
      <alignment horizontal="center" vertical="top" wrapText="1"/>
    </xf>
    <xf numFmtId="0" fontId="48" fillId="0" borderId="8" xfId="0" applyFont="1" applyBorder="1" applyAlignment="1">
      <alignment horizontal="center" vertical="top" wrapText="1"/>
    </xf>
    <xf numFmtId="0" fontId="48" fillId="0" borderId="3" xfId="0" applyFont="1" applyBorder="1" applyAlignment="1">
      <alignment horizontal="center" vertical="top" wrapText="1"/>
    </xf>
    <xf numFmtId="0" fontId="53" fillId="35" borderId="2" xfId="0" applyFont="1" applyFill="1" applyBorder="1" applyAlignment="1">
      <alignment vertical="top" wrapText="1"/>
    </xf>
    <xf numFmtId="0" fontId="53" fillId="35" borderId="8" xfId="0" applyFont="1" applyFill="1" applyBorder="1" applyAlignment="1">
      <alignment vertical="top" wrapText="1"/>
    </xf>
    <xf numFmtId="0" fontId="53" fillId="35" borderId="3" xfId="0" applyFont="1" applyFill="1" applyBorder="1" applyAlignment="1">
      <alignment vertical="top" wrapText="1"/>
    </xf>
    <xf numFmtId="0" fontId="29" fillId="0" borderId="2" xfId="0" applyFont="1" applyBorder="1" applyAlignment="1">
      <alignment horizontal="center" vertical="top" wrapText="1"/>
    </xf>
    <xf numFmtId="0" fontId="29" fillId="0" borderId="8" xfId="0" applyFont="1" applyBorder="1" applyAlignment="1">
      <alignment horizontal="center" vertical="top" wrapText="1"/>
    </xf>
    <xf numFmtId="0" fontId="29" fillId="0" borderId="3" xfId="0" applyFont="1" applyBorder="1" applyAlignment="1">
      <alignment horizontal="center" vertical="top" wrapText="1"/>
    </xf>
    <xf numFmtId="0" fontId="29" fillId="35" borderId="2" xfId="0" applyFont="1" applyFill="1" applyBorder="1" applyAlignment="1">
      <alignment horizontal="center" vertical="top" wrapText="1"/>
    </xf>
    <xf numFmtId="0" fontId="29" fillId="35" borderId="8" xfId="0" applyFont="1" applyFill="1" applyBorder="1" applyAlignment="1">
      <alignment horizontal="center" vertical="top" wrapText="1"/>
    </xf>
    <xf numFmtId="0" fontId="29" fillId="35" borderId="3" xfId="0" applyFont="1" applyFill="1" applyBorder="1" applyAlignment="1">
      <alignment horizontal="center" vertical="top" wrapText="1"/>
    </xf>
    <xf numFmtId="0" fontId="53" fillId="0" borderId="2" xfId="0" applyFont="1" applyBorder="1" applyAlignment="1">
      <alignment vertical="top" wrapText="1"/>
    </xf>
    <xf numFmtId="0" fontId="53" fillId="0" borderId="8" xfId="0" applyFont="1" applyBorder="1" applyAlignment="1">
      <alignment vertical="top" wrapText="1"/>
    </xf>
    <xf numFmtId="0" fontId="53" fillId="0" borderId="3" xfId="0" applyFont="1" applyBorder="1" applyAlignment="1">
      <alignment vertical="top" wrapText="1"/>
    </xf>
    <xf numFmtId="0" fontId="53" fillId="0" borderId="2" xfId="0" applyFont="1" applyFill="1" applyBorder="1" applyAlignment="1">
      <alignment vertical="top" wrapText="1"/>
    </xf>
    <xf numFmtId="0" fontId="53" fillId="0" borderId="8" xfId="0" applyFont="1" applyFill="1" applyBorder="1" applyAlignment="1">
      <alignment vertical="top" wrapText="1"/>
    </xf>
    <xf numFmtId="0" fontId="53" fillId="0" borderId="3" xfId="0" applyFont="1" applyFill="1" applyBorder="1" applyAlignment="1">
      <alignment vertical="top" wrapText="1"/>
    </xf>
    <xf numFmtId="0" fontId="28" fillId="31" borderId="2" xfId="0" applyFont="1" applyFill="1" applyBorder="1" applyAlignment="1">
      <alignment vertical="top" wrapText="1"/>
    </xf>
    <xf numFmtId="0" fontId="28" fillId="31" borderId="3" xfId="0" applyFont="1" applyFill="1" applyBorder="1" applyAlignment="1">
      <alignment vertical="top" wrapText="1"/>
    </xf>
    <xf numFmtId="0" fontId="3" fillId="31" borderId="2" xfId="0" applyFont="1" applyFill="1" applyBorder="1" applyAlignment="1">
      <alignment vertical="top" wrapText="1"/>
    </xf>
    <xf numFmtId="0" fontId="3" fillId="31" borderId="3" xfId="0" applyFont="1" applyFill="1" applyBorder="1" applyAlignment="1">
      <alignment vertical="top" wrapText="1"/>
    </xf>
    <xf numFmtId="0" fontId="29" fillId="35" borderId="25" xfId="0" applyFont="1" applyFill="1" applyBorder="1" applyAlignment="1">
      <alignment horizontal="center" vertical="top" wrapText="1"/>
    </xf>
    <xf numFmtId="0" fontId="29" fillId="35" borderId="26" xfId="0" applyFont="1" applyFill="1" applyBorder="1" applyAlignment="1">
      <alignment horizontal="center" vertical="top" wrapText="1"/>
    </xf>
    <xf numFmtId="0" fontId="29" fillId="35" borderId="27" xfId="0" applyFont="1" applyFill="1" applyBorder="1" applyAlignment="1">
      <alignment horizontal="center" vertical="top" wrapText="1"/>
    </xf>
    <xf numFmtId="0" fontId="29" fillId="0" borderId="25" xfId="0" applyFont="1" applyBorder="1" applyAlignment="1">
      <alignment horizontal="center" vertical="top" wrapText="1"/>
    </xf>
    <xf numFmtId="0" fontId="29" fillId="0" borderId="26" xfId="0" applyFont="1" applyBorder="1" applyAlignment="1">
      <alignment horizontal="center" vertical="top" wrapText="1"/>
    </xf>
    <xf numFmtId="0" fontId="29" fillId="0" borderId="27" xfId="0" applyFont="1" applyBorder="1" applyAlignment="1">
      <alignment horizontal="center" vertical="top" wrapText="1"/>
    </xf>
    <xf numFmtId="0" fontId="53" fillId="35" borderId="25" xfId="0" applyFont="1" applyFill="1" applyBorder="1" applyAlignment="1">
      <alignment vertical="top" wrapText="1"/>
    </xf>
    <xf numFmtId="0" fontId="53" fillId="35" borderId="26" xfId="0" applyFont="1" applyFill="1" applyBorder="1" applyAlignment="1">
      <alignment vertical="top" wrapText="1"/>
    </xf>
    <xf numFmtId="0" fontId="53" fillId="0" borderId="25" xfId="0" applyFont="1" applyBorder="1" applyAlignment="1">
      <alignment vertical="top" wrapText="1"/>
    </xf>
    <xf numFmtId="0" fontId="53" fillId="0" borderId="26" xfId="0" applyFont="1" applyBorder="1" applyAlignment="1">
      <alignment vertical="top" wrapText="1"/>
    </xf>
    <xf numFmtId="0" fontId="53" fillId="0" borderId="25" xfId="0" applyFont="1" applyFill="1" applyBorder="1" applyAlignment="1">
      <alignment vertical="top" wrapText="1"/>
    </xf>
    <xf numFmtId="0" fontId="53" fillId="0" borderId="26" xfId="0" applyFont="1" applyFill="1" applyBorder="1" applyAlignment="1">
      <alignment vertical="top" wrapText="1"/>
    </xf>
    <xf numFmtId="0" fontId="29" fillId="0" borderId="1" xfId="0" applyFont="1" applyBorder="1" applyAlignment="1">
      <alignment horizontal="center" vertical="top" wrapText="1"/>
    </xf>
    <xf numFmtId="0" fontId="29" fillId="0" borderId="4" xfId="0" applyFont="1" applyBorder="1" applyAlignment="1">
      <alignment horizontal="center" vertical="top" wrapText="1"/>
    </xf>
    <xf numFmtId="0" fontId="29" fillId="0" borderId="21" xfId="0" applyFont="1" applyBorder="1" applyAlignment="1">
      <alignment horizontal="center" vertical="top" wrapText="1"/>
    </xf>
    <xf numFmtId="0" fontId="29" fillId="0" borderId="7" xfId="0" applyFont="1" applyBorder="1" applyAlignment="1">
      <alignment horizontal="center" vertical="top" wrapText="1"/>
    </xf>
    <xf numFmtId="0" fontId="48" fillId="0" borderId="5" xfId="0" applyFont="1" applyBorder="1" applyAlignment="1">
      <alignment horizontal="center" vertical="top"/>
    </xf>
    <xf numFmtId="0" fontId="48" fillId="0" borderId="5" xfId="0" applyFont="1" applyBorder="1" applyAlignment="1">
      <alignment horizontal="center" vertical="top" wrapText="1"/>
    </xf>
    <xf numFmtId="0" fontId="48" fillId="4" borderId="2" xfId="0" applyFont="1" applyFill="1" applyBorder="1" applyAlignment="1">
      <alignment horizontal="center" vertical="top" wrapText="1"/>
    </xf>
    <xf numFmtId="0" fontId="48" fillId="4" borderId="8" xfId="0" applyFont="1" applyFill="1" applyBorder="1" applyAlignment="1">
      <alignment horizontal="center" vertical="top" wrapText="1"/>
    </xf>
    <xf numFmtId="0" fontId="48" fillId="4" borderId="3" xfId="0" applyFont="1" applyFill="1" applyBorder="1" applyAlignment="1">
      <alignment horizontal="center" vertical="top" wrapText="1"/>
    </xf>
    <xf numFmtId="0" fontId="48" fillId="4" borderId="5" xfId="0" applyFont="1" applyFill="1" applyBorder="1" applyAlignment="1">
      <alignment horizontal="center" vertical="top"/>
    </xf>
    <xf numFmtId="0" fontId="48" fillId="4" borderId="2" xfId="0" applyFont="1" applyFill="1" applyBorder="1" applyAlignment="1">
      <alignment horizontal="center" vertical="top"/>
    </xf>
    <xf numFmtId="0" fontId="48" fillId="4" borderId="8" xfId="0" applyFont="1" applyFill="1" applyBorder="1" applyAlignment="1">
      <alignment horizontal="center" vertical="top"/>
    </xf>
    <xf numFmtId="0" fontId="48" fillId="4" borderId="3" xfId="0" applyFont="1" applyFill="1" applyBorder="1" applyAlignment="1">
      <alignment horizontal="center" vertical="top"/>
    </xf>
    <xf numFmtId="0" fontId="48" fillId="4" borderId="5" xfId="0" applyFont="1" applyFill="1" applyBorder="1" applyAlignment="1">
      <alignment horizontal="center" vertical="top" wrapText="1"/>
    </xf>
    <xf numFmtId="0" fontId="29" fillId="4" borderId="5" xfId="0" applyFont="1" applyFill="1" applyBorder="1" applyAlignment="1">
      <alignment horizontal="center" vertical="top" wrapText="1"/>
    </xf>
    <xf numFmtId="0" fontId="48" fillId="4" borderId="22" xfId="0" applyFont="1" applyFill="1" applyBorder="1" applyAlignment="1">
      <alignment horizontal="center" vertical="top"/>
    </xf>
    <xf numFmtId="0" fontId="48" fillId="4" borderId="24" xfId="0" applyFont="1" applyFill="1" applyBorder="1" applyAlignment="1">
      <alignment horizontal="center" vertical="top"/>
    </xf>
    <xf numFmtId="0" fontId="48" fillId="4" borderId="10" xfId="0" applyFont="1" applyFill="1" applyBorder="1" applyAlignment="1">
      <alignment horizontal="center" vertical="top"/>
    </xf>
    <xf numFmtId="0" fontId="48" fillId="30" borderId="2" xfId="0" applyFont="1" applyFill="1" applyBorder="1" applyAlignment="1">
      <alignment horizontal="center" vertical="top" wrapText="1"/>
    </xf>
    <xf numFmtId="0" fontId="48" fillId="30" borderId="8" xfId="0" applyFont="1" applyFill="1" applyBorder="1" applyAlignment="1">
      <alignment horizontal="center" vertical="top" wrapText="1"/>
    </xf>
    <xf numFmtId="0" fontId="48" fillId="30" borderId="3" xfId="0" applyFont="1" applyFill="1" applyBorder="1" applyAlignment="1">
      <alignment horizontal="center" vertical="top" wrapText="1"/>
    </xf>
    <xf numFmtId="0" fontId="48" fillId="6" borderId="5" xfId="0" applyFont="1" applyFill="1" applyBorder="1" applyAlignment="1">
      <alignment horizontal="center" vertical="top"/>
    </xf>
    <xf numFmtId="0" fontId="48" fillId="4" borderId="1" xfId="0" applyFont="1" applyFill="1" applyBorder="1" applyAlignment="1">
      <alignment horizontal="center" vertical="top" wrapText="1"/>
    </xf>
    <xf numFmtId="0" fontId="48" fillId="4" borderId="4" xfId="0" applyFont="1" applyFill="1" applyBorder="1" applyAlignment="1">
      <alignment horizontal="center" vertical="top" wrapText="1"/>
    </xf>
    <xf numFmtId="0" fontId="48" fillId="0" borderId="22" xfId="0" applyFont="1" applyBorder="1" applyAlignment="1">
      <alignment horizontal="center" vertical="top"/>
    </xf>
    <xf numFmtId="0" fontId="48" fillId="0" borderId="24" xfId="0" applyFont="1" applyBorder="1" applyAlignment="1">
      <alignment horizontal="center" vertical="top"/>
    </xf>
    <xf numFmtId="0" fontId="48" fillId="0" borderId="10" xfId="0" applyFont="1" applyBorder="1" applyAlignment="1">
      <alignment horizontal="center" vertical="top"/>
    </xf>
    <xf numFmtId="0" fontId="48" fillId="0" borderId="2" xfId="0" applyFont="1" applyBorder="1" applyAlignment="1">
      <alignment horizontal="center" vertical="top"/>
    </xf>
    <xf numFmtId="0" fontId="48" fillId="0" borderId="8" xfId="0" applyFont="1" applyBorder="1" applyAlignment="1">
      <alignment horizontal="center" vertical="top"/>
    </xf>
    <xf numFmtId="0" fontId="48" fillId="0" borderId="3" xfId="0" applyFont="1" applyBorder="1" applyAlignment="1">
      <alignment horizontal="center" vertical="top"/>
    </xf>
    <xf numFmtId="0" fontId="29" fillId="0" borderId="6" xfId="0" applyFont="1" applyBorder="1" applyAlignment="1">
      <alignment horizontal="center" vertical="top" wrapText="1"/>
    </xf>
    <xf numFmtId="0" fontId="29" fillId="0" borderId="23" xfId="0" applyFont="1" applyBorder="1" applyAlignment="1">
      <alignment horizontal="center" vertical="top" wrapText="1"/>
    </xf>
    <xf numFmtId="0" fontId="29" fillId="0" borderId="5" xfId="0" applyFont="1" applyFill="1" applyBorder="1" applyAlignment="1">
      <alignment horizontal="center" vertical="top" wrapText="1"/>
    </xf>
    <xf numFmtId="0" fontId="29" fillId="6" borderId="5" xfId="0" applyFont="1" applyFill="1" applyBorder="1" applyAlignment="1">
      <alignment horizontal="center" vertical="top" wrapText="1"/>
    </xf>
    <xf numFmtId="0" fontId="29" fillId="6" borderId="1" xfId="0" applyFont="1" applyFill="1" applyBorder="1" applyAlignment="1">
      <alignment horizontal="center" vertical="top" wrapText="1"/>
    </xf>
    <xf numFmtId="0" fontId="29" fillId="6" borderId="4" xfId="0" applyFont="1" applyFill="1" applyBorder="1" applyAlignment="1">
      <alignment horizontal="center" vertical="top" wrapText="1"/>
    </xf>
    <xf numFmtId="0" fontId="48" fillId="3" borderId="5" xfId="0" applyFont="1" applyFill="1" applyBorder="1" applyAlignment="1">
      <alignment horizontal="center" vertical="top" wrapText="1"/>
    </xf>
    <xf numFmtId="0" fontId="36" fillId="0" borderId="5" xfId="0" applyFont="1" applyBorder="1" applyAlignment="1">
      <alignment horizontal="center" vertical="top" wrapText="1"/>
    </xf>
    <xf numFmtId="49" fontId="48" fillId="0" borderId="1" xfId="0" applyNumberFormat="1" applyFont="1" applyBorder="1" applyAlignment="1">
      <alignment horizontal="center" vertical="top" wrapText="1"/>
    </xf>
    <xf numFmtId="49" fontId="48" fillId="0" borderId="4" xfId="0" applyNumberFormat="1" applyFont="1" applyBorder="1" applyAlignment="1">
      <alignment horizontal="center" vertical="top" wrapText="1"/>
    </xf>
    <xf numFmtId="0" fontId="29" fillId="0" borderId="0" xfId="0" applyFont="1" applyAlignment="1">
      <alignment horizontal="center" vertical="top" wrapText="1"/>
    </xf>
    <xf numFmtId="0" fontId="67" fillId="0" borderId="0" xfId="0" applyFont="1" applyAlignment="1">
      <alignment horizontal="center" vertical="top"/>
    </xf>
    <xf numFmtId="0" fontId="48" fillId="0" borderId="5" xfId="0" applyFont="1" applyFill="1" applyBorder="1" applyAlignment="1">
      <alignment horizontal="center" vertical="top"/>
    </xf>
    <xf numFmtId="0" fontId="48" fillId="37" borderId="2" xfId="0" applyFont="1" applyFill="1" applyBorder="1" applyAlignment="1">
      <alignment horizontal="center" vertical="top" wrapText="1"/>
    </xf>
    <xf numFmtId="0" fontId="48" fillId="37" borderId="8" xfId="0" applyFont="1" applyFill="1" applyBorder="1" applyAlignment="1">
      <alignment horizontal="center" vertical="top" wrapText="1"/>
    </xf>
    <xf numFmtId="0" fontId="48" fillId="37" borderId="3" xfId="0" applyFont="1" applyFill="1" applyBorder="1" applyAlignment="1">
      <alignment horizontal="center" vertical="top" wrapText="1"/>
    </xf>
    <xf numFmtId="0" fontId="8" fillId="0" borderId="0" xfId="0" applyFont="1" applyAlignment="1">
      <alignment horizontal="center" vertical="top" wrapText="1"/>
    </xf>
    <xf numFmtId="0" fontId="8" fillId="0" borderId="5" xfId="0" applyFont="1" applyBorder="1" applyAlignment="1">
      <alignment horizontal="center" vertical="top"/>
    </xf>
    <xf numFmtId="0" fontId="48" fillId="4" borderId="1" xfId="0" applyFont="1" applyFill="1" applyBorder="1" applyAlignment="1">
      <alignment horizontal="center" vertical="top"/>
    </xf>
    <xf numFmtId="0" fontId="48" fillId="4" borderId="4" xfId="0" applyFont="1" applyFill="1" applyBorder="1" applyAlignment="1">
      <alignment horizontal="center" vertical="top"/>
    </xf>
    <xf numFmtId="0" fontId="29" fillId="0" borderId="22" xfId="0" applyFont="1" applyBorder="1" applyAlignment="1">
      <alignment horizontal="center" vertical="top" wrapText="1"/>
    </xf>
    <xf numFmtId="0" fontId="29" fillId="0" borderId="10" xfId="0" applyFont="1" applyBorder="1" applyAlignment="1">
      <alignment horizontal="center" vertical="top" wrapText="1"/>
    </xf>
    <xf numFmtId="0" fontId="29" fillId="0" borderId="0" xfId="0" applyFont="1" applyAlignment="1">
      <alignment horizontal="center" vertical="top"/>
    </xf>
  </cellXfs>
  <cellStyles count="686">
    <cellStyle name="20% - Акцент1 10" xfId="10"/>
    <cellStyle name="20% - Акцент1 2" xfId="11"/>
    <cellStyle name="20% - Акцент1 3" xfId="12"/>
    <cellStyle name="20% - Акцент1 4" xfId="13"/>
    <cellStyle name="20% - Акцент1 5" xfId="14"/>
    <cellStyle name="20% - Акцент1 6" xfId="15"/>
    <cellStyle name="20% - Акцент1 7" xfId="16"/>
    <cellStyle name="20% - Акцент1 8" xfId="17"/>
    <cellStyle name="20% - Акцент1 9" xfId="18"/>
    <cellStyle name="20% - Акцент2 10" xfId="19"/>
    <cellStyle name="20% - Акцент2 2" xfId="20"/>
    <cellStyle name="20% - Акцент2 3" xfId="21"/>
    <cellStyle name="20% - Акцент2 4" xfId="22"/>
    <cellStyle name="20% - Акцент2 5" xfId="23"/>
    <cellStyle name="20% - Акцент2 6" xfId="24"/>
    <cellStyle name="20% - Акцент2 7" xfId="25"/>
    <cellStyle name="20% - Акцент2 8" xfId="26"/>
    <cellStyle name="20% - Акцент2 9" xfId="27"/>
    <cellStyle name="20% - Акцент3 10" xfId="28"/>
    <cellStyle name="20% - Акцент3 2" xfId="29"/>
    <cellStyle name="20% - Акцент3 3" xfId="30"/>
    <cellStyle name="20% - Акцент3 4" xfId="31"/>
    <cellStyle name="20% - Акцент3 5" xfId="32"/>
    <cellStyle name="20% - Акцент3 6" xfId="33"/>
    <cellStyle name="20% - Акцент3 7" xfId="34"/>
    <cellStyle name="20% - Акцент3 8" xfId="35"/>
    <cellStyle name="20% - Акцент3 9" xfId="36"/>
    <cellStyle name="20% - Акцент4 10" xfId="37"/>
    <cellStyle name="20% - Акцент4 2" xfId="38"/>
    <cellStyle name="20% - Акцент4 3" xfId="39"/>
    <cellStyle name="20% - Акцент4 4" xfId="40"/>
    <cellStyle name="20% - Акцент4 5" xfId="41"/>
    <cellStyle name="20% - Акцент4 6" xfId="42"/>
    <cellStyle name="20% - Акцент4 7" xfId="43"/>
    <cellStyle name="20% - Акцент4 8" xfId="44"/>
    <cellStyle name="20% - Акцент4 9" xfId="45"/>
    <cellStyle name="20% - Акцент5 10" xfId="46"/>
    <cellStyle name="20% - Акцент5 2" xfId="47"/>
    <cellStyle name="20% - Акцент5 3" xfId="48"/>
    <cellStyle name="20% - Акцент5 4" xfId="49"/>
    <cellStyle name="20% - Акцент5 5" xfId="50"/>
    <cellStyle name="20% - Акцент5 6" xfId="51"/>
    <cellStyle name="20% - Акцент5 7" xfId="52"/>
    <cellStyle name="20% - Акцент5 8" xfId="53"/>
    <cellStyle name="20% - Акцент5 9" xfId="54"/>
    <cellStyle name="20% - Акцент6 10" xfId="55"/>
    <cellStyle name="20% - Акцент6 2" xfId="56"/>
    <cellStyle name="20% - Акцент6 3" xfId="57"/>
    <cellStyle name="20% - Акцент6 4" xfId="58"/>
    <cellStyle name="20% - Акцент6 5" xfId="59"/>
    <cellStyle name="20% - Акцент6 6" xfId="60"/>
    <cellStyle name="20% - Акцент6 7" xfId="61"/>
    <cellStyle name="20% - Акцент6 8" xfId="62"/>
    <cellStyle name="20% - Акцент6 9" xfId="63"/>
    <cellStyle name="40% - Акцент1 10" xfId="64"/>
    <cellStyle name="40% - Акцент1 2" xfId="65"/>
    <cellStyle name="40% - Акцент1 3" xfId="66"/>
    <cellStyle name="40% - Акцент1 4" xfId="67"/>
    <cellStyle name="40% - Акцент1 5" xfId="68"/>
    <cellStyle name="40% - Акцент1 6" xfId="69"/>
    <cellStyle name="40% - Акцент1 7" xfId="70"/>
    <cellStyle name="40% - Акцент1 8" xfId="71"/>
    <cellStyle name="40% - Акцент1 9" xfId="72"/>
    <cellStyle name="40% - Акцент2 10" xfId="73"/>
    <cellStyle name="40% - Акцент2 2" xfId="74"/>
    <cellStyle name="40% - Акцент2 3" xfId="75"/>
    <cellStyle name="40% - Акцент2 4" xfId="76"/>
    <cellStyle name="40% - Акцент2 5" xfId="77"/>
    <cellStyle name="40% - Акцент2 6" xfId="78"/>
    <cellStyle name="40% - Акцент2 7" xfId="79"/>
    <cellStyle name="40% - Акцент2 8" xfId="80"/>
    <cellStyle name="40% - Акцент2 9" xfId="81"/>
    <cellStyle name="40% - Акцент3 10" xfId="82"/>
    <cellStyle name="40% - Акцент3 2" xfId="83"/>
    <cellStyle name="40% - Акцент3 3" xfId="84"/>
    <cellStyle name="40% - Акцент3 4" xfId="85"/>
    <cellStyle name="40% - Акцент3 5" xfId="86"/>
    <cellStyle name="40% - Акцент3 6" xfId="87"/>
    <cellStyle name="40% - Акцент3 7" xfId="88"/>
    <cellStyle name="40% - Акцент3 8" xfId="89"/>
    <cellStyle name="40% - Акцент3 9" xfId="90"/>
    <cellStyle name="40% - Акцент4 10" xfId="91"/>
    <cellStyle name="40% - Акцент4 2" xfId="92"/>
    <cellStyle name="40% - Акцент4 3" xfId="93"/>
    <cellStyle name="40% - Акцент4 4" xfId="94"/>
    <cellStyle name="40% - Акцент4 5" xfId="95"/>
    <cellStyle name="40% - Акцент4 6" xfId="96"/>
    <cellStyle name="40% - Акцент4 7" xfId="97"/>
    <cellStyle name="40% - Акцент4 8" xfId="98"/>
    <cellStyle name="40% - Акцент4 9" xfId="99"/>
    <cellStyle name="40% - Акцент5 10" xfId="100"/>
    <cellStyle name="40% - Акцент5 2" xfId="101"/>
    <cellStyle name="40% - Акцент5 3" xfId="102"/>
    <cellStyle name="40% - Акцент5 4" xfId="103"/>
    <cellStyle name="40% - Акцент5 5" xfId="104"/>
    <cellStyle name="40% - Акцент5 6" xfId="105"/>
    <cellStyle name="40% - Акцент5 7" xfId="106"/>
    <cellStyle name="40% - Акцент5 8" xfId="107"/>
    <cellStyle name="40% - Акцент5 9" xfId="108"/>
    <cellStyle name="40% - Акцент6 10" xfId="109"/>
    <cellStyle name="40% - Акцент6 2" xfId="110"/>
    <cellStyle name="40% - Акцент6 3" xfId="111"/>
    <cellStyle name="40% - Акцент6 4" xfId="112"/>
    <cellStyle name="40% - Акцент6 5" xfId="113"/>
    <cellStyle name="40% - Акцент6 6" xfId="114"/>
    <cellStyle name="40% - Акцент6 7" xfId="115"/>
    <cellStyle name="40% - Акцент6 8" xfId="116"/>
    <cellStyle name="40% - Акцент6 9" xfId="117"/>
    <cellStyle name="60% - Акцент1 10" xfId="118"/>
    <cellStyle name="60% - Акцент1 2" xfId="119"/>
    <cellStyle name="60% - Акцент1 3" xfId="120"/>
    <cellStyle name="60% - Акцент1 4" xfId="121"/>
    <cellStyle name="60% - Акцент1 5" xfId="122"/>
    <cellStyle name="60% - Акцент1 6" xfId="123"/>
    <cellStyle name="60% - Акцент1 7" xfId="124"/>
    <cellStyle name="60% - Акцент1 8" xfId="125"/>
    <cellStyle name="60% - Акцент1 9" xfId="126"/>
    <cellStyle name="60% - Акцент2 10" xfId="127"/>
    <cellStyle name="60% - Акцент2 2" xfId="128"/>
    <cellStyle name="60% - Акцент2 3" xfId="129"/>
    <cellStyle name="60% - Акцент2 4" xfId="130"/>
    <cellStyle name="60% - Акцент2 5" xfId="131"/>
    <cellStyle name="60% - Акцент2 6" xfId="132"/>
    <cellStyle name="60% - Акцент2 7" xfId="133"/>
    <cellStyle name="60% - Акцент2 8" xfId="134"/>
    <cellStyle name="60% - Акцент2 9" xfId="135"/>
    <cellStyle name="60% - Акцент3 10" xfId="136"/>
    <cellStyle name="60% - Акцент3 2" xfId="137"/>
    <cellStyle name="60% - Акцент3 3" xfId="138"/>
    <cellStyle name="60% - Акцент3 4" xfId="139"/>
    <cellStyle name="60% - Акцент3 5" xfId="140"/>
    <cellStyle name="60% - Акцент3 6" xfId="141"/>
    <cellStyle name="60% - Акцент3 7" xfId="142"/>
    <cellStyle name="60% - Акцент3 8" xfId="143"/>
    <cellStyle name="60% - Акцент3 9" xfId="144"/>
    <cellStyle name="60% - Акцент4 10" xfId="145"/>
    <cellStyle name="60% - Акцент4 2" xfId="146"/>
    <cellStyle name="60% - Акцент4 3" xfId="147"/>
    <cellStyle name="60% - Акцент4 4" xfId="148"/>
    <cellStyle name="60% - Акцент4 5" xfId="149"/>
    <cellStyle name="60% - Акцент4 6" xfId="150"/>
    <cellStyle name="60% - Акцент4 7" xfId="151"/>
    <cellStyle name="60% - Акцент4 8" xfId="152"/>
    <cellStyle name="60% - Акцент4 9" xfId="153"/>
    <cellStyle name="60% - Акцент5 10" xfId="154"/>
    <cellStyle name="60% - Акцент5 2" xfId="155"/>
    <cellStyle name="60% - Акцент5 3" xfId="156"/>
    <cellStyle name="60% - Акцент5 4" xfId="157"/>
    <cellStyle name="60% - Акцент5 5" xfId="158"/>
    <cellStyle name="60% - Акцент5 6" xfId="159"/>
    <cellStyle name="60% - Акцент5 7" xfId="160"/>
    <cellStyle name="60% - Акцент5 8" xfId="161"/>
    <cellStyle name="60% - Акцент5 9" xfId="162"/>
    <cellStyle name="60% - Акцент6 10" xfId="163"/>
    <cellStyle name="60% - Акцент6 2" xfId="164"/>
    <cellStyle name="60% - Акцент6 3" xfId="165"/>
    <cellStyle name="60% - Акцент6 4" xfId="166"/>
    <cellStyle name="60% - Акцент6 5" xfId="167"/>
    <cellStyle name="60% - Акцент6 6" xfId="168"/>
    <cellStyle name="60% - Акцент6 7" xfId="169"/>
    <cellStyle name="60% - Акцент6 8" xfId="170"/>
    <cellStyle name="60% - Акцент6 9" xfId="171"/>
    <cellStyle name="Excel Built-in Normal" xfId="1"/>
    <cellStyle name="Excel Built-in Normal 1" xfId="590"/>
    <cellStyle name="Excel Built-in Normal 2" xfId="584"/>
    <cellStyle name="Excel Built-in Normal 3" xfId="585"/>
    <cellStyle name="Excel Built-in Normal 4" xfId="591"/>
    <cellStyle name="TableStyleLight1" xfId="592"/>
    <cellStyle name="Акцент1 10" xfId="172"/>
    <cellStyle name="Акцент1 2" xfId="173"/>
    <cellStyle name="Акцент1 3" xfId="174"/>
    <cellStyle name="Акцент1 4" xfId="175"/>
    <cellStyle name="Акцент1 5" xfId="176"/>
    <cellStyle name="Акцент1 6" xfId="177"/>
    <cellStyle name="Акцент1 7" xfId="178"/>
    <cellStyle name="Акцент1 8" xfId="179"/>
    <cellStyle name="Акцент1 9" xfId="180"/>
    <cellStyle name="Акцент2 10" xfId="181"/>
    <cellStyle name="Акцент2 2" xfId="182"/>
    <cellStyle name="Акцент2 3" xfId="183"/>
    <cellStyle name="Акцент2 4" xfId="184"/>
    <cellStyle name="Акцент2 5" xfId="185"/>
    <cellStyle name="Акцент2 6" xfId="186"/>
    <cellStyle name="Акцент2 7" xfId="187"/>
    <cellStyle name="Акцент2 8" xfId="188"/>
    <cellStyle name="Акцент2 9" xfId="189"/>
    <cellStyle name="Акцент3 10" xfId="190"/>
    <cellStyle name="Акцент3 2" xfId="191"/>
    <cellStyle name="Акцент3 3" xfId="192"/>
    <cellStyle name="Акцент3 4" xfId="193"/>
    <cellStyle name="Акцент3 5" xfId="194"/>
    <cellStyle name="Акцент3 6" xfId="195"/>
    <cellStyle name="Акцент3 7" xfId="196"/>
    <cellStyle name="Акцент3 8" xfId="197"/>
    <cellStyle name="Акцент3 9" xfId="198"/>
    <cellStyle name="Акцент4 10" xfId="199"/>
    <cellStyle name="Акцент4 2" xfId="200"/>
    <cellStyle name="Акцент4 3" xfId="201"/>
    <cellStyle name="Акцент4 4" xfId="202"/>
    <cellStyle name="Акцент4 5" xfId="203"/>
    <cellStyle name="Акцент4 6" xfId="204"/>
    <cellStyle name="Акцент4 7" xfId="205"/>
    <cellStyle name="Акцент4 8" xfId="206"/>
    <cellStyle name="Акцент4 9" xfId="207"/>
    <cellStyle name="Акцент5 10" xfId="208"/>
    <cellStyle name="Акцент5 2" xfId="209"/>
    <cellStyle name="Акцент5 3" xfId="210"/>
    <cellStyle name="Акцент5 4" xfId="211"/>
    <cellStyle name="Акцент5 5" xfId="212"/>
    <cellStyle name="Акцент5 6" xfId="213"/>
    <cellStyle name="Акцент5 7" xfId="214"/>
    <cellStyle name="Акцент5 8" xfId="215"/>
    <cellStyle name="Акцент5 9" xfId="216"/>
    <cellStyle name="Акцент6 10" xfId="217"/>
    <cellStyle name="Акцент6 2" xfId="218"/>
    <cellStyle name="Акцент6 3" xfId="219"/>
    <cellStyle name="Акцент6 4" xfId="220"/>
    <cellStyle name="Акцент6 5" xfId="221"/>
    <cellStyle name="Акцент6 6" xfId="222"/>
    <cellStyle name="Акцент6 7" xfId="223"/>
    <cellStyle name="Акцент6 8" xfId="224"/>
    <cellStyle name="Акцент6 9" xfId="225"/>
    <cellStyle name="Ввод  10" xfId="226"/>
    <cellStyle name="Ввод  10 2" xfId="673"/>
    <cellStyle name="Ввод  2" xfId="227"/>
    <cellStyle name="Ввод  2 2" xfId="672"/>
    <cellStyle name="Ввод  3" xfId="228"/>
    <cellStyle name="Ввод  3 2" xfId="671"/>
    <cellStyle name="Ввод  4" xfId="229"/>
    <cellStyle name="Ввод  4 2" xfId="670"/>
    <cellStyle name="Ввод  5" xfId="230"/>
    <cellStyle name="Ввод  5 2" xfId="669"/>
    <cellStyle name="Ввод  6" xfId="231"/>
    <cellStyle name="Ввод  6 2" xfId="668"/>
    <cellStyle name="Ввод  7" xfId="232"/>
    <cellStyle name="Ввод  7 2" xfId="667"/>
    <cellStyle name="Ввод  8" xfId="233"/>
    <cellStyle name="Ввод  8 2" xfId="666"/>
    <cellStyle name="Ввод  9" xfId="234"/>
    <cellStyle name="Ввод  9 2" xfId="641"/>
    <cellStyle name="Вывод 10" xfId="235"/>
    <cellStyle name="Вывод 10 2" xfId="685"/>
    <cellStyle name="Вывод 2" xfId="236"/>
    <cellStyle name="Вывод 2 2" xfId="684"/>
    <cellStyle name="Вывод 3" xfId="237"/>
    <cellStyle name="Вывод 3 2" xfId="683"/>
    <cellStyle name="Вывод 4" xfId="238"/>
    <cellStyle name="Вывод 4 2" xfId="682"/>
    <cellStyle name="Вывод 5" xfId="239"/>
    <cellStyle name="Вывод 5 2" xfId="681"/>
    <cellStyle name="Вывод 6" xfId="240"/>
    <cellStyle name="Вывод 6 2" xfId="680"/>
    <cellStyle name="Вывод 7" xfId="241"/>
    <cellStyle name="Вывод 7 2" xfId="679"/>
    <cellStyle name="Вывод 8" xfId="242"/>
    <cellStyle name="Вывод 8 2" xfId="678"/>
    <cellStyle name="Вывод 9" xfId="243"/>
    <cellStyle name="Вывод 9 2" xfId="677"/>
    <cellStyle name="Вычисление 10" xfId="244"/>
    <cellStyle name="Вычисление 10 2" xfId="674"/>
    <cellStyle name="Вычисление 2" xfId="245"/>
    <cellStyle name="Вычисление 2 2" xfId="676"/>
    <cellStyle name="Вычисление 3" xfId="246"/>
    <cellStyle name="Вычисление 3 2" xfId="675"/>
    <cellStyle name="Вычисление 4" xfId="247"/>
    <cellStyle name="Вычисление 4 2" xfId="665"/>
    <cellStyle name="Вычисление 5" xfId="248"/>
    <cellStyle name="Вычисление 5 2" xfId="664"/>
    <cellStyle name="Вычисление 6" xfId="249"/>
    <cellStyle name="Вычисление 6 2" xfId="663"/>
    <cellStyle name="Вычисление 7" xfId="250"/>
    <cellStyle name="Вычисление 7 2" xfId="662"/>
    <cellStyle name="Вычисление 8" xfId="251"/>
    <cellStyle name="Вычисление 8 2" xfId="661"/>
    <cellStyle name="Вычисление 9" xfId="252"/>
    <cellStyle name="Вычисление 9 2" xfId="660"/>
    <cellStyle name="Гиперссылка 2" xfId="586"/>
    <cellStyle name="Гиперссылка 3" xfId="587"/>
    <cellStyle name="Денежный 2" xfId="588"/>
    <cellStyle name="Заголовок 1 10" xfId="253"/>
    <cellStyle name="Заголовок 1 2" xfId="254"/>
    <cellStyle name="Заголовок 1 3" xfId="255"/>
    <cellStyle name="Заголовок 1 4" xfId="256"/>
    <cellStyle name="Заголовок 1 5" xfId="257"/>
    <cellStyle name="Заголовок 1 6" xfId="258"/>
    <cellStyle name="Заголовок 1 7" xfId="259"/>
    <cellStyle name="Заголовок 1 8" xfId="260"/>
    <cellStyle name="Заголовок 1 9" xfId="261"/>
    <cellStyle name="Заголовок 2 10" xfId="262"/>
    <cellStyle name="Заголовок 2 2" xfId="263"/>
    <cellStyle name="Заголовок 2 3" xfId="264"/>
    <cellStyle name="Заголовок 2 4" xfId="265"/>
    <cellStyle name="Заголовок 2 5" xfId="266"/>
    <cellStyle name="Заголовок 2 6" xfId="267"/>
    <cellStyle name="Заголовок 2 7" xfId="268"/>
    <cellStyle name="Заголовок 2 8" xfId="269"/>
    <cellStyle name="Заголовок 2 9" xfId="270"/>
    <cellStyle name="Заголовок 3 10" xfId="271"/>
    <cellStyle name="Заголовок 3 2" xfId="272"/>
    <cellStyle name="Заголовок 3 3" xfId="273"/>
    <cellStyle name="Заголовок 3 4" xfId="274"/>
    <cellStyle name="Заголовок 3 5" xfId="275"/>
    <cellStyle name="Заголовок 3 6" xfId="276"/>
    <cellStyle name="Заголовок 3 7" xfId="277"/>
    <cellStyle name="Заголовок 3 8" xfId="278"/>
    <cellStyle name="Заголовок 3 9" xfId="279"/>
    <cellStyle name="Заголовок 4 10" xfId="280"/>
    <cellStyle name="Заголовок 4 2" xfId="281"/>
    <cellStyle name="Заголовок 4 3" xfId="282"/>
    <cellStyle name="Заголовок 4 4" xfId="283"/>
    <cellStyle name="Заголовок 4 5" xfId="284"/>
    <cellStyle name="Заголовок 4 6" xfId="285"/>
    <cellStyle name="Заголовок 4 7" xfId="286"/>
    <cellStyle name="Заголовок 4 8" xfId="287"/>
    <cellStyle name="Заголовок 4 9" xfId="288"/>
    <cellStyle name="Итог 10" xfId="289"/>
    <cellStyle name="Итог 10 2" xfId="659"/>
    <cellStyle name="Итог 2" xfId="290"/>
    <cellStyle name="Итог 2 2" xfId="658"/>
    <cellStyle name="Итог 3" xfId="291"/>
    <cellStyle name="Итог 3 2" xfId="657"/>
    <cellStyle name="Итог 4" xfId="292"/>
    <cellStyle name="Итог 4 2" xfId="656"/>
    <cellStyle name="Итог 5" xfId="293"/>
    <cellStyle name="Итог 5 2" xfId="655"/>
    <cellStyle name="Итог 6" xfId="294"/>
    <cellStyle name="Итог 6 2" xfId="654"/>
    <cellStyle name="Итог 7" xfId="295"/>
    <cellStyle name="Итог 7 2" xfId="653"/>
    <cellStyle name="Итог 8" xfId="296"/>
    <cellStyle name="Итог 8 2" xfId="652"/>
    <cellStyle name="Итог 9" xfId="297"/>
    <cellStyle name="Итог 9 2" xfId="651"/>
    <cellStyle name="Контрольная ячейка 10" xfId="298"/>
    <cellStyle name="Контрольная ячейка 2" xfId="299"/>
    <cellStyle name="Контрольная ячейка 3" xfId="300"/>
    <cellStyle name="Контрольная ячейка 4" xfId="301"/>
    <cellStyle name="Контрольная ячейка 5" xfId="302"/>
    <cellStyle name="Контрольная ячейка 6" xfId="303"/>
    <cellStyle name="Контрольная ячейка 7" xfId="304"/>
    <cellStyle name="Контрольная ячейка 8" xfId="305"/>
    <cellStyle name="Контрольная ячейка 9" xfId="306"/>
    <cellStyle name="Название 10" xfId="307"/>
    <cellStyle name="Название 2" xfId="308"/>
    <cellStyle name="Название 3" xfId="309"/>
    <cellStyle name="Название 4" xfId="310"/>
    <cellStyle name="Название 5" xfId="311"/>
    <cellStyle name="Название 6" xfId="312"/>
    <cellStyle name="Название 7" xfId="313"/>
    <cellStyle name="Название 8" xfId="314"/>
    <cellStyle name="Название 9" xfId="315"/>
    <cellStyle name="Нейтральный 10" xfId="316"/>
    <cellStyle name="Нейтральный 2" xfId="317"/>
    <cellStyle name="Нейтральный 3" xfId="318"/>
    <cellStyle name="Нейтральный 4" xfId="319"/>
    <cellStyle name="Нейтральный 5" xfId="320"/>
    <cellStyle name="Нейтральный 6" xfId="321"/>
    <cellStyle name="Нейтральный 7" xfId="322"/>
    <cellStyle name="Нейтральный 8" xfId="323"/>
    <cellStyle name="Нейтральный 9" xfId="324"/>
    <cellStyle name="Обычный" xfId="0" builtinId="0"/>
    <cellStyle name="Обычный 10" xfId="2"/>
    <cellStyle name="Обычный 10 2" xfId="593"/>
    <cellStyle name="Обычный 11" xfId="392"/>
    <cellStyle name="Обычный 12" xfId="589"/>
    <cellStyle name="Обычный 12 2" xfId="628"/>
    <cellStyle name="Обычный 13" xfId="594"/>
    <cellStyle name="Обычный 14" xfId="595"/>
    <cellStyle name="Обычный 15" xfId="596"/>
    <cellStyle name="Обычный 16" xfId="597"/>
    <cellStyle name="Обычный 17" xfId="605"/>
    <cellStyle name="Обычный 18" xfId="606"/>
    <cellStyle name="Обычный 19" xfId="607"/>
    <cellStyle name="Обычный 19 2" xfId="617"/>
    <cellStyle name="Обычный 19 2 2" xfId="629"/>
    <cellStyle name="Обычный 19 3" xfId="630"/>
    <cellStyle name="Обычный 2" xfId="3"/>
    <cellStyle name="Обычный 2 10" xfId="325"/>
    <cellStyle name="Обычный 2 11" xfId="387"/>
    <cellStyle name="Обычный 2 12" xfId="583"/>
    <cellStyle name="Обычный 2 13" xfId="608"/>
    <cellStyle name="Обычный 2 14" xfId="640"/>
    <cellStyle name="Обычный 2 2" xfId="4"/>
    <cellStyle name="Обычный 2 2 2" xfId="388"/>
    <cellStyle name="Обычный 2 2 2 2" xfId="631"/>
    <cellStyle name="Обычный 2 2 3" xfId="393"/>
    <cellStyle name="Обычный 2 2 4" xfId="394"/>
    <cellStyle name="Обычный 2 2 5" xfId="395"/>
    <cellStyle name="Обычный 2 2 6" xfId="598"/>
    <cellStyle name="Обычный 2 2 7" xfId="615"/>
    <cellStyle name="Обычный 2 2 8" xfId="632"/>
    <cellStyle name="Обычный 2 3" xfId="9"/>
    <cellStyle name="Обычный 2 3 2" xfId="396"/>
    <cellStyle name="Обычный 2 3 3" xfId="609"/>
    <cellStyle name="Обычный 2 3 3 2" xfId="618"/>
    <cellStyle name="Обычный 2 3 3 2 2" xfId="633"/>
    <cellStyle name="Обычный 2 3 3 2 3" xfId="634"/>
    <cellStyle name="Обычный 2 4" xfId="326"/>
    <cellStyle name="Обычный 2 5" xfId="327"/>
    <cellStyle name="Обычный 2 6" xfId="328"/>
    <cellStyle name="Обычный 2 7" xfId="329"/>
    <cellStyle name="Обычный 2 8" xfId="330"/>
    <cellStyle name="Обычный 2 9" xfId="331"/>
    <cellStyle name="Обычный 20" xfId="619"/>
    <cellStyle name="Обычный 21" xfId="620"/>
    <cellStyle name="Обычный 22" xfId="599"/>
    <cellStyle name="Обычный 222" xfId="621"/>
    <cellStyle name="Обычный 223" xfId="622"/>
    <cellStyle name="Обычный 23" xfId="623"/>
    <cellStyle name="Обычный 24" xfId="616"/>
    <cellStyle name="Обычный 25" xfId="624"/>
    <cellStyle name="Обычный 25 2" xfId="635"/>
    <cellStyle name="Обычный 25 3" xfId="636"/>
    <cellStyle name="Обычный 26" xfId="637"/>
    <cellStyle name="Обычный 27" xfId="638"/>
    <cellStyle name="Обычный 3" xfId="5"/>
    <cellStyle name="Обычный 3 10" xfId="397"/>
    <cellStyle name="Обычный 3 11" xfId="398"/>
    <cellStyle name="Обычный 3 12" xfId="399"/>
    <cellStyle name="Обычный 3 13" xfId="400"/>
    <cellStyle name="Обычный 3 14" xfId="401"/>
    <cellStyle name="Обычный 3 15" xfId="402"/>
    <cellStyle name="Обычный 3 16" xfId="403"/>
    <cellStyle name="Обычный 3 17" xfId="404"/>
    <cellStyle name="Обычный 3 18" xfId="405"/>
    <cellStyle name="Обычный 3 19" xfId="406"/>
    <cellStyle name="Обычный 3 2" xfId="389"/>
    <cellStyle name="Обычный 3 2 2" xfId="610"/>
    <cellStyle name="Обычный 3 20" xfId="407"/>
    <cellStyle name="Обычный 3 21" xfId="408"/>
    <cellStyle name="Обычный 3 22" xfId="409"/>
    <cellStyle name="Обычный 3 23" xfId="625"/>
    <cellStyle name="Обычный 3 3" xfId="390"/>
    <cellStyle name="Обычный 3 4" xfId="410"/>
    <cellStyle name="Обычный 3 5" xfId="411"/>
    <cellStyle name="Обычный 3 6" xfId="412"/>
    <cellStyle name="Обычный 3 7" xfId="413"/>
    <cellStyle name="Обычный 3 8" xfId="414"/>
    <cellStyle name="Обычный 3 9" xfId="415"/>
    <cellStyle name="Обычный 4" xfId="6"/>
    <cellStyle name="Обычный 4 2" xfId="416"/>
    <cellStyle name="Обычный 4 3" xfId="417"/>
    <cellStyle name="Обычный 5" xfId="7"/>
    <cellStyle name="Обычный 5 10" xfId="418"/>
    <cellStyle name="Обычный 5 11" xfId="419"/>
    <cellStyle name="Обычный 5 12" xfId="420"/>
    <cellStyle name="Обычный 5 13" xfId="421"/>
    <cellStyle name="Обычный 5 14" xfId="422"/>
    <cellStyle name="Обычный 5 15" xfId="423"/>
    <cellStyle name="Обычный 5 16" xfId="424"/>
    <cellStyle name="Обычный 5 17" xfId="425"/>
    <cellStyle name="Обычный 5 18" xfId="426"/>
    <cellStyle name="Обычный 5 19" xfId="427"/>
    <cellStyle name="Обычный 5 2" xfId="428"/>
    <cellStyle name="Обычный 5 20" xfId="429"/>
    <cellStyle name="Обычный 5 21" xfId="430"/>
    <cellStyle name="Обычный 5 22" xfId="639"/>
    <cellStyle name="Обычный 5 3" xfId="431"/>
    <cellStyle name="Обычный 5 4" xfId="432"/>
    <cellStyle name="Обычный 5 5" xfId="433"/>
    <cellStyle name="Обычный 5 6" xfId="434"/>
    <cellStyle name="Обычный 5 7" xfId="435"/>
    <cellStyle name="Обычный 5 8" xfId="436"/>
    <cellStyle name="Обычный 5 9" xfId="437"/>
    <cellStyle name="Обычный 6" xfId="8"/>
    <cellStyle name="Обычный 7" xfId="391"/>
    <cellStyle name="Обычный 72" xfId="626"/>
    <cellStyle name="Обычный 8" xfId="438"/>
    <cellStyle name="Обычный 9" xfId="332"/>
    <cellStyle name="Обычный_Комплектование 2009-2010 для территорий" xfId="614"/>
    <cellStyle name="Плохой 10" xfId="333"/>
    <cellStyle name="Плохой 2" xfId="334"/>
    <cellStyle name="Плохой 3" xfId="335"/>
    <cellStyle name="Плохой 4" xfId="336"/>
    <cellStyle name="Плохой 5" xfId="337"/>
    <cellStyle name="Плохой 6" xfId="338"/>
    <cellStyle name="Плохой 7" xfId="339"/>
    <cellStyle name="Плохой 8" xfId="340"/>
    <cellStyle name="Плохой 9" xfId="341"/>
    <cellStyle name="Пояснение 10" xfId="342"/>
    <cellStyle name="Пояснение 11" xfId="611"/>
    <cellStyle name="Пояснение 2" xfId="343"/>
    <cellStyle name="Пояснение 3" xfId="344"/>
    <cellStyle name="Пояснение 4" xfId="345"/>
    <cellStyle name="Пояснение 5" xfId="346"/>
    <cellStyle name="Пояснение 6" xfId="347"/>
    <cellStyle name="Пояснение 7" xfId="348"/>
    <cellStyle name="Пояснение 8" xfId="349"/>
    <cellStyle name="Пояснение 9" xfId="350"/>
    <cellStyle name="Примечание 10" xfId="351"/>
    <cellStyle name="Примечание 10 2" xfId="650"/>
    <cellStyle name="Примечание 2" xfId="352"/>
    <cellStyle name="Примечание 2 2" xfId="649"/>
    <cellStyle name="Примечание 3" xfId="353"/>
    <cellStyle name="Примечание 3 2" xfId="648"/>
    <cellStyle name="Примечание 4" xfId="354"/>
    <cellStyle name="Примечание 4 2" xfId="647"/>
    <cellStyle name="Примечание 5" xfId="355"/>
    <cellStyle name="Примечание 5 2" xfId="646"/>
    <cellStyle name="Примечание 6" xfId="356"/>
    <cellStyle name="Примечание 6 2" xfId="645"/>
    <cellStyle name="Примечание 7" xfId="357"/>
    <cellStyle name="Примечание 7 2" xfId="644"/>
    <cellStyle name="Примечание 8" xfId="358"/>
    <cellStyle name="Примечание 8 2" xfId="643"/>
    <cellStyle name="Примечание 9" xfId="359"/>
    <cellStyle name="Примечание 9 2" xfId="642"/>
    <cellStyle name="Процентный 2" xfId="439"/>
    <cellStyle name="Процентный 2 10" xfId="440"/>
    <cellStyle name="Процентный 2 11" xfId="441"/>
    <cellStyle name="Процентный 2 12" xfId="442"/>
    <cellStyle name="Процентный 2 13" xfId="443"/>
    <cellStyle name="Процентный 2 14" xfId="444"/>
    <cellStyle name="Процентный 2 15" xfId="445"/>
    <cellStyle name="Процентный 2 16" xfId="446"/>
    <cellStyle name="Процентный 2 17" xfId="447"/>
    <cellStyle name="Процентный 2 18" xfId="448"/>
    <cellStyle name="Процентный 2 19" xfId="449"/>
    <cellStyle name="Процентный 2 2" xfId="450"/>
    <cellStyle name="Процентный 2 2 10" xfId="451"/>
    <cellStyle name="Процентный 2 2 11" xfId="452"/>
    <cellStyle name="Процентный 2 2 12" xfId="453"/>
    <cellStyle name="Процентный 2 2 13" xfId="454"/>
    <cellStyle name="Процентный 2 2 14" xfId="455"/>
    <cellStyle name="Процентный 2 2 15" xfId="456"/>
    <cellStyle name="Процентный 2 2 16" xfId="457"/>
    <cellStyle name="Процентный 2 2 17" xfId="458"/>
    <cellStyle name="Процентный 2 2 18" xfId="459"/>
    <cellStyle name="Процентный 2 2 19" xfId="460"/>
    <cellStyle name="Процентный 2 2 2" xfId="461"/>
    <cellStyle name="Процентный 2 2 2 10" xfId="462"/>
    <cellStyle name="Процентный 2 2 2 11" xfId="463"/>
    <cellStyle name="Процентный 2 2 2 12" xfId="464"/>
    <cellStyle name="Процентный 2 2 2 13" xfId="465"/>
    <cellStyle name="Процентный 2 2 2 14" xfId="466"/>
    <cellStyle name="Процентный 2 2 2 15" xfId="467"/>
    <cellStyle name="Процентный 2 2 2 16" xfId="468"/>
    <cellStyle name="Процентный 2 2 2 17" xfId="469"/>
    <cellStyle name="Процентный 2 2 2 18" xfId="470"/>
    <cellStyle name="Процентный 2 2 2 19" xfId="471"/>
    <cellStyle name="Процентный 2 2 2 2" xfId="472"/>
    <cellStyle name="Процентный 2 2 2 20" xfId="473"/>
    <cellStyle name="Процентный 2 2 2 3" xfId="474"/>
    <cellStyle name="Процентный 2 2 2 4" xfId="475"/>
    <cellStyle name="Процентный 2 2 2 5" xfId="476"/>
    <cellStyle name="Процентный 2 2 2 6" xfId="477"/>
    <cellStyle name="Процентный 2 2 2 7" xfId="478"/>
    <cellStyle name="Процентный 2 2 2 8" xfId="479"/>
    <cellStyle name="Процентный 2 2 2 9" xfId="480"/>
    <cellStyle name="Процентный 2 2 20" xfId="481"/>
    <cellStyle name="Процентный 2 2 21" xfId="482"/>
    <cellStyle name="Процентный 2 2 22" xfId="483"/>
    <cellStyle name="Процентный 2 2 3" xfId="484"/>
    <cellStyle name="Процентный 2 2 3 10" xfId="485"/>
    <cellStyle name="Процентный 2 2 3 11" xfId="486"/>
    <cellStyle name="Процентный 2 2 3 12" xfId="487"/>
    <cellStyle name="Процентный 2 2 3 13" xfId="488"/>
    <cellStyle name="Процентный 2 2 3 14" xfId="489"/>
    <cellStyle name="Процентный 2 2 3 15" xfId="490"/>
    <cellStyle name="Процентный 2 2 3 16" xfId="491"/>
    <cellStyle name="Процентный 2 2 3 17" xfId="492"/>
    <cellStyle name="Процентный 2 2 3 18" xfId="493"/>
    <cellStyle name="Процентный 2 2 3 19" xfId="494"/>
    <cellStyle name="Процентный 2 2 3 2" xfId="495"/>
    <cellStyle name="Процентный 2 2 3 20" xfId="496"/>
    <cellStyle name="Процентный 2 2 3 3" xfId="497"/>
    <cellStyle name="Процентный 2 2 3 4" xfId="498"/>
    <cellStyle name="Процентный 2 2 3 5" xfId="499"/>
    <cellStyle name="Процентный 2 2 3 6" xfId="500"/>
    <cellStyle name="Процентный 2 2 3 7" xfId="501"/>
    <cellStyle name="Процентный 2 2 3 8" xfId="502"/>
    <cellStyle name="Процентный 2 2 3 9" xfId="503"/>
    <cellStyle name="Процентный 2 2 4" xfId="504"/>
    <cellStyle name="Процентный 2 2 5" xfId="505"/>
    <cellStyle name="Процентный 2 2 6" xfId="506"/>
    <cellStyle name="Процентный 2 2 7" xfId="507"/>
    <cellStyle name="Процентный 2 2 8" xfId="508"/>
    <cellStyle name="Процентный 2 2 9" xfId="509"/>
    <cellStyle name="Процентный 2 20" xfId="510"/>
    <cellStyle name="Процентный 2 21" xfId="511"/>
    <cellStyle name="Процентный 2 22" xfId="512"/>
    <cellStyle name="Процентный 2 3" xfId="513"/>
    <cellStyle name="Процентный 2 3 10" xfId="514"/>
    <cellStyle name="Процентный 2 3 11" xfId="515"/>
    <cellStyle name="Процентный 2 3 12" xfId="516"/>
    <cellStyle name="Процентный 2 3 13" xfId="517"/>
    <cellStyle name="Процентный 2 3 14" xfId="518"/>
    <cellStyle name="Процентный 2 3 15" xfId="519"/>
    <cellStyle name="Процентный 2 3 16" xfId="520"/>
    <cellStyle name="Процентный 2 3 17" xfId="521"/>
    <cellStyle name="Процентный 2 3 18" xfId="522"/>
    <cellStyle name="Процентный 2 3 19" xfId="523"/>
    <cellStyle name="Процентный 2 3 2" xfId="524"/>
    <cellStyle name="Процентный 2 3 20" xfId="525"/>
    <cellStyle name="Процентный 2 3 3" xfId="526"/>
    <cellStyle name="Процентный 2 3 4" xfId="527"/>
    <cellStyle name="Процентный 2 3 5" xfId="528"/>
    <cellStyle name="Процентный 2 3 6" xfId="529"/>
    <cellStyle name="Процентный 2 3 7" xfId="530"/>
    <cellStyle name="Процентный 2 3 8" xfId="531"/>
    <cellStyle name="Процентный 2 3 9" xfId="532"/>
    <cellStyle name="Процентный 2 4" xfId="533"/>
    <cellStyle name="Процентный 2 5" xfId="534"/>
    <cellStyle name="Процентный 2 6" xfId="535"/>
    <cellStyle name="Процентный 2 7" xfId="536"/>
    <cellStyle name="Процентный 2 8" xfId="537"/>
    <cellStyle name="Процентный 2 9" xfId="538"/>
    <cellStyle name="Связанная ячейка 10" xfId="360"/>
    <cellStyle name="Связанная ячейка 2" xfId="361"/>
    <cellStyle name="Связанная ячейка 3" xfId="362"/>
    <cellStyle name="Связанная ячейка 4" xfId="363"/>
    <cellStyle name="Связанная ячейка 5" xfId="364"/>
    <cellStyle name="Связанная ячейка 6" xfId="365"/>
    <cellStyle name="Связанная ячейка 7" xfId="366"/>
    <cellStyle name="Связанная ячейка 8" xfId="367"/>
    <cellStyle name="Связанная ячейка 9" xfId="368"/>
    <cellStyle name="Стиль 1" xfId="539"/>
    <cellStyle name="Текст предупреждения 10" xfId="369"/>
    <cellStyle name="Текст предупреждения 2" xfId="370"/>
    <cellStyle name="Текст предупреждения 3" xfId="371"/>
    <cellStyle name="Текст предупреждения 4" xfId="372"/>
    <cellStyle name="Текст предупреждения 5" xfId="373"/>
    <cellStyle name="Текст предупреждения 6" xfId="374"/>
    <cellStyle name="Текст предупреждения 7" xfId="375"/>
    <cellStyle name="Текст предупреждения 8" xfId="376"/>
    <cellStyle name="Текст предупреждения 9" xfId="377"/>
    <cellStyle name="Финансовый [0] 2" xfId="600"/>
    <cellStyle name="Финансовый [0] 3" xfId="601"/>
    <cellStyle name="Финансовый 10" xfId="627"/>
    <cellStyle name="Финансовый 2" xfId="540"/>
    <cellStyle name="Финансовый 2 10" xfId="541"/>
    <cellStyle name="Финансовый 2 11" xfId="542"/>
    <cellStyle name="Финансовый 2 12" xfId="543"/>
    <cellStyle name="Финансовый 2 13" xfId="544"/>
    <cellStyle name="Финансовый 2 14" xfId="545"/>
    <cellStyle name="Финансовый 2 15" xfId="546"/>
    <cellStyle name="Финансовый 2 16" xfId="547"/>
    <cellStyle name="Финансовый 2 17" xfId="548"/>
    <cellStyle name="Финансовый 2 18" xfId="549"/>
    <cellStyle name="Финансовый 2 19" xfId="550"/>
    <cellStyle name="Финансовый 2 2" xfId="551"/>
    <cellStyle name="Финансовый 2 20" xfId="552"/>
    <cellStyle name="Финансовый 2 21" xfId="602"/>
    <cellStyle name="Финансовый 2 22" xfId="603"/>
    <cellStyle name="Финансовый 2 3" xfId="553"/>
    <cellStyle name="Финансовый 2 4" xfId="554"/>
    <cellStyle name="Финансовый 2 5" xfId="555"/>
    <cellStyle name="Финансовый 2 6" xfId="556"/>
    <cellStyle name="Финансовый 2 7" xfId="557"/>
    <cellStyle name="Финансовый 2 8" xfId="558"/>
    <cellStyle name="Финансовый 2 9" xfId="559"/>
    <cellStyle name="Финансовый 3" xfId="560"/>
    <cellStyle name="Финансовый 3 10" xfId="561"/>
    <cellStyle name="Финансовый 3 11" xfId="562"/>
    <cellStyle name="Финансовый 3 12" xfId="563"/>
    <cellStyle name="Финансовый 3 13" xfId="564"/>
    <cellStyle name="Финансовый 3 14" xfId="565"/>
    <cellStyle name="Финансовый 3 15" xfId="566"/>
    <cellStyle name="Финансовый 3 16" xfId="567"/>
    <cellStyle name="Финансовый 3 17" xfId="568"/>
    <cellStyle name="Финансовый 3 18" xfId="569"/>
    <cellStyle name="Финансовый 3 19" xfId="570"/>
    <cellStyle name="Финансовый 3 2" xfId="571"/>
    <cellStyle name="Финансовый 3 20" xfId="572"/>
    <cellStyle name="Финансовый 3 3" xfId="573"/>
    <cellStyle name="Финансовый 3 4" xfId="574"/>
    <cellStyle name="Финансовый 3 5" xfId="575"/>
    <cellStyle name="Финансовый 3 6" xfId="576"/>
    <cellStyle name="Финансовый 3 7" xfId="577"/>
    <cellStyle name="Финансовый 3 8" xfId="578"/>
    <cellStyle name="Финансовый 3 9" xfId="579"/>
    <cellStyle name="Финансовый 4" xfId="580"/>
    <cellStyle name="Финансовый 5" xfId="581"/>
    <cellStyle name="Финансовый 6" xfId="582"/>
    <cellStyle name="Финансовый 7" xfId="604"/>
    <cellStyle name="Финансовый 8" xfId="612"/>
    <cellStyle name="Финансовый 9" xfId="613"/>
    <cellStyle name="Хороший 10" xfId="378"/>
    <cellStyle name="Хороший 2" xfId="379"/>
    <cellStyle name="Хороший 3" xfId="380"/>
    <cellStyle name="Хороший 4" xfId="381"/>
    <cellStyle name="Хороший 5" xfId="382"/>
    <cellStyle name="Хороший 6" xfId="383"/>
    <cellStyle name="Хороший 7" xfId="384"/>
    <cellStyle name="Хороший 8" xfId="385"/>
    <cellStyle name="Хороший 9" xfId="386"/>
  </cellStyles>
  <dxfs count="0"/>
  <tableStyles count="0" defaultTableStyle="TableStyleMedium9" defaultPivotStyle="PivotStyleLight16"/>
  <colors>
    <mruColors>
      <color rgb="FF95F995"/>
      <color rgb="FFFFFFCC"/>
      <color rgb="FFFFFFFF"/>
      <color rgb="FFFDE9D9"/>
    </mruColors>
  </colors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0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://192.168.200.211/DELOWEB/getfile.aspx/322177589/22_08_2018_&#1087;&#1088;&#1080;&#1083;&#1086;&#1078;&#1077;&#1085;&#1080;&#1077;3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свод"/>
      <sheetName val="211,213 (сады и школы)"/>
      <sheetName val="211,213 (допы и цмппс)"/>
      <sheetName val="212.12"/>
      <sheetName val="212.11"/>
      <sheetName val="221"/>
      <sheetName val="223 волошина"/>
      <sheetName val="224"/>
      <sheetName val="225.1 "/>
      <sheetName val="225.21 рсо"/>
      <sheetName val="225.22 рсо"/>
      <sheetName val="225.23 рсо"/>
      <sheetName val="225.24 рсо"/>
      <sheetName val="225.25 рсо"/>
      <sheetName val="225.3 рсо"/>
      <sheetName val="225.51 рсо"/>
      <sheetName val="225.54 рсо"/>
      <sheetName val="226.3"/>
      <sheetName val="226.4"/>
      <sheetName val="226.5"/>
      <sheetName val="226.6"/>
      <sheetName val="калькуляция по медосмотру"/>
      <sheetName val="226.73т"/>
      <sheetName val="226.73д"/>
      <sheetName val="расшифровки к 226,73д"/>
      <sheetName val="291 имущ"/>
      <sheetName val="291 земля"/>
      <sheetName val="291 госпошлины"/>
      <sheetName val="225.10 авто"/>
      <sheetName val="340.13 ГСМ"/>
      <sheetName val="340.14"/>
      <sheetName val="226.73п,340.12 (01.06.18) - дс"/>
      <sheetName val="340.15 - дс"/>
      <sheetName val="340.16п - дс"/>
      <sheetName val="340.16б - дс"/>
      <sheetName val="340.16п дод"/>
      <sheetName val="340.16п корм цвр"/>
      <sheetName val="340.16п цмппс"/>
      <sheetName val="291 окруж.ср и госпошлины"/>
    </sheetNames>
    <sheetDataSet>
      <sheetData sheetId="0" refreshError="1">
        <row r="7">
          <cell r="A7" t="str">
            <v>МБДОУ д/с №15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</sheetPr>
  <dimension ref="A1:ZG1334"/>
  <sheetViews>
    <sheetView tabSelected="1" view="pageBreakPreview" zoomScale="75" zoomScaleSheetLayoutView="75" workbookViewId="0">
      <selection activeCell="L1124" sqref="L1124"/>
    </sheetView>
  </sheetViews>
  <sheetFormatPr defaultRowHeight="15"/>
  <cols>
    <col min="1" max="1" width="34.85546875" style="1" customWidth="1"/>
    <col min="2" max="2" width="23.140625" style="1" customWidth="1"/>
    <col min="3" max="3" width="6.28515625" style="1" customWidth="1"/>
    <col min="4" max="4" width="51" style="1" customWidth="1"/>
    <col min="5" max="5" width="16.5703125" style="1" customWidth="1"/>
    <col min="6" max="6" width="12.85546875" style="1" customWidth="1"/>
    <col min="7" max="7" width="13.28515625" style="1" customWidth="1"/>
    <col min="8" max="8" width="13.7109375" style="56" customWidth="1"/>
    <col min="9" max="9" width="17" style="56" customWidth="1"/>
    <col min="10" max="11" width="17.42578125" style="58" customWidth="1"/>
    <col min="12" max="12" width="13.42578125" style="1" customWidth="1"/>
    <col min="13" max="20" width="12.140625" style="1" customWidth="1"/>
    <col min="21" max="23" width="13.140625" style="1" customWidth="1"/>
    <col min="24" max="29" width="12.140625" style="1" customWidth="1"/>
    <col min="30" max="30" width="12.85546875" style="1" customWidth="1"/>
    <col min="31" max="41" width="12.140625" style="1" customWidth="1"/>
    <col min="42" max="44" width="13.140625" style="1" customWidth="1"/>
    <col min="45" max="62" width="12.140625" style="1" customWidth="1"/>
    <col min="63" max="65" width="13.140625" style="1" customWidth="1"/>
    <col min="66" max="71" width="12.140625" style="1" customWidth="1"/>
    <col min="72" max="72" width="12.85546875" style="1" customWidth="1"/>
    <col min="73" max="83" width="12.140625" style="1" customWidth="1"/>
    <col min="84" max="86" width="13.140625" style="1" customWidth="1"/>
    <col min="87" max="104" width="12.140625" style="1" customWidth="1"/>
    <col min="105" max="107" width="13.140625" style="1" customWidth="1"/>
    <col min="108" max="134" width="12.140625" style="1" customWidth="1"/>
    <col min="135" max="135" width="12.85546875" style="1" customWidth="1"/>
    <col min="136" max="155" width="12.140625" style="1" customWidth="1"/>
    <col min="156" max="156" width="12.85546875" style="1" customWidth="1"/>
    <col min="157" max="188" width="12.140625" style="1" customWidth="1"/>
    <col min="189" max="191" width="13.140625" style="1" customWidth="1"/>
    <col min="192" max="194" width="12.140625" style="1" customWidth="1"/>
    <col min="195" max="197" width="12" style="1" customWidth="1"/>
    <col min="198" max="200" width="11" style="1" customWidth="1"/>
    <col min="201" max="201" width="12" style="1" customWidth="1"/>
    <col min="202" max="202" width="10.85546875" style="1" customWidth="1"/>
    <col min="203" max="203" width="11" style="1" customWidth="1"/>
    <col min="204" max="204" width="12" style="1" customWidth="1"/>
    <col min="205" max="205" width="12.140625" style="1" customWidth="1"/>
    <col min="206" max="206" width="11.5703125" style="1" customWidth="1"/>
    <col min="207" max="209" width="11" style="1" customWidth="1"/>
    <col min="210" max="212" width="13.140625" style="1" customWidth="1"/>
    <col min="213" max="215" width="12.140625" style="1" customWidth="1"/>
    <col min="216" max="218" width="12" style="1" customWidth="1"/>
    <col min="219" max="219" width="12.85546875" style="1" customWidth="1"/>
    <col min="220" max="221" width="11" style="1" customWidth="1"/>
    <col min="222" max="224" width="9.140625" style="1" customWidth="1"/>
    <col min="225" max="227" width="12" style="1" customWidth="1"/>
    <col min="228" max="230" width="11" style="1" customWidth="1"/>
    <col min="231" max="236" width="12.140625" style="1" customWidth="1"/>
    <col min="237" max="239" width="12" style="1" customWidth="1"/>
    <col min="240" max="240" width="12.85546875" style="1" customWidth="1"/>
    <col min="241" max="242" width="11" style="1" customWidth="1"/>
    <col min="243" max="245" width="9.140625" style="1" customWidth="1"/>
    <col min="246" max="248" width="12" style="1" customWidth="1"/>
    <col min="249" max="251" width="9.7109375" style="1" customWidth="1"/>
    <col min="252" max="254" width="13.140625" style="1" customWidth="1"/>
    <col min="255" max="257" width="12.140625" style="1" customWidth="1"/>
    <col min="258" max="260" width="12" style="1" customWidth="1"/>
    <col min="261" max="263" width="11" style="1" customWidth="1"/>
    <col min="264" max="266" width="9.140625" style="1" customWidth="1"/>
    <col min="267" max="269" width="12" style="1" customWidth="1"/>
    <col min="270" max="272" width="11" style="1" customWidth="1"/>
    <col min="273" max="278" width="12.140625" style="1" customWidth="1"/>
    <col min="279" max="281" width="12" style="1" customWidth="1"/>
    <col min="282" max="284" width="11" style="1" customWidth="1"/>
    <col min="285" max="287" width="9.140625" style="1" customWidth="1"/>
    <col min="288" max="290" width="12" style="1" customWidth="1"/>
    <col min="291" max="293" width="11" style="1" customWidth="1"/>
    <col min="294" max="296" width="13.140625" style="1" customWidth="1"/>
    <col min="297" max="299" width="12.140625" style="1" customWidth="1"/>
    <col min="300" max="302" width="12" style="1" customWidth="1"/>
    <col min="303" max="305" width="11" style="1" customWidth="1"/>
    <col min="306" max="308" width="9.140625" style="1" customWidth="1"/>
    <col min="309" max="311" width="12" style="1" customWidth="1"/>
    <col min="312" max="314" width="11" style="1" customWidth="1"/>
    <col min="315" max="320" width="12.140625" style="1" customWidth="1"/>
    <col min="321" max="323" width="12" style="1" customWidth="1"/>
    <col min="324" max="326" width="11" style="1" customWidth="1"/>
    <col min="327" max="329" width="9.140625" style="1" customWidth="1"/>
    <col min="330" max="332" width="12" style="1" customWidth="1"/>
    <col min="333" max="335" width="11" style="1" customWidth="1"/>
    <col min="336" max="338" width="13.140625" style="1" customWidth="1"/>
    <col min="339" max="341" width="12.140625" style="1" customWidth="1"/>
    <col min="342" max="344" width="12" style="1" customWidth="1"/>
    <col min="345" max="347" width="11" style="1" customWidth="1"/>
    <col min="348" max="350" width="9.140625" style="1" customWidth="1"/>
    <col min="351" max="353" width="12" style="1" customWidth="1"/>
    <col min="354" max="356" width="11" style="1" customWidth="1"/>
    <col min="357" max="359" width="13.140625" style="1" customWidth="1"/>
    <col min="360" max="362" width="12.140625" style="1" customWidth="1"/>
    <col min="363" max="365" width="12" style="1" customWidth="1"/>
    <col min="366" max="368" width="11" style="1" customWidth="1"/>
    <col min="369" max="371" width="9.140625" style="1" customWidth="1"/>
    <col min="372" max="374" width="12" style="1" customWidth="1"/>
    <col min="375" max="377" width="11" style="1" customWidth="1"/>
    <col min="378" max="383" width="12.140625" style="1" customWidth="1"/>
    <col min="384" max="386" width="12" style="1" customWidth="1"/>
    <col min="387" max="389" width="11" style="1" customWidth="1"/>
    <col min="390" max="392" width="9.7109375" style="1" customWidth="1"/>
    <col min="393" max="395" width="12" style="1" customWidth="1"/>
    <col min="396" max="398" width="11" style="1" customWidth="1"/>
    <col min="399" max="401" width="13.140625" style="1" customWidth="1"/>
    <col min="402" max="404" width="12.140625" style="1" customWidth="1"/>
    <col min="405" max="407" width="12" style="1" customWidth="1"/>
    <col min="408" max="410" width="11" style="1" customWidth="1"/>
    <col min="411" max="413" width="9.7109375" style="1" customWidth="1"/>
    <col min="414" max="416" width="12" style="1" customWidth="1"/>
    <col min="417" max="419" width="11" style="1" customWidth="1"/>
    <col min="420" max="440" width="12.140625" style="1" customWidth="1"/>
    <col min="441" max="443" width="13.140625" style="1" customWidth="1"/>
    <col min="444" max="446" width="12.140625" style="1" customWidth="1"/>
    <col min="447" max="449" width="12" style="1" customWidth="1"/>
    <col min="450" max="452" width="11" style="1" customWidth="1"/>
    <col min="453" max="455" width="9.140625" style="1" customWidth="1"/>
    <col min="456" max="458" width="12" style="1" customWidth="1"/>
    <col min="459" max="461" width="11" style="1" customWidth="1"/>
    <col min="462" max="464" width="13.140625" style="1" customWidth="1"/>
    <col min="465" max="467" width="12.140625" style="1" customWidth="1"/>
    <col min="468" max="470" width="12" style="1" customWidth="1"/>
    <col min="471" max="473" width="11" style="1" customWidth="1"/>
    <col min="474" max="476" width="9.140625" style="1" customWidth="1"/>
    <col min="477" max="479" width="12" style="1" customWidth="1"/>
    <col min="480" max="482" width="11" style="1" customWidth="1"/>
    <col min="483" max="485" width="13.140625" style="1" customWidth="1"/>
    <col min="486" max="488" width="12.140625" style="1" customWidth="1"/>
    <col min="489" max="491" width="12" style="1" customWidth="1"/>
    <col min="492" max="494" width="11" style="1" customWidth="1"/>
    <col min="495" max="497" width="9.140625" style="1" customWidth="1"/>
    <col min="498" max="500" width="12" style="1" customWidth="1"/>
    <col min="501" max="503" width="11" style="1" customWidth="1"/>
    <col min="504" max="506" width="13.140625" style="1" customWidth="1"/>
    <col min="507" max="509" width="12.140625" style="1" customWidth="1"/>
    <col min="510" max="512" width="12" style="1" customWidth="1"/>
    <col min="513" max="515" width="11" style="1" customWidth="1"/>
    <col min="516" max="518" width="9.140625" style="1" customWidth="1"/>
    <col min="519" max="521" width="12" style="1" customWidth="1"/>
    <col min="522" max="524" width="11" style="1" customWidth="1"/>
    <col min="525" max="530" width="12.140625" style="1" customWidth="1"/>
    <col min="531" max="533" width="12" style="1" customWidth="1"/>
    <col min="534" max="536" width="11" style="1" customWidth="1"/>
    <col min="537" max="539" width="9.7109375" style="1" customWidth="1"/>
    <col min="540" max="542" width="12" style="1" customWidth="1"/>
    <col min="543" max="545" width="11" style="1" customWidth="1"/>
    <col min="546" max="551" width="12.140625" style="1" customWidth="1"/>
    <col min="552" max="554" width="12" style="1" customWidth="1"/>
    <col min="555" max="557" width="11" style="1" customWidth="1"/>
    <col min="558" max="560" width="9.7109375" style="1" customWidth="1"/>
    <col min="561" max="563" width="12" style="1" customWidth="1"/>
    <col min="564" max="566" width="11" style="1" customWidth="1"/>
    <col min="567" max="572" width="12.140625" style="1" customWidth="1"/>
    <col min="573" max="575" width="12" style="1" customWidth="1"/>
    <col min="576" max="578" width="11" style="1" customWidth="1"/>
    <col min="579" max="581" width="9.140625" style="1" customWidth="1"/>
    <col min="582" max="584" width="12" style="1" customWidth="1"/>
    <col min="585" max="587" width="11" style="1" customWidth="1"/>
    <col min="588" max="593" width="12.140625" style="1" customWidth="1"/>
    <col min="594" max="596" width="12" style="1" customWidth="1"/>
    <col min="597" max="599" width="11" style="1" customWidth="1"/>
    <col min="600" max="602" width="9.140625" style="1" customWidth="1"/>
    <col min="603" max="605" width="12" style="1" customWidth="1"/>
    <col min="606" max="608" width="11" style="1" customWidth="1"/>
    <col min="609" max="614" width="12.140625" style="1" customWidth="1"/>
    <col min="615" max="617" width="12" style="1" customWidth="1"/>
    <col min="618" max="620" width="11" style="1" customWidth="1"/>
    <col min="621" max="623" width="9.140625" style="1" customWidth="1"/>
    <col min="624" max="626" width="12" style="1" customWidth="1"/>
    <col min="627" max="629" width="11" style="1" customWidth="1"/>
    <col min="630" max="635" width="12.140625" style="1" customWidth="1"/>
    <col min="636" max="638" width="12" style="1" customWidth="1"/>
    <col min="639" max="641" width="11" style="1" customWidth="1"/>
    <col min="642" max="650" width="9.7109375" style="1" customWidth="1"/>
    <col min="651" max="656" width="12.140625" style="1" customWidth="1"/>
    <col min="657" max="659" width="12" style="1" customWidth="1"/>
    <col min="660" max="665" width="11" style="1" customWidth="1"/>
    <col min="666" max="671" width="12.85546875" style="1" hidden="1" customWidth="1"/>
    <col min="672" max="674" width="13.140625" style="1" hidden="1" customWidth="1"/>
    <col min="675" max="677" width="12.140625" style="1" hidden="1" customWidth="1"/>
    <col min="678" max="680" width="14.28515625" style="1" customWidth="1"/>
    <col min="681" max="683" width="12.85546875" style="1" customWidth="1"/>
    <col min="684" max="793" width="9.140625" style="1"/>
    <col min="794" max="794" width="34.85546875" style="1" customWidth="1"/>
    <col min="795" max="795" width="23.140625" style="1" customWidth="1"/>
    <col min="796" max="796" width="6.28515625" style="1" customWidth="1"/>
    <col min="797" max="797" width="51" style="1" customWidth="1"/>
    <col min="798" max="798" width="16.5703125" style="1" customWidth="1"/>
    <col min="799" max="799" width="12.85546875" style="1" customWidth="1"/>
    <col min="800" max="800" width="15.5703125" style="1" customWidth="1"/>
    <col min="801" max="801" width="16.5703125" style="1" customWidth="1"/>
    <col min="802" max="802" width="17" style="1" customWidth="1"/>
    <col min="803" max="804" width="17.42578125" style="1" customWidth="1"/>
    <col min="805" max="806" width="16.5703125" style="1" customWidth="1"/>
    <col min="807" max="809" width="17.42578125" style="1" customWidth="1"/>
    <col min="810" max="811" width="16.5703125" style="1" customWidth="1"/>
    <col min="812" max="814" width="17.42578125" style="1" customWidth="1"/>
    <col min="815" max="816" width="16.5703125" style="1" customWidth="1"/>
    <col min="817" max="819" width="17.42578125" style="1" customWidth="1"/>
    <col min="820" max="820" width="15.5703125" style="1" customWidth="1"/>
    <col min="821" max="821" width="16.5703125" style="1" customWidth="1"/>
    <col min="822" max="823" width="17.42578125" style="1" customWidth="1"/>
    <col min="824" max="858" width="12.140625" style="1" customWidth="1"/>
    <col min="859" max="1049" width="9.140625" style="1"/>
    <col min="1050" max="1050" width="34.85546875" style="1" customWidth="1"/>
    <col min="1051" max="1051" width="23.140625" style="1" customWidth="1"/>
    <col min="1052" max="1052" width="6.28515625" style="1" customWidth="1"/>
    <col min="1053" max="1053" width="51" style="1" customWidth="1"/>
    <col min="1054" max="1054" width="16.5703125" style="1" customWidth="1"/>
    <col min="1055" max="1055" width="12.85546875" style="1" customWidth="1"/>
    <col min="1056" max="1056" width="15.5703125" style="1" customWidth="1"/>
    <col min="1057" max="1057" width="16.5703125" style="1" customWidth="1"/>
    <col min="1058" max="1058" width="17" style="1" customWidth="1"/>
    <col min="1059" max="1060" width="17.42578125" style="1" customWidth="1"/>
    <col min="1061" max="1062" width="16.5703125" style="1" customWidth="1"/>
    <col min="1063" max="1065" width="17.42578125" style="1" customWidth="1"/>
    <col min="1066" max="1067" width="16.5703125" style="1" customWidth="1"/>
    <col min="1068" max="1070" width="17.42578125" style="1" customWidth="1"/>
    <col min="1071" max="1072" width="16.5703125" style="1" customWidth="1"/>
    <col min="1073" max="1075" width="17.42578125" style="1" customWidth="1"/>
    <col min="1076" max="1076" width="15.5703125" style="1" customWidth="1"/>
    <col min="1077" max="1077" width="16.5703125" style="1" customWidth="1"/>
    <col min="1078" max="1079" width="17.42578125" style="1" customWidth="1"/>
    <col min="1080" max="1114" width="12.140625" style="1" customWidth="1"/>
    <col min="1115" max="1305" width="9.140625" style="1"/>
    <col min="1306" max="1306" width="34.85546875" style="1" customWidth="1"/>
    <col min="1307" max="1307" width="23.140625" style="1" customWidth="1"/>
    <col min="1308" max="1308" width="6.28515625" style="1" customWidth="1"/>
    <col min="1309" max="1309" width="51" style="1" customWidth="1"/>
    <col min="1310" max="1310" width="16.5703125" style="1" customWidth="1"/>
    <col min="1311" max="1311" width="12.85546875" style="1" customWidth="1"/>
    <col min="1312" max="1312" width="15.5703125" style="1" customWidth="1"/>
    <col min="1313" max="1313" width="16.5703125" style="1" customWidth="1"/>
    <col min="1314" max="1314" width="17" style="1" customWidth="1"/>
    <col min="1315" max="1316" width="17.42578125" style="1" customWidth="1"/>
    <col min="1317" max="1318" width="16.5703125" style="1" customWidth="1"/>
    <col min="1319" max="1321" width="17.42578125" style="1" customWidth="1"/>
    <col min="1322" max="1323" width="16.5703125" style="1" customWidth="1"/>
    <col min="1324" max="1326" width="17.42578125" style="1" customWidth="1"/>
    <col min="1327" max="1328" width="16.5703125" style="1" customWidth="1"/>
    <col min="1329" max="1331" width="17.42578125" style="1" customWidth="1"/>
    <col min="1332" max="1332" width="15.5703125" style="1" customWidth="1"/>
    <col min="1333" max="1333" width="16.5703125" style="1" customWidth="1"/>
    <col min="1334" max="1335" width="17.42578125" style="1" customWidth="1"/>
    <col min="1336" max="1370" width="12.140625" style="1" customWidth="1"/>
    <col min="1371" max="1561" width="9.140625" style="1"/>
    <col min="1562" max="1562" width="34.85546875" style="1" customWidth="1"/>
    <col min="1563" max="1563" width="23.140625" style="1" customWidth="1"/>
    <col min="1564" max="1564" width="6.28515625" style="1" customWidth="1"/>
    <col min="1565" max="1565" width="51" style="1" customWidth="1"/>
    <col min="1566" max="1566" width="16.5703125" style="1" customWidth="1"/>
    <col min="1567" max="1567" width="12.85546875" style="1" customWidth="1"/>
    <col min="1568" max="1568" width="15.5703125" style="1" customWidth="1"/>
    <col min="1569" max="1569" width="16.5703125" style="1" customWidth="1"/>
    <col min="1570" max="1570" width="17" style="1" customWidth="1"/>
    <col min="1571" max="1572" width="17.42578125" style="1" customWidth="1"/>
    <col min="1573" max="1574" width="16.5703125" style="1" customWidth="1"/>
    <col min="1575" max="1577" width="17.42578125" style="1" customWidth="1"/>
    <col min="1578" max="1579" width="16.5703125" style="1" customWidth="1"/>
    <col min="1580" max="1582" width="17.42578125" style="1" customWidth="1"/>
    <col min="1583" max="1584" width="16.5703125" style="1" customWidth="1"/>
    <col min="1585" max="1587" width="17.42578125" style="1" customWidth="1"/>
    <col min="1588" max="1588" width="15.5703125" style="1" customWidth="1"/>
    <col min="1589" max="1589" width="16.5703125" style="1" customWidth="1"/>
    <col min="1590" max="1591" width="17.42578125" style="1" customWidth="1"/>
    <col min="1592" max="1626" width="12.140625" style="1" customWidth="1"/>
    <col min="1627" max="1817" width="9.140625" style="1"/>
    <col min="1818" max="1818" width="34.85546875" style="1" customWidth="1"/>
    <col min="1819" max="1819" width="23.140625" style="1" customWidth="1"/>
    <col min="1820" max="1820" width="6.28515625" style="1" customWidth="1"/>
    <col min="1821" max="1821" width="51" style="1" customWidth="1"/>
    <col min="1822" max="1822" width="16.5703125" style="1" customWidth="1"/>
    <col min="1823" max="1823" width="12.85546875" style="1" customWidth="1"/>
    <col min="1824" max="1824" width="15.5703125" style="1" customWidth="1"/>
    <col min="1825" max="1825" width="16.5703125" style="1" customWidth="1"/>
    <col min="1826" max="1826" width="17" style="1" customWidth="1"/>
    <col min="1827" max="1828" width="17.42578125" style="1" customWidth="1"/>
    <col min="1829" max="1830" width="16.5703125" style="1" customWidth="1"/>
    <col min="1831" max="1833" width="17.42578125" style="1" customWidth="1"/>
    <col min="1834" max="1835" width="16.5703125" style="1" customWidth="1"/>
    <col min="1836" max="1838" width="17.42578125" style="1" customWidth="1"/>
    <col min="1839" max="1840" width="16.5703125" style="1" customWidth="1"/>
    <col min="1841" max="1843" width="17.42578125" style="1" customWidth="1"/>
    <col min="1844" max="1844" width="15.5703125" style="1" customWidth="1"/>
    <col min="1845" max="1845" width="16.5703125" style="1" customWidth="1"/>
    <col min="1846" max="1847" width="17.42578125" style="1" customWidth="1"/>
    <col min="1848" max="1882" width="12.140625" style="1" customWidth="1"/>
    <col min="1883" max="2073" width="9.140625" style="1"/>
    <col min="2074" max="2074" width="34.85546875" style="1" customWidth="1"/>
    <col min="2075" max="2075" width="23.140625" style="1" customWidth="1"/>
    <col min="2076" max="2076" width="6.28515625" style="1" customWidth="1"/>
    <col min="2077" max="2077" width="51" style="1" customWidth="1"/>
    <col min="2078" max="2078" width="16.5703125" style="1" customWidth="1"/>
    <col min="2079" max="2079" width="12.85546875" style="1" customWidth="1"/>
    <col min="2080" max="2080" width="15.5703125" style="1" customWidth="1"/>
    <col min="2081" max="2081" width="16.5703125" style="1" customWidth="1"/>
    <col min="2082" max="2082" width="17" style="1" customWidth="1"/>
    <col min="2083" max="2084" width="17.42578125" style="1" customWidth="1"/>
    <col min="2085" max="2086" width="16.5703125" style="1" customWidth="1"/>
    <col min="2087" max="2089" width="17.42578125" style="1" customWidth="1"/>
    <col min="2090" max="2091" width="16.5703125" style="1" customWidth="1"/>
    <col min="2092" max="2094" width="17.42578125" style="1" customWidth="1"/>
    <col min="2095" max="2096" width="16.5703125" style="1" customWidth="1"/>
    <col min="2097" max="2099" width="17.42578125" style="1" customWidth="1"/>
    <col min="2100" max="2100" width="15.5703125" style="1" customWidth="1"/>
    <col min="2101" max="2101" width="16.5703125" style="1" customWidth="1"/>
    <col min="2102" max="2103" width="17.42578125" style="1" customWidth="1"/>
    <col min="2104" max="2138" width="12.140625" style="1" customWidth="1"/>
    <col min="2139" max="2329" width="9.140625" style="1"/>
    <col min="2330" max="2330" width="34.85546875" style="1" customWidth="1"/>
    <col min="2331" max="2331" width="23.140625" style="1" customWidth="1"/>
    <col min="2332" max="2332" width="6.28515625" style="1" customWidth="1"/>
    <col min="2333" max="2333" width="51" style="1" customWidth="1"/>
    <col min="2334" max="2334" width="16.5703125" style="1" customWidth="1"/>
    <col min="2335" max="2335" width="12.85546875" style="1" customWidth="1"/>
    <col min="2336" max="2336" width="15.5703125" style="1" customWidth="1"/>
    <col min="2337" max="2337" width="16.5703125" style="1" customWidth="1"/>
    <col min="2338" max="2338" width="17" style="1" customWidth="1"/>
    <col min="2339" max="2340" width="17.42578125" style="1" customWidth="1"/>
    <col min="2341" max="2342" width="16.5703125" style="1" customWidth="1"/>
    <col min="2343" max="2345" width="17.42578125" style="1" customWidth="1"/>
    <col min="2346" max="2347" width="16.5703125" style="1" customWidth="1"/>
    <col min="2348" max="2350" width="17.42578125" style="1" customWidth="1"/>
    <col min="2351" max="2352" width="16.5703125" style="1" customWidth="1"/>
    <col min="2353" max="2355" width="17.42578125" style="1" customWidth="1"/>
    <col min="2356" max="2356" width="15.5703125" style="1" customWidth="1"/>
    <col min="2357" max="2357" width="16.5703125" style="1" customWidth="1"/>
    <col min="2358" max="2359" width="17.42578125" style="1" customWidth="1"/>
    <col min="2360" max="2394" width="12.140625" style="1" customWidth="1"/>
    <col min="2395" max="2585" width="9.140625" style="1"/>
    <col min="2586" max="2586" width="34.85546875" style="1" customWidth="1"/>
    <col min="2587" max="2587" width="23.140625" style="1" customWidth="1"/>
    <col min="2588" max="2588" width="6.28515625" style="1" customWidth="1"/>
    <col min="2589" max="2589" width="51" style="1" customWidth="1"/>
    <col min="2590" max="2590" width="16.5703125" style="1" customWidth="1"/>
    <col min="2591" max="2591" width="12.85546875" style="1" customWidth="1"/>
    <col min="2592" max="2592" width="15.5703125" style="1" customWidth="1"/>
    <col min="2593" max="2593" width="16.5703125" style="1" customWidth="1"/>
    <col min="2594" max="2594" width="17" style="1" customWidth="1"/>
    <col min="2595" max="2596" width="17.42578125" style="1" customWidth="1"/>
    <col min="2597" max="2598" width="16.5703125" style="1" customWidth="1"/>
    <col min="2599" max="2601" width="17.42578125" style="1" customWidth="1"/>
    <col min="2602" max="2603" width="16.5703125" style="1" customWidth="1"/>
    <col min="2604" max="2606" width="17.42578125" style="1" customWidth="1"/>
    <col min="2607" max="2608" width="16.5703125" style="1" customWidth="1"/>
    <col min="2609" max="2611" width="17.42578125" style="1" customWidth="1"/>
    <col min="2612" max="2612" width="15.5703125" style="1" customWidth="1"/>
    <col min="2613" max="2613" width="16.5703125" style="1" customWidth="1"/>
    <col min="2614" max="2615" width="17.42578125" style="1" customWidth="1"/>
    <col min="2616" max="2650" width="12.140625" style="1" customWidth="1"/>
    <col min="2651" max="2841" width="9.140625" style="1"/>
    <col min="2842" max="2842" width="34.85546875" style="1" customWidth="1"/>
    <col min="2843" max="2843" width="23.140625" style="1" customWidth="1"/>
    <col min="2844" max="2844" width="6.28515625" style="1" customWidth="1"/>
    <col min="2845" max="2845" width="51" style="1" customWidth="1"/>
    <col min="2846" max="2846" width="16.5703125" style="1" customWidth="1"/>
    <col min="2847" max="2847" width="12.85546875" style="1" customWidth="1"/>
    <col min="2848" max="2848" width="15.5703125" style="1" customWidth="1"/>
    <col min="2849" max="2849" width="16.5703125" style="1" customWidth="1"/>
    <col min="2850" max="2850" width="17" style="1" customWidth="1"/>
    <col min="2851" max="2852" width="17.42578125" style="1" customWidth="1"/>
    <col min="2853" max="2854" width="16.5703125" style="1" customWidth="1"/>
    <col min="2855" max="2857" width="17.42578125" style="1" customWidth="1"/>
    <col min="2858" max="2859" width="16.5703125" style="1" customWidth="1"/>
    <col min="2860" max="2862" width="17.42578125" style="1" customWidth="1"/>
    <col min="2863" max="2864" width="16.5703125" style="1" customWidth="1"/>
    <col min="2865" max="2867" width="17.42578125" style="1" customWidth="1"/>
    <col min="2868" max="2868" width="15.5703125" style="1" customWidth="1"/>
    <col min="2869" max="2869" width="16.5703125" style="1" customWidth="1"/>
    <col min="2870" max="2871" width="17.42578125" style="1" customWidth="1"/>
    <col min="2872" max="2906" width="12.140625" style="1" customWidth="1"/>
    <col min="2907" max="3097" width="9.140625" style="1"/>
    <col min="3098" max="3098" width="34.85546875" style="1" customWidth="1"/>
    <col min="3099" max="3099" width="23.140625" style="1" customWidth="1"/>
    <col min="3100" max="3100" width="6.28515625" style="1" customWidth="1"/>
    <col min="3101" max="3101" width="51" style="1" customWidth="1"/>
    <col min="3102" max="3102" width="16.5703125" style="1" customWidth="1"/>
    <col min="3103" max="3103" width="12.85546875" style="1" customWidth="1"/>
    <col min="3104" max="3104" width="15.5703125" style="1" customWidth="1"/>
    <col min="3105" max="3105" width="16.5703125" style="1" customWidth="1"/>
    <col min="3106" max="3106" width="17" style="1" customWidth="1"/>
    <col min="3107" max="3108" width="17.42578125" style="1" customWidth="1"/>
    <col min="3109" max="3110" width="16.5703125" style="1" customWidth="1"/>
    <col min="3111" max="3113" width="17.42578125" style="1" customWidth="1"/>
    <col min="3114" max="3115" width="16.5703125" style="1" customWidth="1"/>
    <col min="3116" max="3118" width="17.42578125" style="1" customWidth="1"/>
    <col min="3119" max="3120" width="16.5703125" style="1" customWidth="1"/>
    <col min="3121" max="3123" width="17.42578125" style="1" customWidth="1"/>
    <col min="3124" max="3124" width="15.5703125" style="1" customWidth="1"/>
    <col min="3125" max="3125" width="16.5703125" style="1" customWidth="1"/>
    <col min="3126" max="3127" width="17.42578125" style="1" customWidth="1"/>
    <col min="3128" max="3162" width="12.140625" style="1" customWidth="1"/>
    <col min="3163" max="3353" width="9.140625" style="1"/>
    <col min="3354" max="3354" width="34.85546875" style="1" customWidth="1"/>
    <col min="3355" max="3355" width="23.140625" style="1" customWidth="1"/>
    <col min="3356" max="3356" width="6.28515625" style="1" customWidth="1"/>
    <col min="3357" max="3357" width="51" style="1" customWidth="1"/>
    <col min="3358" max="3358" width="16.5703125" style="1" customWidth="1"/>
    <col min="3359" max="3359" width="12.85546875" style="1" customWidth="1"/>
    <col min="3360" max="3360" width="15.5703125" style="1" customWidth="1"/>
    <col min="3361" max="3361" width="16.5703125" style="1" customWidth="1"/>
    <col min="3362" max="3362" width="17" style="1" customWidth="1"/>
    <col min="3363" max="3364" width="17.42578125" style="1" customWidth="1"/>
    <col min="3365" max="3366" width="16.5703125" style="1" customWidth="1"/>
    <col min="3367" max="3369" width="17.42578125" style="1" customWidth="1"/>
    <col min="3370" max="3371" width="16.5703125" style="1" customWidth="1"/>
    <col min="3372" max="3374" width="17.42578125" style="1" customWidth="1"/>
    <col min="3375" max="3376" width="16.5703125" style="1" customWidth="1"/>
    <col min="3377" max="3379" width="17.42578125" style="1" customWidth="1"/>
    <col min="3380" max="3380" width="15.5703125" style="1" customWidth="1"/>
    <col min="3381" max="3381" width="16.5703125" style="1" customWidth="1"/>
    <col min="3382" max="3383" width="17.42578125" style="1" customWidth="1"/>
    <col min="3384" max="3418" width="12.140625" style="1" customWidth="1"/>
    <col min="3419" max="3609" width="9.140625" style="1"/>
    <col min="3610" max="3610" width="34.85546875" style="1" customWidth="1"/>
    <col min="3611" max="3611" width="23.140625" style="1" customWidth="1"/>
    <col min="3612" max="3612" width="6.28515625" style="1" customWidth="1"/>
    <col min="3613" max="3613" width="51" style="1" customWidth="1"/>
    <col min="3614" max="3614" width="16.5703125" style="1" customWidth="1"/>
    <col min="3615" max="3615" width="12.85546875" style="1" customWidth="1"/>
    <col min="3616" max="3616" width="15.5703125" style="1" customWidth="1"/>
    <col min="3617" max="3617" width="16.5703125" style="1" customWidth="1"/>
    <col min="3618" max="3618" width="17" style="1" customWidth="1"/>
    <col min="3619" max="3620" width="17.42578125" style="1" customWidth="1"/>
    <col min="3621" max="3622" width="16.5703125" style="1" customWidth="1"/>
    <col min="3623" max="3625" width="17.42578125" style="1" customWidth="1"/>
    <col min="3626" max="3627" width="16.5703125" style="1" customWidth="1"/>
    <col min="3628" max="3630" width="17.42578125" style="1" customWidth="1"/>
    <col min="3631" max="3632" width="16.5703125" style="1" customWidth="1"/>
    <col min="3633" max="3635" width="17.42578125" style="1" customWidth="1"/>
    <col min="3636" max="3636" width="15.5703125" style="1" customWidth="1"/>
    <col min="3637" max="3637" width="16.5703125" style="1" customWidth="1"/>
    <col min="3638" max="3639" width="17.42578125" style="1" customWidth="1"/>
    <col min="3640" max="3674" width="12.140625" style="1" customWidth="1"/>
    <col min="3675" max="3865" width="9.140625" style="1"/>
    <col min="3866" max="3866" width="34.85546875" style="1" customWidth="1"/>
    <col min="3867" max="3867" width="23.140625" style="1" customWidth="1"/>
    <col min="3868" max="3868" width="6.28515625" style="1" customWidth="1"/>
    <col min="3869" max="3869" width="51" style="1" customWidth="1"/>
    <col min="3870" max="3870" width="16.5703125" style="1" customWidth="1"/>
    <col min="3871" max="3871" width="12.85546875" style="1" customWidth="1"/>
    <col min="3872" max="3872" width="15.5703125" style="1" customWidth="1"/>
    <col min="3873" max="3873" width="16.5703125" style="1" customWidth="1"/>
    <col min="3874" max="3874" width="17" style="1" customWidth="1"/>
    <col min="3875" max="3876" width="17.42578125" style="1" customWidth="1"/>
    <col min="3877" max="3878" width="16.5703125" style="1" customWidth="1"/>
    <col min="3879" max="3881" width="17.42578125" style="1" customWidth="1"/>
    <col min="3882" max="3883" width="16.5703125" style="1" customWidth="1"/>
    <col min="3884" max="3886" width="17.42578125" style="1" customWidth="1"/>
    <col min="3887" max="3888" width="16.5703125" style="1" customWidth="1"/>
    <col min="3889" max="3891" width="17.42578125" style="1" customWidth="1"/>
    <col min="3892" max="3892" width="15.5703125" style="1" customWidth="1"/>
    <col min="3893" max="3893" width="16.5703125" style="1" customWidth="1"/>
    <col min="3894" max="3895" width="17.42578125" style="1" customWidth="1"/>
    <col min="3896" max="3930" width="12.140625" style="1" customWidth="1"/>
    <col min="3931" max="4121" width="9.140625" style="1"/>
    <col min="4122" max="4122" width="34.85546875" style="1" customWidth="1"/>
    <col min="4123" max="4123" width="23.140625" style="1" customWidth="1"/>
    <col min="4124" max="4124" width="6.28515625" style="1" customWidth="1"/>
    <col min="4125" max="4125" width="51" style="1" customWidth="1"/>
    <col min="4126" max="4126" width="16.5703125" style="1" customWidth="1"/>
    <col min="4127" max="4127" width="12.85546875" style="1" customWidth="1"/>
    <col min="4128" max="4128" width="15.5703125" style="1" customWidth="1"/>
    <col min="4129" max="4129" width="16.5703125" style="1" customWidth="1"/>
    <col min="4130" max="4130" width="17" style="1" customWidth="1"/>
    <col min="4131" max="4132" width="17.42578125" style="1" customWidth="1"/>
    <col min="4133" max="4134" width="16.5703125" style="1" customWidth="1"/>
    <col min="4135" max="4137" width="17.42578125" style="1" customWidth="1"/>
    <col min="4138" max="4139" width="16.5703125" style="1" customWidth="1"/>
    <col min="4140" max="4142" width="17.42578125" style="1" customWidth="1"/>
    <col min="4143" max="4144" width="16.5703125" style="1" customWidth="1"/>
    <col min="4145" max="4147" width="17.42578125" style="1" customWidth="1"/>
    <col min="4148" max="4148" width="15.5703125" style="1" customWidth="1"/>
    <col min="4149" max="4149" width="16.5703125" style="1" customWidth="1"/>
    <col min="4150" max="4151" width="17.42578125" style="1" customWidth="1"/>
    <col min="4152" max="4186" width="12.140625" style="1" customWidth="1"/>
    <col min="4187" max="4377" width="9.140625" style="1"/>
    <col min="4378" max="4378" width="34.85546875" style="1" customWidth="1"/>
    <col min="4379" max="4379" width="23.140625" style="1" customWidth="1"/>
    <col min="4380" max="4380" width="6.28515625" style="1" customWidth="1"/>
    <col min="4381" max="4381" width="51" style="1" customWidth="1"/>
    <col min="4382" max="4382" width="16.5703125" style="1" customWidth="1"/>
    <col min="4383" max="4383" width="12.85546875" style="1" customWidth="1"/>
    <col min="4384" max="4384" width="15.5703125" style="1" customWidth="1"/>
    <col min="4385" max="4385" width="16.5703125" style="1" customWidth="1"/>
    <col min="4386" max="4386" width="17" style="1" customWidth="1"/>
    <col min="4387" max="4388" width="17.42578125" style="1" customWidth="1"/>
    <col min="4389" max="4390" width="16.5703125" style="1" customWidth="1"/>
    <col min="4391" max="4393" width="17.42578125" style="1" customWidth="1"/>
    <col min="4394" max="4395" width="16.5703125" style="1" customWidth="1"/>
    <col min="4396" max="4398" width="17.42578125" style="1" customWidth="1"/>
    <col min="4399" max="4400" width="16.5703125" style="1" customWidth="1"/>
    <col min="4401" max="4403" width="17.42578125" style="1" customWidth="1"/>
    <col min="4404" max="4404" width="15.5703125" style="1" customWidth="1"/>
    <col min="4405" max="4405" width="16.5703125" style="1" customWidth="1"/>
    <col min="4406" max="4407" width="17.42578125" style="1" customWidth="1"/>
    <col min="4408" max="4442" width="12.140625" style="1" customWidth="1"/>
    <col min="4443" max="4633" width="9.140625" style="1"/>
    <col min="4634" max="4634" width="34.85546875" style="1" customWidth="1"/>
    <col min="4635" max="4635" width="23.140625" style="1" customWidth="1"/>
    <col min="4636" max="4636" width="6.28515625" style="1" customWidth="1"/>
    <col min="4637" max="4637" width="51" style="1" customWidth="1"/>
    <col min="4638" max="4638" width="16.5703125" style="1" customWidth="1"/>
    <col min="4639" max="4639" width="12.85546875" style="1" customWidth="1"/>
    <col min="4640" max="4640" width="15.5703125" style="1" customWidth="1"/>
    <col min="4641" max="4641" width="16.5703125" style="1" customWidth="1"/>
    <col min="4642" max="4642" width="17" style="1" customWidth="1"/>
    <col min="4643" max="4644" width="17.42578125" style="1" customWidth="1"/>
    <col min="4645" max="4646" width="16.5703125" style="1" customWidth="1"/>
    <col min="4647" max="4649" width="17.42578125" style="1" customWidth="1"/>
    <col min="4650" max="4651" width="16.5703125" style="1" customWidth="1"/>
    <col min="4652" max="4654" width="17.42578125" style="1" customWidth="1"/>
    <col min="4655" max="4656" width="16.5703125" style="1" customWidth="1"/>
    <col min="4657" max="4659" width="17.42578125" style="1" customWidth="1"/>
    <col min="4660" max="4660" width="15.5703125" style="1" customWidth="1"/>
    <col min="4661" max="4661" width="16.5703125" style="1" customWidth="1"/>
    <col min="4662" max="4663" width="17.42578125" style="1" customWidth="1"/>
    <col min="4664" max="4698" width="12.140625" style="1" customWidth="1"/>
    <col min="4699" max="4889" width="9.140625" style="1"/>
    <col min="4890" max="4890" width="34.85546875" style="1" customWidth="1"/>
    <col min="4891" max="4891" width="23.140625" style="1" customWidth="1"/>
    <col min="4892" max="4892" width="6.28515625" style="1" customWidth="1"/>
    <col min="4893" max="4893" width="51" style="1" customWidth="1"/>
    <col min="4894" max="4894" width="16.5703125" style="1" customWidth="1"/>
    <col min="4895" max="4895" width="12.85546875" style="1" customWidth="1"/>
    <col min="4896" max="4896" width="15.5703125" style="1" customWidth="1"/>
    <col min="4897" max="4897" width="16.5703125" style="1" customWidth="1"/>
    <col min="4898" max="4898" width="17" style="1" customWidth="1"/>
    <col min="4899" max="4900" width="17.42578125" style="1" customWidth="1"/>
    <col min="4901" max="4902" width="16.5703125" style="1" customWidth="1"/>
    <col min="4903" max="4905" width="17.42578125" style="1" customWidth="1"/>
    <col min="4906" max="4907" width="16.5703125" style="1" customWidth="1"/>
    <col min="4908" max="4910" width="17.42578125" style="1" customWidth="1"/>
    <col min="4911" max="4912" width="16.5703125" style="1" customWidth="1"/>
    <col min="4913" max="4915" width="17.42578125" style="1" customWidth="1"/>
    <col min="4916" max="4916" width="15.5703125" style="1" customWidth="1"/>
    <col min="4917" max="4917" width="16.5703125" style="1" customWidth="1"/>
    <col min="4918" max="4919" width="17.42578125" style="1" customWidth="1"/>
    <col min="4920" max="4954" width="12.140625" style="1" customWidth="1"/>
    <col min="4955" max="5145" width="9.140625" style="1"/>
    <col min="5146" max="5146" width="34.85546875" style="1" customWidth="1"/>
    <col min="5147" max="5147" width="23.140625" style="1" customWidth="1"/>
    <col min="5148" max="5148" width="6.28515625" style="1" customWidth="1"/>
    <col min="5149" max="5149" width="51" style="1" customWidth="1"/>
    <col min="5150" max="5150" width="16.5703125" style="1" customWidth="1"/>
    <col min="5151" max="5151" width="12.85546875" style="1" customWidth="1"/>
    <col min="5152" max="5152" width="15.5703125" style="1" customWidth="1"/>
    <col min="5153" max="5153" width="16.5703125" style="1" customWidth="1"/>
    <col min="5154" max="5154" width="17" style="1" customWidth="1"/>
    <col min="5155" max="5156" width="17.42578125" style="1" customWidth="1"/>
    <col min="5157" max="5158" width="16.5703125" style="1" customWidth="1"/>
    <col min="5159" max="5161" width="17.42578125" style="1" customWidth="1"/>
    <col min="5162" max="5163" width="16.5703125" style="1" customWidth="1"/>
    <col min="5164" max="5166" width="17.42578125" style="1" customWidth="1"/>
    <col min="5167" max="5168" width="16.5703125" style="1" customWidth="1"/>
    <col min="5169" max="5171" width="17.42578125" style="1" customWidth="1"/>
    <col min="5172" max="5172" width="15.5703125" style="1" customWidth="1"/>
    <col min="5173" max="5173" width="16.5703125" style="1" customWidth="1"/>
    <col min="5174" max="5175" width="17.42578125" style="1" customWidth="1"/>
    <col min="5176" max="5210" width="12.140625" style="1" customWidth="1"/>
    <col min="5211" max="5401" width="9.140625" style="1"/>
    <col min="5402" max="5402" width="34.85546875" style="1" customWidth="1"/>
    <col min="5403" max="5403" width="23.140625" style="1" customWidth="1"/>
    <col min="5404" max="5404" width="6.28515625" style="1" customWidth="1"/>
    <col min="5405" max="5405" width="51" style="1" customWidth="1"/>
    <col min="5406" max="5406" width="16.5703125" style="1" customWidth="1"/>
    <col min="5407" max="5407" width="12.85546875" style="1" customWidth="1"/>
    <col min="5408" max="5408" width="15.5703125" style="1" customWidth="1"/>
    <col min="5409" max="5409" width="16.5703125" style="1" customWidth="1"/>
    <col min="5410" max="5410" width="17" style="1" customWidth="1"/>
    <col min="5411" max="5412" width="17.42578125" style="1" customWidth="1"/>
    <col min="5413" max="5414" width="16.5703125" style="1" customWidth="1"/>
    <col min="5415" max="5417" width="17.42578125" style="1" customWidth="1"/>
    <col min="5418" max="5419" width="16.5703125" style="1" customWidth="1"/>
    <col min="5420" max="5422" width="17.42578125" style="1" customWidth="1"/>
    <col min="5423" max="5424" width="16.5703125" style="1" customWidth="1"/>
    <col min="5425" max="5427" width="17.42578125" style="1" customWidth="1"/>
    <col min="5428" max="5428" width="15.5703125" style="1" customWidth="1"/>
    <col min="5429" max="5429" width="16.5703125" style="1" customWidth="1"/>
    <col min="5430" max="5431" width="17.42578125" style="1" customWidth="1"/>
    <col min="5432" max="5466" width="12.140625" style="1" customWidth="1"/>
    <col min="5467" max="5657" width="9.140625" style="1"/>
    <col min="5658" max="5658" width="34.85546875" style="1" customWidth="1"/>
    <col min="5659" max="5659" width="23.140625" style="1" customWidth="1"/>
    <col min="5660" max="5660" width="6.28515625" style="1" customWidth="1"/>
    <col min="5661" max="5661" width="51" style="1" customWidth="1"/>
    <col min="5662" max="5662" width="16.5703125" style="1" customWidth="1"/>
    <col min="5663" max="5663" width="12.85546875" style="1" customWidth="1"/>
    <col min="5664" max="5664" width="15.5703125" style="1" customWidth="1"/>
    <col min="5665" max="5665" width="16.5703125" style="1" customWidth="1"/>
    <col min="5666" max="5666" width="17" style="1" customWidth="1"/>
    <col min="5667" max="5668" width="17.42578125" style="1" customWidth="1"/>
    <col min="5669" max="5670" width="16.5703125" style="1" customWidth="1"/>
    <col min="5671" max="5673" width="17.42578125" style="1" customWidth="1"/>
    <col min="5674" max="5675" width="16.5703125" style="1" customWidth="1"/>
    <col min="5676" max="5678" width="17.42578125" style="1" customWidth="1"/>
    <col min="5679" max="5680" width="16.5703125" style="1" customWidth="1"/>
    <col min="5681" max="5683" width="17.42578125" style="1" customWidth="1"/>
    <col min="5684" max="5684" width="15.5703125" style="1" customWidth="1"/>
    <col min="5685" max="5685" width="16.5703125" style="1" customWidth="1"/>
    <col min="5686" max="5687" width="17.42578125" style="1" customWidth="1"/>
    <col min="5688" max="5722" width="12.140625" style="1" customWidth="1"/>
    <col min="5723" max="5913" width="9.140625" style="1"/>
    <col min="5914" max="5914" width="34.85546875" style="1" customWidth="1"/>
    <col min="5915" max="5915" width="23.140625" style="1" customWidth="1"/>
    <col min="5916" max="5916" width="6.28515625" style="1" customWidth="1"/>
    <col min="5917" max="5917" width="51" style="1" customWidth="1"/>
    <col min="5918" max="5918" width="16.5703125" style="1" customWidth="1"/>
    <col min="5919" max="5919" width="12.85546875" style="1" customWidth="1"/>
    <col min="5920" max="5920" width="15.5703125" style="1" customWidth="1"/>
    <col min="5921" max="5921" width="16.5703125" style="1" customWidth="1"/>
    <col min="5922" max="5922" width="17" style="1" customWidth="1"/>
    <col min="5923" max="5924" width="17.42578125" style="1" customWidth="1"/>
    <col min="5925" max="5926" width="16.5703125" style="1" customWidth="1"/>
    <col min="5927" max="5929" width="17.42578125" style="1" customWidth="1"/>
    <col min="5930" max="5931" width="16.5703125" style="1" customWidth="1"/>
    <col min="5932" max="5934" width="17.42578125" style="1" customWidth="1"/>
    <col min="5935" max="5936" width="16.5703125" style="1" customWidth="1"/>
    <col min="5937" max="5939" width="17.42578125" style="1" customWidth="1"/>
    <col min="5940" max="5940" width="15.5703125" style="1" customWidth="1"/>
    <col min="5941" max="5941" width="16.5703125" style="1" customWidth="1"/>
    <col min="5942" max="5943" width="17.42578125" style="1" customWidth="1"/>
    <col min="5944" max="5978" width="12.140625" style="1" customWidth="1"/>
    <col min="5979" max="6169" width="9.140625" style="1"/>
    <col min="6170" max="6170" width="34.85546875" style="1" customWidth="1"/>
    <col min="6171" max="6171" width="23.140625" style="1" customWidth="1"/>
    <col min="6172" max="6172" width="6.28515625" style="1" customWidth="1"/>
    <col min="6173" max="6173" width="51" style="1" customWidth="1"/>
    <col min="6174" max="6174" width="16.5703125" style="1" customWidth="1"/>
    <col min="6175" max="6175" width="12.85546875" style="1" customWidth="1"/>
    <col min="6176" max="6176" width="15.5703125" style="1" customWidth="1"/>
    <col min="6177" max="6177" width="16.5703125" style="1" customWidth="1"/>
    <col min="6178" max="6178" width="17" style="1" customWidth="1"/>
    <col min="6179" max="6180" width="17.42578125" style="1" customWidth="1"/>
    <col min="6181" max="6182" width="16.5703125" style="1" customWidth="1"/>
    <col min="6183" max="6185" width="17.42578125" style="1" customWidth="1"/>
    <col min="6186" max="6187" width="16.5703125" style="1" customWidth="1"/>
    <col min="6188" max="6190" width="17.42578125" style="1" customWidth="1"/>
    <col min="6191" max="6192" width="16.5703125" style="1" customWidth="1"/>
    <col min="6193" max="6195" width="17.42578125" style="1" customWidth="1"/>
    <col min="6196" max="6196" width="15.5703125" style="1" customWidth="1"/>
    <col min="6197" max="6197" width="16.5703125" style="1" customWidth="1"/>
    <col min="6198" max="6199" width="17.42578125" style="1" customWidth="1"/>
    <col min="6200" max="6234" width="12.140625" style="1" customWidth="1"/>
    <col min="6235" max="6425" width="9.140625" style="1"/>
    <col min="6426" max="6426" width="34.85546875" style="1" customWidth="1"/>
    <col min="6427" max="6427" width="23.140625" style="1" customWidth="1"/>
    <col min="6428" max="6428" width="6.28515625" style="1" customWidth="1"/>
    <col min="6429" max="6429" width="51" style="1" customWidth="1"/>
    <col min="6430" max="6430" width="16.5703125" style="1" customWidth="1"/>
    <col min="6431" max="6431" width="12.85546875" style="1" customWidth="1"/>
    <col min="6432" max="6432" width="15.5703125" style="1" customWidth="1"/>
    <col min="6433" max="6433" width="16.5703125" style="1" customWidth="1"/>
    <col min="6434" max="6434" width="17" style="1" customWidth="1"/>
    <col min="6435" max="6436" width="17.42578125" style="1" customWidth="1"/>
    <col min="6437" max="6438" width="16.5703125" style="1" customWidth="1"/>
    <col min="6439" max="6441" width="17.42578125" style="1" customWidth="1"/>
    <col min="6442" max="6443" width="16.5703125" style="1" customWidth="1"/>
    <col min="6444" max="6446" width="17.42578125" style="1" customWidth="1"/>
    <col min="6447" max="6448" width="16.5703125" style="1" customWidth="1"/>
    <col min="6449" max="6451" width="17.42578125" style="1" customWidth="1"/>
    <col min="6452" max="6452" width="15.5703125" style="1" customWidth="1"/>
    <col min="6453" max="6453" width="16.5703125" style="1" customWidth="1"/>
    <col min="6454" max="6455" width="17.42578125" style="1" customWidth="1"/>
    <col min="6456" max="6490" width="12.140625" style="1" customWidth="1"/>
    <col min="6491" max="6681" width="9.140625" style="1"/>
    <col min="6682" max="6682" width="34.85546875" style="1" customWidth="1"/>
    <col min="6683" max="6683" width="23.140625" style="1" customWidth="1"/>
    <col min="6684" max="6684" width="6.28515625" style="1" customWidth="1"/>
    <col min="6685" max="6685" width="51" style="1" customWidth="1"/>
    <col min="6686" max="6686" width="16.5703125" style="1" customWidth="1"/>
    <col min="6687" max="6687" width="12.85546875" style="1" customWidth="1"/>
    <col min="6688" max="6688" width="15.5703125" style="1" customWidth="1"/>
    <col min="6689" max="6689" width="16.5703125" style="1" customWidth="1"/>
    <col min="6690" max="6690" width="17" style="1" customWidth="1"/>
    <col min="6691" max="6692" width="17.42578125" style="1" customWidth="1"/>
    <col min="6693" max="6694" width="16.5703125" style="1" customWidth="1"/>
    <col min="6695" max="6697" width="17.42578125" style="1" customWidth="1"/>
    <col min="6698" max="6699" width="16.5703125" style="1" customWidth="1"/>
    <col min="6700" max="6702" width="17.42578125" style="1" customWidth="1"/>
    <col min="6703" max="6704" width="16.5703125" style="1" customWidth="1"/>
    <col min="6705" max="6707" width="17.42578125" style="1" customWidth="1"/>
    <col min="6708" max="6708" width="15.5703125" style="1" customWidth="1"/>
    <col min="6709" max="6709" width="16.5703125" style="1" customWidth="1"/>
    <col min="6710" max="6711" width="17.42578125" style="1" customWidth="1"/>
    <col min="6712" max="6746" width="12.140625" style="1" customWidth="1"/>
    <col min="6747" max="6937" width="9.140625" style="1"/>
    <col min="6938" max="6938" width="34.85546875" style="1" customWidth="1"/>
    <col min="6939" max="6939" width="23.140625" style="1" customWidth="1"/>
    <col min="6940" max="6940" width="6.28515625" style="1" customWidth="1"/>
    <col min="6941" max="6941" width="51" style="1" customWidth="1"/>
    <col min="6942" max="6942" width="16.5703125" style="1" customWidth="1"/>
    <col min="6943" max="6943" width="12.85546875" style="1" customWidth="1"/>
    <col min="6944" max="6944" width="15.5703125" style="1" customWidth="1"/>
    <col min="6945" max="6945" width="16.5703125" style="1" customWidth="1"/>
    <col min="6946" max="6946" width="17" style="1" customWidth="1"/>
    <col min="6947" max="6948" width="17.42578125" style="1" customWidth="1"/>
    <col min="6949" max="6950" width="16.5703125" style="1" customWidth="1"/>
    <col min="6951" max="6953" width="17.42578125" style="1" customWidth="1"/>
    <col min="6954" max="6955" width="16.5703125" style="1" customWidth="1"/>
    <col min="6956" max="6958" width="17.42578125" style="1" customWidth="1"/>
    <col min="6959" max="6960" width="16.5703125" style="1" customWidth="1"/>
    <col min="6961" max="6963" width="17.42578125" style="1" customWidth="1"/>
    <col min="6964" max="6964" width="15.5703125" style="1" customWidth="1"/>
    <col min="6965" max="6965" width="16.5703125" style="1" customWidth="1"/>
    <col min="6966" max="6967" width="17.42578125" style="1" customWidth="1"/>
    <col min="6968" max="7002" width="12.140625" style="1" customWidth="1"/>
    <col min="7003" max="7193" width="9.140625" style="1"/>
    <col min="7194" max="7194" width="34.85546875" style="1" customWidth="1"/>
    <col min="7195" max="7195" width="23.140625" style="1" customWidth="1"/>
    <col min="7196" max="7196" width="6.28515625" style="1" customWidth="1"/>
    <col min="7197" max="7197" width="51" style="1" customWidth="1"/>
    <col min="7198" max="7198" width="16.5703125" style="1" customWidth="1"/>
    <col min="7199" max="7199" width="12.85546875" style="1" customWidth="1"/>
    <col min="7200" max="7200" width="15.5703125" style="1" customWidth="1"/>
    <col min="7201" max="7201" width="16.5703125" style="1" customWidth="1"/>
    <col min="7202" max="7202" width="17" style="1" customWidth="1"/>
    <col min="7203" max="7204" width="17.42578125" style="1" customWidth="1"/>
    <col min="7205" max="7206" width="16.5703125" style="1" customWidth="1"/>
    <col min="7207" max="7209" width="17.42578125" style="1" customWidth="1"/>
    <col min="7210" max="7211" width="16.5703125" style="1" customWidth="1"/>
    <col min="7212" max="7214" width="17.42578125" style="1" customWidth="1"/>
    <col min="7215" max="7216" width="16.5703125" style="1" customWidth="1"/>
    <col min="7217" max="7219" width="17.42578125" style="1" customWidth="1"/>
    <col min="7220" max="7220" width="15.5703125" style="1" customWidth="1"/>
    <col min="7221" max="7221" width="16.5703125" style="1" customWidth="1"/>
    <col min="7222" max="7223" width="17.42578125" style="1" customWidth="1"/>
    <col min="7224" max="7258" width="12.140625" style="1" customWidth="1"/>
    <col min="7259" max="7449" width="9.140625" style="1"/>
    <col min="7450" max="7450" width="34.85546875" style="1" customWidth="1"/>
    <col min="7451" max="7451" width="23.140625" style="1" customWidth="1"/>
    <col min="7452" max="7452" width="6.28515625" style="1" customWidth="1"/>
    <col min="7453" max="7453" width="51" style="1" customWidth="1"/>
    <col min="7454" max="7454" width="16.5703125" style="1" customWidth="1"/>
    <col min="7455" max="7455" width="12.85546875" style="1" customWidth="1"/>
    <col min="7456" max="7456" width="15.5703125" style="1" customWidth="1"/>
    <col min="7457" max="7457" width="16.5703125" style="1" customWidth="1"/>
    <col min="7458" max="7458" width="17" style="1" customWidth="1"/>
    <col min="7459" max="7460" width="17.42578125" style="1" customWidth="1"/>
    <col min="7461" max="7462" width="16.5703125" style="1" customWidth="1"/>
    <col min="7463" max="7465" width="17.42578125" style="1" customWidth="1"/>
    <col min="7466" max="7467" width="16.5703125" style="1" customWidth="1"/>
    <col min="7468" max="7470" width="17.42578125" style="1" customWidth="1"/>
    <col min="7471" max="7472" width="16.5703125" style="1" customWidth="1"/>
    <col min="7473" max="7475" width="17.42578125" style="1" customWidth="1"/>
    <col min="7476" max="7476" width="15.5703125" style="1" customWidth="1"/>
    <col min="7477" max="7477" width="16.5703125" style="1" customWidth="1"/>
    <col min="7478" max="7479" width="17.42578125" style="1" customWidth="1"/>
    <col min="7480" max="7514" width="12.140625" style="1" customWidth="1"/>
    <col min="7515" max="7705" width="9.140625" style="1"/>
    <col min="7706" max="7706" width="34.85546875" style="1" customWidth="1"/>
    <col min="7707" max="7707" width="23.140625" style="1" customWidth="1"/>
    <col min="7708" max="7708" width="6.28515625" style="1" customWidth="1"/>
    <col min="7709" max="7709" width="51" style="1" customWidth="1"/>
    <col min="7710" max="7710" width="16.5703125" style="1" customWidth="1"/>
    <col min="7711" max="7711" width="12.85546875" style="1" customWidth="1"/>
    <col min="7712" max="7712" width="15.5703125" style="1" customWidth="1"/>
    <col min="7713" max="7713" width="16.5703125" style="1" customWidth="1"/>
    <col min="7714" max="7714" width="17" style="1" customWidth="1"/>
    <col min="7715" max="7716" width="17.42578125" style="1" customWidth="1"/>
    <col min="7717" max="7718" width="16.5703125" style="1" customWidth="1"/>
    <col min="7719" max="7721" width="17.42578125" style="1" customWidth="1"/>
    <col min="7722" max="7723" width="16.5703125" style="1" customWidth="1"/>
    <col min="7724" max="7726" width="17.42578125" style="1" customWidth="1"/>
    <col min="7727" max="7728" width="16.5703125" style="1" customWidth="1"/>
    <col min="7729" max="7731" width="17.42578125" style="1" customWidth="1"/>
    <col min="7732" max="7732" width="15.5703125" style="1" customWidth="1"/>
    <col min="7733" max="7733" width="16.5703125" style="1" customWidth="1"/>
    <col min="7734" max="7735" width="17.42578125" style="1" customWidth="1"/>
    <col min="7736" max="7770" width="12.140625" style="1" customWidth="1"/>
    <col min="7771" max="7961" width="9.140625" style="1"/>
    <col min="7962" max="7962" width="34.85546875" style="1" customWidth="1"/>
    <col min="7963" max="7963" width="23.140625" style="1" customWidth="1"/>
    <col min="7964" max="7964" width="6.28515625" style="1" customWidth="1"/>
    <col min="7965" max="7965" width="51" style="1" customWidth="1"/>
    <col min="7966" max="7966" width="16.5703125" style="1" customWidth="1"/>
    <col min="7967" max="7967" width="12.85546875" style="1" customWidth="1"/>
    <col min="7968" max="7968" width="15.5703125" style="1" customWidth="1"/>
    <col min="7969" max="7969" width="16.5703125" style="1" customWidth="1"/>
    <col min="7970" max="7970" width="17" style="1" customWidth="1"/>
    <col min="7971" max="7972" width="17.42578125" style="1" customWidth="1"/>
    <col min="7973" max="7974" width="16.5703125" style="1" customWidth="1"/>
    <col min="7975" max="7977" width="17.42578125" style="1" customWidth="1"/>
    <col min="7978" max="7979" width="16.5703125" style="1" customWidth="1"/>
    <col min="7980" max="7982" width="17.42578125" style="1" customWidth="1"/>
    <col min="7983" max="7984" width="16.5703125" style="1" customWidth="1"/>
    <col min="7985" max="7987" width="17.42578125" style="1" customWidth="1"/>
    <col min="7988" max="7988" width="15.5703125" style="1" customWidth="1"/>
    <col min="7989" max="7989" width="16.5703125" style="1" customWidth="1"/>
    <col min="7990" max="7991" width="17.42578125" style="1" customWidth="1"/>
    <col min="7992" max="8026" width="12.140625" style="1" customWidth="1"/>
    <col min="8027" max="8217" width="9.140625" style="1"/>
    <col min="8218" max="8218" width="34.85546875" style="1" customWidth="1"/>
    <col min="8219" max="8219" width="23.140625" style="1" customWidth="1"/>
    <col min="8220" max="8220" width="6.28515625" style="1" customWidth="1"/>
    <col min="8221" max="8221" width="51" style="1" customWidth="1"/>
    <col min="8222" max="8222" width="16.5703125" style="1" customWidth="1"/>
    <col min="8223" max="8223" width="12.85546875" style="1" customWidth="1"/>
    <col min="8224" max="8224" width="15.5703125" style="1" customWidth="1"/>
    <col min="8225" max="8225" width="16.5703125" style="1" customWidth="1"/>
    <col min="8226" max="8226" width="17" style="1" customWidth="1"/>
    <col min="8227" max="8228" width="17.42578125" style="1" customWidth="1"/>
    <col min="8229" max="8230" width="16.5703125" style="1" customWidth="1"/>
    <col min="8231" max="8233" width="17.42578125" style="1" customWidth="1"/>
    <col min="8234" max="8235" width="16.5703125" style="1" customWidth="1"/>
    <col min="8236" max="8238" width="17.42578125" style="1" customWidth="1"/>
    <col min="8239" max="8240" width="16.5703125" style="1" customWidth="1"/>
    <col min="8241" max="8243" width="17.42578125" style="1" customWidth="1"/>
    <col min="8244" max="8244" width="15.5703125" style="1" customWidth="1"/>
    <col min="8245" max="8245" width="16.5703125" style="1" customWidth="1"/>
    <col min="8246" max="8247" width="17.42578125" style="1" customWidth="1"/>
    <col min="8248" max="8282" width="12.140625" style="1" customWidth="1"/>
    <col min="8283" max="8473" width="9.140625" style="1"/>
    <col min="8474" max="8474" width="34.85546875" style="1" customWidth="1"/>
    <col min="8475" max="8475" width="23.140625" style="1" customWidth="1"/>
    <col min="8476" max="8476" width="6.28515625" style="1" customWidth="1"/>
    <col min="8477" max="8477" width="51" style="1" customWidth="1"/>
    <col min="8478" max="8478" width="16.5703125" style="1" customWidth="1"/>
    <col min="8479" max="8479" width="12.85546875" style="1" customWidth="1"/>
    <col min="8480" max="8480" width="15.5703125" style="1" customWidth="1"/>
    <col min="8481" max="8481" width="16.5703125" style="1" customWidth="1"/>
    <col min="8482" max="8482" width="17" style="1" customWidth="1"/>
    <col min="8483" max="8484" width="17.42578125" style="1" customWidth="1"/>
    <col min="8485" max="8486" width="16.5703125" style="1" customWidth="1"/>
    <col min="8487" max="8489" width="17.42578125" style="1" customWidth="1"/>
    <col min="8490" max="8491" width="16.5703125" style="1" customWidth="1"/>
    <col min="8492" max="8494" width="17.42578125" style="1" customWidth="1"/>
    <col min="8495" max="8496" width="16.5703125" style="1" customWidth="1"/>
    <col min="8497" max="8499" width="17.42578125" style="1" customWidth="1"/>
    <col min="8500" max="8500" width="15.5703125" style="1" customWidth="1"/>
    <col min="8501" max="8501" width="16.5703125" style="1" customWidth="1"/>
    <col min="8502" max="8503" width="17.42578125" style="1" customWidth="1"/>
    <col min="8504" max="8538" width="12.140625" style="1" customWidth="1"/>
    <col min="8539" max="8729" width="9.140625" style="1"/>
    <col min="8730" max="8730" width="34.85546875" style="1" customWidth="1"/>
    <col min="8731" max="8731" width="23.140625" style="1" customWidth="1"/>
    <col min="8732" max="8732" width="6.28515625" style="1" customWidth="1"/>
    <col min="8733" max="8733" width="51" style="1" customWidth="1"/>
    <col min="8734" max="8734" width="16.5703125" style="1" customWidth="1"/>
    <col min="8735" max="8735" width="12.85546875" style="1" customWidth="1"/>
    <col min="8736" max="8736" width="15.5703125" style="1" customWidth="1"/>
    <col min="8737" max="8737" width="16.5703125" style="1" customWidth="1"/>
    <col min="8738" max="8738" width="17" style="1" customWidth="1"/>
    <col min="8739" max="8740" width="17.42578125" style="1" customWidth="1"/>
    <col min="8741" max="8742" width="16.5703125" style="1" customWidth="1"/>
    <col min="8743" max="8745" width="17.42578125" style="1" customWidth="1"/>
    <col min="8746" max="8747" width="16.5703125" style="1" customWidth="1"/>
    <col min="8748" max="8750" width="17.42578125" style="1" customWidth="1"/>
    <col min="8751" max="8752" width="16.5703125" style="1" customWidth="1"/>
    <col min="8753" max="8755" width="17.42578125" style="1" customWidth="1"/>
    <col min="8756" max="8756" width="15.5703125" style="1" customWidth="1"/>
    <col min="8757" max="8757" width="16.5703125" style="1" customWidth="1"/>
    <col min="8758" max="8759" width="17.42578125" style="1" customWidth="1"/>
    <col min="8760" max="8794" width="12.140625" style="1" customWidth="1"/>
    <col min="8795" max="8985" width="9.140625" style="1"/>
    <col min="8986" max="8986" width="34.85546875" style="1" customWidth="1"/>
    <col min="8987" max="8987" width="23.140625" style="1" customWidth="1"/>
    <col min="8988" max="8988" width="6.28515625" style="1" customWidth="1"/>
    <col min="8989" max="8989" width="51" style="1" customWidth="1"/>
    <col min="8990" max="8990" width="16.5703125" style="1" customWidth="1"/>
    <col min="8991" max="8991" width="12.85546875" style="1" customWidth="1"/>
    <col min="8992" max="8992" width="15.5703125" style="1" customWidth="1"/>
    <col min="8993" max="8993" width="16.5703125" style="1" customWidth="1"/>
    <col min="8994" max="8994" width="17" style="1" customWidth="1"/>
    <col min="8995" max="8996" width="17.42578125" style="1" customWidth="1"/>
    <col min="8997" max="8998" width="16.5703125" style="1" customWidth="1"/>
    <col min="8999" max="9001" width="17.42578125" style="1" customWidth="1"/>
    <col min="9002" max="9003" width="16.5703125" style="1" customWidth="1"/>
    <col min="9004" max="9006" width="17.42578125" style="1" customWidth="1"/>
    <col min="9007" max="9008" width="16.5703125" style="1" customWidth="1"/>
    <col min="9009" max="9011" width="17.42578125" style="1" customWidth="1"/>
    <col min="9012" max="9012" width="15.5703125" style="1" customWidth="1"/>
    <col min="9013" max="9013" width="16.5703125" style="1" customWidth="1"/>
    <col min="9014" max="9015" width="17.42578125" style="1" customWidth="1"/>
    <col min="9016" max="9050" width="12.140625" style="1" customWidth="1"/>
    <col min="9051" max="9241" width="9.140625" style="1"/>
    <col min="9242" max="9242" width="34.85546875" style="1" customWidth="1"/>
    <col min="9243" max="9243" width="23.140625" style="1" customWidth="1"/>
    <col min="9244" max="9244" width="6.28515625" style="1" customWidth="1"/>
    <col min="9245" max="9245" width="51" style="1" customWidth="1"/>
    <col min="9246" max="9246" width="16.5703125" style="1" customWidth="1"/>
    <col min="9247" max="9247" width="12.85546875" style="1" customWidth="1"/>
    <col min="9248" max="9248" width="15.5703125" style="1" customWidth="1"/>
    <col min="9249" max="9249" width="16.5703125" style="1" customWidth="1"/>
    <col min="9250" max="9250" width="17" style="1" customWidth="1"/>
    <col min="9251" max="9252" width="17.42578125" style="1" customWidth="1"/>
    <col min="9253" max="9254" width="16.5703125" style="1" customWidth="1"/>
    <col min="9255" max="9257" width="17.42578125" style="1" customWidth="1"/>
    <col min="9258" max="9259" width="16.5703125" style="1" customWidth="1"/>
    <col min="9260" max="9262" width="17.42578125" style="1" customWidth="1"/>
    <col min="9263" max="9264" width="16.5703125" style="1" customWidth="1"/>
    <col min="9265" max="9267" width="17.42578125" style="1" customWidth="1"/>
    <col min="9268" max="9268" width="15.5703125" style="1" customWidth="1"/>
    <col min="9269" max="9269" width="16.5703125" style="1" customWidth="1"/>
    <col min="9270" max="9271" width="17.42578125" style="1" customWidth="1"/>
    <col min="9272" max="9306" width="12.140625" style="1" customWidth="1"/>
    <col min="9307" max="9497" width="9.140625" style="1"/>
    <col min="9498" max="9498" width="34.85546875" style="1" customWidth="1"/>
    <col min="9499" max="9499" width="23.140625" style="1" customWidth="1"/>
    <col min="9500" max="9500" width="6.28515625" style="1" customWidth="1"/>
    <col min="9501" max="9501" width="51" style="1" customWidth="1"/>
    <col min="9502" max="9502" width="16.5703125" style="1" customWidth="1"/>
    <col min="9503" max="9503" width="12.85546875" style="1" customWidth="1"/>
    <col min="9504" max="9504" width="15.5703125" style="1" customWidth="1"/>
    <col min="9505" max="9505" width="16.5703125" style="1" customWidth="1"/>
    <col min="9506" max="9506" width="17" style="1" customWidth="1"/>
    <col min="9507" max="9508" width="17.42578125" style="1" customWidth="1"/>
    <col min="9509" max="9510" width="16.5703125" style="1" customWidth="1"/>
    <col min="9511" max="9513" width="17.42578125" style="1" customWidth="1"/>
    <col min="9514" max="9515" width="16.5703125" style="1" customWidth="1"/>
    <col min="9516" max="9518" width="17.42578125" style="1" customWidth="1"/>
    <col min="9519" max="9520" width="16.5703125" style="1" customWidth="1"/>
    <col min="9521" max="9523" width="17.42578125" style="1" customWidth="1"/>
    <col min="9524" max="9524" width="15.5703125" style="1" customWidth="1"/>
    <col min="9525" max="9525" width="16.5703125" style="1" customWidth="1"/>
    <col min="9526" max="9527" width="17.42578125" style="1" customWidth="1"/>
    <col min="9528" max="9562" width="12.140625" style="1" customWidth="1"/>
    <col min="9563" max="9753" width="9.140625" style="1"/>
    <col min="9754" max="9754" width="34.85546875" style="1" customWidth="1"/>
    <col min="9755" max="9755" width="23.140625" style="1" customWidth="1"/>
    <col min="9756" max="9756" width="6.28515625" style="1" customWidth="1"/>
    <col min="9757" max="9757" width="51" style="1" customWidth="1"/>
    <col min="9758" max="9758" width="16.5703125" style="1" customWidth="1"/>
    <col min="9759" max="9759" width="12.85546875" style="1" customWidth="1"/>
    <col min="9760" max="9760" width="15.5703125" style="1" customWidth="1"/>
    <col min="9761" max="9761" width="16.5703125" style="1" customWidth="1"/>
    <col min="9762" max="9762" width="17" style="1" customWidth="1"/>
    <col min="9763" max="9764" width="17.42578125" style="1" customWidth="1"/>
    <col min="9765" max="9766" width="16.5703125" style="1" customWidth="1"/>
    <col min="9767" max="9769" width="17.42578125" style="1" customWidth="1"/>
    <col min="9770" max="9771" width="16.5703125" style="1" customWidth="1"/>
    <col min="9772" max="9774" width="17.42578125" style="1" customWidth="1"/>
    <col min="9775" max="9776" width="16.5703125" style="1" customWidth="1"/>
    <col min="9777" max="9779" width="17.42578125" style="1" customWidth="1"/>
    <col min="9780" max="9780" width="15.5703125" style="1" customWidth="1"/>
    <col min="9781" max="9781" width="16.5703125" style="1" customWidth="1"/>
    <col min="9782" max="9783" width="17.42578125" style="1" customWidth="1"/>
    <col min="9784" max="9818" width="12.140625" style="1" customWidth="1"/>
    <col min="9819" max="10009" width="9.140625" style="1"/>
    <col min="10010" max="10010" width="34.85546875" style="1" customWidth="1"/>
    <col min="10011" max="10011" width="23.140625" style="1" customWidth="1"/>
    <col min="10012" max="10012" width="6.28515625" style="1" customWidth="1"/>
    <col min="10013" max="10013" width="51" style="1" customWidth="1"/>
    <col min="10014" max="10014" width="16.5703125" style="1" customWidth="1"/>
    <col min="10015" max="10015" width="12.85546875" style="1" customWidth="1"/>
    <col min="10016" max="10016" width="15.5703125" style="1" customWidth="1"/>
    <col min="10017" max="10017" width="16.5703125" style="1" customWidth="1"/>
    <col min="10018" max="10018" width="17" style="1" customWidth="1"/>
    <col min="10019" max="10020" width="17.42578125" style="1" customWidth="1"/>
    <col min="10021" max="10022" width="16.5703125" style="1" customWidth="1"/>
    <col min="10023" max="10025" width="17.42578125" style="1" customWidth="1"/>
    <col min="10026" max="10027" width="16.5703125" style="1" customWidth="1"/>
    <col min="10028" max="10030" width="17.42578125" style="1" customWidth="1"/>
    <col min="10031" max="10032" width="16.5703125" style="1" customWidth="1"/>
    <col min="10033" max="10035" width="17.42578125" style="1" customWidth="1"/>
    <col min="10036" max="10036" width="15.5703125" style="1" customWidth="1"/>
    <col min="10037" max="10037" width="16.5703125" style="1" customWidth="1"/>
    <col min="10038" max="10039" width="17.42578125" style="1" customWidth="1"/>
    <col min="10040" max="10074" width="12.140625" style="1" customWidth="1"/>
    <col min="10075" max="10265" width="9.140625" style="1"/>
    <col min="10266" max="10266" width="34.85546875" style="1" customWidth="1"/>
    <col min="10267" max="10267" width="23.140625" style="1" customWidth="1"/>
    <col min="10268" max="10268" width="6.28515625" style="1" customWidth="1"/>
    <col min="10269" max="10269" width="51" style="1" customWidth="1"/>
    <col min="10270" max="10270" width="16.5703125" style="1" customWidth="1"/>
    <col min="10271" max="10271" width="12.85546875" style="1" customWidth="1"/>
    <col min="10272" max="10272" width="15.5703125" style="1" customWidth="1"/>
    <col min="10273" max="10273" width="16.5703125" style="1" customWidth="1"/>
    <col min="10274" max="10274" width="17" style="1" customWidth="1"/>
    <col min="10275" max="10276" width="17.42578125" style="1" customWidth="1"/>
    <col min="10277" max="10278" width="16.5703125" style="1" customWidth="1"/>
    <col min="10279" max="10281" width="17.42578125" style="1" customWidth="1"/>
    <col min="10282" max="10283" width="16.5703125" style="1" customWidth="1"/>
    <col min="10284" max="10286" width="17.42578125" style="1" customWidth="1"/>
    <col min="10287" max="10288" width="16.5703125" style="1" customWidth="1"/>
    <col min="10289" max="10291" width="17.42578125" style="1" customWidth="1"/>
    <col min="10292" max="10292" width="15.5703125" style="1" customWidth="1"/>
    <col min="10293" max="10293" width="16.5703125" style="1" customWidth="1"/>
    <col min="10294" max="10295" width="17.42578125" style="1" customWidth="1"/>
    <col min="10296" max="10330" width="12.140625" style="1" customWidth="1"/>
    <col min="10331" max="10521" width="9.140625" style="1"/>
    <col min="10522" max="10522" width="34.85546875" style="1" customWidth="1"/>
    <col min="10523" max="10523" width="23.140625" style="1" customWidth="1"/>
    <col min="10524" max="10524" width="6.28515625" style="1" customWidth="1"/>
    <col min="10525" max="10525" width="51" style="1" customWidth="1"/>
    <col min="10526" max="10526" width="16.5703125" style="1" customWidth="1"/>
    <col min="10527" max="10527" width="12.85546875" style="1" customWidth="1"/>
    <col min="10528" max="10528" width="15.5703125" style="1" customWidth="1"/>
    <col min="10529" max="10529" width="16.5703125" style="1" customWidth="1"/>
    <col min="10530" max="10530" width="17" style="1" customWidth="1"/>
    <col min="10531" max="10532" width="17.42578125" style="1" customWidth="1"/>
    <col min="10533" max="10534" width="16.5703125" style="1" customWidth="1"/>
    <col min="10535" max="10537" width="17.42578125" style="1" customWidth="1"/>
    <col min="10538" max="10539" width="16.5703125" style="1" customWidth="1"/>
    <col min="10540" max="10542" width="17.42578125" style="1" customWidth="1"/>
    <col min="10543" max="10544" width="16.5703125" style="1" customWidth="1"/>
    <col min="10545" max="10547" width="17.42578125" style="1" customWidth="1"/>
    <col min="10548" max="10548" width="15.5703125" style="1" customWidth="1"/>
    <col min="10549" max="10549" width="16.5703125" style="1" customWidth="1"/>
    <col min="10550" max="10551" width="17.42578125" style="1" customWidth="1"/>
    <col min="10552" max="10586" width="12.140625" style="1" customWidth="1"/>
    <col min="10587" max="10777" width="9.140625" style="1"/>
    <col min="10778" max="10778" width="34.85546875" style="1" customWidth="1"/>
    <col min="10779" max="10779" width="23.140625" style="1" customWidth="1"/>
    <col min="10780" max="10780" width="6.28515625" style="1" customWidth="1"/>
    <col min="10781" max="10781" width="51" style="1" customWidth="1"/>
    <col min="10782" max="10782" width="16.5703125" style="1" customWidth="1"/>
    <col min="10783" max="10783" width="12.85546875" style="1" customWidth="1"/>
    <col min="10784" max="10784" width="15.5703125" style="1" customWidth="1"/>
    <col min="10785" max="10785" width="16.5703125" style="1" customWidth="1"/>
    <col min="10786" max="10786" width="17" style="1" customWidth="1"/>
    <col min="10787" max="10788" width="17.42578125" style="1" customWidth="1"/>
    <col min="10789" max="10790" width="16.5703125" style="1" customWidth="1"/>
    <col min="10791" max="10793" width="17.42578125" style="1" customWidth="1"/>
    <col min="10794" max="10795" width="16.5703125" style="1" customWidth="1"/>
    <col min="10796" max="10798" width="17.42578125" style="1" customWidth="1"/>
    <col min="10799" max="10800" width="16.5703125" style="1" customWidth="1"/>
    <col min="10801" max="10803" width="17.42578125" style="1" customWidth="1"/>
    <col min="10804" max="10804" width="15.5703125" style="1" customWidth="1"/>
    <col min="10805" max="10805" width="16.5703125" style="1" customWidth="1"/>
    <col min="10806" max="10807" width="17.42578125" style="1" customWidth="1"/>
    <col min="10808" max="10842" width="12.140625" style="1" customWidth="1"/>
    <col min="10843" max="11033" width="9.140625" style="1"/>
    <col min="11034" max="11034" width="34.85546875" style="1" customWidth="1"/>
    <col min="11035" max="11035" width="23.140625" style="1" customWidth="1"/>
    <col min="11036" max="11036" width="6.28515625" style="1" customWidth="1"/>
    <col min="11037" max="11037" width="51" style="1" customWidth="1"/>
    <col min="11038" max="11038" width="16.5703125" style="1" customWidth="1"/>
    <col min="11039" max="11039" width="12.85546875" style="1" customWidth="1"/>
    <col min="11040" max="11040" width="15.5703125" style="1" customWidth="1"/>
    <col min="11041" max="11041" width="16.5703125" style="1" customWidth="1"/>
    <col min="11042" max="11042" width="17" style="1" customWidth="1"/>
    <col min="11043" max="11044" width="17.42578125" style="1" customWidth="1"/>
    <col min="11045" max="11046" width="16.5703125" style="1" customWidth="1"/>
    <col min="11047" max="11049" width="17.42578125" style="1" customWidth="1"/>
    <col min="11050" max="11051" width="16.5703125" style="1" customWidth="1"/>
    <col min="11052" max="11054" width="17.42578125" style="1" customWidth="1"/>
    <col min="11055" max="11056" width="16.5703125" style="1" customWidth="1"/>
    <col min="11057" max="11059" width="17.42578125" style="1" customWidth="1"/>
    <col min="11060" max="11060" width="15.5703125" style="1" customWidth="1"/>
    <col min="11061" max="11061" width="16.5703125" style="1" customWidth="1"/>
    <col min="11062" max="11063" width="17.42578125" style="1" customWidth="1"/>
    <col min="11064" max="11098" width="12.140625" style="1" customWidth="1"/>
    <col min="11099" max="11289" width="9.140625" style="1"/>
    <col min="11290" max="11290" width="34.85546875" style="1" customWidth="1"/>
    <col min="11291" max="11291" width="23.140625" style="1" customWidth="1"/>
    <col min="11292" max="11292" width="6.28515625" style="1" customWidth="1"/>
    <col min="11293" max="11293" width="51" style="1" customWidth="1"/>
    <col min="11294" max="11294" width="16.5703125" style="1" customWidth="1"/>
    <col min="11295" max="11295" width="12.85546875" style="1" customWidth="1"/>
    <col min="11296" max="11296" width="15.5703125" style="1" customWidth="1"/>
    <col min="11297" max="11297" width="16.5703125" style="1" customWidth="1"/>
    <col min="11298" max="11298" width="17" style="1" customWidth="1"/>
    <col min="11299" max="11300" width="17.42578125" style="1" customWidth="1"/>
    <col min="11301" max="11302" width="16.5703125" style="1" customWidth="1"/>
    <col min="11303" max="11305" width="17.42578125" style="1" customWidth="1"/>
    <col min="11306" max="11307" width="16.5703125" style="1" customWidth="1"/>
    <col min="11308" max="11310" width="17.42578125" style="1" customWidth="1"/>
    <col min="11311" max="11312" width="16.5703125" style="1" customWidth="1"/>
    <col min="11313" max="11315" width="17.42578125" style="1" customWidth="1"/>
    <col min="11316" max="11316" width="15.5703125" style="1" customWidth="1"/>
    <col min="11317" max="11317" width="16.5703125" style="1" customWidth="1"/>
    <col min="11318" max="11319" width="17.42578125" style="1" customWidth="1"/>
    <col min="11320" max="11354" width="12.140625" style="1" customWidth="1"/>
    <col min="11355" max="11545" width="9.140625" style="1"/>
    <col min="11546" max="11546" width="34.85546875" style="1" customWidth="1"/>
    <col min="11547" max="11547" width="23.140625" style="1" customWidth="1"/>
    <col min="11548" max="11548" width="6.28515625" style="1" customWidth="1"/>
    <col min="11549" max="11549" width="51" style="1" customWidth="1"/>
    <col min="11550" max="11550" width="16.5703125" style="1" customWidth="1"/>
    <col min="11551" max="11551" width="12.85546875" style="1" customWidth="1"/>
    <col min="11552" max="11552" width="15.5703125" style="1" customWidth="1"/>
    <col min="11553" max="11553" width="16.5703125" style="1" customWidth="1"/>
    <col min="11554" max="11554" width="17" style="1" customWidth="1"/>
    <col min="11555" max="11556" width="17.42578125" style="1" customWidth="1"/>
    <col min="11557" max="11558" width="16.5703125" style="1" customWidth="1"/>
    <col min="11559" max="11561" width="17.42578125" style="1" customWidth="1"/>
    <col min="11562" max="11563" width="16.5703125" style="1" customWidth="1"/>
    <col min="11564" max="11566" width="17.42578125" style="1" customWidth="1"/>
    <col min="11567" max="11568" width="16.5703125" style="1" customWidth="1"/>
    <col min="11569" max="11571" width="17.42578125" style="1" customWidth="1"/>
    <col min="11572" max="11572" width="15.5703125" style="1" customWidth="1"/>
    <col min="11573" max="11573" width="16.5703125" style="1" customWidth="1"/>
    <col min="11574" max="11575" width="17.42578125" style="1" customWidth="1"/>
    <col min="11576" max="11610" width="12.140625" style="1" customWidth="1"/>
    <col min="11611" max="11801" width="9.140625" style="1"/>
    <col min="11802" max="11802" width="34.85546875" style="1" customWidth="1"/>
    <col min="11803" max="11803" width="23.140625" style="1" customWidth="1"/>
    <col min="11804" max="11804" width="6.28515625" style="1" customWidth="1"/>
    <col min="11805" max="11805" width="51" style="1" customWidth="1"/>
    <col min="11806" max="11806" width="16.5703125" style="1" customWidth="1"/>
    <col min="11807" max="11807" width="12.85546875" style="1" customWidth="1"/>
    <col min="11808" max="11808" width="15.5703125" style="1" customWidth="1"/>
    <col min="11809" max="11809" width="16.5703125" style="1" customWidth="1"/>
    <col min="11810" max="11810" width="17" style="1" customWidth="1"/>
    <col min="11811" max="11812" width="17.42578125" style="1" customWidth="1"/>
    <col min="11813" max="11814" width="16.5703125" style="1" customWidth="1"/>
    <col min="11815" max="11817" width="17.42578125" style="1" customWidth="1"/>
    <col min="11818" max="11819" width="16.5703125" style="1" customWidth="1"/>
    <col min="11820" max="11822" width="17.42578125" style="1" customWidth="1"/>
    <col min="11823" max="11824" width="16.5703125" style="1" customWidth="1"/>
    <col min="11825" max="11827" width="17.42578125" style="1" customWidth="1"/>
    <col min="11828" max="11828" width="15.5703125" style="1" customWidth="1"/>
    <col min="11829" max="11829" width="16.5703125" style="1" customWidth="1"/>
    <col min="11830" max="11831" width="17.42578125" style="1" customWidth="1"/>
    <col min="11832" max="11866" width="12.140625" style="1" customWidth="1"/>
    <col min="11867" max="12057" width="9.140625" style="1"/>
    <col min="12058" max="12058" width="34.85546875" style="1" customWidth="1"/>
    <col min="12059" max="12059" width="23.140625" style="1" customWidth="1"/>
    <col min="12060" max="12060" width="6.28515625" style="1" customWidth="1"/>
    <col min="12061" max="12061" width="51" style="1" customWidth="1"/>
    <col min="12062" max="12062" width="16.5703125" style="1" customWidth="1"/>
    <col min="12063" max="12063" width="12.85546875" style="1" customWidth="1"/>
    <col min="12064" max="12064" width="15.5703125" style="1" customWidth="1"/>
    <col min="12065" max="12065" width="16.5703125" style="1" customWidth="1"/>
    <col min="12066" max="12066" width="17" style="1" customWidth="1"/>
    <col min="12067" max="12068" width="17.42578125" style="1" customWidth="1"/>
    <col min="12069" max="12070" width="16.5703125" style="1" customWidth="1"/>
    <col min="12071" max="12073" width="17.42578125" style="1" customWidth="1"/>
    <col min="12074" max="12075" width="16.5703125" style="1" customWidth="1"/>
    <col min="12076" max="12078" width="17.42578125" style="1" customWidth="1"/>
    <col min="12079" max="12080" width="16.5703125" style="1" customWidth="1"/>
    <col min="12081" max="12083" width="17.42578125" style="1" customWidth="1"/>
    <col min="12084" max="12084" width="15.5703125" style="1" customWidth="1"/>
    <col min="12085" max="12085" width="16.5703125" style="1" customWidth="1"/>
    <col min="12086" max="12087" width="17.42578125" style="1" customWidth="1"/>
    <col min="12088" max="12122" width="12.140625" style="1" customWidth="1"/>
    <col min="12123" max="12313" width="9.140625" style="1"/>
    <col min="12314" max="12314" width="34.85546875" style="1" customWidth="1"/>
    <col min="12315" max="12315" width="23.140625" style="1" customWidth="1"/>
    <col min="12316" max="12316" width="6.28515625" style="1" customWidth="1"/>
    <col min="12317" max="12317" width="51" style="1" customWidth="1"/>
    <col min="12318" max="12318" width="16.5703125" style="1" customWidth="1"/>
    <col min="12319" max="12319" width="12.85546875" style="1" customWidth="1"/>
    <col min="12320" max="12320" width="15.5703125" style="1" customWidth="1"/>
    <col min="12321" max="12321" width="16.5703125" style="1" customWidth="1"/>
    <col min="12322" max="12322" width="17" style="1" customWidth="1"/>
    <col min="12323" max="12324" width="17.42578125" style="1" customWidth="1"/>
    <col min="12325" max="12326" width="16.5703125" style="1" customWidth="1"/>
    <col min="12327" max="12329" width="17.42578125" style="1" customWidth="1"/>
    <col min="12330" max="12331" width="16.5703125" style="1" customWidth="1"/>
    <col min="12332" max="12334" width="17.42578125" style="1" customWidth="1"/>
    <col min="12335" max="12336" width="16.5703125" style="1" customWidth="1"/>
    <col min="12337" max="12339" width="17.42578125" style="1" customWidth="1"/>
    <col min="12340" max="12340" width="15.5703125" style="1" customWidth="1"/>
    <col min="12341" max="12341" width="16.5703125" style="1" customWidth="1"/>
    <col min="12342" max="12343" width="17.42578125" style="1" customWidth="1"/>
    <col min="12344" max="12378" width="12.140625" style="1" customWidth="1"/>
    <col min="12379" max="12569" width="9.140625" style="1"/>
    <col min="12570" max="12570" width="34.85546875" style="1" customWidth="1"/>
    <col min="12571" max="12571" width="23.140625" style="1" customWidth="1"/>
    <col min="12572" max="12572" width="6.28515625" style="1" customWidth="1"/>
    <col min="12573" max="12573" width="51" style="1" customWidth="1"/>
    <col min="12574" max="12574" width="16.5703125" style="1" customWidth="1"/>
    <col min="12575" max="12575" width="12.85546875" style="1" customWidth="1"/>
    <col min="12576" max="12576" width="15.5703125" style="1" customWidth="1"/>
    <col min="12577" max="12577" width="16.5703125" style="1" customWidth="1"/>
    <col min="12578" max="12578" width="17" style="1" customWidth="1"/>
    <col min="12579" max="12580" width="17.42578125" style="1" customWidth="1"/>
    <col min="12581" max="12582" width="16.5703125" style="1" customWidth="1"/>
    <col min="12583" max="12585" width="17.42578125" style="1" customWidth="1"/>
    <col min="12586" max="12587" width="16.5703125" style="1" customWidth="1"/>
    <col min="12588" max="12590" width="17.42578125" style="1" customWidth="1"/>
    <col min="12591" max="12592" width="16.5703125" style="1" customWidth="1"/>
    <col min="12593" max="12595" width="17.42578125" style="1" customWidth="1"/>
    <col min="12596" max="12596" width="15.5703125" style="1" customWidth="1"/>
    <col min="12597" max="12597" width="16.5703125" style="1" customWidth="1"/>
    <col min="12598" max="12599" width="17.42578125" style="1" customWidth="1"/>
    <col min="12600" max="12634" width="12.140625" style="1" customWidth="1"/>
    <col min="12635" max="12825" width="9.140625" style="1"/>
    <col min="12826" max="12826" width="34.85546875" style="1" customWidth="1"/>
    <col min="12827" max="12827" width="23.140625" style="1" customWidth="1"/>
    <col min="12828" max="12828" width="6.28515625" style="1" customWidth="1"/>
    <col min="12829" max="12829" width="51" style="1" customWidth="1"/>
    <col min="12830" max="12830" width="16.5703125" style="1" customWidth="1"/>
    <col min="12831" max="12831" width="12.85546875" style="1" customWidth="1"/>
    <col min="12832" max="12832" width="15.5703125" style="1" customWidth="1"/>
    <col min="12833" max="12833" width="16.5703125" style="1" customWidth="1"/>
    <col min="12834" max="12834" width="17" style="1" customWidth="1"/>
    <col min="12835" max="12836" width="17.42578125" style="1" customWidth="1"/>
    <col min="12837" max="12838" width="16.5703125" style="1" customWidth="1"/>
    <col min="12839" max="12841" width="17.42578125" style="1" customWidth="1"/>
    <col min="12842" max="12843" width="16.5703125" style="1" customWidth="1"/>
    <col min="12844" max="12846" width="17.42578125" style="1" customWidth="1"/>
    <col min="12847" max="12848" width="16.5703125" style="1" customWidth="1"/>
    <col min="12849" max="12851" width="17.42578125" style="1" customWidth="1"/>
    <col min="12852" max="12852" width="15.5703125" style="1" customWidth="1"/>
    <col min="12853" max="12853" width="16.5703125" style="1" customWidth="1"/>
    <col min="12854" max="12855" width="17.42578125" style="1" customWidth="1"/>
    <col min="12856" max="12890" width="12.140625" style="1" customWidth="1"/>
    <col min="12891" max="13081" width="9.140625" style="1"/>
    <col min="13082" max="13082" width="34.85546875" style="1" customWidth="1"/>
    <col min="13083" max="13083" width="23.140625" style="1" customWidth="1"/>
    <col min="13084" max="13084" width="6.28515625" style="1" customWidth="1"/>
    <col min="13085" max="13085" width="51" style="1" customWidth="1"/>
    <col min="13086" max="13086" width="16.5703125" style="1" customWidth="1"/>
    <col min="13087" max="13087" width="12.85546875" style="1" customWidth="1"/>
    <col min="13088" max="13088" width="15.5703125" style="1" customWidth="1"/>
    <col min="13089" max="13089" width="16.5703125" style="1" customWidth="1"/>
    <col min="13090" max="13090" width="17" style="1" customWidth="1"/>
    <col min="13091" max="13092" width="17.42578125" style="1" customWidth="1"/>
    <col min="13093" max="13094" width="16.5703125" style="1" customWidth="1"/>
    <col min="13095" max="13097" width="17.42578125" style="1" customWidth="1"/>
    <col min="13098" max="13099" width="16.5703125" style="1" customWidth="1"/>
    <col min="13100" max="13102" width="17.42578125" style="1" customWidth="1"/>
    <col min="13103" max="13104" width="16.5703125" style="1" customWidth="1"/>
    <col min="13105" max="13107" width="17.42578125" style="1" customWidth="1"/>
    <col min="13108" max="13108" width="15.5703125" style="1" customWidth="1"/>
    <col min="13109" max="13109" width="16.5703125" style="1" customWidth="1"/>
    <col min="13110" max="13111" width="17.42578125" style="1" customWidth="1"/>
    <col min="13112" max="13146" width="12.140625" style="1" customWidth="1"/>
    <col min="13147" max="13337" width="9.140625" style="1"/>
    <col min="13338" max="13338" width="34.85546875" style="1" customWidth="1"/>
    <col min="13339" max="13339" width="23.140625" style="1" customWidth="1"/>
    <col min="13340" max="13340" width="6.28515625" style="1" customWidth="1"/>
    <col min="13341" max="13341" width="51" style="1" customWidth="1"/>
    <col min="13342" max="13342" width="16.5703125" style="1" customWidth="1"/>
    <col min="13343" max="13343" width="12.85546875" style="1" customWidth="1"/>
    <col min="13344" max="13344" width="15.5703125" style="1" customWidth="1"/>
    <col min="13345" max="13345" width="16.5703125" style="1" customWidth="1"/>
    <col min="13346" max="13346" width="17" style="1" customWidth="1"/>
    <col min="13347" max="13348" width="17.42578125" style="1" customWidth="1"/>
    <col min="13349" max="13350" width="16.5703125" style="1" customWidth="1"/>
    <col min="13351" max="13353" width="17.42578125" style="1" customWidth="1"/>
    <col min="13354" max="13355" width="16.5703125" style="1" customWidth="1"/>
    <col min="13356" max="13358" width="17.42578125" style="1" customWidth="1"/>
    <col min="13359" max="13360" width="16.5703125" style="1" customWidth="1"/>
    <col min="13361" max="13363" width="17.42578125" style="1" customWidth="1"/>
    <col min="13364" max="13364" width="15.5703125" style="1" customWidth="1"/>
    <col min="13365" max="13365" width="16.5703125" style="1" customWidth="1"/>
    <col min="13366" max="13367" width="17.42578125" style="1" customWidth="1"/>
    <col min="13368" max="13402" width="12.140625" style="1" customWidth="1"/>
    <col min="13403" max="13593" width="9.140625" style="1"/>
    <col min="13594" max="13594" width="34.85546875" style="1" customWidth="1"/>
    <col min="13595" max="13595" width="23.140625" style="1" customWidth="1"/>
    <col min="13596" max="13596" width="6.28515625" style="1" customWidth="1"/>
    <col min="13597" max="13597" width="51" style="1" customWidth="1"/>
    <col min="13598" max="13598" width="16.5703125" style="1" customWidth="1"/>
    <col min="13599" max="13599" width="12.85546875" style="1" customWidth="1"/>
    <col min="13600" max="13600" width="15.5703125" style="1" customWidth="1"/>
    <col min="13601" max="13601" width="16.5703125" style="1" customWidth="1"/>
    <col min="13602" max="13602" width="17" style="1" customWidth="1"/>
    <col min="13603" max="13604" width="17.42578125" style="1" customWidth="1"/>
    <col min="13605" max="13606" width="16.5703125" style="1" customWidth="1"/>
    <col min="13607" max="13609" width="17.42578125" style="1" customWidth="1"/>
    <col min="13610" max="13611" width="16.5703125" style="1" customWidth="1"/>
    <col min="13612" max="13614" width="17.42578125" style="1" customWidth="1"/>
    <col min="13615" max="13616" width="16.5703125" style="1" customWidth="1"/>
    <col min="13617" max="13619" width="17.42578125" style="1" customWidth="1"/>
    <col min="13620" max="13620" width="15.5703125" style="1" customWidth="1"/>
    <col min="13621" max="13621" width="16.5703125" style="1" customWidth="1"/>
    <col min="13622" max="13623" width="17.42578125" style="1" customWidth="1"/>
    <col min="13624" max="13658" width="12.140625" style="1" customWidth="1"/>
    <col min="13659" max="13849" width="9.140625" style="1"/>
    <col min="13850" max="13850" width="34.85546875" style="1" customWidth="1"/>
    <col min="13851" max="13851" width="23.140625" style="1" customWidth="1"/>
    <col min="13852" max="13852" width="6.28515625" style="1" customWidth="1"/>
    <col min="13853" max="13853" width="51" style="1" customWidth="1"/>
    <col min="13854" max="13854" width="16.5703125" style="1" customWidth="1"/>
    <col min="13855" max="13855" width="12.85546875" style="1" customWidth="1"/>
    <col min="13856" max="13856" width="15.5703125" style="1" customWidth="1"/>
    <col min="13857" max="13857" width="16.5703125" style="1" customWidth="1"/>
    <col min="13858" max="13858" width="17" style="1" customWidth="1"/>
    <col min="13859" max="13860" width="17.42578125" style="1" customWidth="1"/>
    <col min="13861" max="13862" width="16.5703125" style="1" customWidth="1"/>
    <col min="13863" max="13865" width="17.42578125" style="1" customWidth="1"/>
    <col min="13866" max="13867" width="16.5703125" style="1" customWidth="1"/>
    <col min="13868" max="13870" width="17.42578125" style="1" customWidth="1"/>
    <col min="13871" max="13872" width="16.5703125" style="1" customWidth="1"/>
    <col min="13873" max="13875" width="17.42578125" style="1" customWidth="1"/>
    <col min="13876" max="13876" width="15.5703125" style="1" customWidth="1"/>
    <col min="13877" max="13877" width="16.5703125" style="1" customWidth="1"/>
    <col min="13878" max="13879" width="17.42578125" style="1" customWidth="1"/>
    <col min="13880" max="13914" width="12.140625" style="1" customWidth="1"/>
    <col min="13915" max="14105" width="9.140625" style="1"/>
    <col min="14106" max="14106" width="34.85546875" style="1" customWidth="1"/>
    <col min="14107" max="14107" width="23.140625" style="1" customWidth="1"/>
    <col min="14108" max="14108" width="6.28515625" style="1" customWidth="1"/>
    <col min="14109" max="14109" width="51" style="1" customWidth="1"/>
    <col min="14110" max="14110" width="16.5703125" style="1" customWidth="1"/>
    <col min="14111" max="14111" width="12.85546875" style="1" customWidth="1"/>
    <col min="14112" max="14112" width="15.5703125" style="1" customWidth="1"/>
    <col min="14113" max="14113" width="16.5703125" style="1" customWidth="1"/>
    <col min="14114" max="14114" width="17" style="1" customWidth="1"/>
    <col min="14115" max="14116" width="17.42578125" style="1" customWidth="1"/>
    <col min="14117" max="14118" width="16.5703125" style="1" customWidth="1"/>
    <col min="14119" max="14121" width="17.42578125" style="1" customWidth="1"/>
    <col min="14122" max="14123" width="16.5703125" style="1" customWidth="1"/>
    <col min="14124" max="14126" width="17.42578125" style="1" customWidth="1"/>
    <col min="14127" max="14128" width="16.5703125" style="1" customWidth="1"/>
    <col min="14129" max="14131" width="17.42578125" style="1" customWidth="1"/>
    <col min="14132" max="14132" width="15.5703125" style="1" customWidth="1"/>
    <col min="14133" max="14133" width="16.5703125" style="1" customWidth="1"/>
    <col min="14134" max="14135" width="17.42578125" style="1" customWidth="1"/>
    <col min="14136" max="14170" width="12.140625" style="1" customWidth="1"/>
    <col min="14171" max="14361" width="9.140625" style="1"/>
    <col min="14362" max="14362" width="34.85546875" style="1" customWidth="1"/>
    <col min="14363" max="14363" width="23.140625" style="1" customWidth="1"/>
    <col min="14364" max="14364" width="6.28515625" style="1" customWidth="1"/>
    <col min="14365" max="14365" width="51" style="1" customWidth="1"/>
    <col min="14366" max="14366" width="16.5703125" style="1" customWidth="1"/>
    <col min="14367" max="14367" width="12.85546875" style="1" customWidth="1"/>
    <col min="14368" max="14368" width="15.5703125" style="1" customWidth="1"/>
    <col min="14369" max="14369" width="16.5703125" style="1" customWidth="1"/>
    <col min="14370" max="14370" width="17" style="1" customWidth="1"/>
    <col min="14371" max="14372" width="17.42578125" style="1" customWidth="1"/>
    <col min="14373" max="14374" width="16.5703125" style="1" customWidth="1"/>
    <col min="14375" max="14377" width="17.42578125" style="1" customWidth="1"/>
    <col min="14378" max="14379" width="16.5703125" style="1" customWidth="1"/>
    <col min="14380" max="14382" width="17.42578125" style="1" customWidth="1"/>
    <col min="14383" max="14384" width="16.5703125" style="1" customWidth="1"/>
    <col min="14385" max="14387" width="17.42578125" style="1" customWidth="1"/>
    <col min="14388" max="14388" width="15.5703125" style="1" customWidth="1"/>
    <col min="14389" max="14389" width="16.5703125" style="1" customWidth="1"/>
    <col min="14390" max="14391" width="17.42578125" style="1" customWidth="1"/>
    <col min="14392" max="14426" width="12.140625" style="1" customWidth="1"/>
    <col min="14427" max="14617" width="9.140625" style="1"/>
    <col min="14618" max="14618" width="34.85546875" style="1" customWidth="1"/>
    <col min="14619" max="14619" width="23.140625" style="1" customWidth="1"/>
    <col min="14620" max="14620" width="6.28515625" style="1" customWidth="1"/>
    <col min="14621" max="14621" width="51" style="1" customWidth="1"/>
    <col min="14622" max="14622" width="16.5703125" style="1" customWidth="1"/>
    <col min="14623" max="14623" width="12.85546875" style="1" customWidth="1"/>
    <col min="14624" max="14624" width="15.5703125" style="1" customWidth="1"/>
    <col min="14625" max="14625" width="16.5703125" style="1" customWidth="1"/>
    <col min="14626" max="14626" width="17" style="1" customWidth="1"/>
    <col min="14627" max="14628" width="17.42578125" style="1" customWidth="1"/>
    <col min="14629" max="14630" width="16.5703125" style="1" customWidth="1"/>
    <col min="14631" max="14633" width="17.42578125" style="1" customWidth="1"/>
    <col min="14634" max="14635" width="16.5703125" style="1" customWidth="1"/>
    <col min="14636" max="14638" width="17.42578125" style="1" customWidth="1"/>
    <col min="14639" max="14640" width="16.5703125" style="1" customWidth="1"/>
    <col min="14641" max="14643" width="17.42578125" style="1" customWidth="1"/>
    <col min="14644" max="14644" width="15.5703125" style="1" customWidth="1"/>
    <col min="14645" max="14645" width="16.5703125" style="1" customWidth="1"/>
    <col min="14646" max="14647" width="17.42578125" style="1" customWidth="1"/>
    <col min="14648" max="14682" width="12.140625" style="1" customWidth="1"/>
    <col min="14683" max="14873" width="9.140625" style="1"/>
    <col min="14874" max="14874" width="34.85546875" style="1" customWidth="1"/>
    <col min="14875" max="14875" width="23.140625" style="1" customWidth="1"/>
    <col min="14876" max="14876" width="6.28515625" style="1" customWidth="1"/>
    <col min="14877" max="14877" width="51" style="1" customWidth="1"/>
    <col min="14878" max="14878" width="16.5703125" style="1" customWidth="1"/>
    <col min="14879" max="14879" width="12.85546875" style="1" customWidth="1"/>
    <col min="14880" max="14880" width="15.5703125" style="1" customWidth="1"/>
    <col min="14881" max="14881" width="16.5703125" style="1" customWidth="1"/>
    <col min="14882" max="14882" width="17" style="1" customWidth="1"/>
    <col min="14883" max="14884" width="17.42578125" style="1" customWidth="1"/>
    <col min="14885" max="14886" width="16.5703125" style="1" customWidth="1"/>
    <col min="14887" max="14889" width="17.42578125" style="1" customWidth="1"/>
    <col min="14890" max="14891" width="16.5703125" style="1" customWidth="1"/>
    <col min="14892" max="14894" width="17.42578125" style="1" customWidth="1"/>
    <col min="14895" max="14896" width="16.5703125" style="1" customWidth="1"/>
    <col min="14897" max="14899" width="17.42578125" style="1" customWidth="1"/>
    <col min="14900" max="14900" width="15.5703125" style="1" customWidth="1"/>
    <col min="14901" max="14901" width="16.5703125" style="1" customWidth="1"/>
    <col min="14902" max="14903" width="17.42578125" style="1" customWidth="1"/>
    <col min="14904" max="14938" width="12.140625" style="1" customWidth="1"/>
    <col min="14939" max="15129" width="9.140625" style="1"/>
    <col min="15130" max="15130" width="34.85546875" style="1" customWidth="1"/>
    <col min="15131" max="15131" width="23.140625" style="1" customWidth="1"/>
    <col min="15132" max="15132" width="6.28515625" style="1" customWidth="1"/>
    <col min="15133" max="15133" width="51" style="1" customWidth="1"/>
    <col min="15134" max="15134" width="16.5703125" style="1" customWidth="1"/>
    <col min="15135" max="15135" width="12.85546875" style="1" customWidth="1"/>
    <col min="15136" max="15136" width="15.5703125" style="1" customWidth="1"/>
    <col min="15137" max="15137" width="16.5703125" style="1" customWidth="1"/>
    <col min="15138" max="15138" width="17" style="1" customWidth="1"/>
    <col min="15139" max="15140" width="17.42578125" style="1" customWidth="1"/>
    <col min="15141" max="15142" width="16.5703125" style="1" customWidth="1"/>
    <col min="15143" max="15145" width="17.42578125" style="1" customWidth="1"/>
    <col min="15146" max="15147" width="16.5703125" style="1" customWidth="1"/>
    <col min="15148" max="15150" width="17.42578125" style="1" customWidth="1"/>
    <col min="15151" max="15152" width="16.5703125" style="1" customWidth="1"/>
    <col min="15153" max="15155" width="17.42578125" style="1" customWidth="1"/>
    <col min="15156" max="15156" width="15.5703125" style="1" customWidth="1"/>
    <col min="15157" max="15157" width="16.5703125" style="1" customWidth="1"/>
    <col min="15158" max="15159" width="17.42578125" style="1" customWidth="1"/>
    <col min="15160" max="15194" width="12.140625" style="1" customWidth="1"/>
    <col min="15195" max="15385" width="9.140625" style="1"/>
    <col min="15386" max="15386" width="34.85546875" style="1" customWidth="1"/>
    <col min="15387" max="15387" width="23.140625" style="1" customWidth="1"/>
    <col min="15388" max="15388" width="6.28515625" style="1" customWidth="1"/>
    <col min="15389" max="15389" width="51" style="1" customWidth="1"/>
    <col min="15390" max="15390" width="16.5703125" style="1" customWidth="1"/>
    <col min="15391" max="15391" width="12.85546875" style="1" customWidth="1"/>
    <col min="15392" max="15392" width="15.5703125" style="1" customWidth="1"/>
    <col min="15393" max="15393" width="16.5703125" style="1" customWidth="1"/>
    <col min="15394" max="15394" width="17" style="1" customWidth="1"/>
    <col min="15395" max="15396" width="17.42578125" style="1" customWidth="1"/>
    <col min="15397" max="15398" width="16.5703125" style="1" customWidth="1"/>
    <col min="15399" max="15401" width="17.42578125" style="1" customWidth="1"/>
    <col min="15402" max="15403" width="16.5703125" style="1" customWidth="1"/>
    <col min="15404" max="15406" width="17.42578125" style="1" customWidth="1"/>
    <col min="15407" max="15408" width="16.5703125" style="1" customWidth="1"/>
    <col min="15409" max="15411" width="17.42578125" style="1" customWidth="1"/>
    <col min="15412" max="15412" width="15.5703125" style="1" customWidth="1"/>
    <col min="15413" max="15413" width="16.5703125" style="1" customWidth="1"/>
    <col min="15414" max="15415" width="17.42578125" style="1" customWidth="1"/>
    <col min="15416" max="15450" width="12.140625" style="1" customWidth="1"/>
    <col min="15451" max="15641" width="9.140625" style="1"/>
    <col min="15642" max="15642" width="34.85546875" style="1" customWidth="1"/>
    <col min="15643" max="15643" width="23.140625" style="1" customWidth="1"/>
    <col min="15644" max="15644" width="6.28515625" style="1" customWidth="1"/>
    <col min="15645" max="15645" width="51" style="1" customWidth="1"/>
    <col min="15646" max="15646" width="16.5703125" style="1" customWidth="1"/>
    <col min="15647" max="15647" width="12.85546875" style="1" customWidth="1"/>
    <col min="15648" max="15648" width="15.5703125" style="1" customWidth="1"/>
    <col min="15649" max="15649" width="16.5703125" style="1" customWidth="1"/>
    <col min="15650" max="15650" width="17" style="1" customWidth="1"/>
    <col min="15651" max="15652" width="17.42578125" style="1" customWidth="1"/>
    <col min="15653" max="15654" width="16.5703125" style="1" customWidth="1"/>
    <col min="15655" max="15657" width="17.42578125" style="1" customWidth="1"/>
    <col min="15658" max="15659" width="16.5703125" style="1" customWidth="1"/>
    <col min="15660" max="15662" width="17.42578125" style="1" customWidth="1"/>
    <col min="15663" max="15664" width="16.5703125" style="1" customWidth="1"/>
    <col min="15665" max="15667" width="17.42578125" style="1" customWidth="1"/>
    <col min="15668" max="15668" width="15.5703125" style="1" customWidth="1"/>
    <col min="15669" max="15669" width="16.5703125" style="1" customWidth="1"/>
    <col min="15670" max="15671" width="17.42578125" style="1" customWidth="1"/>
    <col min="15672" max="15706" width="12.140625" style="1" customWidth="1"/>
    <col min="15707" max="16384" width="9.140625" style="1"/>
  </cols>
  <sheetData>
    <row r="1" spans="1:11" s="260" customFormat="1">
      <c r="E1" s="269" t="s">
        <v>454</v>
      </c>
      <c r="F1" s="269"/>
      <c r="G1" s="269"/>
      <c r="H1" s="269"/>
    </row>
    <row r="2" spans="1:11" s="260" customFormat="1">
      <c r="E2" s="269" t="s">
        <v>453</v>
      </c>
      <c r="F2" s="269"/>
      <c r="G2" s="269"/>
      <c r="H2" s="269"/>
    </row>
    <row r="3" spans="1:11" s="260" customFormat="1">
      <c r="H3" s="56"/>
    </row>
    <row r="4" spans="1:11">
      <c r="A4" s="1" t="s">
        <v>65</v>
      </c>
      <c r="E4" s="269" t="s">
        <v>139</v>
      </c>
      <c r="F4" s="269"/>
      <c r="G4" s="269"/>
      <c r="H4" s="269"/>
      <c r="I4" s="260"/>
      <c r="J4" s="260"/>
      <c r="K4" s="260"/>
    </row>
    <row r="5" spans="1:11">
      <c r="A5" s="1" t="s">
        <v>63</v>
      </c>
      <c r="E5" s="269" t="s">
        <v>449</v>
      </c>
      <c r="F5" s="269"/>
      <c r="G5" s="269"/>
      <c r="H5" s="269"/>
      <c r="I5" s="1"/>
      <c r="J5" s="20"/>
      <c r="K5" s="82"/>
    </row>
    <row r="6" spans="1:11">
      <c r="A6" s="1" t="s">
        <v>68</v>
      </c>
      <c r="H6" s="1"/>
      <c r="I6" s="1"/>
      <c r="J6" s="20"/>
      <c r="K6" s="82"/>
    </row>
    <row r="7" spans="1:11" ht="15" customHeight="1">
      <c r="A7" s="20"/>
      <c r="B7" s="20"/>
      <c r="C7" s="20"/>
      <c r="D7" s="20"/>
      <c r="E7" s="20"/>
      <c r="F7" s="20"/>
      <c r="G7" s="20"/>
      <c r="H7" s="1"/>
      <c r="I7" s="1"/>
      <c r="J7" s="20"/>
      <c r="K7" s="82"/>
    </row>
    <row r="8" spans="1:11" ht="15" customHeight="1">
      <c r="A8" s="284" t="s">
        <v>44</v>
      </c>
      <c r="B8" s="284"/>
      <c r="C8" s="284"/>
      <c r="D8" s="284"/>
      <c r="E8" s="284"/>
      <c r="F8" s="284"/>
      <c r="G8" s="284"/>
      <c r="H8" s="284"/>
      <c r="I8" s="1"/>
      <c r="J8" s="20"/>
      <c r="K8" s="82"/>
    </row>
    <row r="9" spans="1:11" ht="15" customHeight="1">
      <c r="A9" s="284" t="s">
        <v>55</v>
      </c>
      <c r="B9" s="284"/>
      <c r="C9" s="284"/>
      <c r="D9" s="284"/>
      <c r="E9" s="284"/>
      <c r="F9" s="284"/>
      <c r="G9" s="284"/>
      <c r="H9" s="284"/>
      <c r="I9" s="1"/>
      <c r="J9" s="20"/>
      <c r="K9" s="82"/>
    </row>
    <row r="10" spans="1:11" ht="15" customHeight="1">
      <c r="A10" s="285" t="s">
        <v>448</v>
      </c>
      <c r="B10" s="285"/>
      <c r="C10" s="285"/>
      <c r="D10" s="285"/>
      <c r="E10" s="285"/>
      <c r="F10" s="285"/>
      <c r="G10" s="285"/>
      <c r="H10" s="285"/>
      <c r="I10" s="1"/>
      <c r="J10" s="20"/>
      <c r="K10" s="82"/>
    </row>
    <row r="11" spans="1:11" ht="31.5" customHeight="1">
      <c r="A11" s="286" t="s">
        <v>0</v>
      </c>
      <c r="B11" s="286" t="s">
        <v>1</v>
      </c>
      <c r="C11" s="271" t="s">
        <v>47</v>
      </c>
      <c r="D11" s="272"/>
      <c r="E11" s="286" t="s">
        <v>45</v>
      </c>
      <c r="F11" s="286" t="s">
        <v>132</v>
      </c>
      <c r="G11" s="286" t="s">
        <v>133</v>
      </c>
      <c r="H11" s="286" t="s">
        <v>347</v>
      </c>
      <c r="I11" s="271" t="s">
        <v>46</v>
      </c>
      <c r="J11" s="272"/>
      <c r="K11" s="83"/>
    </row>
    <row r="12" spans="1:11" ht="15" customHeight="1">
      <c r="A12" s="287"/>
      <c r="B12" s="287"/>
      <c r="C12" s="275"/>
      <c r="D12" s="276"/>
      <c r="E12" s="287"/>
      <c r="F12" s="287"/>
      <c r="G12" s="287"/>
      <c r="H12" s="287"/>
      <c r="I12" s="273"/>
      <c r="J12" s="274"/>
      <c r="K12" s="83"/>
    </row>
    <row r="13" spans="1:11" ht="55.5" customHeight="1">
      <c r="A13" s="288"/>
      <c r="B13" s="288"/>
      <c r="C13" s="2" t="s">
        <v>123</v>
      </c>
      <c r="D13" s="172" t="s">
        <v>2</v>
      </c>
      <c r="E13" s="288"/>
      <c r="F13" s="289"/>
      <c r="G13" s="288"/>
      <c r="H13" s="288"/>
      <c r="I13" s="275"/>
      <c r="J13" s="276"/>
      <c r="K13" s="83"/>
    </row>
    <row r="14" spans="1:11">
      <c r="A14" s="3" t="s">
        <v>116</v>
      </c>
      <c r="B14" s="3" t="s">
        <v>117</v>
      </c>
      <c r="C14" s="3"/>
      <c r="D14" s="3" t="s">
        <v>121</v>
      </c>
      <c r="E14" s="3" t="s">
        <v>118</v>
      </c>
      <c r="F14" s="277" t="s">
        <v>119</v>
      </c>
      <c r="G14" s="278"/>
      <c r="H14" s="279"/>
      <c r="I14" s="165" t="s">
        <v>120</v>
      </c>
      <c r="J14" s="166"/>
      <c r="K14" s="84"/>
    </row>
    <row r="15" spans="1:11" ht="27" customHeight="1">
      <c r="A15" s="7"/>
      <c r="B15" s="94"/>
      <c r="C15" s="10" t="s">
        <v>5</v>
      </c>
      <c r="D15" s="11" t="s">
        <v>27</v>
      </c>
      <c r="E15" s="7"/>
      <c r="F15" s="23"/>
      <c r="G15" s="23"/>
      <c r="H15" s="23"/>
      <c r="I15" s="92"/>
      <c r="J15" s="93"/>
      <c r="K15" s="73"/>
    </row>
    <row r="16" spans="1:11" ht="36.75" customHeight="1">
      <c r="A16" s="24" t="s">
        <v>81</v>
      </c>
      <c r="B16" s="94"/>
      <c r="C16" s="10" t="s">
        <v>60</v>
      </c>
      <c r="D16" s="11"/>
      <c r="E16" s="7"/>
      <c r="F16" s="23"/>
      <c r="G16" s="23"/>
      <c r="H16" s="23"/>
      <c r="I16" s="280"/>
      <c r="J16" s="281"/>
      <c r="K16" s="72" t="s">
        <v>329</v>
      </c>
    </row>
    <row r="17" spans="1:11" ht="36" customHeight="1">
      <c r="A17" s="87" t="s">
        <v>77</v>
      </c>
      <c r="B17" s="87" t="s">
        <v>82</v>
      </c>
      <c r="C17" s="14"/>
      <c r="D17" s="8" t="s">
        <v>56</v>
      </c>
      <c r="E17" s="8"/>
      <c r="F17" s="25">
        <f t="shared" ref="F17:H30" si="0">F78+F139</f>
        <v>47873</v>
      </c>
      <c r="G17" s="25">
        <f t="shared" si="0"/>
        <v>48237</v>
      </c>
      <c r="H17" s="25">
        <f t="shared" si="0"/>
        <v>48650</v>
      </c>
      <c r="I17" s="282"/>
      <c r="J17" s="283"/>
      <c r="K17" s="72"/>
    </row>
    <row r="18" spans="1:11" ht="36" customHeight="1">
      <c r="A18" s="87" t="s">
        <v>69</v>
      </c>
      <c r="B18" s="87" t="s">
        <v>85</v>
      </c>
      <c r="C18" s="14"/>
      <c r="D18" s="8" t="s">
        <v>56</v>
      </c>
      <c r="E18" s="8"/>
      <c r="F18" s="25">
        <f t="shared" si="0"/>
        <v>42192</v>
      </c>
      <c r="G18" s="25">
        <f t="shared" si="0"/>
        <v>42508</v>
      </c>
      <c r="H18" s="25">
        <f t="shared" si="0"/>
        <v>42867</v>
      </c>
      <c r="I18" s="282"/>
      <c r="J18" s="283"/>
      <c r="K18" s="72"/>
    </row>
    <row r="19" spans="1:11" ht="48" customHeight="1">
      <c r="A19" s="87" t="s">
        <v>217</v>
      </c>
      <c r="B19" s="87" t="s">
        <v>82</v>
      </c>
      <c r="C19" s="14"/>
      <c r="D19" s="8" t="s">
        <v>56</v>
      </c>
      <c r="E19" s="8"/>
      <c r="F19" s="25">
        <f t="shared" si="0"/>
        <v>59069</v>
      </c>
      <c r="G19" s="25">
        <f t="shared" si="0"/>
        <v>59512</v>
      </c>
      <c r="H19" s="25">
        <f t="shared" si="0"/>
        <v>60014</v>
      </c>
      <c r="I19" s="282"/>
      <c r="J19" s="283"/>
      <c r="K19" s="72"/>
    </row>
    <row r="20" spans="1:11" ht="48" customHeight="1">
      <c r="A20" s="87" t="s">
        <v>70</v>
      </c>
      <c r="B20" s="87" t="s">
        <v>85</v>
      </c>
      <c r="C20" s="14"/>
      <c r="D20" s="8" t="s">
        <v>56</v>
      </c>
      <c r="E20" s="8"/>
      <c r="F20" s="25">
        <f t="shared" si="0"/>
        <v>42192</v>
      </c>
      <c r="G20" s="25">
        <f t="shared" si="0"/>
        <v>42508</v>
      </c>
      <c r="H20" s="25">
        <f t="shared" si="0"/>
        <v>42867</v>
      </c>
      <c r="I20" s="282"/>
      <c r="J20" s="283"/>
      <c r="K20" s="72"/>
    </row>
    <row r="21" spans="1:11" ht="48" customHeight="1">
      <c r="A21" s="87" t="s">
        <v>71</v>
      </c>
      <c r="B21" s="87" t="s">
        <v>85</v>
      </c>
      <c r="C21" s="14"/>
      <c r="D21" s="8" t="s">
        <v>56</v>
      </c>
      <c r="E21" s="8"/>
      <c r="F21" s="25">
        <f t="shared" si="0"/>
        <v>42192</v>
      </c>
      <c r="G21" s="25">
        <f t="shared" si="0"/>
        <v>42508</v>
      </c>
      <c r="H21" s="25">
        <f t="shared" si="0"/>
        <v>42867</v>
      </c>
      <c r="I21" s="282"/>
      <c r="J21" s="283"/>
      <c r="K21" s="72"/>
    </row>
    <row r="22" spans="1:11" ht="48" customHeight="1">
      <c r="A22" s="21" t="s">
        <v>72</v>
      </c>
      <c r="B22" s="87" t="s">
        <v>84</v>
      </c>
      <c r="C22" s="14"/>
      <c r="D22" s="8" t="s">
        <v>56</v>
      </c>
      <c r="E22" s="8"/>
      <c r="F22" s="25">
        <f t="shared" si="0"/>
        <v>66051</v>
      </c>
      <c r="G22" s="25">
        <f t="shared" si="0"/>
        <v>66367</v>
      </c>
      <c r="H22" s="25">
        <f t="shared" si="0"/>
        <v>66726</v>
      </c>
      <c r="I22" s="282"/>
      <c r="J22" s="283"/>
      <c r="K22" s="72"/>
    </row>
    <row r="23" spans="1:11" ht="96">
      <c r="A23" s="26" t="s">
        <v>73</v>
      </c>
      <c r="B23" s="87" t="s">
        <v>84</v>
      </c>
      <c r="C23" s="14"/>
      <c r="D23" s="8" t="s">
        <v>56</v>
      </c>
      <c r="E23" s="8"/>
      <c r="F23" s="25">
        <f t="shared" si="0"/>
        <v>106037</v>
      </c>
      <c r="G23" s="25">
        <f t="shared" si="0"/>
        <v>106859</v>
      </c>
      <c r="H23" s="25">
        <f t="shared" si="0"/>
        <v>107792</v>
      </c>
      <c r="I23" s="282"/>
      <c r="J23" s="283"/>
      <c r="K23" s="72"/>
    </row>
    <row r="24" spans="1:11" ht="96">
      <c r="A24" s="26" t="s">
        <v>78</v>
      </c>
      <c r="B24" s="87" t="s">
        <v>83</v>
      </c>
      <c r="C24" s="14"/>
      <c r="D24" s="8" t="s">
        <v>56</v>
      </c>
      <c r="E24" s="8"/>
      <c r="F24" s="25">
        <f t="shared" si="0"/>
        <v>231534</v>
      </c>
      <c r="G24" s="25">
        <f t="shared" si="0"/>
        <v>233354</v>
      </c>
      <c r="H24" s="25">
        <f t="shared" si="0"/>
        <v>235417</v>
      </c>
      <c r="I24" s="282"/>
      <c r="J24" s="283"/>
      <c r="K24" s="72"/>
    </row>
    <row r="25" spans="1:11" ht="96">
      <c r="A25" s="26" t="s">
        <v>74</v>
      </c>
      <c r="B25" s="87" t="s">
        <v>84</v>
      </c>
      <c r="C25" s="14"/>
      <c r="D25" s="8"/>
      <c r="E25" s="8"/>
      <c r="F25" s="25">
        <f t="shared" si="0"/>
        <v>202509</v>
      </c>
      <c r="G25" s="25">
        <f t="shared" si="0"/>
        <v>204091</v>
      </c>
      <c r="H25" s="25">
        <f t="shared" si="0"/>
        <v>205885</v>
      </c>
      <c r="I25" s="282"/>
      <c r="J25" s="283"/>
      <c r="K25" s="72"/>
    </row>
    <row r="26" spans="1:11" ht="24" customHeight="1">
      <c r="A26" s="21" t="s">
        <v>79</v>
      </c>
      <c r="B26" s="87" t="s">
        <v>82</v>
      </c>
      <c r="C26" s="14"/>
      <c r="D26" s="8"/>
      <c r="E26" s="8"/>
      <c r="F26" s="25">
        <f t="shared" si="0"/>
        <v>63935</v>
      </c>
      <c r="G26" s="25">
        <f t="shared" si="0"/>
        <v>64426</v>
      </c>
      <c r="H26" s="25">
        <f t="shared" si="0"/>
        <v>64983</v>
      </c>
      <c r="I26" s="282"/>
      <c r="J26" s="283"/>
      <c r="K26" s="72"/>
    </row>
    <row r="27" spans="1:11" ht="24" customHeight="1">
      <c r="A27" s="87" t="s">
        <v>75</v>
      </c>
      <c r="B27" s="87" t="s">
        <v>85</v>
      </c>
      <c r="C27" s="14"/>
      <c r="D27" s="8"/>
      <c r="E27" s="8"/>
      <c r="F27" s="25">
        <f t="shared" si="0"/>
        <v>56198</v>
      </c>
      <c r="G27" s="25">
        <f t="shared" si="0"/>
        <v>56625</v>
      </c>
      <c r="H27" s="25">
        <f t="shared" si="0"/>
        <v>57110</v>
      </c>
      <c r="I27" s="282"/>
      <c r="J27" s="283"/>
      <c r="K27" s="72"/>
    </row>
    <row r="28" spans="1:11" ht="24" customHeight="1">
      <c r="A28" s="21" t="s">
        <v>80</v>
      </c>
      <c r="B28" s="87" t="s">
        <v>82</v>
      </c>
      <c r="C28" s="14"/>
      <c r="D28" s="8"/>
      <c r="E28" s="8"/>
      <c r="F28" s="25">
        <f t="shared" si="0"/>
        <v>55054</v>
      </c>
      <c r="G28" s="25">
        <f t="shared" si="0"/>
        <v>55472</v>
      </c>
      <c r="H28" s="25">
        <f t="shared" si="0"/>
        <v>55947</v>
      </c>
      <c r="I28" s="282"/>
      <c r="J28" s="283"/>
      <c r="K28" s="72"/>
    </row>
    <row r="29" spans="1:11" ht="24" customHeight="1">
      <c r="A29" s="87" t="s">
        <v>76</v>
      </c>
      <c r="B29" s="87" t="s">
        <v>85</v>
      </c>
      <c r="C29" s="14"/>
      <c r="D29" s="8"/>
      <c r="E29" s="8"/>
      <c r="F29" s="25">
        <f t="shared" si="0"/>
        <v>48520</v>
      </c>
      <c r="G29" s="25">
        <f t="shared" si="0"/>
        <v>48884</v>
      </c>
      <c r="H29" s="25">
        <f t="shared" si="0"/>
        <v>49297</v>
      </c>
      <c r="I29" s="282"/>
      <c r="J29" s="283"/>
      <c r="K29" s="72"/>
    </row>
    <row r="30" spans="1:11">
      <c r="A30" s="160"/>
      <c r="B30" s="87"/>
      <c r="C30" s="14"/>
      <c r="D30" s="8"/>
      <c r="E30" s="8"/>
      <c r="F30" s="25">
        <f t="shared" si="0"/>
        <v>0</v>
      </c>
      <c r="G30" s="25">
        <f t="shared" si="0"/>
        <v>0</v>
      </c>
      <c r="H30" s="25">
        <f t="shared" si="0"/>
        <v>0</v>
      </c>
      <c r="I30" s="282"/>
      <c r="J30" s="283"/>
      <c r="K30" s="72"/>
    </row>
    <row r="31" spans="1:11" ht="27" customHeight="1">
      <c r="A31" s="24" t="s">
        <v>86</v>
      </c>
      <c r="B31" s="94"/>
      <c r="C31" s="10" t="s">
        <v>122</v>
      </c>
      <c r="D31" s="11"/>
      <c r="E31" s="7"/>
      <c r="F31" s="23"/>
      <c r="G31" s="23"/>
      <c r="H31" s="23"/>
      <c r="I31" s="280"/>
      <c r="J31" s="281"/>
      <c r="K31" s="72" t="s">
        <v>330</v>
      </c>
    </row>
    <row r="32" spans="1:11" ht="24" customHeight="1">
      <c r="A32" s="8" t="s">
        <v>219</v>
      </c>
      <c r="B32" s="87" t="s">
        <v>87</v>
      </c>
      <c r="C32" s="14"/>
      <c r="D32" s="8" t="s">
        <v>56</v>
      </c>
      <c r="E32" s="8"/>
      <c r="F32" s="25">
        <f t="shared" ref="F32:H41" si="1">F93+F154</f>
        <v>17633.79</v>
      </c>
      <c r="G32" s="25">
        <f t="shared" si="1"/>
        <v>17633.79</v>
      </c>
      <c r="H32" s="25">
        <f t="shared" si="1"/>
        <v>17633.79</v>
      </c>
      <c r="I32" s="282"/>
      <c r="J32" s="283"/>
      <c r="K32" s="72"/>
    </row>
    <row r="33" spans="1:17" ht="36">
      <c r="A33" s="8" t="s">
        <v>220</v>
      </c>
      <c r="B33" s="87" t="s">
        <v>88</v>
      </c>
      <c r="C33" s="14"/>
      <c r="D33" s="8" t="s">
        <v>56</v>
      </c>
      <c r="E33" s="8"/>
      <c r="F33" s="25">
        <f t="shared" si="1"/>
        <v>17633.79</v>
      </c>
      <c r="G33" s="25">
        <f t="shared" si="1"/>
        <v>17633.79</v>
      </c>
      <c r="H33" s="25">
        <f t="shared" si="1"/>
        <v>17633.79</v>
      </c>
      <c r="I33" s="282"/>
      <c r="J33" s="283"/>
      <c r="K33" s="72"/>
    </row>
    <row r="34" spans="1:17" ht="24">
      <c r="A34" s="8" t="s">
        <v>221</v>
      </c>
      <c r="B34" s="87" t="s">
        <v>89</v>
      </c>
      <c r="C34" s="14"/>
      <c r="D34" s="8" t="s">
        <v>56</v>
      </c>
      <c r="E34" s="8"/>
      <c r="F34" s="25">
        <f t="shared" si="1"/>
        <v>17633.79</v>
      </c>
      <c r="G34" s="25">
        <f t="shared" si="1"/>
        <v>17633.79</v>
      </c>
      <c r="H34" s="25">
        <f t="shared" si="1"/>
        <v>17633.79</v>
      </c>
      <c r="I34" s="282"/>
      <c r="J34" s="283"/>
      <c r="K34" s="72"/>
    </row>
    <row r="35" spans="1:17" ht="36">
      <c r="A35" s="8" t="s">
        <v>345</v>
      </c>
      <c r="B35" s="87" t="s">
        <v>90</v>
      </c>
      <c r="C35" s="14"/>
      <c r="D35" s="8" t="s">
        <v>56</v>
      </c>
      <c r="E35" s="8"/>
      <c r="F35" s="25">
        <f t="shared" si="1"/>
        <v>13225.34</v>
      </c>
      <c r="G35" s="25">
        <f t="shared" si="1"/>
        <v>13225.34</v>
      </c>
      <c r="H35" s="25">
        <f t="shared" si="1"/>
        <v>13225.34</v>
      </c>
      <c r="I35" s="282"/>
      <c r="J35" s="283"/>
      <c r="K35" s="72"/>
    </row>
    <row r="36" spans="1:17" ht="36">
      <c r="A36" s="8" t="s">
        <v>222</v>
      </c>
      <c r="B36" s="87" t="s">
        <v>91</v>
      </c>
      <c r="C36" s="14"/>
      <c r="D36" s="8" t="s">
        <v>56</v>
      </c>
      <c r="E36" s="8"/>
      <c r="F36" s="25">
        <f t="shared" si="1"/>
        <v>2997.74</v>
      </c>
      <c r="G36" s="25">
        <f t="shared" si="1"/>
        <v>2997.74</v>
      </c>
      <c r="H36" s="25">
        <f t="shared" si="1"/>
        <v>2997.74</v>
      </c>
      <c r="I36" s="282"/>
      <c r="J36" s="283"/>
      <c r="K36" s="72"/>
    </row>
    <row r="37" spans="1:17" ht="36">
      <c r="A37" s="26" t="s">
        <v>223</v>
      </c>
      <c r="B37" s="87" t="s">
        <v>92</v>
      </c>
      <c r="C37" s="14"/>
      <c r="D37" s="8" t="s">
        <v>56</v>
      </c>
      <c r="E37" s="8"/>
      <c r="F37" s="25">
        <f t="shared" si="1"/>
        <v>21108.77</v>
      </c>
      <c r="G37" s="25">
        <f t="shared" si="1"/>
        <v>21108.77</v>
      </c>
      <c r="H37" s="25">
        <f t="shared" si="1"/>
        <v>21108.77</v>
      </c>
      <c r="I37" s="282"/>
      <c r="J37" s="283"/>
      <c r="K37" s="72"/>
    </row>
    <row r="38" spans="1:17" ht="36">
      <c r="A38" s="26" t="s">
        <v>224</v>
      </c>
      <c r="B38" s="87" t="s">
        <v>93</v>
      </c>
      <c r="C38" s="14"/>
      <c r="D38" s="8" t="s">
        <v>56</v>
      </c>
      <c r="E38" s="8"/>
      <c r="F38" s="25">
        <f t="shared" si="1"/>
        <v>21108.77</v>
      </c>
      <c r="G38" s="25">
        <f t="shared" si="1"/>
        <v>21108.77</v>
      </c>
      <c r="H38" s="25">
        <f t="shared" si="1"/>
        <v>21108.77</v>
      </c>
      <c r="I38" s="282"/>
      <c r="J38" s="283"/>
      <c r="K38" s="72"/>
    </row>
    <row r="39" spans="1:17" ht="24">
      <c r="A39" s="26" t="s">
        <v>225</v>
      </c>
      <c r="B39" s="87" t="s">
        <v>94</v>
      </c>
      <c r="C39" s="14"/>
      <c r="D39" s="8" t="s">
        <v>56</v>
      </c>
      <c r="E39" s="8"/>
      <c r="F39" s="25">
        <f t="shared" si="1"/>
        <v>21108.77</v>
      </c>
      <c r="G39" s="25">
        <f t="shared" si="1"/>
        <v>21108.77</v>
      </c>
      <c r="H39" s="25">
        <f t="shared" si="1"/>
        <v>21108.77</v>
      </c>
      <c r="I39" s="282"/>
      <c r="J39" s="283"/>
      <c r="K39" s="72"/>
    </row>
    <row r="40" spans="1:17" ht="36">
      <c r="A40" s="26" t="s">
        <v>346</v>
      </c>
      <c r="B40" s="87" t="s">
        <v>95</v>
      </c>
      <c r="C40" s="14"/>
      <c r="D40" s="8" t="s">
        <v>56</v>
      </c>
      <c r="E40" s="8"/>
      <c r="F40" s="25">
        <f t="shared" si="1"/>
        <v>15831.58</v>
      </c>
      <c r="G40" s="25">
        <f t="shared" si="1"/>
        <v>15831.58</v>
      </c>
      <c r="H40" s="25">
        <f t="shared" si="1"/>
        <v>15831.58</v>
      </c>
      <c r="I40" s="282"/>
      <c r="J40" s="283"/>
      <c r="K40" s="72"/>
    </row>
    <row r="41" spans="1:17" ht="36">
      <c r="A41" s="26" t="s">
        <v>226</v>
      </c>
      <c r="B41" s="87" t="s">
        <v>96</v>
      </c>
      <c r="C41" s="14"/>
      <c r="D41" s="8" t="s">
        <v>56</v>
      </c>
      <c r="E41" s="8"/>
      <c r="F41" s="25">
        <f t="shared" si="1"/>
        <v>3588.49</v>
      </c>
      <c r="G41" s="25">
        <f t="shared" si="1"/>
        <v>3588.49</v>
      </c>
      <c r="H41" s="25">
        <f t="shared" si="1"/>
        <v>3588.49</v>
      </c>
      <c r="I41" s="282"/>
      <c r="J41" s="283"/>
      <c r="K41" s="72"/>
    </row>
    <row r="42" spans="1:17" ht="36.75" customHeight="1">
      <c r="A42" s="24" t="s">
        <v>156</v>
      </c>
      <c r="B42" s="94"/>
      <c r="C42" s="10" t="s">
        <v>60</v>
      </c>
      <c r="D42" s="11"/>
      <c r="E42" s="7"/>
      <c r="F42" s="23"/>
      <c r="G42" s="23"/>
      <c r="H42" s="23"/>
      <c r="I42" s="280"/>
      <c r="J42" s="281"/>
      <c r="K42" s="72" t="s">
        <v>329</v>
      </c>
      <c r="P42" s="16"/>
      <c r="Q42" s="16"/>
    </row>
    <row r="43" spans="1:17">
      <c r="A43" s="8" t="s">
        <v>146</v>
      </c>
      <c r="B43" s="87" t="s">
        <v>149</v>
      </c>
      <c r="C43" s="14"/>
      <c r="D43" s="8" t="s">
        <v>56</v>
      </c>
      <c r="E43" s="8"/>
      <c r="F43" s="25">
        <f t="shared" ref="F43:H50" si="2">F104+F165</f>
        <v>25428</v>
      </c>
      <c r="G43" s="25">
        <f t="shared" si="2"/>
        <v>25585</v>
      </c>
      <c r="H43" s="25">
        <f t="shared" si="2"/>
        <v>25790</v>
      </c>
      <c r="I43" s="282"/>
      <c r="J43" s="283"/>
      <c r="K43" s="72"/>
      <c r="P43" s="88"/>
      <c r="Q43" s="16"/>
    </row>
    <row r="44" spans="1:17" ht="63" customHeight="1">
      <c r="A44" s="21" t="s">
        <v>147</v>
      </c>
      <c r="B44" s="87"/>
      <c r="C44" s="14"/>
      <c r="D44" s="8" t="s">
        <v>56</v>
      </c>
      <c r="E44" s="8"/>
      <c r="F44" s="25">
        <f t="shared" si="2"/>
        <v>0</v>
      </c>
      <c r="G44" s="25">
        <f t="shared" si="2"/>
        <v>0</v>
      </c>
      <c r="H44" s="25">
        <f t="shared" si="2"/>
        <v>0</v>
      </c>
      <c r="I44" s="282"/>
      <c r="J44" s="283"/>
      <c r="K44" s="72"/>
      <c r="P44" s="88"/>
      <c r="Q44" s="16"/>
    </row>
    <row r="45" spans="1:17" ht="38.25" customHeight="1">
      <c r="A45" s="8" t="s">
        <v>157</v>
      </c>
      <c r="B45" s="87" t="s">
        <v>450</v>
      </c>
      <c r="C45" s="14"/>
      <c r="D45" s="8" t="s">
        <v>56</v>
      </c>
      <c r="E45" s="8"/>
      <c r="F45" s="25">
        <f t="shared" si="2"/>
        <v>71332</v>
      </c>
      <c r="G45" s="25">
        <f t="shared" si="2"/>
        <v>71793</v>
      </c>
      <c r="H45" s="25">
        <f t="shared" si="2"/>
        <v>72395</v>
      </c>
      <c r="I45" s="282"/>
      <c r="J45" s="283"/>
      <c r="K45" s="72"/>
      <c r="P45" s="88"/>
      <c r="Q45" s="16"/>
    </row>
    <row r="46" spans="1:17" ht="36.75" customHeight="1">
      <c r="A46" s="8" t="s">
        <v>158</v>
      </c>
      <c r="B46" s="87" t="s">
        <v>150</v>
      </c>
      <c r="C46" s="14"/>
      <c r="D46" s="8" t="s">
        <v>56</v>
      </c>
      <c r="E46" s="8"/>
      <c r="F46" s="25">
        <f t="shared" si="2"/>
        <v>197552</v>
      </c>
      <c r="G46" s="25">
        <f t="shared" si="2"/>
        <v>197552</v>
      </c>
      <c r="H46" s="25">
        <f t="shared" si="2"/>
        <v>197552</v>
      </c>
      <c r="I46" s="282"/>
      <c r="J46" s="283"/>
      <c r="K46" s="72"/>
      <c r="P46" s="89"/>
      <c r="Q46" s="16"/>
    </row>
    <row r="47" spans="1:17" ht="51.75" customHeight="1">
      <c r="A47" s="21" t="s">
        <v>160</v>
      </c>
      <c r="B47" s="87"/>
      <c r="C47" s="14"/>
      <c r="D47" s="8" t="s">
        <v>56</v>
      </c>
      <c r="E47" s="8"/>
      <c r="F47" s="25">
        <f t="shared" si="2"/>
        <v>0</v>
      </c>
      <c r="G47" s="25">
        <f t="shared" si="2"/>
        <v>0</v>
      </c>
      <c r="H47" s="25">
        <f t="shared" si="2"/>
        <v>0</v>
      </c>
      <c r="I47" s="282"/>
      <c r="J47" s="283"/>
      <c r="K47" s="72"/>
      <c r="P47" s="88"/>
      <c r="Q47" s="16"/>
    </row>
    <row r="48" spans="1:17" ht="36">
      <c r="A48" s="8" t="s">
        <v>159</v>
      </c>
      <c r="B48" s="87" t="s">
        <v>151</v>
      </c>
      <c r="C48" s="14"/>
      <c r="D48" s="8" t="s">
        <v>56</v>
      </c>
      <c r="E48" s="8"/>
      <c r="F48" s="25">
        <f t="shared" si="2"/>
        <v>79300</v>
      </c>
      <c r="G48" s="25">
        <f t="shared" si="2"/>
        <v>79759</v>
      </c>
      <c r="H48" s="25">
        <f t="shared" si="2"/>
        <v>80357</v>
      </c>
      <c r="I48" s="282"/>
      <c r="J48" s="283"/>
      <c r="K48" s="72"/>
      <c r="P48" s="89"/>
      <c r="Q48" s="16"/>
    </row>
    <row r="49" spans="1:17" ht="15" customHeight="1">
      <c r="A49" s="21" t="s">
        <v>145</v>
      </c>
      <c r="B49" s="87"/>
      <c r="C49" s="14"/>
      <c r="D49" s="8" t="s">
        <v>56</v>
      </c>
      <c r="E49" s="8"/>
      <c r="F49" s="25">
        <f t="shared" si="2"/>
        <v>0</v>
      </c>
      <c r="G49" s="25">
        <f t="shared" si="2"/>
        <v>0</v>
      </c>
      <c r="H49" s="25">
        <f t="shared" si="2"/>
        <v>0</v>
      </c>
      <c r="I49" s="282"/>
      <c r="J49" s="283"/>
      <c r="K49" s="72"/>
      <c r="P49" s="90"/>
      <c r="Q49" s="16"/>
    </row>
    <row r="50" spans="1:17" ht="15" customHeight="1">
      <c r="A50" s="21" t="s">
        <v>148</v>
      </c>
      <c r="B50" s="87"/>
      <c r="C50" s="14"/>
      <c r="D50" s="8" t="s">
        <v>56</v>
      </c>
      <c r="E50" s="8"/>
      <c r="F50" s="25">
        <f t="shared" si="2"/>
        <v>0</v>
      </c>
      <c r="G50" s="25">
        <f t="shared" si="2"/>
        <v>0</v>
      </c>
      <c r="H50" s="25">
        <f t="shared" si="2"/>
        <v>0</v>
      </c>
      <c r="I50" s="282"/>
      <c r="J50" s="283"/>
      <c r="K50" s="72"/>
      <c r="P50" s="90"/>
      <c r="Q50" s="16"/>
    </row>
    <row r="51" spans="1:17" ht="36.75" customHeight="1">
      <c r="A51" s="24" t="s">
        <v>140</v>
      </c>
      <c r="B51" s="94"/>
      <c r="C51" s="10" t="s">
        <v>167</v>
      </c>
      <c r="D51" s="11"/>
      <c r="E51" s="7"/>
      <c r="F51" s="23"/>
      <c r="G51" s="23"/>
      <c r="H51" s="23"/>
      <c r="I51" s="280"/>
      <c r="J51" s="281"/>
      <c r="K51" s="72" t="s">
        <v>329</v>
      </c>
      <c r="P51" s="16"/>
      <c r="Q51" s="16"/>
    </row>
    <row r="52" spans="1:17">
      <c r="A52" s="8" t="s">
        <v>146</v>
      </c>
      <c r="B52" s="87" t="s">
        <v>141</v>
      </c>
      <c r="C52" s="14"/>
      <c r="D52" s="8" t="s">
        <v>56</v>
      </c>
      <c r="E52" s="8"/>
      <c r="F52" s="25">
        <f t="shared" ref="F52:H59" si="3">F113+F174</f>
        <v>35447</v>
      </c>
      <c r="G52" s="25">
        <f t="shared" si="3"/>
        <v>35684</v>
      </c>
      <c r="H52" s="25">
        <f t="shared" si="3"/>
        <v>35993</v>
      </c>
      <c r="I52" s="282"/>
      <c r="J52" s="283"/>
      <c r="K52" s="72"/>
      <c r="P52" s="91"/>
      <c r="Q52" s="16"/>
    </row>
    <row r="53" spans="1:17" ht="63" customHeight="1">
      <c r="A53" s="21" t="s">
        <v>147</v>
      </c>
      <c r="B53" s="87"/>
      <c r="C53" s="14"/>
      <c r="D53" s="8" t="s">
        <v>56</v>
      </c>
      <c r="E53" s="8"/>
      <c r="F53" s="25">
        <f t="shared" si="3"/>
        <v>0</v>
      </c>
      <c r="G53" s="25">
        <f t="shared" si="3"/>
        <v>0</v>
      </c>
      <c r="H53" s="25">
        <f t="shared" si="3"/>
        <v>0</v>
      </c>
      <c r="I53" s="282"/>
      <c r="J53" s="283"/>
      <c r="K53" s="72"/>
      <c r="P53" s="88"/>
      <c r="Q53" s="16"/>
    </row>
    <row r="54" spans="1:17" ht="38.25" customHeight="1">
      <c r="A54" s="8" t="s">
        <v>157</v>
      </c>
      <c r="B54" s="87" t="s">
        <v>142</v>
      </c>
      <c r="C54" s="14"/>
      <c r="D54" s="8" t="s">
        <v>56</v>
      </c>
      <c r="E54" s="8"/>
      <c r="F54" s="25">
        <f t="shared" si="3"/>
        <v>99000</v>
      </c>
      <c r="G54" s="25">
        <f t="shared" si="3"/>
        <v>99693</v>
      </c>
      <c r="H54" s="25">
        <f t="shared" si="3"/>
        <v>100596</v>
      </c>
      <c r="I54" s="282"/>
      <c r="J54" s="283"/>
      <c r="K54" s="72"/>
      <c r="P54" s="91"/>
      <c r="Q54" s="16"/>
    </row>
    <row r="55" spans="1:17" ht="51" customHeight="1">
      <c r="A55" s="21" t="s">
        <v>160</v>
      </c>
      <c r="B55" s="87"/>
      <c r="C55" s="14"/>
      <c r="D55" s="8" t="s">
        <v>56</v>
      </c>
      <c r="E55" s="8"/>
      <c r="F55" s="25">
        <f t="shared" si="3"/>
        <v>0</v>
      </c>
      <c r="G55" s="25">
        <f t="shared" si="3"/>
        <v>0</v>
      </c>
      <c r="H55" s="25">
        <f t="shared" si="3"/>
        <v>0</v>
      </c>
      <c r="I55" s="282"/>
      <c r="J55" s="283"/>
      <c r="K55" s="72"/>
      <c r="P55" s="91"/>
      <c r="Q55" s="16"/>
    </row>
    <row r="56" spans="1:17" ht="35.25" customHeight="1">
      <c r="A56" s="8" t="s">
        <v>158</v>
      </c>
      <c r="B56" s="87" t="s">
        <v>143</v>
      </c>
      <c r="C56" s="14"/>
      <c r="D56" s="8" t="s">
        <v>56</v>
      </c>
      <c r="E56" s="8"/>
      <c r="F56" s="25">
        <f t="shared" si="3"/>
        <v>228176</v>
      </c>
      <c r="G56" s="25">
        <f t="shared" si="3"/>
        <v>228176</v>
      </c>
      <c r="H56" s="25">
        <f t="shared" si="3"/>
        <v>228176</v>
      </c>
      <c r="I56" s="282"/>
      <c r="J56" s="283"/>
      <c r="K56" s="72"/>
      <c r="P56" s="91"/>
      <c r="Q56" s="16"/>
    </row>
    <row r="57" spans="1:17" ht="36">
      <c r="A57" s="8" t="s">
        <v>159</v>
      </c>
      <c r="B57" s="87" t="s">
        <v>144</v>
      </c>
      <c r="C57" s="14"/>
      <c r="D57" s="8" t="s">
        <v>56</v>
      </c>
      <c r="E57" s="8"/>
      <c r="F57" s="25">
        <f t="shared" si="3"/>
        <v>107255</v>
      </c>
      <c r="G57" s="25">
        <f t="shared" si="3"/>
        <v>107929</v>
      </c>
      <c r="H57" s="25">
        <f t="shared" si="3"/>
        <v>108811</v>
      </c>
      <c r="I57" s="282"/>
      <c r="J57" s="283"/>
      <c r="K57" s="72"/>
      <c r="P57" s="91"/>
      <c r="Q57" s="16"/>
    </row>
    <row r="58" spans="1:17" ht="15" customHeight="1">
      <c r="A58" s="87" t="s">
        <v>145</v>
      </c>
      <c r="B58" s="87" t="s">
        <v>451</v>
      </c>
      <c r="C58" s="14"/>
      <c r="D58" s="8" t="s">
        <v>56</v>
      </c>
      <c r="E58" s="8"/>
      <c r="F58" s="25">
        <f t="shared" si="3"/>
        <v>22244</v>
      </c>
      <c r="G58" s="25">
        <f t="shared" si="3"/>
        <v>22414</v>
      </c>
      <c r="H58" s="25">
        <f t="shared" si="3"/>
        <v>22637</v>
      </c>
      <c r="I58" s="282"/>
      <c r="J58" s="283"/>
      <c r="K58" s="72"/>
      <c r="P58" s="91"/>
      <c r="Q58" s="16"/>
    </row>
    <row r="59" spans="1:17" ht="15" customHeight="1">
      <c r="A59" s="21" t="s">
        <v>148</v>
      </c>
      <c r="B59" s="87"/>
      <c r="C59" s="14"/>
      <c r="D59" s="8" t="s">
        <v>56</v>
      </c>
      <c r="E59" s="8"/>
      <c r="F59" s="25">
        <f t="shared" si="3"/>
        <v>0</v>
      </c>
      <c r="G59" s="25">
        <f t="shared" si="3"/>
        <v>0</v>
      </c>
      <c r="H59" s="25">
        <f t="shared" si="3"/>
        <v>0</v>
      </c>
      <c r="I59" s="282"/>
      <c r="J59" s="283"/>
      <c r="K59" s="72"/>
      <c r="P59" s="90"/>
      <c r="Q59" s="16"/>
    </row>
    <row r="60" spans="1:17" ht="36.75" customHeight="1">
      <c r="A60" s="24" t="s">
        <v>152</v>
      </c>
      <c r="B60" s="94"/>
      <c r="C60" s="10" t="s">
        <v>168</v>
      </c>
      <c r="D60" s="11"/>
      <c r="E60" s="7"/>
      <c r="F60" s="23"/>
      <c r="G60" s="23"/>
      <c r="H60" s="23"/>
      <c r="I60" s="280"/>
      <c r="J60" s="281"/>
      <c r="K60" s="72" t="s">
        <v>329</v>
      </c>
      <c r="P60" s="16"/>
      <c r="Q60" s="16"/>
    </row>
    <row r="61" spans="1:17">
      <c r="A61" s="8" t="s">
        <v>146</v>
      </c>
      <c r="B61" s="87" t="s">
        <v>153</v>
      </c>
      <c r="C61" s="14"/>
      <c r="D61" s="8" t="s">
        <v>56</v>
      </c>
      <c r="E61" s="8"/>
      <c r="F61" s="25">
        <f t="shared" ref="F61:H68" si="4">F122+F183</f>
        <v>35934</v>
      </c>
      <c r="G61" s="25">
        <f t="shared" si="4"/>
        <v>38966</v>
      </c>
      <c r="H61" s="25">
        <f t="shared" si="4"/>
        <v>41146</v>
      </c>
      <c r="I61" s="282"/>
      <c r="J61" s="283"/>
      <c r="K61" s="72"/>
      <c r="P61" s="89"/>
      <c r="Q61" s="16"/>
    </row>
    <row r="62" spans="1:17" ht="63" customHeight="1">
      <c r="A62" s="21" t="s">
        <v>147</v>
      </c>
      <c r="B62" s="87"/>
      <c r="C62" s="14"/>
      <c r="D62" s="8" t="s">
        <v>56</v>
      </c>
      <c r="E62" s="8"/>
      <c r="F62" s="25">
        <f t="shared" si="4"/>
        <v>0</v>
      </c>
      <c r="G62" s="25">
        <f t="shared" si="4"/>
        <v>0</v>
      </c>
      <c r="H62" s="25">
        <f t="shared" si="4"/>
        <v>0</v>
      </c>
      <c r="I62" s="282"/>
      <c r="J62" s="283"/>
      <c r="K62" s="72"/>
      <c r="P62" s="88"/>
      <c r="Q62" s="16"/>
    </row>
    <row r="63" spans="1:17" ht="39" customHeight="1">
      <c r="A63" s="21" t="s">
        <v>157</v>
      </c>
      <c r="B63" s="87"/>
      <c r="C63" s="14"/>
      <c r="D63" s="8" t="s">
        <v>56</v>
      </c>
      <c r="E63" s="8"/>
      <c r="F63" s="25">
        <f t="shared" si="4"/>
        <v>0</v>
      </c>
      <c r="G63" s="25">
        <f t="shared" si="4"/>
        <v>0</v>
      </c>
      <c r="H63" s="25">
        <f t="shared" si="4"/>
        <v>0</v>
      </c>
      <c r="I63" s="282"/>
      <c r="J63" s="283"/>
      <c r="K63" s="72"/>
      <c r="P63" s="90"/>
      <c r="Q63" s="16"/>
    </row>
    <row r="64" spans="1:17" ht="51" customHeight="1">
      <c r="A64" s="21" t="s">
        <v>160</v>
      </c>
      <c r="B64" s="87"/>
      <c r="C64" s="14"/>
      <c r="D64" s="8" t="s">
        <v>56</v>
      </c>
      <c r="E64" s="8"/>
      <c r="F64" s="25">
        <f t="shared" si="4"/>
        <v>0</v>
      </c>
      <c r="G64" s="25">
        <f t="shared" si="4"/>
        <v>0</v>
      </c>
      <c r="H64" s="25">
        <f t="shared" si="4"/>
        <v>0</v>
      </c>
      <c r="I64" s="282"/>
      <c r="J64" s="283"/>
      <c r="K64" s="72"/>
      <c r="P64" s="88"/>
      <c r="Q64" s="16"/>
    </row>
    <row r="65" spans="1:17" ht="37.5" customHeight="1">
      <c r="A65" s="8" t="s">
        <v>158</v>
      </c>
      <c r="B65" s="87" t="s">
        <v>452</v>
      </c>
      <c r="C65" s="14"/>
      <c r="D65" s="8" t="s">
        <v>56</v>
      </c>
      <c r="E65" s="8"/>
      <c r="F65" s="25">
        <f t="shared" si="4"/>
        <v>273811</v>
      </c>
      <c r="G65" s="25">
        <f t="shared" si="4"/>
        <v>273811</v>
      </c>
      <c r="H65" s="25">
        <f t="shared" si="4"/>
        <v>273811</v>
      </c>
      <c r="I65" s="282"/>
      <c r="J65" s="283"/>
      <c r="K65" s="72"/>
      <c r="P65" s="89"/>
      <c r="Q65" s="16"/>
    </row>
    <row r="66" spans="1:17" ht="36">
      <c r="A66" s="8" t="s">
        <v>159</v>
      </c>
      <c r="B66" s="87" t="s">
        <v>154</v>
      </c>
      <c r="C66" s="14"/>
      <c r="D66" s="8" t="s">
        <v>56</v>
      </c>
      <c r="E66" s="8"/>
      <c r="F66" s="25">
        <f t="shared" si="4"/>
        <v>256902</v>
      </c>
      <c r="G66" s="25">
        <f t="shared" si="4"/>
        <v>277260</v>
      </c>
      <c r="H66" s="25">
        <f t="shared" si="4"/>
        <v>291908</v>
      </c>
      <c r="I66" s="282"/>
      <c r="J66" s="283"/>
      <c r="K66" s="72"/>
      <c r="P66" s="89"/>
      <c r="Q66" s="16"/>
    </row>
    <row r="67" spans="1:17" ht="15" customHeight="1">
      <c r="A67" s="87" t="s">
        <v>145</v>
      </c>
      <c r="B67" s="87" t="s">
        <v>155</v>
      </c>
      <c r="C67" s="14"/>
      <c r="D67" s="8" t="s">
        <v>56</v>
      </c>
      <c r="E67" s="8"/>
      <c r="F67" s="25">
        <f t="shared" si="4"/>
        <v>22607</v>
      </c>
      <c r="G67" s="25">
        <f t="shared" si="4"/>
        <v>22778</v>
      </c>
      <c r="H67" s="25">
        <f t="shared" si="4"/>
        <v>23001</v>
      </c>
      <c r="I67" s="282"/>
      <c r="J67" s="283"/>
      <c r="K67" s="72"/>
      <c r="P67" s="89"/>
      <c r="Q67" s="16"/>
    </row>
    <row r="68" spans="1:17" ht="15" customHeight="1">
      <c r="A68" s="21" t="s">
        <v>148</v>
      </c>
      <c r="B68" s="87"/>
      <c r="C68" s="14"/>
      <c r="D68" s="8" t="s">
        <v>56</v>
      </c>
      <c r="E68" s="8"/>
      <c r="F68" s="25">
        <f t="shared" si="4"/>
        <v>0</v>
      </c>
      <c r="G68" s="25">
        <f t="shared" si="4"/>
        <v>0</v>
      </c>
      <c r="H68" s="25">
        <f t="shared" si="4"/>
        <v>0</v>
      </c>
      <c r="I68" s="282"/>
      <c r="J68" s="283"/>
      <c r="K68" s="72"/>
      <c r="P68" s="90"/>
      <c r="Q68" s="16"/>
    </row>
    <row r="69" spans="1:17" ht="27" customHeight="1">
      <c r="A69" s="24" t="s">
        <v>138</v>
      </c>
      <c r="B69" s="94"/>
      <c r="C69" s="10" t="s">
        <v>169</v>
      </c>
      <c r="D69" s="11"/>
      <c r="E69" s="7"/>
      <c r="F69" s="23"/>
      <c r="G69" s="23"/>
      <c r="H69" s="23"/>
      <c r="I69" s="161"/>
      <c r="J69" s="162"/>
      <c r="K69" s="72" t="s">
        <v>329</v>
      </c>
    </row>
    <row r="70" spans="1:17">
      <c r="A70" s="8" t="s">
        <v>109</v>
      </c>
      <c r="B70" s="87" t="s">
        <v>161</v>
      </c>
      <c r="C70" s="14"/>
      <c r="D70" s="8" t="s">
        <v>56</v>
      </c>
      <c r="E70" s="8"/>
      <c r="F70" s="25">
        <f t="shared" ref="F70:H75" si="5">F131+F192</f>
        <v>10.82</v>
      </c>
      <c r="G70" s="25">
        <f t="shared" si="5"/>
        <v>11.17</v>
      </c>
      <c r="H70" s="25">
        <f t="shared" si="5"/>
        <v>11.62</v>
      </c>
      <c r="I70" s="282"/>
      <c r="J70" s="283"/>
      <c r="K70" s="72"/>
    </row>
    <row r="71" spans="1:17">
      <c r="A71" s="8" t="s">
        <v>110</v>
      </c>
      <c r="B71" s="87" t="s">
        <v>162</v>
      </c>
      <c r="C71" s="14"/>
      <c r="D71" s="8" t="s">
        <v>56</v>
      </c>
      <c r="E71" s="8"/>
      <c r="F71" s="25">
        <f t="shared" si="5"/>
        <v>15.17</v>
      </c>
      <c r="G71" s="25">
        <f t="shared" si="5"/>
        <v>15.66</v>
      </c>
      <c r="H71" s="25">
        <f t="shared" si="5"/>
        <v>16.29</v>
      </c>
      <c r="I71" s="282"/>
      <c r="J71" s="283"/>
      <c r="K71" s="72"/>
    </row>
    <row r="72" spans="1:17">
      <c r="A72" s="8" t="s">
        <v>114</v>
      </c>
      <c r="B72" s="87" t="s">
        <v>163</v>
      </c>
      <c r="C72" s="14"/>
      <c r="D72" s="8" t="s">
        <v>56</v>
      </c>
      <c r="E72" s="8"/>
      <c r="F72" s="25">
        <f t="shared" si="5"/>
        <v>7.36</v>
      </c>
      <c r="G72" s="25">
        <f t="shared" si="5"/>
        <v>7.6</v>
      </c>
      <c r="H72" s="25">
        <f t="shared" si="5"/>
        <v>7.9</v>
      </c>
      <c r="I72" s="282"/>
      <c r="J72" s="283"/>
      <c r="K72" s="72"/>
    </row>
    <row r="73" spans="1:17">
      <c r="A73" s="8" t="s">
        <v>111</v>
      </c>
      <c r="B73" s="87" t="s">
        <v>164</v>
      </c>
      <c r="C73" s="14"/>
      <c r="D73" s="8" t="s">
        <v>56</v>
      </c>
      <c r="E73" s="8"/>
      <c r="F73" s="25">
        <f t="shared" si="5"/>
        <v>3.43</v>
      </c>
      <c r="G73" s="25">
        <f t="shared" si="5"/>
        <v>3.54</v>
      </c>
      <c r="H73" s="25">
        <f t="shared" si="5"/>
        <v>3.69</v>
      </c>
      <c r="I73" s="282"/>
      <c r="J73" s="283"/>
      <c r="K73" s="72"/>
    </row>
    <row r="74" spans="1:17">
      <c r="A74" s="8" t="s">
        <v>112</v>
      </c>
      <c r="B74" s="87" t="s">
        <v>165</v>
      </c>
      <c r="C74" s="14"/>
      <c r="D74" s="8" t="s">
        <v>56</v>
      </c>
      <c r="E74" s="8"/>
      <c r="F74" s="25">
        <f t="shared" si="5"/>
        <v>12.16</v>
      </c>
      <c r="G74" s="25">
        <f t="shared" si="5"/>
        <v>12.55</v>
      </c>
      <c r="H74" s="25">
        <f t="shared" si="5"/>
        <v>13.06</v>
      </c>
      <c r="I74" s="282"/>
      <c r="J74" s="283"/>
      <c r="K74" s="72"/>
    </row>
    <row r="75" spans="1:17" ht="15.75" customHeight="1">
      <c r="A75" s="8" t="s">
        <v>113</v>
      </c>
      <c r="B75" s="87" t="s">
        <v>166</v>
      </c>
      <c r="C75" s="14"/>
      <c r="D75" s="8" t="s">
        <v>56</v>
      </c>
      <c r="E75" s="8"/>
      <c r="F75" s="25">
        <f t="shared" si="5"/>
        <v>5.21</v>
      </c>
      <c r="G75" s="25">
        <f t="shared" si="5"/>
        <v>5.38</v>
      </c>
      <c r="H75" s="25">
        <f t="shared" si="5"/>
        <v>5.6</v>
      </c>
      <c r="I75" s="282"/>
      <c r="J75" s="283"/>
      <c r="K75" s="72"/>
    </row>
    <row r="76" spans="1:17" ht="27.75" customHeight="1">
      <c r="A76" s="7"/>
      <c r="B76" s="94"/>
      <c r="C76" s="10" t="s">
        <v>6</v>
      </c>
      <c r="D76" s="11" t="s">
        <v>59</v>
      </c>
      <c r="E76" s="7"/>
      <c r="F76" s="23"/>
      <c r="G76" s="23"/>
      <c r="H76" s="23"/>
      <c r="I76" s="27"/>
      <c r="J76" s="28"/>
      <c r="K76" s="74"/>
    </row>
    <row r="77" spans="1:17" ht="108" customHeight="1">
      <c r="A77" s="24" t="s">
        <v>81</v>
      </c>
      <c r="B77" s="94"/>
      <c r="C77" s="6"/>
      <c r="D77" s="15" t="s">
        <v>49</v>
      </c>
      <c r="E77" s="7"/>
      <c r="F77" s="23"/>
      <c r="G77" s="23"/>
      <c r="H77" s="23"/>
      <c r="I77" s="27"/>
      <c r="J77" s="28"/>
      <c r="K77" s="74"/>
    </row>
    <row r="78" spans="1:17" ht="54" customHeight="1">
      <c r="A78" s="87" t="s">
        <v>77</v>
      </c>
      <c r="B78" s="87" t="s">
        <v>82</v>
      </c>
      <c r="C78" s="14"/>
      <c r="D78" s="8" t="s">
        <v>62</v>
      </c>
      <c r="E78" s="290" t="s">
        <v>62</v>
      </c>
      <c r="F78" s="30">
        <v>45281</v>
      </c>
      <c r="G78" s="30">
        <v>45645</v>
      </c>
      <c r="H78" s="30">
        <v>46058</v>
      </c>
      <c r="I78" s="293"/>
      <c r="J78" s="294"/>
      <c r="K78" s="73"/>
    </row>
    <row r="79" spans="1:17" ht="48.75" customHeight="1">
      <c r="A79" s="87" t="s">
        <v>69</v>
      </c>
      <c r="B79" s="87" t="s">
        <v>85</v>
      </c>
      <c r="C79" s="14"/>
      <c r="D79" s="8" t="s">
        <v>62</v>
      </c>
      <c r="E79" s="291"/>
      <c r="F79" s="30">
        <v>39375</v>
      </c>
      <c r="G79" s="30">
        <v>39691</v>
      </c>
      <c r="H79" s="30">
        <v>40050</v>
      </c>
      <c r="I79" s="293"/>
      <c r="J79" s="294"/>
      <c r="K79" s="73"/>
    </row>
    <row r="80" spans="1:17" ht="50.25" customHeight="1">
      <c r="A80" s="87" t="s">
        <v>217</v>
      </c>
      <c r="B80" s="87" t="s">
        <v>82</v>
      </c>
      <c r="C80" s="14"/>
      <c r="D80" s="8" t="s">
        <v>62</v>
      </c>
      <c r="E80" s="291"/>
      <c r="F80" s="30">
        <v>55125</v>
      </c>
      <c r="G80" s="30">
        <v>55568</v>
      </c>
      <c r="H80" s="30">
        <v>56070</v>
      </c>
      <c r="I80" s="293"/>
      <c r="J80" s="294"/>
      <c r="K80" s="73"/>
    </row>
    <row r="81" spans="1:11" ht="50.25" customHeight="1">
      <c r="A81" s="87" t="s">
        <v>70</v>
      </c>
      <c r="B81" s="87" t="s">
        <v>85</v>
      </c>
      <c r="C81" s="14"/>
      <c r="D81" s="8" t="s">
        <v>62</v>
      </c>
      <c r="E81" s="291"/>
      <c r="F81" s="30">
        <v>39375</v>
      </c>
      <c r="G81" s="30">
        <v>39691</v>
      </c>
      <c r="H81" s="30">
        <v>40050</v>
      </c>
      <c r="I81" s="293"/>
      <c r="J81" s="294"/>
      <c r="K81" s="73"/>
    </row>
    <row r="82" spans="1:11" ht="51" customHeight="1">
      <c r="A82" s="87" t="s">
        <v>71</v>
      </c>
      <c r="B82" s="87" t="s">
        <v>85</v>
      </c>
      <c r="C82" s="14"/>
      <c r="D82" s="8" t="s">
        <v>62</v>
      </c>
      <c r="E82" s="291"/>
      <c r="F82" s="30">
        <v>39375</v>
      </c>
      <c r="G82" s="30">
        <v>39691</v>
      </c>
      <c r="H82" s="30">
        <v>40050</v>
      </c>
      <c r="I82" s="293"/>
      <c r="J82" s="294"/>
      <c r="K82" s="73"/>
    </row>
    <row r="83" spans="1:11" ht="50.25" customHeight="1">
      <c r="A83" s="21" t="s">
        <v>72</v>
      </c>
      <c r="B83" s="87" t="s">
        <v>84</v>
      </c>
      <c r="C83" s="14"/>
      <c r="D83" s="8" t="s">
        <v>62</v>
      </c>
      <c r="E83" s="291"/>
      <c r="F83" s="30">
        <v>63009</v>
      </c>
      <c r="G83" s="30">
        <v>63325</v>
      </c>
      <c r="H83" s="30">
        <v>63684</v>
      </c>
      <c r="I83" s="293"/>
      <c r="J83" s="294"/>
      <c r="K83" s="73"/>
    </row>
    <row r="84" spans="1:11" ht="48.75" customHeight="1">
      <c r="A84" s="26" t="s">
        <v>73</v>
      </c>
      <c r="B84" s="87" t="s">
        <v>84</v>
      </c>
      <c r="C84" s="14"/>
      <c r="D84" s="8" t="s">
        <v>62</v>
      </c>
      <c r="E84" s="291"/>
      <c r="F84" s="30">
        <v>102375</v>
      </c>
      <c r="G84" s="30">
        <v>103197</v>
      </c>
      <c r="H84" s="30">
        <v>104130</v>
      </c>
      <c r="I84" s="293"/>
      <c r="J84" s="294"/>
      <c r="K84" s="73"/>
    </row>
    <row r="85" spans="1:11" ht="48.75" customHeight="1">
      <c r="A85" s="26" t="s">
        <v>78</v>
      </c>
      <c r="B85" s="87" t="s">
        <v>83</v>
      </c>
      <c r="C85" s="14"/>
      <c r="D85" s="8" t="s">
        <v>62</v>
      </c>
      <c r="E85" s="291"/>
      <c r="F85" s="30">
        <v>226405</v>
      </c>
      <c r="G85" s="30">
        <v>228225</v>
      </c>
      <c r="H85" s="30">
        <v>230288</v>
      </c>
      <c r="I85" s="293"/>
      <c r="J85" s="294"/>
      <c r="K85" s="73"/>
    </row>
    <row r="86" spans="1:11" ht="48.75" customHeight="1">
      <c r="A86" s="26" t="s">
        <v>74</v>
      </c>
      <c r="B86" s="87" t="s">
        <v>84</v>
      </c>
      <c r="C86" s="14"/>
      <c r="D86" s="8" t="s">
        <v>62</v>
      </c>
      <c r="E86" s="291"/>
      <c r="F86" s="30">
        <v>196875</v>
      </c>
      <c r="G86" s="30">
        <v>198457</v>
      </c>
      <c r="H86" s="30">
        <v>200251</v>
      </c>
      <c r="I86" s="293"/>
      <c r="J86" s="294"/>
      <c r="K86" s="73"/>
    </row>
    <row r="87" spans="1:11" ht="48.75" customHeight="1">
      <c r="A87" s="21" t="s">
        <v>79</v>
      </c>
      <c r="B87" s="87" t="s">
        <v>82</v>
      </c>
      <c r="C87" s="14"/>
      <c r="D87" s="8" t="s">
        <v>62</v>
      </c>
      <c r="E87" s="291"/>
      <c r="F87" s="30">
        <v>61129</v>
      </c>
      <c r="G87" s="30">
        <v>61620</v>
      </c>
      <c r="H87" s="30">
        <v>62177</v>
      </c>
      <c r="I87" s="293"/>
      <c r="J87" s="294"/>
      <c r="K87" s="73"/>
    </row>
    <row r="88" spans="1:11" ht="48.75" customHeight="1">
      <c r="A88" s="87" t="s">
        <v>75</v>
      </c>
      <c r="B88" s="87" t="s">
        <v>85</v>
      </c>
      <c r="C88" s="14"/>
      <c r="D88" s="8" t="s">
        <v>62</v>
      </c>
      <c r="E88" s="291"/>
      <c r="F88" s="30">
        <v>53156</v>
      </c>
      <c r="G88" s="30">
        <v>53583</v>
      </c>
      <c r="H88" s="30">
        <v>54068</v>
      </c>
      <c r="I88" s="293"/>
      <c r="J88" s="294"/>
      <c r="K88" s="73"/>
    </row>
    <row r="89" spans="1:11" ht="48.75" customHeight="1">
      <c r="A89" s="21" t="s">
        <v>80</v>
      </c>
      <c r="B89" s="87" t="s">
        <v>82</v>
      </c>
      <c r="C89" s="14"/>
      <c r="D89" s="8" t="s">
        <v>62</v>
      </c>
      <c r="E89" s="291"/>
      <c r="F89" s="30">
        <v>52074</v>
      </c>
      <c r="G89" s="30">
        <v>52492</v>
      </c>
      <c r="H89" s="30">
        <v>52967</v>
      </c>
      <c r="I89" s="293"/>
      <c r="J89" s="294"/>
      <c r="K89" s="73"/>
    </row>
    <row r="90" spans="1:11" ht="48.75" customHeight="1">
      <c r="A90" s="87" t="s">
        <v>76</v>
      </c>
      <c r="B90" s="87" t="s">
        <v>85</v>
      </c>
      <c r="C90" s="14"/>
      <c r="D90" s="8" t="s">
        <v>62</v>
      </c>
      <c r="E90" s="291"/>
      <c r="F90" s="30">
        <v>45281</v>
      </c>
      <c r="G90" s="30">
        <v>45645</v>
      </c>
      <c r="H90" s="30">
        <v>46058</v>
      </c>
      <c r="I90" s="293"/>
      <c r="J90" s="294"/>
      <c r="K90" s="73"/>
    </row>
    <row r="91" spans="1:11" ht="48.75" customHeight="1">
      <c r="A91" s="160"/>
      <c r="B91" s="87"/>
      <c r="C91" s="14"/>
      <c r="D91" s="8" t="s">
        <v>62</v>
      </c>
      <c r="E91" s="292"/>
      <c r="F91" s="30">
        <v>0</v>
      </c>
      <c r="G91" s="30">
        <v>0</v>
      </c>
      <c r="H91" s="30">
        <v>0</v>
      </c>
      <c r="I91" s="293"/>
      <c r="J91" s="294"/>
      <c r="K91" s="73"/>
    </row>
    <row r="92" spans="1:11">
      <c r="A92" s="24" t="s">
        <v>86</v>
      </c>
      <c r="B92" s="94"/>
      <c r="C92" s="6"/>
      <c r="D92" s="15"/>
      <c r="E92" s="7"/>
      <c r="F92" s="23"/>
      <c r="G92" s="23"/>
      <c r="H92" s="23"/>
      <c r="I92" s="27"/>
      <c r="J92" s="28"/>
      <c r="K92" s="74"/>
    </row>
    <row r="93" spans="1:11" ht="36">
      <c r="A93" s="8" t="s">
        <v>219</v>
      </c>
      <c r="B93" s="87" t="s">
        <v>87</v>
      </c>
      <c r="C93" s="14"/>
      <c r="D93" s="8" t="s">
        <v>50</v>
      </c>
      <c r="E93" s="9" t="s">
        <v>97</v>
      </c>
      <c r="F93" s="30">
        <v>0</v>
      </c>
      <c r="G93" s="30">
        <v>0</v>
      </c>
      <c r="H93" s="30">
        <v>0</v>
      </c>
      <c r="I93" s="158"/>
      <c r="J93" s="159"/>
      <c r="K93" s="73"/>
    </row>
    <row r="94" spans="1:11" ht="36">
      <c r="A94" s="8" t="s">
        <v>220</v>
      </c>
      <c r="B94" s="87" t="s">
        <v>88</v>
      </c>
      <c r="C94" s="14"/>
      <c r="D94" s="8" t="s">
        <v>50</v>
      </c>
      <c r="E94" s="9" t="s">
        <v>97</v>
      </c>
      <c r="F94" s="30">
        <v>0</v>
      </c>
      <c r="G94" s="30">
        <v>0</v>
      </c>
      <c r="H94" s="30">
        <v>0</v>
      </c>
      <c r="I94" s="158"/>
      <c r="J94" s="159"/>
      <c r="K94" s="73"/>
    </row>
    <row r="95" spans="1:11" ht="24">
      <c r="A95" s="8" t="s">
        <v>221</v>
      </c>
      <c r="B95" s="87" t="s">
        <v>89</v>
      </c>
      <c r="C95" s="14"/>
      <c r="D95" s="8" t="s">
        <v>50</v>
      </c>
      <c r="E95" s="9" t="s">
        <v>97</v>
      </c>
      <c r="F95" s="30">
        <v>0</v>
      </c>
      <c r="G95" s="30">
        <v>0</v>
      </c>
      <c r="H95" s="30">
        <v>0</v>
      </c>
      <c r="I95" s="158"/>
      <c r="J95" s="159"/>
      <c r="K95" s="73"/>
    </row>
    <row r="96" spans="1:11" ht="36">
      <c r="A96" s="8" t="s">
        <v>345</v>
      </c>
      <c r="B96" s="87" t="s">
        <v>90</v>
      </c>
      <c r="C96" s="14"/>
      <c r="D96" s="8" t="s">
        <v>50</v>
      </c>
      <c r="E96" s="9" t="s">
        <v>97</v>
      </c>
      <c r="F96" s="30">
        <v>0</v>
      </c>
      <c r="G96" s="30">
        <v>0</v>
      </c>
      <c r="H96" s="30">
        <v>0</v>
      </c>
      <c r="I96" s="158"/>
      <c r="J96" s="159"/>
      <c r="K96" s="73"/>
    </row>
    <row r="97" spans="1:11" ht="36">
      <c r="A97" s="8" t="s">
        <v>222</v>
      </c>
      <c r="B97" s="87" t="s">
        <v>91</v>
      </c>
      <c r="C97" s="14"/>
      <c r="D97" s="8" t="s">
        <v>50</v>
      </c>
      <c r="E97" s="9" t="s">
        <v>97</v>
      </c>
      <c r="F97" s="30">
        <v>0</v>
      </c>
      <c r="G97" s="30">
        <v>0</v>
      </c>
      <c r="H97" s="30">
        <v>0</v>
      </c>
      <c r="I97" s="158"/>
      <c r="J97" s="159"/>
      <c r="K97" s="73"/>
    </row>
    <row r="98" spans="1:11" ht="36">
      <c r="A98" s="26" t="s">
        <v>223</v>
      </c>
      <c r="B98" s="87" t="s">
        <v>92</v>
      </c>
      <c r="C98" s="14"/>
      <c r="D98" s="8" t="s">
        <v>50</v>
      </c>
      <c r="E98" s="9" t="s">
        <v>97</v>
      </c>
      <c r="F98" s="30">
        <v>0</v>
      </c>
      <c r="G98" s="30">
        <v>0</v>
      </c>
      <c r="H98" s="30">
        <v>0</v>
      </c>
      <c r="I98" s="158"/>
      <c r="J98" s="159"/>
      <c r="K98" s="73"/>
    </row>
    <row r="99" spans="1:11" ht="36">
      <c r="A99" s="26" t="s">
        <v>224</v>
      </c>
      <c r="B99" s="87" t="s">
        <v>93</v>
      </c>
      <c r="C99" s="14"/>
      <c r="D99" s="8" t="s">
        <v>50</v>
      </c>
      <c r="E99" s="9" t="s">
        <v>97</v>
      </c>
      <c r="F99" s="30">
        <v>0</v>
      </c>
      <c r="G99" s="30">
        <v>0</v>
      </c>
      <c r="H99" s="30">
        <v>0</v>
      </c>
      <c r="I99" s="158"/>
      <c r="J99" s="159"/>
      <c r="K99" s="73"/>
    </row>
    <row r="100" spans="1:11" ht="24">
      <c r="A100" s="26" t="s">
        <v>225</v>
      </c>
      <c r="B100" s="87" t="s">
        <v>94</v>
      </c>
      <c r="C100" s="14"/>
      <c r="D100" s="8" t="s">
        <v>50</v>
      </c>
      <c r="E100" s="9" t="s">
        <v>97</v>
      </c>
      <c r="F100" s="30">
        <v>0</v>
      </c>
      <c r="G100" s="30">
        <v>0</v>
      </c>
      <c r="H100" s="30">
        <v>0</v>
      </c>
      <c r="I100" s="158"/>
      <c r="J100" s="159"/>
      <c r="K100" s="73"/>
    </row>
    <row r="101" spans="1:11" ht="36">
      <c r="A101" s="26" t="s">
        <v>346</v>
      </c>
      <c r="B101" s="87" t="s">
        <v>95</v>
      </c>
      <c r="C101" s="14"/>
      <c r="D101" s="8" t="s">
        <v>50</v>
      </c>
      <c r="E101" s="9" t="s">
        <v>97</v>
      </c>
      <c r="F101" s="30">
        <v>0</v>
      </c>
      <c r="G101" s="30">
        <v>0</v>
      </c>
      <c r="H101" s="30">
        <v>0</v>
      </c>
      <c r="I101" s="158"/>
      <c r="J101" s="159"/>
      <c r="K101" s="73"/>
    </row>
    <row r="102" spans="1:11" ht="36">
      <c r="A102" s="26" t="s">
        <v>226</v>
      </c>
      <c r="B102" s="87" t="s">
        <v>96</v>
      </c>
      <c r="C102" s="14"/>
      <c r="D102" s="8" t="s">
        <v>50</v>
      </c>
      <c r="E102" s="9" t="s">
        <v>97</v>
      </c>
      <c r="F102" s="30">
        <v>0</v>
      </c>
      <c r="G102" s="30">
        <v>0</v>
      </c>
      <c r="H102" s="30">
        <v>0</v>
      </c>
      <c r="I102" s="158"/>
      <c r="J102" s="159"/>
      <c r="K102" s="73"/>
    </row>
    <row r="103" spans="1:11" ht="108" customHeight="1">
      <c r="A103" s="24" t="s">
        <v>156</v>
      </c>
      <c r="B103" s="94"/>
      <c r="C103" s="6"/>
      <c r="D103" s="15" t="s">
        <v>49</v>
      </c>
      <c r="E103" s="7"/>
      <c r="F103" s="23"/>
      <c r="G103" s="23"/>
      <c r="H103" s="23"/>
      <c r="I103" s="27"/>
      <c r="J103" s="28"/>
      <c r="K103" s="74"/>
    </row>
    <row r="104" spans="1:11" ht="54" customHeight="1">
      <c r="A104" s="8" t="s">
        <v>146</v>
      </c>
      <c r="B104" s="87" t="s">
        <v>149</v>
      </c>
      <c r="C104" s="14"/>
      <c r="D104" s="8" t="s">
        <v>62</v>
      </c>
      <c r="E104" s="290" t="s">
        <v>62</v>
      </c>
      <c r="F104" s="30">
        <v>23271</v>
      </c>
      <c r="G104" s="30">
        <v>23428</v>
      </c>
      <c r="H104" s="30">
        <v>23633</v>
      </c>
      <c r="I104" s="293"/>
      <c r="J104" s="294"/>
      <c r="K104" s="73"/>
    </row>
    <row r="105" spans="1:11" ht="48.75" customHeight="1">
      <c r="A105" s="21" t="s">
        <v>147</v>
      </c>
      <c r="B105" s="87"/>
      <c r="C105" s="14"/>
      <c r="D105" s="8" t="s">
        <v>62</v>
      </c>
      <c r="E105" s="291"/>
      <c r="F105" s="30">
        <v>0</v>
      </c>
      <c r="G105" s="30">
        <v>0</v>
      </c>
      <c r="H105" s="30">
        <v>0</v>
      </c>
      <c r="I105" s="293"/>
      <c r="J105" s="294"/>
      <c r="K105" s="73"/>
    </row>
    <row r="106" spans="1:11" ht="50.25" customHeight="1">
      <c r="A106" s="8" t="s">
        <v>157</v>
      </c>
      <c r="B106" s="87" t="s">
        <v>450</v>
      </c>
      <c r="C106" s="14"/>
      <c r="D106" s="8" t="s">
        <v>62</v>
      </c>
      <c r="E106" s="291"/>
      <c r="F106" s="30">
        <v>69175</v>
      </c>
      <c r="G106" s="30">
        <v>69636</v>
      </c>
      <c r="H106" s="30">
        <v>70238</v>
      </c>
      <c r="I106" s="293"/>
      <c r="J106" s="294"/>
      <c r="K106" s="73"/>
    </row>
    <row r="107" spans="1:11" ht="50.25" customHeight="1">
      <c r="A107" s="8" t="s">
        <v>158</v>
      </c>
      <c r="B107" s="87" t="s">
        <v>150</v>
      </c>
      <c r="C107" s="14"/>
      <c r="D107" s="8" t="s">
        <v>62</v>
      </c>
      <c r="E107" s="291"/>
      <c r="F107" s="30">
        <v>197101</v>
      </c>
      <c r="G107" s="30">
        <v>197101</v>
      </c>
      <c r="H107" s="30">
        <v>197101</v>
      </c>
      <c r="I107" s="293"/>
      <c r="J107" s="294"/>
      <c r="K107" s="73"/>
    </row>
    <row r="108" spans="1:11" ht="51" customHeight="1">
      <c r="A108" s="21" t="s">
        <v>160</v>
      </c>
      <c r="B108" s="87"/>
      <c r="C108" s="14"/>
      <c r="D108" s="8" t="s">
        <v>62</v>
      </c>
      <c r="E108" s="291"/>
      <c r="F108" s="30">
        <v>0</v>
      </c>
      <c r="G108" s="30">
        <v>0</v>
      </c>
      <c r="H108" s="30">
        <v>0</v>
      </c>
      <c r="I108" s="293"/>
      <c r="J108" s="294"/>
      <c r="K108" s="73"/>
    </row>
    <row r="109" spans="1:11" ht="50.25" customHeight="1">
      <c r="A109" s="8" t="s">
        <v>159</v>
      </c>
      <c r="B109" s="87" t="s">
        <v>151</v>
      </c>
      <c r="C109" s="14"/>
      <c r="D109" s="8" t="s">
        <v>62</v>
      </c>
      <c r="E109" s="291"/>
      <c r="F109" s="30">
        <v>67811</v>
      </c>
      <c r="G109" s="30">
        <v>68270</v>
      </c>
      <c r="H109" s="30">
        <v>68868</v>
      </c>
      <c r="I109" s="293"/>
      <c r="J109" s="294"/>
      <c r="K109" s="73"/>
    </row>
    <row r="110" spans="1:11" ht="48.75" customHeight="1">
      <c r="A110" s="21" t="s">
        <v>145</v>
      </c>
      <c r="B110" s="87"/>
      <c r="C110" s="14"/>
      <c r="D110" s="8" t="s">
        <v>62</v>
      </c>
      <c r="E110" s="291"/>
      <c r="F110" s="30">
        <v>0</v>
      </c>
      <c r="G110" s="30">
        <v>0</v>
      </c>
      <c r="H110" s="30">
        <v>0</v>
      </c>
      <c r="I110" s="293"/>
      <c r="J110" s="294"/>
      <c r="K110" s="73"/>
    </row>
    <row r="111" spans="1:11" ht="48.75" customHeight="1">
      <c r="A111" s="21" t="s">
        <v>148</v>
      </c>
      <c r="B111" s="87"/>
      <c r="C111" s="14"/>
      <c r="D111" s="8" t="s">
        <v>62</v>
      </c>
      <c r="E111" s="292"/>
      <c r="F111" s="30">
        <v>0</v>
      </c>
      <c r="G111" s="30">
        <v>0</v>
      </c>
      <c r="H111" s="30">
        <v>0</v>
      </c>
      <c r="I111" s="293"/>
      <c r="J111" s="294"/>
      <c r="K111" s="73"/>
    </row>
    <row r="112" spans="1:11" ht="108" customHeight="1">
      <c r="A112" s="24" t="s">
        <v>140</v>
      </c>
      <c r="B112" s="94"/>
      <c r="C112" s="6"/>
      <c r="D112" s="15" t="s">
        <v>49</v>
      </c>
      <c r="E112" s="7"/>
      <c r="F112" s="23"/>
      <c r="G112" s="23"/>
      <c r="H112" s="23"/>
      <c r="I112" s="27"/>
      <c r="J112" s="28"/>
      <c r="K112" s="74"/>
    </row>
    <row r="113" spans="1:11" ht="54" customHeight="1">
      <c r="A113" s="8" t="s">
        <v>146</v>
      </c>
      <c r="B113" s="87" t="s">
        <v>141</v>
      </c>
      <c r="C113" s="14"/>
      <c r="D113" s="8" t="s">
        <v>62</v>
      </c>
      <c r="E113" s="290" t="s">
        <v>62</v>
      </c>
      <c r="F113" s="30">
        <v>32513</v>
      </c>
      <c r="G113" s="30">
        <v>32750</v>
      </c>
      <c r="H113" s="30">
        <v>33059</v>
      </c>
      <c r="I113" s="293"/>
      <c r="J113" s="294"/>
      <c r="K113" s="73"/>
    </row>
    <row r="114" spans="1:11" ht="48.75" customHeight="1">
      <c r="A114" s="21" t="s">
        <v>147</v>
      </c>
      <c r="B114" s="87"/>
      <c r="C114" s="14"/>
      <c r="D114" s="8" t="s">
        <v>62</v>
      </c>
      <c r="E114" s="291"/>
      <c r="F114" s="30">
        <v>0</v>
      </c>
      <c r="G114" s="30">
        <v>0</v>
      </c>
      <c r="H114" s="30">
        <v>0</v>
      </c>
      <c r="I114" s="293"/>
      <c r="J114" s="294"/>
      <c r="K114" s="73"/>
    </row>
    <row r="115" spans="1:11" ht="50.25" customHeight="1">
      <c r="A115" s="8" t="s">
        <v>157</v>
      </c>
      <c r="B115" s="87" t="s">
        <v>142</v>
      </c>
      <c r="C115" s="14"/>
      <c r="D115" s="8" t="s">
        <v>62</v>
      </c>
      <c r="E115" s="291"/>
      <c r="F115" s="30">
        <v>96066</v>
      </c>
      <c r="G115" s="30">
        <v>96759</v>
      </c>
      <c r="H115" s="30">
        <v>97662</v>
      </c>
      <c r="I115" s="293"/>
      <c r="J115" s="294"/>
      <c r="K115" s="73"/>
    </row>
    <row r="116" spans="1:11" ht="50.25" customHeight="1">
      <c r="A116" s="21" t="s">
        <v>160</v>
      </c>
      <c r="B116" s="87"/>
      <c r="C116" s="14"/>
      <c r="D116" s="8" t="s">
        <v>62</v>
      </c>
      <c r="E116" s="291"/>
      <c r="F116" s="30">
        <v>0</v>
      </c>
      <c r="G116" s="30">
        <v>0</v>
      </c>
      <c r="H116" s="30">
        <v>0</v>
      </c>
      <c r="I116" s="293"/>
      <c r="J116" s="294"/>
      <c r="K116" s="73"/>
    </row>
    <row r="117" spans="1:11" ht="51" customHeight="1">
      <c r="A117" s="8" t="s">
        <v>158</v>
      </c>
      <c r="B117" s="87" t="s">
        <v>143</v>
      </c>
      <c r="C117" s="14"/>
      <c r="D117" s="8" t="s">
        <v>62</v>
      </c>
      <c r="E117" s="291"/>
      <c r="F117" s="30">
        <v>227424</v>
      </c>
      <c r="G117" s="30">
        <v>227424</v>
      </c>
      <c r="H117" s="30">
        <v>227424</v>
      </c>
      <c r="I117" s="293"/>
      <c r="J117" s="294"/>
      <c r="K117" s="73"/>
    </row>
    <row r="118" spans="1:11" ht="50.25" customHeight="1">
      <c r="A118" s="8" t="s">
        <v>159</v>
      </c>
      <c r="B118" s="87" t="s">
        <v>144</v>
      </c>
      <c r="C118" s="14"/>
      <c r="D118" s="8" t="s">
        <v>62</v>
      </c>
      <c r="E118" s="291"/>
      <c r="F118" s="30">
        <v>92643</v>
      </c>
      <c r="G118" s="30">
        <v>93317</v>
      </c>
      <c r="H118" s="30">
        <v>94199</v>
      </c>
      <c r="I118" s="293"/>
      <c r="J118" s="294"/>
      <c r="K118" s="73"/>
    </row>
    <row r="119" spans="1:11" ht="48.75" customHeight="1">
      <c r="A119" s="87" t="s">
        <v>145</v>
      </c>
      <c r="B119" s="87" t="s">
        <v>451</v>
      </c>
      <c r="C119" s="14"/>
      <c r="D119" s="8" t="s">
        <v>62</v>
      </c>
      <c r="E119" s="291"/>
      <c r="F119" s="30">
        <v>19795</v>
      </c>
      <c r="G119" s="30">
        <v>19965</v>
      </c>
      <c r="H119" s="30">
        <v>20188</v>
      </c>
      <c r="I119" s="293"/>
      <c r="J119" s="294"/>
      <c r="K119" s="73"/>
    </row>
    <row r="120" spans="1:11" ht="48.75" customHeight="1">
      <c r="A120" s="21" t="s">
        <v>148</v>
      </c>
      <c r="B120" s="87"/>
      <c r="C120" s="14"/>
      <c r="D120" s="8" t="s">
        <v>62</v>
      </c>
      <c r="E120" s="292"/>
      <c r="F120" s="30">
        <v>0</v>
      </c>
      <c r="G120" s="30">
        <v>0</v>
      </c>
      <c r="H120" s="30">
        <v>0</v>
      </c>
      <c r="I120" s="293"/>
      <c r="J120" s="294"/>
      <c r="K120" s="73"/>
    </row>
    <row r="121" spans="1:11" ht="108" customHeight="1">
      <c r="A121" s="24" t="s">
        <v>152</v>
      </c>
      <c r="B121" s="94"/>
      <c r="C121" s="6"/>
      <c r="D121" s="15" t="s">
        <v>49</v>
      </c>
      <c r="E121" s="7"/>
      <c r="F121" s="23"/>
      <c r="G121" s="23"/>
      <c r="H121" s="23"/>
      <c r="I121" s="27"/>
      <c r="J121" s="28"/>
      <c r="K121" s="74"/>
    </row>
    <row r="122" spans="1:11" ht="54" customHeight="1">
      <c r="A122" s="8" t="s">
        <v>146</v>
      </c>
      <c r="B122" s="87" t="s">
        <v>153</v>
      </c>
      <c r="C122" s="14"/>
      <c r="D122" s="8" t="s">
        <v>62</v>
      </c>
      <c r="E122" s="290" t="s">
        <v>62</v>
      </c>
      <c r="F122" s="30">
        <v>33079</v>
      </c>
      <c r="G122" s="30">
        <v>35859</v>
      </c>
      <c r="H122" s="30">
        <v>37873</v>
      </c>
      <c r="I122" s="293"/>
      <c r="J122" s="294"/>
      <c r="K122" s="73"/>
    </row>
    <row r="123" spans="1:11" ht="48.75" customHeight="1">
      <c r="A123" s="21" t="s">
        <v>147</v>
      </c>
      <c r="B123" s="87"/>
      <c r="C123" s="14"/>
      <c r="D123" s="8" t="s">
        <v>62</v>
      </c>
      <c r="E123" s="291"/>
      <c r="F123" s="30">
        <v>0</v>
      </c>
      <c r="G123" s="30">
        <v>0</v>
      </c>
      <c r="H123" s="30">
        <v>0</v>
      </c>
      <c r="I123" s="293"/>
      <c r="J123" s="294"/>
      <c r="K123" s="73"/>
    </row>
    <row r="124" spans="1:11" ht="50.25" customHeight="1">
      <c r="A124" s="21" t="s">
        <v>157</v>
      </c>
      <c r="B124" s="87"/>
      <c r="C124" s="14"/>
      <c r="D124" s="8" t="s">
        <v>62</v>
      </c>
      <c r="E124" s="291"/>
      <c r="F124" s="30">
        <v>0</v>
      </c>
      <c r="G124" s="30">
        <v>0</v>
      </c>
      <c r="H124" s="30">
        <v>0</v>
      </c>
      <c r="I124" s="293"/>
      <c r="J124" s="294"/>
      <c r="K124" s="73"/>
    </row>
    <row r="125" spans="1:11" ht="50.25" customHeight="1">
      <c r="A125" s="21" t="s">
        <v>160</v>
      </c>
      <c r="B125" s="87"/>
      <c r="C125" s="14"/>
      <c r="D125" s="8" t="s">
        <v>62</v>
      </c>
      <c r="E125" s="291"/>
      <c r="F125" s="30">
        <v>0</v>
      </c>
      <c r="G125" s="30">
        <v>0</v>
      </c>
      <c r="H125" s="30">
        <v>0</v>
      </c>
      <c r="I125" s="293"/>
      <c r="J125" s="294"/>
      <c r="K125" s="73"/>
    </row>
    <row r="126" spans="1:11" ht="51" customHeight="1">
      <c r="A126" s="8" t="s">
        <v>158</v>
      </c>
      <c r="B126" s="87" t="s">
        <v>452</v>
      </c>
      <c r="C126" s="14"/>
      <c r="D126" s="8" t="s">
        <v>62</v>
      </c>
      <c r="E126" s="291"/>
      <c r="F126" s="30">
        <v>272908</v>
      </c>
      <c r="G126" s="30">
        <v>272908</v>
      </c>
      <c r="H126" s="30">
        <v>272908</v>
      </c>
      <c r="I126" s="293"/>
      <c r="J126" s="294"/>
      <c r="K126" s="73"/>
    </row>
    <row r="127" spans="1:11" ht="50.25" customHeight="1">
      <c r="A127" s="8" t="s">
        <v>159</v>
      </c>
      <c r="B127" s="87" t="s">
        <v>154</v>
      </c>
      <c r="C127" s="14"/>
      <c r="D127" s="8" t="s">
        <v>62</v>
      </c>
      <c r="E127" s="291"/>
      <c r="F127" s="30">
        <v>224274</v>
      </c>
      <c r="G127" s="30">
        <v>243120</v>
      </c>
      <c r="H127" s="30">
        <v>256770</v>
      </c>
      <c r="I127" s="293"/>
      <c r="J127" s="294"/>
      <c r="K127" s="73"/>
    </row>
    <row r="128" spans="1:11" ht="48.75" customHeight="1">
      <c r="A128" s="87" t="s">
        <v>145</v>
      </c>
      <c r="B128" s="87" t="s">
        <v>155</v>
      </c>
      <c r="C128" s="14"/>
      <c r="D128" s="8" t="s">
        <v>62</v>
      </c>
      <c r="E128" s="291"/>
      <c r="F128" s="30">
        <v>19838</v>
      </c>
      <c r="G128" s="30">
        <v>20009</v>
      </c>
      <c r="H128" s="30">
        <v>20232</v>
      </c>
      <c r="I128" s="293"/>
      <c r="J128" s="294"/>
      <c r="K128" s="73"/>
    </row>
    <row r="129" spans="1:11" ht="48.75" customHeight="1">
      <c r="A129" s="21" t="s">
        <v>148</v>
      </c>
      <c r="B129" s="87"/>
      <c r="C129" s="14"/>
      <c r="D129" s="8" t="s">
        <v>62</v>
      </c>
      <c r="E129" s="292"/>
      <c r="F129" s="30">
        <v>0</v>
      </c>
      <c r="G129" s="30">
        <v>0</v>
      </c>
      <c r="H129" s="30">
        <v>0</v>
      </c>
      <c r="I129" s="293"/>
      <c r="J129" s="294"/>
      <c r="K129" s="73"/>
    </row>
    <row r="130" spans="1:11" ht="24">
      <c r="A130" s="24" t="s">
        <v>138</v>
      </c>
      <c r="B130" s="94"/>
      <c r="C130" s="6"/>
      <c r="D130" s="15"/>
      <c r="E130" s="7"/>
      <c r="F130" s="23"/>
      <c r="G130" s="23"/>
      <c r="H130" s="23"/>
      <c r="I130" s="27"/>
      <c r="J130" s="28"/>
      <c r="K130" s="74"/>
    </row>
    <row r="131" spans="1:11">
      <c r="A131" s="8" t="s">
        <v>109</v>
      </c>
      <c r="B131" s="87" t="s">
        <v>161</v>
      </c>
      <c r="C131" s="14"/>
      <c r="D131" s="8" t="s">
        <v>62</v>
      </c>
      <c r="E131" s="290" t="s">
        <v>62</v>
      </c>
      <c r="F131" s="30">
        <v>10.61</v>
      </c>
      <c r="G131" s="30">
        <v>10.95</v>
      </c>
      <c r="H131" s="30">
        <v>11.39</v>
      </c>
      <c r="I131" s="293"/>
      <c r="J131" s="294"/>
      <c r="K131" s="73"/>
    </row>
    <row r="132" spans="1:11">
      <c r="A132" s="8" t="s">
        <v>110</v>
      </c>
      <c r="B132" s="87" t="s">
        <v>162</v>
      </c>
      <c r="C132" s="14"/>
      <c r="D132" s="8" t="s">
        <v>62</v>
      </c>
      <c r="E132" s="291"/>
      <c r="F132" s="30">
        <v>14.87</v>
      </c>
      <c r="G132" s="30">
        <v>15.35</v>
      </c>
      <c r="H132" s="30">
        <v>15.97</v>
      </c>
      <c r="I132" s="293"/>
      <c r="J132" s="294"/>
      <c r="K132" s="73"/>
    </row>
    <row r="133" spans="1:11">
      <c r="A133" s="8" t="s">
        <v>114</v>
      </c>
      <c r="B133" s="87" t="s">
        <v>163</v>
      </c>
      <c r="C133" s="14"/>
      <c r="D133" s="8" t="s">
        <v>62</v>
      </c>
      <c r="E133" s="291"/>
      <c r="F133" s="30">
        <v>7.21</v>
      </c>
      <c r="G133" s="30">
        <v>7.45</v>
      </c>
      <c r="H133" s="30">
        <v>7.75</v>
      </c>
      <c r="I133" s="293"/>
      <c r="J133" s="294"/>
      <c r="K133" s="73"/>
    </row>
    <row r="134" spans="1:11">
      <c r="A134" s="8" t="s">
        <v>111</v>
      </c>
      <c r="B134" s="87" t="s">
        <v>164</v>
      </c>
      <c r="C134" s="14"/>
      <c r="D134" s="8" t="s">
        <v>62</v>
      </c>
      <c r="E134" s="291"/>
      <c r="F134" s="30">
        <v>3.36</v>
      </c>
      <c r="G134" s="30">
        <v>3.47</v>
      </c>
      <c r="H134" s="30">
        <v>3.62</v>
      </c>
      <c r="I134" s="293"/>
      <c r="J134" s="294"/>
      <c r="K134" s="73"/>
    </row>
    <row r="135" spans="1:11">
      <c r="A135" s="8" t="s">
        <v>112</v>
      </c>
      <c r="B135" s="87" t="s">
        <v>165</v>
      </c>
      <c r="C135" s="14"/>
      <c r="D135" s="8" t="s">
        <v>62</v>
      </c>
      <c r="E135" s="291"/>
      <c r="F135" s="30">
        <v>11.92</v>
      </c>
      <c r="G135" s="30">
        <v>12.3</v>
      </c>
      <c r="H135" s="30">
        <v>12.8</v>
      </c>
      <c r="I135" s="293"/>
      <c r="J135" s="294"/>
      <c r="K135" s="73"/>
    </row>
    <row r="136" spans="1:11" ht="24">
      <c r="A136" s="8" t="s">
        <v>113</v>
      </c>
      <c r="B136" s="87" t="s">
        <v>166</v>
      </c>
      <c r="C136" s="14"/>
      <c r="D136" s="8" t="s">
        <v>62</v>
      </c>
      <c r="E136" s="292"/>
      <c r="F136" s="30">
        <v>5.1100000000000003</v>
      </c>
      <c r="G136" s="30">
        <v>5.27</v>
      </c>
      <c r="H136" s="30">
        <v>5.49</v>
      </c>
      <c r="I136" s="293"/>
      <c r="J136" s="294"/>
      <c r="K136" s="73"/>
    </row>
    <row r="137" spans="1:11">
      <c r="A137" s="7"/>
      <c r="B137" s="94"/>
      <c r="C137" s="10" t="s">
        <v>29</v>
      </c>
      <c r="D137" s="11" t="s">
        <v>48</v>
      </c>
      <c r="E137" s="7"/>
      <c r="F137" s="23"/>
      <c r="G137" s="23"/>
      <c r="H137" s="23"/>
      <c r="I137" s="27"/>
      <c r="J137" s="28"/>
      <c r="K137" s="74"/>
    </row>
    <row r="138" spans="1:11" ht="36">
      <c r="A138" s="24" t="s">
        <v>81</v>
      </c>
      <c r="B138" s="94"/>
      <c r="C138" s="10"/>
      <c r="D138" s="11"/>
      <c r="E138" s="7"/>
      <c r="F138" s="23"/>
      <c r="G138" s="23"/>
      <c r="H138" s="23"/>
      <c r="I138" s="27"/>
      <c r="J138" s="28"/>
      <c r="K138" s="74"/>
    </row>
    <row r="139" spans="1:11" ht="15" customHeight="1">
      <c r="A139" s="87" t="s">
        <v>77</v>
      </c>
      <c r="B139" s="87" t="s">
        <v>82</v>
      </c>
      <c r="C139" s="14"/>
      <c r="D139" s="8" t="s">
        <v>56</v>
      </c>
      <c r="E139" s="8"/>
      <c r="F139" s="25">
        <f t="shared" ref="F139:H152" si="6">F200+F261</f>
        <v>2592</v>
      </c>
      <c r="G139" s="25">
        <f t="shared" si="6"/>
        <v>2592</v>
      </c>
      <c r="H139" s="25">
        <f t="shared" si="6"/>
        <v>2592</v>
      </c>
      <c r="I139" s="170"/>
      <c r="J139" s="171"/>
      <c r="K139" s="74"/>
    </row>
    <row r="140" spans="1:11" ht="15" customHeight="1">
      <c r="A140" s="87" t="s">
        <v>69</v>
      </c>
      <c r="B140" s="87" t="s">
        <v>85</v>
      </c>
      <c r="C140" s="14"/>
      <c r="D140" s="8" t="s">
        <v>56</v>
      </c>
      <c r="E140" s="8"/>
      <c r="F140" s="25">
        <f t="shared" si="6"/>
        <v>2817</v>
      </c>
      <c r="G140" s="25">
        <f t="shared" si="6"/>
        <v>2817</v>
      </c>
      <c r="H140" s="25">
        <f t="shared" si="6"/>
        <v>2817</v>
      </c>
      <c r="I140" s="170"/>
      <c r="J140" s="171"/>
      <c r="K140" s="74"/>
    </row>
    <row r="141" spans="1:11" ht="15" customHeight="1">
      <c r="A141" s="87" t="s">
        <v>217</v>
      </c>
      <c r="B141" s="87" t="s">
        <v>82</v>
      </c>
      <c r="C141" s="14"/>
      <c r="D141" s="8" t="s">
        <v>56</v>
      </c>
      <c r="E141" s="8"/>
      <c r="F141" s="25">
        <f t="shared" si="6"/>
        <v>3944</v>
      </c>
      <c r="G141" s="25">
        <f t="shared" si="6"/>
        <v>3944</v>
      </c>
      <c r="H141" s="25">
        <f t="shared" si="6"/>
        <v>3944</v>
      </c>
      <c r="I141" s="170"/>
      <c r="J141" s="171"/>
      <c r="K141" s="74"/>
    </row>
    <row r="142" spans="1:11" ht="30" customHeight="1">
      <c r="A142" s="87" t="s">
        <v>70</v>
      </c>
      <c r="B142" s="87" t="s">
        <v>85</v>
      </c>
      <c r="C142" s="14"/>
      <c r="D142" s="8" t="s">
        <v>56</v>
      </c>
      <c r="E142" s="8"/>
      <c r="F142" s="25">
        <f t="shared" si="6"/>
        <v>2817</v>
      </c>
      <c r="G142" s="25">
        <f t="shared" si="6"/>
        <v>2817</v>
      </c>
      <c r="H142" s="25">
        <f t="shared" si="6"/>
        <v>2817</v>
      </c>
      <c r="I142" s="170"/>
      <c r="J142" s="171"/>
      <c r="K142" s="74"/>
    </row>
    <row r="143" spans="1:11" ht="15" customHeight="1">
      <c r="A143" s="87" t="s">
        <v>71</v>
      </c>
      <c r="B143" s="87" t="s">
        <v>85</v>
      </c>
      <c r="C143" s="14"/>
      <c r="D143" s="8" t="s">
        <v>56</v>
      </c>
      <c r="E143" s="8"/>
      <c r="F143" s="25">
        <f t="shared" si="6"/>
        <v>2817</v>
      </c>
      <c r="G143" s="25">
        <f t="shared" si="6"/>
        <v>2817</v>
      </c>
      <c r="H143" s="25">
        <f t="shared" si="6"/>
        <v>2817</v>
      </c>
      <c r="I143" s="170"/>
      <c r="J143" s="171"/>
      <c r="K143" s="74"/>
    </row>
    <row r="144" spans="1:11" ht="15" customHeight="1">
      <c r="A144" s="21" t="s">
        <v>72</v>
      </c>
      <c r="B144" s="87" t="s">
        <v>84</v>
      </c>
      <c r="C144" s="14"/>
      <c r="D144" s="8" t="s">
        <v>56</v>
      </c>
      <c r="E144" s="8"/>
      <c r="F144" s="25">
        <f t="shared" si="6"/>
        <v>3042</v>
      </c>
      <c r="G144" s="25">
        <f t="shared" si="6"/>
        <v>3042</v>
      </c>
      <c r="H144" s="25">
        <f t="shared" si="6"/>
        <v>3042</v>
      </c>
      <c r="I144" s="170"/>
      <c r="J144" s="171"/>
      <c r="K144" s="74"/>
    </row>
    <row r="145" spans="1:11" ht="15" customHeight="1">
      <c r="A145" s="26" t="s">
        <v>73</v>
      </c>
      <c r="B145" s="87" t="s">
        <v>84</v>
      </c>
      <c r="C145" s="14"/>
      <c r="D145" s="8" t="s">
        <v>56</v>
      </c>
      <c r="E145" s="8"/>
      <c r="F145" s="25">
        <f t="shared" si="6"/>
        <v>3662</v>
      </c>
      <c r="G145" s="25">
        <f t="shared" si="6"/>
        <v>3662</v>
      </c>
      <c r="H145" s="25">
        <f t="shared" si="6"/>
        <v>3662</v>
      </c>
      <c r="I145" s="170"/>
      <c r="J145" s="171"/>
      <c r="K145" s="74"/>
    </row>
    <row r="146" spans="1:11" ht="15" customHeight="1">
      <c r="A146" s="26" t="s">
        <v>78</v>
      </c>
      <c r="B146" s="87" t="s">
        <v>83</v>
      </c>
      <c r="C146" s="14"/>
      <c r="D146" s="8" t="s">
        <v>56</v>
      </c>
      <c r="E146" s="8"/>
      <c r="F146" s="25">
        <f t="shared" si="6"/>
        <v>5129</v>
      </c>
      <c r="G146" s="25">
        <f t="shared" si="6"/>
        <v>5129</v>
      </c>
      <c r="H146" s="25">
        <f t="shared" si="6"/>
        <v>5129</v>
      </c>
      <c r="I146" s="170"/>
      <c r="J146" s="171"/>
      <c r="K146" s="74"/>
    </row>
    <row r="147" spans="1:11" ht="15" customHeight="1">
      <c r="A147" s="26" t="s">
        <v>74</v>
      </c>
      <c r="B147" s="87" t="s">
        <v>84</v>
      </c>
      <c r="C147" s="14"/>
      <c r="D147" s="8" t="s">
        <v>56</v>
      </c>
      <c r="E147" s="8"/>
      <c r="F147" s="25">
        <f t="shared" si="6"/>
        <v>5634</v>
      </c>
      <c r="G147" s="25">
        <f t="shared" si="6"/>
        <v>5634</v>
      </c>
      <c r="H147" s="25">
        <f t="shared" si="6"/>
        <v>5634</v>
      </c>
      <c r="I147" s="170"/>
      <c r="J147" s="171"/>
      <c r="K147" s="74"/>
    </row>
    <row r="148" spans="1:11" ht="15" customHeight="1">
      <c r="A148" s="21" t="s">
        <v>79</v>
      </c>
      <c r="B148" s="87" t="s">
        <v>82</v>
      </c>
      <c r="C148" s="14"/>
      <c r="D148" s="8" t="s">
        <v>56</v>
      </c>
      <c r="E148" s="8"/>
      <c r="F148" s="25">
        <f t="shared" si="6"/>
        <v>2806</v>
      </c>
      <c r="G148" s="25">
        <f t="shared" si="6"/>
        <v>2806</v>
      </c>
      <c r="H148" s="25">
        <f t="shared" si="6"/>
        <v>2806</v>
      </c>
      <c r="I148" s="170"/>
      <c r="J148" s="171"/>
      <c r="K148" s="74"/>
    </row>
    <row r="149" spans="1:11" ht="15" customHeight="1">
      <c r="A149" s="87" t="s">
        <v>75</v>
      </c>
      <c r="B149" s="87" t="s">
        <v>85</v>
      </c>
      <c r="C149" s="14"/>
      <c r="D149" s="8" t="s">
        <v>56</v>
      </c>
      <c r="E149" s="8"/>
      <c r="F149" s="25">
        <f t="shared" si="6"/>
        <v>3042</v>
      </c>
      <c r="G149" s="25">
        <f t="shared" si="6"/>
        <v>3042</v>
      </c>
      <c r="H149" s="25">
        <f t="shared" si="6"/>
        <v>3042</v>
      </c>
      <c r="I149" s="170"/>
      <c r="J149" s="171"/>
      <c r="K149" s="74"/>
    </row>
    <row r="150" spans="1:11" ht="15" customHeight="1">
      <c r="A150" s="21" t="s">
        <v>80</v>
      </c>
      <c r="B150" s="87" t="s">
        <v>82</v>
      </c>
      <c r="C150" s="14"/>
      <c r="D150" s="8" t="s">
        <v>56</v>
      </c>
      <c r="E150" s="8"/>
      <c r="F150" s="25">
        <f t="shared" si="6"/>
        <v>2980</v>
      </c>
      <c r="G150" s="25">
        <f t="shared" si="6"/>
        <v>2980</v>
      </c>
      <c r="H150" s="25">
        <f t="shared" si="6"/>
        <v>2980</v>
      </c>
      <c r="I150" s="170"/>
      <c r="J150" s="171"/>
      <c r="K150" s="74"/>
    </row>
    <row r="151" spans="1:11" ht="15" customHeight="1">
      <c r="A151" s="87" t="s">
        <v>76</v>
      </c>
      <c r="B151" s="87" t="s">
        <v>85</v>
      </c>
      <c r="C151" s="14"/>
      <c r="D151" s="8" t="s">
        <v>56</v>
      </c>
      <c r="E151" s="8"/>
      <c r="F151" s="25">
        <f t="shared" si="6"/>
        <v>3239</v>
      </c>
      <c r="G151" s="25">
        <f t="shared" si="6"/>
        <v>3239</v>
      </c>
      <c r="H151" s="25">
        <f t="shared" si="6"/>
        <v>3239</v>
      </c>
      <c r="I151" s="170"/>
      <c r="J151" s="171"/>
      <c r="K151" s="74"/>
    </row>
    <row r="152" spans="1:11" ht="15" customHeight="1">
      <c r="A152" s="160"/>
      <c r="B152" s="87"/>
      <c r="C152" s="14"/>
      <c r="D152" s="8" t="s">
        <v>56</v>
      </c>
      <c r="E152" s="8"/>
      <c r="F152" s="25">
        <f t="shared" si="6"/>
        <v>0</v>
      </c>
      <c r="G152" s="25">
        <f t="shared" si="6"/>
        <v>0</v>
      </c>
      <c r="H152" s="25">
        <f t="shared" si="6"/>
        <v>0</v>
      </c>
      <c r="I152" s="170"/>
      <c r="J152" s="171"/>
      <c r="K152" s="74"/>
    </row>
    <row r="153" spans="1:11">
      <c r="A153" s="24" t="s">
        <v>86</v>
      </c>
      <c r="B153" s="94"/>
      <c r="C153" s="10"/>
      <c r="D153" s="11"/>
      <c r="E153" s="7"/>
      <c r="F153" s="23"/>
      <c r="G153" s="23"/>
      <c r="H153" s="23"/>
      <c r="I153" s="27"/>
      <c r="J153" s="28"/>
      <c r="K153" s="74"/>
    </row>
    <row r="154" spans="1:11" ht="15" customHeight="1">
      <c r="A154" s="8" t="s">
        <v>219</v>
      </c>
      <c r="B154" s="87" t="s">
        <v>87</v>
      </c>
      <c r="C154" s="14"/>
      <c r="D154" s="8" t="s">
        <v>56</v>
      </c>
      <c r="E154" s="8"/>
      <c r="F154" s="25">
        <f t="shared" ref="F154:H163" si="7">F215+F276</f>
        <v>17633.79</v>
      </c>
      <c r="G154" s="25">
        <f t="shared" si="7"/>
        <v>17633.79</v>
      </c>
      <c r="H154" s="25">
        <f t="shared" si="7"/>
        <v>17633.79</v>
      </c>
      <c r="I154" s="170"/>
      <c r="J154" s="171"/>
      <c r="K154" s="74"/>
    </row>
    <row r="155" spans="1:11" ht="15" customHeight="1">
      <c r="A155" s="8" t="s">
        <v>220</v>
      </c>
      <c r="B155" s="87" t="s">
        <v>88</v>
      </c>
      <c r="C155" s="14"/>
      <c r="D155" s="8" t="s">
        <v>56</v>
      </c>
      <c r="E155" s="8"/>
      <c r="F155" s="25">
        <f t="shared" si="7"/>
        <v>17633.79</v>
      </c>
      <c r="G155" s="25">
        <f t="shared" si="7"/>
        <v>17633.79</v>
      </c>
      <c r="H155" s="25">
        <f t="shared" si="7"/>
        <v>17633.79</v>
      </c>
      <c r="I155" s="170"/>
      <c r="J155" s="171"/>
      <c r="K155" s="74"/>
    </row>
    <row r="156" spans="1:11" ht="15" customHeight="1">
      <c r="A156" s="8" t="s">
        <v>221</v>
      </c>
      <c r="B156" s="87" t="s">
        <v>89</v>
      </c>
      <c r="C156" s="14"/>
      <c r="D156" s="8" t="s">
        <v>56</v>
      </c>
      <c r="E156" s="8"/>
      <c r="F156" s="25">
        <f t="shared" si="7"/>
        <v>17633.79</v>
      </c>
      <c r="G156" s="25">
        <f t="shared" si="7"/>
        <v>17633.79</v>
      </c>
      <c r="H156" s="25">
        <f t="shared" si="7"/>
        <v>17633.79</v>
      </c>
      <c r="I156" s="170"/>
      <c r="J156" s="171"/>
      <c r="K156" s="74"/>
    </row>
    <row r="157" spans="1:11" ht="15" customHeight="1">
      <c r="A157" s="8" t="s">
        <v>345</v>
      </c>
      <c r="B157" s="87" t="s">
        <v>90</v>
      </c>
      <c r="C157" s="14"/>
      <c r="D157" s="8" t="s">
        <v>56</v>
      </c>
      <c r="E157" s="8"/>
      <c r="F157" s="25">
        <f t="shared" si="7"/>
        <v>13225.34</v>
      </c>
      <c r="G157" s="25">
        <f t="shared" si="7"/>
        <v>13225.34</v>
      </c>
      <c r="H157" s="25">
        <f t="shared" si="7"/>
        <v>13225.34</v>
      </c>
      <c r="I157" s="170"/>
      <c r="J157" s="171"/>
      <c r="K157" s="74"/>
    </row>
    <row r="158" spans="1:11" ht="15" customHeight="1">
      <c r="A158" s="8" t="s">
        <v>222</v>
      </c>
      <c r="B158" s="87" t="s">
        <v>91</v>
      </c>
      <c r="C158" s="14"/>
      <c r="D158" s="8" t="s">
        <v>56</v>
      </c>
      <c r="E158" s="8"/>
      <c r="F158" s="25">
        <f t="shared" si="7"/>
        <v>2997.74</v>
      </c>
      <c r="G158" s="25">
        <f t="shared" si="7"/>
        <v>2997.74</v>
      </c>
      <c r="H158" s="25">
        <f t="shared" si="7"/>
        <v>2997.74</v>
      </c>
      <c r="I158" s="170"/>
      <c r="J158" s="171"/>
      <c r="K158" s="74"/>
    </row>
    <row r="159" spans="1:11" ht="15" customHeight="1">
      <c r="A159" s="26" t="s">
        <v>223</v>
      </c>
      <c r="B159" s="87" t="s">
        <v>92</v>
      </c>
      <c r="C159" s="14"/>
      <c r="D159" s="8" t="s">
        <v>56</v>
      </c>
      <c r="E159" s="8"/>
      <c r="F159" s="25">
        <f t="shared" si="7"/>
        <v>21108.77</v>
      </c>
      <c r="G159" s="25">
        <f t="shared" si="7"/>
        <v>21108.77</v>
      </c>
      <c r="H159" s="25">
        <f t="shared" si="7"/>
        <v>21108.77</v>
      </c>
      <c r="I159" s="170"/>
      <c r="J159" s="171"/>
      <c r="K159" s="74"/>
    </row>
    <row r="160" spans="1:11" ht="15" customHeight="1">
      <c r="A160" s="26" t="s">
        <v>224</v>
      </c>
      <c r="B160" s="87" t="s">
        <v>93</v>
      </c>
      <c r="C160" s="14"/>
      <c r="D160" s="8" t="s">
        <v>56</v>
      </c>
      <c r="E160" s="8"/>
      <c r="F160" s="25">
        <f t="shared" si="7"/>
        <v>21108.77</v>
      </c>
      <c r="G160" s="25">
        <f t="shared" si="7"/>
        <v>21108.77</v>
      </c>
      <c r="H160" s="25">
        <f t="shared" si="7"/>
        <v>21108.77</v>
      </c>
      <c r="I160" s="170"/>
      <c r="J160" s="171"/>
      <c r="K160" s="74"/>
    </row>
    <row r="161" spans="1:11" ht="15" customHeight="1">
      <c r="A161" s="26" t="s">
        <v>225</v>
      </c>
      <c r="B161" s="87" t="s">
        <v>94</v>
      </c>
      <c r="C161" s="14"/>
      <c r="D161" s="8" t="s">
        <v>56</v>
      </c>
      <c r="E161" s="8"/>
      <c r="F161" s="25">
        <f t="shared" si="7"/>
        <v>21108.77</v>
      </c>
      <c r="G161" s="25">
        <f t="shared" si="7"/>
        <v>21108.77</v>
      </c>
      <c r="H161" s="25">
        <f t="shared" si="7"/>
        <v>21108.77</v>
      </c>
      <c r="I161" s="170"/>
      <c r="J161" s="171"/>
      <c r="K161" s="74"/>
    </row>
    <row r="162" spans="1:11" ht="15" customHeight="1">
      <c r="A162" s="26" t="s">
        <v>346</v>
      </c>
      <c r="B162" s="87" t="s">
        <v>95</v>
      </c>
      <c r="C162" s="14"/>
      <c r="D162" s="8" t="s">
        <v>56</v>
      </c>
      <c r="E162" s="8"/>
      <c r="F162" s="25">
        <f t="shared" si="7"/>
        <v>15831.58</v>
      </c>
      <c r="G162" s="25">
        <f t="shared" si="7"/>
        <v>15831.58</v>
      </c>
      <c r="H162" s="25">
        <f t="shared" si="7"/>
        <v>15831.58</v>
      </c>
      <c r="I162" s="170"/>
      <c r="J162" s="171"/>
      <c r="K162" s="74"/>
    </row>
    <row r="163" spans="1:11" ht="15" customHeight="1">
      <c r="A163" s="26" t="s">
        <v>226</v>
      </c>
      <c r="B163" s="87" t="s">
        <v>96</v>
      </c>
      <c r="C163" s="14"/>
      <c r="D163" s="8" t="s">
        <v>56</v>
      </c>
      <c r="E163" s="8"/>
      <c r="F163" s="25">
        <f t="shared" si="7"/>
        <v>3588.49</v>
      </c>
      <c r="G163" s="25">
        <f t="shared" si="7"/>
        <v>3588.49</v>
      </c>
      <c r="H163" s="25">
        <f t="shared" si="7"/>
        <v>3588.49</v>
      </c>
      <c r="I163" s="170"/>
      <c r="J163" s="171"/>
      <c r="K163" s="74"/>
    </row>
    <row r="164" spans="1:11" ht="36">
      <c r="A164" s="24" t="s">
        <v>156</v>
      </c>
      <c r="B164" s="94"/>
      <c r="C164" s="10"/>
      <c r="D164" s="11"/>
      <c r="E164" s="7"/>
      <c r="F164" s="23"/>
      <c r="G164" s="23"/>
      <c r="H164" s="23"/>
      <c r="I164" s="27"/>
      <c r="J164" s="28"/>
      <c r="K164" s="74"/>
    </row>
    <row r="165" spans="1:11" ht="15" customHeight="1">
      <c r="A165" s="8" t="s">
        <v>146</v>
      </c>
      <c r="B165" s="87" t="s">
        <v>149</v>
      </c>
      <c r="C165" s="14"/>
      <c r="D165" s="8" t="s">
        <v>56</v>
      </c>
      <c r="E165" s="8"/>
      <c r="F165" s="25">
        <f t="shared" ref="F165:H172" si="8">F226+F287</f>
        <v>2157</v>
      </c>
      <c r="G165" s="25">
        <f t="shared" si="8"/>
        <v>2157</v>
      </c>
      <c r="H165" s="25">
        <f t="shared" si="8"/>
        <v>2157</v>
      </c>
      <c r="I165" s="170"/>
      <c r="J165" s="171"/>
      <c r="K165" s="74"/>
    </row>
    <row r="166" spans="1:11" ht="15" customHeight="1">
      <c r="A166" s="21" t="s">
        <v>147</v>
      </c>
      <c r="B166" s="87"/>
      <c r="C166" s="14"/>
      <c r="D166" s="8" t="s">
        <v>56</v>
      </c>
      <c r="E166" s="8"/>
      <c r="F166" s="25">
        <f t="shared" si="8"/>
        <v>0</v>
      </c>
      <c r="G166" s="25">
        <f t="shared" si="8"/>
        <v>0</v>
      </c>
      <c r="H166" s="25">
        <f t="shared" si="8"/>
        <v>0</v>
      </c>
      <c r="I166" s="170"/>
      <c r="J166" s="171"/>
      <c r="K166" s="74"/>
    </row>
    <row r="167" spans="1:11" ht="15" customHeight="1">
      <c r="A167" s="8" t="s">
        <v>157</v>
      </c>
      <c r="B167" s="87" t="s">
        <v>450</v>
      </c>
      <c r="C167" s="14"/>
      <c r="D167" s="8" t="s">
        <v>56</v>
      </c>
      <c r="E167" s="8"/>
      <c r="F167" s="25">
        <f t="shared" si="8"/>
        <v>2157</v>
      </c>
      <c r="G167" s="25">
        <f t="shared" si="8"/>
        <v>2157</v>
      </c>
      <c r="H167" s="25">
        <f t="shared" si="8"/>
        <v>2157</v>
      </c>
      <c r="I167" s="170"/>
      <c r="J167" s="171"/>
      <c r="K167" s="74"/>
    </row>
    <row r="168" spans="1:11" ht="30" customHeight="1">
      <c r="A168" s="8" t="s">
        <v>158</v>
      </c>
      <c r="B168" s="87" t="s">
        <v>150</v>
      </c>
      <c r="C168" s="14"/>
      <c r="D168" s="8" t="s">
        <v>56</v>
      </c>
      <c r="E168" s="8"/>
      <c r="F168" s="25">
        <f t="shared" si="8"/>
        <v>451</v>
      </c>
      <c r="G168" s="25">
        <f t="shared" si="8"/>
        <v>451</v>
      </c>
      <c r="H168" s="25">
        <f t="shared" si="8"/>
        <v>451</v>
      </c>
      <c r="I168" s="170"/>
      <c r="J168" s="171"/>
      <c r="K168" s="74"/>
    </row>
    <row r="169" spans="1:11" ht="15" customHeight="1">
      <c r="A169" s="21" t="s">
        <v>160</v>
      </c>
      <c r="B169" s="87"/>
      <c r="C169" s="14"/>
      <c r="D169" s="8" t="s">
        <v>56</v>
      </c>
      <c r="E169" s="8"/>
      <c r="F169" s="25">
        <f t="shared" si="8"/>
        <v>0</v>
      </c>
      <c r="G169" s="25">
        <f t="shared" si="8"/>
        <v>0</v>
      </c>
      <c r="H169" s="25">
        <f t="shared" si="8"/>
        <v>0</v>
      </c>
      <c r="I169" s="170"/>
      <c r="J169" s="171"/>
      <c r="K169" s="74"/>
    </row>
    <row r="170" spans="1:11" ht="15" customHeight="1">
      <c r="A170" s="8" t="s">
        <v>159</v>
      </c>
      <c r="B170" s="87" t="s">
        <v>151</v>
      </c>
      <c r="C170" s="14"/>
      <c r="D170" s="8" t="s">
        <v>56</v>
      </c>
      <c r="E170" s="8"/>
      <c r="F170" s="25">
        <f t="shared" si="8"/>
        <v>11489</v>
      </c>
      <c r="G170" s="25">
        <f t="shared" si="8"/>
        <v>11489</v>
      </c>
      <c r="H170" s="25">
        <f t="shared" si="8"/>
        <v>11489</v>
      </c>
      <c r="I170" s="170"/>
      <c r="J170" s="171"/>
      <c r="K170" s="74"/>
    </row>
    <row r="171" spans="1:11" ht="15" customHeight="1">
      <c r="A171" s="21" t="s">
        <v>145</v>
      </c>
      <c r="B171" s="87"/>
      <c r="C171" s="14"/>
      <c r="D171" s="8" t="s">
        <v>56</v>
      </c>
      <c r="E171" s="8"/>
      <c r="F171" s="25">
        <f t="shared" si="8"/>
        <v>0</v>
      </c>
      <c r="G171" s="25">
        <f t="shared" si="8"/>
        <v>0</v>
      </c>
      <c r="H171" s="25">
        <f t="shared" si="8"/>
        <v>0</v>
      </c>
      <c r="I171" s="170"/>
      <c r="J171" s="171"/>
      <c r="K171" s="74"/>
    </row>
    <row r="172" spans="1:11" ht="15" customHeight="1">
      <c r="A172" s="21" t="s">
        <v>148</v>
      </c>
      <c r="B172" s="87"/>
      <c r="C172" s="14"/>
      <c r="D172" s="8" t="s">
        <v>56</v>
      </c>
      <c r="E172" s="8"/>
      <c r="F172" s="25">
        <f t="shared" si="8"/>
        <v>0</v>
      </c>
      <c r="G172" s="25">
        <f t="shared" si="8"/>
        <v>0</v>
      </c>
      <c r="H172" s="25">
        <f t="shared" si="8"/>
        <v>0</v>
      </c>
      <c r="I172" s="170"/>
      <c r="J172" s="171"/>
      <c r="K172" s="74"/>
    </row>
    <row r="173" spans="1:11" ht="36">
      <c r="A173" s="24" t="s">
        <v>140</v>
      </c>
      <c r="B173" s="94"/>
      <c r="C173" s="10"/>
      <c r="D173" s="11"/>
      <c r="E173" s="7"/>
      <c r="F173" s="23"/>
      <c r="G173" s="23"/>
      <c r="H173" s="23"/>
      <c r="I173" s="27"/>
      <c r="J173" s="28"/>
      <c r="K173" s="74"/>
    </row>
    <row r="174" spans="1:11" ht="15" customHeight="1">
      <c r="A174" s="8" t="s">
        <v>146</v>
      </c>
      <c r="B174" s="87" t="s">
        <v>141</v>
      </c>
      <c r="C174" s="14"/>
      <c r="D174" s="8" t="s">
        <v>56</v>
      </c>
      <c r="E174" s="8"/>
      <c r="F174" s="25">
        <f t="shared" ref="F174:H181" si="9">F235+F296</f>
        <v>2934</v>
      </c>
      <c r="G174" s="25">
        <f t="shared" si="9"/>
        <v>2934</v>
      </c>
      <c r="H174" s="25">
        <f t="shared" si="9"/>
        <v>2934</v>
      </c>
      <c r="I174" s="170"/>
      <c r="J174" s="171"/>
      <c r="K174" s="74"/>
    </row>
    <row r="175" spans="1:11" ht="15" customHeight="1">
      <c r="A175" s="21" t="s">
        <v>147</v>
      </c>
      <c r="B175" s="87"/>
      <c r="C175" s="14"/>
      <c r="D175" s="8" t="s">
        <v>56</v>
      </c>
      <c r="E175" s="8"/>
      <c r="F175" s="25">
        <f t="shared" si="9"/>
        <v>0</v>
      </c>
      <c r="G175" s="25">
        <f t="shared" si="9"/>
        <v>0</v>
      </c>
      <c r="H175" s="25">
        <f t="shared" si="9"/>
        <v>0</v>
      </c>
      <c r="I175" s="170"/>
      <c r="J175" s="171"/>
      <c r="K175" s="74"/>
    </row>
    <row r="176" spans="1:11" ht="15" customHeight="1">
      <c r="A176" s="8" t="s">
        <v>157</v>
      </c>
      <c r="B176" s="87" t="s">
        <v>142</v>
      </c>
      <c r="C176" s="14"/>
      <c r="D176" s="8" t="s">
        <v>56</v>
      </c>
      <c r="E176" s="8"/>
      <c r="F176" s="25">
        <f t="shared" si="9"/>
        <v>2934</v>
      </c>
      <c r="G176" s="25">
        <f t="shared" si="9"/>
        <v>2934</v>
      </c>
      <c r="H176" s="25">
        <f t="shared" si="9"/>
        <v>2934</v>
      </c>
      <c r="I176" s="170"/>
      <c r="J176" s="171"/>
      <c r="K176" s="74"/>
    </row>
    <row r="177" spans="1:11" ht="30" customHeight="1">
      <c r="A177" s="21" t="s">
        <v>160</v>
      </c>
      <c r="B177" s="87"/>
      <c r="C177" s="14"/>
      <c r="D177" s="8" t="s">
        <v>56</v>
      </c>
      <c r="E177" s="8"/>
      <c r="F177" s="25">
        <f t="shared" si="9"/>
        <v>0</v>
      </c>
      <c r="G177" s="25">
        <f t="shared" si="9"/>
        <v>0</v>
      </c>
      <c r="H177" s="25">
        <f t="shared" si="9"/>
        <v>0</v>
      </c>
      <c r="I177" s="170"/>
      <c r="J177" s="171"/>
      <c r="K177" s="74"/>
    </row>
    <row r="178" spans="1:11" ht="15" customHeight="1">
      <c r="A178" s="8" t="s">
        <v>158</v>
      </c>
      <c r="B178" s="87" t="s">
        <v>143</v>
      </c>
      <c r="C178" s="14"/>
      <c r="D178" s="8" t="s">
        <v>56</v>
      </c>
      <c r="E178" s="8"/>
      <c r="F178" s="25">
        <f t="shared" si="9"/>
        <v>752</v>
      </c>
      <c r="G178" s="25">
        <f t="shared" si="9"/>
        <v>752</v>
      </c>
      <c r="H178" s="25">
        <f t="shared" si="9"/>
        <v>752</v>
      </c>
      <c r="I178" s="170"/>
      <c r="J178" s="171"/>
      <c r="K178" s="74"/>
    </row>
    <row r="179" spans="1:11" ht="15" customHeight="1">
      <c r="A179" s="8" t="s">
        <v>159</v>
      </c>
      <c r="B179" s="87" t="s">
        <v>144</v>
      </c>
      <c r="C179" s="14"/>
      <c r="D179" s="8" t="s">
        <v>56</v>
      </c>
      <c r="E179" s="8"/>
      <c r="F179" s="25">
        <f t="shared" si="9"/>
        <v>14612</v>
      </c>
      <c r="G179" s="25">
        <f t="shared" si="9"/>
        <v>14612</v>
      </c>
      <c r="H179" s="25">
        <f t="shared" si="9"/>
        <v>14612</v>
      </c>
      <c r="I179" s="170"/>
      <c r="J179" s="171"/>
      <c r="K179" s="74"/>
    </row>
    <row r="180" spans="1:11" ht="15" customHeight="1">
      <c r="A180" s="87" t="s">
        <v>145</v>
      </c>
      <c r="B180" s="87" t="s">
        <v>451</v>
      </c>
      <c r="C180" s="14"/>
      <c r="D180" s="8" t="s">
        <v>56</v>
      </c>
      <c r="E180" s="8"/>
      <c r="F180" s="25">
        <f t="shared" si="9"/>
        <v>2449</v>
      </c>
      <c r="G180" s="25">
        <f t="shared" si="9"/>
        <v>2449</v>
      </c>
      <c r="H180" s="25">
        <f t="shared" si="9"/>
        <v>2449</v>
      </c>
      <c r="I180" s="170"/>
      <c r="J180" s="171"/>
      <c r="K180" s="74"/>
    </row>
    <row r="181" spans="1:11" ht="15" customHeight="1">
      <c r="A181" s="21" t="s">
        <v>148</v>
      </c>
      <c r="B181" s="87"/>
      <c r="C181" s="14"/>
      <c r="D181" s="8" t="s">
        <v>56</v>
      </c>
      <c r="E181" s="8"/>
      <c r="F181" s="25">
        <f t="shared" si="9"/>
        <v>0</v>
      </c>
      <c r="G181" s="25">
        <f t="shared" si="9"/>
        <v>0</v>
      </c>
      <c r="H181" s="25">
        <f t="shared" si="9"/>
        <v>0</v>
      </c>
      <c r="I181" s="170"/>
      <c r="J181" s="171"/>
      <c r="K181" s="74"/>
    </row>
    <row r="182" spans="1:11" ht="36">
      <c r="A182" s="24" t="s">
        <v>152</v>
      </c>
      <c r="B182" s="94"/>
      <c r="C182" s="10"/>
      <c r="D182" s="11"/>
      <c r="E182" s="7"/>
      <c r="F182" s="23"/>
      <c r="G182" s="23"/>
      <c r="H182" s="23"/>
      <c r="I182" s="27"/>
      <c r="J182" s="28"/>
      <c r="K182" s="74"/>
    </row>
    <row r="183" spans="1:11" ht="15" customHeight="1">
      <c r="A183" s="8" t="s">
        <v>146</v>
      </c>
      <c r="B183" s="87" t="s">
        <v>153</v>
      </c>
      <c r="C183" s="14"/>
      <c r="D183" s="8" t="s">
        <v>56</v>
      </c>
      <c r="E183" s="8"/>
      <c r="F183" s="25">
        <f t="shared" ref="F183:H190" si="10">F244+F305</f>
        <v>2855</v>
      </c>
      <c r="G183" s="25">
        <f t="shared" si="10"/>
        <v>3107</v>
      </c>
      <c r="H183" s="25">
        <f t="shared" si="10"/>
        <v>3273</v>
      </c>
      <c r="I183" s="170"/>
      <c r="J183" s="171"/>
      <c r="K183" s="74"/>
    </row>
    <row r="184" spans="1:11" ht="15" customHeight="1">
      <c r="A184" s="21" t="s">
        <v>147</v>
      </c>
      <c r="B184" s="87"/>
      <c r="C184" s="14"/>
      <c r="D184" s="8" t="s">
        <v>56</v>
      </c>
      <c r="E184" s="8"/>
      <c r="F184" s="25">
        <f t="shared" si="10"/>
        <v>0</v>
      </c>
      <c r="G184" s="25">
        <f t="shared" si="10"/>
        <v>0</v>
      </c>
      <c r="H184" s="25">
        <f t="shared" si="10"/>
        <v>0</v>
      </c>
      <c r="I184" s="170"/>
      <c r="J184" s="171"/>
      <c r="K184" s="74"/>
    </row>
    <row r="185" spans="1:11" ht="15" customHeight="1">
      <c r="A185" s="21" t="s">
        <v>157</v>
      </c>
      <c r="B185" s="87"/>
      <c r="C185" s="14"/>
      <c r="D185" s="8" t="s">
        <v>56</v>
      </c>
      <c r="E185" s="8"/>
      <c r="F185" s="25">
        <f t="shared" si="10"/>
        <v>0</v>
      </c>
      <c r="G185" s="25">
        <f t="shared" si="10"/>
        <v>0</v>
      </c>
      <c r="H185" s="25">
        <f t="shared" si="10"/>
        <v>0</v>
      </c>
      <c r="I185" s="170"/>
      <c r="J185" s="171"/>
      <c r="K185" s="74"/>
    </row>
    <row r="186" spans="1:11" ht="30" customHeight="1">
      <c r="A186" s="21" t="s">
        <v>160</v>
      </c>
      <c r="B186" s="87"/>
      <c r="C186" s="14"/>
      <c r="D186" s="8" t="s">
        <v>56</v>
      </c>
      <c r="E186" s="8"/>
      <c r="F186" s="25">
        <f t="shared" si="10"/>
        <v>0</v>
      </c>
      <c r="G186" s="25">
        <f t="shared" si="10"/>
        <v>0</v>
      </c>
      <c r="H186" s="25">
        <f t="shared" si="10"/>
        <v>0</v>
      </c>
      <c r="I186" s="170"/>
      <c r="J186" s="171"/>
      <c r="K186" s="74"/>
    </row>
    <row r="187" spans="1:11" ht="15" customHeight="1">
      <c r="A187" s="8" t="s">
        <v>158</v>
      </c>
      <c r="B187" s="87" t="s">
        <v>452</v>
      </c>
      <c r="C187" s="14"/>
      <c r="D187" s="8" t="s">
        <v>56</v>
      </c>
      <c r="E187" s="8"/>
      <c r="F187" s="25">
        <f t="shared" si="10"/>
        <v>903</v>
      </c>
      <c r="G187" s="25">
        <f t="shared" si="10"/>
        <v>903</v>
      </c>
      <c r="H187" s="25">
        <f t="shared" si="10"/>
        <v>903</v>
      </c>
      <c r="I187" s="170"/>
      <c r="J187" s="171"/>
      <c r="K187" s="74"/>
    </row>
    <row r="188" spans="1:11" ht="15" customHeight="1">
      <c r="A188" s="8" t="s">
        <v>159</v>
      </c>
      <c r="B188" s="87" t="s">
        <v>154</v>
      </c>
      <c r="C188" s="14"/>
      <c r="D188" s="8" t="s">
        <v>56</v>
      </c>
      <c r="E188" s="8"/>
      <c r="F188" s="25">
        <f t="shared" si="10"/>
        <v>32628</v>
      </c>
      <c r="G188" s="25">
        <f t="shared" si="10"/>
        <v>34140</v>
      </c>
      <c r="H188" s="25">
        <f t="shared" si="10"/>
        <v>35138</v>
      </c>
      <c r="I188" s="170"/>
      <c r="J188" s="171"/>
      <c r="K188" s="74"/>
    </row>
    <row r="189" spans="1:11" ht="15" customHeight="1">
      <c r="A189" s="87" t="s">
        <v>145</v>
      </c>
      <c r="B189" s="87" t="s">
        <v>155</v>
      </c>
      <c r="C189" s="14"/>
      <c r="D189" s="8" t="s">
        <v>56</v>
      </c>
      <c r="E189" s="8"/>
      <c r="F189" s="25">
        <f t="shared" si="10"/>
        <v>2769</v>
      </c>
      <c r="G189" s="25">
        <f t="shared" si="10"/>
        <v>2769</v>
      </c>
      <c r="H189" s="25">
        <f t="shared" si="10"/>
        <v>2769</v>
      </c>
      <c r="I189" s="170"/>
      <c r="J189" s="171"/>
      <c r="K189" s="74"/>
    </row>
    <row r="190" spans="1:11" ht="15" customHeight="1">
      <c r="A190" s="21" t="s">
        <v>148</v>
      </c>
      <c r="B190" s="87"/>
      <c r="C190" s="14"/>
      <c r="D190" s="8" t="s">
        <v>56</v>
      </c>
      <c r="E190" s="8"/>
      <c r="F190" s="25">
        <f t="shared" si="10"/>
        <v>0</v>
      </c>
      <c r="G190" s="25">
        <f t="shared" si="10"/>
        <v>0</v>
      </c>
      <c r="H190" s="25">
        <f t="shared" si="10"/>
        <v>0</v>
      </c>
      <c r="I190" s="170"/>
      <c r="J190" s="171"/>
      <c r="K190" s="74"/>
    </row>
    <row r="191" spans="1:11" ht="24">
      <c r="A191" s="24" t="s">
        <v>138</v>
      </c>
      <c r="B191" s="94"/>
      <c r="C191" s="10"/>
      <c r="D191" s="11"/>
      <c r="E191" s="7"/>
      <c r="F191" s="23"/>
      <c r="G191" s="23"/>
      <c r="H191" s="23"/>
      <c r="I191" s="27"/>
      <c r="J191" s="28"/>
      <c r="K191" s="74"/>
    </row>
    <row r="192" spans="1:11" ht="15" customHeight="1">
      <c r="A192" s="8" t="s">
        <v>109</v>
      </c>
      <c r="B192" s="87" t="s">
        <v>161</v>
      </c>
      <c r="C192" s="14"/>
      <c r="D192" s="8" t="s">
        <v>56</v>
      </c>
      <c r="E192" s="8"/>
      <c r="F192" s="25">
        <f t="shared" ref="F192:H197" si="11">F253+F314</f>
        <v>0.21</v>
      </c>
      <c r="G192" s="25">
        <f t="shared" si="11"/>
        <v>0.22</v>
      </c>
      <c r="H192" s="25">
        <f t="shared" si="11"/>
        <v>0.23</v>
      </c>
      <c r="I192" s="170"/>
      <c r="J192" s="171"/>
      <c r="K192" s="74"/>
    </row>
    <row r="193" spans="1:11" ht="15" customHeight="1">
      <c r="A193" s="8" t="s">
        <v>110</v>
      </c>
      <c r="B193" s="87" t="s">
        <v>162</v>
      </c>
      <c r="C193" s="14"/>
      <c r="D193" s="8" t="s">
        <v>56</v>
      </c>
      <c r="E193" s="8"/>
      <c r="F193" s="25">
        <f t="shared" si="11"/>
        <v>0.3</v>
      </c>
      <c r="G193" s="25">
        <f t="shared" si="11"/>
        <v>0.31</v>
      </c>
      <c r="H193" s="25">
        <f t="shared" si="11"/>
        <v>0.32</v>
      </c>
      <c r="I193" s="170"/>
      <c r="J193" s="171"/>
      <c r="K193" s="74"/>
    </row>
    <row r="194" spans="1:11" ht="15" customHeight="1">
      <c r="A194" s="8" t="s">
        <v>114</v>
      </c>
      <c r="B194" s="87" t="s">
        <v>163</v>
      </c>
      <c r="C194" s="14"/>
      <c r="D194" s="8" t="s">
        <v>56</v>
      </c>
      <c r="E194" s="8"/>
      <c r="F194" s="25">
        <f t="shared" si="11"/>
        <v>0.15</v>
      </c>
      <c r="G194" s="25">
        <f t="shared" si="11"/>
        <v>0.15</v>
      </c>
      <c r="H194" s="25">
        <f t="shared" si="11"/>
        <v>0.15</v>
      </c>
      <c r="I194" s="170"/>
      <c r="J194" s="171"/>
      <c r="K194" s="74"/>
    </row>
    <row r="195" spans="1:11" ht="15" customHeight="1">
      <c r="A195" s="8" t="s">
        <v>111</v>
      </c>
      <c r="B195" s="87" t="s">
        <v>164</v>
      </c>
      <c r="C195" s="14"/>
      <c r="D195" s="8" t="s">
        <v>56</v>
      </c>
      <c r="E195" s="8"/>
      <c r="F195" s="25">
        <f t="shared" si="11"/>
        <v>7.0000000000000007E-2</v>
      </c>
      <c r="G195" s="25">
        <f t="shared" si="11"/>
        <v>7.0000000000000007E-2</v>
      </c>
      <c r="H195" s="25">
        <f t="shared" si="11"/>
        <v>7.0000000000000007E-2</v>
      </c>
      <c r="I195" s="170"/>
      <c r="J195" s="171"/>
      <c r="K195" s="74"/>
    </row>
    <row r="196" spans="1:11" ht="15" customHeight="1">
      <c r="A196" s="8" t="s">
        <v>112</v>
      </c>
      <c r="B196" s="87" t="s">
        <v>165</v>
      </c>
      <c r="C196" s="14"/>
      <c r="D196" s="8" t="s">
        <v>56</v>
      </c>
      <c r="E196" s="8"/>
      <c r="F196" s="25">
        <f t="shared" si="11"/>
        <v>0.24</v>
      </c>
      <c r="G196" s="25">
        <f t="shared" si="11"/>
        <v>0.25</v>
      </c>
      <c r="H196" s="25">
        <f t="shared" si="11"/>
        <v>0.26</v>
      </c>
      <c r="I196" s="170"/>
      <c r="J196" s="171"/>
      <c r="K196" s="74"/>
    </row>
    <row r="197" spans="1:11" ht="15" customHeight="1">
      <c r="A197" s="8" t="s">
        <v>113</v>
      </c>
      <c r="B197" s="87" t="s">
        <v>166</v>
      </c>
      <c r="C197" s="14"/>
      <c r="D197" s="8" t="s">
        <v>56</v>
      </c>
      <c r="E197" s="8"/>
      <c r="F197" s="25">
        <f t="shared" si="11"/>
        <v>0.1</v>
      </c>
      <c r="G197" s="25">
        <f t="shared" si="11"/>
        <v>0.11</v>
      </c>
      <c r="H197" s="25">
        <f t="shared" si="11"/>
        <v>0.11</v>
      </c>
      <c r="I197" s="170"/>
      <c r="J197" s="171"/>
      <c r="K197" s="74"/>
    </row>
    <row r="198" spans="1:11" ht="41.25" customHeight="1">
      <c r="A198" s="7"/>
      <c r="B198" s="94"/>
      <c r="C198" s="10" t="s">
        <v>7</v>
      </c>
      <c r="D198" s="11" t="s">
        <v>26</v>
      </c>
      <c r="E198" s="7"/>
      <c r="F198" s="23"/>
      <c r="G198" s="23"/>
      <c r="H198" s="23"/>
      <c r="I198" s="27"/>
      <c r="J198" s="28"/>
      <c r="K198" s="74"/>
    </row>
    <row r="199" spans="1:11" ht="141" customHeight="1">
      <c r="A199" s="24" t="s">
        <v>81</v>
      </c>
      <c r="B199" s="94"/>
      <c r="C199" s="6"/>
      <c r="D199" s="15" t="s">
        <v>8</v>
      </c>
      <c r="E199" s="7"/>
      <c r="F199" s="23"/>
      <c r="G199" s="23"/>
      <c r="H199" s="23"/>
      <c r="I199" s="27"/>
      <c r="J199" s="28"/>
      <c r="K199" s="74"/>
    </row>
    <row r="200" spans="1:11" ht="24" customHeight="1">
      <c r="A200" s="87" t="s">
        <v>77</v>
      </c>
      <c r="B200" s="87" t="s">
        <v>82</v>
      </c>
      <c r="C200" s="14"/>
      <c r="D200" s="8" t="s">
        <v>62</v>
      </c>
      <c r="E200" s="290" t="s">
        <v>62</v>
      </c>
      <c r="F200" s="30">
        <v>657</v>
      </c>
      <c r="G200" s="30">
        <v>657</v>
      </c>
      <c r="H200" s="30">
        <v>657</v>
      </c>
      <c r="I200" s="293"/>
      <c r="J200" s="294"/>
      <c r="K200" s="73"/>
    </row>
    <row r="201" spans="1:11" ht="36">
      <c r="A201" s="87" t="s">
        <v>69</v>
      </c>
      <c r="B201" s="87" t="s">
        <v>85</v>
      </c>
      <c r="C201" s="14"/>
      <c r="D201" s="8" t="s">
        <v>62</v>
      </c>
      <c r="E201" s="291"/>
      <c r="F201" s="30">
        <v>714</v>
      </c>
      <c r="G201" s="30">
        <v>714</v>
      </c>
      <c r="H201" s="30">
        <v>714</v>
      </c>
      <c r="I201" s="293"/>
      <c r="J201" s="294"/>
      <c r="K201" s="73"/>
    </row>
    <row r="202" spans="1:11" ht="27.75" customHeight="1">
      <c r="A202" s="87" t="s">
        <v>217</v>
      </c>
      <c r="B202" s="87" t="s">
        <v>82</v>
      </c>
      <c r="C202" s="14"/>
      <c r="D202" s="8" t="s">
        <v>62</v>
      </c>
      <c r="E202" s="291"/>
      <c r="F202" s="30">
        <v>1000</v>
      </c>
      <c r="G202" s="30">
        <v>1000</v>
      </c>
      <c r="H202" s="30">
        <v>1000</v>
      </c>
      <c r="I202" s="293"/>
      <c r="J202" s="294"/>
      <c r="K202" s="73"/>
    </row>
    <row r="203" spans="1:11" ht="27.75" customHeight="1">
      <c r="A203" s="87" t="s">
        <v>70</v>
      </c>
      <c r="B203" s="87" t="s">
        <v>85</v>
      </c>
      <c r="C203" s="14"/>
      <c r="D203" s="8" t="s">
        <v>62</v>
      </c>
      <c r="E203" s="291"/>
      <c r="F203" s="30">
        <v>714</v>
      </c>
      <c r="G203" s="30">
        <v>714</v>
      </c>
      <c r="H203" s="30">
        <v>714</v>
      </c>
      <c r="I203" s="293"/>
      <c r="J203" s="294"/>
      <c r="K203" s="73"/>
    </row>
    <row r="204" spans="1:11" ht="48">
      <c r="A204" s="87" t="s">
        <v>71</v>
      </c>
      <c r="B204" s="87" t="s">
        <v>85</v>
      </c>
      <c r="C204" s="14"/>
      <c r="D204" s="8" t="s">
        <v>62</v>
      </c>
      <c r="E204" s="291"/>
      <c r="F204" s="30">
        <v>714</v>
      </c>
      <c r="G204" s="30">
        <v>714</v>
      </c>
      <c r="H204" s="30">
        <v>714</v>
      </c>
      <c r="I204" s="293"/>
      <c r="J204" s="294"/>
      <c r="K204" s="73"/>
    </row>
    <row r="205" spans="1:11" ht="27" customHeight="1">
      <c r="A205" s="21" t="s">
        <v>72</v>
      </c>
      <c r="B205" s="87" t="s">
        <v>84</v>
      </c>
      <c r="C205" s="14"/>
      <c r="D205" s="8" t="s">
        <v>62</v>
      </c>
      <c r="E205" s="291"/>
      <c r="F205" s="30">
        <v>771</v>
      </c>
      <c r="G205" s="30">
        <v>771</v>
      </c>
      <c r="H205" s="30">
        <v>771</v>
      </c>
      <c r="I205" s="293"/>
      <c r="J205" s="294"/>
      <c r="K205" s="73"/>
    </row>
    <row r="206" spans="1:11" ht="26.25" customHeight="1">
      <c r="A206" s="26" t="s">
        <v>73</v>
      </c>
      <c r="B206" s="87" t="s">
        <v>84</v>
      </c>
      <c r="C206" s="14"/>
      <c r="D206" s="8" t="s">
        <v>62</v>
      </c>
      <c r="E206" s="291"/>
      <c r="F206" s="30">
        <v>928</v>
      </c>
      <c r="G206" s="30">
        <v>928</v>
      </c>
      <c r="H206" s="30">
        <v>928</v>
      </c>
      <c r="I206" s="293"/>
      <c r="J206" s="294"/>
      <c r="K206" s="73"/>
    </row>
    <row r="207" spans="1:11" ht="26.25" customHeight="1">
      <c r="A207" s="26" t="s">
        <v>78</v>
      </c>
      <c r="B207" s="87" t="s">
        <v>83</v>
      </c>
      <c r="C207" s="14"/>
      <c r="D207" s="8" t="s">
        <v>62</v>
      </c>
      <c r="E207" s="291"/>
      <c r="F207" s="30">
        <v>1300</v>
      </c>
      <c r="G207" s="30">
        <v>1300</v>
      </c>
      <c r="H207" s="30">
        <v>1300</v>
      </c>
      <c r="I207" s="293"/>
      <c r="J207" s="294"/>
      <c r="K207" s="73"/>
    </row>
    <row r="208" spans="1:11" ht="26.25" customHeight="1">
      <c r="A208" s="26" t="s">
        <v>74</v>
      </c>
      <c r="B208" s="87" t="s">
        <v>84</v>
      </c>
      <c r="C208" s="14"/>
      <c r="D208" s="8" t="s">
        <v>62</v>
      </c>
      <c r="E208" s="291"/>
      <c r="F208" s="30">
        <v>1428</v>
      </c>
      <c r="G208" s="30">
        <v>1428</v>
      </c>
      <c r="H208" s="30">
        <v>1428</v>
      </c>
      <c r="I208" s="293"/>
      <c r="J208" s="294"/>
      <c r="K208" s="73"/>
    </row>
    <row r="209" spans="1:11" ht="26.25" customHeight="1">
      <c r="A209" s="21" t="s">
        <v>79</v>
      </c>
      <c r="B209" s="87" t="s">
        <v>82</v>
      </c>
      <c r="C209" s="14"/>
      <c r="D209" s="8" t="s">
        <v>62</v>
      </c>
      <c r="E209" s="291"/>
      <c r="F209" s="30">
        <v>711</v>
      </c>
      <c r="G209" s="30">
        <v>711</v>
      </c>
      <c r="H209" s="30">
        <v>711</v>
      </c>
      <c r="I209" s="293"/>
      <c r="J209" s="294"/>
      <c r="K209" s="73"/>
    </row>
    <row r="210" spans="1:11" ht="26.25" customHeight="1">
      <c r="A210" s="87" t="s">
        <v>75</v>
      </c>
      <c r="B210" s="87" t="s">
        <v>85</v>
      </c>
      <c r="C210" s="14"/>
      <c r="D210" s="8" t="s">
        <v>62</v>
      </c>
      <c r="E210" s="291"/>
      <c r="F210" s="30">
        <v>771</v>
      </c>
      <c r="G210" s="30">
        <v>771</v>
      </c>
      <c r="H210" s="30">
        <v>771</v>
      </c>
      <c r="I210" s="293"/>
      <c r="J210" s="294"/>
      <c r="K210" s="73"/>
    </row>
    <row r="211" spans="1:11" ht="26.25" customHeight="1">
      <c r="A211" s="21" t="s">
        <v>80</v>
      </c>
      <c r="B211" s="87" t="s">
        <v>82</v>
      </c>
      <c r="C211" s="14"/>
      <c r="D211" s="8" t="s">
        <v>62</v>
      </c>
      <c r="E211" s="291"/>
      <c r="F211" s="30">
        <v>755</v>
      </c>
      <c r="G211" s="30">
        <v>755</v>
      </c>
      <c r="H211" s="30">
        <v>755</v>
      </c>
      <c r="I211" s="293"/>
      <c r="J211" s="294"/>
      <c r="K211" s="73"/>
    </row>
    <row r="212" spans="1:11" ht="26.25" customHeight="1">
      <c r="A212" s="87" t="s">
        <v>76</v>
      </c>
      <c r="B212" s="87" t="s">
        <v>85</v>
      </c>
      <c r="C212" s="14"/>
      <c r="D212" s="8" t="s">
        <v>62</v>
      </c>
      <c r="E212" s="291"/>
      <c r="F212" s="30">
        <v>821</v>
      </c>
      <c r="G212" s="30">
        <v>821</v>
      </c>
      <c r="H212" s="30">
        <v>821</v>
      </c>
      <c r="I212" s="293"/>
      <c r="J212" s="294"/>
      <c r="K212" s="73"/>
    </row>
    <row r="213" spans="1:11" ht="26.25" customHeight="1">
      <c r="A213" s="160"/>
      <c r="B213" s="87"/>
      <c r="C213" s="14"/>
      <c r="D213" s="8" t="s">
        <v>62</v>
      </c>
      <c r="E213" s="292"/>
      <c r="F213" s="30"/>
      <c r="G213" s="30"/>
      <c r="H213" s="30"/>
      <c r="I213" s="293"/>
      <c r="J213" s="294"/>
      <c r="K213" s="73"/>
    </row>
    <row r="214" spans="1:11" ht="78.75">
      <c r="A214" s="24" t="s">
        <v>86</v>
      </c>
      <c r="B214" s="94"/>
      <c r="C214" s="10"/>
      <c r="D214" s="15" t="s">
        <v>98</v>
      </c>
      <c r="E214" s="7"/>
      <c r="F214" s="23"/>
      <c r="G214" s="23"/>
      <c r="H214" s="23"/>
      <c r="I214" s="27"/>
      <c r="J214" s="28"/>
      <c r="K214" s="74"/>
    </row>
    <row r="215" spans="1:11" ht="15" customHeight="1">
      <c r="A215" s="8" t="s">
        <v>219</v>
      </c>
      <c r="B215" s="87" t="s">
        <v>87</v>
      </c>
      <c r="C215" s="14"/>
      <c r="D215" s="8" t="s">
        <v>99</v>
      </c>
      <c r="E215" s="290" t="s">
        <v>51</v>
      </c>
      <c r="F215" s="254">
        <v>17633.79</v>
      </c>
      <c r="G215" s="30">
        <v>17633.79</v>
      </c>
      <c r="H215" s="30">
        <v>17633.79</v>
      </c>
      <c r="I215" s="293"/>
      <c r="J215" s="294"/>
      <c r="K215" s="73"/>
    </row>
    <row r="216" spans="1:11" ht="36">
      <c r="A216" s="8" t="s">
        <v>220</v>
      </c>
      <c r="B216" s="87" t="s">
        <v>88</v>
      </c>
      <c r="C216" s="14"/>
      <c r="D216" s="8" t="s">
        <v>99</v>
      </c>
      <c r="E216" s="291"/>
      <c r="F216" s="254">
        <v>17633.79</v>
      </c>
      <c r="G216" s="254">
        <v>17633.79</v>
      </c>
      <c r="H216" s="254">
        <v>17633.79</v>
      </c>
      <c r="I216" s="293"/>
      <c r="J216" s="294"/>
      <c r="K216" s="73"/>
    </row>
    <row r="217" spans="1:11" ht="15" customHeight="1">
      <c r="A217" s="8" t="s">
        <v>221</v>
      </c>
      <c r="B217" s="87" t="s">
        <v>89</v>
      </c>
      <c r="C217" s="14"/>
      <c r="D217" s="8" t="s">
        <v>99</v>
      </c>
      <c r="E217" s="291"/>
      <c r="F217" s="254">
        <v>17633.79</v>
      </c>
      <c r="G217" s="254">
        <v>17633.79</v>
      </c>
      <c r="H217" s="254">
        <v>17633.79</v>
      </c>
      <c r="I217" s="293"/>
      <c r="J217" s="294"/>
      <c r="K217" s="73"/>
    </row>
    <row r="218" spans="1:11" ht="36">
      <c r="A218" s="8" t="s">
        <v>345</v>
      </c>
      <c r="B218" s="87" t="s">
        <v>90</v>
      </c>
      <c r="C218" s="14"/>
      <c r="D218" s="8" t="s">
        <v>99</v>
      </c>
      <c r="E218" s="291"/>
      <c r="F218" s="254">
        <v>13225.34</v>
      </c>
      <c r="G218" s="254">
        <v>13225.34</v>
      </c>
      <c r="H218" s="254">
        <v>13225.34</v>
      </c>
      <c r="I218" s="293"/>
      <c r="J218" s="294"/>
      <c r="K218" s="73"/>
    </row>
    <row r="219" spans="1:11" ht="36">
      <c r="A219" s="8" t="s">
        <v>222</v>
      </c>
      <c r="B219" s="87" t="s">
        <v>91</v>
      </c>
      <c r="C219" s="14"/>
      <c r="D219" s="8" t="s">
        <v>99</v>
      </c>
      <c r="E219" s="291"/>
      <c r="F219" s="254">
        <v>2997.74</v>
      </c>
      <c r="G219" s="254">
        <v>2997.74</v>
      </c>
      <c r="H219" s="254">
        <v>2997.74</v>
      </c>
      <c r="I219" s="293"/>
      <c r="J219" s="294"/>
      <c r="K219" s="73"/>
    </row>
    <row r="220" spans="1:11" ht="15" customHeight="1">
      <c r="A220" s="26" t="s">
        <v>223</v>
      </c>
      <c r="B220" s="87" t="s">
        <v>92</v>
      </c>
      <c r="C220" s="14"/>
      <c r="D220" s="8" t="s">
        <v>99</v>
      </c>
      <c r="E220" s="291"/>
      <c r="F220" s="254">
        <v>21108.77</v>
      </c>
      <c r="G220" s="254">
        <v>21108.77</v>
      </c>
      <c r="H220" s="254">
        <v>21108.77</v>
      </c>
      <c r="I220" s="293"/>
      <c r="J220" s="294"/>
      <c r="K220" s="73"/>
    </row>
    <row r="221" spans="1:11" ht="36">
      <c r="A221" s="26" t="s">
        <v>224</v>
      </c>
      <c r="B221" s="87" t="s">
        <v>93</v>
      </c>
      <c r="C221" s="14"/>
      <c r="D221" s="8" t="s">
        <v>99</v>
      </c>
      <c r="E221" s="291"/>
      <c r="F221" s="254">
        <v>21108.77</v>
      </c>
      <c r="G221" s="254">
        <v>21108.77</v>
      </c>
      <c r="H221" s="254">
        <v>21108.77</v>
      </c>
      <c r="I221" s="293"/>
      <c r="J221" s="294"/>
      <c r="K221" s="73"/>
    </row>
    <row r="222" spans="1:11" ht="15" customHeight="1">
      <c r="A222" s="26" t="s">
        <v>225</v>
      </c>
      <c r="B222" s="87" t="s">
        <v>94</v>
      </c>
      <c r="C222" s="14"/>
      <c r="D222" s="8" t="s">
        <v>99</v>
      </c>
      <c r="E222" s="291"/>
      <c r="F222" s="254">
        <v>21108.77</v>
      </c>
      <c r="G222" s="254">
        <v>21108.77</v>
      </c>
      <c r="H222" s="254">
        <v>21108.77</v>
      </c>
      <c r="I222" s="293"/>
      <c r="J222" s="294"/>
      <c r="K222" s="73"/>
    </row>
    <row r="223" spans="1:11" ht="36">
      <c r="A223" s="26" t="s">
        <v>346</v>
      </c>
      <c r="B223" s="87" t="s">
        <v>95</v>
      </c>
      <c r="C223" s="14"/>
      <c r="D223" s="8" t="s">
        <v>99</v>
      </c>
      <c r="E223" s="291"/>
      <c r="F223" s="254">
        <v>15831.58</v>
      </c>
      <c r="G223" s="254">
        <v>15831.58</v>
      </c>
      <c r="H223" s="254">
        <v>15831.58</v>
      </c>
      <c r="I223" s="293"/>
      <c r="J223" s="294"/>
      <c r="K223" s="73"/>
    </row>
    <row r="224" spans="1:11" ht="36">
      <c r="A224" s="26" t="s">
        <v>226</v>
      </c>
      <c r="B224" s="87" t="s">
        <v>96</v>
      </c>
      <c r="C224" s="14"/>
      <c r="D224" s="8" t="s">
        <v>99</v>
      </c>
      <c r="E224" s="291"/>
      <c r="F224" s="254">
        <v>3588.49</v>
      </c>
      <c r="G224" s="254">
        <v>3588.49</v>
      </c>
      <c r="H224" s="254">
        <v>3588.49</v>
      </c>
      <c r="I224" s="293"/>
      <c r="J224" s="294"/>
      <c r="K224" s="73"/>
    </row>
    <row r="225" spans="1:11" ht="141" customHeight="1">
      <c r="A225" s="24" t="s">
        <v>156</v>
      </c>
      <c r="B225" s="94"/>
      <c r="C225" s="6"/>
      <c r="D225" s="15" t="s">
        <v>8</v>
      </c>
      <c r="E225" s="7"/>
      <c r="F225" s="23"/>
      <c r="G225" s="23"/>
      <c r="H225" s="23"/>
      <c r="I225" s="27"/>
      <c r="J225" s="28"/>
      <c r="K225" s="74"/>
    </row>
    <row r="226" spans="1:11" ht="24" customHeight="1">
      <c r="A226" s="8" t="s">
        <v>146</v>
      </c>
      <c r="B226" s="87" t="s">
        <v>149</v>
      </c>
      <c r="C226" s="14"/>
      <c r="D226" s="8" t="s">
        <v>62</v>
      </c>
      <c r="E226" s="290" t="s">
        <v>62</v>
      </c>
      <c r="F226" s="30">
        <v>1833</v>
      </c>
      <c r="G226" s="30">
        <v>1833</v>
      </c>
      <c r="H226" s="30">
        <v>1833</v>
      </c>
      <c r="I226" s="293"/>
      <c r="J226" s="294"/>
      <c r="K226" s="73"/>
    </row>
    <row r="227" spans="1:11" ht="72">
      <c r="A227" s="21" t="s">
        <v>147</v>
      </c>
      <c r="B227" s="87"/>
      <c r="C227" s="14"/>
      <c r="D227" s="8" t="s">
        <v>62</v>
      </c>
      <c r="E227" s="291"/>
      <c r="F227" s="30">
        <v>0</v>
      </c>
      <c r="G227" s="30">
        <v>0</v>
      </c>
      <c r="H227" s="30">
        <v>0</v>
      </c>
      <c r="I227" s="293"/>
      <c r="J227" s="294"/>
      <c r="K227" s="73"/>
    </row>
    <row r="228" spans="1:11" ht="47.25" customHeight="1">
      <c r="A228" s="8" t="s">
        <v>157</v>
      </c>
      <c r="B228" s="87" t="s">
        <v>450</v>
      </c>
      <c r="C228" s="14"/>
      <c r="D228" s="8" t="s">
        <v>62</v>
      </c>
      <c r="E228" s="291"/>
      <c r="F228" s="30">
        <v>1833</v>
      </c>
      <c r="G228" s="30">
        <v>1833</v>
      </c>
      <c r="H228" s="30">
        <v>1833</v>
      </c>
      <c r="I228" s="293"/>
      <c r="J228" s="294"/>
      <c r="K228" s="73"/>
    </row>
    <row r="229" spans="1:11" ht="27.75" customHeight="1">
      <c r="A229" s="8" t="s">
        <v>158</v>
      </c>
      <c r="B229" s="87" t="s">
        <v>150</v>
      </c>
      <c r="C229" s="14"/>
      <c r="D229" s="8" t="s">
        <v>62</v>
      </c>
      <c r="E229" s="291"/>
      <c r="F229" s="30">
        <v>383</v>
      </c>
      <c r="G229" s="30">
        <v>383</v>
      </c>
      <c r="H229" s="30">
        <v>383</v>
      </c>
      <c r="I229" s="293"/>
      <c r="J229" s="294"/>
      <c r="K229" s="73"/>
    </row>
    <row r="230" spans="1:11" ht="60">
      <c r="A230" s="21" t="s">
        <v>160</v>
      </c>
      <c r="B230" s="87"/>
      <c r="C230" s="14"/>
      <c r="D230" s="8" t="s">
        <v>62</v>
      </c>
      <c r="E230" s="291"/>
      <c r="F230" s="30">
        <v>0</v>
      </c>
      <c r="G230" s="30">
        <v>0</v>
      </c>
      <c r="H230" s="30">
        <v>0</v>
      </c>
      <c r="I230" s="293"/>
      <c r="J230" s="294"/>
      <c r="K230" s="73"/>
    </row>
    <row r="231" spans="1:11" ht="27" customHeight="1">
      <c r="A231" s="8" t="s">
        <v>159</v>
      </c>
      <c r="B231" s="87" t="s">
        <v>151</v>
      </c>
      <c r="C231" s="14"/>
      <c r="D231" s="8" t="s">
        <v>62</v>
      </c>
      <c r="E231" s="291"/>
      <c r="F231" s="30">
        <v>9765</v>
      </c>
      <c r="G231" s="30">
        <v>9765</v>
      </c>
      <c r="H231" s="30">
        <v>9765</v>
      </c>
      <c r="I231" s="293"/>
      <c r="J231" s="294"/>
      <c r="K231" s="73"/>
    </row>
    <row r="232" spans="1:11" ht="26.25" customHeight="1">
      <c r="A232" s="21" t="s">
        <v>145</v>
      </c>
      <c r="B232" s="87"/>
      <c r="C232" s="14"/>
      <c r="D232" s="8" t="s">
        <v>62</v>
      </c>
      <c r="E232" s="291"/>
      <c r="F232" s="30">
        <v>0</v>
      </c>
      <c r="G232" s="30">
        <v>0</v>
      </c>
      <c r="H232" s="30">
        <v>0</v>
      </c>
      <c r="I232" s="293"/>
      <c r="J232" s="294"/>
      <c r="K232" s="73"/>
    </row>
    <row r="233" spans="1:11" ht="26.25" customHeight="1">
      <c r="A233" s="21" t="s">
        <v>148</v>
      </c>
      <c r="B233" s="87"/>
      <c r="C233" s="14"/>
      <c r="D233" s="8" t="s">
        <v>62</v>
      </c>
      <c r="E233" s="292"/>
      <c r="F233" s="30">
        <v>0</v>
      </c>
      <c r="G233" s="30">
        <v>0</v>
      </c>
      <c r="H233" s="30">
        <v>0</v>
      </c>
      <c r="I233" s="293"/>
      <c r="J233" s="294"/>
      <c r="K233" s="73"/>
    </row>
    <row r="234" spans="1:11" ht="141" customHeight="1">
      <c r="A234" s="24" t="s">
        <v>140</v>
      </c>
      <c r="B234" s="94"/>
      <c r="C234" s="6"/>
      <c r="D234" s="15" t="s">
        <v>8</v>
      </c>
      <c r="E234" s="7"/>
      <c r="F234" s="23"/>
      <c r="G234" s="23"/>
      <c r="H234" s="23"/>
      <c r="I234" s="27"/>
      <c r="J234" s="28"/>
      <c r="K234" s="74"/>
    </row>
    <row r="235" spans="1:11" ht="24" customHeight="1">
      <c r="A235" s="8" t="s">
        <v>146</v>
      </c>
      <c r="B235" s="87" t="s">
        <v>141</v>
      </c>
      <c r="C235" s="14"/>
      <c r="D235" s="8" t="s">
        <v>62</v>
      </c>
      <c r="E235" s="290" t="s">
        <v>62</v>
      </c>
      <c r="F235" s="30">
        <v>2494</v>
      </c>
      <c r="G235" s="30">
        <v>2494</v>
      </c>
      <c r="H235" s="30">
        <v>2494</v>
      </c>
      <c r="I235" s="293"/>
      <c r="J235" s="294"/>
      <c r="K235" s="73"/>
    </row>
    <row r="236" spans="1:11" ht="72">
      <c r="A236" s="21" t="s">
        <v>147</v>
      </c>
      <c r="B236" s="87"/>
      <c r="C236" s="14"/>
      <c r="D236" s="8" t="s">
        <v>62</v>
      </c>
      <c r="E236" s="291"/>
      <c r="F236" s="30">
        <v>0</v>
      </c>
      <c r="G236" s="30">
        <v>0</v>
      </c>
      <c r="H236" s="30">
        <v>0</v>
      </c>
      <c r="I236" s="293"/>
      <c r="J236" s="294"/>
      <c r="K236" s="73"/>
    </row>
    <row r="237" spans="1:11" ht="27.75" customHeight="1">
      <c r="A237" s="8" t="s">
        <v>157</v>
      </c>
      <c r="B237" s="87" t="s">
        <v>142</v>
      </c>
      <c r="C237" s="14"/>
      <c r="D237" s="8" t="s">
        <v>62</v>
      </c>
      <c r="E237" s="291"/>
      <c r="F237" s="30">
        <v>2494</v>
      </c>
      <c r="G237" s="30">
        <v>2494</v>
      </c>
      <c r="H237" s="30">
        <v>2494</v>
      </c>
      <c r="I237" s="293"/>
      <c r="J237" s="294"/>
      <c r="K237" s="73"/>
    </row>
    <row r="238" spans="1:11" ht="27.75" customHeight="1">
      <c r="A238" s="21" t="s">
        <v>160</v>
      </c>
      <c r="B238" s="87"/>
      <c r="C238" s="14"/>
      <c r="D238" s="8" t="s">
        <v>62</v>
      </c>
      <c r="E238" s="291"/>
      <c r="F238" s="30">
        <v>0</v>
      </c>
      <c r="G238" s="30">
        <v>0</v>
      </c>
      <c r="H238" s="30">
        <v>0</v>
      </c>
      <c r="I238" s="293"/>
      <c r="J238" s="294"/>
      <c r="K238" s="73"/>
    </row>
    <row r="239" spans="1:11" ht="24">
      <c r="A239" s="8" t="s">
        <v>158</v>
      </c>
      <c r="B239" s="87" t="s">
        <v>143</v>
      </c>
      <c r="C239" s="14"/>
      <c r="D239" s="8" t="s">
        <v>62</v>
      </c>
      <c r="E239" s="291"/>
      <c r="F239" s="30">
        <v>639</v>
      </c>
      <c r="G239" s="30">
        <v>639</v>
      </c>
      <c r="H239" s="30">
        <v>639</v>
      </c>
      <c r="I239" s="293"/>
      <c r="J239" s="294"/>
      <c r="K239" s="73"/>
    </row>
    <row r="240" spans="1:11" ht="27" customHeight="1">
      <c r="A240" s="8" t="s">
        <v>159</v>
      </c>
      <c r="B240" s="87" t="s">
        <v>144</v>
      </c>
      <c r="C240" s="14"/>
      <c r="D240" s="8" t="s">
        <v>62</v>
      </c>
      <c r="E240" s="291"/>
      <c r="F240" s="30">
        <v>12419</v>
      </c>
      <c r="G240" s="30">
        <v>12419</v>
      </c>
      <c r="H240" s="30">
        <v>12419</v>
      </c>
      <c r="I240" s="293"/>
      <c r="J240" s="294"/>
      <c r="K240" s="73"/>
    </row>
    <row r="241" spans="1:11" ht="26.25" customHeight="1">
      <c r="A241" s="87" t="s">
        <v>145</v>
      </c>
      <c r="B241" s="87" t="s">
        <v>451</v>
      </c>
      <c r="C241" s="14"/>
      <c r="D241" s="8" t="s">
        <v>62</v>
      </c>
      <c r="E241" s="291"/>
      <c r="F241" s="30">
        <v>2082</v>
      </c>
      <c r="G241" s="30">
        <v>2082</v>
      </c>
      <c r="H241" s="30">
        <v>2082</v>
      </c>
      <c r="I241" s="293"/>
      <c r="J241" s="294"/>
      <c r="K241" s="73"/>
    </row>
    <row r="242" spans="1:11" ht="26.25" customHeight="1">
      <c r="A242" s="21" t="s">
        <v>148</v>
      </c>
      <c r="B242" s="87"/>
      <c r="C242" s="14"/>
      <c r="D242" s="8" t="s">
        <v>62</v>
      </c>
      <c r="E242" s="292"/>
      <c r="F242" s="30">
        <v>0</v>
      </c>
      <c r="G242" s="30">
        <v>0</v>
      </c>
      <c r="H242" s="30">
        <v>0</v>
      </c>
      <c r="I242" s="293"/>
      <c r="J242" s="294"/>
      <c r="K242" s="73"/>
    </row>
    <row r="243" spans="1:11" ht="141" customHeight="1">
      <c r="A243" s="24" t="s">
        <v>152</v>
      </c>
      <c r="B243" s="94"/>
      <c r="C243" s="6"/>
      <c r="D243" s="15" t="s">
        <v>8</v>
      </c>
      <c r="E243" s="7"/>
      <c r="F243" s="23"/>
      <c r="G243" s="23"/>
      <c r="H243" s="23"/>
      <c r="I243" s="27"/>
      <c r="J243" s="28"/>
      <c r="K243" s="74"/>
    </row>
    <row r="244" spans="1:11" ht="24" customHeight="1">
      <c r="A244" s="8" t="s">
        <v>146</v>
      </c>
      <c r="B244" s="87" t="s">
        <v>153</v>
      </c>
      <c r="C244" s="14"/>
      <c r="D244" s="8" t="s">
        <v>62</v>
      </c>
      <c r="E244" s="290" t="s">
        <v>62</v>
      </c>
      <c r="F244" s="30">
        <v>2427</v>
      </c>
      <c r="G244" s="30">
        <v>2641</v>
      </c>
      <c r="H244" s="30">
        <v>2782</v>
      </c>
      <c r="I244" s="293"/>
      <c r="J244" s="294"/>
      <c r="K244" s="73"/>
    </row>
    <row r="245" spans="1:11" ht="72">
      <c r="A245" s="21" t="s">
        <v>147</v>
      </c>
      <c r="B245" s="87"/>
      <c r="C245" s="14"/>
      <c r="D245" s="8" t="s">
        <v>62</v>
      </c>
      <c r="E245" s="291"/>
      <c r="F245" s="30">
        <v>0</v>
      </c>
      <c r="G245" s="30">
        <v>0</v>
      </c>
      <c r="H245" s="30">
        <v>0</v>
      </c>
      <c r="I245" s="293"/>
      <c r="J245" s="294"/>
      <c r="K245" s="73"/>
    </row>
    <row r="246" spans="1:11" ht="27.75" customHeight="1">
      <c r="A246" s="21" t="s">
        <v>157</v>
      </c>
      <c r="B246" s="87"/>
      <c r="C246" s="14"/>
      <c r="D246" s="8" t="s">
        <v>62</v>
      </c>
      <c r="E246" s="291"/>
      <c r="F246" s="30">
        <v>0</v>
      </c>
      <c r="G246" s="30">
        <v>0</v>
      </c>
      <c r="H246" s="30">
        <v>0</v>
      </c>
      <c r="I246" s="293"/>
      <c r="J246" s="294"/>
      <c r="K246" s="73"/>
    </row>
    <row r="247" spans="1:11" ht="27.75" customHeight="1">
      <c r="A247" s="21" t="s">
        <v>160</v>
      </c>
      <c r="B247" s="87"/>
      <c r="C247" s="14"/>
      <c r="D247" s="8" t="s">
        <v>62</v>
      </c>
      <c r="E247" s="291"/>
      <c r="F247" s="30">
        <v>0</v>
      </c>
      <c r="G247" s="30">
        <v>0</v>
      </c>
      <c r="H247" s="30">
        <v>0</v>
      </c>
      <c r="I247" s="293"/>
      <c r="J247" s="294"/>
      <c r="K247" s="73"/>
    </row>
    <row r="248" spans="1:11" ht="24">
      <c r="A248" s="8" t="s">
        <v>158</v>
      </c>
      <c r="B248" s="87" t="s">
        <v>452</v>
      </c>
      <c r="C248" s="14"/>
      <c r="D248" s="8" t="s">
        <v>62</v>
      </c>
      <c r="E248" s="291"/>
      <c r="F248" s="30">
        <v>767</v>
      </c>
      <c r="G248" s="30">
        <v>767</v>
      </c>
      <c r="H248" s="30">
        <v>767</v>
      </c>
      <c r="I248" s="293"/>
      <c r="J248" s="294"/>
      <c r="K248" s="73"/>
    </row>
    <row r="249" spans="1:11" ht="27" customHeight="1">
      <c r="A249" s="8" t="s">
        <v>159</v>
      </c>
      <c r="B249" s="87" t="s">
        <v>154</v>
      </c>
      <c r="C249" s="14"/>
      <c r="D249" s="8" t="s">
        <v>62</v>
      </c>
      <c r="E249" s="291"/>
      <c r="F249" s="30">
        <v>27732</v>
      </c>
      <c r="G249" s="30">
        <v>29017</v>
      </c>
      <c r="H249" s="30">
        <v>29865</v>
      </c>
      <c r="I249" s="293"/>
      <c r="J249" s="294"/>
      <c r="K249" s="73"/>
    </row>
    <row r="250" spans="1:11" ht="26.25" customHeight="1">
      <c r="A250" s="87" t="s">
        <v>145</v>
      </c>
      <c r="B250" s="87" t="s">
        <v>155</v>
      </c>
      <c r="C250" s="14"/>
      <c r="D250" s="8" t="s">
        <v>62</v>
      </c>
      <c r="E250" s="291"/>
      <c r="F250" s="30">
        <v>2353</v>
      </c>
      <c r="G250" s="30">
        <v>2353</v>
      </c>
      <c r="H250" s="30">
        <v>2353</v>
      </c>
      <c r="I250" s="293"/>
      <c r="J250" s="294"/>
      <c r="K250" s="73"/>
    </row>
    <row r="251" spans="1:11" ht="26.25" customHeight="1">
      <c r="A251" s="21" t="s">
        <v>148</v>
      </c>
      <c r="B251" s="87"/>
      <c r="C251" s="14"/>
      <c r="D251" s="8" t="s">
        <v>62</v>
      </c>
      <c r="E251" s="292"/>
      <c r="F251" s="30">
        <v>0</v>
      </c>
      <c r="G251" s="30">
        <v>0</v>
      </c>
      <c r="H251" s="30">
        <v>0</v>
      </c>
      <c r="I251" s="293"/>
      <c r="J251" s="294"/>
      <c r="K251" s="73"/>
    </row>
    <row r="252" spans="1:11" ht="78.75">
      <c r="A252" s="24" t="s">
        <v>138</v>
      </c>
      <c r="B252" s="94"/>
      <c r="C252" s="10"/>
      <c r="D252" s="15" t="s">
        <v>98</v>
      </c>
      <c r="E252" s="7"/>
      <c r="F252" s="23"/>
      <c r="G252" s="23"/>
      <c r="H252" s="23"/>
      <c r="I252" s="27"/>
      <c r="J252" s="28"/>
      <c r="K252" s="74"/>
    </row>
    <row r="253" spans="1:11" ht="15" customHeight="1">
      <c r="A253" s="8" t="s">
        <v>109</v>
      </c>
      <c r="B253" s="87" t="s">
        <v>161</v>
      </c>
      <c r="C253" s="14"/>
      <c r="D253" s="8" t="s">
        <v>62</v>
      </c>
      <c r="E253" s="290" t="s">
        <v>62</v>
      </c>
      <c r="F253" s="30">
        <v>0.18</v>
      </c>
      <c r="G253" s="30">
        <v>0.19</v>
      </c>
      <c r="H253" s="30">
        <v>0.2</v>
      </c>
      <c r="I253" s="293"/>
      <c r="J253" s="294"/>
      <c r="K253" s="73"/>
    </row>
    <row r="254" spans="1:11" ht="15" customHeight="1">
      <c r="A254" s="8" t="s">
        <v>110</v>
      </c>
      <c r="B254" s="87" t="s">
        <v>162</v>
      </c>
      <c r="C254" s="14"/>
      <c r="D254" s="8" t="s">
        <v>62</v>
      </c>
      <c r="E254" s="291"/>
      <c r="F254" s="30">
        <v>0.25</v>
      </c>
      <c r="G254" s="30">
        <v>0.26</v>
      </c>
      <c r="H254" s="30">
        <v>0.27</v>
      </c>
      <c r="I254" s="293"/>
      <c r="J254" s="294"/>
      <c r="K254" s="73"/>
    </row>
    <row r="255" spans="1:11" ht="15" customHeight="1">
      <c r="A255" s="8" t="s">
        <v>114</v>
      </c>
      <c r="B255" s="87" t="s">
        <v>163</v>
      </c>
      <c r="C255" s="14"/>
      <c r="D255" s="8" t="s">
        <v>62</v>
      </c>
      <c r="E255" s="291"/>
      <c r="F255" s="30">
        <v>0.13</v>
      </c>
      <c r="G255" s="30">
        <v>0.13</v>
      </c>
      <c r="H255" s="30">
        <v>0.13</v>
      </c>
      <c r="I255" s="293"/>
      <c r="J255" s="294"/>
      <c r="K255" s="73"/>
    </row>
    <row r="256" spans="1:11" ht="15" customHeight="1">
      <c r="A256" s="8" t="s">
        <v>111</v>
      </c>
      <c r="B256" s="87" t="s">
        <v>164</v>
      </c>
      <c r="C256" s="14"/>
      <c r="D256" s="8" t="s">
        <v>62</v>
      </c>
      <c r="E256" s="291"/>
      <c r="F256" s="30">
        <v>0.06</v>
      </c>
      <c r="G256" s="30">
        <v>0.06</v>
      </c>
      <c r="H256" s="30">
        <v>0.06</v>
      </c>
      <c r="I256" s="293"/>
      <c r="J256" s="294"/>
      <c r="K256" s="73"/>
    </row>
    <row r="257" spans="1:11" ht="15" customHeight="1">
      <c r="A257" s="8" t="s">
        <v>112</v>
      </c>
      <c r="B257" s="87" t="s">
        <v>165</v>
      </c>
      <c r="C257" s="14"/>
      <c r="D257" s="8" t="s">
        <v>62</v>
      </c>
      <c r="E257" s="291"/>
      <c r="F257" s="30">
        <v>0.2</v>
      </c>
      <c r="G257" s="30">
        <v>0.21</v>
      </c>
      <c r="H257" s="30">
        <v>0.22</v>
      </c>
      <c r="I257" s="293"/>
      <c r="J257" s="294"/>
      <c r="K257" s="73"/>
    </row>
    <row r="258" spans="1:11" ht="15" customHeight="1">
      <c r="A258" s="8" t="s">
        <v>113</v>
      </c>
      <c r="B258" s="87" t="s">
        <v>166</v>
      </c>
      <c r="C258" s="14"/>
      <c r="D258" s="8" t="s">
        <v>62</v>
      </c>
      <c r="E258" s="292"/>
      <c r="F258" s="30">
        <v>0.08</v>
      </c>
      <c r="G258" s="30">
        <v>0.09</v>
      </c>
      <c r="H258" s="30">
        <v>0.09</v>
      </c>
      <c r="I258" s="293"/>
      <c r="J258" s="294"/>
      <c r="K258" s="73"/>
    </row>
    <row r="259" spans="1:11" ht="29.25" customHeight="1">
      <c r="A259" s="7"/>
      <c r="B259" s="94"/>
      <c r="C259" s="10" t="s">
        <v>9</v>
      </c>
      <c r="D259" s="11" t="s">
        <v>28</v>
      </c>
      <c r="E259" s="7"/>
      <c r="F259" s="23"/>
      <c r="G259" s="23"/>
      <c r="H259" s="23"/>
      <c r="I259" s="27"/>
      <c r="J259" s="28"/>
      <c r="K259" s="74"/>
    </row>
    <row r="260" spans="1:11" ht="188.25" customHeight="1">
      <c r="A260" s="24" t="s">
        <v>81</v>
      </c>
      <c r="B260" s="94"/>
      <c r="C260" s="6"/>
      <c r="D260" s="15" t="s">
        <v>57</v>
      </c>
      <c r="E260" s="7"/>
      <c r="F260" s="23"/>
      <c r="G260" s="23"/>
      <c r="H260" s="23"/>
      <c r="I260" s="27"/>
      <c r="J260" s="28"/>
      <c r="K260" s="74"/>
    </row>
    <row r="261" spans="1:11" ht="36">
      <c r="A261" s="87" t="s">
        <v>77</v>
      </c>
      <c r="B261" s="87" t="s">
        <v>82</v>
      </c>
      <c r="C261" s="14"/>
      <c r="D261" s="8" t="s">
        <v>62</v>
      </c>
      <c r="E261" s="290" t="s">
        <v>62</v>
      </c>
      <c r="F261" s="30">
        <v>1935</v>
      </c>
      <c r="G261" s="30">
        <v>1935</v>
      </c>
      <c r="H261" s="30">
        <v>1935</v>
      </c>
      <c r="I261" s="293"/>
      <c r="J261" s="294"/>
      <c r="K261" s="73"/>
    </row>
    <row r="262" spans="1:11" ht="36">
      <c r="A262" s="87" t="s">
        <v>69</v>
      </c>
      <c r="B262" s="87" t="s">
        <v>85</v>
      </c>
      <c r="C262" s="14"/>
      <c r="D262" s="8" t="s">
        <v>62</v>
      </c>
      <c r="E262" s="291"/>
      <c r="F262" s="30">
        <v>2103</v>
      </c>
      <c r="G262" s="30">
        <v>2103</v>
      </c>
      <c r="H262" s="30">
        <v>2103</v>
      </c>
      <c r="I262" s="293"/>
      <c r="J262" s="294"/>
      <c r="K262" s="73"/>
    </row>
    <row r="263" spans="1:11" ht="27.75" customHeight="1">
      <c r="A263" s="87" t="s">
        <v>217</v>
      </c>
      <c r="B263" s="87" t="s">
        <v>82</v>
      </c>
      <c r="C263" s="14"/>
      <c r="D263" s="8" t="s">
        <v>62</v>
      </c>
      <c r="E263" s="291"/>
      <c r="F263" s="30">
        <v>2944</v>
      </c>
      <c r="G263" s="30">
        <v>2944</v>
      </c>
      <c r="H263" s="30">
        <v>2944</v>
      </c>
      <c r="I263" s="293"/>
      <c r="J263" s="294"/>
      <c r="K263" s="73"/>
    </row>
    <row r="264" spans="1:11" ht="37.5" customHeight="1">
      <c r="A264" s="87" t="s">
        <v>70</v>
      </c>
      <c r="B264" s="87" t="s">
        <v>85</v>
      </c>
      <c r="C264" s="14"/>
      <c r="D264" s="8" t="s">
        <v>62</v>
      </c>
      <c r="E264" s="291"/>
      <c r="F264" s="30">
        <v>2103</v>
      </c>
      <c r="G264" s="30">
        <v>2103</v>
      </c>
      <c r="H264" s="30">
        <v>2103</v>
      </c>
      <c r="I264" s="293"/>
      <c r="J264" s="294"/>
      <c r="K264" s="73"/>
    </row>
    <row r="265" spans="1:11" ht="48">
      <c r="A265" s="87" t="s">
        <v>71</v>
      </c>
      <c r="B265" s="87" t="s">
        <v>85</v>
      </c>
      <c r="C265" s="14"/>
      <c r="D265" s="8" t="s">
        <v>62</v>
      </c>
      <c r="E265" s="291"/>
      <c r="F265" s="30">
        <v>2103</v>
      </c>
      <c r="G265" s="30">
        <v>2103</v>
      </c>
      <c r="H265" s="30">
        <v>2103</v>
      </c>
      <c r="I265" s="293"/>
      <c r="J265" s="294"/>
      <c r="K265" s="73"/>
    </row>
    <row r="266" spans="1:11" ht="27.75" customHeight="1">
      <c r="A266" s="21" t="s">
        <v>72</v>
      </c>
      <c r="B266" s="87" t="s">
        <v>84</v>
      </c>
      <c r="C266" s="14"/>
      <c r="D266" s="8" t="s">
        <v>62</v>
      </c>
      <c r="E266" s="291"/>
      <c r="F266" s="30">
        <v>2271</v>
      </c>
      <c r="G266" s="30">
        <v>2271</v>
      </c>
      <c r="H266" s="30">
        <v>2271</v>
      </c>
      <c r="I266" s="293"/>
      <c r="J266" s="294"/>
      <c r="K266" s="73"/>
    </row>
    <row r="267" spans="1:11" ht="27.75" customHeight="1">
      <c r="A267" s="26" t="s">
        <v>73</v>
      </c>
      <c r="B267" s="87" t="s">
        <v>84</v>
      </c>
      <c r="C267" s="14"/>
      <c r="D267" s="8" t="s">
        <v>62</v>
      </c>
      <c r="E267" s="291"/>
      <c r="F267" s="30">
        <v>2734</v>
      </c>
      <c r="G267" s="30">
        <v>2734</v>
      </c>
      <c r="H267" s="30">
        <v>2734</v>
      </c>
      <c r="I267" s="293"/>
      <c r="J267" s="294"/>
      <c r="K267" s="73"/>
    </row>
    <row r="268" spans="1:11" ht="27.75" customHeight="1">
      <c r="A268" s="26" t="s">
        <v>78</v>
      </c>
      <c r="B268" s="87" t="s">
        <v>83</v>
      </c>
      <c r="C268" s="14"/>
      <c r="D268" s="8" t="s">
        <v>62</v>
      </c>
      <c r="E268" s="291"/>
      <c r="F268" s="30">
        <v>3829</v>
      </c>
      <c r="G268" s="30">
        <v>3829</v>
      </c>
      <c r="H268" s="30">
        <v>3829</v>
      </c>
      <c r="I268" s="293"/>
      <c r="J268" s="294"/>
      <c r="K268" s="73"/>
    </row>
    <row r="269" spans="1:11" ht="27.75" customHeight="1">
      <c r="A269" s="26" t="s">
        <v>74</v>
      </c>
      <c r="B269" s="87" t="s">
        <v>84</v>
      </c>
      <c r="C269" s="14"/>
      <c r="D269" s="8" t="s">
        <v>62</v>
      </c>
      <c r="E269" s="291"/>
      <c r="F269" s="30">
        <v>4206</v>
      </c>
      <c r="G269" s="30">
        <v>4206</v>
      </c>
      <c r="H269" s="30">
        <v>4206</v>
      </c>
      <c r="I269" s="293"/>
      <c r="J269" s="294"/>
      <c r="K269" s="73"/>
    </row>
    <row r="270" spans="1:11" ht="27.75" customHeight="1">
      <c r="A270" s="21" t="s">
        <v>79</v>
      </c>
      <c r="B270" s="87" t="s">
        <v>82</v>
      </c>
      <c r="C270" s="14"/>
      <c r="D270" s="8" t="s">
        <v>62</v>
      </c>
      <c r="E270" s="291"/>
      <c r="F270" s="30">
        <v>2095</v>
      </c>
      <c r="G270" s="30">
        <v>2095</v>
      </c>
      <c r="H270" s="30">
        <v>2095</v>
      </c>
      <c r="I270" s="293"/>
      <c r="J270" s="294"/>
      <c r="K270" s="73"/>
    </row>
    <row r="271" spans="1:11" ht="27.75" customHeight="1">
      <c r="A271" s="87" t="s">
        <v>75</v>
      </c>
      <c r="B271" s="87" t="s">
        <v>85</v>
      </c>
      <c r="C271" s="14"/>
      <c r="D271" s="8" t="s">
        <v>62</v>
      </c>
      <c r="E271" s="291"/>
      <c r="F271" s="30">
        <v>2271</v>
      </c>
      <c r="G271" s="30">
        <v>2271</v>
      </c>
      <c r="H271" s="30">
        <v>2271</v>
      </c>
      <c r="I271" s="293"/>
      <c r="J271" s="294"/>
      <c r="K271" s="73"/>
    </row>
    <row r="272" spans="1:11" ht="27.75" customHeight="1">
      <c r="A272" s="21" t="s">
        <v>80</v>
      </c>
      <c r="B272" s="87" t="s">
        <v>82</v>
      </c>
      <c r="C272" s="14"/>
      <c r="D272" s="8" t="s">
        <v>62</v>
      </c>
      <c r="E272" s="291"/>
      <c r="F272" s="30">
        <v>2225</v>
      </c>
      <c r="G272" s="30">
        <v>2225</v>
      </c>
      <c r="H272" s="30">
        <v>2225</v>
      </c>
      <c r="I272" s="293"/>
      <c r="J272" s="294"/>
      <c r="K272" s="73"/>
    </row>
    <row r="273" spans="1:11" ht="27.75" customHeight="1">
      <c r="A273" s="87" t="s">
        <v>76</v>
      </c>
      <c r="B273" s="87" t="s">
        <v>85</v>
      </c>
      <c r="C273" s="14"/>
      <c r="D273" s="8" t="s">
        <v>62</v>
      </c>
      <c r="E273" s="291"/>
      <c r="F273" s="30">
        <v>2418</v>
      </c>
      <c r="G273" s="30">
        <v>2418</v>
      </c>
      <c r="H273" s="30">
        <v>2418</v>
      </c>
      <c r="I273" s="293"/>
      <c r="J273" s="294"/>
      <c r="K273" s="73"/>
    </row>
    <row r="274" spans="1:11" ht="27.75" customHeight="1">
      <c r="A274" s="160"/>
      <c r="B274" s="87"/>
      <c r="C274" s="14"/>
      <c r="D274" s="8" t="s">
        <v>62</v>
      </c>
      <c r="E274" s="292"/>
      <c r="F274" s="30"/>
      <c r="G274" s="30"/>
      <c r="H274" s="30"/>
      <c r="I274" s="293"/>
      <c r="J274" s="294"/>
      <c r="K274" s="73"/>
    </row>
    <row r="275" spans="1:11">
      <c r="A275" s="24" t="s">
        <v>86</v>
      </c>
      <c r="B275" s="94"/>
      <c r="C275" s="10"/>
      <c r="D275" s="11"/>
      <c r="E275" s="7"/>
      <c r="F275" s="23"/>
      <c r="G275" s="23"/>
      <c r="H275" s="23"/>
      <c r="I275" s="27"/>
      <c r="J275" s="28"/>
      <c r="K275" s="74"/>
    </row>
    <row r="276" spans="1:11" ht="24" customHeight="1">
      <c r="A276" s="8" t="s">
        <v>219</v>
      </c>
      <c r="B276" s="87" t="s">
        <v>87</v>
      </c>
      <c r="C276" s="14"/>
      <c r="D276" s="8" t="s">
        <v>50</v>
      </c>
      <c r="E276" s="9" t="s">
        <v>97</v>
      </c>
      <c r="F276" s="30"/>
      <c r="G276" s="30"/>
      <c r="H276" s="30"/>
      <c r="I276" s="158"/>
      <c r="J276" s="159"/>
      <c r="K276" s="73"/>
    </row>
    <row r="277" spans="1:11" ht="36">
      <c r="A277" s="8" t="s">
        <v>220</v>
      </c>
      <c r="B277" s="87" t="s">
        <v>88</v>
      </c>
      <c r="C277" s="14"/>
      <c r="D277" s="8" t="s">
        <v>50</v>
      </c>
      <c r="E277" s="9" t="s">
        <v>97</v>
      </c>
      <c r="F277" s="30"/>
      <c r="G277" s="30"/>
      <c r="H277" s="30"/>
      <c r="I277" s="158"/>
      <c r="J277" s="159"/>
      <c r="K277" s="73"/>
    </row>
    <row r="278" spans="1:11" ht="24">
      <c r="A278" s="8" t="s">
        <v>221</v>
      </c>
      <c r="B278" s="87" t="s">
        <v>89</v>
      </c>
      <c r="C278" s="14"/>
      <c r="D278" s="8" t="s">
        <v>50</v>
      </c>
      <c r="E278" s="9" t="s">
        <v>97</v>
      </c>
      <c r="F278" s="30"/>
      <c r="G278" s="30"/>
      <c r="H278" s="30"/>
      <c r="I278" s="158"/>
      <c r="J278" s="159"/>
      <c r="K278" s="73"/>
    </row>
    <row r="279" spans="1:11" ht="36">
      <c r="A279" s="8" t="s">
        <v>345</v>
      </c>
      <c r="B279" s="87" t="s">
        <v>90</v>
      </c>
      <c r="C279" s="14"/>
      <c r="D279" s="8" t="s">
        <v>50</v>
      </c>
      <c r="E279" s="9" t="s">
        <v>97</v>
      </c>
      <c r="F279" s="30"/>
      <c r="G279" s="30"/>
      <c r="H279" s="30"/>
      <c r="I279" s="158"/>
      <c r="J279" s="159"/>
      <c r="K279" s="73"/>
    </row>
    <row r="280" spans="1:11" ht="36">
      <c r="A280" s="8" t="s">
        <v>222</v>
      </c>
      <c r="B280" s="87" t="s">
        <v>91</v>
      </c>
      <c r="C280" s="14"/>
      <c r="D280" s="8" t="s">
        <v>50</v>
      </c>
      <c r="E280" s="9" t="s">
        <v>97</v>
      </c>
      <c r="F280" s="30"/>
      <c r="G280" s="30"/>
      <c r="H280" s="30"/>
      <c r="I280" s="158"/>
      <c r="J280" s="159"/>
      <c r="K280" s="73"/>
    </row>
    <row r="281" spans="1:11" ht="36">
      <c r="A281" s="26" t="s">
        <v>223</v>
      </c>
      <c r="B281" s="87" t="s">
        <v>92</v>
      </c>
      <c r="C281" s="14"/>
      <c r="D281" s="8" t="s">
        <v>50</v>
      </c>
      <c r="E281" s="9" t="s">
        <v>97</v>
      </c>
      <c r="F281" s="30"/>
      <c r="G281" s="30"/>
      <c r="H281" s="30"/>
      <c r="I281" s="158"/>
      <c r="J281" s="159"/>
      <c r="K281" s="73"/>
    </row>
    <row r="282" spans="1:11" ht="36">
      <c r="A282" s="26" t="s">
        <v>224</v>
      </c>
      <c r="B282" s="87" t="s">
        <v>93</v>
      </c>
      <c r="C282" s="14"/>
      <c r="D282" s="8" t="s">
        <v>50</v>
      </c>
      <c r="E282" s="9" t="s">
        <v>97</v>
      </c>
      <c r="F282" s="30"/>
      <c r="G282" s="30"/>
      <c r="H282" s="30"/>
      <c r="I282" s="158"/>
      <c r="J282" s="159"/>
      <c r="K282" s="73"/>
    </row>
    <row r="283" spans="1:11" ht="24">
      <c r="A283" s="26" t="s">
        <v>225</v>
      </c>
      <c r="B283" s="87" t="s">
        <v>94</v>
      </c>
      <c r="C283" s="14"/>
      <c r="D283" s="8" t="s">
        <v>50</v>
      </c>
      <c r="E283" s="9" t="s">
        <v>97</v>
      </c>
      <c r="F283" s="30"/>
      <c r="G283" s="30"/>
      <c r="H283" s="30"/>
      <c r="I283" s="158"/>
      <c r="J283" s="159"/>
      <c r="K283" s="73"/>
    </row>
    <row r="284" spans="1:11" ht="36">
      <c r="A284" s="26" t="s">
        <v>346</v>
      </c>
      <c r="B284" s="87" t="s">
        <v>95</v>
      </c>
      <c r="C284" s="14"/>
      <c r="D284" s="8" t="s">
        <v>50</v>
      </c>
      <c r="E284" s="9" t="s">
        <v>97</v>
      </c>
      <c r="F284" s="30"/>
      <c r="G284" s="30"/>
      <c r="H284" s="30"/>
      <c r="I284" s="158"/>
      <c r="J284" s="159"/>
      <c r="K284" s="73"/>
    </row>
    <row r="285" spans="1:11" ht="36">
      <c r="A285" s="26" t="s">
        <v>226</v>
      </c>
      <c r="B285" s="87" t="s">
        <v>96</v>
      </c>
      <c r="C285" s="14"/>
      <c r="D285" s="8" t="s">
        <v>50</v>
      </c>
      <c r="E285" s="9" t="s">
        <v>97</v>
      </c>
      <c r="F285" s="30"/>
      <c r="G285" s="30"/>
      <c r="H285" s="30"/>
      <c r="I285" s="158"/>
      <c r="J285" s="159"/>
      <c r="K285" s="73"/>
    </row>
    <row r="286" spans="1:11" ht="188.25" customHeight="1">
      <c r="A286" s="24" t="s">
        <v>156</v>
      </c>
      <c r="B286" s="94"/>
      <c r="C286" s="6"/>
      <c r="D286" s="15" t="s">
        <v>57</v>
      </c>
      <c r="E286" s="7"/>
      <c r="F286" s="23"/>
      <c r="G286" s="23"/>
      <c r="H286" s="23"/>
      <c r="I286" s="27"/>
      <c r="J286" s="28"/>
      <c r="K286" s="74"/>
    </row>
    <row r="287" spans="1:11" ht="15" customHeight="1">
      <c r="A287" s="8" t="s">
        <v>146</v>
      </c>
      <c r="B287" s="87" t="s">
        <v>149</v>
      </c>
      <c r="C287" s="14"/>
      <c r="D287" s="8" t="s">
        <v>62</v>
      </c>
      <c r="E287" s="290" t="s">
        <v>62</v>
      </c>
      <c r="F287" s="30">
        <v>324</v>
      </c>
      <c r="G287" s="30">
        <v>324</v>
      </c>
      <c r="H287" s="30">
        <v>324</v>
      </c>
      <c r="I287" s="293"/>
      <c r="J287" s="294"/>
      <c r="K287" s="73"/>
    </row>
    <row r="288" spans="1:11" ht="72">
      <c r="A288" s="21" t="s">
        <v>147</v>
      </c>
      <c r="B288" s="87"/>
      <c r="C288" s="14"/>
      <c r="D288" s="8" t="s">
        <v>62</v>
      </c>
      <c r="E288" s="291"/>
      <c r="F288" s="30">
        <v>0</v>
      </c>
      <c r="G288" s="30">
        <v>0</v>
      </c>
      <c r="H288" s="30">
        <v>0</v>
      </c>
      <c r="I288" s="293"/>
      <c r="J288" s="294"/>
      <c r="K288" s="73"/>
    </row>
    <row r="289" spans="1:11" ht="27.75" customHeight="1">
      <c r="A289" s="8" t="s">
        <v>157</v>
      </c>
      <c r="B289" s="87" t="s">
        <v>450</v>
      </c>
      <c r="C289" s="14"/>
      <c r="D289" s="8" t="s">
        <v>62</v>
      </c>
      <c r="E289" s="291"/>
      <c r="F289" s="30">
        <v>324</v>
      </c>
      <c r="G289" s="30">
        <v>324</v>
      </c>
      <c r="H289" s="30">
        <v>324</v>
      </c>
      <c r="I289" s="293"/>
      <c r="J289" s="294"/>
      <c r="K289" s="73"/>
    </row>
    <row r="290" spans="1:11" ht="37.5" customHeight="1">
      <c r="A290" s="8" t="s">
        <v>158</v>
      </c>
      <c r="B290" s="87" t="s">
        <v>150</v>
      </c>
      <c r="C290" s="14"/>
      <c r="D290" s="8" t="s">
        <v>62</v>
      </c>
      <c r="E290" s="291"/>
      <c r="F290" s="30">
        <v>68</v>
      </c>
      <c r="G290" s="30">
        <v>68</v>
      </c>
      <c r="H290" s="30">
        <v>68</v>
      </c>
      <c r="I290" s="293"/>
      <c r="J290" s="294"/>
      <c r="K290" s="73"/>
    </row>
    <row r="291" spans="1:11" ht="60">
      <c r="A291" s="21" t="s">
        <v>160</v>
      </c>
      <c r="B291" s="87"/>
      <c r="C291" s="14"/>
      <c r="D291" s="8" t="s">
        <v>62</v>
      </c>
      <c r="E291" s="291"/>
      <c r="F291" s="30">
        <v>0</v>
      </c>
      <c r="G291" s="30">
        <v>0</v>
      </c>
      <c r="H291" s="30">
        <v>0</v>
      </c>
      <c r="I291" s="293"/>
      <c r="J291" s="294"/>
      <c r="K291" s="73"/>
    </row>
    <row r="292" spans="1:11" ht="27.75" customHeight="1">
      <c r="A292" s="8" t="s">
        <v>159</v>
      </c>
      <c r="B292" s="87" t="s">
        <v>151</v>
      </c>
      <c r="C292" s="14"/>
      <c r="D292" s="8" t="s">
        <v>62</v>
      </c>
      <c r="E292" s="291"/>
      <c r="F292" s="30">
        <v>1724</v>
      </c>
      <c r="G292" s="30">
        <v>1724</v>
      </c>
      <c r="H292" s="30">
        <v>1724</v>
      </c>
      <c r="I292" s="293"/>
      <c r="J292" s="294"/>
      <c r="K292" s="73"/>
    </row>
    <row r="293" spans="1:11" ht="27.75" customHeight="1">
      <c r="A293" s="21" t="s">
        <v>145</v>
      </c>
      <c r="B293" s="87"/>
      <c r="C293" s="14"/>
      <c r="D293" s="8" t="s">
        <v>62</v>
      </c>
      <c r="E293" s="291"/>
      <c r="F293" s="30">
        <v>0</v>
      </c>
      <c r="G293" s="30">
        <v>0</v>
      </c>
      <c r="H293" s="30">
        <v>0</v>
      </c>
      <c r="I293" s="293"/>
      <c r="J293" s="294"/>
      <c r="K293" s="73"/>
    </row>
    <row r="294" spans="1:11" ht="27.75" customHeight="1">
      <c r="A294" s="21" t="s">
        <v>148</v>
      </c>
      <c r="B294" s="87"/>
      <c r="C294" s="14"/>
      <c r="D294" s="8" t="s">
        <v>62</v>
      </c>
      <c r="E294" s="292"/>
      <c r="F294" s="30">
        <v>0</v>
      </c>
      <c r="G294" s="30">
        <v>0</v>
      </c>
      <c r="H294" s="30">
        <v>0</v>
      </c>
      <c r="I294" s="293"/>
      <c r="J294" s="294"/>
      <c r="K294" s="73"/>
    </row>
    <row r="295" spans="1:11" ht="188.25" customHeight="1">
      <c r="A295" s="24" t="s">
        <v>140</v>
      </c>
      <c r="B295" s="94"/>
      <c r="C295" s="6"/>
      <c r="D295" s="15" t="s">
        <v>57</v>
      </c>
      <c r="E295" s="7"/>
      <c r="F295" s="23"/>
      <c r="G295" s="23"/>
      <c r="H295" s="23"/>
      <c r="I295" s="27"/>
      <c r="J295" s="28"/>
      <c r="K295" s="74"/>
    </row>
    <row r="296" spans="1:11" ht="15" customHeight="1">
      <c r="A296" s="8" t="s">
        <v>146</v>
      </c>
      <c r="B296" s="87" t="s">
        <v>141</v>
      </c>
      <c r="C296" s="14"/>
      <c r="D296" s="8" t="s">
        <v>62</v>
      </c>
      <c r="E296" s="290" t="s">
        <v>62</v>
      </c>
      <c r="F296" s="30">
        <v>440</v>
      </c>
      <c r="G296" s="30">
        <v>440</v>
      </c>
      <c r="H296" s="30">
        <v>440</v>
      </c>
      <c r="I296" s="293"/>
      <c r="J296" s="294"/>
      <c r="K296" s="73"/>
    </row>
    <row r="297" spans="1:11" ht="72">
      <c r="A297" s="21" t="s">
        <v>147</v>
      </c>
      <c r="B297" s="87"/>
      <c r="C297" s="14"/>
      <c r="D297" s="8" t="s">
        <v>62</v>
      </c>
      <c r="E297" s="291"/>
      <c r="F297" s="30">
        <v>0</v>
      </c>
      <c r="G297" s="30">
        <v>0</v>
      </c>
      <c r="H297" s="30">
        <v>0</v>
      </c>
      <c r="I297" s="293"/>
      <c r="J297" s="294"/>
      <c r="K297" s="73"/>
    </row>
    <row r="298" spans="1:11" ht="27.75" customHeight="1">
      <c r="A298" s="8" t="s">
        <v>157</v>
      </c>
      <c r="B298" s="87" t="s">
        <v>142</v>
      </c>
      <c r="C298" s="14"/>
      <c r="D298" s="8" t="s">
        <v>62</v>
      </c>
      <c r="E298" s="291"/>
      <c r="F298" s="30">
        <v>440</v>
      </c>
      <c r="G298" s="30">
        <v>440</v>
      </c>
      <c r="H298" s="30">
        <v>440</v>
      </c>
      <c r="I298" s="293"/>
      <c r="J298" s="294"/>
      <c r="K298" s="73"/>
    </row>
    <row r="299" spans="1:11" ht="37.5" customHeight="1">
      <c r="A299" s="21" t="s">
        <v>160</v>
      </c>
      <c r="B299" s="87"/>
      <c r="C299" s="14"/>
      <c r="D299" s="8" t="s">
        <v>62</v>
      </c>
      <c r="E299" s="291"/>
      <c r="F299" s="30">
        <v>0</v>
      </c>
      <c r="G299" s="30">
        <v>0</v>
      </c>
      <c r="H299" s="30">
        <v>0</v>
      </c>
      <c r="I299" s="293"/>
      <c r="J299" s="294"/>
      <c r="K299" s="73"/>
    </row>
    <row r="300" spans="1:11" ht="24">
      <c r="A300" s="8" t="s">
        <v>158</v>
      </c>
      <c r="B300" s="87" t="s">
        <v>143</v>
      </c>
      <c r="C300" s="14"/>
      <c r="D300" s="8" t="s">
        <v>62</v>
      </c>
      <c r="E300" s="291"/>
      <c r="F300" s="30">
        <v>113</v>
      </c>
      <c r="G300" s="30">
        <v>113</v>
      </c>
      <c r="H300" s="30">
        <v>113</v>
      </c>
      <c r="I300" s="293"/>
      <c r="J300" s="294"/>
      <c r="K300" s="73"/>
    </row>
    <row r="301" spans="1:11" ht="27.75" customHeight="1">
      <c r="A301" s="8" t="s">
        <v>159</v>
      </c>
      <c r="B301" s="87" t="s">
        <v>144</v>
      </c>
      <c r="C301" s="14"/>
      <c r="D301" s="8" t="s">
        <v>62</v>
      </c>
      <c r="E301" s="291"/>
      <c r="F301" s="30">
        <v>2193</v>
      </c>
      <c r="G301" s="30">
        <v>2193</v>
      </c>
      <c r="H301" s="30">
        <v>2193</v>
      </c>
      <c r="I301" s="293"/>
      <c r="J301" s="294"/>
      <c r="K301" s="73"/>
    </row>
    <row r="302" spans="1:11" ht="27.75" customHeight="1">
      <c r="A302" s="87" t="s">
        <v>145</v>
      </c>
      <c r="B302" s="87" t="s">
        <v>451</v>
      </c>
      <c r="C302" s="14"/>
      <c r="D302" s="8" t="s">
        <v>62</v>
      </c>
      <c r="E302" s="291"/>
      <c r="F302" s="30">
        <v>367</v>
      </c>
      <c r="G302" s="30">
        <v>367</v>
      </c>
      <c r="H302" s="30">
        <v>367</v>
      </c>
      <c r="I302" s="293"/>
      <c r="J302" s="294"/>
      <c r="K302" s="73"/>
    </row>
    <row r="303" spans="1:11" ht="27.75" customHeight="1">
      <c r="A303" s="21" t="s">
        <v>148</v>
      </c>
      <c r="B303" s="87"/>
      <c r="C303" s="14"/>
      <c r="D303" s="8" t="s">
        <v>62</v>
      </c>
      <c r="E303" s="292"/>
      <c r="F303" s="30">
        <v>0</v>
      </c>
      <c r="G303" s="30">
        <v>0</v>
      </c>
      <c r="H303" s="30">
        <v>0</v>
      </c>
      <c r="I303" s="293"/>
      <c r="J303" s="294"/>
      <c r="K303" s="73"/>
    </row>
    <row r="304" spans="1:11" ht="188.25" customHeight="1">
      <c r="A304" s="24" t="s">
        <v>152</v>
      </c>
      <c r="B304" s="94"/>
      <c r="C304" s="6"/>
      <c r="D304" s="15" t="s">
        <v>57</v>
      </c>
      <c r="E304" s="7"/>
      <c r="F304" s="23"/>
      <c r="G304" s="23"/>
      <c r="H304" s="23"/>
      <c r="I304" s="27"/>
      <c r="J304" s="28"/>
      <c r="K304" s="74"/>
    </row>
    <row r="305" spans="1:11" ht="15" customHeight="1">
      <c r="A305" s="8" t="s">
        <v>146</v>
      </c>
      <c r="B305" s="87" t="s">
        <v>153</v>
      </c>
      <c r="C305" s="14"/>
      <c r="D305" s="8" t="s">
        <v>62</v>
      </c>
      <c r="E305" s="290" t="s">
        <v>62</v>
      </c>
      <c r="F305" s="30">
        <v>428</v>
      </c>
      <c r="G305" s="30">
        <v>466</v>
      </c>
      <c r="H305" s="30">
        <v>491</v>
      </c>
      <c r="I305" s="293"/>
      <c r="J305" s="294"/>
      <c r="K305" s="73"/>
    </row>
    <row r="306" spans="1:11" ht="72">
      <c r="A306" s="21" t="s">
        <v>147</v>
      </c>
      <c r="B306" s="87"/>
      <c r="C306" s="14"/>
      <c r="D306" s="8" t="s">
        <v>62</v>
      </c>
      <c r="E306" s="291"/>
      <c r="F306" s="30">
        <v>0</v>
      </c>
      <c r="G306" s="30">
        <v>0</v>
      </c>
      <c r="H306" s="30">
        <v>0</v>
      </c>
      <c r="I306" s="293"/>
      <c r="J306" s="294"/>
      <c r="K306" s="73"/>
    </row>
    <row r="307" spans="1:11" ht="27.75" customHeight="1">
      <c r="A307" s="21" t="s">
        <v>157</v>
      </c>
      <c r="B307" s="87"/>
      <c r="C307" s="14"/>
      <c r="D307" s="8" t="s">
        <v>62</v>
      </c>
      <c r="E307" s="291"/>
      <c r="F307" s="30">
        <v>0</v>
      </c>
      <c r="G307" s="30">
        <v>0</v>
      </c>
      <c r="H307" s="30">
        <v>0</v>
      </c>
      <c r="I307" s="293"/>
      <c r="J307" s="294"/>
      <c r="K307" s="73"/>
    </row>
    <row r="308" spans="1:11" ht="37.5" customHeight="1">
      <c r="A308" s="21" t="s">
        <v>160</v>
      </c>
      <c r="B308" s="87"/>
      <c r="C308" s="14"/>
      <c r="D308" s="8" t="s">
        <v>62</v>
      </c>
      <c r="E308" s="291"/>
      <c r="F308" s="30">
        <v>0</v>
      </c>
      <c r="G308" s="30">
        <v>0</v>
      </c>
      <c r="H308" s="30">
        <v>0</v>
      </c>
      <c r="I308" s="293"/>
      <c r="J308" s="294"/>
      <c r="K308" s="73"/>
    </row>
    <row r="309" spans="1:11" ht="24">
      <c r="A309" s="8" t="s">
        <v>158</v>
      </c>
      <c r="B309" s="87" t="s">
        <v>452</v>
      </c>
      <c r="C309" s="14"/>
      <c r="D309" s="8" t="s">
        <v>62</v>
      </c>
      <c r="E309" s="291"/>
      <c r="F309" s="30">
        <v>136</v>
      </c>
      <c r="G309" s="30">
        <v>136</v>
      </c>
      <c r="H309" s="30">
        <v>136</v>
      </c>
      <c r="I309" s="293"/>
      <c r="J309" s="294"/>
      <c r="K309" s="73"/>
    </row>
    <row r="310" spans="1:11" ht="27.75" customHeight="1">
      <c r="A310" s="8" t="s">
        <v>159</v>
      </c>
      <c r="B310" s="87" t="s">
        <v>154</v>
      </c>
      <c r="C310" s="14"/>
      <c r="D310" s="8" t="s">
        <v>62</v>
      </c>
      <c r="E310" s="291"/>
      <c r="F310" s="30">
        <v>4896</v>
      </c>
      <c r="G310" s="30">
        <v>5123</v>
      </c>
      <c r="H310" s="30">
        <v>5273</v>
      </c>
      <c r="I310" s="293"/>
      <c r="J310" s="294"/>
      <c r="K310" s="73"/>
    </row>
    <row r="311" spans="1:11" ht="27.75" customHeight="1">
      <c r="A311" s="87" t="s">
        <v>145</v>
      </c>
      <c r="B311" s="87" t="s">
        <v>155</v>
      </c>
      <c r="C311" s="14"/>
      <c r="D311" s="8" t="s">
        <v>62</v>
      </c>
      <c r="E311" s="291"/>
      <c r="F311" s="30">
        <v>416</v>
      </c>
      <c r="G311" s="30">
        <v>416</v>
      </c>
      <c r="H311" s="30">
        <v>416</v>
      </c>
      <c r="I311" s="293"/>
      <c r="J311" s="294"/>
      <c r="K311" s="73"/>
    </row>
    <row r="312" spans="1:11" ht="27.75" customHeight="1">
      <c r="A312" s="21" t="s">
        <v>148</v>
      </c>
      <c r="B312" s="87"/>
      <c r="C312" s="14"/>
      <c r="D312" s="8" t="s">
        <v>62</v>
      </c>
      <c r="E312" s="292"/>
      <c r="F312" s="30">
        <v>0</v>
      </c>
      <c r="G312" s="30">
        <v>0</v>
      </c>
      <c r="H312" s="30">
        <v>0</v>
      </c>
      <c r="I312" s="293"/>
      <c r="J312" s="294"/>
      <c r="K312" s="73"/>
    </row>
    <row r="313" spans="1:11" ht="24">
      <c r="A313" s="24" t="s">
        <v>138</v>
      </c>
      <c r="B313" s="94"/>
      <c r="C313" s="10"/>
      <c r="D313" s="11"/>
      <c r="E313" s="7"/>
      <c r="F313" s="23"/>
      <c r="G313" s="23"/>
      <c r="H313" s="23"/>
      <c r="I313" s="27"/>
      <c r="J313" s="28"/>
      <c r="K313" s="74"/>
    </row>
    <row r="314" spans="1:11">
      <c r="A314" s="8" t="s">
        <v>109</v>
      </c>
      <c r="B314" s="87" t="s">
        <v>161</v>
      </c>
      <c r="C314" s="14"/>
      <c r="D314" s="8" t="s">
        <v>62</v>
      </c>
      <c r="E314" s="290" t="s">
        <v>62</v>
      </c>
      <c r="F314" s="30">
        <v>0.03</v>
      </c>
      <c r="G314" s="30">
        <v>0.03</v>
      </c>
      <c r="H314" s="30">
        <v>0.03</v>
      </c>
      <c r="I314" s="293"/>
      <c r="J314" s="294"/>
      <c r="K314" s="73"/>
    </row>
    <row r="315" spans="1:11">
      <c r="A315" s="8" t="s">
        <v>110</v>
      </c>
      <c r="B315" s="87" t="s">
        <v>162</v>
      </c>
      <c r="C315" s="14"/>
      <c r="D315" s="8" t="s">
        <v>62</v>
      </c>
      <c r="E315" s="291"/>
      <c r="F315" s="30">
        <v>0.05</v>
      </c>
      <c r="G315" s="30">
        <v>0.05</v>
      </c>
      <c r="H315" s="30">
        <v>0.05</v>
      </c>
      <c r="I315" s="293"/>
      <c r="J315" s="294"/>
      <c r="K315" s="73"/>
    </row>
    <row r="316" spans="1:11">
      <c r="A316" s="8" t="s">
        <v>114</v>
      </c>
      <c r="B316" s="87" t="s">
        <v>163</v>
      </c>
      <c r="C316" s="14"/>
      <c r="D316" s="8" t="s">
        <v>62</v>
      </c>
      <c r="E316" s="291"/>
      <c r="F316" s="30">
        <v>0.02</v>
      </c>
      <c r="G316" s="30">
        <v>0.02</v>
      </c>
      <c r="H316" s="30">
        <v>0.02</v>
      </c>
      <c r="I316" s="293"/>
      <c r="J316" s="294"/>
      <c r="K316" s="73"/>
    </row>
    <row r="317" spans="1:11">
      <c r="A317" s="8" t="s">
        <v>111</v>
      </c>
      <c r="B317" s="87" t="s">
        <v>164</v>
      </c>
      <c r="C317" s="14"/>
      <c r="D317" s="8" t="s">
        <v>62</v>
      </c>
      <c r="E317" s="291"/>
      <c r="F317" s="30">
        <v>0.01</v>
      </c>
      <c r="G317" s="30">
        <v>0.01</v>
      </c>
      <c r="H317" s="30">
        <v>0.01</v>
      </c>
      <c r="I317" s="293"/>
      <c r="J317" s="294"/>
      <c r="K317" s="73"/>
    </row>
    <row r="318" spans="1:11">
      <c r="A318" s="8" t="s">
        <v>112</v>
      </c>
      <c r="B318" s="87" t="s">
        <v>165</v>
      </c>
      <c r="C318" s="14"/>
      <c r="D318" s="8" t="s">
        <v>62</v>
      </c>
      <c r="E318" s="291"/>
      <c r="F318" s="30">
        <v>0.04</v>
      </c>
      <c r="G318" s="30">
        <v>0.04</v>
      </c>
      <c r="H318" s="30">
        <v>0.04</v>
      </c>
      <c r="I318" s="293"/>
      <c r="J318" s="294"/>
      <c r="K318" s="73"/>
    </row>
    <row r="319" spans="1:11" ht="24">
      <c r="A319" s="8" t="s">
        <v>113</v>
      </c>
      <c r="B319" s="87" t="s">
        <v>166</v>
      </c>
      <c r="C319" s="14"/>
      <c r="D319" s="8" t="s">
        <v>62</v>
      </c>
      <c r="E319" s="292"/>
      <c r="F319" s="30">
        <v>0.02</v>
      </c>
      <c r="G319" s="30">
        <v>0.02</v>
      </c>
      <c r="H319" s="30">
        <v>0.02</v>
      </c>
      <c r="I319" s="293"/>
      <c r="J319" s="294"/>
      <c r="K319" s="73"/>
    </row>
    <row r="320" spans="1:11" ht="18.75" customHeight="1">
      <c r="A320" s="31"/>
      <c r="B320" s="34"/>
      <c r="C320" s="32" t="s">
        <v>10</v>
      </c>
      <c r="D320" s="33" t="s">
        <v>11</v>
      </c>
      <c r="E320" s="34"/>
      <c r="F320" s="35"/>
      <c r="G320" s="35"/>
      <c r="H320" s="35"/>
      <c r="I320" s="36"/>
      <c r="J320" s="37"/>
      <c r="K320" s="72" t="s">
        <v>330</v>
      </c>
    </row>
    <row r="321" spans="1:11" ht="36" customHeight="1">
      <c r="A321" s="169" t="s">
        <v>81</v>
      </c>
      <c r="B321" s="34"/>
      <c r="C321" s="32"/>
      <c r="D321" s="33"/>
      <c r="E321" s="34"/>
      <c r="F321" s="35"/>
      <c r="G321" s="35"/>
      <c r="H321" s="35"/>
      <c r="I321" s="36"/>
      <c r="J321" s="37"/>
      <c r="K321" s="85"/>
    </row>
    <row r="322" spans="1:11" ht="15" customHeight="1">
      <c r="A322" s="87" t="s">
        <v>77</v>
      </c>
      <c r="B322" s="87" t="s">
        <v>82</v>
      </c>
      <c r="C322" s="12"/>
      <c r="D322" s="4" t="s">
        <v>56</v>
      </c>
      <c r="E322" s="4"/>
      <c r="F322" s="38">
        <f t="shared" ref="F322:H335" si="12">F444+F505+F566+F627+F688+F810+F871+F932+F993+F1054+F1115</f>
        <v>115474</v>
      </c>
      <c r="G322" s="38">
        <f t="shared" si="12"/>
        <v>117767</v>
      </c>
      <c r="H322" s="38">
        <f t="shared" si="12"/>
        <v>120496</v>
      </c>
      <c r="I322" s="39"/>
      <c r="J322" s="40"/>
      <c r="K322" s="74"/>
    </row>
    <row r="323" spans="1:11" ht="15" customHeight="1">
      <c r="A323" s="87" t="s">
        <v>69</v>
      </c>
      <c r="B323" s="87" t="s">
        <v>85</v>
      </c>
      <c r="C323" s="12"/>
      <c r="D323" s="4" t="s">
        <v>56</v>
      </c>
      <c r="E323" s="4"/>
      <c r="F323" s="38">
        <f t="shared" si="12"/>
        <v>99967</v>
      </c>
      <c r="G323" s="38">
        <f t="shared" si="12"/>
        <v>101946</v>
      </c>
      <c r="H323" s="38">
        <f t="shared" si="12"/>
        <v>104301</v>
      </c>
      <c r="I323" s="39"/>
      <c r="J323" s="40"/>
      <c r="K323" s="74"/>
    </row>
    <row r="324" spans="1:11" ht="15" customHeight="1">
      <c r="A324" s="87" t="s">
        <v>217</v>
      </c>
      <c r="B324" s="87" t="s">
        <v>82</v>
      </c>
      <c r="C324" s="12"/>
      <c r="D324" s="4" t="s">
        <v>56</v>
      </c>
      <c r="E324" s="4"/>
      <c r="F324" s="38">
        <f t="shared" si="12"/>
        <v>99967</v>
      </c>
      <c r="G324" s="38">
        <f t="shared" si="12"/>
        <v>101946</v>
      </c>
      <c r="H324" s="38">
        <f t="shared" si="12"/>
        <v>104301</v>
      </c>
      <c r="I324" s="39"/>
      <c r="J324" s="40"/>
      <c r="K324" s="74"/>
    </row>
    <row r="325" spans="1:11" ht="30" customHeight="1">
      <c r="A325" s="87" t="s">
        <v>70</v>
      </c>
      <c r="B325" s="87" t="s">
        <v>85</v>
      </c>
      <c r="C325" s="12"/>
      <c r="D325" s="4" t="s">
        <v>56</v>
      </c>
      <c r="E325" s="4"/>
      <c r="F325" s="38">
        <f t="shared" si="12"/>
        <v>99967</v>
      </c>
      <c r="G325" s="38">
        <f t="shared" si="12"/>
        <v>101946</v>
      </c>
      <c r="H325" s="38">
        <f t="shared" si="12"/>
        <v>104301</v>
      </c>
      <c r="I325" s="39"/>
      <c r="J325" s="40"/>
      <c r="K325" s="74"/>
    </row>
    <row r="326" spans="1:11" ht="15" customHeight="1">
      <c r="A326" s="87" t="s">
        <v>71</v>
      </c>
      <c r="B326" s="87" t="s">
        <v>85</v>
      </c>
      <c r="C326" s="12"/>
      <c r="D326" s="4" t="s">
        <v>56</v>
      </c>
      <c r="E326" s="4"/>
      <c r="F326" s="38">
        <f t="shared" si="12"/>
        <v>99967</v>
      </c>
      <c r="G326" s="38">
        <f t="shared" si="12"/>
        <v>101946</v>
      </c>
      <c r="H326" s="38">
        <f t="shared" si="12"/>
        <v>104301</v>
      </c>
      <c r="I326" s="39"/>
      <c r="J326" s="40"/>
      <c r="K326" s="74"/>
    </row>
    <row r="327" spans="1:11" ht="15" customHeight="1">
      <c r="A327" s="21" t="s">
        <v>72</v>
      </c>
      <c r="B327" s="87" t="s">
        <v>84</v>
      </c>
      <c r="C327" s="12"/>
      <c r="D327" s="4" t="s">
        <v>56</v>
      </c>
      <c r="E327" s="4"/>
      <c r="F327" s="38">
        <f t="shared" si="12"/>
        <v>167956</v>
      </c>
      <c r="G327" s="38">
        <f t="shared" si="12"/>
        <v>171310</v>
      </c>
      <c r="H327" s="38">
        <f t="shared" si="12"/>
        <v>175303</v>
      </c>
      <c r="I327" s="39"/>
      <c r="J327" s="40"/>
      <c r="K327" s="74"/>
    </row>
    <row r="328" spans="1:11" ht="15" customHeight="1">
      <c r="A328" s="26" t="s">
        <v>73</v>
      </c>
      <c r="B328" s="87" t="s">
        <v>84</v>
      </c>
      <c r="C328" s="12"/>
      <c r="D328" s="4" t="s">
        <v>56</v>
      </c>
      <c r="E328" s="4"/>
      <c r="F328" s="38">
        <f t="shared" si="12"/>
        <v>201109</v>
      </c>
      <c r="G328" s="38">
        <f t="shared" si="12"/>
        <v>205135</v>
      </c>
      <c r="H328" s="38">
        <f t="shared" si="12"/>
        <v>209926</v>
      </c>
      <c r="I328" s="39"/>
      <c r="J328" s="40"/>
      <c r="K328" s="74"/>
    </row>
    <row r="329" spans="1:11" ht="15" customHeight="1">
      <c r="A329" s="26" t="s">
        <v>78</v>
      </c>
      <c r="B329" s="87" t="s">
        <v>83</v>
      </c>
      <c r="C329" s="12"/>
      <c r="D329" s="4" t="s">
        <v>56</v>
      </c>
      <c r="E329" s="4"/>
      <c r="F329" s="38">
        <f t="shared" si="12"/>
        <v>285468</v>
      </c>
      <c r="G329" s="38">
        <f t="shared" si="12"/>
        <v>291199</v>
      </c>
      <c r="H329" s="38">
        <f t="shared" si="12"/>
        <v>298023</v>
      </c>
      <c r="I329" s="39"/>
      <c r="J329" s="40"/>
      <c r="K329" s="74"/>
    </row>
    <row r="330" spans="1:11" ht="15" customHeight="1">
      <c r="A330" s="26" t="s">
        <v>74</v>
      </c>
      <c r="B330" s="87" t="s">
        <v>84</v>
      </c>
      <c r="C330" s="12"/>
      <c r="D330" s="4" t="s">
        <v>56</v>
      </c>
      <c r="E330" s="4"/>
      <c r="F330" s="38">
        <f t="shared" si="12"/>
        <v>250850</v>
      </c>
      <c r="G330" s="38">
        <f t="shared" si="12"/>
        <v>255882</v>
      </c>
      <c r="H330" s="38">
        <f t="shared" si="12"/>
        <v>261872</v>
      </c>
      <c r="I330" s="39"/>
      <c r="J330" s="40"/>
      <c r="K330" s="74"/>
    </row>
    <row r="331" spans="1:11" ht="15" customHeight="1">
      <c r="A331" s="21" t="s">
        <v>79</v>
      </c>
      <c r="B331" s="87" t="s">
        <v>82</v>
      </c>
      <c r="C331" s="12"/>
      <c r="D331" s="4" t="s">
        <v>56</v>
      </c>
      <c r="E331" s="4"/>
      <c r="F331" s="38">
        <f t="shared" si="12"/>
        <v>115474</v>
      </c>
      <c r="G331" s="38">
        <f t="shared" si="12"/>
        <v>117767</v>
      </c>
      <c r="H331" s="38">
        <f t="shared" si="12"/>
        <v>120496</v>
      </c>
      <c r="I331" s="39"/>
      <c r="J331" s="40"/>
      <c r="K331" s="74"/>
    </row>
    <row r="332" spans="1:11" ht="15" customHeight="1">
      <c r="A332" s="87" t="s">
        <v>75</v>
      </c>
      <c r="B332" s="87" t="s">
        <v>85</v>
      </c>
      <c r="C332" s="12"/>
      <c r="D332" s="4" t="s">
        <v>56</v>
      </c>
      <c r="E332" s="4"/>
      <c r="F332" s="38">
        <f t="shared" si="12"/>
        <v>99967</v>
      </c>
      <c r="G332" s="38">
        <f t="shared" si="12"/>
        <v>101946</v>
      </c>
      <c r="H332" s="38">
        <f t="shared" si="12"/>
        <v>104301</v>
      </c>
      <c r="I332" s="39"/>
      <c r="J332" s="40"/>
      <c r="K332" s="74"/>
    </row>
    <row r="333" spans="1:11" ht="15" customHeight="1">
      <c r="A333" s="21" t="s">
        <v>80</v>
      </c>
      <c r="B333" s="87" t="s">
        <v>82</v>
      </c>
      <c r="C333" s="12"/>
      <c r="D333" s="4" t="s">
        <v>56</v>
      </c>
      <c r="E333" s="4"/>
      <c r="F333" s="38">
        <f t="shared" si="12"/>
        <v>172139</v>
      </c>
      <c r="G333" s="38">
        <f t="shared" si="12"/>
        <v>175578</v>
      </c>
      <c r="H333" s="38">
        <f t="shared" si="12"/>
        <v>179672</v>
      </c>
      <c r="I333" s="39"/>
      <c r="J333" s="40"/>
      <c r="K333" s="74"/>
    </row>
    <row r="334" spans="1:11" ht="15" customHeight="1">
      <c r="A334" s="87" t="s">
        <v>76</v>
      </c>
      <c r="B334" s="87" t="s">
        <v>85</v>
      </c>
      <c r="C334" s="12"/>
      <c r="D334" s="4" t="s">
        <v>56</v>
      </c>
      <c r="E334" s="4"/>
      <c r="F334" s="38">
        <f t="shared" si="12"/>
        <v>144269</v>
      </c>
      <c r="G334" s="38">
        <f t="shared" si="12"/>
        <v>147144</v>
      </c>
      <c r="H334" s="38">
        <f t="shared" si="12"/>
        <v>150566</v>
      </c>
      <c r="I334" s="39"/>
      <c r="J334" s="40"/>
      <c r="K334" s="74"/>
    </row>
    <row r="335" spans="1:11" ht="15" customHeight="1">
      <c r="A335" s="160"/>
      <c r="B335" s="87"/>
      <c r="C335" s="12"/>
      <c r="D335" s="4" t="s">
        <v>56</v>
      </c>
      <c r="E335" s="4"/>
      <c r="F335" s="38">
        <f t="shared" si="12"/>
        <v>0</v>
      </c>
      <c r="G335" s="38">
        <f t="shared" si="12"/>
        <v>0</v>
      </c>
      <c r="H335" s="38">
        <f t="shared" si="12"/>
        <v>0</v>
      </c>
      <c r="I335" s="39"/>
      <c r="J335" s="40"/>
      <c r="K335" s="74"/>
    </row>
    <row r="336" spans="1:11">
      <c r="A336" s="169" t="s">
        <v>86</v>
      </c>
      <c r="B336" s="34"/>
      <c r="C336" s="32"/>
      <c r="D336" s="33"/>
      <c r="E336" s="34"/>
      <c r="F336" s="35"/>
      <c r="G336" s="35"/>
      <c r="H336" s="35"/>
      <c r="I336" s="36"/>
      <c r="J336" s="37"/>
      <c r="K336" s="85"/>
    </row>
    <row r="337" spans="1:11" ht="15" customHeight="1">
      <c r="A337" s="8" t="s">
        <v>219</v>
      </c>
      <c r="B337" s="87" t="s">
        <v>87</v>
      </c>
      <c r="C337" s="12"/>
      <c r="D337" s="4" t="s">
        <v>56</v>
      </c>
      <c r="E337" s="4"/>
      <c r="F337" s="38">
        <f t="shared" ref="F337:H346" si="13">F459+F520+F581+F642+F703+F825+F886+F947+F1008+F1069+F1130</f>
        <v>0</v>
      </c>
      <c r="G337" s="38">
        <f t="shared" si="13"/>
        <v>0</v>
      </c>
      <c r="H337" s="38">
        <f t="shared" si="13"/>
        <v>0</v>
      </c>
      <c r="I337" s="39"/>
      <c r="J337" s="40"/>
      <c r="K337" s="74"/>
    </row>
    <row r="338" spans="1:11" ht="15" customHeight="1">
      <c r="A338" s="8" t="s">
        <v>220</v>
      </c>
      <c r="B338" s="87" t="s">
        <v>88</v>
      </c>
      <c r="C338" s="12"/>
      <c r="D338" s="4" t="s">
        <v>56</v>
      </c>
      <c r="E338" s="4"/>
      <c r="F338" s="38">
        <f t="shared" si="13"/>
        <v>0</v>
      </c>
      <c r="G338" s="38">
        <f t="shared" si="13"/>
        <v>0</v>
      </c>
      <c r="H338" s="38">
        <f t="shared" si="13"/>
        <v>0</v>
      </c>
      <c r="I338" s="39"/>
      <c r="J338" s="40"/>
      <c r="K338" s="74"/>
    </row>
    <row r="339" spans="1:11" ht="15" customHeight="1">
      <c r="A339" s="8" t="s">
        <v>221</v>
      </c>
      <c r="B339" s="87" t="s">
        <v>89</v>
      </c>
      <c r="C339" s="12"/>
      <c r="D339" s="4" t="s">
        <v>56</v>
      </c>
      <c r="E339" s="4"/>
      <c r="F339" s="38">
        <f t="shared" si="13"/>
        <v>0</v>
      </c>
      <c r="G339" s="38">
        <f t="shared" si="13"/>
        <v>0</v>
      </c>
      <c r="H339" s="38">
        <f t="shared" si="13"/>
        <v>0</v>
      </c>
      <c r="I339" s="39"/>
      <c r="J339" s="40"/>
      <c r="K339" s="74"/>
    </row>
    <row r="340" spans="1:11" ht="15" customHeight="1">
      <c r="A340" s="8" t="s">
        <v>345</v>
      </c>
      <c r="B340" s="87" t="s">
        <v>90</v>
      </c>
      <c r="C340" s="12"/>
      <c r="D340" s="4" t="s">
        <v>56</v>
      </c>
      <c r="E340" s="4"/>
      <c r="F340" s="38">
        <f t="shared" si="13"/>
        <v>0</v>
      </c>
      <c r="G340" s="38">
        <f t="shared" si="13"/>
        <v>0</v>
      </c>
      <c r="H340" s="38">
        <f t="shared" si="13"/>
        <v>0</v>
      </c>
      <c r="I340" s="39"/>
      <c r="J340" s="40"/>
      <c r="K340" s="74"/>
    </row>
    <row r="341" spans="1:11" ht="15" customHeight="1">
      <c r="A341" s="8" t="s">
        <v>222</v>
      </c>
      <c r="B341" s="87" t="s">
        <v>91</v>
      </c>
      <c r="C341" s="12"/>
      <c r="D341" s="4" t="s">
        <v>56</v>
      </c>
      <c r="E341" s="4"/>
      <c r="F341" s="38">
        <f t="shared" si="13"/>
        <v>0</v>
      </c>
      <c r="G341" s="38">
        <f t="shared" si="13"/>
        <v>0</v>
      </c>
      <c r="H341" s="38">
        <f t="shared" si="13"/>
        <v>0</v>
      </c>
      <c r="I341" s="39"/>
      <c r="J341" s="40"/>
      <c r="K341" s="74"/>
    </row>
    <row r="342" spans="1:11" ht="15" customHeight="1">
      <c r="A342" s="26" t="s">
        <v>223</v>
      </c>
      <c r="B342" s="87" t="s">
        <v>92</v>
      </c>
      <c r="C342" s="12"/>
      <c r="D342" s="4" t="s">
        <v>56</v>
      </c>
      <c r="E342" s="4"/>
      <c r="F342" s="38">
        <f t="shared" si="13"/>
        <v>0</v>
      </c>
      <c r="G342" s="38">
        <f t="shared" si="13"/>
        <v>0</v>
      </c>
      <c r="H342" s="38">
        <f t="shared" si="13"/>
        <v>0</v>
      </c>
      <c r="I342" s="39"/>
      <c r="J342" s="40"/>
      <c r="K342" s="74"/>
    </row>
    <row r="343" spans="1:11" ht="15" customHeight="1">
      <c r="A343" s="26" t="s">
        <v>224</v>
      </c>
      <c r="B343" s="87" t="s">
        <v>93</v>
      </c>
      <c r="C343" s="12"/>
      <c r="D343" s="4" t="s">
        <v>56</v>
      </c>
      <c r="E343" s="4"/>
      <c r="F343" s="38">
        <f t="shared" si="13"/>
        <v>0</v>
      </c>
      <c r="G343" s="38">
        <f t="shared" si="13"/>
        <v>0</v>
      </c>
      <c r="H343" s="38">
        <f t="shared" si="13"/>
        <v>0</v>
      </c>
      <c r="I343" s="39"/>
      <c r="J343" s="40"/>
      <c r="K343" s="74"/>
    </row>
    <row r="344" spans="1:11" ht="15" customHeight="1">
      <c r="A344" s="26" t="s">
        <v>225</v>
      </c>
      <c r="B344" s="87" t="s">
        <v>94</v>
      </c>
      <c r="C344" s="12"/>
      <c r="D344" s="4" t="s">
        <v>56</v>
      </c>
      <c r="E344" s="4"/>
      <c r="F344" s="38">
        <f t="shared" si="13"/>
        <v>0</v>
      </c>
      <c r="G344" s="38">
        <f t="shared" si="13"/>
        <v>0</v>
      </c>
      <c r="H344" s="38">
        <f t="shared" si="13"/>
        <v>0</v>
      </c>
      <c r="I344" s="39"/>
      <c r="J344" s="40"/>
      <c r="K344" s="74"/>
    </row>
    <row r="345" spans="1:11" ht="15" customHeight="1">
      <c r="A345" s="26" t="s">
        <v>346</v>
      </c>
      <c r="B345" s="87" t="s">
        <v>95</v>
      </c>
      <c r="C345" s="12"/>
      <c r="D345" s="4" t="s">
        <v>56</v>
      </c>
      <c r="E345" s="4"/>
      <c r="F345" s="38">
        <f t="shared" si="13"/>
        <v>0</v>
      </c>
      <c r="G345" s="38">
        <f t="shared" si="13"/>
        <v>0</v>
      </c>
      <c r="H345" s="38">
        <f t="shared" si="13"/>
        <v>0</v>
      </c>
      <c r="I345" s="39"/>
      <c r="J345" s="40"/>
      <c r="K345" s="74"/>
    </row>
    <row r="346" spans="1:11" ht="15" customHeight="1">
      <c r="A346" s="26" t="s">
        <v>226</v>
      </c>
      <c r="B346" s="87" t="s">
        <v>96</v>
      </c>
      <c r="C346" s="12"/>
      <c r="D346" s="4" t="s">
        <v>56</v>
      </c>
      <c r="E346" s="4"/>
      <c r="F346" s="38">
        <f t="shared" si="13"/>
        <v>0</v>
      </c>
      <c r="G346" s="38">
        <f t="shared" si="13"/>
        <v>0</v>
      </c>
      <c r="H346" s="38">
        <f t="shared" si="13"/>
        <v>0</v>
      </c>
      <c r="I346" s="39"/>
      <c r="J346" s="40"/>
      <c r="K346" s="74"/>
    </row>
    <row r="347" spans="1:11" ht="36" customHeight="1">
      <c r="A347" s="169" t="s">
        <v>156</v>
      </c>
      <c r="B347" s="34"/>
      <c r="C347" s="32"/>
      <c r="D347" s="33"/>
      <c r="E347" s="34"/>
      <c r="F347" s="35"/>
      <c r="G347" s="35"/>
      <c r="H347" s="35"/>
      <c r="I347" s="36"/>
      <c r="J347" s="37"/>
      <c r="K347" s="85"/>
    </row>
    <row r="348" spans="1:11" ht="15" customHeight="1">
      <c r="A348" s="8" t="s">
        <v>146</v>
      </c>
      <c r="B348" s="87" t="s">
        <v>149</v>
      </c>
      <c r="C348" s="12"/>
      <c r="D348" s="4" t="s">
        <v>56</v>
      </c>
      <c r="E348" s="4"/>
      <c r="F348" s="38">
        <f t="shared" ref="F348:H355" si="14">F470+F531+F592+F653+F714+F836+F897+F958+F1019+F1080+F1141</f>
        <v>5999.98</v>
      </c>
      <c r="G348" s="38">
        <f t="shared" si="14"/>
        <v>6062.56</v>
      </c>
      <c r="H348" s="38">
        <f t="shared" si="14"/>
        <v>6140.04</v>
      </c>
      <c r="I348" s="39"/>
      <c r="J348" s="40"/>
      <c r="K348" s="74"/>
    </row>
    <row r="349" spans="1:11" ht="15" customHeight="1">
      <c r="A349" s="21" t="s">
        <v>147</v>
      </c>
      <c r="B349" s="87"/>
      <c r="C349" s="12"/>
      <c r="D349" s="4" t="s">
        <v>56</v>
      </c>
      <c r="E349" s="4"/>
      <c r="F349" s="38">
        <f t="shared" si="14"/>
        <v>469</v>
      </c>
      <c r="G349" s="38">
        <f t="shared" si="14"/>
        <v>469</v>
      </c>
      <c r="H349" s="38">
        <f t="shared" si="14"/>
        <v>469</v>
      </c>
      <c r="I349" s="39"/>
      <c r="J349" s="40"/>
      <c r="K349" s="74"/>
    </row>
    <row r="350" spans="1:11" ht="15" customHeight="1">
      <c r="A350" s="8" t="s">
        <v>157</v>
      </c>
      <c r="B350" s="87" t="s">
        <v>450</v>
      </c>
      <c r="C350" s="12"/>
      <c r="D350" s="4" t="s">
        <v>56</v>
      </c>
      <c r="E350" s="4"/>
      <c r="F350" s="38">
        <f t="shared" si="14"/>
        <v>11468.35</v>
      </c>
      <c r="G350" s="38">
        <f t="shared" si="14"/>
        <v>11642.02</v>
      </c>
      <c r="H350" s="38">
        <f t="shared" si="14"/>
        <v>11857.04</v>
      </c>
      <c r="I350" s="39"/>
      <c r="J350" s="40"/>
      <c r="K350" s="74"/>
    </row>
    <row r="351" spans="1:11" ht="30" customHeight="1">
      <c r="A351" s="8" t="s">
        <v>158</v>
      </c>
      <c r="B351" s="87" t="s">
        <v>150</v>
      </c>
      <c r="C351" s="12"/>
      <c r="D351" s="4" t="s">
        <v>56</v>
      </c>
      <c r="E351" s="4"/>
      <c r="F351" s="38">
        <f t="shared" si="14"/>
        <v>2917.93</v>
      </c>
      <c r="G351" s="38">
        <f t="shared" si="14"/>
        <v>2917.93</v>
      </c>
      <c r="H351" s="38">
        <f t="shared" si="14"/>
        <v>2917.93</v>
      </c>
      <c r="I351" s="39"/>
      <c r="J351" s="40"/>
      <c r="K351" s="74"/>
    </row>
    <row r="352" spans="1:11" ht="15" customHeight="1">
      <c r="A352" s="21" t="s">
        <v>160</v>
      </c>
      <c r="B352" s="87"/>
      <c r="C352" s="12"/>
      <c r="D352" s="4" t="s">
        <v>56</v>
      </c>
      <c r="E352" s="4"/>
      <c r="F352" s="38">
        <f t="shared" si="14"/>
        <v>469</v>
      </c>
      <c r="G352" s="38">
        <f t="shared" si="14"/>
        <v>469</v>
      </c>
      <c r="H352" s="38">
        <f t="shared" si="14"/>
        <v>469</v>
      </c>
      <c r="I352" s="39"/>
      <c r="J352" s="40"/>
      <c r="K352" s="74"/>
    </row>
    <row r="353" spans="1:11" ht="15" customHeight="1">
      <c r="A353" s="8" t="s">
        <v>159</v>
      </c>
      <c r="B353" s="87" t="s">
        <v>151</v>
      </c>
      <c r="C353" s="12"/>
      <c r="D353" s="4" t="s">
        <v>56</v>
      </c>
      <c r="E353" s="4"/>
      <c r="F353" s="38">
        <f t="shared" si="14"/>
        <v>5996.43</v>
      </c>
      <c r="G353" s="38">
        <f t="shared" si="14"/>
        <v>6059.01</v>
      </c>
      <c r="H353" s="38">
        <f t="shared" si="14"/>
        <v>6136.49</v>
      </c>
      <c r="I353" s="39"/>
      <c r="J353" s="40"/>
      <c r="K353" s="74"/>
    </row>
    <row r="354" spans="1:11" ht="15" customHeight="1">
      <c r="A354" s="21" t="s">
        <v>145</v>
      </c>
      <c r="B354" s="87"/>
      <c r="C354" s="12"/>
      <c r="D354" s="4" t="s">
        <v>56</v>
      </c>
      <c r="E354" s="4"/>
      <c r="F354" s="38">
        <f t="shared" si="14"/>
        <v>469</v>
      </c>
      <c r="G354" s="38">
        <f t="shared" si="14"/>
        <v>469</v>
      </c>
      <c r="H354" s="38">
        <f t="shared" si="14"/>
        <v>469</v>
      </c>
      <c r="I354" s="39"/>
      <c r="J354" s="40"/>
      <c r="K354" s="74"/>
    </row>
    <row r="355" spans="1:11" ht="15" customHeight="1">
      <c r="A355" s="21" t="s">
        <v>148</v>
      </c>
      <c r="B355" s="87"/>
      <c r="C355" s="12"/>
      <c r="D355" s="4" t="s">
        <v>56</v>
      </c>
      <c r="E355" s="4"/>
      <c r="F355" s="38">
        <f t="shared" si="14"/>
        <v>469</v>
      </c>
      <c r="G355" s="38">
        <f t="shared" si="14"/>
        <v>469</v>
      </c>
      <c r="H355" s="38">
        <f t="shared" si="14"/>
        <v>469</v>
      </c>
      <c r="I355" s="39"/>
      <c r="J355" s="40"/>
      <c r="K355" s="74"/>
    </row>
    <row r="356" spans="1:11" ht="36" customHeight="1">
      <c r="A356" s="169" t="s">
        <v>140</v>
      </c>
      <c r="B356" s="34"/>
      <c r="C356" s="32"/>
      <c r="D356" s="33"/>
      <c r="E356" s="34"/>
      <c r="F356" s="35"/>
      <c r="G356" s="35"/>
      <c r="H356" s="35"/>
      <c r="I356" s="36"/>
      <c r="J356" s="37"/>
      <c r="K356" s="85"/>
    </row>
    <row r="357" spans="1:11" ht="15" customHeight="1">
      <c r="A357" s="8" t="s">
        <v>146</v>
      </c>
      <c r="B357" s="87" t="s">
        <v>141</v>
      </c>
      <c r="C357" s="12"/>
      <c r="D357" s="4" t="s">
        <v>56</v>
      </c>
      <c r="E357" s="4"/>
      <c r="F357" s="38">
        <f t="shared" ref="F357:H364" si="15">F479+F540+F601+F662+F723+F845+F906+F967+F1028+F1089+F1150</f>
        <v>5999.94</v>
      </c>
      <c r="G357" s="38">
        <f t="shared" si="15"/>
        <v>6062.52</v>
      </c>
      <c r="H357" s="38">
        <f t="shared" si="15"/>
        <v>6140</v>
      </c>
      <c r="I357" s="39"/>
      <c r="J357" s="40"/>
      <c r="K357" s="74"/>
    </row>
    <row r="358" spans="1:11" ht="15" customHeight="1">
      <c r="A358" s="21" t="s">
        <v>147</v>
      </c>
      <c r="B358" s="87"/>
      <c r="C358" s="12"/>
      <c r="D358" s="4" t="s">
        <v>56</v>
      </c>
      <c r="E358" s="4"/>
      <c r="F358" s="38">
        <f t="shared" si="15"/>
        <v>469</v>
      </c>
      <c r="G358" s="38">
        <f t="shared" si="15"/>
        <v>469</v>
      </c>
      <c r="H358" s="38">
        <f t="shared" si="15"/>
        <v>469</v>
      </c>
      <c r="I358" s="39"/>
      <c r="J358" s="40"/>
      <c r="K358" s="74"/>
    </row>
    <row r="359" spans="1:11" ht="15" customHeight="1">
      <c r="A359" s="8" t="s">
        <v>157</v>
      </c>
      <c r="B359" s="87" t="s">
        <v>142</v>
      </c>
      <c r="C359" s="12"/>
      <c r="D359" s="4" t="s">
        <v>56</v>
      </c>
      <c r="E359" s="4"/>
      <c r="F359" s="38">
        <f t="shared" si="15"/>
        <v>11470.07</v>
      </c>
      <c r="G359" s="38">
        <f t="shared" si="15"/>
        <v>11643.74</v>
      </c>
      <c r="H359" s="38">
        <f t="shared" si="15"/>
        <v>11858.76</v>
      </c>
      <c r="I359" s="39"/>
      <c r="J359" s="40"/>
      <c r="K359" s="74"/>
    </row>
    <row r="360" spans="1:11" ht="30" customHeight="1">
      <c r="A360" s="21" t="s">
        <v>160</v>
      </c>
      <c r="B360" s="87"/>
      <c r="C360" s="12"/>
      <c r="D360" s="4" t="s">
        <v>56</v>
      </c>
      <c r="E360" s="4"/>
      <c r="F360" s="38">
        <f t="shared" si="15"/>
        <v>469</v>
      </c>
      <c r="G360" s="38">
        <f t="shared" si="15"/>
        <v>469</v>
      </c>
      <c r="H360" s="38">
        <f t="shared" si="15"/>
        <v>469</v>
      </c>
      <c r="I360" s="39"/>
      <c r="J360" s="40"/>
      <c r="K360" s="74"/>
    </row>
    <row r="361" spans="1:11" ht="15" customHeight="1">
      <c r="A361" s="8" t="s">
        <v>158</v>
      </c>
      <c r="B361" s="87" t="s">
        <v>143</v>
      </c>
      <c r="C361" s="12"/>
      <c r="D361" s="4" t="s">
        <v>56</v>
      </c>
      <c r="E361" s="4"/>
      <c r="F361" s="38">
        <f t="shared" si="15"/>
        <v>2917.9</v>
      </c>
      <c r="G361" s="38">
        <f t="shared" si="15"/>
        <v>2917.9</v>
      </c>
      <c r="H361" s="38">
        <f t="shared" si="15"/>
        <v>2917.9</v>
      </c>
      <c r="I361" s="39"/>
      <c r="J361" s="40"/>
      <c r="K361" s="74"/>
    </row>
    <row r="362" spans="1:11" ht="15" customHeight="1">
      <c r="A362" s="8" t="s">
        <v>159</v>
      </c>
      <c r="B362" s="87" t="s">
        <v>144</v>
      </c>
      <c r="C362" s="12"/>
      <c r="D362" s="4" t="s">
        <v>56</v>
      </c>
      <c r="E362" s="4"/>
      <c r="F362" s="38">
        <f t="shared" si="15"/>
        <v>6009.7</v>
      </c>
      <c r="G362" s="38">
        <f t="shared" si="15"/>
        <v>6072.28</v>
      </c>
      <c r="H362" s="38">
        <f t="shared" si="15"/>
        <v>6149.76</v>
      </c>
      <c r="I362" s="39"/>
      <c r="J362" s="40"/>
      <c r="K362" s="74"/>
    </row>
    <row r="363" spans="1:11" ht="15" customHeight="1">
      <c r="A363" s="87" t="s">
        <v>145</v>
      </c>
      <c r="B363" s="87" t="s">
        <v>451</v>
      </c>
      <c r="C363" s="12"/>
      <c r="D363" s="4" t="s">
        <v>56</v>
      </c>
      <c r="E363" s="4"/>
      <c r="F363" s="38">
        <f t="shared" si="15"/>
        <v>6001.42</v>
      </c>
      <c r="G363" s="38">
        <f t="shared" si="15"/>
        <v>6064</v>
      </c>
      <c r="H363" s="38">
        <f t="shared" si="15"/>
        <v>6141.48</v>
      </c>
      <c r="I363" s="39"/>
      <c r="J363" s="40"/>
      <c r="K363" s="74"/>
    </row>
    <row r="364" spans="1:11" ht="15" customHeight="1">
      <c r="A364" s="21" t="s">
        <v>148</v>
      </c>
      <c r="B364" s="87"/>
      <c r="C364" s="12"/>
      <c r="D364" s="4" t="s">
        <v>56</v>
      </c>
      <c r="E364" s="4"/>
      <c r="F364" s="38">
        <f t="shared" si="15"/>
        <v>469</v>
      </c>
      <c r="G364" s="38">
        <f t="shared" si="15"/>
        <v>469</v>
      </c>
      <c r="H364" s="38">
        <f t="shared" si="15"/>
        <v>469</v>
      </c>
      <c r="I364" s="39"/>
      <c r="J364" s="40"/>
      <c r="K364" s="74"/>
    </row>
    <row r="365" spans="1:11" ht="36" customHeight="1">
      <c r="A365" s="169" t="s">
        <v>152</v>
      </c>
      <c r="B365" s="34"/>
      <c r="C365" s="32"/>
      <c r="D365" s="33"/>
      <c r="E365" s="34"/>
      <c r="F365" s="35"/>
      <c r="G365" s="35"/>
      <c r="H365" s="35"/>
      <c r="I365" s="36"/>
      <c r="J365" s="37"/>
      <c r="K365" s="85"/>
    </row>
    <row r="366" spans="1:11" ht="15" customHeight="1">
      <c r="A366" s="8" t="s">
        <v>146</v>
      </c>
      <c r="B366" s="87" t="s">
        <v>153</v>
      </c>
      <c r="C366" s="12"/>
      <c r="D366" s="4" t="s">
        <v>56</v>
      </c>
      <c r="E366" s="4"/>
      <c r="F366" s="38">
        <f t="shared" ref="F366:H373" si="16">F488+F549+F610+F671+F732+F854+F915+F976+F1037+F1098+F1159</f>
        <v>6000.02</v>
      </c>
      <c r="G366" s="38">
        <f t="shared" si="16"/>
        <v>6062.6</v>
      </c>
      <c r="H366" s="38">
        <f t="shared" si="16"/>
        <v>6140.08</v>
      </c>
      <c r="I366" s="39"/>
      <c r="J366" s="40"/>
      <c r="K366" s="74"/>
    </row>
    <row r="367" spans="1:11" ht="15" customHeight="1">
      <c r="A367" s="21" t="s">
        <v>147</v>
      </c>
      <c r="B367" s="87"/>
      <c r="C367" s="12"/>
      <c r="D367" s="4" t="s">
        <v>56</v>
      </c>
      <c r="E367" s="4"/>
      <c r="F367" s="38">
        <f t="shared" si="16"/>
        <v>469</v>
      </c>
      <c r="G367" s="38">
        <f t="shared" si="16"/>
        <v>469</v>
      </c>
      <c r="H367" s="38">
        <f t="shared" si="16"/>
        <v>469</v>
      </c>
      <c r="I367" s="39"/>
      <c r="J367" s="40"/>
      <c r="K367" s="74"/>
    </row>
    <row r="368" spans="1:11" ht="15" customHeight="1">
      <c r="A368" s="21" t="s">
        <v>157</v>
      </c>
      <c r="B368" s="87"/>
      <c r="C368" s="12"/>
      <c r="D368" s="4" t="s">
        <v>56</v>
      </c>
      <c r="E368" s="4"/>
      <c r="F368" s="38">
        <f t="shared" si="16"/>
        <v>469</v>
      </c>
      <c r="G368" s="38">
        <f t="shared" si="16"/>
        <v>469</v>
      </c>
      <c r="H368" s="38">
        <f t="shared" si="16"/>
        <v>469</v>
      </c>
      <c r="I368" s="39"/>
      <c r="J368" s="40"/>
      <c r="K368" s="74"/>
    </row>
    <row r="369" spans="1:11" ht="30" customHeight="1">
      <c r="A369" s="21" t="s">
        <v>160</v>
      </c>
      <c r="B369" s="87"/>
      <c r="C369" s="12"/>
      <c r="D369" s="4" t="s">
        <v>56</v>
      </c>
      <c r="E369" s="4"/>
      <c r="F369" s="38">
        <f t="shared" si="16"/>
        <v>469</v>
      </c>
      <c r="G369" s="38">
        <f t="shared" si="16"/>
        <v>469</v>
      </c>
      <c r="H369" s="38">
        <f t="shared" si="16"/>
        <v>469</v>
      </c>
      <c r="I369" s="39"/>
      <c r="J369" s="40"/>
      <c r="K369" s="74"/>
    </row>
    <row r="370" spans="1:11" ht="15" customHeight="1">
      <c r="A370" s="8" t="s">
        <v>158</v>
      </c>
      <c r="B370" s="87" t="s">
        <v>452</v>
      </c>
      <c r="C370" s="12"/>
      <c r="D370" s="4" t="s">
        <v>56</v>
      </c>
      <c r="E370" s="4"/>
      <c r="F370" s="38">
        <f t="shared" si="16"/>
        <v>2924.05</v>
      </c>
      <c r="G370" s="38">
        <f t="shared" si="16"/>
        <v>2924.05</v>
      </c>
      <c r="H370" s="38">
        <f t="shared" si="16"/>
        <v>2924.05</v>
      </c>
      <c r="I370" s="39"/>
      <c r="J370" s="40"/>
      <c r="K370" s="74"/>
    </row>
    <row r="371" spans="1:11" ht="15" customHeight="1">
      <c r="A371" s="8" t="s">
        <v>159</v>
      </c>
      <c r="B371" s="87" t="s">
        <v>154</v>
      </c>
      <c r="C371" s="12"/>
      <c r="D371" s="4" t="s">
        <v>56</v>
      </c>
      <c r="E371" s="4"/>
      <c r="F371" s="38">
        <f t="shared" si="16"/>
        <v>5986.05</v>
      </c>
      <c r="G371" s="38">
        <f t="shared" si="16"/>
        <v>6048.63</v>
      </c>
      <c r="H371" s="38">
        <f t="shared" si="16"/>
        <v>6126.11</v>
      </c>
      <c r="I371" s="39"/>
      <c r="J371" s="40"/>
      <c r="K371" s="74"/>
    </row>
    <row r="372" spans="1:11" ht="15" customHeight="1">
      <c r="A372" s="87" t="s">
        <v>145</v>
      </c>
      <c r="B372" s="87" t="s">
        <v>155</v>
      </c>
      <c r="C372" s="12"/>
      <c r="D372" s="4" t="s">
        <v>56</v>
      </c>
      <c r="E372" s="4"/>
      <c r="F372" s="38">
        <f t="shared" si="16"/>
        <v>5995.12</v>
      </c>
      <c r="G372" s="38">
        <f t="shared" si="16"/>
        <v>6057.7</v>
      </c>
      <c r="H372" s="38">
        <f t="shared" si="16"/>
        <v>6135.18</v>
      </c>
      <c r="I372" s="39"/>
      <c r="J372" s="40"/>
      <c r="K372" s="74"/>
    </row>
    <row r="373" spans="1:11" ht="15" customHeight="1">
      <c r="A373" s="21" t="s">
        <v>148</v>
      </c>
      <c r="B373" s="87"/>
      <c r="C373" s="12"/>
      <c r="D373" s="4" t="s">
        <v>56</v>
      </c>
      <c r="E373" s="4"/>
      <c r="F373" s="38">
        <f t="shared" si="16"/>
        <v>469</v>
      </c>
      <c r="G373" s="38">
        <f t="shared" si="16"/>
        <v>469</v>
      </c>
      <c r="H373" s="38">
        <f t="shared" si="16"/>
        <v>469</v>
      </c>
      <c r="I373" s="39"/>
      <c r="J373" s="40"/>
      <c r="K373" s="74"/>
    </row>
    <row r="374" spans="1:11" ht="24">
      <c r="A374" s="169" t="s">
        <v>138</v>
      </c>
      <c r="B374" s="34"/>
      <c r="C374" s="32"/>
      <c r="D374" s="33"/>
      <c r="E374" s="34"/>
      <c r="F374" s="35"/>
      <c r="G374" s="35"/>
      <c r="H374" s="35"/>
      <c r="I374" s="36"/>
      <c r="J374" s="37"/>
      <c r="K374" s="85"/>
    </row>
    <row r="375" spans="1:11" ht="15" customHeight="1">
      <c r="A375" s="8" t="s">
        <v>109</v>
      </c>
      <c r="B375" s="87" t="s">
        <v>161</v>
      </c>
      <c r="C375" s="12"/>
      <c r="D375" s="4" t="s">
        <v>56</v>
      </c>
      <c r="E375" s="4"/>
      <c r="F375" s="38">
        <f t="shared" ref="F375:H380" si="17">F497+F558+F619+F680+F741+F863+F924+F985+F1046+F1107+F1168</f>
        <v>0</v>
      </c>
      <c r="G375" s="38">
        <f t="shared" si="17"/>
        <v>0</v>
      </c>
      <c r="H375" s="38">
        <f t="shared" si="17"/>
        <v>0</v>
      </c>
      <c r="I375" s="39"/>
      <c r="J375" s="40"/>
      <c r="K375" s="74"/>
    </row>
    <row r="376" spans="1:11" ht="15" customHeight="1">
      <c r="A376" s="8" t="s">
        <v>110</v>
      </c>
      <c r="B376" s="87" t="s">
        <v>162</v>
      </c>
      <c r="C376" s="12"/>
      <c r="D376" s="4" t="s">
        <v>56</v>
      </c>
      <c r="E376" s="4"/>
      <c r="F376" s="38">
        <f t="shared" si="17"/>
        <v>0</v>
      </c>
      <c r="G376" s="38">
        <f t="shared" si="17"/>
        <v>0</v>
      </c>
      <c r="H376" s="38">
        <f t="shared" si="17"/>
        <v>0</v>
      </c>
      <c r="I376" s="39"/>
      <c r="J376" s="40"/>
      <c r="K376" s="74"/>
    </row>
    <row r="377" spans="1:11" ht="15" customHeight="1">
      <c r="A377" s="8" t="s">
        <v>114</v>
      </c>
      <c r="B377" s="87" t="s">
        <v>163</v>
      </c>
      <c r="C377" s="12"/>
      <c r="D377" s="4" t="s">
        <v>56</v>
      </c>
      <c r="E377" s="4"/>
      <c r="F377" s="38">
        <f t="shared" si="17"/>
        <v>0</v>
      </c>
      <c r="G377" s="38">
        <f t="shared" si="17"/>
        <v>0</v>
      </c>
      <c r="H377" s="38">
        <f t="shared" si="17"/>
        <v>0</v>
      </c>
      <c r="I377" s="39"/>
      <c r="J377" s="40"/>
      <c r="K377" s="74"/>
    </row>
    <row r="378" spans="1:11" ht="15" customHeight="1">
      <c r="A378" s="8" t="s">
        <v>111</v>
      </c>
      <c r="B378" s="87" t="s">
        <v>164</v>
      </c>
      <c r="C378" s="12"/>
      <c r="D378" s="4" t="s">
        <v>56</v>
      </c>
      <c r="E378" s="4"/>
      <c r="F378" s="38">
        <f t="shared" si="17"/>
        <v>0</v>
      </c>
      <c r="G378" s="38">
        <f t="shared" si="17"/>
        <v>0</v>
      </c>
      <c r="H378" s="38">
        <f t="shared" si="17"/>
        <v>0</v>
      </c>
      <c r="I378" s="39"/>
      <c r="J378" s="40"/>
      <c r="K378" s="74"/>
    </row>
    <row r="379" spans="1:11" ht="15" customHeight="1">
      <c r="A379" s="8" t="s">
        <v>112</v>
      </c>
      <c r="B379" s="87" t="s">
        <v>165</v>
      </c>
      <c r="C379" s="12"/>
      <c r="D379" s="4" t="s">
        <v>56</v>
      </c>
      <c r="E379" s="4"/>
      <c r="F379" s="38">
        <f t="shared" si="17"/>
        <v>0</v>
      </c>
      <c r="G379" s="38">
        <f t="shared" si="17"/>
        <v>0</v>
      </c>
      <c r="H379" s="38">
        <f t="shared" si="17"/>
        <v>0</v>
      </c>
      <c r="I379" s="39"/>
      <c r="J379" s="40"/>
      <c r="K379" s="74"/>
    </row>
    <row r="380" spans="1:11" ht="15" customHeight="1">
      <c r="A380" s="8" t="s">
        <v>113</v>
      </c>
      <c r="B380" s="87" t="s">
        <v>166</v>
      </c>
      <c r="C380" s="12"/>
      <c r="D380" s="4" t="s">
        <v>56</v>
      </c>
      <c r="E380" s="4"/>
      <c r="F380" s="38">
        <f t="shared" si="17"/>
        <v>0</v>
      </c>
      <c r="G380" s="38">
        <f t="shared" si="17"/>
        <v>0</v>
      </c>
      <c r="H380" s="38">
        <f t="shared" si="17"/>
        <v>0</v>
      </c>
      <c r="I380" s="39"/>
      <c r="J380" s="40"/>
      <c r="K380" s="74"/>
    </row>
    <row r="381" spans="1:11" ht="17.25" customHeight="1">
      <c r="A381" s="31"/>
      <c r="B381" s="34"/>
      <c r="C381" s="41" t="s">
        <v>12</v>
      </c>
      <c r="D381" s="42" t="s">
        <v>13</v>
      </c>
      <c r="E381" s="31"/>
      <c r="F381" s="43"/>
      <c r="G381" s="43"/>
      <c r="H381" s="43"/>
      <c r="I381" s="44"/>
      <c r="J381" s="45"/>
      <c r="K381" s="74"/>
    </row>
    <row r="382" spans="1:11" ht="36">
      <c r="A382" s="169" t="s">
        <v>81</v>
      </c>
      <c r="B382" s="34"/>
      <c r="C382" s="41"/>
      <c r="D382" s="42"/>
      <c r="E382" s="31"/>
      <c r="F382" s="43"/>
      <c r="G382" s="43"/>
      <c r="H382" s="43"/>
      <c r="I382" s="44"/>
      <c r="J382" s="45"/>
      <c r="K382" s="74"/>
    </row>
    <row r="383" spans="1:11" ht="15" customHeight="1">
      <c r="A383" s="87" t="s">
        <v>77</v>
      </c>
      <c r="B383" s="87" t="s">
        <v>82</v>
      </c>
      <c r="C383" s="12"/>
      <c r="D383" s="8" t="s">
        <v>56</v>
      </c>
      <c r="E383" s="8"/>
      <c r="F383" s="25">
        <f>F444+F505+F566+F627+F688+F749</f>
        <v>0</v>
      </c>
      <c r="G383" s="25">
        <f t="shared" ref="G383:H383" si="18">G444+G505+G566+G627+G688+G749</f>
        <v>0</v>
      </c>
      <c r="H383" s="25">
        <f t="shared" si="18"/>
        <v>0</v>
      </c>
      <c r="I383" s="170"/>
      <c r="J383" s="171"/>
      <c r="K383" s="74"/>
    </row>
    <row r="384" spans="1:11" ht="15" customHeight="1">
      <c r="A384" s="87" t="s">
        <v>69</v>
      </c>
      <c r="B384" s="87" t="s">
        <v>85</v>
      </c>
      <c r="C384" s="12"/>
      <c r="D384" s="8" t="s">
        <v>56</v>
      </c>
      <c r="E384" s="8"/>
      <c r="F384" s="25">
        <f t="shared" ref="F384:H384" si="19">F445+F506+F567+F628+F689+F750</f>
        <v>0</v>
      </c>
      <c r="G384" s="25">
        <f t="shared" si="19"/>
        <v>0</v>
      </c>
      <c r="H384" s="25">
        <f t="shared" si="19"/>
        <v>0</v>
      </c>
      <c r="I384" s="170"/>
      <c r="J384" s="171"/>
      <c r="K384" s="74"/>
    </row>
    <row r="385" spans="1:11" ht="15" customHeight="1">
      <c r="A385" s="87" t="s">
        <v>217</v>
      </c>
      <c r="B385" s="87" t="s">
        <v>82</v>
      </c>
      <c r="C385" s="12"/>
      <c r="D385" s="8" t="s">
        <v>56</v>
      </c>
      <c r="E385" s="8"/>
      <c r="F385" s="25">
        <f t="shared" ref="F385:H385" si="20">F446+F507+F568+F629+F690+F751</f>
        <v>0</v>
      </c>
      <c r="G385" s="25">
        <f t="shared" si="20"/>
        <v>0</v>
      </c>
      <c r="H385" s="25">
        <f t="shared" si="20"/>
        <v>0</v>
      </c>
      <c r="I385" s="170"/>
      <c r="J385" s="171"/>
      <c r="K385" s="74"/>
    </row>
    <row r="386" spans="1:11" ht="30" customHeight="1">
      <c r="A386" s="87" t="s">
        <v>70</v>
      </c>
      <c r="B386" s="87" t="s">
        <v>85</v>
      </c>
      <c r="C386" s="12"/>
      <c r="D386" s="8" t="s">
        <v>56</v>
      </c>
      <c r="E386" s="8"/>
      <c r="F386" s="25">
        <f t="shared" ref="F386:H386" si="21">F447+F508+F569+F630+F691+F752</f>
        <v>0</v>
      </c>
      <c r="G386" s="25">
        <f t="shared" si="21"/>
        <v>0</v>
      </c>
      <c r="H386" s="25">
        <f t="shared" si="21"/>
        <v>0</v>
      </c>
      <c r="I386" s="170"/>
      <c r="J386" s="171"/>
      <c r="K386" s="74"/>
    </row>
    <row r="387" spans="1:11" ht="15" customHeight="1">
      <c r="A387" s="87" t="s">
        <v>71</v>
      </c>
      <c r="B387" s="87" t="s">
        <v>85</v>
      </c>
      <c r="C387" s="12"/>
      <c r="D387" s="8" t="s">
        <v>56</v>
      </c>
      <c r="E387" s="8"/>
      <c r="F387" s="25">
        <f t="shared" ref="F387:H387" si="22">F448+F509+F570+F631+F692+F753</f>
        <v>0</v>
      </c>
      <c r="G387" s="25">
        <f t="shared" si="22"/>
        <v>0</v>
      </c>
      <c r="H387" s="25">
        <f t="shared" si="22"/>
        <v>0</v>
      </c>
      <c r="I387" s="170"/>
      <c r="J387" s="171"/>
      <c r="K387" s="74"/>
    </row>
    <row r="388" spans="1:11" ht="15" customHeight="1">
      <c r="A388" s="21" t="s">
        <v>72</v>
      </c>
      <c r="B388" s="87" t="s">
        <v>84</v>
      </c>
      <c r="C388" s="12"/>
      <c r="D388" s="8" t="s">
        <v>56</v>
      </c>
      <c r="E388" s="8"/>
      <c r="F388" s="25">
        <f t="shared" ref="F388:H388" si="23">F449+F510+F571+F632+F693+F754</f>
        <v>0</v>
      </c>
      <c r="G388" s="25">
        <f t="shared" si="23"/>
        <v>0</v>
      </c>
      <c r="H388" s="25">
        <f t="shared" si="23"/>
        <v>0</v>
      </c>
      <c r="I388" s="170"/>
      <c r="J388" s="171"/>
      <c r="K388" s="74"/>
    </row>
    <row r="389" spans="1:11" ht="15" customHeight="1">
      <c r="A389" s="26" t="s">
        <v>73</v>
      </c>
      <c r="B389" s="87" t="s">
        <v>84</v>
      </c>
      <c r="C389" s="12"/>
      <c r="D389" s="8" t="s">
        <v>56</v>
      </c>
      <c r="E389" s="8"/>
      <c r="F389" s="25">
        <f t="shared" ref="F389:H389" si="24">F450+F511+F572+F633+F694+F755</f>
        <v>0</v>
      </c>
      <c r="G389" s="25">
        <f t="shared" si="24"/>
        <v>0</v>
      </c>
      <c r="H389" s="25">
        <f t="shared" si="24"/>
        <v>0</v>
      </c>
      <c r="I389" s="170"/>
      <c r="J389" s="171"/>
      <c r="K389" s="74"/>
    </row>
    <row r="390" spans="1:11" ht="15" customHeight="1">
      <c r="A390" s="26" t="s">
        <v>78</v>
      </c>
      <c r="B390" s="87" t="s">
        <v>83</v>
      </c>
      <c r="C390" s="12"/>
      <c r="D390" s="8" t="s">
        <v>56</v>
      </c>
      <c r="E390" s="8"/>
      <c r="F390" s="25">
        <f t="shared" ref="F390:H390" si="25">F451+F512+F573+F634+F695+F756</f>
        <v>0</v>
      </c>
      <c r="G390" s="25">
        <f t="shared" si="25"/>
        <v>0</v>
      </c>
      <c r="H390" s="25">
        <f t="shared" si="25"/>
        <v>0</v>
      </c>
      <c r="I390" s="170"/>
      <c r="J390" s="171"/>
      <c r="K390" s="74"/>
    </row>
    <row r="391" spans="1:11" ht="15" customHeight="1">
      <c r="A391" s="26" t="s">
        <v>74</v>
      </c>
      <c r="B391" s="87" t="s">
        <v>84</v>
      </c>
      <c r="C391" s="12"/>
      <c r="D391" s="4" t="s">
        <v>56</v>
      </c>
      <c r="E391" s="8"/>
      <c r="F391" s="25">
        <f t="shared" ref="F391:H391" si="26">F452+F513+F574+F635+F696+F757</f>
        <v>0</v>
      </c>
      <c r="G391" s="25">
        <f t="shared" si="26"/>
        <v>0</v>
      </c>
      <c r="H391" s="25">
        <f t="shared" si="26"/>
        <v>0</v>
      </c>
      <c r="I391" s="170"/>
      <c r="J391" s="171"/>
      <c r="K391" s="74"/>
    </row>
    <row r="392" spans="1:11" ht="15" customHeight="1">
      <c r="A392" s="21" t="s">
        <v>79</v>
      </c>
      <c r="B392" s="87" t="s">
        <v>82</v>
      </c>
      <c r="C392" s="12"/>
      <c r="D392" s="4" t="s">
        <v>56</v>
      </c>
      <c r="E392" s="8"/>
      <c r="F392" s="25">
        <f t="shared" ref="F392:H392" si="27">F453+F514+F575+F636+F697+F758</f>
        <v>0</v>
      </c>
      <c r="G392" s="25">
        <f t="shared" si="27"/>
        <v>0</v>
      </c>
      <c r="H392" s="25">
        <f t="shared" si="27"/>
        <v>0</v>
      </c>
      <c r="I392" s="170"/>
      <c r="J392" s="171"/>
      <c r="K392" s="74"/>
    </row>
    <row r="393" spans="1:11" ht="15" customHeight="1">
      <c r="A393" s="87" t="s">
        <v>75</v>
      </c>
      <c r="B393" s="87" t="s">
        <v>85</v>
      </c>
      <c r="C393" s="12"/>
      <c r="D393" s="4" t="s">
        <v>56</v>
      </c>
      <c r="E393" s="8"/>
      <c r="F393" s="25">
        <f t="shared" ref="F393:H393" si="28">F454+F515+F576+F637+F698+F759</f>
        <v>0</v>
      </c>
      <c r="G393" s="25">
        <f t="shared" si="28"/>
        <v>0</v>
      </c>
      <c r="H393" s="25">
        <f t="shared" si="28"/>
        <v>0</v>
      </c>
      <c r="I393" s="170"/>
      <c r="J393" s="171"/>
      <c r="K393" s="74"/>
    </row>
    <row r="394" spans="1:11" ht="15" customHeight="1">
      <c r="A394" s="21" t="s">
        <v>80</v>
      </c>
      <c r="B394" s="87" t="s">
        <v>82</v>
      </c>
      <c r="C394" s="12"/>
      <c r="D394" s="4" t="s">
        <v>56</v>
      </c>
      <c r="E394" s="8"/>
      <c r="F394" s="25">
        <f t="shared" ref="F394:H394" si="29">F455+F516+F577+F638+F699+F760</f>
        <v>0</v>
      </c>
      <c r="G394" s="25">
        <f t="shared" si="29"/>
        <v>0</v>
      </c>
      <c r="H394" s="25">
        <f t="shared" si="29"/>
        <v>0</v>
      </c>
      <c r="I394" s="170"/>
      <c r="J394" s="171"/>
      <c r="K394" s="74"/>
    </row>
    <row r="395" spans="1:11" ht="15" customHeight="1">
      <c r="A395" s="87" t="s">
        <v>76</v>
      </c>
      <c r="B395" s="87" t="s">
        <v>85</v>
      </c>
      <c r="C395" s="12"/>
      <c r="D395" s="4" t="s">
        <v>56</v>
      </c>
      <c r="E395" s="8"/>
      <c r="F395" s="25">
        <f t="shared" ref="F395:H395" si="30">F456+F517+F578+F639+F700+F761</f>
        <v>0</v>
      </c>
      <c r="G395" s="25">
        <f t="shared" si="30"/>
        <v>0</v>
      </c>
      <c r="H395" s="25">
        <f t="shared" si="30"/>
        <v>0</v>
      </c>
      <c r="I395" s="170"/>
      <c r="J395" s="171"/>
      <c r="K395" s="74"/>
    </row>
    <row r="396" spans="1:11" ht="15" customHeight="1">
      <c r="A396" s="160"/>
      <c r="B396" s="87"/>
      <c r="C396" s="12"/>
      <c r="D396" s="4" t="s">
        <v>56</v>
      </c>
      <c r="E396" s="8"/>
      <c r="F396" s="25">
        <f t="shared" ref="F396:H396" si="31">F457+F518+F579+F640+F701+F762</f>
        <v>0</v>
      </c>
      <c r="G396" s="25">
        <f t="shared" si="31"/>
        <v>0</v>
      </c>
      <c r="H396" s="25">
        <f t="shared" si="31"/>
        <v>0</v>
      </c>
      <c r="I396" s="170"/>
      <c r="J396" s="171"/>
      <c r="K396" s="74"/>
    </row>
    <row r="397" spans="1:11">
      <c r="A397" s="169" t="s">
        <v>86</v>
      </c>
      <c r="B397" s="34"/>
      <c r="C397" s="32"/>
      <c r="D397" s="33"/>
      <c r="E397" s="34"/>
      <c r="F397" s="35"/>
      <c r="G397" s="35"/>
      <c r="H397" s="35"/>
      <c r="I397" s="36"/>
      <c r="J397" s="37"/>
      <c r="K397" s="85"/>
    </row>
    <row r="398" spans="1:11" ht="15" customHeight="1">
      <c r="A398" s="8" t="s">
        <v>219</v>
      </c>
      <c r="B398" s="87" t="s">
        <v>87</v>
      </c>
      <c r="C398" s="12"/>
      <c r="D398" s="8" t="s">
        <v>56</v>
      </c>
      <c r="E398" s="8"/>
      <c r="F398" s="25">
        <f t="shared" ref="F398:H398" si="32">F459+F520+F581+F642+F703+F764</f>
        <v>0</v>
      </c>
      <c r="G398" s="25">
        <f t="shared" si="32"/>
        <v>0</v>
      </c>
      <c r="H398" s="25">
        <f t="shared" si="32"/>
        <v>0</v>
      </c>
      <c r="I398" s="170"/>
      <c r="J398" s="171"/>
      <c r="K398" s="74"/>
    </row>
    <row r="399" spans="1:11" ht="15" customHeight="1">
      <c r="A399" s="8" t="s">
        <v>220</v>
      </c>
      <c r="B399" s="87" t="s">
        <v>88</v>
      </c>
      <c r="C399" s="12"/>
      <c r="D399" s="8" t="s">
        <v>56</v>
      </c>
      <c r="E399" s="8"/>
      <c r="F399" s="25">
        <f t="shared" ref="F399:H399" si="33">F460+F521+F582+F643+F704+F765</f>
        <v>0</v>
      </c>
      <c r="G399" s="25">
        <f t="shared" si="33"/>
        <v>0</v>
      </c>
      <c r="H399" s="25">
        <f t="shared" si="33"/>
        <v>0</v>
      </c>
      <c r="I399" s="170"/>
      <c r="J399" s="171"/>
      <c r="K399" s="74"/>
    </row>
    <row r="400" spans="1:11" ht="15" customHeight="1">
      <c r="A400" s="8" t="s">
        <v>221</v>
      </c>
      <c r="B400" s="87" t="s">
        <v>89</v>
      </c>
      <c r="C400" s="12"/>
      <c r="D400" s="8" t="s">
        <v>56</v>
      </c>
      <c r="E400" s="8"/>
      <c r="F400" s="25">
        <f t="shared" ref="F400:H400" si="34">F461+F522+F583+F644+F705+F766</f>
        <v>0</v>
      </c>
      <c r="G400" s="25">
        <f t="shared" si="34"/>
        <v>0</v>
      </c>
      <c r="H400" s="25">
        <f t="shared" si="34"/>
        <v>0</v>
      </c>
      <c r="I400" s="170"/>
      <c r="J400" s="171"/>
      <c r="K400" s="74"/>
    </row>
    <row r="401" spans="1:11" ht="15" customHeight="1">
      <c r="A401" s="8" t="s">
        <v>345</v>
      </c>
      <c r="B401" s="87" t="s">
        <v>90</v>
      </c>
      <c r="C401" s="12"/>
      <c r="D401" s="8" t="s">
        <v>56</v>
      </c>
      <c r="E401" s="8"/>
      <c r="F401" s="25">
        <f t="shared" ref="F401:H401" si="35">F462+F523+F584+F645+F706+F767</f>
        <v>0</v>
      </c>
      <c r="G401" s="25">
        <f t="shared" si="35"/>
        <v>0</v>
      </c>
      <c r="H401" s="25">
        <f t="shared" si="35"/>
        <v>0</v>
      </c>
      <c r="I401" s="170"/>
      <c r="J401" s="171"/>
      <c r="K401" s="74"/>
    </row>
    <row r="402" spans="1:11" ht="15" customHeight="1">
      <c r="A402" s="8" t="s">
        <v>222</v>
      </c>
      <c r="B402" s="87" t="s">
        <v>91</v>
      </c>
      <c r="C402" s="12"/>
      <c r="D402" s="8" t="s">
        <v>56</v>
      </c>
      <c r="E402" s="8"/>
      <c r="F402" s="25">
        <f t="shared" ref="F402:H402" si="36">F463+F524+F585+F646+F707+F768</f>
        <v>0</v>
      </c>
      <c r="G402" s="25">
        <f t="shared" si="36"/>
        <v>0</v>
      </c>
      <c r="H402" s="25">
        <f t="shared" si="36"/>
        <v>0</v>
      </c>
      <c r="I402" s="170"/>
      <c r="J402" s="171"/>
      <c r="K402" s="74"/>
    </row>
    <row r="403" spans="1:11" ht="15" customHeight="1">
      <c r="A403" s="26" t="s">
        <v>223</v>
      </c>
      <c r="B403" s="87" t="s">
        <v>92</v>
      </c>
      <c r="C403" s="12"/>
      <c r="D403" s="8" t="s">
        <v>56</v>
      </c>
      <c r="E403" s="8"/>
      <c r="F403" s="25">
        <f t="shared" ref="F403:H403" si="37">F464+F525+F586+F647+F708+F769</f>
        <v>0</v>
      </c>
      <c r="G403" s="25">
        <f t="shared" si="37"/>
        <v>0</v>
      </c>
      <c r="H403" s="25">
        <f t="shared" si="37"/>
        <v>0</v>
      </c>
      <c r="I403" s="170"/>
      <c r="J403" s="171"/>
      <c r="K403" s="74"/>
    </row>
    <row r="404" spans="1:11" ht="15" customHeight="1">
      <c r="A404" s="26" t="s">
        <v>224</v>
      </c>
      <c r="B404" s="87" t="s">
        <v>93</v>
      </c>
      <c r="C404" s="12"/>
      <c r="D404" s="8" t="s">
        <v>56</v>
      </c>
      <c r="E404" s="8"/>
      <c r="F404" s="25">
        <f t="shared" ref="F404:H404" si="38">F465+F526+F587+F648+F709+F770</f>
        <v>0</v>
      </c>
      <c r="G404" s="25">
        <f t="shared" si="38"/>
        <v>0</v>
      </c>
      <c r="H404" s="25">
        <f t="shared" si="38"/>
        <v>0</v>
      </c>
      <c r="I404" s="170"/>
      <c r="J404" s="171"/>
      <c r="K404" s="74"/>
    </row>
    <row r="405" spans="1:11" ht="15" customHeight="1">
      <c r="A405" s="26" t="s">
        <v>225</v>
      </c>
      <c r="B405" s="87" t="s">
        <v>94</v>
      </c>
      <c r="C405" s="12"/>
      <c r="D405" s="8" t="s">
        <v>56</v>
      </c>
      <c r="E405" s="8"/>
      <c r="F405" s="25">
        <f t="shared" ref="F405:H405" si="39">F466+F527+F588+F649+F710+F771</f>
        <v>0</v>
      </c>
      <c r="G405" s="25">
        <f t="shared" si="39"/>
        <v>0</v>
      </c>
      <c r="H405" s="25">
        <f t="shared" si="39"/>
        <v>0</v>
      </c>
      <c r="I405" s="170"/>
      <c r="J405" s="171"/>
      <c r="K405" s="74"/>
    </row>
    <row r="406" spans="1:11" ht="15" customHeight="1">
      <c r="A406" s="26" t="s">
        <v>346</v>
      </c>
      <c r="B406" s="87" t="s">
        <v>95</v>
      </c>
      <c r="C406" s="12"/>
      <c r="D406" s="8" t="s">
        <v>56</v>
      </c>
      <c r="E406" s="8"/>
      <c r="F406" s="25">
        <f t="shared" ref="F406:H406" si="40">F467+F528+F589+F650+F711+F772</f>
        <v>0</v>
      </c>
      <c r="G406" s="25">
        <f t="shared" si="40"/>
        <v>0</v>
      </c>
      <c r="H406" s="25">
        <f t="shared" si="40"/>
        <v>0</v>
      </c>
      <c r="I406" s="170"/>
      <c r="J406" s="171"/>
      <c r="K406" s="74"/>
    </row>
    <row r="407" spans="1:11" ht="15" customHeight="1">
      <c r="A407" s="26" t="s">
        <v>226</v>
      </c>
      <c r="B407" s="87" t="s">
        <v>96</v>
      </c>
      <c r="C407" s="12"/>
      <c r="D407" s="8" t="s">
        <v>56</v>
      </c>
      <c r="E407" s="8"/>
      <c r="F407" s="25">
        <f t="shared" ref="F407:H407" si="41">F468+F529+F590+F651+F712+F773</f>
        <v>0</v>
      </c>
      <c r="G407" s="25">
        <f t="shared" si="41"/>
        <v>0</v>
      </c>
      <c r="H407" s="25">
        <f t="shared" si="41"/>
        <v>0</v>
      </c>
      <c r="I407" s="170"/>
      <c r="J407" s="171"/>
      <c r="K407" s="74"/>
    </row>
    <row r="408" spans="1:11" ht="36">
      <c r="A408" s="169" t="s">
        <v>156</v>
      </c>
      <c r="B408" s="34"/>
      <c r="C408" s="41"/>
      <c r="D408" s="42"/>
      <c r="E408" s="31"/>
      <c r="F408" s="43"/>
      <c r="G408" s="43"/>
      <c r="H408" s="43"/>
      <c r="I408" s="44"/>
      <c r="J408" s="45"/>
      <c r="K408" s="74"/>
    </row>
    <row r="409" spans="1:11" ht="15" customHeight="1">
      <c r="A409" s="8" t="s">
        <v>146</v>
      </c>
      <c r="B409" s="87" t="s">
        <v>149</v>
      </c>
      <c r="C409" s="12"/>
      <c r="D409" s="8" t="s">
        <v>56</v>
      </c>
      <c r="E409" s="8"/>
      <c r="F409" s="25">
        <f t="shared" ref="F409:H409" si="42">F470+F531+F592+F653+F714+F775</f>
        <v>2574.81</v>
      </c>
      <c r="G409" s="25">
        <f t="shared" si="42"/>
        <v>2574.81</v>
      </c>
      <c r="H409" s="25">
        <f t="shared" si="42"/>
        <v>2574.81</v>
      </c>
      <c r="I409" s="170"/>
      <c r="J409" s="171"/>
      <c r="K409" s="74"/>
    </row>
    <row r="410" spans="1:11" ht="15" customHeight="1">
      <c r="A410" s="21" t="s">
        <v>147</v>
      </c>
      <c r="B410" s="87"/>
      <c r="C410" s="12"/>
      <c r="D410" s="8" t="s">
        <v>56</v>
      </c>
      <c r="E410" s="8"/>
      <c r="F410" s="25">
        <f t="shared" ref="F410:H410" si="43">F471+F532+F593+F654+F715+F776</f>
        <v>0</v>
      </c>
      <c r="G410" s="25">
        <f t="shared" si="43"/>
        <v>0</v>
      </c>
      <c r="H410" s="25">
        <f t="shared" si="43"/>
        <v>0</v>
      </c>
      <c r="I410" s="170"/>
      <c r="J410" s="171"/>
      <c r="K410" s="74"/>
    </row>
    <row r="411" spans="1:11" ht="15" customHeight="1">
      <c r="A411" s="8" t="s">
        <v>157</v>
      </c>
      <c r="B411" s="87" t="s">
        <v>450</v>
      </c>
      <c r="C411" s="12"/>
      <c r="D411" s="8" t="s">
        <v>56</v>
      </c>
      <c r="E411" s="8"/>
      <c r="F411" s="25">
        <f t="shared" ref="F411:H411" si="44">F472+F533+F594+F655+F716+F777</f>
        <v>2573.0700000000002</v>
      </c>
      <c r="G411" s="25">
        <f t="shared" si="44"/>
        <v>2573.0700000000002</v>
      </c>
      <c r="H411" s="25">
        <f t="shared" si="44"/>
        <v>2573.0700000000002</v>
      </c>
      <c r="I411" s="170"/>
      <c r="J411" s="171"/>
      <c r="K411" s="74"/>
    </row>
    <row r="412" spans="1:11" ht="30" customHeight="1">
      <c r="A412" s="8" t="s">
        <v>158</v>
      </c>
      <c r="B412" s="87" t="s">
        <v>150</v>
      </c>
      <c r="C412" s="12"/>
      <c r="D412" s="8" t="s">
        <v>56</v>
      </c>
      <c r="E412" s="8"/>
      <c r="F412" s="25">
        <f t="shared" ref="F412:H412" si="45">F473+F534+F595+F656+F717+F778</f>
        <v>2573.33</v>
      </c>
      <c r="G412" s="25">
        <f t="shared" si="45"/>
        <v>2573.33</v>
      </c>
      <c r="H412" s="25">
        <f t="shared" si="45"/>
        <v>2573.33</v>
      </c>
      <c r="I412" s="170"/>
      <c r="J412" s="171"/>
      <c r="K412" s="74"/>
    </row>
    <row r="413" spans="1:11" ht="15" customHeight="1">
      <c r="A413" s="21" t="s">
        <v>160</v>
      </c>
      <c r="B413" s="87"/>
      <c r="C413" s="12"/>
      <c r="D413" s="8" t="s">
        <v>56</v>
      </c>
      <c r="E413" s="8"/>
      <c r="F413" s="25">
        <f t="shared" ref="F413:H413" si="46">F474+F535+F596+F657+F718+F779</f>
        <v>0</v>
      </c>
      <c r="G413" s="25">
        <f t="shared" si="46"/>
        <v>0</v>
      </c>
      <c r="H413" s="25">
        <f t="shared" si="46"/>
        <v>0</v>
      </c>
      <c r="I413" s="170"/>
      <c r="J413" s="171"/>
      <c r="K413" s="74"/>
    </row>
    <row r="414" spans="1:11" ht="15" customHeight="1">
      <c r="A414" s="8" t="s">
        <v>159</v>
      </c>
      <c r="B414" s="87" t="s">
        <v>151</v>
      </c>
      <c r="C414" s="12"/>
      <c r="D414" s="8" t="s">
        <v>56</v>
      </c>
      <c r="E414" s="8"/>
      <c r="F414" s="25">
        <f t="shared" ref="F414:H414" si="47">F475+F536+F597+F658+F719+F780</f>
        <v>2570.4299999999998</v>
      </c>
      <c r="G414" s="25">
        <f t="shared" si="47"/>
        <v>2570.4299999999998</v>
      </c>
      <c r="H414" s="25">
        <f t="shared" si="47"/>
        <v>2570.4299999999998</v>
      </c>
      <c r="I414" s="170"/>
      <c r="J414" s="171"/>
      <c r="K414" s="74"/>
    </row>
    <row r="415" spans="1:11" ht="15" customHeight="1">
      <c r="A415" s="21" t="s">
        <v>145</v>
      </c>
      <c r="B415" s="87"/>
      <c r="C415" s="12"/>
      <c r="D415" s="8" t="s">
        <v>56</v>
      </c>
      <c r="E415" s="8"/>
      <c r="F415" s="25">
        <f t="shared" ref="F415:H415" si="48">F476+F537+F598+F659+F720+F781</f>
        <v>0</v>
      </c>
      <c r="G415" s="25">
        <f t="shared" si="48"/>
        <v>0</v>
      </c>
      <c r="H415" s="25">
        <f t="shared" si="48"/>
        <v>0</v>
      </c>
      <c r="I415" s="170"/>
      <c r="J415" s="171"/>
      <c r="K415" s="74"/>
    </row>
    <row r="416" spans="1:11" ht="15" customHeight="1">
      <c r="A416" s="21" t="s">
        <v>148</v>
      </c>
      <c r="B416" s="87"/>
      <c r="C416" s="12"/>
      <c r="D416" s="8" t="s">
        <v>56</v>
      </c>
      <c r="E416" s="8"/>
      <c r="F416" s="25">
        <f t="shared" ref="F416:H416" si="49">F477+F538+F599+F660+F721+F782</f>
        <v>0</v>
      </c>
      <c r="G416" s="25">
        <f t="shared" si="49"/>
        <v>0</v>
      </c>
      <c r="H416" s="25">
        <f t="shared" si="49"/>
        <v>0</v>
      </c>
      <c r="I416" s="170"/>
      <c r="J416" s="171"/>
      <c r="K416" s="74"/>
    </row>
    <row r="417" spans="1:11" ht="36">
      <c r="A417" s="169" t="s">
        <v>140</v>
      </c>
      <c r="B417" s="34"/>
      <c r="C417" s="41"/>
      <c r="D417" s="42"/>
      <c r="E417" s="31"/>
      <c r="F417" s="43"/>
      <c r="G417" s="43"/>
      <c r="H417" s="43"/>
      <c r="I417" s="44"/>
      <c r="J417" s="45"/>
      <c r="K417" s="74"/>
    </row>
    <row r="418" spans="1:11" ht="15" customHeight="1">
      <c r="A418" s="8" t="s">
        <v>146</v>
      </c>
      <c r="B418" s="87" t="s">
        <v>141</v>
      </c>
      <c r="C418" s="12"/>
      <c r="D418" s="8" t="s">
        <v>56</v>
      </c>
      <c r="E418" s="8"/>
      <c r="F418" s="25">
        <f t="shared" ref="F418:H418" si="50">F479+F540+F601+F662+F723+F784</f>
        <v>2574.7600000000002</v>
      </c>
      <c r="G418" s="25">
        <f t="shared" si="50"/>
        <v>2574.7600000000002</v>
      </c>
      <c r="H418" s="25">
        <f t="shared" si="50"/>
        <v>2574.7600000000002</v>
      </c>
      <c r="I418" s="170"/>
      <c r="J418" s="171"/>
      <c r="K418" s="74"/>
    </row>
    <row r="419" spans="1:11" ht="15" customHeight="1">
      <c r="A419" s="21" t="s">
        <v>147</v>
      </c>
      <c r="B419" s="87"/>
      <c r="C419" s="12"/>
      <c r="D419" s="8" t="s">
        <v>56</v>
      </c>
      <c r="E419" s="8"/>
      <c r="F419" s="25">
        <f t="shared" ref="F419:H419" si="51">F480+F541+F602+F663+F724+F785</f>
        <v>0</v>
      </c>
      <c r="G419" s="25">
        <f t="shared" si="51"/>
        <v>0</v>
      </c>
      <c r="H419" s="25">
        <f t="shared" si="51"/>
        <v>0</v>
      </c>
      <c r="I419" s="170"/>
      <c r="J419" s="171"/>
      <c r="K419" s="74"/>
    </row>
    <row r="420" spans="1:11" ht="15" customHeight="1">
      <c r="A420" s="8" t="s">
        <v>157</v>
      </c>
      <c r="B420" s="87" t="s">
        <v>142</v>
      </c>
      <c r="C420" s="12"/>
      <c r="D420" s="8" t="s">
        <v>56</v>
      </c>
      <c r="E420" s="8"/>
      <c r="F420" s="25">
        <f t="shared" ref="F420:H420" si="52">F481+F542+F603+F664+F725+F786</f>
        <v>2575.0700000000002</v>
      </c>
      <c r="G420" s="25">
        <f t="shared" si="52"/>
        <v>2575.0700000000002</v>
      </c>
      <c r="H420" s="25">
        <f t="shared" si="52"/>
        <v>2575.0700000000002</v>
      </c>
      <c r="I420" s="170"/>
      <c r="J420" s="171"/>
      <c r="K420" s="74"/>
    </row>
    <row r="421" spans="1:11" ht="30" customHeight="1">
      <c r="A421" s="21" t="s">
        <v>160</v>
      </c>
      <c r="B421" s="87"/>
      <c r="C421" s="12"/>
      <c r="D421" s="8" t="s">
        <v>56</v>
      </c>
      <c r="E421" s="8"/>
      <c r="F421" s="25">
        <f t="shared" ref="F421:H421" si="53">F482+F543+F604+F665+F726+F787</f>
        <v>0</v>
      </c>
      <c r="G421" s="25">
        <f t="shared" si="53"/>
        <v>0</v>
      </c>
      <c r="H421" s="25">
        <f t="shared" si="53"/>
        <v>0</v>
      </c>
      <c r="I421" s="170"/>
      <c r="J421" s="171"/>
      <c r="K421" s="74"/>
    </row>
    <row r="422" spans="1:11" ht="15" customHeight="1">
      <c r="A422" s="8" t="s">
        <v>158</v>
      </c>
      <c r="B422" s="87" t="s">
        <v>143</v>
      </c>
      <c r="C422" s="12"/>
      <c r="D422" s="8" t="s">
        <v>56</v>
      </c>
      <c r="E422" s="8"/>
      <c r="F422" s="25">
        <f t="shared" ref="F422:H422" si="54">F483+F544+F605+F666+F727+F788</f>
        <v>2573.5700000000002</v>
      </c>
      <c r="G422" s="25">
        <f t="shared" si="54"/>
        <v>2573.5700000000002</v>
      </c>
      <c r="H422" s="25">
        <f t="shared" si="54"/>
        <v>2573.5700000000002</v>
      </c>
      <c r="I422" s="170"/>
      <c r="J422" s="171"/>
      <c r="K422" s="74"/>
    </row>
    <row r="423" spans="1:11" ht="15" customHeight="1">
      <c r="A423" s="8" t="s">
        <v>159</v>
      </c>
      <c r="B423" s="87" t="s">
        <v>144</v>
      </c>
      <c r="C423" s="12"/>
      <c r="D423" s="8" t="s">
        <v>56</v>
      </c>
      <c r="E423" s="8"/>
      <c r="F423" s="25">
        <f t="shared" ref="F423:H423" si="55">F484+F545+F606+F667+F728+F789</f>
        <v>2586.2399999999998</v>
      </c>
      <c r="G423" s="25">
        <f t="shared" si="55"/>
        <v>2586.2399999999998</v>
      </c>
      <c r="H423" s="25">
        <f t="shared" si="55"/>
        <v>2586.2399999999998</v>
      </c>
      <c r="I423" s="170"/>
      <c r="J423" s="171"/>
      <c r="K423" s="74"/>
    </row>
    <row r="424" spans="1:11" ht="15" customHeight="1">
      <c r="A424" s="87" t="s">
        <v>145</v>
      </c>
      <c r="B424" s="87" t="s">
        <v>451</v>
      </c>
      <c r="C424" s="12"/>
      <c r="D424" s="8" t="s">
        <v>56</v>
      </c>
      <c r="E424" s="8"/>
      <c r="F424" s="25">
        <f t="shared" ref="F424:H424" si="56">F485+F546+F607+F668+F729+F790</f>
        <v>2576.38</v>
      </c>
      <c r="G424" s="25">
        <f t="shared" si="56"/>
        <v>2576.38</v>
      </c>
      <c r="H424" s="25">
        <f t="shared" si="56"/>
        <v>2576.38</v>
      </c>
      <c r="I424" s="170"/>
      <c r="J424" s="171"/>
      <c r="K424" s="74"/>
    </row>
    <row r="425" spans="1:11" ht="15" customHeight="1">
      <c r="A425" s="21" t="s">
        <v>148</v>
      </c>
      <c r="B425" s="87"/>
      <c r="C425" s="12"/>
      <c r="D425" s="8" t="s">
        <v>56</v>
      </c>
      <c r="E425" s="8"/>
      <c r="F425" s="25">
        <f t="shared" ref="F425:H425" si="57">F486+F547+F608+F669+F730+F791</f>
        <v>0</v>
      </c>
      <c r="G425" s="25">
        <f t="shared" si="57"/>
        <v>0</v>
      </c>
      <c r="H425" s="25">
        <f t="shared" si="57"/>
        <v>0</v>
      </c>
      <c r="I425" s="170"/>
      <c r="J425" s="171"/>
      <c r="K425" s="74"/>
    </row>
    <row r="426" spans="1:11" ht="36">
      <c r="A426" s="169" t="s">
        <v>152</v>
      </c>
      <c r="B426" s="34"/>
      <c r="C426" s="41"/>
      <c r="D426" s="42"/>
      <c r="E426" s="31"/>
      <c r="F426" s="43"/>
      <c r="G426" s="43"/>
      <c r="H426" s="43"/>
      <c r="I426" s="44"/>
      <c r="J426" s="45"/>
      <c r="K426" s="74"/>
    </row>
    <row r="427" spans="1:11" ht="15" customHeight="1">
      <c r="A427" s="8" t="s">
        <v>146</v>
      </c>
      <c r="B427" s="87" t="s">
        <v>153</v>
      </c>
      <c r="C427" s="12"/>
      <c r="D427" s="8" t="s">
        <v>56</v>
      </c>
      <c r="E427" s="8"/>
      <c r="F427" s="25">
        <f t="shared" ref="F427:H427" si="58">F488+F549+F610+F671+F732+F793</f>
        <v>2574.84</v>
      </c>
      <c r="G427" s="25">
        <f t="shared" si="58"/>
        <v>2574.84</v>
      </c>
      <c r="H427" s="25">
        <f t="shared" si="58"/>
        <v>2574.84</v>
      </c>
      <c r="I427" s="170"/>
      <c r="J427" s="171"/>
      <c r="K427" s="74"/>
    </row>
    <row r="428" spans="1:11" ht="15" customHeight="1">
      <c r="A428" s="21" t="s">
        <v>147</v>
      </c>
      <c r="B428" s="87"/>
      <c r="C428" s="12"/>
      <c r="D428" s="8" t="s">
        <v>56</v>
      </c>
      <c r="E428" s="8"/>
      <c r="F428" s="25">
        <f t="shared" ref="F428:H428" si="59">F489+F550+F611+F672+F733+F794</f>
        <v>0</v>
      </c>
      <c r="G428" s="25">
        <f t="shared" si="59"/>
        <v>0</v>
      </c>
      <c r="H428" s="25">
        <f t="shared" si="59"/>
        <v>0</v>
      </c>
      <c r="I428" s="170"/>
      <c r="J428" s="171"/>
      <c r="K428" s="74"/>
    </row>
    <row r="429" spans="1:11" ht="15" customHeight="1">
      <c r="A429" s="21" t="s">
        <v>157</v>
      </c>
      <c r="B429" s="87"/>
      <c r="C429" s="12"/>
      <c r="D429" s="8" t="s">
        <v>56</v>
      </c>
      <c r="E429" s="8"/>
      <c r="F429" s="25">
        <f t="shared" ref="F429:H429" si="60">F490+F551+F612+F673+F734+F795</f>
        <v>0</v>
      </c>
      <c r="G429" s="25">
        <f t="shared" si="60"/>
        <v>0</v>
      </c>
      <c r="H429" s="25">
        <f t="shared" si="60"/>
        <v>0</v>
      </c>
      <c r="I429" s="170"/>
      <c r="J429" s="171"/>
      <c r="K429" s="74"/>
    </row>
    <row r="430" spans="1:11" ht="30" customHeight="1">
      <c r="A430" s="21" t="s">
        <v>160</v>
      </c>
      <c r="B430" s="87"/>
      <c r="C430" s="12"/>
      <c r="D430" s="8" t="s">
        <v>56</v>
      </c>
      <c r="E430" s="8"/>
      <c r="F430" s="25">
        <f t="shared" ref="F430:H430" si="61">F491+F552+F613+F674+F735+F796</f>
        <v>0</v>
      </c>
      <c r="G430" s="25">
        <f t="shared" si="61"/>
        <v>0</v>
      </c>
      <c r="H430" s="25">
        <f t="shared" si="61"/>
        <v>0</v>
      </c>
      <c r="I430" s="170"/>
      <c r="J430" s="171"/>
      <c r="K430" s="74"/>
    </row>
    <row r="431" spans="1:11" ht="15" customHeight="1">
      <c r="A431" s="8" t="s">
        <v>158</v>
      </c>
      <c r="B431" s="87" t="s">
        <v>452</v>
      </c>
      <c r="C431" s="12"/>
      <c r="D431" s="8" t="s">
        <v>56</v>
      </c>
      <c r="E431" s="8"/>
      <c r="F431" s="25">
        <f t="shared" ref="F431:H431" si="62">F492+F553+F614+F675+F736+F797</f>
        <v>2578.56</v>
      </c>
      <c r="G431" s="25">
        <f t="shared" si="62"/>
        <v>2578.56</v>
      </c>
      <c r="H431" s="25">
        <f t="shared" si="62"/>
        <v>2578.56</v>
      </c>
      <c r="I431" s="170"/>
      <c r="J431" s="171"/>
      <c r="K431" s="74"/>
    </row>
    <row r="432" spans="1:11" ht="15" customHeight="1">
      <c r="A432" s="8" t="s">
        <v>159</v>
      </c>
      <c r="B432" s="87" t="s">
        <v>154</v>
      </c>
      <c r="C432" s="12"/>
      <c r="D432" s="8" t="s">
        <v>56</v>
      </c>
      <c r="E432" s="8"/>
      <c r="F432" s="25">
        <f t="shared" ref="F432:H432" si="63">F493+F554+F615+F676+F737+F798</f>
        <v>2557.31</v>
      </c>
      <c r="G432" s="25">
        <f t="shared" si="63"/>
        <v>2557.31</v>
      </c>
      <c r="H432" s="25">
        <f t="shared" si="63"/>
        <v>2557.31</v>
      </c>
      <c r="I432" s="170"/>
      <c r="J432" s="171"/>
      <c r="K432" s="74"/>
    </row>
    <row r="433" spans="1:11" ht="15" customHeight="1">
      <c r="A433" s="87" t="s">
        <v>145</v>
      </c>
      <c r="B433" s="87" t="s">
        <v>155</v>
      </c>
      <c r="C433" s="12"/>
      <c r="D433" s="8" t="s">
        <v>56</v>
      </c>
      <c r="E433" s="8"/>
      <c r="F433" s="25">
        <f t="shared" ref="F433:H433" si="64">F494+F555+F616+F677+F738+F799</f>
        <v>2570.15</v>
      </c>
      <c r="G433" s="25">
        <f t="shared" si="64"/>
        <v>2570.15</v>
      </c>
      <c r="H433" s="25">
        <f t="shared" si="64"/>
        <v>2570.15</v>
      </c>
      <c r="I433" s="170"/>
      <c r="J433" s="171"/>
      <c r="K433" s="74"/>
    </row>
    <row r="434" spans="1:11" ht="15" customHeight="1">
      <c r="A434" s="21" t="s">
        <v>148</v>
      </c>
      <c r="B434" s="87"/>
      <c r="C434" s="12"/>
      <c r="D434" s="8" t="s">
        <v>56</v>
      </c>
      <c r="E434" s="8"/>
      <c r="F434" s="25">
        <f t="shared" ref="F434:H434" si="65">F495+F556+F617+F678+F739+F800</f>
        <v>0</v>
      </c>
      <c r="G434" s="25">
        <f t="shared" si="65"/>
        <v>0</v>
      </c>
      <c r="H434" s="25">
        <f t="shared" si="65"/>
        <v>0</v>
      </c>
      <c r="I434" s="170"/>
      <c r="J434" s="171"/>
      <c r="K434" s="74"/>
    </row>
    <row r="435" spans="1:11" ht="24">
      <c r="A435" s="169" t="s">
        <v>138</v>
      </c>
      <c r="B435" s="34"/>
      <c r="C435" s="32"/>
      <c r="D435" s="33"/>
      <c r="E435" s="34"/>
      <c r="F435" s="35"/>
      <c r="G435" s="35"/>
      <c r="H435" s="35"/>
      <c r="I435" s="36"/>
      <c r="J435" s="37"/>
      <c r="K435" s="85"/>
    </row>
    <row r="436" spans="1:11" ht="15" customHeight="1">
      <c r="A436" s="8" t="s">
        <v>109</v>
      </c>
      <c r="B436" s="87" t="s">
        <v>161</v>
      </c>
      <c r="C436" s="12"/>
      <c r="D436" s="8" t="s">
        <v>56</v>
      </c>
      <c r="E436" s="8"/>
      <c r="F436" s="25">
        <f t="shared" ref="F436:H436" si="66">F497+F558+F619+F680+F741+F802</f>
        <v>0</v>
      </c>
      <c r="G436" s="25">
        <f t="shared" si="66"/>
        <v>0</v>
      </c>
      <c r="H436" s="25">
        <f t="shared" si="66"/>
        <v>0</v>
      </c>
      <c r="I436" s="170"/>
      <c r="J436" s="171"/>
      <c r="K436" s="74"/>
    </row>
    <row r="437" spans="1:11" ht="15" customHeight="1">
      <c r="A437" s="8" t="s">
        <v>110</v>
      </c>
      <c r="B437" s="87" t="s">
        <v>162</v>
      </c>
      <c r="C437" s="12"/>
      <c r="D437" s="8" t="s">
        <v>56</v>
      </c>
      <c r="E437" s="8"/>
      <c r="F437" s="25">
        <f t="shared" ref="F437:H437" si="67">F498+F559+F620+F681+F742+F803</f>
        <v>0</v>
      </c>
      <c r="G437" s="25">
        <f t="shared" si="67"/>
        <v>0</v>
      </c>
      <c r="H437" s="25">
        <f t="shared" si="67"/>
        <v>0</v>
      </c>
      <c r="I437" s="170"/>
      <c r="J437" s="171"/>
      <c r="K437" s="74"/>
    </row>
    <row r="438" spans="1:11" ht="15" customHeight="1">
      <c r="A438" s="8" t="s">
        <v>114</v>
      </c>
      <c r="B438" s="87" t="s">
        <v>163</v>
      </c>
      <c r="C438" s="12"/>
      <c r="D438" s="8" t="s">
        <v>56</v>
      </c>
      <c r="E438" s="8"/>
      <c r="F438" s="25">
        <f t="shared" ref="F438:H438" si="68">F499+F560+F621+F682+F743+F804</f>
        <v>0</v>
      </c>
      <c r="G438" s="25">
        <f t="shared" si="68"/>
        <v>0</v>
      </c>
      <c r="H438" s="25">
        <f t="shared" si="68"/>
        <v>0</v>
      </c>
      <c r="I438" s="170"/>
      <c r="J438" s="171"/>
      <c r="K438" s="74"/>
    </row>
    <row r="439" spans="1:11" ht="15" customHeight="1">
      <c r="A439" s="8" t="s">
        <v>111</v>
      </c>
      <c r="B439" s="87" t="s">
        <v>164</v>
      </c>
      <c r="C439" s="12"/>
      <c r="D439" s="8" t="s">
        <v>56</v>
      </c>
      <c r="E439" s="8"/>
      <c r="F439" s="25">
        <f t="shared" ref="F439:H439" si="69">F500+F561+F622+F683+F744+F805</f>
        <v>0</v>
      </c>
      <c r="G439" s="25">
        <f t="shared" si="69"/>
        <v>0</v>
      </c>
      <c r="H439" s="25">
        <f t="shared" si="69"/>
        <v>0</v>
      </c>
      <c r="I439" s="170"/>
      <c r="J439" s="171"/>
      <c r="K439" s="74"/>
    </row>
    <row r="440" spans="1:11" ht="15" customHeight="1">
      <c r="A440" s="8" t="s">
        <v>112</v>
      </c>
      <c r="B440" s="87" t="s">
        <v>165</v>
      </c>
      <c r="C440" s="12"/>
      <c r="D440" s="8" t="s">
        <v>56</v>
      </c>
      <c r="E440" s="8"/>
      <c r="F440" s="25">
        <f t="shared" ref="F440:H440" si="70">F501+F562+F623+F684+F745+F806</f>
        <v>0</v>
      </c>
      <c r="G440" s="25">
        <f t="shared" si="70"/>
        <v>0</v>
      </c>
      <c r="H440" s="25">
        <f t="shared" si="70"/>
        <v>0</v>
      </c>
      <c r="I440" s="170"/>
      <c r="J440" s="171"/>
      <c r="K440" s="74"/>
    </row>
    <row r="441" spans="1:11" ht="15" customHeight="1">
      <c r="A441" s="8" t="s">
        <v>113</v>
      </c>
      <c r="B441" s="87" t="s">
        <v>166</v>
      </c>
      <c r="C441" s="12"/>
      <c r="D441" s="8" t="s">
        <v>56</v>
      </c>
      <c r="E441" s="8"/>
      <c r="F441" s="25">
        <f t="shared" ref="F441:H441" si="71">F502+F563+F624+F685+F746+F807</f>
        <v>0</v>
      </c>
      <c r="G441" s="25">
        <f t="shared" si="71"/>
        <v>0</v>
      </c>
      <c r="H441" s="25">
        <f t="shared" si="71"/>
        <v>0</v>
      </c>
      <c r="I441" s="170"/>
      <c r="J441" s="171"/>
      <c r="K441" s="74"/>
    </row>
    <row r="442" spans="1:11" ht="12" customHeight="1">
      <c r="A442" s="7"/>
      <c r="B442" s="94"/>
      <c r="C442" s="6" t="s">
        <v>34</v>
      </c>
      <c r="D442" s="11" t="s">
        <v>35</v>
      </c>
      <c r="E442" s="7"/>
      <c r="F442" s="23"/>
      <c r="G442" s="23"/>
      <c r="H442" s="23"/>
      <c r="I442" s="27"/>
      <c r="J442" s="28"/>
      <c r="K442" s="74"/>
    </row>
    <row r="443" spans="1:11" ht="36">
      <c r="A443" s="24" t="s">
        <v>81</v>
      </c>
      <c r="B443" s="94"/>
      <c r="C443" s="6"/>
      <c r="D443" s="11"/>
      <c r="E443" s="7"/>
      <c r="F443" s="23"/>
      <c r="G443" s="23"/>
      <c r="H443" s="23"/>
      <c r="I443" s="27"/>
      <c r="J443" s="28"/>
      <c r="K443" s="74" t="s">
        <v>58</v>
      </c>
    </row>
    <row r="444" spans="1:11" ht="15" customHeight="1">
      <c r="A444" s="87" t="s">
        <v>77</v>
      </c>
      <c r="B444" s="87" t="s">
        <v>82</v>
      </c>
      <c r="C444" s="5"/>
      <c r="D444" s="8" t="s">
        <v>331</v>
      </c>
      <c r="E444" s="9" t="s">
        <v>97</v>
      </c>
      <c r="F444" s="30">
        <v>0</v>
      </c>
      <c r="G444" s="30">
        <v>0</v>
      </c>
      <c r="H444" s="30">
        <v>0</v>
      </c>
      <c r="I444" s="293"/>
      <c r="J444" s="294"/>
      <c r="K444" s="73"/>
    </row>
    <row r="445" spans="1:11" ht="15" customHeight="1">
      <c r="A445" s="87" t="s">
        <v>69</v>
      </c>
      <c r="B445" s="87" t="s">
        <v>85</v>
      </c>
      <c r="C445" s="5"/>
      <c r="D445" s="8" t="s">
        <v>331</v>
      </c>
      <c r="E445" s="9" t="s">
        <v>97</v>
      </c>
      <c r="F445" s="30">
        <v>0</v>
      </c>
      <c r="G445" s="30">
        <v>0</v>
      </c>
      <c r="H445" s="30">
        <v>0</v>
      </c>
      <c r="I445" s="293"/>
      <c r="J445" s="294"/>
      <c r="K445" s="73"/>
    </row>
    <row r="446" spans="1:11" ht="15" customHeight="1">
      <c r="A446" s="87" t="s">
        <v>217</v>
      </c>
      <c r="B446" s="87" t="s">
        <v>82</v>
      </c>
      <c r="C446" s="5"/>
      <c r="D446" s="8" t="s">
        <v>331</v>
      </c>
      <c r="E446" s="9" t="s">
        <v>97</v>
      </c>
      <c r="F446" s="30">
        <v>0</v>
      </c>
      <c r="G446" s="30">
        <v>0</v>
      </c>
      <c r="H446" s="30">
        <v>0</v>
      </c>
      <c r="I446" s="293"/>
      <c r="J446" s="294"/>
      <c r="K446" s="73"/>
    </row>
    <row r="447" spans="1:11" ht="30" customHeight="1">
      <c r="A447" s="87" t="s">
        <v>70</v>
      </c>
      <c r="B447" s="87" t="s">
        <v>85</v>
      </c>
      <c r="C447" s="5"/>
      <c r="D447" s="8" t="s">
        <v>331</v>
      </c>
      <c r="E447" s="9" t="s">
        <v>97</v>
      </c>
      <c r="F447" s="30">
        <v>0</v>
      </c>
      <c r="G447" s="30">
        <v>0</v>
      </c>
      <c r="H447" s="30">
        <v>0</v>
      </c>
      <c r="I447" s="293"/>
      <c r="J447" s="294"/>
      <c r="K447" s="73"/>
    </row>
    <row r="448" spans="1:11" ht="15" customHeight="1">
      <c r="A448" s="87" t="s">
        <v>71</v>
      </c>
      <c r="B448" s="87" t="s">
        <v>85</v>
      </c>
      <c r="C448" s="5"/>
      <c r="D448" s="8" t="s">
        <v>331</v>
      </c>
      <c r="E448" s="9" t="s">
        <v>97</v>
      </c>
      <c r="F448" s="30">
        <v>0</v>
      </c>
      <c r="G448" s="30">
        <v>0</v>
      </c>
      <c r="H448" s="30">
        <v>0</v>
      </c>
      <c r="I448" s="293"/>
      <c r="J448" s="294"/>
      <c r="K448" s="73"/>
    </row>
    <row r="449" spans="1:11" ht="15" customHeight="1">
      <c r="A449" s="21" t="s">
        <v>72</v>
      </c>
      <c r="B449" s="87" t="s">
        <v>84</v>
      </c>
      <c r="C449" s="5"/>
      <c r="D449" s="8" t="s">
        <v>331</v>
      </c>
      <c r="E449" s="9" t="s">
        <v>97</v>
      </c>
      <c r="F449" s="30">
        <v>0</v>
      </c>
      <c r="G449" s="30">
        <v>0</v>
      </c>
      <c r="H449" s="30">
        <v>0</v>
      </c>
      <c r="I449" s="293"/>
      <c r="J449" s="294"/>
      <c r="K449" s="73"/>
    </row>
    <row r="450" spans="1:11" ht="15" customHeight="1">
      <c r="A450" s="26" t="s">
        <v>73</v>
      </c>
      <c r="B450" s="87" t="s">
        <v>84</v>
      </c>
      <c r="C450" s="5"/>
      <c r="D450" s="8" t="s">
        <v>331</v>
      </c>
      <c r="E450" s="9" t="s">
        <v>97</v>
      </c>
      <c r="F450" s="30">
        <v>0</v>
      </c>
      <c r="G450" s="30">
        <v>0</v>
      </c>
      <c r="H450" s="30">
        <v>0</v>
      </c>
      <c r="I450" s="293"/>
      <c r="J450" s="294"/>
      <c r="K450" s="73"/>
    </row>
    <row r="451" spans="1:11" ht="15" customHeight="1">
      <c r="A451" s="26" t="s">
        <v>78</v>
      </c>
      <c r="B451" s="87" t="s">
        <v>83</v>
      </c>
      <c r="C451" s="5"/>
      <c r="D451" s="8" t="s">
        <v>331</v>
      </c>
      <c r="E451" s="9" t="s">
        <v>97</v>
      </c>
      <c r="F451" s="30">
        <v>0</v>
      </c>
      <c r="G451" s="30">
        <v>0</v>
      </c>
      <c r="H451" s="30">
        <v>0</v>
      </c>
      <c r="I451" s="293"/>
      <c r="J451" s="294"/>
      <c r="K451" s="73"/>
    </row>
    <row r="452" spans="1:11" ht="15" customHeight="1">
      <c r="A452" s="26" t="s">
        <v>74</v>
      </c>
      <c r="B452" s="87" t="s">
        <v>84</v>
      </c>
      <c r="C452" s="5"/>
      <c r="D452" s="8" t="s">
        <v>331</v>
      </c>
      <c r="E452" s="9" t="s">
        <v>97</v>
      </c>
      <c r="F452" s="30">
        <v>0</v>
      </c>
      <c r="G452" s="30">
        <v>0</v>
      </c>
      <c r="H452" s="30">
        <v>0</v>
      </c>
      <c r="I452" s="293"/>
      <c r="J452" s="294"/>
      <c r="K452" s="73"/>
    </row>
    <row r="453" spans="1:11" ht="15" customHeight="1">
      <c r="A453" s="21" t="s">
        <v>79</v>
      </c>
      <c r="B453" s="87" t="s">
        <v>82</v>
      </c>
      <c r="C453" s="5"/>
      <c r="D453" s="8" t="s">
        <v>331</v>
      </c>
      <c r="E453" s="9" t="s">
        <v>97</v>
      </c>
      <c r="F453" s="30">
        <v>0</v>
      </c>
      <c r="G453" s="30">
        <v>0</v>
      </c>
      <c r="H453" s="30">
        <v>0</v>
      </c>
      <c r="I453" s="293"/>
      <c r="J453" s="294"/>
      <c r="K453" s="73"/>
    </row>
    <row r="454" spans="1:11" ht="15" customHeight="1">
      <c r="A454" s="87" t="s">
        <v>75</v>
      </c>
      <c r="B454" s="87" t="s">
        <v>85</v>
      </c>
      <c r="C454" s="5"/>
      <c r="D454" s="8" t="s">
        <v>331</v>
      </c>
      <c r="E454" s="9" t="s">
        <v>97</v>
      </c>
      <c r="F454" s="30">
        <v>0</v>
      </c>
      <c r="G454" s="30">
        <v>0</v>
      </c>
      <c r="H454" s="30">
        <v>0</v>
      </c>
      <c r="I454" s="293"/>
      <c r="J454" s="294"/>
      <c r="K454" s="73"/>
    </row>
    <row r="455" spans="1:11" ht="15" customHeight="1">
      <c r="A455" s="21" t="s">
        <v>80</v>
      </c>
      <c r="B455" s="87" t="s">
        <v>82</v>
      </c>
      <c r="C455" s="5"/>
      <c r="D455" s="8" t="s">
        <v>331</v>
      </c>
      <c r="E455" s="9" t="s">
        <v>97</v>
      </c>
      <c r="F455" s="30">
        <v>0</v>
      </c>
      <c r="G455" s="30">
        <v>0</v>
      </c>
      <c r="H455" s="30">
        <v>0</v>
      </c>
      <c r="I455" s="293"/>
      <c r="J455" s="294"/>
      <c r="K455" s="73"/>
    </row>
    <row r="456" spans="1:11" ht="15" customHeight="1">
      <c r="A456" s="87" t="s">
        <v>76</v>
      </c>
      <c r="B456" s="87" t="s">
        <v>85</v>
      </c>
      <c r="C456" s="5"/>
      <c r="D456" s="8" t="s">
        <v>331</v>
      </c>
      <c r="E456" s="9" t="s">
        <v>97</v>
      </c>
      <c r="F456" s="30">
        <v>0</v>
      </c>
      <c r="G456" s="30">
        <v>0</v>
      </c>
      <c r="H456" s="30">
        <v>0</v>
      </c>
      <c r="I456" s="293"/>
      <c r="J456" s="294"/>
      <c r="K456" s="73"/>
    </row>
    <row r="457" spans="1:11" ht="15" customHeight="1">
      <c r="A457" s="160"/>
      <c r="B457" s="87"/>
      <c r="C457" s="5"/>
      <c r="D457" s="8" t="s">
        <v>331</v>
      </c>
      <c r="E457" s="9" t="s">
        <v>97</v>
      </c>
      <c r="F457" s="30">
        <v>0</v>
      </c>
      <c r="G457" s="30">
        <v>0</v>
      </c>
      <c r="H457" s="30">
        <v>0</v>
      </c>
      <c r="I457" s="293"/>
      <c r="J457" s="294"/>
      <c r="K457" s="73"/>
    </row>
    <row r="458" spans="1:11">
      <c r="A458" s="24" t="s">
        <v>86</v>
      </c>
      <c r="B458" s="94"/>
      <c r="C458" s="6"/>
      <c r="D458" s="11"/>
      <c r="E458" s="7"/>
      <c r="F458" s="23"/>
      <c r="G458" s="23"/>
      <c r="H458" s="23"/>
      <c r="I458" s="27"/>
      <c r="J458" s="28"/>
      <c r="K458" s="74" t="s">
        <v>58</v>
      </c>
    </row>
    <row r="459" spans="1:11" ht="15" customHeight="1">
      <c r="A459" s="8" t="s">
        <v>219</v>
      </c>
      <c r="B459" s="87" t="s">
        <v>87</v>
      </c>
      <c r="C459" s="5"/>
      <c r="D459" s="8" t="s">
        <v>331</v>
      </c>
      <c r="E459" s="9" t="s">
        <v>97</v>
      </c>
      <c r="F459" s="30">
        <v>0</v>
      </c>
      <c r="G459" s="30">
        <v>0</v>
      </c>
      <c r="H459" s="30">
        <v>0</v>
      </c>
      <c r="I459" s="293"/>
      <c r="J459" s="294"/>
      <c r="K459" s="73"/>
    </row>
    <row r="460" spans="1:11" ht="15" customHeight="1">
      <c r="A460" s="8" t="s">
        <v>220</v>
      </c>
      <c r="B460" s="87" t="s">
        <v>88</v>
      </c>
      <c r="C460" s="5"/>
      <c r="D460" s="8" t="s">
        <v>331</v>
      </c>
      <c r="E460" s="9" t="s">
        <v>97</v>
      </c>
      <c r="F460" s="30">
        <v>0</v>
      </c>
      <c r="G460" s="30">
        <v>0</v>
      </c>
      <c r="H460" s="30">
        <v>0</v>
      </c>
      <c r="I460" s="293"/>
      <c r="J460" s="294"/>
      <c r="K460" s="73"/>
    </row>
    <row r="461" spans="1:11" ht="15" customHeight="1">
      <c r="A461" s="8" t="s">
        <v>221</v>
      </c>
      <c r="B461" s="87" t="s">
        <v>89</v>
      </c>
      <c r="C461" s="5"/>
      <c r="D461" s="8" t="s">
        <v>331</v>
      </c>
      <c r="E461" s="9" t="s">
        <v>97</v>
      </c>
      <c r="F461" s="30">
        <v>0</v>
      </c>
      <c r="G461" s="30">
        <v>0</v>
      </c>
      <c r="H461" s="30">
        <v>0</v>
      </c>
      <c r="I461" s="293"/>
      <c r="J461" s="294"/>
      <c r="K461" s="73"/>
    </row>
    <row r="462" spans="1:11" ht="15" customHeight="1">
      <c r="A462" s="8" t="s">
        <v>345</v>
      </c>
      <c r="B462" s="87" t="s">
        <v>90</v>
      </c>
      <c r="C462" s="5"/>
      <c r="D462" s="8" t="s">
        <v>331</v>
      </c>
      <c r="E462" s="9" t="s">
        <v>97</v>
      </c>
      <c r="F462" s="30">
        <v>0</v>
      </c>
      <c r="G462" s="30">
        <v>0</v>
      </c>
      <c r="H462" s="30">
        <v>0</v>
      </c>
      <c r="I462" s="293"/>
      <c r="J462" s="294"/>
      <c r="K462" s="73"/>
    </row>
    <row r="463" spans="1:11" ht="15" customHeight="1">
      <c r="A463" s="8" t="s">
        <v>222</v>
      </c>
      <c r="B463" s="87" t="s">
        <v>91</v>
      </c>
      <c r="C463" s="5"/>
      <c r="D463" s="8" t="s">
        <v>331</v>
      </c>
      <c r="E463" s="9" t="s">
        <v>97</v>
      </c>
      <c r="F463" s="30">
        <v>0</v>
      </c>
      <c r="G463" s="30">
        <v>0</v>
      </c>
      <c r="H463" s="30">
        <v>0</v>
      </c>
      <c r="I463" s="293"/>
      <c r="J463" s="294"/>
      <c r="K463" s="73"/>
    </row>
    <row r="464" spans="1:11" ht="15" customHeight="1">
      <c r="A464" s="26" t="s">
        <v>223</v>
      </c>
      <c r="B464" s="87" t="s">
        <v>92</v>
      </c>
      <c r="C464" s="5"/>
      <c r="D464" s="8" t="s">
        <v>331</v>
      </c>
      <c r="E464" s="9" t="s">
        <v>97</v>
      </c>
      <c r="F464" s="30">
        <v>0</v>
      </c>
      <c r="G464" s="30">
        <v>0</v>
      </c>
      <c r="H464" s="30">
        <v>0</v>
      </c>
      <c r="I464" s="293"/>
      <c r="J464" s="294"/>
      <c r="K464" s="73"/>
    </row>
    <row r="465" spans="1:11" ht="15" customHeight="1">
      <c r="A465" s="26" t="s">
        <v>224</v>
      </c>
      <c r="B465" s="87" t="s">
        <v>93</v>
      </c>
      <c r="C465" s="5"/>
      <c r="D465" s="8" t="s">
        <v>331</v>
      </c>
      <c r="E465" s="9" t="s">
        <v>97</v>
      </c>
      <c r="F465" s="30">
        <v>0</v>
      </c>
      <c r="G465" s="30">
        <v>0</v>
      </c>
      <c r="H465" s="30">
        <v>0</v>
      </c>
      <c r="I465" s="293"/>
      <c r="J465" s="294"/>
      <c r="K465" s="73"/>
    </row>
    <row r="466" spans="1:11" ht="15" customHeight="1">
      <c r="A466" s="26" t="s">
        <v>225</v>
      </c>
      <c r="B466" s="87" t="s">
        <v>94</v>
      </c>
      <c r="C466" s="5"/>
      <c r="D466" s="8" t="s">
        <v>331</v>
      </c>
      <c r="E466" s="9" t="s">
        <v>97</v>
      </c>
      <c r="F466" s="30">
        <v>0</v>
      </c>
      <c r="G466" s="30">
        <v>0</v>
      </c>
      <c r="H466" s="30">
        <v>0</v>
      </c>
      <c r="I466" s="293"/>
      <c r="J466" s="294"/>
      <c r="K466" s="73"/>
    </row>
    <row r="467" spans="1:11" ht="15" customHeight="1">
      <c r="A467" s="26" t="s">
        <v>346</v>
      </c>
      <c r="B467" s="87" t="s">
        <v>95</v>
      </c>
      <c r="C467" s="5"/>
      <c r="D467" s="8" t="s">
        <v>331</v>
      </c>
      <c r="E467" s="9" t="s">
        <v>97</v>
      </c>
      <c r="F467" s="30">
        <v>0</v>
      </c>
      <c r="G467" s="30">
        <v>0</v>
      </c>
      <c r="H467" s="30">
        <v>0</v>
      </c>
      <c r="I467" s="293"/>
      <c r="J467" s="294"/>
      <c r="K467" s="73"/>
    </row>
    <row r="468" spans="1:11" ht="15" customHeight="1">
      <c r="A468" s="26" t="s">
        <v>226</v>
      </c>
      <c r="B468" s="87" t="s">
        <v>96</v>
      </c>
      <c r="C468" s="5"/>
      <c r="D468" s="8" t="s">
        <v>331</v>
      </c>
      <c r="E468" s="9" t="s">
        <v>97</v>
      </c>
      <c r="F468" s="30">
        <v>0</v>
      </c>
      <c r="G468" s="30">
        <v>0</v>
      </c>
      <c r="H468" s="30">
        <v>0</v>
      </c>
      <c r="I468" s="293"/>
      <c r="J468" s="294"/>
      <c r="K468" s="73"/>
    </row>
    <row r="469" spans="1:11" ht="36">
      <c r="A469" s="24" t="s">
        <v>156</v>
      </c>
      <c r="B469" s="94"/>
      <c r="C469" s="6"/>
      <c r="D469" s="11"/>
      <c r="E469" s="7"/>
      <c r="F469" s="23"/>
      <c r="G469" s="23"/>
      <c r="H469" s="23"/>
      <c r="I469" s="27"/>
      <c r="J469" s="28"/>
      <c r="K469" s="74" t="s">
        <v>58</v>
      </c>
    </row>
    <row r="470" spans="1:11" ht="15" customHeight="1">
      <c r="A470" s="8" t="s">
        <v>146</v>
      </c>
      <c r="B470" s="87" t="s">
        <v>149</v>
      </c>
      <c r="C470" s="5"/>
      <c r="D470" s="8" t="s">
        <v>30</v>
      </c>
      <c r="E470" s="29">
        <v>9.4205223199999999</v>
      </c>
      <c r="F470" s="30">
        <v>78</v>
      </c>
      <c r="G470" s="30">
        <v>78</v>
      </c>
      <c r="H470" s="30">
        <v>78</v>
      </c>
      <c r="I470" s="293"/>
      <c r="J470" s="294"/>
      <c r="K470" s="73"/>
    </row>
    <row r="471" spans="1:11" ht="15" customHeight="1">
      <c r="A471" s="21" t="s">
        <v>147</v>
      </c>
      <c r="B471" s="87"/>
      <c r="C471" s="5"/>
      <c r="D471" s="8" t="s">
        <v>30</v>
      </c>
      <c r="E471" s="29">
        <v>0</v>
      </c>
      <c r="F471" s="30">
        <v>0</v>
      </c>
      <c r="G471" s="30">
        <v>0</v>
      </c>
      <c r="H471" s="30">
        <v>0</v>
      </c>
      <c r="I471" s="293"/>
      <c r="J471" s="294"/>
      <c r="K471" s="73"/>
    </row>
    <row r="472" spans="1:11" ht="15" customHeight="1">
      <c r="A472" s="8" t="s">
        <v>157</v>
      </c>
      <c r="B472" s="87" t="s">
        <v>450</v>
      </c>
      <c r="C472" s="5"/>
      <c r="D472" s="8" t="s">
        <v>30</v>
      </c>
      <c r="E472" s="29">
        <v>9.4148936200000009</v>
      </c>
      <c r="F472" s="30">
        <v>77.959999999999994</v>
      </c>
      <c r="G472" s="30">
        <v>77.959999999999994</v>
      </c>
      <c r="H472" s="30">
        <v>77.959999999999994</v>
      </c>
      <c r="I472" s="293"/>
      <c r="J472" s="294"/>
      <c r="K472" s="73"/>
    </row>
    <row r="473" spans="1:11" ht="30" customHeight="1">
      <c r="A473" s="8" t="s">
        <v>158</v>
      </c>
      <c r="B473" s="87" t="s">
        <v>150</v>
      </c>
      <c r="C473" s="5"/>
      <c r="D473" s="8" t="s">
        <v>30</v>
      </c>
      <c r="E473" s="29">
        <v>9.4186046500000007</v>
      </c>
      <c r="F473" s="30">
        <v>77.989999999999995</v>
      </c>
      <c r="G473" s="30">
        <v>77.989999999999995</v>
      </c>
      <c r="H473" s="30">
        <v>77.989999999999995</v>
      </c>
      <c r="I473" s="293"/>
      <c r="J473" s="294"/>
      <c r="K473" s="73"/>
    </row>
    <row r="474" spans="1:11" ht="15" customHeight="1">
      <c r="A474" s="21" t="s">
        <v>160</v>
      </c>
      <c r="B474" s="87"/>
      <c r="C474" s="5"/>
      <c r="D474" s="8" t="s">
        <v>30</v>
      </c>
      <c r="E474" s="29">
        <v>0</v>
      </c>
      <c r="F474" s="30">
        <v>0</v>
      </c>
      <c r="G474" s="30">
        <v>0</v>
      </c>
      <c r="H474" s="30">
        <v>0</v>
      </c>
      <c r="I474" s="293"/>
      <c r="J474" s="294"/>
      <c r="K474" s="73"/>
    </row>
    <row r="475" spans="1:11" ht="15" customHeight="1">
      <c r="A475" s="8" t="s">
        <v>159</v>
      </c>
      <c r="B475" s="87" t="s">
        <v>151</v>
      </c>
      <c r="C475" s="5"/>
      <c r="D475" s="8" t="s">
        <v>30</v>
      </c>
      <c r="E475" s="29">
        <v>9.4078947399999997</v>
      </c>
      <c r="F475" s="30">
        <v>77.900000000000006</v>
      </c>
      <c r="G475" s="30">
        <v>77.900000000000006</v>
      </c>
      <c r="H475" s="30">
        <v>77.900000000000006</v>
      </c>
      <c r="I475" s="293"/>
      <c r="J475" s="294"/>
      <c r="K475" s="73"/>
    </row>
    <row r="476" spans="1:11" ht="15" customHeight="1">
      <c r="A476" s="21" t="s">
        <v>145</v>
      </c>
      <c r="B476" s="87"/>
      <c r="C476" s="5"/>
      <c r="D476" s="8" t="s">
        <v>30</v>
      </c>
      <c r="E476" s="29">
        <v>0</v>
      </c>
      <c r="F476" s="30">
        <v>0</v>
      </c>
      <c r="G476" s="30">
        <v>0</v>
      </c>
      <c r="H476" s="30">
        <v>0</v>
      </c>
      <c r="I476" s="293"/>
      <c r="J476" s="294"/>
      <c r="K476" s="73"/>
    </row>
    <row r="477" spans="1:11" ht="15" customHeight="1">
      <c r="A477" s="21" t="s">
        <v>148</v>
      </c>
      <c r="B477" s="87"/>
      <c r="C477" s="5"/>
      <c r="D477" s="8" t="s">
        <v>30</v>
      </c>
      <c r="E477" s="29">
        <v>0</v>
      </c>
      <c r="F477" s="30">
        <v>0</v>
      </c>
      <c r="G477" s="30">
        <v>0</v>
      </c>
      <c r="H477" s="30">
        <v>0</v>
      </c>
      <c r="I477" s="293"/>
      <c r="J477" s="294"/>
      <c r="K477" s="73"/>
    </row>
    <row r="478" spans="1:11" ht="36">
      <c r="A478" s="24" t="s">
        <v>140</v>
      </c>
      <c r="B478" s="94"/>
      <c r="C478" s="6"/>
      <c r="D478" s="11"/>
      <c r="E478" s="7"/>
      <c r="F478" s="23"/>
      <c r="G478" s="23"/>
      <c r="H478" s="23"/>
      <c r="I478" s="27"/>
      <c r="J478" s="28"/>
      <c r="K478" s="74" t="s">
        <v>58</v>
      </c>
    </row>
    <row r="479" spans="1:11" ht="15" customHeight="1">
      <c r="A479" s="8" t="s">
        <v>146</v>
      </c>
      <c r="B479" s="87" t="s">
        <v>141</v>
      </c>
      <c r="C479" s="5"/>
      <c r="D479" s="8" t="s">
        <v>30</v>
      </c>
      <c r="E479" s="29">
        <v>9.4203607599999994</v>
      </c>
      <c r="F479" s="30">
        <v>78</v>
      </c>
      <c r="G479" s="30">
        <v>78</v>
      </c>
      <c r="H479" s="30">
        <v>78</v>
      </c>
      <c r="I479" s="293"/>
      <c r="J479" s="294"/>
      <c r="K479" s="73"/>
    </row>
    <row r="480" spans="1:11" ht="15" customHeight="1">
      <c r="A480" s="21" t="s">
        <v>147</v>
      </c>
      <c r="B480" s="87"/>
      <c r="C480" s="5"/>
      <c r="D480" s="8" t="s">
        <v>30</v>
      </c>
      <c r="E480" s="29">
        <v>0</v>
      </c>
      <c r="F480" s="30">
        <v>0</v>
      </c>
      <c r="G480" s="30">
        <v>0</v>
      </c>
      <c r="H480" s="30">
        <v>0</v>
      </c>
      <c r="I480" s="293"/>
      <c r="J480" s="294"/>
      <c r="K480" s="73"/>
    </row>
    <row r="481" spans="1:11" ht="15" customHeight="1">
      <c r="A481" s="8" t="s">
        <v>157</v>
      </c>
      <c r="B481" s="87" t="s">
        <v>142</v>
      </c>
      <c r="C481" s="5"/>
      <c r="D481" s="8" t="s">
        <v>30</v>
      </c>
      <c r="E481" s="29">
        <v>9.4212962999999998</v>
      </c>
      <c r="F481" s="30">
        <v>78.010000000000005</v>
      </c>
      <c r="G481" s="30">
        <v>78.010000000000005</v>
      </c>
      <c r="H481" s="30">
        <v>78.010000000000005</v>
      </c>
      <c r="I481" s="293"/>
      <c r="J481" s="294"/>
      <c r="K481" s="73"/>
    </row>
    <row r="482" spans="1:11" ht="30" customHeight="1">
      <c r="A482" s="21" t="s">
        <v>160</v>
      </c>
      <c r="B482" s="87"/>
      <c r="C482" s="5"/>
      <c r="D482" s="8" t="s">
        <v>30</v>
      </c>
      <c r="E482" s="29">
        <v>0</v>
      </c>
      <c r="F482" s="30">
        <v>0</v>
      </c>
      <c r="G482" s="30">
        <v>0</v>
      </c>
      <c r="H482" s="30">
        <v>0</v>
      </c>
      <c r="I482" s="293"/>
      <c r="J482" s="294"/>
      <c r="K482" s="73"/>
    </row>
    <row r="483" spans="1:11" ht="15" customHeight="1">
      <c r="A483" s="8" t="s">
        <v>158</v>
      </c>
      <c r="B483" s="87" t="s">
        <v>143</v>
      </c>
      <c r="C483" s="5"/>
      <c r="D483" s="8" t="s">
        <v>30</v>
      </c>
      <c r="E483" s="29">
        <v>9.4178082199999995</v>
      </c>
      <c r="F483" s="30">
        <v>77.98</v>
      </c>
      <c r="G483" s="30">
        <v>77.98</v>
      </c>
      <c r="H483" s="30">
        <v>77.98</v>
      </c>
      <c r="I483" s="293"/>
      <c r="J483" s="294"/>
      <c r="K483" s="73"/>
    </row>
    <row r="484" spans="1:11" ht="15" customHeight="1">
      <c r="A484" s="8" t="s">
        <v>159</v>
      </c>
      <c r="B484" s="87" t="s">
        <v>144</v>
      </c>
      <c r="C484" s="5"/>
      <c r="D484" s="8" t="s">
        <v>30</v>
      </c>
      <c r="E484" s="29">
        <v>9.4565217399999995</v>
      </c>
      <c r="F484" s="30">
        <v>78.3</v>
      </c>
      <c r="G484" s="30">
        <v>78.3</v>
      </c>
      <c r="H484" s="30">
        <v>78.3</v>
      </c>
      <c r="I484" s="293"/>
      <c r="J484" s="294"/>
      <c r="K484" s="73"/>
    </row>
    <row r="485" spans="1:11" ht="15" customHeight="1">
      <c r="A485" s="87" t="s">
        <v>145</v>
      </c>
      <c r="B485" s="87" t="s">
        <v>451</v>
      </c>
      <c r="C485" s="5"/>
      <c r="D485" s="8" t="s">
        <v>30</v>
      </c>
      <c r="E485" s="29">
        <v>9.4262295100000006</v>
      </c>
      <c r="F485" s="30">
        <v>78.05</v>
      </c>
      <c r="G485" s="30">
        <v>78.05</v>
      </c>
      <c r="H485" s="30">
        <v>78.05</v>
      </c>
      <c r="I485" s="293"/>
      <c r="J485" s="294"/>
      <c r="K485" s="73"/>
    </row>
    <row r="486" spans="1:11" ht="15" customHeight="1">
      <c r="A486" s="21" t="s">
        <v>148</v>
      </c>
      <c r="B486" s="87"/>
      <c r="C486" s="5"/>
      <c r="D486" s="8" t="s">
        <v>30</v>
      </c>
      <c r="E486" s="29">
        <v>0</v>
      </c>
      <c r="F486" s="30">
        <v>0</v>
      </c>
      <c r="G486" s="30">
        <v>0</v>
      </c>
      <c r="H486" s="30">
        <v>0</v>
      </c>
      <c r="I486" s="293"/>
      <c r="J486" s="294"/>
      <c r="K486" s="73"/>
    </row>
    <row r="487" spans="1:11" ht="36">
      <c r="A487" s="24" t="s">
        <v>152</v>
      </c>
      <c r="B487" s="94"/>
      <c r="C487" s="6"/>
      <c r="D487" s="11"/>
      <c r="E487" s="7"/>
      <c r="F487" s="23"/>
      <c r="G487" s="23"/>
      <c r="H487" s="23"/>
      <c r="I487" s="27"/>
      <c r="J487" s="28"/>
      <c r="K487" s="74" t="s">
        <v>58</v>
      </c>
    </row>
    <row r="488" spans="1:11" ht="15" customHeight="1">
      <c r="A488" s="8" t="s">
        <v>146</v>
      </c>
      <c r="B488" s="87" t="s">
        <v>153</v>
      </c>
      <c r="C488" s="5"/>
      <c r="D488" s="8" t="s">
        <v>30</v>
      </c>
      <c r="E488" s="29">
        <v>9.4206842900000005</v>
      </c>
      <c r="F488" s="30">
        <v>78</v>
      </c>
      <c r="G488" s="30">
        <v>78</v>
      </c>
      <c r="H488" s="30">
        <v>78</v>
      </c>
      <c r="I488" s="293"/>
      <c r="J488" s="294"/>
      <c r="K488" s="73"/>
    </row>
    <row r="489" spans="1:11" ht="15" customHeight="1">
      <c r="A489" s="21" t="s">
        <v>147</v>
      </c>
      <c r="B489" s="87"/>
      <c r="C489" s="5"/>
      <c r="D489" s="8" t="s">
        <v>30</v>
      </c>
      <c r="E489" s="29">
        <v>0</v>
      </c>
      <c r="F489" s="30">
        <v>0</v>
      </c>
      <c r="G489" s="30">
        <v>0</v>
      </c>
      <c r="H489" s="30">
        <v>0</v>
      </c>
      <c r="I489" s="293"/>
      <c r="J489" s="294"/>
      <c r="K489" s="73"/>
    </row>
    <row r="490" spans="1:11" ht="15" customHeight="1">
      <c r="A490" s="21" t="s">
        <v>157</v>
      </c>
      <c r="B490" s="87"/>
      <c r="C490" s="5"/>
      <c r="D490" s="8" t="s">
        <v>30</v>
      </c>
      <c r="E490" s="29">
        <v>0</v>
      </c>
      <c r="F490" s="30">
        <v>0</v>
      </c>
      <c r="G490" s="30">
        <v>0</v>
      </c>
      <c r="H490" s="30">
        <v>0</v>
      </c>
      <c r="I490" s="293"/>
      <c r="J490" s="294"/>
      <c r="K490" s="73"/>
    </row>
    <row r="491" spans="1:11" ht="30" customHeight="1">
      <c r="A491" s="21" t="s">
        <v>160</v>
      </c>
      <c r="B491" s="87"/>
      <c r="C491" s="5"/>
      <c r="D491" s="8" t="s">
        <v>30</v>
      </c>
      <c r="E491" s="29">
        <v>0</v>
      </c>
      <c r="F491" s="30">
        <v>0</v>
      </c>
      <c r="G491" s="30">
        <v>0</v>
      </c>
      <c r="H491" s="30">
        <v>0</v>
      </c>
      <c r="I491" s="293"/>
      <c r="J491" s="294"/>
      <c r="K491" s="73"/>
    </row>
    <row r="492" spans="1:11" ht="15" customHeight="1">
      <c r="A492" s="8" t="s">
        <v>158</v>
      </c>
      <c r="B492" s="87" t="s">
        <v>452</v>
      </c>
      <c r="C492" s="5"/>
      <c r="D492" s="8" t="s">
        <v>30</v>
      </c>
      <c r="E492" s="29">
        <v>9.4444444399999998</v>
      </c>
      <c r="F492" s="30">
        <v>78.2</v>
      </c>
      <c r="G492" s="30">
        <v>78.2</v>
      </c>
      <c r="H492" s="30">
        <v>78.2</v>
      </c>
      <c r="I492" s="293"/>
      <c r="J492" s="294"/>
      <c r="K492" s="73"/>
    </row>
    <row r="493" spans="1:11" ht="15" customHeight="1">
      <c r="A493" s="8" t="s">
        <v>159</v>
      </c>
      <c r="B493" s="87" t="s">
        <v>154</v>
      </c>
      <c r="C493" s="5"/>
      <c r="D493" s="8" t="s">
        <v>30</v>
      </c>
      <c r="E493" s="29">
        <v>9.375</v>
      </c>
      <c r="F493" s="30">
        <v>77.63</v>
      </c>
      <c r="G493" s="30">
        <v>77.63</v>
      </c>
      <c r="H493" s="30">
        <v>77.63</v>
      </c>
      <c r="I493" s="293"/>
      <c r="J493" s="294"/>
      <c r="K493" s="73"/>
    </row>
    <row r="494" spans="1:11" ht="15" customHeight="1">
      <c r="A494" s="87" t="s">
        <v>145</v>
      </c>
      <c r="B494" s="87" t="s">
        <v>155</v>
      </c>
      <c r="C494" s="5"/>
      <c r="D494" s="8" t="s">
        <v>30</v>
      </c>
      <c r="E494" s="29">
        <v>9.4021739100000001</v>
      </c>
      <c r="F494" s="30">
        <v>77.849999999999994</v>
      </c>
      <c r="G494" s="30">
        <v>77.849999999999994</v>
      </c>
      <c r="H494" s="30">
        <v>77.849999999999994</v>
      </c>
      <c r="I494" s="293"/>
      <c r="J494" s="294"/>
      <c r="K494" s="73"/>
    </row>
    <row r="495" spans="1:11" ht="15" customHeight="1">
      <c r="A495" s="21" t="s">
        <v>148</v>
      </c>
      <c r="B495" s="87"/>
      <c r="C495" s="5"/>
      <c r="D495" s="8" t="s">
        <v>30</v>
      </c>
      <c r="E495" s="29">
        <v>0</v>
      </c>
      <c r="F495" s="30">
        <v>0</v>
      </c>
      <c r="G495" s="30">
        <v>0</v>
      </c>
      <c r="H495" s="30">
        <v>0</v>
      </c>
      <c r="I495" s="293"/>
      <c r="J495" s="294"/>
      <c r="K495" s="73"/>
    </row>
    <row r="496" spans="1:11" ht="24">
      <c r="A496" s="24" t="s">
        <v>138</v>
      </c>
      <c r="B496" s="94"/>
      <c r="C496" s="6"/>
      <c r="D496" s="11"/>
      <c r="E496" s="7"/>
      <c r="F496" s="23"/>
      <c r="G496" s="23"/>
      <c r="H496" s="23"/>
      <c r="I496" s="27"/>
      <c r="J496" s="28"/>
      <c r="K496" s="74" t="s">
        <v>58</v>
      </c>
    </row>
    <row r="497" spans="1:11" ht="15" customHeight="1">
      <c r="A497" s="8" t="s">
        <v>109</v>
      </c>
      <c r="B497" s="87" t="s">
        <v>161</v>
      </c>
      <c r="C497" s="5"/>
      <c r="D497" s="8" t="s">
        <v>331</v>
      </c>
      <c r="E497" s="9" t="s">
        <v>97</v>
      </c>
      <c r="F497" s="30">
        <v>0</v>
      </c>
      <c r="G497" s="30">
        <v>0</v>
      </c>
      <c r="H497" s="30">
        <v>0</v>
      </c>
      <c r="I497" s="293"/>
      <c r="J497" s="294"/>
      <c r="K497" s="73"/>
    </row>
    <row r="498" spans="1:11" ht="15" customHeight="1">
      <c r="A498" s="8" t="s">
        <v>110</v>
      </c>
      <c r="B498" s="87" t="s">
        <v>162</v>
      </c>
      <c r="C498" s="5"/>
      <c r="D498" s="8" t="s">
        <v>331</v>
      </c>
      <c r="E498" s="9" t="s">
        <v>97</v>
      </c>
      <c r="F498" s="30">
        <v>0</v>
      </c>
      <c r="G498" s="30">
        <v>0</v>
      </c>
      <c r="H498" s="30">
        <v>0</v>
      </c>
      <c r="I498" s="293"/>
      <c r="J498" s="294"/>
      <c r="K498" s="73"/>
    </row>
    <row r="499" spans="1:11" ht="15" customHeight="1">
      <c r="A499" s="8" t="s">
        <v>114</v>
      </c>
      <c r="B499" s="87" t="s">
        <v>163</v>
      </c>
      <c r="C499" s="5"/>
      <c r="D499" s="8" t="s">
        <v>331</v>
      </c>
      <c r="E499" s="9" t="s">
        <v>97</v>
      </c>
      <c r="F499" s="30">
        <v>0</v>
      </c>
      <c r="G499" s="30">
        <v>0</v>
      </c>
      <c r="H499" s="30">
        <v>0</v>
      </c>
      <c r="I499" s="293"/>
      <c r="J499" s="294"/>
      <c r="K499" s="73"/>
    </row>
    <row r="500" spans="1:11" ht="15" customHeight="1">
      <c r="A500" s="8" t="s">
        <v>111</v>
      </c>
      <c r="B500" s="87" t="s">
        <v>164</v>
      </c>
      <c r="C500" s="5"/>
      <c r="D500" s="8" t="s">
        <v>331</v>
      </c>
      <c r="E500" s="9" t="s">
        <v>97</v>
      </c>
      <c r="F500" s="30">
        <v>0</v>
      </c>
      <c r="G500" s="30">
        <v>0</v>
      </c>
      <c r="H500" s="30">
        <v>0</v>
      </c>
      <c r="I500" s="293"/>
      <c r="J500" s="294"/>
      <c r="K500" s="73"/>
    </row>
    <row r="501" spans="1:11" ht="15" customHeight="1">
      <c r="A501" s="8" t="s">
        <v>112</v>
      </c>
      <c r="B501" s="87" t="s">
        <v>165</v>
      </c>
      <c r="C501" s="5"/>
      <c r="D501" s="8" t="s">
        <v>331</v>
      </c>
      <c r="E501" s="9" t="s">
        <v>97</v>
      </c>
      <c r="F501" s="30">
        <v>0</v>
      </c>
      <c r="G501" s="30">
        <v>0</v>
      </c>
      <c r="H501" s="30">
        <v>0</v>
      </c>
      <c r="I501" s="293"/>
      <c r="J501" s="294"/>
      <c r="K501" s="73"/>
    </row>
    <row r="502" spans="1:11" ht="15" customHeight="1">
      <c r="A502" s="8" t="s">
        <v>113</v>
      </c>
      <c r="B502" s="87" t="s">
        <v>166</v>
      </c>
      <c r="C502" s="5"/>
      <c r="D502" s="8" t="s">
        <v>331</v>
      </c>
      <c r="E502" s="9" t="s">
        <v>97</v>
      </c>
      <c r="F502" s="30">
        <v>0</v>
      </c>
      <c r="G502" s="30">
        <v>0</v>
      </c>
      <c r="H502" s="30">
        <v>0</v>
      </c>
      <c r="I502" s="293"/>
      <c r="J502" s="294"/>
      <c r="K502" s="73"/>
    </row>
    <row r="503" spans="1:11" ht="12" customHeight="1">
      <c r="A503" s="7"/>
      <c r="B503" s="94"/>
      <c r="C503" s="6" t="s">
        <v>36</v>
      </c>
      <c r="D503" s="11" t="s">
        <v>37</v>
      </c>
      <c r="E503" s="7"/>
      <c r="F503" s="23"/>
      <c r="G503" s="23"/>
      <c r="H503" s="23"/>
      <c r="I503" s="27"/>
      <c r="J503" s="28"/>
      <c r="K503" s="74"/>
    </row>
    <row r="504" spans="1:11" ht="36">
      <c r="A504" s="24" t="s">
        <v>81</v>
      </c>
      <c r="B504" s="94"/>
      <c r="C504" s="6"/>
      <c r="D504" s="11"/>
      <c r="E504" s="7"/>
      <c r="F504" s="23"/>
      <c r="G504" s="23"/>
      <c r="H504" s="23"/>
      <c r="I504" s="27"/>
      <c r="J504" s="28"/>
      <c r="K504" s="74" t="s">
        <v>324</v>
      </c>
    </row>
    <row r="505" spans="1:11" ht="15" customHeight="1">
      <c r="A505" s="87" t="s">
        <v>77</v>
      </c>
      <c r="B505" s="87" t="s">
        <v>82</v>
      </c>
      <c r="C505" s="5"/>
      <c r="D505" s="8" t="s">
        <v>331</v>
      </c>
      <c r="E505" s="9" t="s">
        <v>97</v>
      </c>
      <c r="F505" s="30">
        <v>0</v>
      </c>
      <c r="G505" s="30">
        <v>0</v>
      </c>
      <c r="H505" s="30">
        <v>0</v>
      </c>
      <c r="I505" s="293"/>
      <c r="J505" s="294"/>
      <c r="K505" s="73"/>
    </row>
    <row r="506" spans="1:11" ht="15" customHeight="1">
      <c r="A506" s="87" t="s">
        <v>69</v>
      </c>
      <c r="B506" s="87" t="s">
        <v>85</v>
      </c>
      <c r="C506" s="5"/>
      <c r="D506" s="8" t="s">
        <v>331</v>
      </c>
      <c r="E506" s="9" t="s">
        <v>97</v>
      </c>
      <c r="F506" s="30">
        <v>0</v>
      </c>
      <c r="G506" s="30">
        <v>0</v>
      </c>
      <c r="H506" s="30">
        <v>0</v>
      </c>
      <c r="I506" s="293"/>
      <c r="J506" s="294"/>
      <c r="K506" s="73"/>
    </row>
    <row r="507" spans="1:11" ht="15" customHeight="1">
      <c r="A507" s="87" t="s">
        <v>217</v>
      </c>
      <c r="B507" s="87" t="s">
        <v>82</v>
      </c>
      <c r="C507" s="5"/>
      <c r="D507" s="8" t="s">
        <v>331</v>
      </c>
      <c r="E507" s="9" t="s">
        <v>97</v>
      </c>
      <c r="F507" s="30">
        <v>0</v>
      </c>
      <c r="G507" s="30">
        <v>0</v>
      </c>
      <c r="H507" s="30">
        <v>0</v>
      </c>
      <c r="I507" s="293"/>
      <c r="J507" s="294"/>
      <c r="K507" s="73"/>
    </row>
    <row r="508" spans="1:11" ht="30" customHeight="1">
      <c r="A508" s="87" t="s">
        <v>70</v>
      </c>
      <c r="B508" s="87" t="s">
        <v>85</v>
      </c>
      <c r="C508" s="5"/>
      <c r="D508" s="8" t="s">
        <v>331</v>
      </c>
      <c r="E508" s="9" t="s">
        <v>97</v>
      </c>
      <c r="F508" s="30">
        <v>0</v>
      </c>
      <c r="G508" s="30">
        <v>0</v>
      </c>
      <c r="H508" s="30">
        <v>0</v>
      </c>
      <c r="I508" s="293"/>
      <c r="J508" s="294"/>
      <c r="K508" s="73"/>
    </row>
    <row r="509" spans="1:11" ht="15" customHeight="1">
      <c r="A509" s="87" t="s">
        <v>71</v>
      </c>
      <c r="B509" s="87" t="s">
        <v>85</v>
      </c>
      <c r="C509" s="5"/>
      <c r="D509" s="8" t="s">
        <v>331</v>
      </c>
      <c r="E509" s="9" t="s">
        <v>97</v>
      </c>
      <c r="F509" s="30">
        <v>0</v>
      </c>
      <c r="G509" s="30">
        <v>0</v>
      </c>
      <c r="H509" s="30">
        <v>0</v>
      </c>
      <c r="I509" s="293"/>
      <c r="J509" s="294"/>
      <c r="K509" s="73"/>
    </row>
    <row r="510" spans="1:11" ht="15" customHeight="1">
      <c r="A510" s="21" t="s">
        <v>72</v>
      </c>
      <c r="B510" s="87" t="s">
        <v>84</v>
      </c>
      <c r="C510" s="5"/>
      <c r="D510" s="8" t="s">
        <v>331</v>
      </c>
      <c r="E510" s="9" t="s">
        <v>97</v>
      </c>
      <c r="F510" s="30">
        <v>0</v>
      </c>
      <c r="G510" s="30">
        <v>0</v>
      </c>
      <c r="H510" s="30">
        <v>0</v>
      </c>
      <c r="I510" s="293"/>
      <c r="J510" s="294"/>
      <c r="K510" s="73"/>
    </row>
    <row r="511" spans="1:11" ht="15" customHeight="1">
      <c r="A511" s="26" t="s">
        <v>73</v>
      </c>
      <c r="B511" s="87" t="s">
        <v>84</v>
      </c>
      <c r="C511" s="5"/>
      <c r="D511" s="8" t="s">
        <v>331</v>
      </c>
      <c r="E511" s="9" t="s">
        <v>97</v>
      </c>
      <c r="F511" s="30">
        <v>0</v>
      </c>
      <c r="G511" s="30">
        <v>0</v>
      </c>
      <c r="H511" s="30">
        <v>0</v>
      </c>
      <c r="I511" s="293"/>
      <c r="J511" s="294"/>
      <c r="K511" s="73"/>
    </row>
    <row r="512" spans="1:11" ht="15" customHeight="1">
      <c r="A512" s="26" t="s">
        <v>78</v>
      </c>
      <c r="B512" s="87" t="s">
        <v>83</v>
      </c>
      <c r="C512" s="5"/>
      <c r="D512" s="8" t="s">
        <v>331</v>
      </c>
      <c r="E512" s="9" t="s">
        <v>97</v>
      </c>
      <c r="F512" s="30">
        <v>0</v>
      </c>
      <c r="G512" s="30">
        <v>0</v>
      </c>
      <c r="H512" s="30">
        <v>0</v>
      </c>
      <c r="I512" s="293"/>
      <c r="J512" s="294"/>
      <c r="K512" s="73"/>
    </row>
    <row r="513" spans="1:11" ht="15" customHeight="1">
      <c r="A513" s="26" t="s">
        <v>74</v>
      </c>
      <c r="B513" s="87" t="s">
        <v>84</v>
      </c>
      <c r="C513" s="5"/>
      <c r="D513" s="8" t="s">
        <v>331</v>
      </c>
      <c r="E513" s="9" t="s">
        <v>97</v>
      </c>
      <c r="F513" s="30">
        <v>0</v>
      </c>
      <c r="G513" s="30">
        <v>0</v>
      </c>
      <c r="H513" s="30">
        <v>0</v>
      </c>
      <c r="I513" s="293"/>
      <c r="J513" s="294"/>
      <c r="K513" s="73"/>
    </row>
    <row r="514" spans="1:11" ht="15" customHeight="1">
      <c r="A514" s="21" t="s">
        <v>79</v>
      </c>
      <c r="B514" s="87" t="s">
        <v>82</v>
      </c>
      <c r="C514" s="5"/>
      <c r="D514" s="8" t="s">
        <v>331</v>
      </c>
      <c r="E514" s="9" t="s">
        <v>97</v>
      </c>
      <c r="F514" s="30">
        <v>0</v>
      </c>
      <c r="G514" s="30">
        <v>0</v>
      </c>
      <c r="H514" s="30">
        <v>0</v>
      </c>
      <c r="I514" s="293"/>
      <c r="J514" s="294"/>
      <c r="K514" s="73"/>
    </row>
    <row r="515" spans="1:11" ht="15" customHeight="1">
      <c r="A515" s="87" t="s">
        <v>75</v>
      </c>
      <c r="B515" s="87" t="s">
        <v>85</v>
      </c>
      <c r="C515" s="5"/>
      <c r="D515" s="8" t="s">
        <v>331</v>
      </c>
      <c r="E515" s="9" t="s">
        <v>97</v>
      </c>
      <c r="F515" s="30">
        <v>0</v>
      </c>
      <c r="G515" s="30">
        <v>0</v>
      </c>
      <c r="H515" s="30">
        <v>0</v>
      </c>
      <c r="I515" s="293"/>
      <c r="J515" s="294"/>
      <c r="K515" s="73"/>
    </row>
    <row r="516" spans="1:11" ht="15" customHeight="1">
      <c r="A516" s="21" t="s">
        <v>80</v>
      </c>
      <c r="B516" s="87" t="s">
        <v>82</v>
      </c>
      <c r="C516" s="5"/>
      <c r="D516" s="8" t="s">
        <v>331</v>
      </c>
      <c r="E516" s="9" t="s">
        <v>97</v>
      </c>
      <c r="F516" s="30">
        <v>0</v>
      </c>
      <c r="G516" s="30">
        <v>0</v>
      </c>
      <c r="H516" s="30">
        <v>0</v>
      </c>
      <c r="I516" s="293"/>
      <c r="J516" s="294"/>
      <c r="K516" s="73"/>
    </row>
    <row r="517" spans="1:11" ht="15" customHeight="1">
      <c r="A517" s="87" t="s">
        <v>76</v>
      </c>
      <c r="B517" s="87" t="s">
        <v>85</v>
      </c>
      <c r="C517" s="5"/>
      <c r="D517" s="8" t="s">
        <v>331</v>
      </c>
      <c r="E517" s="9" t="s">
        <v>97</v>
      </c>
      <c r="F517" s="30">
        <v>0</v>
      </c>
      <c r="G517" s="30">
        <v>0</v>
      </c>
      <c r="H517" s="30">
        <v>0</v>
      </c>
      <c r="I517" s="293"/>
      <c r="J517" s="294"/>
      <c r="K517" s="73"/>
    </row>
    <row r="518" spans="1:11" ht="15" customHeight="1">
      <c r="A518" s="160"/>
      <c r="B518" s="87"/>
      <c r="C518" s="5"/>
      <c r="D518" s="8" t="s">
        <v>331</v>
      </c>
      <c r="E518" s="9" t="s">
        <v>97</v>
      </c>
      <c r="F518" s="30">
        <v>0</v>
      </c>
      <c r="G518" s="30">
        <v>0</v>
      </c>
      <c r="H518" s="30">
        <v>0</v>
      </c>
      <c r="I518" s="293"/>
      <c r="J518" s="294"/>
      <c r="K518" s="73"/>
    </row>
    <row r="519" spans="1:11">
      <c r="A519" s="24" t="s">
        <v>86</v>
      </c>
      <c r="B519" s="94"/>
      <c r="C519" s="6"/>
      <c r="D519" s="11"/>
      <c r="E519" s="7"/>
      <c r="F519" s="23"/>
      <c r="G519" s="23"/>
      <c r="H519" s="23"/>
      <c r="I519" s="27"/>
      <c r="J519" s="28"/>
      <c r="K519" s="74" t="s">
        <v>324</v>
      </c>
    </row>
    <row r="520" spans="1:11" ht="15" customHeight="1">
      <c r="A520" s="8" t="s">
        <v>219</v>
      </c>
      <c r="B520" s="87" t="s">
        <v>87</v>
      </c>
      <c r="C520" s="5"/>
      <c r="D520" s="8" t="s">
        <v>331</v>
      </c>
      <c r="E520" s="9" t="s">
        <v>97</v>
      </c>
      <c r="F520" s="30">
        <v>0</v>
      </c>
      <c r="G520" s="30">
        <v>0</v>
      </c>
      <c r="H520" s="30">
        <v>0</v>
      </c>
      <c r="I520" s="293"/>
      <c r="J520" s="294"/>
      <c r="K520" s="73"/>
    </row>
    <row r="521" spans="1:11" ht="15" customHeight="1">
      <c r="A521" s="8" t="s">
        <v>220</v>
      </c>
      <c r="B521" s="87" t="s">
        <v>88</v>
      </c>
      <c r="C521" s="5"/>
      <c r="D521" s="8" t="s">
        <v>331</v>
      </c>
      <c r="E521" s="9" t="s">
        <v>97</v>
      </c>
      <c r="F521" s="30">
        <v>0</v>
      </c>
      <c r="G521" s="30">
        <v>0</v>
      </c>
      <c r="H521" s="30">
        <v>0</v>
      </c>
      <c r="I521" s="293"/>
      <c r="J521" s="294"/>
      <c r="K521" s="73"/>
    </row>
    <row r="522" spans="1:11" ht="15" customHeight="1">
      <c r="A522" s="8" t="s">
        <v>221</v>
      </c>
      <c r="B522" s="87" t="s">
        <v>89</v>
      </c>
      <c r="C522" s="5"/>
      <c r="D522" s="8" t="s">
        <v>331</v>
      </c>
      <c r="E522" s="9" t="s">
        <v>97</v>
      </c>
      <c r="F522" s="30">
        <v>0</v>
      </c>
      <c r="G522" s="30">
        <v>0</v>
      </c>
      <c r="H522" s="30">
        <v>0</v>
      </c>
      <c r="I522" s="293"/>
      <c r="J522" s="294"/>
      <c r="K522" s="73"/>
    </row>
    <row r="523" spans="1:11" ht="15" customHeight="1">
      <c r="A523" s="8" t="s">
        <v>345</v>
      </c>
      <c r="B523" s="87" t="s">
        <v>90</v>
      </c>
      <c r="C523" s="5"/>
      <c r="D523" s="8" t="s">
        <v>331</v>
      </c>
      <c r="E523" s="9" t="s">
        <v>97</v>
      </c>
      <c r="F523" s="30">
        <v>0</v>
      </c>
      <c r="G523" s="30">
        <v>0</v>
      </c>
      <c r="H523" s="30">
        <v>0</v>
      </c>
      <c r="I523" s="293"/>
      <c r="J523" s="294"/>
      <c r="K523" s="73"/>
    </row>
    <row r="524" spans="1:11" ht="15" customHeight="1">
      <c r="A524" s="8" t="s">
        <v>222</v>
      </c>
      <c r="B524" s="87" t="s">
        <v>91</v>
      </c>
      <c r="C524" s="5"/>
      <c r="D524" s="8" t="s">
        <v>331</v>
      </c>
      <c r="E524" s="9" t="s">
        <v>97</v>
      </c>
      <c r="F524" s="30">
        <v>0</v>
      </c>
      <c r="G524" s="30">
        <v>0</v>
      </c>
      <c r="H524" s="30">
        <v>0</v>
      </c>
      <c r="I524" s="293"/>
      <c r="J524" s="294"/>
      <c r="K524" s="73"/>
    </row>
    <row r="525" spans="1:11" ht="15" customHeight="1">
      <c r="A525" s="26" t="s">
        <v>223</v>
      </c>
      <c r="B525" s="87" t="s">
        <v>92</v>
      </c>
      <c r="C525" s="5"/>
      <c r="D525" s="8" t="s">
        <v>331</v>
      </c>
      <c r="E525" s="9" t="s">
        <v>97</v>
      </c>
      <c r="F525" s="30">
        <v>0</v>
      </c>
      <c r="G525" s="30">
        <v>0</v>
      </c>
      <c r="H525" s="30">
        <v>0</v>
      </c>
      <c r="I525" s="293"/>
      <c r="J525" s="294"/>
      <c r="K525" s="73"/>
    </row>
    <row r="526" spans="1:11" ht="15" customHeight="1">
      <c r="A526" s="26" t="s">
        <v>224</v>
      </c>
      <c r="B526" s="87" t="s">
        <v>93</v>
      </c>
      <c r="C526" s="5"/>
      <c r="D526" s="8" t="s">
        <v>331</v>
      </c>
      <c r="E526" s="9" t="s">
        <v>97</v>
      </c>
      <c r="F526" s="30">
        <v>0</v>
      </c>
      <c r="G526" s="30">
        <v>0</v>
      </c>
      <c r="H526" s="30">
        <v>0</v>
      </c>
      <c r="I526" s="293"/>
      <c r="J526" s="294"/>
      <c r="K526" s="73"/>
    </row>
    <row r="527" spans="1:11" ht="15" customHeight="1">
      <c r="A527" s="26" t="s">
        <v>225</v>
      </c>
      <c r="B527" s="87" t="s">
        <v>94</v>
      </c>
      <c r="C527" s="5"/>
      <c r="D527" s="8" t="s">
        <v>331</v>
      </c>
      <c r="E527" s="9" t="s">
        <v>97</v>
      </c>
      <c r="F527" s="30">
        <v>0</v>
      </c>
      <c r="G527" s="30">
        <v>0</v>
      </c>
      <c r="H527" s="30">
        <v>0</v>
      </c>
      <c r="I527" s="293"/>
      <c r="J527" s="294"/>
      <c r="K527" s="73"/>
    </row>
    <row r="528" spans="1:11" ht="15" customHeight="1">
      <c r="A528" s="26" t="s">
        <v>346</v>
      </c>
      <c r="B528" s="87" t="s">
        <v>95</v>
      </c>
      <c r="C528" s="5"/>
      <c r="D528" s="8" t="s">
        <v>331</v>
      </c>
      <c r="E528" s="9" t="s">
        <v>97</v>
      </c>
      <c r="F528" s="30">
        <v>0</v>
      </c>
      <c r="G528" s="30">
        <v>0</v>
      </c>
      <c r="H528" s="30">
        <v>0</v>
      </c>
      <c r="I528" s="293"/>
      <c r="J528" s="294"/>
      <c r="K528" s="73"/>
    </row>
    <row r="529" spans="1:11" ht="15" customHeight="1">
      <c r="A529" s="26" t="s">
        <v>226</v>
      </c>
      <c r="B529" s="87" t="s">
        <v>96</v>
      </c>
      <c r="C529" s="5"/>
      <c r="D529" s="8" t="s">
        <v>331</v>
      </c>
      <c r="E529" s="9" t="s">
        <v>97</v>
      </c>
      <c r="F529" s="30">
        <v>0</v>
      </c>
      <c r="G529" s="30">
        <v>0</v>
      </c>
      <c r="H529" s="30">
        <v>0</v>
      </c>
      <c r="I529" s="293"/>
      <c r="J529" s="294"/>
      <c r="K529" s="73"/>
    </row>
    <row r="530" spans="1:11" ht="36">
      <c r="A530" s="24" t="s">
        <v>156</v>
      </c>
      <c r="B530" s="94"/>
      <c r="C530" s="6"/>
      <c r="D530" s="11"/>
      <c r="E530" s="7"/>
      <c r="F530" s="23"/>
      <c r="G530" s="23"/>
      <c r="H530" s="23"/>
      <c r="I530" s="27"/>
      <c r="J530" s="28"/>
      <c r="K530" s="74" t="s">
        <v>324</v>
      </c>
    </row>
    <row r="531" spans="1:11" ht="15" customHeight="1">
      <c r="A531" s="8" t="s">
        <v>146</v>
      </c>
      <c r="B531" s="87" t="s">
        <v>149</v>
      </c>
      <c r="C531" s="5"/>
      <c r="D531" s="8" t="s">
        <v>31</v>
      </c>
      <c r="E531" s="29">
        <v>99.247086569999993</v>
      </c>
      <c r="F531" s="30">
        <v>893.22</v>
      </c>
      <c r="G531" s="30">
        <v>893.22</v>
      </c>
      <c r="H531" s="30">
        <v>893.22</v>
      </c>
      <c r="I531" s="293"/>
      <c r="J531" s="294"/>
      <c r="K531" s="73"/>
    </row>
    <row r="532" spans="1:11" ht="15" customHeight="1">
      <c r="A532" s="21" t="s">
        <v>147</v>
      </c>
      <c r="B532" s="87"/>
      <c r="C532" s="5"/>
      <c r="D532" s="8" t="s">
        <v>31</v>
      </c>
      <c r="E532" s="29">
        <v>0</v>
      </c>
      <c r="F532" s="30">
        <v>0</v>
      </c>
      <c r="G532" s="30">
        <v>0</v>
      </c>
      <c r="H532" s="30">
        <v>0</v>
      </c>
      <c r="I532" s="293"/>
      <c r="J532" s="294"/>
      <c r="K532" s="73"/>
    </row>
    <row r="533" spans="1:11" ht="15" customHeight="1">
      <c r="A533" s="8" t="s">
        <v>157</v>
      </c>
      <c r="B533" s="87" t="s">
        <v>450</v>
      </c>
      <c r="C533" s="5"/>
      <c r="D533" s="8" t="s">
        <v>31</v>
      </c>
      <c r="E533" s="29">
        <v>99.187765959999993</v>
      </c>
      <c r="F533" s="30">
        <v>892.69</v>
      </c>
      <c r="G533" s="30">
        <v>892.69</v>
      </c>
      <c r="H533" s="30">
        <v>892.69</v>
      </c>
      <c r="I533" s="293"/>
      <c r="J533" s="294"/>
      <c r="K533" s="73"/>
    </row>
    <row r="534" spans="1:11" ht="30" customHeight="1">
      <c r="A534" s="8" t="s">
        <v>158</v>
      </c>
      <c r="B534" s="87" t="s">
        <v>150</v>
      </c>
      <c r="C534" s="5"/>
      <c r="D534" s="8" t="s">
        <v>31</v>
      </c>
      <c r="E534" s="29">
        <v>99.226976739999998</v>
      </c>
      <c r="F534" s="30">
        <v>893.04</v>
      </c>
      <c r="G534" s="30">
        <v>893.04</v>
      </c>
      <c r="H534" s="30">
        <v>893.04</v>
      </c>
      <c r="I534" s="293"/>
      <c r="J534" s="294"/>
      <c r="K534" s="73"/>
    </row>
    <row r="535" spans="1:11" ht="15" customHeight="1">
      <c r="A535" s="21" t="s">
        <v>160</v>
      </c>
      <c r="B535" s="87"/>
      <c r="C535" s="5"/>
      <c r="D535" s="8" t="s">
        <v>31</v>
      </c>
      <c r="E535" s="29">
        <v>0</v>
      </c>
      <c r="F535" s="30">
        <v>0</v>
      </c>
      <c r="G535" s="30">
        <v>0</v>
      </c>
      <c r="H535" s="30">
        <v>0</v>
      </c>
      <c r="I535" s="293"/>
      <c r="J535" s="294"/>
      <c r="K535" s="73"/>
    </row>
    <row r="536" spans="1:11" ht="15" customHeight="1">
      <c r="A536" s="8" t="s">
        <v>159</v>
      </c>
      <c r="B536" s="87" t="s">
        <v>151</v>
      </c>
      <c r="C536" s="5"/>
      <c r="D536" s="8" t="s">
        <v>31</v>
      </c>
      <c r="E536" s="29">
        <v>99.113947370000005</v>
      </c>
      <c r="F536" s="30">
        <v>892.03</v>
      </c>
      <c r="G536" s="30">
        <v>892.03</v>
      </c>
      <c r="H536" s="30">
        <v>892.03</v>
      </c>
      <c r="I536" s="293"/>
      <c r="J536" s="294"/>
      <c r="K536" s="73"/>
    </row>
    <row r="537" spans="1:11" ht="15" customHeight="1">
      <c r="A537" s="21" t="s">
        <v>145</v>
      </c>
      <c r="B537" s="87"/>
      <c r="C537" s="5"/>
      <c r="D537" s="8" t="s">
        <v>31</v>
      </c>
      <c r="E537" s="29">
        <v>0</v>
      </c>
      <c r="F537" s="30">
        <v>0</v>
      </c>
      <c r="G537" s="30">
        <v>0</v>
      </c>
      <c r="H537" s="30">
        <v>0</v>
      </c>
      <c r="I537" s="293"/>
      <c r="J537" s="294"/>
      <c r="K537" s="73"/>
    </row>
    <row r="538" spans="1:11" ht="15" customHeight="1">
      <c r="A538" s="21" t="s">
        <v>148</v>
      </c>
      <c r="B538" s="87"/>
      <c r="C538" s="5"/>
      <c r="D538" s="8" t="s">
        <v>31</v>
      </c>
      <c r="E538" s="29">
        <v>0</v>
      </c>
      <c r="F538" s="30">
        <v>0</v>
      </c>
      <c r="G538" s="30">
        <v>0</v>
      </c>
      <c r="H538" s="30">
        <v>0</v>
      </c>
      <c r="I538" s="293"/>
      <c r="J538" s="294"/>
      <c r="K538" s="73"/>
    </row>
    <row r="539" spans="1:11" ht="36">
      <c r="A539" s="24" t="s">
        <v>140</v>
      </c>
      <c r="B539" s="94"/>
      <c r="C539" s="6"/>
      <c r="D539" s="11"/>
      <c r="E539" s="7"/>
      <c r="F539" s="23"/>
      <c r="G539" s="23"/>
      <c r="H539" s="23"/>
      <c r="I539" s="27"/>
      <c r="J539" s="28"/>
      <c r="K539" s="74" t="s">
        <v>324</v>
      </c>
    </row>
    <row r="540" spans="1:11" ht="15" customHeight="1">
      <c r="A540" s="8" t="s">
        <v>146</v>
      </c>
      <c r="B540" s="87" t="s">
        <v>141</v>
      </c>
      <c r="C540" s="5"/>
      <c r="D540" s="8" t="s">
        <v>31</v>
      </c>
      <c r="E540" s="29">
        <v>99.245385010000007</v>
      </c>
      <c r="F540" s="30">
        <v>893.21</v>
      </c>
      <c r="G540" s="30">
        <v>893.21</v>
      </c>
      <c r="H540" s="30">
        <v>893.21</v>
      </c>
      <c r="I540" s="293"/>
      <c r="J540" s="294"/>
      <c r="K540" s="73"/>
    </row>
    <row r="541" spans="1:11" ht="15" customHeight="1">
      <c r="A541" s="21" t="s">
        <v>147</v>
      </c>
      <c r="B541" s="87"/>
      <c r="C541" s="5"/>
      <c r="D541" s="8" t="s">
        <v>31</v>
      </c>
      <c r="E541" s="29">
        <v>0</v>
      </c>
      <c r="F541" s="30">
        <v>0</v>
      </c>
      <c r="G541" s="30">
        <v>0</v>
      </c>
      <c r="H541" s="30">
        <v>0</v>
      </c>
      <c r="I541" s="293"/>
      <c r="J541" s="294"/>
      <c r="K541" s="73"/>
    </row>
    <row r="542" spans="1:11" ht="15" customHeight="1">
      <c r="A542" s="8" t="s">
        <v>157</v>
      </c>
      <c r="B542" s="87" t="s">
        <v>142</v>
      </c>
      <c r="C542" s="5"/>
      <c r="D542" s="8" t="s">
        <v>31</v>
      </c>
      <c r="E542" s="29">
        <v>99.255240740000005</v>
      </c>
      <c r="F542" s="30">
        <v>893.3</v>
      </c>
      <c r="G542" s="30">
        <v>893.3</v>
      </c>
      <c r="H542" s="30">
        <v>893.3</v>
      </c>
      <c r="I542" s="293"/>
      <c r="J542" s="294"/>
      <c r="K542" s="73"/>
    </row>
    <row r="543" spans="1:11" ht="30" customHeight="1">
      <c r="A543" s="21" t="s">
        <v>160</v>
      </c>
      <c r="B543" s="87"/>
      <c r="C543" s="5"/>
      <c r="D543" s="8" t="s">
        <v>31</v>
      </c>
      <c r="E543" s="29">
        <v>0</v>
      </c>
      <c r="F543" s="30">
        <v>0</v>
      </c>
      <c r="G543" s="30">
        <v>0</v>
      </c>
      <c r="H543" s="30">
        <v>0</v>
      </c>
      <c r="I543" s="293"/>
      <c r="J543" s="294"/>
      <c r="K543" s="73"/>
    </row>
    <row r="544" spans="1:11" ht="15" customHeight="1">
      <c r="A544" s="8" t="s">
        <v>158</v>
      </c>
      <c r="B544" s="87" t="s">
        <v>143</v>
      </c>
      <c r="C544" s="5"/>
      <c r="D544" s="8" t="s">
        <v>31</v>
      </c>
      <c r="E544" s="29">
        <v>99.21849315</v>
      </c>
      <c r="F544" s="30">
        <v>892.97</v>
      </c>
      <c r="G544" s="30">
        <v>892.97</v>
      </c>
      <c r="H544" s="30">
        <v>892.97</v>
      </c>
      <c r="I544" s="293"/>
      <c r="J544" s="294"/>
      <c r="K544" s="73"/>
    </row>
    <row r="545" spans="1:11" ht="15" customHeight="1">
      <c r="A545" s="8" t="s">
        <v>159</v>
      </c>
      <c r="B545" s="87" t="s">
        <v>144</v>
      </c>
      <c r="C545" s="5"/>
      <c r="D545" s="8" t="s">
        <v>31</v>
      </c>
      <c r="E545" s="29">
        <v>99.626521740000001</v>
      </c>
      <c r="F545" s="30">
        <v>896.64</v>
      </c>
      <c r="G545" s="30">
        <v>896.64</v>
      </c>
      <c r="H545" s="30">
        <v>896.64</v>
      </c>
      <c r="I545" s="293"/>
      <c r="J545" s="294"/>
      <c r="K545" s="73"/>
    </row>
    <row r="546" spans="1:11" ht="15" customHeight="1">
      <c r="A546" s="87" t="s">
        <v>145</v>
      </c>
      <c r="B546" s="87" t="s">
        <v>451</v>
      </c>
      <c r="C546" s="5"/>
      <c r="D546" s="8" t="s">
        <v>31</v>
      </c>
      <c r="E546" s="29">
        <v>99.307213110000006</v>
      </c>
      <c r="F546" s="30">
        <v>893.76</v>
      </c>
      <c r="G546" s="30">
        <v>893.76</v>
      </c>
      <c r="H546" s="30">
        <v>893.76</v>
      </c>
      <c r="I546" s="293"/>
      <c r="J546" s="294"/>
      <c r="K546" s="73"/>
    </row>
    <row r="547" spans="1:11" ht="15" customHeight="1">
      <c r="A547" s="21" t="s">
        <v>148</v>
      </c>
      <c r="B547" s="87"/>
      <c r="C547" s="5"/>
      <c r="D547" s="8" t="s">
        <v>31</v>
      </c>
      <c r="E547" s="29">
        <v>0</v>
      </c>
      <c r="F547" s="30">
        <v>0</v>
      </c>
      <c r="G547" s="30">
        <v>0</v>
      </c>
      <c r="H547" s="30">
        <v>0</v>
      </c>
      <c r="I547" s="293"/>
      <c r="J547" s="294"/>
      <c r="K547" s="73"/>
    </row>
    <row r="548" spans="1:11" ht="36">
      <c r="A548" s="24" t="s">
        <v>152</v>
      </c>
      <c r="B548" s="94"/>
      <c r="C548" s="6"/>
      <c r="D548" s="11"/>
      <c r="E548" s="7"/>
      <c r="F548" s="23"/>
      <c r="G548" s="23"/>
      <c r="H548" s="23"/>
      <c r="I548" s="27"/>
      <c r="J548" s="28"/>
      <c r="K548" s="74" t="s">
        <v>324</v>
      </c>
    </row>
    <row r="549" spans="1:11" ht="15" customHeight="1">
      <c r="A549" s="8" t="s">
        <v>146</v>
      </c>
      <c r="B549" s="87" t="s">
        <v>153</v>
      </c>
      <c r="C549" s="5"/>
      <c r="D549" s="8" t="s">
        <v>31</v>
      </c>
      <c r="E549" s="29">
        <v>99.248794709999999</v>
      </c>
      <c r="F549" s="30">
        <v>893.24</v>
      </c>
      <c r="G549" s="30">
        <v>893.24</v>
      </c>
      <c r="H549" s="30">
        <v>893.24</v>
      </c>
      <c r="I549" s="293"/>
      <c r="J549" s="294"/>
      <c r="K549" s="73"/>
    </row>
    <row r="550" spans="1:11" ht="15" customHeight="1">
      <c r="A550" s="21" t="s">
        <v>147</v>
      </c>
      <c r="B550" s="87"/>
      <c r="C550" s="5"/>
      <c r="D550" s="8" t="s">
        <v>31</v>
      </c>
      <c r="E550" s="29">
        <v>0</v>
      </c>
      <c r="F550" s="30">
        <v>0</v>
      </c>
      <c r="G550" s="30">
        <v>0</v>
      </c>
      <c r="H550" s="30">
        <v>0</v>
      </c>
      <c r="I550" s="293"/>
      <c r="J550" s="294"/>
      <c r="K550" s="73"/>
    </row>
    <row r="551" spans="1:11" ht="15" customHeight="1">
      <c r="A551" s="21" t="s">
        <v>157</v>
      </c>
      <c r="B551" s="87"/>
      <c r="C551" s="5"/>
      <c r="D551" s="8" t="s">
        <v>31</v>
      </c>
      <c r="E551" s="29">
        <v>0</v>
      </c>
      <c r="F551" s="30">
        <v>0</v>
      </c>
      <c r="G551" s="30">
        <v>0</v>
      </c>
      <c r="H551" s="30">
        <v>0</v>
      </c>
      <c r="I551" s="293"/>
      <c r="J551" s="294"/>
      <c r="K551" s="73"/>
    </row>
    <row r="552" spans="1:11" ht="30" customHeight="1">
      <c r="A552" s="21" t="s">
        <v>160</v>
      </c>
      <c r="B552" s="87"/>
      <c r="C552" s="5"/>
      <c r="D552" s="8" t="s">
        <v>31</v>
      </c>
      <c r="E552" s="29">
        <v>0</v>
      </c>
      <c r="F552" s="30">
        <v>0</v>
      </c>
      <c r="G552" s="30">
        <v>0</v>
      </c>
      <c r="H552" s="30">
        <v>0</v>
      </c>
      <c r="I552" s="293"/>
      <c r="J552" s="294"/>
      <c r="K552" s="73"/>
    </row>
    <row r="553" spans="1:11" ht="15" customHeight="1">
      <c r="A553" s="8" t="s">
        <v>158</v>
      </c>
      <c r="B553" s="87" t="s">
        <v>452</v>
      </c>
      <c r="C553" s="5"/>
      <c r="D553" s="8" t="s">
        <v>31</v>
      </c>
      <c r="E553" s="29">
        <v>99.498888890000003</v>
      </c>
      <c r="F553" s="30">
        <v>895.49</v>
      </c>
      <c r="G553" s="30">
        <v>895.49</v>
      </c>
      <c r="H553" s="30">
        <v>895.49</v>
      </c>
      <c r="I553" s="293"/>
      <c r="J553" s="294"/>
      <c r="K553" s="73"/>
    </row>
    <row r="554" spans="1:11" ht="15" customHeight="1">
      <c r="A554" s="8" t="s">
        <v>159</v>
      </c>
      <c r="B554" s="87" t="s">
        <v>154</v>
      </c>
      <c r="C554" s="5"/>
      <c r="D554" s="8" t="s">
        <v>31</v>
      </c>
      <c r="E554" s="29">
        <v>98.767499999999998</v>
      </c>
      <c r="F554" s="30">
        <v>888.91</v>
      </c>
      <c r="G554" s="30">
        <v>888.91</v>
      </c>
      <c r="H554" s="30">
        <v>888.91</v>
      </c>
      <c r="I554" s="293"/>
      <c r="J554" s="294"/>
      <c r="K554" s="73"/>
    </row>
    <row r="555" spans="1:11" ht="15" customHeight="1">
      <c r="A555" s="87" t="s">
        <v>145</v>
      </c>
      <c r="B555" s="87" t="s">
        <v>155</v>
      </c>
      <c r="C555" s="5"/>
      <c r="D555" s="8" t="s">
        <v>31</v>
      </c>
      <c r="E555" s="29">
        <v>99.053695649999995</v>
      </c>
      <c r="F555" s="30">
        <v>891.48</v>
      </c>
      <c r="G555" s="30">
        <v>891.48</v>
      </c>
      <c r="H555" s="30">
        <v>891.48</v>
      </c>
      <c r="I555" s="293"/>
      <c r="J555" s="294"/>
      <c r="K555" s="73"/>
    </row>
    <row r="556" spans="1:11" ht="15" customHeight="1">
      <c r="A556" s="21" t="s">
        <v>148</v>
      </c>
      <c r="B556" s="87"/>
      <c r="C556" s="5"/>
      <c r="D556" s="8" t="s">
        <v>31</v>
      </c>
      <c r="E556" s="29">
        <v>0</v>
      </c>
      <c r="F556" s="30">
        <v>0</v>
      </c>
      <c r="G556" s="30">
        <v>0</v>
      </c>
      <c r="H556" s="30">
        <v>0</v>
      </c>
      <c r="I556" s="293"/>
      <c r="J556" s="294"/>
      <c r="K556" s="73"/>
    </row>
    <row r="557" spans="1:11" ht="24">
      <c r="A557" s="24" t="s">
        <v>138</v>
      </c>
      <c r="B557" s="94"/>
      <c r="C557" s="6"/>
      <c r="D557" s="11"/>
      <c r="E557" s="7"/>
      <c r="F557" s="23"/>
      <c r="G557" s="23"/>
      <c r="H557" s="23"/>
      <c r="I557" s="27"/>
      <c r="J557" s="28"/>
      <c r="K557" s="74" t="s">
        <v>324</v>
      </c>
    </row>
    <row r="558" spans="1:11" ht="15" customHeight="1">
      <c r="A558" s="8" t="s">
        <v>109</v>
      </c>
      <c r="B558" s="87" t="s">
        <v>161</v>
      </c>
      <c r="C558" s="5"/>
      <c r="D558" s="8" t="s">
        <v>331</v>
      </c>
      <c r="E558" s="9" t="s">
        <v>97</v>
      </c>
      <c r="F558" s="30">
        <v>0</v>
      </c>
      <c r="G558" s="30">
        <v>0</v>
      </c>
      <c r="H558" s="30">
        <v>0</v>
      </c>
      <c r="I558" s="293"/>
      <c r="J558" s="294"/>
      <c r="K558" s="73"/>
    </row>
    <row r="559" spans="1:11" ht="15" customHeight="1">
      <c r="A559" s="8" t="s">
        <v>110</v>
      </c>
      <c r="B559" s="87" t="s">
        <v>162</v>
      </c>
      <c r="C559" s="5"/>
      <c r="D559" s="8" t="s">
        <v>331</v>
      </c>
      <c r="E559" s="9" t="s">
        <v>97</v>
      </c>
      <c r="F559" s="30">
        <v>0</v>
      </c>
      <c r="G559" s="30">
        <v>0</v>
      </c>
      <c r="H559" s="30">
        <v>0</v>
      </c>
      <c r="I559" s="293"/>
      <c r="J559" s="294"/>
      <c r="K559" s="73"/>
    </row>
    <row r="560" spans="1:11" ht="15" customHeight="1">
      <c r="A560" s="8" t="s">
        <v>114</v>
      </c>
      <c r="B560" s="87" t="s">
        <v>163</v>
      </c>
      <c r="C560" s="5"/>
      <c r="D560" s="8" t="s">
        <v>331</v>
      </c>
      <c r="E560" s="9" t="s">
        <v>97</v>
      </c>
      <c r="F560" s="30">
        <v>0</v>
      </c>
      <c r="G560" s="30">
        <v>0</v>
      </c>
      <c r="H560" s="30">
        <v>0</v>
      </c>
      <c r="I560" s="293"/>
      <c r="J560" s="294"/>
      <c r="K560" s="73"/>
    </row>
    <row r="561" spans="1:11" ht="15" customHeight="1">
      <c r="A561" s="8" t="s">
        <v>111</v>
      </c>
      <c r="B561" s="87" t="s">
        <v>164</v>
      </c>
      <c r="C561" s="5"/>
      <c r="D561" s="8" t="s">
        <v>331</v>
      </c>
      <c r="E561" s="9" t="s">
        <v>97</v>
      </c>
      <c r="F561" s="30">
        <v>0</v>
      </c>
      <c r="G561" s="30">
        <v>0</v>
      </c>
      <c r="H561" s="30">
        <v>0</v>
      </c>
      <c r="I561" s="293"/>
      <c r="J561" s="294"/>
      <c r="K561" s="73"/>
    </row>
    <row r="562" spans="1:11" ht="15" customHeight="1">
      <c r="A562" s="8" t="s">
        <v>112</v>
      </c>
      <c r="B562" s="87" t="s">
        <v>165</v>
      </c>
      <c r="C562" s="5"/>
      <c r="D562" s="8" t="s">
        <v>331</v>
      </c>
      <c r="E562" s="9" t="s">
        <v>97</v>
      </c>
      <c r="F562" s="30">
        <v>0</v>
      </c>
      <c r="G562" s="30">
        <v>0</v>
      </c>
      <c r="H562" s="30">
        <v>0</v>
      </c>
      <c r="I562" s="293"/>
      <c r="J562" s="294"/>
      <c r="K562" s="73"/>
    </row>
    <row r="563" spans="1:11" ht="15" customHeight="1">
      <c r="A563" s="8" t="s">
        <v>113</v>
      </c>
      <c r="B563" s="87" t="s">
        <v>166</v>
      </c>
      <c r="C563" s="5"/>
      <c r="D563" s="8" t="s">
        <v>331</v>
      </c>
      <c r="E563" s="9" t="s">
        <v>97</v>
      </c>
      <c r="F563" s="30">
        <v>0</v>
      </c>
      <c r="G563" s="30">
        <v>0</v>
      </c>
      <c r="H563" s="30">
        <v>0</v>
      </c>
      <c r="I563" s="293"/>
      <c r="J563" s="294"/>
      <c r="K563" s="73"/>
    </row>
    <row r="564" spans="1:11" ht="27" customHeight="1">
      <c r="A564" s="7"/>
      <c r="B564" s="94"/>
      <c r="C564" s="6" t="s">
        <v>38</v>
      </c>
      <c r="D564" s="11" t="s">
        <v>39</v>
      </c>
      <c r="E564" s="7"/>
      <c r="F564" s="23"/>
      <c r="G564" s="23"/>
      <c r="H564" s="23"/>
      <c r="I564" s="27"/>
      <c r="J564" s="28"/>
      <c r="K564" s="74"/>
    </row>
    <row r="565" spans="1:11" ht="48.75" customHeight="1">
      <c r="A565" s="24" t="s">
        <v>81</v>
      </c>
      <c r="B565" s="94"/>
      <c r="C565" s="6"/>
      <c r="D565" s="11"/>
      <c r="E565" s="7"/>
      <c r="F565" s="23"/>
      <c r="G565" s="23"/>
      <c r="H565" s="23"/>
      <c r="I565" s="27"/>
      <c r="J565" s="28"/>
      <c r="K565" s="74" t="s">
        <v>325</v>
      </c>
    </row>
    <row r="566" spans="1:11" ht="15" customHeight="1">
      <c r="A566" s="87" t="s">
        <v>77</v>
      </c>
      <c r="B566" s="87" t="s">
        <v>82</v>
      </c>
      <c r="C566" s="5"/>
      <c r="D566" s="8" t="s">
        <v>331</v>
      </c>
      <c r="E566" s="9" t="s">
        <v>97</v>
      </c>
      <c r="F566" s="30">
        <v>0</v>
      </c>
      <c r="G566" s="30">
        <v>0</v>
      </c>
      <c r="H566" s="30">
        <v>0</v>
      </c>
      <c r="I566" s="293"/>
      <c r="J566" s="294"/>
      <c r="K566" s="73"/>
    </row>
    <row r="567" spans="1:11" ht="15" customHeight="1">
      <c r="A567" s="87" t="s">
        <v>69</v>
      </c>
      <c r="B567" s="87" t="s">
        <v>85</v>
      </c>
      <c r="C567" s="5"/>
      <c r="D567" s="8" t="s">
        <v>331</v>
      </c>
      <c r="E567" s="9" t="s">
        <v>97</v>
      </c>
      <c r="F567" s="30">
        <v>0</v>
      </c>
      <c r="G567" s="30">
        <v>0</v>
      </c>
      <c r="H567" s="30">
        <v>0</v>
      </c>
      <c r="I567" s="293"/>
      <c r="J567" s="294"/>
      <c r="K567" s="73"/>
    </row>
    <row r="568" spans="1:11" ht="15" customHeight="1">
      <c r="A568" s="87" t="s">
        <v>217</v>
      </c>
      <c r="B568" s="87" t="s">
        <v>82</v>
      </c>
      <c r="C568" s="5"/>
      <c r="D568" s="8" t="s">
        <v>331</v>
      </c>
      <c r="E568" s="9" t="s">
        <v>97</v>
      </c>
      <c r="F568" s="30">
        <v>0</v>
      </c>
      <c r="G568" s="30">
        <v>0</v>
      </c>
      <c r="H568" s="30">
        <v>0</v>
      </c>
      <c r="I568" s="293"/>
      <c r="J568" s="294"/>
      <c r="K568" s="73"/>
    </row>
    <row r="569" spans="1:11" ht="30" customHeight="1">
      <c r="A569" s="87" t="s">
        <v>70</v>
      </c>
      <c r="B569" s="87" t="s">
        <v>85</v>
      </c>
      <c r="C569" s="5"/>
      <c r="D569" s="8" t="s">
        <v>331</v>
      </c>
      <c r="E569" s="9" t="s">
        <v>97</v>
      </c>
      <c r="F569" s="30">
        <v>0</v>
      </c>
      <c r="G569" s="30">
        <v>0</v>
      </c>
      <c r="H569" s="30">
        <v>0</v>
      </c>
      <c r="I569" s="293"/>
      <c r="J569" s="294"/>
      <c r="K569" s="73"/>
    </row>
    <row r="570" spans="1:11" ht="15" customHeight="1">
      <c r="A570" s="87" t="s">
        <v>71</v>
      </c>
      <c r="B570" s="87" t="s">
        <v>85</v>
      </c>
      <c r="C570" s="5"/>
      <c r="D570" s="8" t="s">
        <v>331</v>
      </c>
      <c r="E570" s="9" t="s">
        <v>97</v>
      </c>
      <c r="F570" s="30">
        <v>0</v>
      </c>
      <c r="G570" s="30">
        <v>0</v>
      </c>
      <c r="H570" s="30">
        <v>0</v>
      </c>
      <c r="I570" s="293"/>
      <c r="J570" s="294"/>
      <c r="K570" s="73"/>
    </row>
    <row r="571" spans="1:11" ht="15" customHeight="1">
      <c r="A571" s="21" t="s">
        <v>72</v>
      </c>
      <c r="B571" s="87" t="s">
        <v>84</v>
      </c>
      <c r="C571" s="5"/>
      <c r="D571" s="8" t="s">
        <v>331</v>
      </c>
      <c r="E571" s="9" t="s">
        <v>97</v>
      </c>
      <c r="F571" s="30">
        <v>0</v>
      </c>
      <c r="G571" s="30">
        <v>0</v>
      </c>
      <c r="H571" s="30">
        <v>0</v>
      </c>
      <c r="I571" s="293"/>
      <c r="J571" s="294"/>
      <c r="K571" s="73"/>
    </row>
    <row r="572" spans="1:11" ht="15" customHeight="1">
      <c r="A572" s="26" t="s">
        <v>73</v>
      </c>
      <c r="B572" s="87" t="s">
        <v>84</v>
      </c>
      <c r="C572" s="5"/>
      <c r="D572" s="8" t="s">
        <v>331</v>
      </c>
      <c r="E572" s="9" t="s">
        <v>97</v>
      </c>
      <c r="F572" s="30">
        <v>0</v>
      </c>
      <c r="G572" s="30">
        <v>0</v>
      </c>
      <c r="H572" s="30">
        <v>0</v>
      </c>
      <c r="I572" s="293"/>
      <c r="J572" s="294"/>
      <c r="K572" s="73"/>
    </row>
    <row r="573" spans="1:11" ht="15" customHeight="1">
      <c r="A573" s="26" t="s">
        <v>78</v>
      </c>
      <c r="B573" s="87" t="s">
        <v>83</v>
      </c>
      <c r="C573" s="5"/>
      <c r="D573" s="8" t="s">
        <v>331</v>
      </c>
      <c r="E573" s="9" t="s">
        <v>97</v>
      </c>
      <c r="F573" s="30">
        <v>0</v>
      </c>
      <c r="G573" s="30">
        <v>0</v>
      </c>
      <c r="H573" s="30">
        <v>0</v>
      </c>
      <c r="I573" s="293"/>
      <c r="J573" s="294"/>
      <c r="K573" s="73"/>
    </row>
    <row r="574" spans="1:11" ht="15" customHeight="1">
      <c r="A574" s="26" t="s">
        <v>74</v>
      </c>
      <c r="B574" s="87" t="s">
        <v>84</v>
      </c>
      <c r="C574" s="5"/>
      <c r="D574" s="8" t="s">
        <v>331</v>
      </c>
      <c r="E574" s="9" t="s">
        <v>97</v>
      </c>
      <c r="F574" s="30">
        <v>0</v>
      </c>
      <c r="G574" s="30">
        <v>0</v>
      </c>
      <c r="H574" s="30">
        <v>0</v>
      </c>
      <c r="I574" s="293"/>
      <c r="J574" s="294"/>
      <c r="K574" s="73"/>
    </row>
    <row r="575" spans="1:11" ht="15" customHeight="1">
      <c r="A575" s="21" t="s">
        <v>79</v>
      </c>
      <c r="B575" s="87" t="s">
        <v>82</v>
      </c>
      <c r="C575" s="5"/>
      <c r="D575" s="8" t="s">
        <v>331</v>
      </c>
      <c r="E575" s="9" t="s">
        <v>97</v>
      </c>
      <c r="F575" s="30">
        <v>0</v>
      </c>
      <c r="G575" s="30">
        <v>0</v>
      </c>
      <c r="H575" s="30">
        <v>0</v>
      </c>
      <c r="I575" s="293"/>
      <c r="J575" s="294"/>
      <c r="K575" s="73"/>
    </row>
    <row r="576" spans="1:11" ht="15" customHeight="1">
      <c r="A576" s="87" t="s">
        <v>75</v>
      </c>
      <c r="B576" s="87" t="s">
        <v>85</v>
      </c>
      <c r="C576" s="5"/>
      <c r="D576" s="8" t="s">
        <v>331</v>
      </c>
      <c r="E576" s="9" t="s">
        <v>97</v>
      </c>
      <c r="F576" s="30">
        <v>0</v>
      </c>
      <c r="G576" s="30">
        <v>0</v>
      </c>
      <c r="H576" s="30">
        <v>0</v>
      </c>
      <c r="I576" s="293"/>
      <c r="J576" s="294"/>
      <c r="K576" s="73"/>
    </row>
    <row r="577" spans="1:11" ht="15" customHeight="1">
      <c r="A577" s="21" t="s">
        <v>80</v>
      </c>
      <c r="B577" s="87" t="s">
        <v>82</v>
      </c>
      <c r="C577" s="5"/>
      <c r="D577" s="8" t="s">
        <v>331</v>
      </c>
      <c r="E577" s="9" t="s">
        <v>97</v>
      </c>
      <c r="F577" s="30">
        <v>0</v>
      </c>
      <c r="G577" s="30">
        <v>0</v>
      </c>
      <c r="H577" s="30">
        <v>0</v>
      </c>
      <c r="I577" s="293"/>
      <c r="J577" s="294"/>
      <c r="K577" s="73"/>
    </row>
    <row r="578" spans="1:11" ht="15" customHeight="1">
      <c r="A578" s="87" t="s">
        <v>76</v>
      </c>
      <c r="B578" s="87" t="s">
        <v>85</v>
      </c>
      <c r="C578" s="5"/>
      <c r="D578" s="8" t="s">
        <v>331</v>
      </c>
      <c r="E578" s="9" t="s">
        <v>97</v>
      </c>
      <c r="F578" s="30">
        <v>0</v>
      </c>
      <c r="G578" s="30">
        <v>0</v>
      </c>
      <c r="H578" s="30">
        <v>0</v>
      </c>
      <c r="I578" s="293"/>
      <c r="J578" s="294"/>
      <c r="K578" s="73"/>
    </row>
    <row r="579" spans="1:11" ht="15" customHeight="1">
      <c r="A579" s="160"/>
      <c r="B579" s="87"/>
      <c r="C579" s="5"/>
      <c r="D579" s="8" t="s">
        <v>331</v>
      </c>
      <c r="E579" s="9" t="s">
        <v>97</v>
      </c>
      <c r="F579" s="30">
        <v>0</v>
      </c>
      <c r="G579" s="30">
        <v>0</v>
      </c>
      <c r="H579" s="30">
        <v>0</v>
      </c>
      <c r="I579" s="293"/>
      <c r="J579" s="294"/>
      <c r="K579" s="73"/>
    </row>
    <row r="580" spans="1:11">
      <c r="A580" s="24" t="s">
        <v>86</v>
      </c>
      <c r="B580" s="94"/>
      <c r="C580" s="6"/>
      <c r="D580" s="11"/>
      <c r="E580" s="7"/>
      <c r="F580" s="23"/>
      <c r="G580" s="23"/>
      <c r="H580" s="23"/>
      <c r="I580" s="27"/>
      <c r="J580" s="28"/>
      <c r="K580" s="74" t="s">
        <v>325</v>
      </c>
    </row>
    <row r="581" spans="1:11" ht="15" customHeight="1">
      <c r="A581" s="8" t="s">
        <v>219</v>
      </c>
      <c r="B581" s="87" t="s">
        <v>87</v>
      </c>
      <c r="C581" s="5"/>
      <c r="D581" s="8" t="s">
        <v>331</v>
      </c>
      <c r="E581" s="9" t="s">
        <v>97</v>
      </c>
      <c r="F581" s="30">
        <v>0</v>
      </c>
      <c r="G581" s="30">
        <v>0</v>
      </c>
      <c r="H581" s="30">
        <v>0</v>
      </c>
      <c r="I581" s="293"/>
      <c r="J581" s="294"/>
      <c r="K581" s="73"/>
    </row>
    <row r="582" spans="1:11" ht="15" customHeight="1">
      <c r="A582" s="8" t="s">
        <v>220</v>
      </c>
      <c r="B582" s="87" t="s">
        <v>88</v>
      </c>
      <c r="C582" s="5"/>
      <c r="D582" s="8" t="s">
        <v>331</v>
      </c>
      <c r="E582" s="9" t="s">
        <v>97</v>
      </c>
      <c r="F582" s="30">
        <v>0</v>
      </c>
      <c r="G582" s="30">
        <v>0</v>
      </c>
      <c r="H582" s="30">
        <v>0</v>
      </c>
      <c r="I582" s="293"/>
      <c r="J582" s="294"/>
      <c r="K582" s="73"/>
    </row>
    <row r="583" spans="1:11" ht="15" customHeight="1">
      <c r="A583" s="8" t="s">
        <v>221</v>
      </c>
      <c r="B583" s="87" t="s">
        <v>89</v>
      </c>
      <c r="C583" s="5"/>
      <c r="D583" s="8" t="s">
        <v>331</v>
      </c>
      <c r="E583" s="9" t="s">
        <v>97</v>
      </c>
      <c r="F583" s="30">
        <v>0</v>
      </c>
      <c r="G583" s="30">
        <v>0</v>
      </c>
      <c r="H583" s="30">
        <v>0</v>
      </c>
      <c r="I583" s="293"/>
      <c r="J583" s="294"/>
      <c r="K583" s="73"/>
    </row>
    <row r="584" spans="1:11" ht="15" customHeight="1">
      <c r="A584" s="8" t="s">
        <v>345</v>
      </c>
      <c r="B584" s="87" t="s">
        <v>90</v>
      </c>
      <c r="C584" s="5"/>
      <c r="D584" s="8" t="s">
        <v>331</v>
      </c>
      <c r="E584" s="9" t="s">
        <v>97</v>
      </c>
      <c r="F584" s="30">
        <v>0</v>
      </c>
      <c r="G584" s="30">
        <v>0</v>
      </c>
      <c r="H584" s="30">
        <v>0</v>
      </c>
      <c r="I584" s="293"/>
      <c r="J584" s="294"/>
      <c r="K584" s="73"/>
    </row>
    <row r="585" spans="1:11" ht="15" customHeight="1">
      <c r="A585" s="8" t="s">
        <v>222</v>
      </c>
      <c r="B585" s="87" t="s">
        <v>91</v>
      </c>
      <c r="C585" s="5"/>
      <c r="D585" s="8" t="s">
        <v>331</v>
      </c>
      <c r="E585" s="9" t="s">
        <v>97</v>
      </c>
      <c r="F585" s="30">
        <v>0</v>
      </c>
      <c r="G585" s="30">
        <v>0</v>
      </c>
      <c r="H585" s="30">
        <v>0</v>
      </c>
      <c r="I585" s="293"/>
      <c r="J585" s="294"/>
      <c r="K585" s="73"/>
    </row>
    <row r="586" spans="1:11" ht="15" customHeight="1">
      <c r="A586" s="26" t="s">
        <v>223</v>
      </c>
      <c r="B586" s="87" t="s">
        <v>92</v>
      </c>
      <c r="C586" s="5"/>
      <c r="D586" s="8" t="s">
        <v>331</v>
      </c>
      <c r="E586" s="9" t="s">
        <v>97</v>
      </c>
      <c r="F586" s="30">
        <v>0</v>
      </c>
      <c r="G586" s="30">
        <v>0</v>
      </c>
      <c r="H586" s="30">
        <v>0</v>
      </c>
      <c r="I586" s="293"/>
      <c r="J586" s="294"/>
      <c r="K586" s="73"/>
    </row>
    <row r="587" spans="1:11" ht="15" customHeight="1">
      <c r="A587" s="26" t="s">
        <v>224</v>
      </c>
      <c r="B587" s="87" t="s">
        <v>93</v>
      </c>
      <c r="C587" s="5"/>
      <c r="D587" s="8" t="s">
        <v>331</v>
      </c>
      <c r="E587" s="9" t="s">
        <v>97</v>
      </c>
      <c r="F587" s="30">
        <v>0</v>
      </c>
      <c r="G587" s="30">
        <v>0</v>
      </c>
      <c r="H587" s="30">
        <v>0</v>
      </c>
      <c r="I587" s="293"/>
      <c r="J587" s="294"/>
      <c r="K587" s="73"/>
    </row>
    <row r="588" spans="1:11" ht="15" customHeight="1">
      <c r="A588" s="26" t="s">
        <v>225</v>
      </c>
      <c r="B588" s="87" t="s">
        <v>94</v>
      </c>
      <c r="C588" s="5"/>
      <c r="D588" s="8" t="s">
        <v>331</v>
      </c>
      <c r="E588" s="9" t="s">
        <v>97</v>
      </c>
      <c r="F588" s="30">
        <v>0</v>
      </c>
      <c r="G588" s="30">
        <v>0</v>
      </c>
      <c r="H588" s="30">
        <v>0</v>
      </c>
      <c r="I588" s="293"/>
      <c r="J588" s="294"/>
      <c r="K588" s="73"/>
    </row>
    <row r="589" spans="1:11" ht="15" customHeight="1">
      <c r="A589" s="26" t="s">
        <v>346</v>
      </c>
      <c r="B589" s="87" t="s">
        <v>95</v>
      </c>
      <c r="C589" s="5"/>
      <c r="D589" s="8" t="s">
        <v>331</v>
      </c>
      <c r="E589" s="9" t="s">
        <v>97</v>
      </c>
      <c r="F589" s="30">
        <v>0</v>
      </c>
      <c r="G589" s="30">
        <v>0</v>
      </c>
      <c r="H589" s="30">
        <v>0</v>
      </c>
      <c r="I589" s="293"/>
      <c r="J589" s="294"/>
      <c r="K589" s="73"/>
    </row>
    <row r="590" spans="1:11" ht="15" customHeight="1">
      <c r="A590" s="26" t="s">
        <v>226</v>
      </c>
      <c r="B590" s="87" t="s">
        <v>96</v>
      </c>
      <c r="C590" s="5"/>
      <c r="D590" s="8" t="s">
        <v>331</v>
      </c>
      <c r="E590" s="9" t="s">
        <v>97</v>
      </c>
      <c r="F590" s="30">
        <v>0</v>
      </c>
      <c r="G590" s="30">
        <v>0</v>
      </c>
      <c r="H590" s="30">
        <v>0</v>
      </c>
      <c r="I590" s="293"/>
      <c r="J590" s="294"/>
      <c r="K590" s="73"/>
    </row>
    <row r="591" spans="1:11" ht="27" customHeight="1">
      <c r="A591" s="24" t="s">
        <v>156</v>
      </c>
      <c r="B591" s="94"/>
      <c r="C591" s="6"/>
      <c r="D591" s="11"/>
      <c r="E591" s="7"/>
      <c r="F591" s="23"/>
      <c r="G591" s="23"/>
      <c r="H591" s="23"/>
      <c r="I591" s="27"/>
      <c r="J591" s="28"/>
      <c r="K591" s="74" t="s">
        <v>325</v>
      </c>
    </row>
    <row r="592" spans="1:11" ht="15" customHeight="1">
      <c r="A592" s="8" t="s">
        <v>146</v>
      </c>
      <c r="B592" s="87" t="s">
        <v>149</v>
      </c>
      <c r="C592" s="5"/>
      <c r="D592" s="8" t="s">
        <v>32</v>
      </c>
      <c r="E592" s="29">
        <v>0.57114856000000003</v>
      </c>
      <c r="F592" s="30">
        <v>1312.5</v>
      </c>
      <c r="G592" s="30">
        <v>1312.5</v>
      </c>
      <c r="H592" s="30">
        <v>1312.5</v>
      </c>
      <c r="I592" s="293"/>
      <c r="J592" s="294"/>
      <c r="K592" s="73"/>
    </row>
    <row r="593" spans="1:11" ht="15" customHeight="1">
      <c r="A593" s="21" t="s">
        <v>147</v>
      </c>
      <c r="B593" s="87"/>
      <c r="C593" s="5"/>
      <c r="D593" s="8" t="s">
        <v>32</v>
      </c>
      <c r="E593" s="29">
        <v>0</v>
      </c>
      <c r="F593" s="30">
        <v>0</v>
      </c>
      <c r="G593" s="30">
        <v>0</v>
      </c>
      <c r="H593" s="30">
        <v>0</v>
      </c>
      <c r="I593" s="293"/>
      <c r="J593" s="294"/>
      <c r="K593" s="73"/>
    </row>
    <row r="594" spans="1:11" ht="15" customHeight="1">
      <c r="A594" s="8" t="s">
        <v>157</v>
      </c>
      <c r="B594" s="87" t="s">
        <v>450</v>
      </c>
      <c r="C594" s="5"/>
      <c r="D594" s="8" t="s">
        <v>32</v>
      </c>
      <c r="E594" s="29">
        <v>0.57079787000000004</v>
      </c>
      <c r="F594" s="30">
        <v>1311.69</v>
      </c>
      <c r="G594" s="30">
        <v>1311.69</v>
      </c>
      <c r="H594" s="30">
        <v>1311.69</v>
      </c>
      <c r="I594" s="293"/>
      <c r="J594" s="294"/>
      <c r="K594" s="73"/>
    </row>
    <row r="595" spans="1:11" ht="30" customHeight="1">
      <c r="A595" s="8" t="s">
        <v>158</v>
      </c>
      <c r="B595" s="87" t="s">
        <v>150</v>
      </c>
      <c r="C595" s="5"/>
      <c r="D595" s="8" t="s">
        <v>32</v>
      </c>
      <c r="E595" s="29">
        <v>0.57093022999999998</v>
      </c>
      <c r="F595" s="30">
        <v>1312</v>
      </c>
      <c r="G595" s="30">
        <v>1312</v>
      </c>
      <c r="H595" s="30">
        <v>1312</v>
      </c>
      <c r="I595" s="293"/>
      <c r="J595" s="294"/>
      <c r="K595" s="73"/>
    </row>
    <row r="596" spans="1:11" ht="15" customHeight="1">
      <c r="A596" s="21" t="s">
        <v>160</v>
      </c>
      <c r="B596" s="87"/>
      <c r="C596" s="5"/>
      <c r="D596" s="8" t="s">
        <v>32</v>
      </c>
      <c r="E596" s="29">
        <v>0</v>
      </c>
      <c r="F596" s="30">
        <v>0</v>
      </c>
      <c r="G596" s="30">
        <v>0</v>
      </c>
      <c r="H596" s="30">
        <v>0</v>
      </c>
      <c r="I596" s="293"/>
      <c r="J596" s="294"/>
      <c r="K596" s="73"/>
    </row>
    <row r="597" spans="1:11" ht="15" customHeight="1">
      <c r="A597" s="8" t="s">
        <v>159</v>
      </c>
      <c r="B597" s="87" t="s">
        <v>151</v>
      </c>
      <c r="C597" s="5"/>
      <c r="D597" s="8" t="s">
        <v>32</v>
      </c>
      <c r="E597" s="29">
        <v>0.57026315999999999</v>
      </c>
      <c r="F597" s="30">
        <v>1310.46</v>
      </c>
      <c r="G597" s="30">
        <v>1310.46</v>
      </c>
      <c r="H597" s="30">
        <v>1310.46</v>
      </c>
      <c r="I597" s="293"/>
      <c r="J597" s="294"/>
      <c r="K597" s="73"/>
    </row>
    <row r="598" spans="1:11" ht="15" customHeight="1">
      <c r="A598" s="21" t="s">
        <v>145</v>
      </c>
      <c r="B598" s="87"/>
      <c r="C598" s="5"/>
      <c r="D598" s="8" t="s">
        <v>32</v>
      </c>
      <c r="E598" s="29">
        <v>0</v>
      </c>
      <c r="F598" s="30">
        <v>0</v>
      </c>
      <c r="G598" s="30">
        <v>0</v>
      </c>
      <c r="H598" s="30">
        <v>0</v>
      </c>
      <c r="I598" s="293"/>
      <c r="J598" s="294"/>
      <c r="K598" s="73"/>
    </row>
    <row r="599" spans="1:11" ht="15" customHeight="1">
      <c r="A599" s="21" t="s">
        <v>148</v>
      </c>
      <c r="B599" s="87"/>
      <c r="C599" s="5"/>
      <c r="D599" s="8" t="s">
        <v>32</v>
      </c>
      <c r="E599" s="29">
        <v>0</v>
      </c>
      <c r="F599" s="30">
        <v>0</v>
      </c>
      <c r="G599" s="30">
        <v>0</v>
      </c>
      <c r="H599" s="30">
        <v>0</v>
      </c>
      <c r="I599" s="293"/>
      <c r="J599" s="294"/>
      <c r="K599" s="73"/>
    </row>
    <row r="600" spans="1:11" ht="27" customHeight="1">
      <c r="A600" s="24" t="s">
        <v>140</v>
      </c>
      <c r="B600" s="94"/>
      <c r="C600" s="6"/>
      <c r="D600" s="11"/>
      <c r="E600" s="7"/>
      <c r="F600" s="23"/>
      <c r="G600" s="23"/>
      <c r="H600" s="23"/>
      <c r="I600" s="27"/>
      <c r="J600" s="28"/>
      <c r="K600" s="74" t="s">
        <v>325</v>
      </c>
    </row>
    <row r="601" spans="1:11" ht="15" customHeight="1">
      <c r="A601" s="8" t="s">
        <v>146</v>
      </c>
      <c r="B601" s="87" t="s">
        <v>141</v>
      </c>
      <c r="C601" s="5"/>
      <c r="D601" s="8" t="s">
        <v>32</v>
      </c>
      <c r="E601" s="29">
        <v>0.57113842999999997</v>
      </c>
      <c r="F601" s="30">
        <v>1312.48</v>
      </c>
      <c r="G601" s="30">
        <v>1312.48</v>
      </c>
      <c r="H601" s="30">
        <v>1312.48</v>
      </c>
      <c r="I601" s="293"/>
      <c r="J601" s="294"/>
      <c r="K601" s="73"/>
    </row>
    <row r="602" spans="1:11" ht="15" customHeight="1">
      <c r="A602" s="21" t="s">
        <v>147</v>
      </c>
      <c r="B602" s="87"/>
      <c r="C602" s="5"/>
      <c r="D602" s="8" t="s">
        <v>32</v>
      </c>
      <c r="E602" s="29">
        <v>0</v>
      </c>
      <c r="F602" s="30">
        <v>0</v>
      </c>
      <c r="G602" s="30">
        <v>0</v>
      </c>
      <c r="H602" s="30">
        <v>0</v>
      </c>
      <c r="I602" s="293"/>
      <c r="J602" s="294"/>
      <c r="K602" s="73"/>
    </row>
    <row r="603" spans="1:11" ht="15" customHeight="1">
      <c r="A603" s="8" t="s">
        <v>157</v>
      </c>
      <c r="B603" s="87" t="s">
        <v>142</v>
      </c>
      <c r="C603" s="5"/>
      <c r="D603" s="8" t="s">
        <v>32</v>
      </c>
      <c r="E603" s="29">
        <v>0.57120369999999998</v>
      </c>
      <c r="F603" s="30">
        <v>1312.63</v>
      </c>
      <c r="G603" s="30">
        <v>1312.63</v>
      </c>
      <c r="H603" s="30">
        <v>1312.63</v>
      </c>
      <c r="I603" s="293"/>
      <c r="J603" s="294"/>
      <c r="K603" s="73"/>
    </row>
    <row r="604" spans="1:11" ht="30" customHeight="1">
      <c r="A604" s="21" t="s">
        <v>160</v>
      </c>
      <c r="B604" s="87"/>
      <c r="C604" s="5"/>
      <c r="D604" s="8" t="s">
        <v>32</v>
      </c>
      <c r="E604" s="29">
        <v>0</v>
      </c>
      <c r="F604" s="30">
        <v>0</v>
      </c>
      <c r="G604" s="30">
        <v>0</v>
      </c>
      <c r="H604" s="30">
        <v>0</v>
      </c>
      <c r="I604" s="293"/>
      <c r="J604" s="294"/>
      <c r="K604" s="73"/>
    </row>
    <row r="605" spans="1:11" ht="15" customHeight="1">
      <c r="A605" s="8" t="s">
        <v>158</v>
      </c>
      <c r="B605" s="87" t="s">
        <v>143</v>
      </c>
      <c r="C605" s="5"/>
      <c r="D605" s="8" t="s">
        <v>32</v>
      </c>
      <c r="E605" s="29">
        <v>0.57095890000000005</v>
      </c>
      <c r="F605" s="30">
        <v>1312.06</v>
      </c>
      <c r="G605" s="30">
        <v>1312.06</v>
      </c>
      <c r="H605" s="30">
        <v>1312.06</v>
      </c>
      <c r="I605" s="293"/>
      <c r="J605" s="294"/>
      <c r="K605" s="73"/>
    </row>
    <row r="606" spans="1:11" ht="15" customHeight="1">
      <c r="A606" s="8" t="s">
        <v>159</v>
      </c>
      <c r="B606" s="87" t="s">
        <v>144</v>
      </c>
      <c r="C606" s="5"/>
      <c r="D606" s="8" t="s">
        <v>32</v>
      </c>
      <c r="E606" s="29">
        <v>0.57347826000000002</v>
      </c>
      <c r="F606" s="30">
        <v>1317.85</v>
      </c>
      <c r="G606" s="30">
        <v>1317.85</v>
      </c>
      <c r="H606" s="30">
        <v>1317.85</v>
      </c>
      <c r="I606" s="293"/>
      <c r="J606" s="294"/>
      <c r="K606" s="73"/>
    </row>
    <row r="607" spans="1:11" ht="15" customHeight="1">
      <c r="A607" s="87" t="s">
        <v>145</v>
      </c>
      <c r="B607" s="87" t="s">
        <v>451</v>
      </c>
      <c r="C607" s="5"/>
      <c r="D607" s="8" t="s">
        <v>32</v>
      </c>
      <c r="E607" s="29">
        <v>0.57147541000000002</v>
      </c>
      <c r="F607" s="30">
        <v>1313.25</v>
      </c>
      <c r="G607" s="30">
        <v>1313.25</v>
      </c>
      <c r="H607" s="30">
        <v>1313.25</v>
      </c>
      <c r="I607" s="293"/>
      <c r="J607" s="294"/>
      <c r="K607" s="73"/>
    </row>
    <row r="608" spans="1:11" ht="15" customHeight="1">
      <c r="A608" s="21" t="s">
        <v>148</v>
      </c>
      <c r="B608" s="87"/>
      <c r="C608" s="5"/>
      <c r="D608" s="8" t="s">
        <v>32</v>
      </c>
      <c r="E608" s="29">
        <v>0</v>
      </c>
      <c r="F608" s="30">
        <v>0</v>
      </c>
      <c r="G608" s="30">
        <v>0</v>
      </c>
      <c r="H608" s="30">
        <v>0</v>
      </c>
      <c r="I608" s="293"/>
      <c r="J608" s="294"/>
      <c r="K608" s="73"/>
    </row>
    <row r="609" spans="1:11" ht="27" customHeight="1">
      <c r="A609" s="24" t="s">
        <v>152</v>
      </c>
      <c r="B609" s="94"/>
      <c r="C609" s="6"/>
      <c r="D609" s="11"/>
      <c r="E609" s="7"/>
      <c r="F609" s="23"/>
      <c r="G609" s="23"/>
      <c r="H609" s="23"/>
      <c r="I609" s="27"/>
      <c r="J609" s="28"/>
      <c r="K609" s="74" t="s">
        <v>325</v>
      </c>
    </row>
    <row r="610" spans="1:11" ht="15" customHeight="1">
      <c r="A610" s="8" t="s">
        <v>146</v>
      </c>
      <c r="B610" s="87" t="s">
        <v>153</v>
      </c>
      <c r="C610" s="5"/>
      <c r="D610" s="8" t="s">
        <v>32</v>
      </c>
      <c r="E610" s="29">
        <v>0.57115863</v>
      </c>
      <c r="F610" s="30">
        <v>1312.52</v>
      </c>
      <c r="G610" s="30">
        <v>1312.52</v>
      </c>
      <c r="H610" s="30">
        <v>1312.52</v>
      </c>
      <c r="I610" s="293"/>
      <c r="J610" s="294"/>
      <c r="K610" s="73"/>
    </row>
    <row r="611" spans="1:11" ht="15" customHeight="1">
      <c r="A611" s="21" t="s">
        <v>147</v>
      </c>
      <c r="B611" s="87"/>
      <c r="C611" s="5"/>
      <c r="D611" s="8" t="s">
        <v>32</v>
      </c>
      <c r="E611" s="29">
        <v>0</v>
      </c>
      <c r="F611" s="30">
        <v>0</v>
      </c>
      <c r="G611" s="30">
        <v>0</v>
      </c>
      <c r="H611" s="30">
        <v>0</v>
      </c>
      <c r="I611" s="293"/>
      <c r="J611" s="294"/>
      <c r="K611" s="73"/>
    </row>
    <row r="612" spans="1:11" ht="15" customHeight="1">
      <c r="A612" s="21" t="s">
        <v>157</v>
      </c>
      <c r="B612" s="87"/>
      <c r="C612" s="5"/>
      <c r="D612" s="8" t="s">
        <v>32</v>
      </c>
      <c r="E612" s="29">
        <v>0</v>
      </c>
      <c r="F612" s="30">
        <v>0</v>
      </c>
      <c r="G612" s="30">
        <v>0</v>
      </c>
      <c r="H612" s="30">
        <v>0</v>
      </c>
      <c r="I612" s="293"/>
      <c r="J612" s="294"/>
      <c r="K612" s="73"/>
    </row>
    <row r="613" spans="1:11" ht="30" customHeight="1">
      <c r="A613" s="21" t="s">
        <v>160</v>
      </c>
      <c r="B613" s="87"/>
      <c r="C613" s="5"/>
      <c r="D613" s="8" t="s">
        <v>32</v>
      </c>
      <c r="E613" s="29">
        <v>0</v>
      </c>
      <c r="F613" s="30">
        <v>0</v>
      </c>
      <c r="G613" s="30">
        <v>0</v>
      </c>
      <c r="H613" s="30">
        <v>0</v>
      </c>
      <c r="I613" s="293"/>
      <c r="J613" s="294"/>
      <c r="K613" s="73"/>
    </row>
    <row r="614" spans="1:11" ht="15" customHeight="1">
      <c r="A614" s="8" t="s">
        <v>158</v>
      </c>
      <c r="B614" s="87" t="s">
        <v>452</v>
      </c>
      <c r="C614" s="5"/>
      <c r="D614" s="8" t="s">
        <v>32</v>
      </c>
      <c r="E614" s="29">
        <v>0.57222222</v>
      </c>
      <c r="F614" s="30">
        <v>1314.97</v>
      </c>
      <c r="G614" s="30">
        <v>1314.97</v>
      </c>
      <c r="H614" s="30">
        <v>1314.97</v>
      </c>
      <c r="I614" s="293"/>
      <c r="J614" s="294"/>
      <c r="K614" s="73"/>
    </row>
    <row r="615" spans="1:11" ht="15" customHeight="1">
      <c r="A615" s="8" t="s">
        <v>159</v>
      </c>
      <c r="B615" s="87" t="s">
        <v>154</v>
      </c>
      <c r="C615" s="5"/>
      <c r="D615" s="8" t="s">
        <v>32</v>
      </c>
      <c r="E615" s="29">
        <v>0.5675</v>
      </c>
      <c r="F615" s="30">
        <v>1304.1199999999999</v>
      </c>
      <c r="G615" s="30">
        <v>1304.1199999999999</v>
      </c>
      <c r="H615" s="30">
        <v>1304.1199999999999</v>
      </c>
      <c r="I615" s="293"/>
      <c r="J615" s="294"/>
      <c r="K615" s="73"/>
    </row>
    <row r="616" spans="1:11" ht="15" customHeight="1">
      <c r="A616" s="87" t="s">
        <v>145</v>
      </c>
      <c r="B616" s="87" t="s">
        <v>155</v>
      </c>
      <c r="C616" s="5"/>
      <c r="D616" s="8" t="s">
        <v>32</v>
      </c>
      <c r="E616" s="29">
        <v>0.56999999999999995</v>
      </c>
      <c r="F616" s="30">
        <v>1309.8599999999999</v>
      </c>
      <c r="G616" s="30">
        <v>1309.8599999999999</v>
      </c>
      <c r="H616" s="30">
        <v>1309.8599999999999</v>
      </c>
      <c r="I616" s="293"/>
      <c r="J616" s="294"/>
      <c r="K616" s="73"/>
    </row>
    <row r="617" spans="1:11" ht="15" customHeight="1">
      <c r="A617" s="21" t="s">
        <v>148</v>
      </c>
      <c r="B617" s="87"/>
      <c r="C617" s="5"/>
      <c r="D617" s="8" t="s">
        <v>32</v>
      </c>
      <c r="E617" s="29">
        <v>0</v>
      </c>
      <c r="F617" s="30">
        <v>0</v>
      </c>
      <c r="G617" s="30">
        <v>0</v>
      </c>
      <c r="H617" s="30">
        <v>0</v>
      </c>
      <c r="I617" s="293"/>
      <c r="J617" s="294"/>
      <c r="K617" s="73"/>
    </row>
    <row r="618" spans="1:11" ht="24">
      <c r="A618" s="24" t="s">
        <v>138</v>
      </c>
      <c r="B618" s="94"/>
      <c r="C618" s="6"/>
      <c r="D618" s="11"/>
      <c r="E618" s="7"/>
      <c r="F618" s="23"/>
      <c r="G618" s="23"/>
      <c r="H618" s="23"/>
      <c r="I618" s="27"/>
      <c r="J618" s="28"/>
      <c r="K618" s="74" t="s">
        <v>325</v>
      </c>
    </row>
    <row r="619" spans="1:11" ht="15" customHeight="1">
      <c r="A619" s="8" t="s">
        <v>109</v>
      </c>
      <c r="B619" s="87" t="s">
        <v>161</v>
      </c>
      <c r="C619" s="5"/>
      <c r="D619" s="8" t="s">
        <v>331</v>
      </c>
      <c r="E619" s="9" t="s">
        <v>97</v>
      </c>
      <c r="F619" s="30">
        <v>0</v>
      </c>
      <c r="G619" s="30">
        <v>0</v>
      </c>
      <c r="H619" s="30">
        <v>0</v>
      </c>
      <c r="I619" s="293"/>
      <c r="J619" s="294"/>
      <c r="K619" s="73"/>
    </row>
    <row r="620" spans="1:11" ht="15" customHeight="1">
      <c r="A620" s="8" t="s">
        <v>110</v>
      </c>
      <c r="B620" s="87" t="s">
        <v>162</v>
      </c>
      <c r="C620" s="5"/>
      <c r="D620" s="8" t="s">
        <v>331</v>
      </c>
      <c r="E620" s="9" t="s">
        <v>97</v>
      </c>
      <c r="F620" s="30">
        <v>0</v>
      </c>
      <c r="G620" s="30">
        <v>0</v>
      </c>
      <c r="H620" s="30">
        <v>0</v>
      </c>
      <c r="I620" s="293"/>
      <c r="J620" s="294"/>
      <c r="K620" s="73"/>
    </row>
    <row r="621" spans="1:11" ht="15" customHeight="1">
      <c r="A621" s="8" t="s">
        <v>114</v>
      </c>
      <c r="B621" s="87" t="s">
        <v>163</v>
      </c>
      <c r="C621" s="5"/>
      <c r="D621" s="8" t="s">
        <v>331</v>
      </c>
      <c r="E621" s="9" t="s">
        <v>97</v>
      </c>
      <c r="F621" s="30">
        <v>0</v>
      </c>
      <c r="G621" s="30">
        <v>0</v>
      </c>
      <c r="H621" s="30">
        <v>0</v>
      </c>
      <c r="I621" s="293"/>
      <c r="J621" s="294"/>
      <c r="K621" s="73"/>
    </row>
    <row r="622" spans="1:11" ht="15" customHeight="1">
      <c r="A622" s="8" t="s">
        <v>111</v>
      </c>
      <c r="B622" s="87" t="s">
        <v>164</v>
      </c>
      <c r="C622" s="5"/>
      <c r="D622" s="8" t="s">
        <v>331</v>
      </c>
      <c r="E622" s="9" t="s">
        <v>97</v>
      </c>
      <c r="F622" s="30">
        <v>0</v>
      </c>
      <c r="G622" s="30">
        <v>0</v>
      </c>
      <c r="H622" s="30">
        <v>0</v>
      </c>
      <c r="I622" s="293"/>
      <c r="J622" s="294"/>
      <c r="K622" s="73"/>
    </row>
    <row r="623" spans="1:11" ht="15" customHeight="1">
      <c r="A623" s="8" t="s">
        <v>112</v>
      </c>
      <c r="B623" s="87" t="s">
        <v>165</v>
      </c>
      <c r="C623" s="5"/>
      <c r="D623" s="8" t="s">
        <v>331</v>
      </c>
      <c r="E623" s="9" t="s">
        <v>97</v>
      </c>
      <c r="F623" s="30">
        <v>0</v>
      </c>
      <c r="G623" s="30">
        <v>0</v>
      </c>
      <c r="H623" s="30">
        <v>0</v>
      </c>
      <c r="I623" s="293"/>
      <c r="J623" s="294"/>
      <c r="K623" s="73"/>
    </row>
    <row r="624" spans="1:11" ht="15" customHeight="1">
      <c r="A624" s="8" t="s">
        <v>113</v>
      </c>
      <c r="B624" s="87" t="s">
        <v>166</v>
      </c>
      <c r="C624" s="5"/>
      <c r="D624" s="8" t="s">
        <v>331</v>
      </c>
      <c r="E624" s="9" t="s">
        <v>97</v>
      </c>
      <c r="F624" s="30">
        <v>0</v>
      </c>
      <c r="G624" s="30">
        <v>0</v>
      </c>
      <c r="H624" s="30">
        <v>0</v>
      </c>
      <c r="I624" s="293"/>
      <c r="J624" s="294"/>
      <c r="K624" s="73"/>
    </row>
    <row r="625" spans="1:11" ht="12" customHeight="1">
      <c r="A625" s="7"/>
      <c r="B625" s="94"/>
      <c r="C625" s="6" t="s">
        <v>40</v>
      </c>
      <c r="D625" s="11" t="s">
        <v>41</v>
      </c>
      <c r="E625" s="7"/>
      <c r="F625" s="23"/>
      <c r="G625" s="23"/>
      <c r="H625" s="23"/>
      <c r="I625" s="27"/>
      <c r="J625" s="28"/>
      <c r="K625" s="74"/>
    </row>
    <row r="626" spans="1:11" ht="36">
      <c r="A626" s="24" t="s">
        <v>81</v>
      </c>
      <c r="B626" s="94"/>
      <c r="C626" s="6"/>
      <c r="D626" s="11"/>
      <c r="E626" s="7"/>
      <c r="F626" s="23"/>
      <c r="G626" s="23"/>
      <c r="H626" s="23"/>
      <c r="I626" s="27"/>
      <c r="J626" s="28"/>
      <c r="K626" s="74" t="s">
        <v>326</v>
      </c>
    </row>
    <row r="627" spans="1:11" ht="15" customHeight="1">
      <c r="A627" s="87" t="s">
        <v>77</v>
      </c>
      <c r="B627" s="87" t="s">
        <v>82</v>
      </c>
      <c r="C627" s="5"/>
      <c r="D627" s="8" t="s">
        <v>331</v>
      </c>
      <c r="E627" s="9" t="s">
        <v>97</v>
      </c>
      <c r="F627" s="30">
        <v>0</v>
      </c>
      <c r="G627" s="30">
        <v>0</v>
      </c>
      <c r="H627" s="30">
        <v>0</v>
      </c>
      <c r="I627" s="293"/>
      <c r="J627" s="294"/>
      <c r="K627" s="73"/>
    </row>
    <row r="628" spans="1:11" ht="15" customHeight="1">
      <c r="A628" s="87" t="s">
        <v>69</v>
      </c>
      <c r="B628" s="87" t="s">
        <v>85</v>
      </c>
      <c r="C628" s="5"/>
      <c r="D628" s="8" t="s">
        <v>331</v>
      </c>
      <c r="E628" s="9" t="s">
        <v>97</v>
      </c>
      <c r="F628" s="30">
        <v>0</v>
      </c>
      <c r="G628" s="30">
        <v>0</v>
      </c>
      <c r="H628" s="30">
        <v>0</v>
      </c>
      <c r="I628" s="293"/>
      <c r="J628" s="294"/>
      <c r="K628" s="73"/>
    </row>
    <row r="629" spans="1:11" ht="15" customHeight="1">
      <c r="A629" s="87" t="s">
        <v>217</v>
      </c>
      <c r="B629" s="87" t="s">
        <v>82</v>
      </c>
      <c r="C629" s="5"/>
      <c r="D629" s="8" t="s">
        <v>331</v>
      </c>
      <c r="E629" s="9" t="s">
        <v>97</v>
      </c>
      <c r="F629" s="30">
        <v>0</v>
      </c>
      <c r="G629" s="30">
        <v>0</v>
      </c>
      <c r="H629" s="30">
        <v>0</v>
      </c>
      <c r="I629" s="293"/>
      <c r="J629" s="294"/>
      <c r="K629" s="73"/>
    </row>
    <row r="630" spans="1:11" ht="30" customHeight="1">
      <c r="A630" s="87" t="s">
        <v>70</v>
      </c>
      <c r="B630" s="87" t="s">
        <v>85</v>
      </c>
      <c r="C630" s="5"/>
      <c r="D630" s="8" t="s">
        <v>331</v>
      </c>
      <c r="E630" s="9" t="s">
        <v>97</v>
      </c>
      <c r="F630" s="30">
        <v>0</v>
      </c>
      <c r="G630" s="30">
        <v>0</v>
      </c>
      <c r="H630" s="30">
        <v>0</v>
      </c>
      <c r="I630" s="293"/>
      <c r="J630" s="294"/>
      <c r="K630" s="73"/>
    </row>
    <row r="631" spans="1:11" ht="15" customHeight="1">
      <c r="A631" s="87" t="s">
        <v>71</v>
      </c>
      <c r="B631" s="87" t="s">
        <v>85</v>
      </c>
      <c r="C631" s="5"/>
      <c r="D631" s="8" t="s">
        <v>331</v>
      </c>
      <c r="E631" s="9" t="s">
        <v>97</v>
      </c>
      <c r="F631" s="30">
        <v>0</v>
      </c>
      <c r="G631" s="30">
        <v>0</v>
      </c>
      <c r="H631" s="30">
        <v>0</v>
      </c>
      <c r="I631" s="293"/>
      <c r="J631" s="294"/>
      <c r="K631" s="73"/>
    </row>
    <row r="632" spans="1:11" ht="15" customHeight="1">
      <c r="A632" s="21" t="s">
        <v>72</v>
      </c>
      <c r="B632" s="87" t="s">
        <v>84</v>
      </c>
      <c r="C632" s="5"/>
      <c r="D632" s="8" t="s">
        <v>331</v>
      </c>
      <c r="E632" s="9" t="s">
        <v>97</v>
      </c>
      <c r="F632" s="30">
        <v>0</v>
      </c>
      <c r="G632" s="30">
        <v>0</v>
      </c>
      <c r="H632" s="30">
        <v>0</v>
      </c>
      <c r="I632" s="293"/>
      <c r="J632" s="294"/>
      <c r="K632" s="73"/>
    </row>
    <row r="633" spans="1:11" ht="15" customHeight="1">
      <c r="A633" s="26" t="s">
        <v>73</v>
      </c>
      <c r="B633" s="87" t="s">
        <v>84</v>
      </c>
      <c r="C633" s="5"/>
      <c r="D633" s="8" t="s">
        <v>331</v>
      </c>
      <c r="E633" s="9" t="s">
        <v>97</v>
      </c>
      <c r="F633" s="30">
        <v>0</v>
      </c>
      <c r="G633" s="30">
        <v>0</v>
      </c>
      <c r="H633" s="30">
        <v>0</v>
      </c>
      <c r="I633" s="293"/>
      <c r="J633" s="294"/>
      <c r="K633" s="73"/>
    </row>
    <row r="634" spans="1:11" ht="15" customHeight="1">
      <c r="A634" s="26" t="s">
        <v>78</v>
      </c>
      <c r="B634" s="87" t="s">
        <v>83</v>
      </c>
      <c r="C634" s="5"/>
      <c r="D634" s="8" t="s">
        <v>331</v>
      </c>
      <c r="E634" s="9" t="s">
        <v>97</v>
      </c>
      <c r="F634" s="30">
        <v>0</v>
      </c>
      <c r="G634" s="30">
        <v>0</v>
      </c>
      <c r="H634" s="30">
        <v>0</v>
      </c>
      <c r="I634" s="293"/>
      <c r="J634" s="294"/>
      <c r="K634" s="73"/>
    </row>
    <row r="635" spans="1:11" ht="15" customHeight="1">
      <c r="A635" s="26" t="s">
        <v>74</v>
      </c>
      <c r="B635" s="87" t="s">
        <v>84</v>
      </c>
      <c r="C635" s="5"/>
      <c r="D635" s="8" t="s">
        <v>331</v>
      </c>
      <c r="E635" s="9" t="s">
        <v>97</v>
      </c>
      <c r="F635" s="30">
        <v>0</v>
      </c>
      <c r="G635" s="30">
        <v>0</v>
      </c>
      <c r="H635" s="30">
        <v>0</v>
      </c>
      <c r="I635" s="293"/>
      <c r="J635" s="294"/>
      <c r="K635" s="73"/>
    </row>
    <row r="636" spans="1:11" ht="15" customHeight="1">
      <c r="A636" s="21" t="s">
        <v>79</v>
      </c>
      <c r="B636" s="87" t="s">
        <v>82</v>
      </c>
      <c r="C636" s="5"/>
      <c r="D636" s="8" t="s">
        <v>331</v>
      </c>
      <c r="E636" s="9" t="s">
        <v>97</v>
      </c>
      <c r="F636" s="30">
        <v>0</v>
      </c>
      <c r="G636" s="30">
        <v>0</v>
      </c>
      <c r="H636" s="30">
        <v>0</v>
      </c>
      <c r="I636" s="293"/>
      <c r="J636" s="294"/>
      <c r="K636" s="73"/>
    </row>
    <row r="637" spans="1:11" ht="15" customHeight="1">
      <c r="A637" s="87" t="s">
        <v>75</v>
      </c>
      <c r="B637" s="87" t="s">
        <v>85</v>
      </c>
      <c r="C637" s="5"/>
      <c r="D637" s="8" t="s">
        <v>331</v>
      </c>
      <c r="E637" s="9" t="s">
        <v>97</v>
      </c>
      <c r="F637" s="30">
        <v>0</v>
      </c>
      <c r="G637" s="30">
        <v>0</v>
      </c>
      <c r="H637" s="30">
        <v>0</v>
      </c>
      <c r="I637" s="293"/>
      <c r="J637" s="294"/>
      <c r="K637" s="73"/>
    </row>
    <row r="638" spans="1:11" ht="15" customHeight="1">
      <c r="A638" s="21" t="s">
        <v>80</v>
      </c>
      <c r="B638" s="87" t="s">
        <v>82</v>
      </c>
      <c r="C638" s="5"/>
      <c r="D638" s="8" t="s">
        <v>331</v>
      </c>
      <c r="E638" s="9" t="s">
        <v>97</v>
      </c>
      <c r="F638" s="30">
        <v>0</v>
      </c>
      <c r="G638" s="30">
        <v>0</v>
      </c>
      <c r="H638" s="30">
        <v>0</v>
      </c>
      <c r="I638" s="293"/>
      <c r="J638" s="294"/>
      <c r="K638" s="73"/>
    </row>
    <row r="639" spans="1:11" ht="15" customHeight="1">
      <c r="A639" s="87" t="s">
        <v>76</v>
      </c>
      <c r="B639" s="87" t="s">
        <v>85</v>
      </c>
      <c r="C639" s="5"/>
      <c r="D639" s="8" t="s">
        <v>331</v>
      </c>
      <c r="E639" s="9" t="s">
        <v>97</v>
      </c>
      <c r="F639" s="30">
        <v>0</v>
      </c>
      <c r="G639" s="30">
        <v>0</v>
      </c>
      <c r="H639" s="30">
        <v>0</v>
      </c>
      <c r="I639" s="293"/>
      <c r="J639" s="294"/>
      <c r="K639" s="73"/>
    </row>
    <row r="640" spans="1:11" ht="15" customHeight="1">
      <c r="A640" s="160"/>
      <c r="B640" s="87"/>
      <c r="C640" s="5"/>
      <c r="D640" s="8" t="s">
        <v>331</v>
      </c>
      <c r="E640" s="9" t="s">
        <v>97</v>
      </c>
      <c r="F640" s="30">
        <v>0</v>
      </c>
      <c r="G640" s="30">
        <v>0</v>
      </c>
      <c r="H640" s="30">
        <v>0</v>
      </c>
      <c r="I640" s="293"/>
      <c r="J640" s="294"/>
      <c r="K640" s="73"/>
    </row>
    <row r="641" spans="1:11">
      <c r="A641" s="24" t="s">
        <v>86</v>
      </c>
      <c r="B641" s="94"/>
      <c r="C641" s="6"/>
      <c r="D641" s="11"/>
      <c r="E641" s="7"/>
      <c r="F641" s="23"/>
      <c r="G641" s="23"/>
      <c r="H641" s="23"/>
      <c r="I641" s="27"/>
      <c r="J641" s="28"/>
      <c r="K641" s="74" t="s">
        <v>326</v>
      </c>
    </row>
    <row r="642" spans="1:11" ht="15" customHeight="1">
      <c r="A642" s="8" t="s">
        <v>219</v>
      </c>
      <c r="B642" s="87" t="s">
        <v>87</v>
      </c>
      <c r="C642" s="5"/>
      <c r="D642" s="8" t="s">
        <v>331</v>
      </c>
      <c r="E642" s="9" t="s">
        <v>97</v>
      </c>
      <c r="F642" s="30">
        <v>0</v>
      </c>
      <c r="G642" s="30">
        <v>0</v>
      </c>
      <c r="H642" s="30">
        <v>0</v>
      </c>
      <c r="I642" s="293"/>
      <c r="J642" s="294"/>
      <c r="K642" s="73"/>
    </row>
    <row r="643" spans="1:11" ht="15" customHeight="1">
      <c r="A643" s="8" t="s">
        <v>220</v>
      </c>
      <c r="B643" s="87" t="s">
        <v>88</v>
      </c>
      <c r="C643" s="5"/>
      <c r="D643" s="8" t="s">
        <v>331</v>
      </c>
      <c r="E643" s="9" t="s">
        <v>97</v>
      </c>
      <c r="F643" s="30">
        <v>0</v>
      </c>
      <c r="G643" s="30">
        <v>0</v>
      </c>
      <c r="H643" s="30">
        <v>0</v>
      </c>
      <c r="I643" s="293"/>
      <c r="J643" s="294"/>
      <c r="K643" s="73"/>
    </row>
    <row r="644" spans="1:11" ht="15" customHeight="1">
      <c r="A644" s="8" t="s">
        <v>221</v>
      </c>
      <c r="B644" s="87" t="s">
        <v>89</v>
      </c>
      <c r="C644" s="5"/>
      <c r="D644" s="8" t="s">
        <v>331</v>
      </c>
      <c r="E644" s="9" t="s">
        <v>97</v>
      </c>
      <c r="F644" s="30">
        <v>0</v>
      </c>
      <c r="G644" s="30">
        <v>0</v>
      </c>
      <c r="H644" s="30">
        <v>0</v>
      </c>
      <c r="I644" s="293"/>
      <c r="J644" s="294"/>
      <c r="K644" s="73"/>
    </row>
    <row r="645" spans="1:11" ht="15" customHeight="1">
      <c r="A645" s="8" t="s">
        <v>345</v>
      </c>
      <c r="B645" s="87" t="s">
        <v>90</v>
      </c>
      <c r="C645" s="5"/>
      <c r="D645" s="8" t="s">
        <v>331</v>
      </c>
      <c r="E645" s="9" t="s">
        <v>97</v>
      </c>
      <c r="F645" s="30">
        <v>0</v>
      </c>
      <c r="G645" s="30">
        <v>0</v>
      </c>
      <c r="H645" s="30">
        <v>0</v>
      </c>
      <c r="I645" s="293"/>
      <c r="J645" s="294"/>
      <c r="K645" s="73"/>
    </row>
    <row r="646" spans="1:11" ht="15" customHeight="1">
      <c r="A646" s="8" t="s">
        <v>222</v>
      </c>
      <c r="B646" s="87" t="s">
        <v>91</v>
      </c>
      <c r="C646" s="5"/>
      <c r="D646" s="8" t="s">
        <v>331</v>
      </c>
      <c r="E646" s="9" t="s">
        <v>97</v>
      </c>
      <c r="F646" s="30">
        <v>0</v>
      </c>
      <c r="G646" s="30">
        <v>0</v>
      </c>
      <c r="H646" s="30">
        <v>0</v>
      </c>
      <c r="I646" s="293"/>
      <c r="J646" s="294"/>
      <c r="K646" s="73"/>
    </row>
    <row r="647" spans="1:11" ht="15" customHeight="1">
      <c r="A647" s="26" t="s">
        <v>223</v>
      </c>
      <c r="B647" s="87" t="s">
        <v>92</v>
      </c>
      <c r="C647" s="5"/>
      <c r="D647" s="8" t="s">
        <v>331</v>
      </c>
      <c r="E647" s="9" t="s">
        <v>97</v>
      </c>
      <c r="F647" s="30">
        <v>0</v>
      </c>
      <c r="G647" s="30">
        <v>0</v>
      </c>
      <c r="H647" s="30">
        <v>0</v>
      </c>
      <c r="I647" s="293"/>
      <c r="J647" s="294"/>
      <c r="K647" s="73"/>
    </row>
    <row r="648" spans="1:11" ht="15" customHeight="1">
      <c r="A648" s="26" t="s">
        <v>224</v>
      </c>
      <c r="B648" s="87" t="s">
        <v>93</v>
      </c>
      <c r="C648" s="5"/>
      <c r="D648" s="8" t="s">
        <v>331</v>
      </c>
      <c r="E648" s="9" t="s">
        <v>97</v>
      </c>
      <c r="F648" s="30">
        <v>0</v>
      </c>
      <c r="G648" s="30">
        <v>0</v>
      </c>
      <c r="H648" s="30">
        <v>0</v>
      </c>
      <c r="I648" s="293"/>
      <c r="J648" s="294"/>
      <c r="K648" s="73"/>
    </row>
    <row r="649" spans="1:11" ht="15" customHeight="1">
      <c r="A649" s="26" t="s">
        <v>225</v>
      </c>
      <c r="B649" s="87" t="s">
        <v>94</v>
      </c>
      <c r="C649" s="5"/>
      <c r="D649" s="8" t="s">
        <v>331</v>
      </c>
      <c r="E649" s="9" t="s">
        <v>97</v>
      </c>
      <c r="F649" s="30">
        <v>0</v>
      </c>
      <c r="G649" s="30">
        <v>0</v>
      </c>
      <c r="H649" s="30">
        <v>0</v>
      </c>
      <c r="I649" s="293"/>
      <c r="J649" s="294"/>
      <c r="K649" s="73"/>
    </row>
    <row r="650" spans="1:11" ht="15" customHeight="1">
      <c r="A650" s="26" t="s">
        <v>346</v>
      </c>
      <c r="B650" s="87" t="s">
        <v>95</v>
      </c>
      <c r="C650" s="5"/>
      <c r="D650" s="8" t="s">
        <v>331</v>
      </c>
      <c r="E650" s="9" t="s">
        <v>97</v>
      </c>
      <c r="F650" s="30">
        <v>0</v>
      </c>
      <c r="G650" s="30">
        <v>0</v>
      </c>
      <c r="H650" s="30">
        <v>0</v>
      </c>
      <c r="I650" s="293"/>
      <c r="J650" s="294"/>
      <c r="K650" s="73"/>
    </row>
    <row r="651" spans="1:11" ht="15" customHeight="1">
      <c r="A651" s="26" t="s">
        <v>226</v>
      </c>
      <c r="B651" s="87" t="s">
        <v>96</v>
      </c>
      <c r="C651" s="5"/>
      <c r="D651" s="8" t="s">
        <v>331</v>
      </c>
      <c r="E651" s="9" t="s">
        <v>97</v>
      </c>
      <c r="F651" s="30">
        <v>0</v>
      </c>
      <c r="G651" s="30">
        <v>0</v>
      </c>
      <c r="H651" s="30">
        <v>0</v>
      </c>
      <c r="I651" s="293"/>
      <c r="J651" s="294"/>
      <c r="K651" s="73"/>
    </row>
    <row r="652" spans="1:11" ht="36">
      <c r="A652" s="24" t="s">
        <v>156</v>
      </c>
      <c r="B652" s="94"/>
      <c r="C652" s="6"/>
      <c r="D652" s="11"/>
      <c r="E652" s="7"/>
      <c r="F652" s="23"/>
      <c r="G652" s="23"/>
      <c r="H652" s="23"/>
      <c r="I652" s="27"/>
      <c r="J652" s="28"/>
      <c r="K652" s="74" t="s">
        <v>326</v>
      </c>
    </row>
    <row r="653" spans="1:11" ht="15" customHeight="1">
      <c r="A653" s="8" t="s">
        <v>146</v>
      </c>
      <c r="B653" s="87" t="s">
        <v>149</v>
      </c>
      <c r="C653" s="5"/>
      <c r="D653" s="8" t="s">
        <v>30</v>
      </c>
      <c r="E653" s="29">
        <v>2.2139734299999998</v>
      </c>
      <c r="F653" s="30">
        <v>113.73</v>
      </c>
      <c r="G653" s="30">
        <v>113.73</v>
      </c>
      <c r="H653" s="30">
        <v>113.73</v>
      </c>
      <c r="I653" s="293"/>
      <c r="J653" s="294"/>
      <c r="K653" s="73"/>
    </row>
    <row r="654" spans="1:11" ht="15" customHeight="1">
      <c r="A654" s="21" t="s">
        <v>147</v>
      </c>
      <c r="B654" s="87"/>
      <c r="C654" s="5"/>
      <c r="D654" s="8" t="s">
        <v>30</v>
      </c>
      <c r="E654" s="29">
        <v>0</v>
      </c>
      <c r="F654" s="30">
        <v>0</v>
      </c>
      <c r="G654" s="30">
        <v>0</v>
      </c>
      <c r="H654" s="30">
        <v>0</v>
      </c>
      <c r="I654" s="293"/>
      <c r="J654" s="294"/>
      <c r="K654" s="73"/>
    </row>
    <row r="655" spans="1:11" ht="15" customHeight="1">
      <c r="A655" s="8" t="s">
        <v>157</v>
      </c>
      <c r="B655" s="87" t="s">
        <v>450</v>
      </c>
      <c r="C655" s="5"/>
      <c r="D655" s="8" t="s">
        <v>30</v>
      </c>
      <c r="E655" s="29">
        <v>2.21265957</v>
      </c>
      <c r="F655" s="30">
        <v>113.66</v>
      </c>
      <c r="G655" s="30">
        <v>113.66</v>
      </c>
      <c r="H655" s="30">
        <v>113.66</v>
      </c>
      <c r="I655" s="293"/>
      <c r="J655" s="294"/>
      <c r="K655" s="73"/>
    </row>
    <row r="656" spans="1:11" ht="30" customHeight="1">
      <c r="A656" s="8" t="s">
        <v>158</v>
      </c>
      <c r="B656" s="87" t="s">
        <v>150</v>
      </c>
      <c r="C656" s="5"/>
      <c r="D656" s="8" t="s">
        <v>30</v>
      </c>
      <c r="E656" s="29">
        <v>2.2134883699999999</v>
      </c>
      <c r="F656" s="30">
        <v>113.71</v>
      </c>
      <c r="G656" s="30">
        <v>113.71</v>
      </c>
      <c r="H656" s="30">
        <v>113.71</v>
      </c>
      <c r="I656" s="293"/>
      <c r="J656" s="294"/>
      <c r="K656" s="73"/>
    </row>
    <row r="657" spans="1:11" ht="15" customHeight="1">
      <c r="A657" s="21" t="s">
        <v>160</v>
      </c>
      <c r="B657" s="87"/>
      <c r="C657" s="5"/>
      <c r="D657" s="8" t="s">
        <v>30</v>
      </c>
      <c r="E657" s="29">
        <v>0</v>
      </c>
      <c r="F657" s="30">
        <v>0</v>
      </c>
      <c r="G657" s="30">
        <v>0</v>
      </c>
      <c r="H657" s="30">
        <v>0</v>
      </c>
      <c r="I657" s="293"/>
      <c r="J657" s="294"/>
      <c r="K657" s="73"/>
    </row>
    <row r="658" spans="1:11" ht="15" customHeight="1">
      <c r="A658" s="8" t="s">
        <v>159</v>
      </c>
      <c r="B658" s="87" t="s">
        <v>151</v>
      </c>
      <c r="C658" s="5"/>
      <c r="D658" s="8" t="s">
        <v>30</v>
      </c>
      <c r="E658" s="29">
        <v>2.2110526300000002</v>
      </c>
      <c r="F658" s="30">
        <v>113.58</v>
      </c>
      <c r="G658" s="30">
        <v>113.58</v>
      </c>
      <c r="H658" s="30">
        <v>113.58</v>
      </c>
      <c r="I658" s="293"/>
      <c r="J658" s="294"/>
      <c r="K658" s="73"/>
    </row>
    <row r="659" spans="1:11" ht="15" customHeight="1">
      <c r="A659" s="21" t="s">
        <v>145</v>
      </c>
      <c r="B659" s="87"/>
      <c r="C659" s="5"/>
      <c r="D659" s="8" t="s">
        <v>30</v>
      </c>
      <c r="E659" s="29">
        <v>0</v>
      </c>
      <c r="F659" s="30">
        <v>0</v>
      </c>
      <c r="G659" s="30">
        <v>0</v>
      </c>
      <c r="H659" s="30">
        <v>0</v>
      </c>
      <c r="I659" s="293"/>
      <c r="J659" s="294"/>
      <c r="K659" s="73"/>
    </row>
    <row r="660" spans="1:11" ht="15" customHeight="1">
      <c r="A660" s="21" t="s">
        <v>148</v>
      </c>
      <c r="B660" s="87"/>
      <c r="C660" s="5"/>
      <c r="D660" s="8" t="s">
        <v>30</v>
      </c>
      <c r="E660" s="29">
        <v>0</v>
      </c>
      <c r="F660" s="30">
        <v>0</v>
      </c>
      <c r="G660" s="30">
        <v>0</v>
      </c>
      <c r="H660" s="30">
        <v>0</v>
      </c>
      <c r="I660" s="293"/>
      <c r="J660" s="294"/>
      <c r="K660" s="73"/>
    </row>
    <row r="661" spans="1:11" ht="36">
      <c r="A661" s="24" t="s">
        <v>140</v>
      </c>
      <c r="B661" s="94"/>
      <c r="C661" s="6"/>
      <c r="D661" s="11"/>
      <c r="E661" s="7"/>
      <c r="F661" s="23"/>
      <c r="G661" s="23"/>
      <c r="H661" s="23"/>
      <c r="I661" s="27"/>
      <c r="J661" s="28"/>
      <c r="K661" s="74" t="s">
        <v>326</v>
      </c>
    </row>
    <row r="662" spans="1:11" ht="15" customHeight="1">
      <c r="A662" s="8" t="s">
        <v>146</v>
      </c>
      <c r="B662" s="87" t="s">
        <v>141</v>
      </c>
      <c r="C662" s="5"/>
      <c r="D662" s="8" t="s">
        <v>30</v>
      </c>
      <c r="E662" s="29">
        <v>2.2139351700000001</v>
      </c>
      <c r="F662" s="30">
        <v>113.73</v>
      </c>
      <c r="G662" s="30">
        <v>113.73</v>
      </c>
      <c r="H662" s="30">
        <v>113.73</v>
      </c>
      <c r="I662" s="293"/>
      <c r="J662" s="294"/>
      <c r="K662" s="73"/>
    </row>
    <row r="663" spans="1:11" ht="15" customHeight="1">
      <c r="A663" s="21" t="s">
        <v>147</v>
      </c>
      <c r="B663" s="87"/>
      <c r="C663" s="5"/>
      <c r="D663" s="8" t="s">
        <v>30</v>
      </c>
      <c r="E663" s="29">
        <v>0</v>
      </c>
      <c r="F663" s="30">
        <v>0</v>
      </c>
      <c r="G663" s="30">
        <v>0</v>
      </c>
      <c r="H663" s="30">
        <v>0</v>
      </c>
      <c r="I663" s="293"/>
      <c r="J663" s="294"/>
      <c r="K663" s="73"/>
    </row>
    <row r="664" spans="1:11" ht="15" customHeight="1">
      <c r="A664" s="8" t="s">
        <v>157</v>
      </c>
      <c r="B664" s="87" t="s">
        <v>142</v>
      </c>
      <c r="C664" s="5"/>
      <c r="D664" s="8" t="s">
        <v>30</v>
      </c>
      <c r="E664" s="29">
        <v>2.2141481500000002</v>
      </c>
      <c r="F664" s="30">
        <v>113.74</v>
      </c>
      <c r="G664" s="30">
        <v>113.74</v>
      </c>
      <c r="H664" s="30">
        <v>113.74</v>
      </c>
      <c r="I664" s="293"/>
      <c r="J664" s="294"/>
      <c r="K664" s="73"/>
    </row>
    <row r="665" spans="1:11" ht="30" customHeight="1">
      <c r="A665" s="21" t="s">
        <v>160</v>
      </c>
      <c r="B665" s="87"/>
      <c r="C665" s="5"/>
      <c r="D665" s="8" t="s">
        <v>30</v>
      </c>
      <c r="E665" s="29">
        <v>0</v>
      </c>
      <c r="F665" s="30">
        <v>0</v>
      </c>
      <c r="G665" s="30">
        <v>0</v>
      </c>
      <c r="H665" s="30">
        <v>0</v>
      </c>
      <c r="I665" s="293"/>
      <c r="J665" s="294"/>
      <c r="K665" s="73"/>
    </row>
    <row r="666" spans="1:11" ht="15" customHeight="1">
      <c r="A666" s="8" t="s">
        <v>158</v>
      </c>
      <c r="B666" s="87" t="s">
        <v>143</v>
      </c>
      <c r="C666" s="5"/>
      <c r="D666" s="8" t="s">
        <v>30</v>
      </c>
      <c r="E666" s="29">
        <v>2.2132876700000002</v>
      </c>
      <c r="F666" s="30">
        <v>113.7</v>
      </c>
      <c r="G666" s="30">
        <v>113.7</v>
      </c>
      <c r="H666" s="30">
        <v>113.7</v>
      </c>
      <c r="I666" s="293"/>
      <c r="J666" s="294"/>
      <c r="K666" s="73"/>
    </row>
    <row r="667" spans="1:11" ht="15" customHeight="1">
      <c r="A667" s="8" t="s">
        <v>159</v>
      </c>
      <c r="B667" s="87" t="s">
        <v>144</v>
      </c>
      <c r="C667" s="5"/>
      <c r="D667" s="8" t="s">
        <v>30</v>
      </c>
      <c r="E667" s="29">
        <v>2.2226086999999999</v>
      </c>
      <c r="F667" s="30">
        <v>114.18</v>
      </c>
      <c r="G667" s="30">
        <v>114.18</v>
      </c>
      <c r="H667" s="30">
        <v>114.18</v>
      </c>
      <c r="I667" s="293"/>
      <c r="J667" s="294"/>
      <c r="K667" s="73"/>
    </row>
    <row r="668" spans="1:11" ht="15" customHeight="1">
      <c r="A668" s="87" t="s">
        <v>145</v>
      </c>
      <c r="B668" s="87" t="s">
        <v>451</v>
      </c>
      <c r="C668" s="5"/>
      <c r="D668" s="8" t="s">
        <v>30</v>
      </c>
      <c r="E668" s="29">
        <v>2.2153005499999998</v>
      </c>
      <c r="F668" s="30">
        <v>113.8</v>
      </c>
      <c r="G668" s="30">
        <v>113.8</v>
      </c>
      <c r="H668" s="30">
        <v>113.8</v>
      </c>
      <c r="I668" s="293"/>
      <c r="J668" s="294"/>
      <c r="K668" s="73"/>
    </row>
    <row r="669" spans="1:11" ht="15" customHeight="1">
      <c r="A669" s="21" t="s">
        <v>148</v>
      </c>
      <c r="B669" s="87"/>
      <c r="C669" s="5"/>
      <c r="D669" s="8" t="s">
        <v>30</v>
      </c>
      <c r="E669" s="29">
        <v>0</v>
      </c>
      <c r="F669" s="30">
        <v>0</v>
      </c>
      <c r="G669" s="30">
        <v>0</v>
      </c>
      <c r="H669" s="30">
        <v>0</v>
      </c>
      <c r="I669" s="293"/>
      <c r="J669" s="294"/>
      <c r="K669" s="73"/>
    </row>
    <row r="670" spans="1:11" ht="36">
      <c r="A670" s="24" t="s">
        <v>152</v>
      </c>
      <c r="B670" s="94"/>
      <c r="C670" s="6"/>
      <c r="D670" s="11"/>
      <c r="E670" s="7"/>
      <c r="F670" s="23"/>
      <c r="G670" s="23"/>
      <c r="H670" s="23"/>
      <c r="I670" s="27"/>
      <c r="J670" s="28"/>
      <c r="K670" s="74" t="s">
        <v>326</v>
      </c>
    </row>
    <row r="671" spans="1:11" ht="15" customHeight="1">
      <c r="A671" s="8" t="s">
        <v>146</v>
      </c>
      <c r="B671" s="87" t="s">
        <v>153</v>
      </c>
      <c r="C671" s="5"/>
      <c r="D671" s="8" t="s">
        <v>30</v>
      </c>
      <c r="E671" s="29">
        <v>2.2140124399999999</v>
      </c>
      <c r="F671" s="30">
        <v>113.73</v>
      </c>
      <c r="G671" s="30">
        <v>113.73</v>
      </c>
      <c r="H671" s="30">
        <v>113.73</v>
      </c>
      <c r="I671" s="293"/>
      <c r="J671" s="294"/>
      <c r="K671" s="73"/>
    </row>
    <row r="672" spans="1:11" ht="15" customHeight="1">
      <c r="A672" s="21" t="s">
        <v>147</v>
      </c>
      <c r="B672" s="87"/>
      <c r="C672" s="5"/>
      <c r="D672" s="8" t="s">
        <v>30</v>
      </c>
      <c r="E672" s="29">
        <v>0</v>
      </c>
      <c r="F672" s="30">
        <v>0</v>
      </c>
      <c r="G672" s="30">
        <v>0</v>
      </c>
      <c r="H672" s="30">
        <v>0</v>
      </c>
      <c r="I672" s="293"/>
      <c r="J672" s="294"/>
      <c r="K672" s="73"/>
    </row>
    <row r="673" spans="1:11" ht="15" customHeight="1">
      <c r="A673" s="21" t="s">
        <v>157</v>
      </c>
      <c r="B673" s="87"/>
      <c r="C673" s="5"/>
      <c r="D673" s="8" t="s">
        <v>30</v>
      </c>
      <c r="E673" s="29">
        <v>0</v>
      </c>
      <c r="F673" s="30">
        <v>0</v>
      </c>
      <c r="G673" s="30">
        <v>0</v>
      </c>
      <c r="H673" s="30">
        <v>0</v>
      </c>
      <c r="I673" s="293"/>
      <c r="J673" s="294"/>
      <c r="K673" s="73"/>
    </row>
    <row r="674" spans="1:11" ht="30" customHeight="1">
      <c r="A674" s="21" t="s">
        <v>160</v>
      </c>
      <c r="B674" s="87"/>
      <c r="C674" s="5"/>
      <c r="D674" s="8" t="s">
        <v>30</v>
      </c>
      <c r="E674" s="29">
        <v>0</v>
      </c>
      <c r="F674" s="30">
        <v>0</v>
      </c>
      <c r="G674" s="30">
        <v>0</v>
      </c>
      <c r="H674" s="30">
        <v>0</v>
      </c>
      <c r="I674" s="293"/>
      <c r="J674" s="294"/>
      <c r="K674" s="73"/>
    </row>
    <row r="675" spans="1:11" ht="15" customHeight="1">
      <c r="A675" s="8" t="s">
        <v>158</v>
      </c>
      <c r="B675" s="87" t="s">
        <v>452</v>
      </c>
      <c r="C675" s="5"/>
      <c r="D675" s="8" t="s">
        <v>30</v>
      </c>
      <c r="E675" s="29">
        <v>2.2200000000000002</v>
      </c>
      <c r="F675" s="30">
        <v>114.04</v>
      </c>
      <c r="G675" s="30">
        <v>114.04</v>
      </c>
      <c r="H675" s="30">
        <v>114.04</v>
      </c>
      <c r="I675" s="293"/>
      <c r="J675" s="294"/>
      <c r="K675" s="73"/>
    </row>
    <row r="676" spans="1:11" ht="15" customHeight="1">
      <c r="A676" s="8" t="s">
        <v>159</v>
      </c>
      <c r="B676" s="87" t="s">
        <v>154</v>
      </c>
      <c r="C676" s="5"/>
      <c r="D676" s="8" t="s">
        <v>30</v>
      </c>
      <c r="E676" s="29">
        <v>2.2025000000000001</v>
      </c>
      <c r="F676" s="30">
        <v>113.14</v>
      </c>
      <c r="G676" s="30">
        <v>113.14</v>
      </c>
      <c r="H676" s="30">
        <v>113.14</v>
      </c>
      <c r="I676" s="293"/>
      <c r="J676" s="294"/>
      <c r="K676" s="73"/>
    </row>
    <row r="677" spans="1:11" ht="15" customHeight="1">
      <c r="A677" s="87" t="s">
        <v>145</v>
      </c>
      <c r="B677" s="87" t="s">
        <v>155</v>
      </c>
      <c r="C677" s="5"/>
      <c r="D677" s="8" t="s">
        <v>30</v>
      </c>
      <c r="E677" s="29">
        <v>2.20956522</v>
      </c>
      <c r="F677" s="30">
        <v>113.51</v>
      </c>
      <c r="G677" s="30">
        <v>113.51</v>
      </c>
      <c r="H677" s="30">
        <v>113.51</v>
      </c>
      <c r="I677" s="293"/>
      <c r="J677" s="294"/>
      <c r="K677" s="73"/>
    </row>
    <row r="678" spans="1:11" ht="15" customHeight="1">
      <c r="A678" s="21" t="s">
        <v>148</v>
      </c>
      <c r="B678" s="87"/>
      <c r="C678" s="5"/>
      <c r="D678" s="8" t="s">
        <v>30</v>
      </c>
      <c r="E678" s="29">
        <v>0</v>
      </c>
      <c r="F678" s="30">
        <v>0</v>
      </c>
      <c r="G678" s="30">
        <v>0</v>
      </c>
      <c r="H678" s="30">
        <v>0</v>
      </c>
      <c r="I678" s="293"/>
      <c r="J678" s="294"/>
      <c r="K678" s="73"/>
    </row>
    <row r="679" spans="1:11" ht="24">
      <c r="A679" s="24" t="s">
        <v>138</v>
      </c>
      <c r="B679" s="94"/>
      <c r="C679" s="6"/>
      <c r="D679" s="11"/>
      <c r="E679" s="7"/>
      <c r="F679" s="23"/>
      <c r="G679" s="23"/>
      <c r="H679" s="23"/>
      <c r="I679" s="27"/>
      <c r="J679" s="28"/>
      <c r="K679" s="74" t="s">
        <v>326</v>
      </c>
    </row>
    <row r="680" spans="1:11" ht="15" customHeight="1">
      <c r="A680" s="8" t="s">
        <v>109</v>
      </c>
      <c r="B680" s="87" t="s">
        <v>161</v>
      </c>
      <c r="C680" s="5"/>
      <c r="D680" s="8" t="s">
        <v>331</v>
      </c>
      <c r="E680" s="9" t="s">
        <v>97</v>
      </c>
      <c r="F680" s="30">
        <v>0</v>
      </c>
      <c r="G680" s="30">
        <v>0</v>
      </c>
      <c r="H680" s="30">
        <v>0</v>
      </c>
      <c r="I680" s="293"/>
      <c r="J680" s="294"/>
      <c r="K680" s="73"/>
    </row>
    <row r="681" spans="1:11" ht="15" customHeight="1">
      <c r="A681" s="8" t="s">
        <v>110</v>
      </c>
      <c r="B681" s="87" t="s">
        <v>162</v>
      </c>
      <c r="C681" s="5"/>
      <c r="D681" s="8" t="s">
        <v>331</v>
      </c>
      <c r="E681" s="9" t="s">
        <v>97</v>
      </c>
      <c r="F681" s="30">
        <v>0</v>
      </c>
      <c r="G681" s="30">
        <v>0</v>
      </c>
      <c r="H681" s="30">
        <v>0</v>
      </c>
      <c r="I681" s="293"/>
      <c r="J681" s="294"/>
      <c r="K681" s="73"/>
    </row>
    <row r="682" spans="1:11" ht="15" customHeight="1">
      <c r="A682" s="8" t="s">
        <v>114</v>
      </c>
      <c r="B682" s="87" t="s">
        <v>163</v>
      </c>
      <c r="C682" s="5"/>
      <c r="D682" s="8" t="s">
        <v>331</v>
      </c>
      <c r="E682" s="9" t="s">
        <v>97</v>
      </c>
      <c r="F682" s="30">
        <v>0</v>
      </c>
      <c r="G682" s="30">
        <v>0</v>
      </c>
      <c r="H682" s="30">
        <v>0</v>
      </c>
      <c r="I682" s="293"/>
      <c r="J682" s="294"/>
      <c r="K682" s="73"/>
    </row>
    <row r="683" spans="1:11" ht="15" customHeight="1">
      <c r="A683" s="8" t="s">
        <v>111</v>
      </c>
      <c r="B683" s="87" t="s">
        <v>164</v>
      </c>
      <c r="C683" s="5"/>
      <c r="D683" s="8" t="s">
        <v>331</v>
      </c>
      <c r="E683" s="9" t="s">
        <v>97</v>
      </c>
      <c r="F683" s="30">
        <v>0</v>
      </c>
      <c r="G683" s="30">
        <v>0</v>
      </c>
      <c r="H683" s="30">
        <v>0</v>
      </c>
      <c r="I683" s="293"/>
      <c r="J683" s="294"/>
      <c r="K683" s="73"/>
    </row>
    <row r="684" spans="1:11" ht="15" customHeight="1">
      <c r="A684" s="8" t="s">
        <v>112</v>
      </c>
      <c r="B684" s="87" t="s">
        <v>165</v>
      </c>
      <c r="C684" s="5"/>
      <c r="D684" s="8" t="s">
        <v>331</v>
      </c>
      <c r="E684" s="9" t="s">
        <v>97</v>
      </c>
      <c r="F684" s="30">
        <v>0</v>
      </c>
      <c r="G684" s="30">
        <v>0</v>
      </c>
      <c r="H684" s="30">
        <v>0</v>
      </c>
      <c r="I684" s="293"/>
      <c r="J684" s="294"/>
      <c r="K684" s="73"/>
    </row>
    <row r="685" spans="1:11" ht="15" customHeight="1">
      <c r="A685" s="8" t="s">
        <v>113</v>
      </c>
      <c r="B685" s="87" t="s">
        <v>166</v>
      </c>
      <c r="C685" s="5"/>
      <c r="D685" s="8" t="s">
        <v>331</v>
      </c>
      <c r="E685" s="9" t="s">
        <v>97</v>
      </c>
      <c r="F685" s="30">
        <v>0</v>
      </c>
      <c r="G685" s="30">
        <v>0</v>
      </c>
      <c r="H685" s="30">
        <v>0</v>
      </c>
      <c r="I685" s="293"/>
      <c r="J685" s="294"/>
      <c r="K685" s="73"/>
    </row>
    <row r="686" spans="1:11" ht="12" customHeight="1">
      <c r="A686" s="7"/>
      <c r="B686" s="94"/>
      <c r="C686" s="6" t="s">
        <v>42</v>
      </c>
      <c r="D686" s="11" t="s">
        <v>43</v>
      </c>
      <c r="E686" s="7"/>
      <c r="F686" s="23"/>
      <c r="G686" s="23"/>
      <c r="H686" s="23"/>
      <c r="I686" s="27"/>
      <c r="J686" s="28"/>
      <c r="K686" s="74"/>
    </row>
    <row r="687" spans="1:11" ht="36">
      <c r="A687" s="24" t="s">
        <v>81</v>
      </c>
      <c r="B687" s="94"/>
      <c r="C687" s="6"/>
      <c r="D687" s="11"/>
      <c r="E687" s="7"/>
      <c r="F687" s="23"/>
      <c r="G687" s="23"/>
      <c r="H687" s="23"/>
      <c r="I687" s="27"/>
      <c r="J687" s="28"/>
      <c r="K687" s="74" t="s">
        <v>327</v>
      </c>
    </row>
    <row r="688" spans="1:11" ht="15" customHeight="1">
      <c r="A688" s="87" t="s">
        <v>77</v>
      </c>
      <c r="B688" s="87" t="s">
        <v>82</v>
      </c>
      <c r="C688" s="5"/>
      <c r="D688" s="8" t="s">
        <v>331</v>
      </c>
      <c r="E688" s="9" t="s">
        <v>97</v>
      </c>
      <c r="F688" s="30">
        <v>0</v>
      </c>
      <c r="G688" s="30">
        <v>0</v>
      </c>
      <c r="H688" s="30">
        <v>0</v>
      </c>
      <c r="I688" s="293"/>
      <c r="J688" s="294"/>
      <c r="K688" s="73"/>
    </row>
    <row r="689" spans="1:11" ht="15" customHeight="1">
      <c r="A689" s="87" t="s">
        <v>69</v>
      </c>
      <c r="B689" s="87" t="s">
        <v>85</v>
      </c>
      <c r="C689" s="5"/>
      <c r="D689" s="8" t="s">
        <v>331</v>
      </c>
      <c r="E689" s="9" t="s">
        <v>97</v>
      </c>
      <c r="F689" s="30">
        <v>0</v>
      </c>
      <c r="G689" s="30">
        <v>0</v>
      </c>
      <c r="H689" s="30">
        <v>0</v>
      </c>
      <c r="I689" s="293"/>
      <c r="J689" s="294"/>
      <c r="K689" s="73"/>
    </row>
    <row r="690" spans="1:11" ht="15" customHeight="1">
      <c r="A690" s="87" t="s">
        <v>217</v>
      </c>
      <c r="B690" s="87" t="s">
        <v>82</v>
      </c>
      <c r="C690" s="5"/>
      <c r="D690" s="8" t="s">
        <v>331</v>
      </c>
      <c r="E690" s="9" t="s">
        <v>97</v>
      </c>
      <c r="F690" s="30">
        <v>0</v>
      </c>
      <c r="G690" s="30">
        <v>0</v>
      </c>
      <c r="H690" s="30">
        <v>0</v>
      </c>
      <c r="I690" s="293"/>
      <c r="J690" s="294"/>
      <c r="K690" s="73"/>
    </row>
    <row r="691" spans="1:11" ht="30" customHeight="1">
      <c r="A691" s="87" t="s">
        <v>70</v>
      </c>
      <c r="B691" s="87" t="s">
        <v>85</v>
      </c>
      <c r="C691" s="5"/>
      <c r="D691" s="8" t="s">
        <v>331</v>
      </c>
      <c r="E691" s="9" t="s">
        <v>97</v>
      </c>
      <c r="F691" s="30">
        <v>0</v>
      </c>
      <c r="G691" s="30">
        <v>0</v>
      </c>
      <c r="H691" s="30">
        <v>0</v>
      </c>
      <c r="I691" s="293"/>
      <c r="J691" s="294"/>
      <c r="K691" s="73"/>
    </row>
    <row r="692" spans="1:11" ht="15" customHeight="1">
      <c r="A692" s="87" t="s">
        <v>71</v>
      </c>
      <c r="B692" s="87" t="s">
        <v>85</v>
      </c>
      <c r="C692" s="5"/>
      <c r="D692" s="8" t="s">
        <v>331</v>
      </c>
      <c r="E692" s="9" t="s">
        <v>97</v>
      </c>
      <c r="F692" s="30">
        <v>0</v>
      </c>
      <c r="G692" s="30">
        <v>0</v>
      </c>
      <c r="H692" s="30">
        <v>0</v>
      </c>
      <c r="I692" s="293"/>
      <c r="J692" s="294"/>
      <c r="K692" s="73"/>
    </row>
    <row r="693" spans="1:11" ht="15" customHeight="1">
      <c r="A693" s="21" t="s">
        <v>72</v>
      </c>
      <c r="B693" s="87" t="s">
        <v>84</v>
      </c>
      <c r="C693" s="5"/>
      <c r="D693" s="8" t="s">
        <v>331</v>
      </c>
      <c r="E693" s="9" t="s">
        <v>97</v>
      </c>
      <c r="F693" s="30">
        <v>0</v>
      </c>
      <c r="G693" s="30">
        <v>0</v>
      </c>
      <c r="H693" s="30">
        <v>0</v>
      </c>
      <c r="I693" s="293"/>
      <c r="J693" s="294"/>
      <c r="K693" s="73"/>
    </row>
    <row r="694" spans="1:11" ht="15" customHeight="1">
      <c r="A694" s="26" t="s">
        <v>73</v>
      </c>
      <c r="B694" s="87" t="s">
        <v>84</v>
      </c>
      <c r="C694" s="5"/>
      <c r="D694" s="8" t="s">
        <v>331</v>
      </c>
      <c r="E694" s="9" t="s">
        <v>97</v>
      </c>
      <c r="F694" s="30">
        <v>0</v>
      </c>
      <c r="G694" s="30">
        <v>0</v>
      </c>
      <c r="H694" s="30">
        <v>0</v>
      </c>
      <c r="I694" s="293"/>
      <c r="J694" s="294"/>
      <c r="K694" s="73"/>
    </row>
    <row r="695" spans="1:11" ht="15" customHeight="1">
      <c r="A695" s="26" t="s">
        <v>78</v>
      </c>
      <c r="B695" s="87" t="s">
        <v>83</v>
      </c>
      <c r="C695" s="5"/>
      <c r="D695" s="8" t="s">
        <v>331</v>
      </c>
      <c r="E695" s="9" t="s">
        <v>97</v>
      </c>
      <c r="F695" s="30">
        <v>0</v>
      </c>
      <c r="G695" s="30">
        <v>0</v>
      </c>
      <c r="H695" s="30">
        <v>0</v>
      </c>
      <c r="I695" s="293"/>
      <c r="J695" s="294"/>
      <c r="K695" s="73"/>
    </row>
    <row r="696" spans="1:11" ht="15" customHeight="1">
      <c r="A696" s="26" t="s">
        <v>74</v>
      </c>
      <c r="B696" s="87" t="s">
        <v>84</v>
      </c>
      <c r="C696" s="5"/>
      <c r="D696" s="8" t="s">
        <v>331</v>
      </c>
      <c r="E696" s="9" t="s">
        <v>97</v>
      </c>
      <c r="F696" s="30">
        <v>0</v>
      </c>
      <c r="G696" s="30">
        <v>0</v>
      </c>
      <c r="H696" s="30">
        <v>0</v>
      </c>
      <c r="I696" s="293"/>
      <c r="J696" s="294"/>
      <c r="K696" s="73"/>
    </row>
    <row r="697" spans="1:11" ht="15" customHeight="1">
      <c r="A697" s="21" t="s">
        <v>79</v>
      </c>
      <c r="B697" s="87" t="s">
        <v>82</v>
      </c>
      <c r="C697" s="5"/>
      <c r="D697" s="8" t="s">
        <v>331</v>
      </c>
      <c r="E697" s="9" t="s">
        <v>97</v>
      </c>
      <c r="F697" s="30">
        <v>0</v>
      </c>
      <c r="G697" s="30">
        <v>0</v>
      </c>
      <c r="H697" s="30">
        <v>0</v>
      </c>
      <c r="I697" s="293"/>
      <c r="J697" s="294"/>
      <c r="K697" s="73"/>
    </row>
    <row r="698" spans="1:11" ht="15" customHeight="1">
      <c r="A698" s="87" t="s">
        <v>75</v>
      </c>
      <c r="B698" s="87" t="s">
        <v>85</v>
      </c>
      <c r="C698" s="5"/>
      <c r="D698" s="8" t="s">
        <v>331</v>
      </c>
      <c r="E698" s="9" t="s">
        <v>97</v>
      </c>
      <c r="F698" s="30">
        <v>0</v>
      </c>
      <c r="G698" s="30">
        <v>0</v>
      </c>
      <c r="H698" s="30">
        <v>0</v>
      </c>
      <c r="I698" s="293"/>
      <c r="J698" s="294"/>
      <c r="K698" s="73"/>
    </row>
    <row r="699" spans="1:11" ht="15" customHeight="1">
      <c r="A699" s="21" t="s">
        <v>80</v>
      </c>
      <c r="B699" s="87" t="s">
        <v>82</v>
      </c>
      <c r="C699" s="5"/>
      <c r="D699" s="8" t="s">
        <v>331</v>
      </c>
      <c r="E699" s="9" t="s">
        <v>97</v>
      </c>
      <c r="F699" s="30">
        <v>0</v>
      </c>
      <c r="G699" s="30">
        <v>0</v>
      </c>
      <c r="H699" s="30">
        <v>0</v>
      </c>
      <c r="I699" s="293"/>
      <c r="J699" s="294"/>
      <c r="K699" s="73"/>
    </row>
    <row r="700" spans="1:11" ht="15" customHeight="1">
      <c r="A700" s="87" t="s">
        <v>76</v>
      </c>
      <c r="B700" s="87" t="s">
        <v>85</v>
      </c>
      <c r="C700" s="5"/>
      <c r="D700" s="8" t="s">
        <v>331</v>
      </c>
      <c r="E700" s="9" t="s">
        <v>97</v>
      </c>
      <c r="F700" s="30">
        <v>0</v>
      </c>
      <c r="G700" s="30">
        <v>0</v>
      </c>
      <c r="H700" s="30">
        <v>0</v>
      </c>
      <c r="I700" s="293"/>
      <c r="J700" s="294"/>
      <c r="K700" s="73"/>
    </row>
    <row r="701" spans="1:11" ht="15" customHeight="1">
      <c r="A701" s="160"/>
      <c r="B701" s="87"/>
      <c r="C701" s="5"/>
      <c r="D701" s="8" t="s">
        <v>331</v>
      </c>
      <c r="E701" s="9" t="s">
        <v>97</v>
      </c>
      <c r="F701" s="30">
        <v>0</v>
      </c>
      <c r="G701" s="30">
        <v>0</v>
      </c>
      <c r="H701" s="30">
        <v>0</v>
      </c>
      <c r="I701" s="293"/>
      <c r="J701" s="294"/>
      <c r="K701" s="73"/>
    </row>
    <row r="702" spans="1:11">
      <c r="A702" s="24" t="s">
        <v>86</v>
      </c>
      <c r="B702" s="94"/>
      <c r="C702" s="6"/>
      <c r="D702" s="11"/>
      <c r="E702" s="7"/>
      <c r="F702" s="23"/>
      <c r="G702" s="23"/>
      <c r="H702" s="23"/>
      <c r="I702" s="27"/>
      <c r="J702" s="28"/>
      <c r="K702" s="74" t="s">
        <v>327</v>
      </c>
    </row>
    <row r="703" spans="1:11" ht="15" customHeight="1">
      <c r="A703" s="8" t="s">
        <v>219</v>
      </c>
      <c r="B703" s="87" t="s">
        <v>87</v>
      </c>
      <c r="C703" s="5"/>
      <c r="D703" s="8" t="s">
        <v>331</v>
      </c>
      <c r="E703" s="9" t="s">
        <v>97</v>
      </c>
      <c r="F703" s="30">
        <v>0</v>
      </c>
      <c r="G703" s="30">
        <v>0</v>
      </c>
      <c r="H703" s="30">
        <v>0</v>
      </c>
      <c r="I703" s="293"/>
      <c r="J703" s="294"/>
      <c r="K703" s="73"/>
    </row>
    <row r="704" spans="1:11" ht="15" customHeight="1">
      <c r="A704" s="8" t="s">
        <v>220</v>
      </c>
      <c r="B704" s="87" t="s">
        <v>88</v>
      </c>
      <c r="C704" s="5"/>
      <c r="D704" s="8" t="s">
        <v>331</v>
      </c>
      <c r="E704" s="9" t="s">
        <v>97</v>
      </c>
      <c r="F704" s="30">
        <v>0</v>
      </c>
      <c r="G704" s="30">
        <v>0</v>
      </c>
      <c r="H704" s="30">
        <v>0</v>
      </c>
      <c r="I704" s="293"/>
      <c r="J704" s="294"/>
      <c r="K704" s="73"/>
    </row>
    <row r="705" spans="1:11" ht="15" customHeight="1">
      <c r="A705" s="8" t="s">
        <v>221</v>
      </c>
      <c r="B705" s="87" t="s">
        <v>89</v>
      </c>
      <c r="C705" s="5"/>
      <c r="D705" s="8" t="s">
        <v>331</v>
      </c>
      <c r="E705" s="9" t="s">
        <v>97</v>
      </c>
      <c r="F705" s="30">
        <v>0</v>
      </c>
      <c r="G705" s="30">
        <v>0</v>
      </c>
      <c r="H705" s="30">
        <v>0</v>
      </c>
      <c r="I705" s="293"/>
      <c r="J705" s="294"/>
      <c r="K705" s="73"/>
    </row>
    <row r="706" spans="1:11" ht="15" customHeight="1">
      <c r="A706" s="8" t="s">
        <v>345</v>
      </c>
      <c r="B706" s="87" t="s">
        <v>90</v>
      </c>
      <c r="C706" s="5"/>
      <c r="D706" s="8" t="s">
        <v>331</v>
      </c>
      <c r="E706" s="9" t="s">
        <v>97</v>
      </c>
      <c r="F706" s="30">
        <v>0</v>
      </c>
      <c r="G706" s="30">
        <v>0</v>
      </c>
      <c r="H706" s="30">
        <v>0</v>
      </c>
      <c r="I706" s="293"/>
      <c r="J706" s="294"/>
      <c r="K706" s="73"/>
    </row>
    <row r="707" spans="1:11" ht="15" customHeight="1">
      <c r="A707" s="8" t="s">
        <v>222</v>
      </c>
      <c r="B707" s="87" t="s">
        <v>91</v>
      </c>
      <c r="C707" s="5"/>
      <c r="D707" s="8" t="s">
        <v>331</v>
      </c>
      <c r="E707" s="9" t="s">
        <v>97</v>
      </c>
      <c r="F707" s="30">
        <v>0</v>
      </c>
      <c r="G707" s="30">
        <v>0</v>
      </c>
      <c r="H707" s="30">
        <v>0</v>
      </c>
      <c r="I707" s="293"/>
      <c r="J707" s="294"/>
      <c r="K707" s="73"/>
    </row>
    <row r="708" spans="1:11" ht="15" customHeight="1">
      <c r="A708" s="26" t="s">
        <v>223</v>
      </c>
      <c r="B708" s="87" t="s">
        <v>92</v>
      </c>
      <c r="C708" s="5"/>
      <c r="D708" s="8" t="s">
        <v>331</v>
      </c>
      <c r="E708" s="9" t="s">
        <v>97</v>
      </c>
      <c r="F708" s="30">
        <v>0</v>
      </c>
      <c r="G708" s="30">
        <v>0</v>
      </c>
      <c r="H708" s="30">
        <v>0</v>
      </c>
      <c r="I708" s="293"/>
      <c r="J708" s="294"/>
      <c r="K708" s="73"/>
    </row>
    <row r="709" spans="1:11" ht="15" customHeight="1">
      <c r="A709" s="26" t="s">
        <v>224</v>
      </c>
      <c r="B709" s="87" t="s">
        <v>93</v>
      </c>
      <c r="C709" s="5"/>
      <c r="D709" s="8" t="s">
        <v>331</v>
      </c>
      <c r="E709" s="9" t="s">
        <v>97</v>
      </c>
      <c r="F709" s="30">
        <v>0</v>
      </c>
      <c r="G709" s="30">
        <v>0</v>
      </c>
      <c r="H709" s="30">
        <v>0</v>
      </c>
      <c r="I709" s="293"/>
      <c r="J709" s="294"/>
      <c r="K709" s="73"/>
    </row>
    <row r="710" spans="1:11" ht="15" customHeight="1">
      <c r="A710" s="26" t="s">
        <v>225</v>
      </c>
      <c r="B710" s="87" t="s">
        <v>94</v>
      </c>
      <c r="C710" s="5"/>
      <c r="D710" s="8" t="s">
        <v>331</v>
      </c>
      <c r="E710" s="9" t="s">
        <v>97</v>
      </c>
      <c r="F710" s="30">
        <v>0</v>
      </c>
      <c r="G710" s="30">
        <v>0</v>
      </c>
      <c r="H710" s="30">
        <v>0</v>
      </c>
      <c r="I710" s="293"/>
      <c r="J710" s="294"/>
      <c r="K710" s="73"/>
    </row>
    <row r="711" spans="1:11" ht="15" customHeight="1">
      <c r="A711" s="26" t="s">
        <v>346</v>
      </c>
      <c r="B711" s="87" t="s">
        <v>95</v>
      </c>
      <c r="C711" s="5"/>
      <c r="D711" s="8" t="s">
        <v>331</v>
      </c>
      <c r="E711" s="9" t="s">
        <v>97</v>
      </c>
      <c r="F711" s="30">
        <v>0</v>
      </c>
      <c r="G711" s="30">
        <v>0</v>
      </c>
      <c r="H711" s="30">
        <v>0</v>
      </c>
      <c r="I711" s="293"/>
      <c r="J711" s="294"/>
      <c r="K711" s="73"/>
    </row>
    <row r="712" spans="1:11" ht="15" customHeight="1">
      <c r="A712" s="26" t="s">
        <v>226</v>
      </c>
      <c r="B712" s="87" t="s">
        <v>96</v>
      </c>
      <c r="C712" s="5"/>
      <c r="D712" s="8" t="s">
        <v>331</v>
      </c>
      <c r="E712" s="9" t="s">
        <v>97</v>
      </c>
      <c r="F712" s="30">
        <v>0</v>
      </c>
      <c r="G712" s="30">
        <v>0</v>
      </c>
      <c r="H712" s="30">
        <v>0</v>
      </c>
      <c r="I712" s="293"/>
      <c r="J712" s="294"/>
      <c r="K712" s="73"/>
    </row>
    <row r="713" spans="1:11" ht="36">
      <c r="A713" s="24" t="s">
        <v>156</v>
      </c>
      <c r="B713" s="94"/>
      <c r="C713" s="6"/>
      <c r="D713" s="11"/>
      <c r="E713" s="7"/>
      <c r="F713" s="23"/>
      <c r="G713" s="23"/>
      <c r="H713" s="23"/>
      <c r="I713" s="27"/>
      <c r="J713" s="28"/>
      <c r="K713" s="74" t="s">
        <v>327</v>
      </c>
    </row>
    <row r="714" spans="1:11" ht="15" customHeight="1">
      <c r="A714" s="8" t="s">
        <v>146</v>
      </c>
      <c r="B714" s="87" t="s">
        <v>149</v>
      </c>
      <c r="C714" s="5"/>
      <c r="D714" s="8" t="s">
        <v>30</v>
      </c>
      <c r="E714" s="29">
        <v>2.2139734299999998</v>
      </c>
      <c r="F714" s="30">
        <v>52.21</v>
      </c>
      <c r="G714" s="30">
        <v>52.21</v>
      </c>
      <c r="H714" s="30">
        <v>52.21</v>
      </c>
      <c r="I714" s="293"/>
      <c r="J714" s="294"/>
      <c r="K714" s="73"/>
    </row>
    <row r="715" spans="1:11" ht="15" customHeight="1">
      <c r="A715" s="21" t="s">
        <v>147</v>
      </c>
      <c r="B715" s="87"/>
      <c r="C715" s="5"/>
      <c r="D715" s="8" t="s">
        <v>30</v>
      </c>
      <c r="E715" s="29">
        <v>0</v>
      </c>
      <c r="F715" s="30">
        <v>0</v>
      </c>
      <c r="G715" s="30">
        <v>0</v>
      </c>
      <c r="H715" s="30">
        <v>0</v>
      </c>
      <c r="I715" s="293"/>
      <c r="J715" s="294"/>
      <c r="K715" s="73"/>
    </row>
    <row r="716" spans="1:11" ht="15" customHeight="1">
      <c r="A716" s="8" t="s">
        <v>157</v>
      </c>
      <c r="B716" s="87" t="s">
        <v>450</v>
      </c>
      <c r="C716" s="5"/>
      <c r="D716" s="8" t="s">
        <v>30</v>
      </c>
      <c r="E716" s="29">
        <v>2.21265957</v>
      </c>
      <c r="F716" s="30">
        <v>52.17</v>
      </c>
      <c r="G716" s="30">
        <v>52.17</v>
      </c>
      <c r="H716" s="30">
        <v>52.17</v>
      </c>
      <c r="I716" s="293"/>
      <c r="J716" s="294"/>
      <c r="K716" s="73"/>
    </row>
    <row r="717" spans="1:11" ht="30" customHeight="1">
      <c r="A717" s="8" t="s">
        <v>158</v>
      </c>
      <c r="B717" s="87" t="s">
        <v>150</v>
      </c>
      <c r="C717" s="5"/>
      <c r="D717" s="8" t="s">
        <v>30</v>
      </c>
      <c r="E717" s="29">
        <v>2.2134883699999999</v>
      </c>
      <c r="F717" s="30">
        <v>52.19</v>
      </c>
      <c r="G717" s="30">
        <v>52.19</v>
      </c>
      <c r="H717" s="30">
        <v>52.19</v>
      </c>
      <c r="I717" s="293"/>
      <c r="J717" s="294"/>
      <c r="K717" s="73"/>
    </row>
    <row r="718" spans="1:11" ht="15" customHeight="1">
      <c r="A718" s="21" t="s">
        <v>160</v>
      </c>
      <c r="B718" s="87"/>
      <c r="C718" s="5"/>
      <c r="D718" s="8" t="s">
        <v>30</v>
      </c>
      <c r="E718" s="29">
        <v>0</v>
      </c>
      <c r="F718" s="30">
        <v>0</v>
      </c>
      <c r="G718" s="30">
        <v>0</v>
      </c>
      <c r="H718" s="30">
        <v>0</v>
      </c>
      <c r="I718" s="293"/>
      <c r="J718" s="294"/>
      <c r="K718" s="73"/>
    </row>
    <row r="719" spans="1:11" ht="15" customHeight="1">
      <c r="A719" s="8" t="s">
        <v>159</v>
      </c>
      <c r="B719" s="87" t="s">
        <v>151</v>
      </c>
      <c r="C719" s="5"/>
      <c r="D719" s="8" t="s">
        <v>30</v>
      </c>
      <c r="E719" s="29">
        <v>2.2110526300000002</v>
      </c>
      <c r="F719" s="30">
        <v>52.14</v>
      </c>
      <c r="G719" s="30">
        <v>52.14</v>
      </c>
      <c r="H719" s="30">
        <v>52.14</v>
      </c>
      <c r="I719" s="293"/>
      <c r="J719" s="294"/>
      <c r="K719" s="73"/>
    </row>
    <row r="720" spans="1:11" ht="15" customHeight="1">
      <c r="A720" s="21" t="s">
        <v>145</v>
      </c>
      <c r="B720" s="87"/>
      <c r="C720" s="5"/>
      <c r="D720" s="8" t="s">
        <v>30</v>
      </c>
      <c r="E720" s="29">
        <v>0</v>
      </c>
      <c r="F720" s="30">
        <v>0</v>
      </c>
      <c r="G720" s="30">
        <v>0</v>
      </c>
      <c r="H720" s="30">
        <v>0</v>
      </c>
      <c r="I720" s="293"/>
      <c r="J720" s="294"/>
      <c r="K720" s="73"/>
    </row>
    <row r="721" spans="1:11" ht="15" customHeight="1">
      <c r="A721" s="21" t="s">
        <v>148</v>
      </c>
      <c r="B721" s="87"/>
      <c r="C721" s="5"/>
      <c r="D721" s="8" t="s">
        <v>30</v>
      </c>
      <c r="E721" s="29">
        <v>0</v>
      </c>
      <c r="F721" s="30">
        <v>0</v>
      </c>
      <c r="G721" s="30">
        <v>0</v>
      </c>
      <c r="H721" s="30">
        <v>0</v>
      </c>
      <c r="I721" s="293"/>
      <c r="J721" s="294"/>
      <c r="K721" s="73"/>
    </row>
    <row r="722" spans="1:11" ht="36">
      <c r="A722" s="24" t="s">
        <v>140</v>
      </c>
      <c r="B722" s="94"/>
      <c r="C722" s="6"/>
      <c r="D722" s="11"/>
      <c r="E722" s="7"/>
      <c r="F722" s="23"/>
      <c r="G722" s="23"/>
      <c r="H722" s="23"/>
      <c r="I722" s="27"/>
      <c r="J722" s="28"/>
      <c r="K722" s="74" t="s">
        <v>327</v>
      </c>
    </row>
    <row r="723" spans="1:11" ht="15" customHeight="1">
      <c r="A723" s="8" t="s">
        <v>146</v>
      </c>
      <c r="B723" s="87" t="s">
        <v>141</v>
      </c>
      <c r="C723" s="5"/>
      <c r="D723" s="8" t="s">
        <v>30</v>
      </c>
      <c r="E723" s="29">
        <v>2.2139351700000001</v>
      </c>
      <c r="F723" s="30">
        <v>52.2</v>
      </c>
      <c r="G723" s="30">
        <v>52.2</v>
      </c>
      <c r="H723" s="30">
        <v>52.2</v>
      </c>
      <c r="I723" s="293"/>
      <c r="J723" s="294"/>
      <c r="K723" s="73"/>
    </row>
    <row r="724" spans="1:11" ht="15" customHeight="1">
      <c r="A724" s="21" t="s">
        <v>147</v>
      </c>
      <c r="B724" s="87"/>
      <c r="C724" s="5"/>
      <c r="D724" s="8" t="s">
        <v>30</v>
      </c>
      <c r="E724" s="29">
        <v>0</v>
      </c>
      <c r="F724" s="30">
        <v>0</v>
      </c>
      <c r="G724" s="30">
        <v>0</v>
      </c>
      <c r="H724" s="30">
        <v>0</v>
      </c>
      <c r="I724" s="293"/>
      <c r="J724" s="294"/>
      <c r="K724" s="73"/>
    </row>
    <row r="725" spans="1:11" ht="15" customHeight="1">
      <c r="A725" s="8" t="s">
        <v>157</v>
      </c>
      <c r="B725" s="87" t="s">
        <v>142</v>
      </c>
      <c r="C725" s="5"/>
      <c r="D725" s="8" t="s">
        <v>30</v>
      </c>
      <c r="E725" s="29">
        <v>2.2141481500000002</v>
      </c>
      <c r="F725" s="30">
        <v>52.21</v>
      </c>
      <c r="G725" s="30">
        <v>52.21</v>
      </c>
      <c r="H725" s="30">
        <v>52.21</v>
      </c>
      <c r="I725" s="293"/>
      <c r="J725" s="294"/>
      <c r="K725" s="73"/>
    </row>
    <row r="726" spans="1:11" ht="30" customHeight="1">
      <c r="A726" s="21" t="s">
        <v>160</v>
      </c>
      <c r="B726" s="87"/>
      <c r="C726" s="5"/>
      <c r="D726" s="8" t="s">
        <v>30</v>
      </c>
      <c r="E726" s="29">
        <v>0</v>
      </c>
      <c r="F726" s="30">
        <v>0</v>
      </c>
      <c r="G726" s="30">
        <v>0</v>
      </c>
      <c r="H726" s="30">
        <v>0</v>
      </c>
      <c r="I726" s="293"/>
      <c r="J726" s="294"/>
      <c r="K726" s="73"/>
    </row>
    <row r="727" spans="1:11" ht="15" customHeight="1">
      <c r="A727" s="8" t="s">
        <v>158</v>
      </c>
      <c r="B727" s="87" t="s">
        <v>143</v>
      </c>
      <c r="C727" s="5"/>
      <c r="D727" s="8" t="s">
        <v>30</v>
      </c>
      <c r="E727" s="29">
        <v>2.2132876700000002</v>
      </c>
      <c r="F727" s="30">
        <v>52.19</v>
      </c>
      <c r="G727" s="30">
        <v>52.19</v>
      </c>
      <c r="H727" s="30">
        <v>52.19</v>
      </c>
      <c r="I727" s="293"/>
      <c r="J727" s="294"/>
      <c r="K727" s="73"/>
    </row>
    <row r="728" spans="1:11" ht="15" customHeight="1">
      <c r="A728" s="8" t="s">
        <v>159</v>
      </c>
      <c r="B728" s="87" t="s">
        <v>144</v>
      </c>
      <c r="C728" s="5"/>
      <c r="D728" s="8" t="s">
        <v>30</v>
      </c>
      <c r="E728" s="29">
        <v>2.2226086999999999</v>
      </c>
      <c r="F728" s="30">
        <v>52.41</v>
      </c>
      <c r="G728" s="30">
        <v>52.41</v>
      </c>
      <c r="H728" s="30">
        <v>52.41</v>
      </c>
      <c r="I728" s="293"/>
      <c r="J728" s="294"/>
      <c r="K728" s="73"/>
    </row>
    <row r="729" spans="1:11" ht="15" customHeight="1">
      <c r="A729" s="87" t="s">
        <v>145</v>
      </c>
      <c r="B729" s="87" t="s">
        <v>451</v>
      </c>
      <c r="C729" s="5"/>
      <c r="D729" s="8" t="s">
        <v>30</v>
      </c>
      <c r="E729" s="29">
        <v>2.2153005499999998</v>
      </c>
      <c r="F729" s="30">
        <v>52.24</v>
      </c>
      <c r="G729" s="30">
        <v>52.24</v>
      </c>
      <c r="H729" s="30">
        <v>52.24</v>
      </c>
      <c r="I729" s="293"/>
      <c r="J729" s="294"/>
      <c r="K729" s="73"/>
    </row>
    <row r="730" spans="1:11" ht="15" customHeight="1">
      <c r="A730" s="21" t="s">
        <v>148</v>
      </c>
      <c r="B730" s="87"/>
      <c r="C730" s="5"/>
      <c r="D730" s="8" t="s">
        <v>30</v>
      </c>
      <c r="E730" s="29">
        <v>0</v>
      </c>
      <c r="F730" s="30">
        <v>0</v>
      </c>
      <c r="G730" s="30">
        <v>0</v>
      </c>
      <c r="H730" s="30">
        <v>0</v>
      </c>
      <c r="I730" s="293"/>
      <c r="J730" s="294"/>
      <c r="K730" s="73"/>
    </row>
    <row r="731" spans="1:11" ht="36">
      <c r="A731" s="24" t="s">
        <v>152</v>
      </c>
      <c r="B731" s="94"/>
      <c r="C731" s="6"/>
      <c r="D731" s="11"/>
      <c r="E731" s="7"/>
      <c r="F731" s="23"/>
      <c r="G731" s="23"/>
      <c r="H731" s="23"/>
      <c r="I731" s="27"/>
      <c r="J731" s="28"/>
      <c r="K731" s="74" t="s">
        <v>327</v>
      </c>
    </row>
    <row r="732" spans="1:11" ht="15" customHeight="1">
      <c r="A732" s="8" t="s">
        <v>146</v>
      </c>
      <c r="B732" s="87" t="s">
        <v>153</v>
      </c>
      <c r="C732" s="5"/>
      <c r="D732" s="8" t="s">
        <v>30</v>
      </c>
      <c r="E732" s="29">
        <v>2.2140124399999999</v>
      </c>
      <c r="F732" s="30">
        <v>52.21</v>
      </c>
      <c r="G732" s="30">
        <v>52.21</v>
      </c>
      <c r="H732" s="30">
        <v>52.21</v>
      </c>
      <c r="I732" s="293"/>
      <c r="J732" s="294"/>
      <c r="K732" s="73"/>
    </row>
    <row r="733" spans="1:11" ht="15" customHeight="1">
      <c r="A733" s="21" t="s">
        <v>147</v>
      </c>
      <c r="B733" s="87"/>
      <c r="C733" s="5"/>
      <c r="D733" s="8" t="s">
        <v>30</v>
      </c>
      <c r="E733" s="29">
        <v>0</v>
      </c>
      <c r="F733" s="30">
        <v>0</v>
      </c>
      <c r="G733" s="30">
        <v>0</v>
      </c>
      <c r="H733" s="30">
        <v>0</v>
      </c>
      <c r="I733" s="293"/>
      <c r="J733" s="294"/>
      <c r="K733" s="73"/>
    </row>
    <row r="734" spans="1:11" ht="15" customHeight="1">
      <c r="A734" s="21" t="s">
        <v>157</v>
      </c>
      <c r="B734" s="87"/>
      <c r="C734" s="5"/>
      <c r="D734" s="8" t="s">
        <v>30</v>
      </c>
      <c r="E734" s="29">
        <v>0</v>
      </c>
      <c r="F734" s="30">
        <v>0</v>
      </c>
      <c r="G734" s="30">
        <v>0</v>
      </c>
      <c r="H734" s="30">
        <v>0</v>
      </c>
      <c r="I734" s="293"/>
      <c r="J734" s="294"/>
      <c r="K734" s="73"/>
    </row>
    <row r="735" spans="1:11" ht="30" customHeight="1">
      <c r="A735" s="21" t="s">
        <v>160</v>
      </c>
      <c r="B735" s="87"/>
      <c r="C735" s="5"/>
      <c r="D735" s="8" t="s">
        <v>30</v>
      </c>
      <c r="E735" s="29">
        <v>0</v>
      </c>
      <c r="F735" s="30">
        <v>0</v>
      </c>
      <c r="G735" s="30">
        <v>0</v>
      </c>
      <c r="H735" s="30">
        <v>0</v>
      </c>
      <c r="I735" s="293"/>
      <c r="J735" s="294"/>
      <c r="K735" s="73"/>
    </row>
    <row r="736" spans="1:11" ht="15" customHeight="1">
      <c r="A736" s="8" t="s">
        <v>158</v>
      </c>
      <c r="B736" s="87" t="s">
        <v>452</v>
      </c>
      <c r="C736" s="5"/>
      <c r="D736" s="8" t="s">
        <v>30</v>
      </c>
      <c r="E736" s="29">
        <v>2.2200000000000002</v>
      </c>
      <c r="F736" s="30">
        <v>52.35</v>
      </c>
      <c r="G736" s="30">
        <v>52.35</v>
      </c>
      <c r="H736" s="30">
        <v>52.35</v>
      </c>
      <c r="I736" s="293"/>
      <c r="J736" s="294"/>
      <c r="K736" s="73"/>
    </row>
    <row r="737" spans="1:11" ht="15" customHeight="1">
      <c r="A737" s="8" t="s">
        <v>159</v>
      </c>
      <c r="B737" s="87" t="s">
        <v>154</v>
      </c>
      <c r="C737" s="5"/>
      <c r="D737" s="8" t="s">
        <v>30</v>
      </c>
      <c r="E737" s="29">
        <v>2.2025000000000001</v>
      </c>
      <c r="F737" s="30">
        <v>51.93</v>
      </c>
      <c r="G737" s="30">
        <v>51.93</v>
      </c>
      <c r="H737" s="30">
        <v>51.93</v>
      </c>
      <c r="I737" s="293"/>
      <c r="J737" s="294"/>
      <c r="K737" s="73"/>
    </row>
    <row r="738" spans="1:11" ht="15" customHeight="1">
      <c r="A738" s="87" t="s">
        <v>145</v>
      </c>
      <c r="B738" s="87" t="s">
        <v>155</v>
      </c>
      <c r="C738" s="5"/>
      <c r="D738" s="8" t="s">
        <v>30</v>
      </c>
      <c r="E738" s="29">
        <v>2.20956522</v>
      </c>
      <c r="F738" s="30">
        <v>52.1</v>
      </c>
      <c r="G738" s="30">
        <v>52.1</v>
      </c>
      <c r="H738" s="30">
        <v>52.1</v>
      </c>
      <c r="I738" s="293"/>
      <c r="J738" s="294"/>
      <c r="K738" s="73"/>
    </row>
    <row r="739" spans="1:11" ht="15" customHeight="1">
      <c r="A739" s="21" t="s">
        <v>148</v>
      </c>
      <c r="B739" s="87"/>
      <c r="C739" s="5"/>
      <c r="D739" s="8" t="s">
        <v>30</v>
      </c>
      <c r="E739" s="29">
        <v>0</v>
      </c>
      <c r="F739" s="30">
        <v>0</v>
      </c>
      <c r="G739" s="30">
        <v>0</v>
      </c>
      <c r="H739" s="30">
        <v>0</v>
      </c>
      <c r="I739" s="293"/>
      <c r="J739" s="294"/>
      <c r="K739" s="73"/>
    </row>
    <row r="740" spans="1:11" ht="24">
      <c r="A740" s="24" t="s">
        <v>138</v>
      </c>
      <c r="B740" s="94"/>
      <c r="C740" s="6"/>
      <c r="D740" s="11"/>
      <c r="E740" s="7"/>
      <c r="F740" s="23"/>
      <c r="G740" s="23"/>
      <c r="H740" s="23"/>
      <c r="I740" s="27"/>
      <c r="J740" s="28"/>
      <c r="K740" s="74" t="s">
        <v>327</v>
      </c>
    </row>
    <row r="741" spans="1:11" ht="15" customHeight="1">
      <c r="A741" s="8" t="s">
        <v>109</v>
      </c>
      <c r="B741" s="87" t="s">
        <v>161</v>
      </c>
      <c r="C741" s="5"/>
      <c r="D741" s="8" t="s">
        <v>331</v>
      </c>
      <c r="E741" s="9" t="s">
        <v>97</v>
      </c>
      <c r="F741" s="30">
        <v>0</v>
      </c>
      <c r="G741" s="30">
        <v>0</v>
      </c>
      <c r="H741" s="30">
        <v>0</v>
      </c>
      <c r="I741" s="293"/>
      <c r="J741" s="294"/>
      <c r="K741" s="73"/>
    </row>
    <row r="742" spans="1:11" ht="15" customHeight="1">
      <c r="A742" s="8" t="s">
        <v>110</v>
      </c>
      <c r="B742" s="87" t="s">
        <v>162</v>
      </c>
      <c r="C742" s="5"/>
      <c r="D742" s="8" t="s">
        <v>331</v>
      </c>
      <c r="E742" s="9" t="s">
        <v>97</v>
      </c>
      <c r="F742" s="30">
        <v>0</v>
      </c>
      <c r="G742" s="30">
        <v>0</v>
      </c>
      <c r="H742" s="30">
        <v>0</v>
      </c>
      <c r="I742" s="293"/>
      <c r="J742" s="294"/>
      <c r="K742" s="73"/>
    </row>
    <row r="743" spans="1:11" ht="15" customHeight="1">
      <c r="A743" s="8" t="s">
        <v>114</v>
      </c>
      <c r="B743" s="87" t="s">
        <v>163</v>
      </c>
      <c r="C743" s="5"/>
      <c r="D743" s="8" t="s">
        <v>331</v>
      </c>
      <c r="E743" s="9" t="s">
        <v>97</v>
      </c>
      <c r="F743" s="30">
        <v>0</v>
      </c>
      <c r="G743" s="30">
        <v>0</v>
      </c>
      <c r="H743" s="30">
        <v>0</v>
      </c>
      <c r="I743" s="293"/>
      <c r="J743" s="294"/>
      <c r="K743" s="73"/>
    </row>
    <row r="744" spans="1:11" ht="15" customHeight="1">
      <c r="A744" s="8" t="s">
        <v>111</v>
      </c>
      <c r="B744" s="87" t="s">
        <v>164</v>
      </c>
      <c r="C744" s="5"/>
      <c r="D744" s="8" t="s">
        <v>331</v>
      </c>
      <c r="E744" s="9" t="s">
        <v>97</v>
      </c>
      <c r="F744" s="30">
        <v>0</v>
      </c>
      <c r="G744" s="30">
        <v>0</v>
      </c>
      <c r="H744" s="30">
        <v>0</v>
      </c>
      <c r="I744" s="293"/>
      <c r="J744" s="294"/>
      <c r="K744" s="73"/>
    </row>
    <row r="745" spans="1:11" ht="15" customHeight="1">
      <c r="A745" s="8" t="s">
        <v>112</v>
      </c>
      <c r="B745" s="87" t="s">
        <v>165</v>
      </c>
      <c r="C745" s="5"/>
      <c r="D745" s="8" t="s">
        <v>331</v>
      </c>
      <c r="E745" s="9" t="s">
        <v>97</v>
      </c>
      <c r="F745" s="30">
        <v>0</v>
      </c>
      <c r="G745" s="30">
        <v>0</v>
      </c>
      <c r="H745" s="30">
        <v>0</v>
      </c>
      <c r="I745" s="293"/>
      <c r="J745" s="294"/>
      <c r="K745" s="73"/>
    </row>
    <row r="746" spans="1:11" ht="15" customHeight="1">
      <c r="A746" s="8" t="s">
        <v>113</v>
      </c>
      <c r="B746" s="87" t="s">
        <v>166</v>
      </c>
      <c r="C746" s="5"/>
      <c r="D746" s="8" t="s">
        <v>331</v>
      </c>
      <c r="E746" s="9" t="s">
        <v>97</v>
      </c>
      <c r="F746" s="30">
        <v>0</v>
      </c>
      <c r="G746" s="30">
        <v>0</v>
      </c>
      <c r="H746" s="30">
        <v>0</v>
      </c>
      <c r="I746" s="293"/>
      <c r="J746" s="294"/>
      <c r="K746" s="73"/>
    </row>
    <row r="747" spans="1:11" ht="12" customHeight="1">
      <c r="A747" s="7"/>
      <c r="B747" s="94"/>
      <c r="C747" s="6" t="s">
        <v>115</v>
      </c>
      <c r="D747" s="11" t="s">
        <v>344</v>
      </c>
      <c r="E747" s="7"/>
      <c r="F747" s="23"/>
      <c r="G747" s="23"/>
      <c r="H747" s="23"/>
      <c r="I747" s="27"/>
      <c r="J747" s="28"/>
      <c r="K747" s="74"/>
    </row>
    <row r="748" spans="1:11" ht="36">
      <c r="A748" s="24" t="s">
        <v>81</v>
      </c>
      <c r="B748" s="94"/>
      <c r="C748" s="6"/>
      <c r="D748" s="11"/>
      <c r="E748" s="7"/>
      <c r="F748" s="23"/>
      <c r="G748" s="23"/>
      <c r="H748" s="23"/>
      <c r="I748" s="27"/>
      <c r="J748" s="28"/>
      <c r="K748" s="74" t="s">
        <v>327</v>
      </c>
    </row>
    <row r="749" spans="1:11" ht="15" customHeight="1">
      <c r="A749" s="87" t="s">
        <v>77</v>
      </c>
      <c r="B749" s="87" t="s">
        <v>82</v>
      </c>
      <c r="C749" s="5"/>
      <c r="D749" s="8" t="s">
        <v>331</v>
      </c>
      <c r="E749" s="9" t="s">
        <v>97</v>
      </c>
      <c r="F749" s="30">
        <v>0</v>
      </c>
      <c r="G749" s="30">
        <v>0</v>
      </c>
      <c r="H749" s="30">
        <v>0</v>
      </c>
      <c r="I749" s="293"/>
      <c r="J749" s="294"/>
      <c r="K749" s="73"/>
    </row>
    <row r="750" spans="1:11" ht="15" customHeight="1">
      <c r="A750" s="87" t="s">
        <v>69</v>
      </c>
      <c r="B750" s="87" t="s">
        <v>85</v>
      </c>
      <c r="C750" s="5"/>
      <c r="D750" s="8" t="s">
        <v>331</v>
      </c>
      <c r="E750" s="9" t="s">
        <v>97</v>
      </c>
      <c r="F750" s="30">
        <v>0</v>
      </c>
      <c r="G750" s="30">
        <v>0</v>
      </c>
      <c r="H750" s="30">
        <v>0</v>
      </c>
      <c r="I750" s="293"/>
      <c r="J750" s="294"/>
      <c r="K750" s="73"/>
    </row>
    <row r="751" spans="1:11" ht="15" customHeight="1">
      <c r="A751" s="87" t="s">
        <v>217</v>
      </c>
      <c r="B751" s="87" t="s">
        <v>82</v>
      </c>
      <c r="C751" s="5"/>
      <c r="D751" s="8" t="s">
        <v>331</v>
      </c>
      <c r="E751" s="9" t="s">
        <v>97</v>
      </c>
      <c r="F751" s="30">
        <v>0</v>
      </c>
      <c r="G751" s="30">
        <v>0</v>
      </c>
      <c r="H751" s="30">
        <v>0</v>
      </c>
      <c r="I751" s="293"/>
      <c r="J751" s="294"/>
      <c r="K751" s="73"/>
    </row>
    <row r="752" spans="1:11" ht="30" customHeight="1">
      <c r="A752" s="87" t="s">
        <v>70</v>
      </c>
      <c r="B752" s="87" t="s">
        <v>85</v>
      </c>
      <c r="C752" s="5"/>
      <c r="D752" s="8" t="s">
        <v>331</v>
      </c>
      <c r="E752" s="9" t="s">
        <v>97</v>
      </c>
      <c r="F752" s="30">
        <v>0</v>
      </c>
      <c r="G752" s="30">
        <v>0</v>
      </c>
      <c r="H752" s="30">
        <v>0</v>
      </c>
      <c r="I752" s="293"/>
      <c r="J752" s="294"/>
      <c r="K752" s="73"/>
    </row>
    <row r="753" spans="1:11" ht="15" customHeight="1">
      <c r="A753" s="87" t="s">
        <v>71</v>
      </c>
      <c r="B753" s="87" t="s">
        <v>85</v>
      </c>
      <c r="C753" s="5"/>
      <c r="D753" s="8" t="s">
        <v>331</v>
      </c>
      <c r="E753" s="9" t="s">
        <v>97</v>
      </c>
      <c r="F753" s="30">
        <v>0</v>
      </c>
      <c r="G753" s="30">
        <v>0</v>
      </c>
      <c r="H753" s="30">
        <v>0</v>
      </c>
      <c r="I753" s="293"/>
      <c r="J753" s="294"/>
      <c r="K753" s="73"/>
    </row>
    <row r="754" spans="1:11" ht="15" customHeight="1">
      <c r="A754" s="21" t="s">
        <v>72</v>
      </c>
      <c r="B754" s="87" t="s">
        <v>84</v>
      </c>
      <c r="C754" s="5"/>
      <c r="D754" s="8" t="s">
        <v>331</v>
      </c>
      <c r="E754" s="9" t="s">
        <v>97</v>
      </c>
      <c r="F754" s="30">
        <v>0</v>
      </c>
      <c r="G754" s="30">
        <v>0</v>
      </c>
      <c r="H754" s="30">
        <v>0</v>
      </c>
      <c r="I754" s="293"/>
      <c r="J754" s="294"/>
      <c r="K754" s="73"/>
    </row>
    <row r="755" spans="1:11" ht="15" customHeight="1">
      <c r="A755" s="26" t="s">
        <v>73</v>
      </c>
      <c r="B755" s="87" t="s">
        <v>84</v>
      </c>
      <c r="C755" s="5"/>
      <c r="D755" s="8" t="s">
        <v>331</v>
      </c>
      <c r="E755" s="9" t="s">
        <v>97</v>
      </c>
      <c r="F755" s="30">
        <v>0</v>
      </c>
      <c r="G755" s="30">
        <v>0</v>
      </c>
      <c r="H755" s="30">
        <v>0</v>
      </c>
      <c r="I755" s="293"/>
      <c r="J755" s="294"/>
      <c r="K755" s="73"/>
    </row>
    <row r="756" spans="1:11" ht="15" customHeight="1">
      <c r="A756" s="26" t="s">
        <v>78</v>
      </c>
      <c r="B756" s="87" t="s">
        <v>83</v>
      </c>
      <c r="C756" s="5"/>
      <c r="D756" s="8" t="s">
        <v>331</v>
      </c>
      <c r="E756" s="9" t="s">
        <v>97</v>
      </c>
      <c r="F756" s="30">
        <v>0</v>
      </c>
      <c r="G756" s="30">
        <v>0</v>
      </c>
      <c r="H756" s="30">
        <v>0</v>
      </c>
      <c r="I756" s="293"/>
      <c r="J756" s="294"/>
      <c r="K756" s="73"/>
    </row>
    <row r="757" spans="1:11" ht="15" customHeight="1">
      <c r="A757" s="26" t="s">
        <v>74</v>
      </c>
      <c r="B757" s="87" t="s">
        <v>84</v>
      </c>
      <c r="C757" s="5"/>
      <c r="D757" s="8" t="s">
        <v>331</v>
      </c>
      <c r="E757" s="9" t="s">
        <v>97</v>
      </c>
      <c r="F757" s="30">
        <v>0</v>
      </c>
      <c r="G757" s="30">
        <v>0</v>
      </c>
      <c r="H757" s="30">
        <v>0</v>
      </c>
      <c r="I757" s="293"/>
      <c r="J757" s="294"/>
      <c r="K757" s="73"/>
    </row>
    <row r="758" spans="1:11" ht="15" customHeight="1">
      <c r="A758" s="21" t="s">
        <v>79</v>
      </c>
      <c r="B758" s="87" t="s">
        <v>82</v>
      </c>
      <c r="C758" s="5"/>
      <c r="D758" s="8" t="s">
        <v>331</v>
      </c>
      <c r="E758" s="9" t="s">
        <v>97</v>
      </c>
      <c r="F758" s="30">
        <v>0</v>
      </c>
      <c r="G758" s="30">
        <v>0</v>
      </c>
      <c r="H758" s="30">
        <v>0</v>
      </c>
      <c r="I758" s="293"/>
      <c r="J758" s="294"/>
      <c r="K758" s="73"/>
    </row>
    <row r="759" spans="1:11" ht="15" customHeight="1">
      <c r="A759" s="87" t="s">
        <v>75</v>
      </c>
      <c r="B759" s="87" t="s">
        <v>85</v>
      </c>
      <c r="C759" s="5"/>
      <c r="D759" s="8" t="s">
        <v>331</v>
      </c>
      <c r="E759" s="9" t="s">
        <v>97</v>
      </c>
      <c r="F759" s="30">
        <v>0</v>
      </c>
      <c r="G759" s="30">
        <v>0</v>
      </c>
      <c r="H759" s="30">
        <v>0</v>
      </c>
      <c r="I759" s="293"/>
      <c r="J759" s="294"/>
      <c r="K759" s="73"/>
    </row>
    <row r="760" spans="1:11" ht="15" customHeight="1">
      <c r="A760" s="21" t="s">
        <v>80</v>
      </c>
      <c r="B760" s="87" t="s">
        <v>82</v>
      </c>
      <c r="C760" s="5"/>
      <c r="D760" s="8" t="s">
        <v>331</v>
      </c>
      <c r="E760" s="9" t="s">
        <v>97</v>
      </c>
      <c r="F760" s="30">
        <v>0</v>
      </c>
      <c r="G760" s="30">
        <v>0</v>
      </c>
      <c r="H760" s="30">
        <v>0</v>
      </c>
      <c r="I760" s="293"/>
      <c r="J760" s="294"/>
      <c r="K760" s="73"/>
    </row>
    <row r="761" spans="1:11" ht="15" customHeight="1">
      <c r="A761" s="87" t="s">
        <v>76</v>
      </c>
      <c r="B761" s="87" t="s">
        <v>85</v>
      </c>
      <c r="C761" s="5"/>
      <c r="D761" s="8" t="s">
        <v>331</v>
      </c>
      <c r="E761" s="9" t="s">
        <v>97</v>
      </c>
      <c r="F761" s="30">
        <v>0</v>
      </c>
      <c r="G761" s="30">
        <v>0</v>
      </c>
      <c r="H761" s="30">
        <v>0</v>
      </c>
      <c r="I761" s="293"/>
      <c r="J761" s="294"/>
      <c r="K761" s="73"/>
    </row>
    <row r="762" spans="1:11" ht="15" customHeight="1">
      <c r="A762" s="180"/>
      <c r="B762" s="87"/>
      <c r="C762" s="5"/>
      <c r="D762" s="8" t="s">
        <v>331</v>
      </c>
      <c r="E762" s="9" t="s">
        <v>97</v>
      </c>
      <c r="F762" s="30">
        <v>0</v>
      </c>
      <c r="G762" s="30">
        <v>0</v>
      </c>
      <c r="H762" s="30">
        <v>0</v>
      </c>
      <c r="I762" s="293"/>
      <c r="J762" s="294"/>
      <c r="K762" s="73"/>
    </row>
    <row r="763" spans="1:11">
      <c r="A763" s="24" t="s">
        <v>86</v>
      </c>
      <c r="B763" s="94"/>
      <c r="C763" s="6"/>
      <c r="D763" s="11"/>
      <c r="E763" s="7"/>
      <c r="F763" s="23"/>
      <c r="G763" s="23"/>
      <c r="H763" s="23"/>
      <c r="I763" s="27"/>
      <c r="J763" s="28"/>
      <c r="K763" s="74" t="s">
        <v>327</v>
      </c>
    </row>
    <row r="764" spans="1:11" ht="15" customHeight="1">
      <c r="A764" s="8" t="s">
        <v>219</v>
      </c>
      <c r="B764" s="87" t="s">
        <v>87</v>
      </c>
      <c r="C764" s="5"/>
      <c r="D764" s="8" t="s">
        <v>331</v>
      </c>
      <c r="E764" s="9" t="s">
        <v>97</v>
      </c>
      <c r="F764" s="30">
        <v>0</v>
      </c>
      <c r="G764" s="30">
        <v>0</v>
      </c>
      <c r="H764" s="30">
        <v>0</v>
      </c>
      <c r="I764" s="293"/>
      <c r="J764" s="294"/>
      <c r="K764" s="73"/>
    </row>
    <row r="765" spans="1:11" ht="15" customHeight="1">
      <c r="A765" s="8" t="s">
        <v>220</v>
      </c>
      <c r="B765" s="87" t="s">
        <v>88</v>
      </c>
      <c r="C765" s="5"/>
      <c r="D765" s="8" t="s">
        <v>331</v>
      </c>
      <c r="E765" s="9" t="s">
        <v>97</v>
      </c>
      <c r="F765" s="30">
        <v>0</v>
      </c>
      <c r="G765" s="30">
        <v>0</v>
      </c>
      <c r="H765" s="30">
        <v>0</v>
      </c>
      <c r="I765" s="293"/>
      <c r="J765" s="294"/>
      <c r="K765" s="73"/>
    </row>
    <row r="766" spans="1:11" ht="15" customHeight="1">
      <c r="A766" s="8" t="s">
        <v>221</v>
      </c>
      <c r="B766" s="87" t="s">
        <v>89</v>
      </c>
      <c r="C766" s="5"/>
      <c r="D766" s="8" t="s">
        <v>331</v>
      </c>
      <c r="E766" s="9" t="s">
        <v>97</v>
      </c>
      <c r="F766" s="30">
        <v>0</v>
      </c>
      <c r="G766" s="30">
        <v>0</v>
      </c>
      <c r="H766" s="30">
        <v>0</v>
      </c>
      <c r="I766" s="293"/>
      <c r="J766" s="294"/>
      <c r="K766" s="73"/>
    </row>
    <row r="767" spans="1:11" ht="15" customHeight="1">
      <c r="A767" s="8" t="s">
        <v>345</v>
      </c>
      <c r="B767" s="87" t="s">
        <v>90</v>
      </c>
      <c r="C767" s="5"/>
      <c r="D767" s="8" t="s">
        <v>331</v>
      </c>
      <c r="E767" s="9" t="s">
        <v>97</v>
      </c>
      <c r="F767" s="30">
        <v>0</v>
      </c>
      <c r="G767" s="30">
        <v>0</v>
      </c>
      <c r="H767" s="30">
        <v>0</v>
      </c>
      <c r="I767" s="293"/>
      <c r="J767" s="294"/>
      <c r="K767" s="73"/>
    </row>
    <row r="768" spans="1:11" ht="15" customHeight="1">
      <c r="A768" s="8" t="s">
        <v>222</v>
      </c>
      <c r="B768" s="87" t="s">
        <v>91</v>
      </c>
      <c r="C768" s="5"/>
      <c r="D768" s="8" t="s">
        <v>331</v>
      </c>
      <c r="E768" s="9" t="s">
        <v>97</v>
      </c>
      <c r="F768" s="30">
        <v>0</v>
      </c>
      <c r="G768" s="30">
        <v>0</v>
      </c>
      <c r="H768" s="30">
        <v>0</v>
      </c>
      <c r="I768" s="293"/>
      <c r="J768" s="294"/>
      <c r="K768" s="73"/>
    </row>
    <row r="769" spans="1:11" ht="15" customHeight="1">
      <c r="A769" s="26" t="s">
        <v>223</v>
      </c>
      <c r="B769" s="87" t="s">
        <v>92</v>
      </c>
      <c r="C769" s="5"/>
      <c r="D769" s="8" t="s">
        <v>331</v>
      </c>
      <c r="E769" s="9" t="s">
        <v>97</v>
      </c>
      <c r="F769" s="30">
        <v>0</v>
      </c>
      <c r="G769" s="30">
        <v>0</v>
      </c>
      <c r="H769" s="30">
        <v>0</v>
      </c>
      <c r="I769" s="293"/>
      <c r="J769" s="294"/>
      <c r="K769" s="73"/>
    </row>
    <row r="770" spans="1:11" ht="15" customHeight="1">
      <c r="A770" s="26" t="s">
        <v>224</v>
      </c>
      <c r="B770" s="87" t="s">
        <v>93</v>
      </c>
      <c r="C770" s="5"/>
      <c r="D770" s="8" t="s">
        <v>331</v>
      </c>
      <c r="E770" s="9" t="s">
        <v>97</v>
      </c>
      <c r="F770" s="30">
        <v>0</v>
      </c>
      <c r="G770" s="30">
        <v>0</v>
      </c>
      <c r="H770" s="30">
        <v>0</v>
      </c>
      <c r="I770" s="293"/>
      <c r="J770" s="294"/>
      <c r="K770" s="73"/>
    </row>
    <row r="771" spans="1:11" ht="15" customHeight="1">
      <c r="A771" s="26" t="s">
        <v>225</v>
      </c>
      <c r="B771" s="87" t="s">
        <v>94</v>
      </c>
      <c r="C771" s="5"/>
      <c r="D771" s="8" t="s">
        <v>331</v>
      </c>
      <c r="E771" s="9" t="s">
        <v>97</v>
      </c>
      <c r="F771" s="30">
        <v>0</v>
      </c>
      <c r="G771" s="30">
        <v>0</v>
      </c>
      <c r="H771" s="30">
        <v>0</v>
      </c>
      <c r="I771" s="293"/>
      <c r="J771" s="294"/>
      <c r="K771" s="73"/>
    </row>
    <row r="772" spans="1:11" ht="15" customHeight="1">
      <c r="A772" s="26" t="s">
        <v>346</v>
      </c>
      <c r="B772" s="87" t="s">
        <v>95</v>
      </c>
      <c r="C772" s="5"/>
      <c r="D772" s="8" t="s">
        <v>331</v>
      </c>
      <c r="E772" s="9" t="s">
        <v>97</v>
      </c>
      <c r="F772" s="30">
        <v>0</v>
      </c>
      <c r="G772" s="30">
        <v>0</v>
      </c>
      <c r="H772" s="30">
        <v>0</v>
      </c>
      <c r="I772" s="293"/>
      <c r="J772" s="294"/>
      <c r="K772" s="73"/>
    </row>
    <row r="773" spans="1:11" ht="15" customHeight="1">
      <c r="A773" s="26" t="s">
        <v>226</v>
      </c>
      <c r="B773" s="87" t="s">
        <v>96</v>
      </c>
      <c r="C773" s="5"/>
      <c r="D773" s="8" t="s">
        <v>331</v>
      </c>
      <c r="E773" s="9" t="s">
        <v>97</v>
      </c>
      <c r="F773" s="30">
        <v>0</v>
      </c>
      <c r="G773" s="30">
        <v>0</v>
      </c>
      <c r="H773" s="30">
        <v>0</v>
      </c>
      <c r="I773" s="293"/>
      <c r="J773" s="294"/>
      <c r="K773" s="73"/>
    </row>
    <row r="774" spans="1:11" ht="36">
      <c r="A774" s="24" t="s">
        <v>156</v>
      </c>
      <c r="B774" s="94"/>
      <c r="C774" s="6"/>
      <c r="D774" s="11"/>
      <c r="E774" s="7"/>
      <c r="F774" s="23"/>
      <c r="G774" s="23"/>
      <c r="H774" s="23"/>
      <c r="I774" s="27"/>
      <c r="J774" s="28"/>
      <c r="K774" s="74" t="s">
        <v>327</v>
      </c>
    </row>
    <row r="775" spans="1:11" ht="15" customHeight="1">
      <c r="A775" s="8" t="s">
        <v>146</v>
      </c>
      <c r="B775" s="87" t="s">
        <v>149</v>
      </c>
      <c r="C775" s="5"/>
      <c r="D775" s="8" t="s">
        <v>30</v>
      </c>
      <c r="E775" s="29">
        <v>1.801374E-2</v>
      </c>
      <c r="F775" s="30">
        <v>125.15</v>
      </c>
      <c r="G775" s="30">
        <v>125.15</v>
      </c>
      <c r="H775" s="30">
        <v>125.15</v>
      </c>
      <c r="I775" s="293"/>
      <c r="J775" s="294"/>
      <c r="K775" s="73"/>
    </row>
    <row r="776" spans="1:11" ht="15" customHeight="1">
      <c r="A776" s="21" t="s">
        <v>147</v>
      </c>
      <c r="B776" s="87"/>
      <c r="C776" s="5"/>
      <c r="D776" s="8" t="s">
        <v>30</v>
      </c>
      <c r="E776" s="29">
        <v>0</v>
      </c>
      <c r="F776" s="30">
        <v>0</v>
      </c>
      <c r="G776" s="30">
        <v>0</v>
      </c>
      <c r="H776" s="30">
        <v>0</v>
      </c>
      <c r="I776" s="293"/>
      <c r="J776" s="294"/>
      <c r="K776" s="73"/>
    </row>
    <row r="777" spans="1:11" ht="15" customHeight="1">
      <c r="A777" s="8" t="s">
        <v>157</v>
      </c>
      <c r="B777" s="87" t="s">
        <v>450</v>
      </c>
      <c r="C777" s="5"/>
      <c r="D777" s="8" t="s">
        <v>30</v>
      </c>
      <c r="E777" s="29">
        <v>1.797872E-2</v>
      </c>
      <c r="F777" s="30">
        <v>124.9</v>
      </c>
      <c r="G777" s="30">
        <v>124.9</v>
      </c>
      <c r="H777" s="30">
        <v>124.9</v>
      </c>
      <c r="I777" s="293"/>
      <c r="J777" s="294"/>
      <c r="K777" s="73"/>
    </row>
    <row r="778" spans="1:11" ht="30" customHeight="1">
      <c r="A778" s="8" t="s">
        <v>158</v>
      </c>
      <c r="B778" s="87" t="s">
        <v>150</v>
      </c>
      <c r="C778" s="5"/>
      <c r="D778" s="8" t="s">
        <v>30</v>
      </c>
      <c r="E778" s="29">
        <v>1.7906979999999999E-2</v>
      </c>
      <c r="F778" s="30">
        <v>124.4</v>
      </c>
      <c r="G778" s="30">
        <v>124.4</v>
      </c>
      <c r="H778" s="30">
        <v>124.4</v>
      </c>
      <c r="I778" s="293"/>
      <c r="J778" s="294"/>
      <c r="K778" s="73"/>
    </row>
    <row r="779" spans="1:11" ht="15" customHeight="1">
      <c r="A779" s="21" t="s">
        <v>160</v>
      </c>
      <c r="B779" s="87"/>
      <c r="C779" s="5"/>
      <c r="D779" s="8" t="s">
        <v>30</v>
      </c>
      <c r="E779" s="29">
        <v>0</v>
      </c>
      <c r="F779" s="30">
        <v>0</v>
      </c>
      <c r="G779" s="30">
        <v>0</v>
      </c>
      <c r="H779" s="30">
        <v>0</v>
      </c>
      <c r="I779" s="293"/>
      <c r="J779" s="294"/>
      <c r="K779" s="73"/>
    </row>
    <row r="780" spans="1:11" ht="15" customHeight="1">
      <c r="A780" s="8" t="s">
        <v>159</v>
      </c>
      <c r="B780" s="87" t="s">
        <v>151</v>
      </c>
      <c r="C780" s="5"/>
      <c r="D780" s="8" t="s">
        <v>30</v>
      </c>
      <c r="E780" s="29">
        <v>1.7894739999999999E-2</v>
      </c>
      <c r="F780" s="30">
        <v>124.32</v>
      </c>
      <c r="G780" s="30">
        <v>124.32</v>
      </c>
      <c r="H780" s="30">
        <v>124.32</v>
      </c>
      <c r="I780" s="293"/>
      <c r="J780" s="294"/>
      <c r="K780" s="73"/>
    </row>
    <row r="781" spans="1:11" ht="15" customHeight="1">
      <c r="A781" s="21" t="s">
        <v>145</v>
      </c>
      <c r="B781" s="87"/>
      <c r="C781" s="5"/>
      <c r="D781" s="8" t="s">
        <v>30</v>
      </c>
      <c r="E781" s="29">
        <v>0</v>
      </c>
      <c r="F781" s="30">
        <v>0</v>
      </c>
      <c r="G781" s="30">
        <v>0</v>
      </c>
      <c r="H781" s="30">
        <v>0</v>
      </c>
      <c r="I781" s="293"/>
      <c r="J781" s="294"/>
      <c r="K781" s="73"/>
    </row>
    <row r="782" spans="1:11" ht="15" customHeight="1">
      <c r="A782" s="21" t="s">
        <v>148</v>
      </c>
      <c r="B782" s="87"/>
      <c r="C782" s="5"/>
      <c r="D782" s="8" t="s">
        <v>30</v>
      </c>
      <c r="E782" s="29">
        <v>0</v>
      </c>
      <c r="F782" s="30">
        <v>0</v>
      </c>
      <c r="G782" s="30">
        <v>0</v>
      </c>
      <c r="H782" s="30">
        <v>0</v>
      </c>
      <c r="I782" s="293"/>
      <c r="J782" s="294"/>
      <c r="K782" s="73"/>
    </row>
    <row r="783" spans="1:11" ht="36">
      <c r="A783" s="24" t="s">
        <v>140</v>
      </c>
      <c r="B783" s="94"/>
      <c r="C783" s="6"/>
      <c r="D783" s="11"/>
      <c r="E783" s="7">
        <v>0</v>
      </c>
      <c r="F783" s="23">
        <v>0</v>
      </c>
      <c r="G783" s="23"/>
      <c r="H783" s="23"/>
      <c r="I783" s="27"/>
      <c r="J783" s="28"/>
      <c r="K783" s="74" t="s">
        <v>327</v>
      </c>
    </row>
    <row r="784" spans="1:11" ht="15" customHeight="1">
      <c r="A784" s="8" t="s">
        <v>146</v>
      </c>
      <c r="B784" s="87" t="s">
        <v>141</v>
      </c>
      <c r="C784" s="5"/>
      <c r="D784" s="8" t="s">
        <v>30</v>
      </c>
      <c r="E784" s="29">
        <v>1.8013270000000001E-2</v>
      </c>
      <c r="F784" s="30">
        <v>125.14</v>
      </c>
      <c r="G784" s="30">
        <v>125.14</v>
      </c>
      <c r="H784" s="30">
        <v>125.14</v>
      </c>
      <c r="I784" s="293"/>
      <c r="J784" s="294"/>
      <c r="K784" s="73"/>
    </row>
    <row r="785" spans="1:11" ht="15" customHeight="1">
      <c r="A785" s="21" t="s">
        <v>147</v>
      </c>
      <c r="B785" s="87"/>
      <c r="C785" s="5"/>
      <c r="D785" s="8" t="s">
        <v>30</v>
      </c>
      <c r="E785" s="29">
        <v>0</v>
      </c>
      <c r="F785" s="30">
        <v>0</v>
      </c>
      <c r="G785" s="30">
        <v>0</v>
      </c>
      <c r="H785" s="30">
        <v>0</v>
      </c>
      <c r="I785" s="293"/>
      <c r="J785" s="294"/>
      <c r="K785" s="73"/>
    </row>
    <row r="786" spans="1:11" ht="15" customHeight="1">
      <c r="A786" s="8" t="s">
        <v>157</v>
      </c>
      <c r="B786" s="87" t="s">
        <v>142</v>
      </c>
      <c r="C786" s="5"/>
      <c r="D786" s="8" t="s">
        <v>30</v>
      </c>
      <c r="E786" s="29">
        <v>1.801852E-2</v>
      </c>
      <c r="F786" s="30">
        <v>125.18</v>
      </c>
      <c r="G786" s="30">
        <v>125.18</v>
      </c>
      <c r="H786" s="30">
        <v>125.18</v>
      </c>
      <c r="I786" s="293"/>
      <c r="J786" s="294"/>
      <c r="K786" s="73"/>
    </row>
    <row r="787" spans="1:11" ht="30" customHeight="1">
      <c r="A787" s="21" t="s">
        <v>160</v>
      </c>
      <c r="B787" s="87"/>
      <c r="C787" s="5"/>
      <c r="D787" s="8" t="s">
        <v>30</v>
      </c>
      <c r="E787" s="29">
        <v>0</v>
      </c>
      <c r="F787" s="30">
        <v>0</v>
      </c>
      <c r="G787" s="30">
        <v>0</v>
      </c>
      <c r="H787" s="30">
        <v>0</v>
      </c>
      <c r="I787" s="293"/>
      <c r="J787" s="294"/>
      <c r="K787" s="73"/>
    </row>
    <row r="788" spans="1:11" ht="15" customHeight="1">
      <c r="A788" s="8" t="s">
        <v>158</v>
      </c>
      <c r="B788" s="87" t="s">
        <v>143</v>
      </c>
      <c r="C788" s="5"/>
      <c r="D788" s="8" t="s">
        <v>30</v>
      </c>
      <c r="E788" s="29">
        <v>1.794521E-2</v>
      </c>
      <c r="F788" s="30">
        <v>124.67</v>
      </c>
      <c r="G788" s="30">
        <v>124.67</v>
      </c>
      <c r="H788" s="30">
        <v>124.67</v>
      </c>
      <c r="I788" s="293"/>
      <c r="J788" s="294"/>
      <c r="K788" s="73"/>
    </row>
    <row r="789" spans="1:11" ht="15" customHeight="1">
      <c r="A789" s="8" t="s">
        <v>159</v>
      </c>
      <c r="B789" s="87" t="s">
        <v>144</v>
      </c>
      <c r="C789" s="5"/>
      <c r="D789" s="8" t="s">
        <v>30</v>
      </c>
      <c r="E789" s="29">
        <v>1.8260869999999998E-2</v>
      </c>
      <c r="F789" s="30">
        <v>126.86</v>
      </c>
      <c r="G789" s="30">
        <v>126.86</v>
      </c>
      <c r="H789" s="30">
        <v>126.86</v>
      </c>
      <c r="I789" s="293"/>
      <c r="J789" s="294"/>
      <c r="K789" s="73"/>
    </row>
    <row r="790" spans="1:11" ht="15" customHeight="1">
      <c r="A790" s="87" t="s">
        <v>145</v>
      </c>
      <c r="B790" s="87" t="s">
        <v>451</v>
      </c>
      <c r="C790" s="5"/>
      <c r="D790" s="8" t="s">
        <v>30</v>
      </c>
      <c r="E790" s="29">
        <v>1.803279E-2</v>
      </c>
      <c r="F790" s="30">
        <v>125.28</v>
      </c>
      <c r="G790" s="30">
        <v>125.28</v>
      </c>
      <c r="H790" s="30">
        <v>125.28</v>
      </c>
      <c r="I790" s="293"/>
      <c r="J790" s="294"/>
      <c r="K790" s="73"/>
    </row>
    <row r="791" spans="1:11" ht="15" customHeight="1">
      <c r="A791" s="21" t="s">
        <v>148</v>
      </c>
      <c r="B791" s="87"/>
      <c r="C791" s="5"/>
      <c r="D791" s="8" t="s">
        <v>30</v>
      </c>
      <c r="E791" s="29">
        <v>0</v>
      </c>
      <c r="F791" s="30">
        <v>0</v>
      </c>
      <c r="G791" s="30">
        <v>0</v>
      </c>
      <c r="H791" s="30">
        <v>0</v>
      </c>
      <c r="I791" s="293"/>
      <c r="J791" s="294"/>
      <c r="K791" s="73"/>
    </row>
    <row r="792" spans="1:11" ht="36">
      <c r="A792" s="24" t="s">
        <v>152</v>
      </c>
      <c r="B792" s="94"/>
      <c r="C792" s="6"/>
      <c r="D792" s="11"/>
      <c r="E792" s="7">
        <v>0</v>
      </c>
      <c r="F792" s="23">
        <v>0</v>
      </c>
      <c r="G792" s="23"/>
      <c r="H792" s="23"/>
      <c r="I792" s="27"/>
      <c r="J792" s="28"/>
      <c r="K792" s="74" t="s">
        <v>327</v>
      </c>
    </row>
    <row r="793" spans="1:11" ht="15" customHeight="1">
      <c r="A793" s="8" t="s">
        <v>146</v>
      </c>
      <c r="B793" s="87" t="s">
        <v>153</v>
      </c>
      <c r="C793" s="5"/>
      <c r="D793" s="8" t="s">
        <v>30</v>
      </c>
      <c r="E793" s="29">
        <v>1.801322E-2</v>
      </c>
      <c r="F793" s="30">
        <v>125.14</v>
      </c>
      <c r="G793" s="30">
        <v>125.14</v>
      </c>
      <c r="H793" s="30">
        <v>125.14</v>
      </c>
      <c r="I793" s="293"/>
      <c r="J793" s="294"/>
      <c r="K793" s="73"/>
    </row>
    <row r="794" spans="1:11" ht="15" customHeight="1">
      <c r="A794" s="21" t="s">
        <v>147</v>
      </c>
      <c r="B794" s="87"/>
      <c r="C794" s="5"/>
      <c r="D794" s="8" t="s">
        <v>30</v>
      </c>
      <c r="E794" s="29">
        <v>0</v>
      </c>
      <c r="F794" s="30">
        <v>0</v>
      </c>
      <c r="G794" s="30">
        <v>0</v>
      </c>
      <c r="H794" s="30">
        <v>0</v>
      </c>
      <c r="I794" s="293"/>
      <c r="J794" s="294"/>
      <c r="K794" s="73"/>
    </row>
    <row r="795" spans="1:11" ht="15" customHeight="1">
      <c r="A795" s="21" t="s">
        <v>157</v>
      </c>
      <c r="B795" s="87"/>
      <c r="C795" s="5"/>
      <c r="D795" s="8" t="s">
        <v>30</v>
      </c>
      <c r="E795" s="29">
        <v>0</v>
      </c>
      <c r="F795" s="30">
        <v>0</v>
      </c>
      <c r="G795" s="30">
        <v>0</v>
      </c>
      <c r="H795" s="30">
        <v>0</v>
      </c>
      <c r="I795" s="293"/>
      <c r="J795" s="294"/>
      <c r="K795" s="73"/>
    </row>
    <row r="796" spans="1:11" ht="30" customHeight="1">
      <c r="A796" s="21" t="s">
        <v>160</v>
      </c>
      <c r="B796" s="87"/>
      <c r="C796" s="5"/>
      <c r="D796" s="8" t="s">
        <v>30</v>
      </c>
      <c r="E796" s="29">
        <v>0</v>
      </c>
      <c r="F796" s="30">
        <v>0</v>
      </c>
      <c r="G796" s="30">
        <v>0</v>
      </c>
      <c r="H796" s="30">
        <v>0</v>
      </c>
      <c r="I796" s="293"/>
      <c r="J796" s="294"/>
      <c r="K796" s="73"/>
    </row>
    <row r="797" spans="1:11" ht="15" customHeight="1">
      <c r="A797" s="8" t="s">
        <v>158</v>
      </c>
      <c r="B797" s="87" t="s">
        <v>452</v>
      </c>
      <c r="C797" s="5"/>
      <c r="D797" s="8" t="s">
        <v>30</v>
      </c>
      <c r="E797" s="29">
        <v>1.777778E-2</v>
      </c>
      <c r="F797" s="30">
        <v>123.51</v>
      </c>
      <c r="G797" s="30">
        <v>123.51</v>
      </c>
      <c r="H797" s="30">
        <v>123.51</v>
      </c>
      <c r="I797" s="293"/>
      <c r="J797" s="294"/>
      <c r="K797" s="73"/>
    </row>
    <row r="798" spans="1:11" ht="15" customHeight="1">
      <c r="A798" s="8" t="s">
        <v>159</v>
      </c>
      <c r="B798" s="87" t="s">
        <v>154</v>
      </c>
      <c r="C798" s="5"/>
      <c r="D798" s="8" t="s">
        <v>30</v>
      </c>
      <c r="E798" s="29">
        <v>1.7500000000000002E-2</v>
      </c>
      <c r="F798" s="30">
        <v>121.58</v>
      </c>
      <c r="G798" s="30">
        <v>121.58</v>
      </c>
      <c r="H798" s="30">
        <v>121.58</v>
      </c>
      <c r="I798" s="293"/>
      <c r="J798" s="294"/>
      <c r="K798" s="73"/>
    </row>
    <row r="799" spans="1:11" ht="15" customHeight="1">
      <c r="A799" s="87" t="s">
        <v>145</v>
      </c>
      <c r="B799" s="87" t="s">
        <v>155</v>
      </c>
      <c r="C799" s="5"/>
      <c r="D799" s="8" t="s">
        <v>30</v>
      </c>
      <c r="E799" s="29">
        <v>1.8043480000000001E-2</v>
      </c>
      <c r="F799" s="30">
        <v>125.35</v>
      </c>
      <c r="G799" s="30">
        <v>125.35</v>
      </c>
      <c r="H799" s="30">
        <v>125.35</v>
      </c>
      <c r="I799" s="293"/>
      <c r="J799" s="294"/>
      <c r="K799" s="73"/>
    </row>
    <row r="800" spans="1:11" ht="15" customHeight="1">
      <c r="A800" s="21" t="s">
        <v>148</v>
      </c>
      <c r="B800" s="87"/>
      <c r="C800" s="5"/>
      <c r="D800" s="8" t="s">
        <v>30</v>
      </c>
      <c r="E800" s="29">
        <v>0</v>
      </c>
      <c r="F800" s="30">
        <v>0</v>
      </c>
      <c r="G800" s="30">
        <v>0</v>
      </c>
      <c r="H800" s="30">
        <v>0</v>
      </c>
      <c r="I800" s="293"/>
      <c r="J800" s="294"/>
      <c r="K800" s="73"/>
    </row>
    <row r="801" spans="1:11" ht="24">
      <c r="A801" s="24" t="s">
        <v>138</v>
      </c>
      <c r="B801" s="94"/>
      <c r="C801" s="6"/>
      <c r="D801" s="11"/>
      <c r="E801" s="7"/>
      <c r="F801" s="23"/>
      <c r="G801" s="23"/>
      <c r="H801" s="23"/>
      <c r="I801" s="27"/>
      <c r="J801" s="28"/>
      <c r="K801" s="74" t="s">
        <v>327</v>
      </c>
    </row>
    <row r="802" spans="1:11" ht="15" customHeight="1">
      <c r="A802" s="8" t="s">
        <v>109</v>
      </c>
      <c r="B802" s="87" t="s">
        <v>161</v>
      </c>
      <c r="C802" s="5"/>
      <c r="D802" s="8" t="s">
        <v>331</v>
      </c>
      <c r="E802" s="9" t="s">
        <v>97</v>
      </c>
      <c r="F802" s="30">
        <v>0</v>
      </c>
      <c r="G802" s="30">
        <v>0</v>
      </c>
      <c r="H802" s="30">
        <v>0</v>
      </c>
      <c r="I802" s="293"/>
      <c r="J802" s="294"/>
      <c r="K802" s="73"/>
    </row>
    <row r="803" spans="1:11" ht="15" customHeight="1">
      <c r="A803" s="8" t="s">
        <v>110</v>
      </c>
      <c r="B803" s="87" t="s">
        <v>162</v>
      </c>
      <c r="C803" s="5"/>
      <c r="D803" s="8" t="s">
        <v>331</v>
      </c>
      <c r="E803" s="9" t="s">
        <v>97</v>
      </c>
      <c r="F803" s="30">
        <v>0</v>
      </c>
      <c r="G803" s="30">
        <v>0</v>
      </c>
      <c r="H803" s="30">
        <v>0</v>
      </c>
      <c r="I803" s="293"/>
      <c r="J803" s="294"/>
      <c r="K803" s="73"/>
    </row>
    <row r="804" spans="1:11" ht="15" customHeight="1">
      <c r="A804" s="8" t="s">
        <v>114</v>
      </c>
      <c r="B804" s="87" t="s">
        <v>163</v>
      </c>
      <c r="C804" s="5"/>
      <c r="D804" s="8" t="s">
        <v>331</v>
      </c>
      <c r="E804" s="9" t="s">
        <v>97</v>
      </c>
      <c r="F804" s="30">
        <v>0</v>
      </c>
      <c r="G804" s="30">
        <v>0</v>
      </c>
      <c r="H804" s="30">
        <v>0</v>
      </c>
      <c r="I804" s="293"/>
      <c r="J804" s="294"/>
      <c r="K804" s="73"/>
    </row>
    <row r="805" spans="1:11" ht="15" customHeight="1">
      <c r="A805" s="8" t="s">
        <v>111</v>
      </c>
      <c r="B805" s="87" t="s">
        <v>164</v>
      </c>
      <c r="C805" s="5"/>
      <c r="D805" s="8" t="s">
        <v>331</v>
      </c>
      <c r="E805" s="9" t="s">
        <v>97</v>
      </c>
      <c r="F805" s="30">
        <v>0</v>
      </c>
      <c r="G805" s="30">
        <v>0</v>
      </c>
      <c r="H805" s="30">
        <v>0</v>
      </c>
      <c r="I805" s="293"/>
      <c r="J805" s="294"/>
      <c r="K805" s="73"/>
    </row>
    <row r="806" spans="1:11" ht="15" customHeight="1">
      <c r="A806" s="8" t="s">
        <v>112</v>
      </c>
      <c r="B806" s="87" t="s">
        <v>165</v>
      </c>
      <c r="C806" s="5"/>
      <c r="D806" s="8" t="s">
        <v>331</v>
      </c>
      <c r="E806" s="9" t="s">
        <v>97</v>
      </c>
      <c r="F806" s="30">
        <v>0</v>
      </c>
      <c r="G806" s="30">
        <v>0</v>
      </c>
      <c r="H806" s="30">
        <v>0</v>
      </c>
      <c r="I806" s="293"/>
      <c r="J806" s="294"/>
      <c r="K806" s="73"/>
    </row>
    <row r="807" spans="1:11" ht="15" customHeight="1">
      <c r="A807" s="8" t="s">
        <v>113</v>
      </c>
      <c r="B807" s="87" t="s">
        <v>166</v>
      </c>
      <c r="C807" s="5"/>
      <c r="D807" s="8" t="s">
        <v>331</v>
      </c>
      <c r="E807" s="9" t="s">
        <v>97</v>
      </c>
      <c r="F807" s="30">
        <v>0</v>
      </c>
      <c r="G807" s="30">
        <v>0</v>
      </c>
      <c r="H807" s="30">
        <v>0</v>
      </c>
      <c r="I807" s="293"/>
      <c r="J807" s="294"/>
      <c r="K807" s="73"/>
    </row>
    <row r="808" spans="1:11" ht="26.25" customHeight="1">
      <c r="A808" s="31"/>
      <c r="B808" s="34"/>
      <c r="C808" s="41" t="s">
        <v>14</v>
      </c>
      <c r="D808" s="42" t="s">
        <v>15</v>
      </c>
      <c r="E808" s="42"/>
      <c r="F808" s="46"/>
      <c r="G808" s="46"/>
      <c r="H808" s="46"/>
      <c r="I808" s="47"/>
      <c r="J808" s="48"/>
      <c r="K808" s="86"/>
    </row>
    <row r="809" spans="1:11" ht="44.25" customHeight="1">
      <c r="A809" s="169" t="s">
        <v>81</v>
      </c>
      <c r="B809" s="34"/>
      <c r="C809" s="41"/>
      <c r="D809" s="42"/>
      <c r="E809" s="49"/>
      <c r="F809" s="46"/>
      <c r="G809" s="46"/>
      <c r="H809" s="46"/>
      <c r="I809" s="47"/>
      <c r="J809" s="48"/>
      <c r="K809" s="86"/>
    </row>
    <row r="810" spans="1:11" ht="26.25" customHeight="1">
      <c r="A810" s="87" t="s">
        <v>77</v>
      </c>
      <c r="B810" s="87" t="s">
        <v>82</v>
      </c>
      <c r="C810" s="5"/>
      <c r="D810" s="4" t="s">
        <v>54</v>
      </c>
      <c r="E810" s="290" t="s">
        <v>51</v>
      </c>
      <c r="F810" s="30">
        <v>94</v>
      </c>
      <c r="G810" s="30">
        <v>94</v>
      </c>
      <c r="H810" s="30">
        <v>94</v>
      </c>
      <c r="I810" s="293"/>
      <c r="J810" s="294"/>
      <c r="K810" s="73"/>
    </row>
    <row r="811" spans="1:11" ht="24.75" customHeight="1">
      <c r="A811" s="87" t="s">
        <v>69</v>
      </c>
      <c r="B811" s="87" t="s">
        <v>85</v>
      </c>
      <c r="C811" s="5"/>
      <c r="D811" s="4" t="s">
        <v>54</v>
      </c>
      <c r="E811" s="291"/>
      <c r="F811" s="30">
        <v>94</v>
      </c>
      <c r="G811" s="30">
        <v>94</v>
      </c>
      <c r="H811" s="30">
        <v>94</v>
      </c>
      <c r="I811" s="293"/>
      <c r="J811" s="294"/>
      <c r="K811" s="73"/>
    </row>
    <row r="812" spans="1:11" ht="24.75" customHeight="1">
      <c r="A812" s="87" t="s">
        <v>217</v>
      </c>
      <c r="B812" s="87" t="s">
        <v>82</v>
      </c>
      <c r="C812" s="5"/>
      <c r="D812" s="4" t="s">
        <v>54</v>
      </c>
      <c r="E812" s="291"/>
      <c r="F812" s="30">
        <v>94</v>
      </c>
      <c r="G812" s="30">
        <v>94</v>
      </c>
      <c r="H812" s="30">
        <v>94</v>
      </c>
      <c r="I812" s="293"/>
      <c r="J812" s="294"/>
      <c r="K812" s="73"/>
    </row>
    <row r="813" spans="1:11" ht="26.25" customHeight="1">
      <c r="A813" s="87" t="s">
        <v>70</v>
      </c>
      <c r="B813" s="87" t="s">
        <v>85</v>
      </c>
      <c r="C813" s="5"/>
      <c r="D813" s="4" t="s">
        <v>54</v>
      </c>
      <c r="E813" s="291"/>
      <c r="F813" s="30">
        <v>94</v>
      </c>
      <c r="G813" s="30">
        <v>94</v>
      </c>
      <c r="H813" s="30">
        <v>94</v>
      </c>
      <c r="I813" s="293"/>
      <c r="J813" s="294"/>
      <c r="K813" s="73"/>
    </row>
    <row r="814" spans="1:11" ht="27" customHeight="1">
      <c r="A814" s="87" t="s">
        <v>71</v>
      </c>
      <c r="B814" s="87" t="s">
        <v>85</v>
      </c>
      <c r="C814" s="5"/>
      <c r="D814" s="4" t="s">
        <v>54</v>
      </c>
      <c r="E814" s="291"/>
      <c r="F814" s="30">
        <v>94</v>
      </c>
      <c r="G814" s="30">
        <v>94</v>
      </c>
      <c r="H814" s="30">
        <v>94</v>
      </c>
      <c r="I814" s="293"/>
      <c r="J814" s="294"/>
      <c r="K814" s="73"/>
    </row>
    <row r="815" spans="1:11" ht="24.75" customHeight="1">
      <c r="A815" s="21" t="s">
        <v>72</v>
      </c>
      <c r="B815" s="87" t="s">
        <v>84</v>
      </c>
      <c r="C815" s="5"/>
      <c r="D815" s="4" t="s">
        <v>54</v>
      </c>
      <c r="E815" s="291"/>
      <c r="F815" s="30">
        <v>94</v>
      </c>
      <c r="G815" s="30">
        <v>94</v>
      </c>
      <c r="H815" s="30">
        <v>94</v>
      </c>
      <c r="I815" s="293"/>
      <c r="J815" s="294"/>
      <c r="K815" s="73"/>
    </row>
    <row r="816" spans="1:11" ht="24.75" customHeight="1">
      <c r="A816" s="26" t="s">
        <v>73</v>
      </c>
      <c r="B816" s="87" t="s">
        <v>84</v>
      </c>
      <c r="C816" s="5"/>
      <c r="D816" s="4" t="s">
        <v>54</v>
      </c>
      <c r="E816" s="291"/>
      <c r="F816" s="30">
        <v>94</v>
      </c>
      <c r="G816" s="30">
        <v>94</v>
      </c>
      <c r="H816" s="30">
        <v>94</v>
      </c>
      <c r="I816" s="293"/>
      <c r="J816" s="294"/>
      <c r="K816" s="73"/>
    </row>
    <row r="817" spans="1:11" ht="24.75" customHeight="1">
      <c r="A817" s="26" t="s">
        <v>78</v>
      </c>
      <c r="B817" s="87" t="s">
        <v>83</v>
      </c>
      <c r="C817" s="5"/>
      <c r="D817" s="4" t="s">
        <v>54</v>
      </c>
      <c r="E817" s="291"/>
      <c r="F817" s="30">
        <v>94</v>
      </c>
      <c r="G817" s="30">
        <v>94</v>
      </c>
      <c r="H817" s="30">
        <v>94</v>
      </c>
      <c r="I817" s="293"/>
      <c r="J817" s="294"/>
      <c r="K817" s="73"/>
    </row>
    <row r="818" spans="1:11" ht="24.75" customHeight="1">
      <c r="A818" s="26" t="s">
        <v>74</v>
      </c>
      <c r="B818" s="87" t="s">
        <v>84</v>
      </c>
      <c r="C818" s="5"/>
      <c r="D818" s="4" t="s">
        <v>54</v>
      </c>
      <c r="E818" s="291"/>
      <c r="F818" s="30">
        <v>94</v>
      </c>
      <c r="G818" s="30">
        <v>94</v>
      </c>
      <c r="H818" s="30">
        <v>94</v>
      </c>
      <c r="I818" s="293"/>
      <c r="J818" s="294"/>
      <c r="K818" s="73"/>
    </row>
    <row r="819" spans="1:11" ht="24.75" customHeight="1">
      <c r="A819" s="21" t="s">
        <v>79</v>
      </c>
      <c r="B819" s="87" t="s">
        <v>82</v>
      </c>
      <c r="C819" s="5"/>
      <c r="D819" s="4" t="s">
        <v>54</v>
      </c>
      <c r="E819" s="291"/>
      <c r="F819" s="30">
        <v>94</v>
      </c>
      <c r="G819" s="30">
        <v>94</v>
      </c>
      <c r="H819" s="30">
        <v>94</v>
      </c>
      <c r="I819" s="293"/>
      <c r="J819" s="294"/>
      <c r="K819" s="73"/>
    </row>
    <row r="820" spans="1:11" ht="24.75" customHeight="1">
      <c r="A820" s="87" t="s">
        <v>75</v>
      </c>
      <c r="B820" s="87" t="s">
        <v>85</v>
      </c>
      <c r="C820" s="5"/>
      <c r="D820" s="4" t="s">
        <v>54</v>
      </c>
      <c r="E820" s="291"/>
      <c r="F820" s="30">
        <v>94</v>
      </c>
      <c r="G820" s="30">
        <v>94</v>
      </c>
      <c r="H820" s="30">
        <v>94</v>
      </c>
      <c r="I820" s="293"/>
      <c r="J820" s="294"/>
      <c r="K820" s="73"/>
    </row>
    <row r="821" spans="1:11" ht="24.75" customHeight="1">
      <c r="A821" s="21" t="s">
        <v>80</v>
      </c>
      <c r="B821" s="87" t="s">
        <v>82</v>
      </c>
      <c r="C821" s="5"/>
      <c r="D821" s="4" t="s">
        <v>54</v>
      </c>
      <c r="E821" s="291"/>
      <c r="F821" s="30">
        <v>94</v>
      </c>
      <c r="G821" s="30">
        <v>94</v>
      </c>
      <c r="H821" s="30">
        <v>94</v>
      </c>
      <c r="I821" s="293"/>
      <c r="J821" s="294"/>
      <c r="K821" s="73"/>
    </row>
    <row r="822" spans="1:11" ht="24.75" customHeight="1">
      <c r="A822" s="87" t="s">
        <v>76</v>
      </c>
      <c r="B822" s="87" t="s">
        <v>85</v>
      </c>
      <c r="C822" s="5"/>
      <c r="D822" s="4" t="s">
        <v>54</v>
      </c>
      <c r="E822" s="291"/>
      <c r="F822" s="30">
        <v>94</v>
      </c>
      <c r="G822" s="30">
        <v>94</v>
      </c>
      <c r="H822" s="30">
        <v>94</v>
      </c>
      <c r="I822" s="293"/>
      <c r="J822" s="294"/>
      <c r="K822" s="73"/>
    </row>
    <row r="823" spans="1:11" ht="24.75" customHeight="1">
      <c r="A823" s="160"/>
      <c r="B823" s="87"/>
      <c r="C823" s="5"/>
      <c r="D823" s="4"/>
      <c r="E823" s="292"/>
      <c r="F823" s="30">
        <v>0</v>
      </c>
      <c r="G823" s="30">
        <v>0</v>
      </c>
      <c r="H823" s="30">
        <v>0</v>
      </c>
      <c r="I823" s="293"/>
      <c r="J823" s="294"/>
      <c r="K823" s="73"/>
    </row>
    <row r="824" spans="1:11" ht="26.25" customHeight="1">
      <c r="A824" s="169" t="s">
        <v>86</v>
      </c>
      <c r="B824" s="34"/>
      <c r="C824" s="41"/>
      <c r="D824" s="42"/>
      <c r="E824" s="49"/>
      <c r="F824" s="46"/>
      <c r="G824" s="46"/>
      <c r="H824" s="46"/>
      <c r="I824" s="47"/>
      <c r="J824" s="48"/>
      <c r="K824" s="86"/>
    </row>
    <row r="825" spans="1:11" ht="24" customHeight="1">
      <c r="A825" s="8" t="s">
        <v>219</v>
      </c>
      <c r="B825" s="87" t="s">
        <v>87</v>
      </c>
      <c r="C825" s="5"/>
      <c r="D825" s="8" t="s">
        <v>331</v>
      </c>
      <c r="E825" s="9" t="s">
        <v>97</v>
      </c>
      <c r="F825" s="30">
        <v>0</v>
      </c>
      <c r="G825" s="30">
        <v>0</v>
      </c>
      <c r="H825" s="30">
        <v>0</v>
      </c>
      <c r="I825" s="293"/>
      <c r="J825" s="294"/>
      <c r="K825" s="73"/>
    </row>
    <row r="826" spans="1:11" ht="36">
      <c r="A826" s="8" t="s">
        <v>220</v>
      </c>
      <c r="B826" s="87" t="s">
        <v>88</v>
      </c>
      <c r="C826" s="5"/>
      <c r="D826" s="8" t="s">
        <v>331</v>
      </c>
      <c r="E826" s="9" t="s">
        <v>97</v>
      </c>
      <c r="F826" s="30">
        <v>0</v>
      </c>
      <c r="G826" s="30">
        <v>0</v>
      </c>
      <c r="H826" s="30">
        <v>0</v>
      </c>
      <c r="I826" s="293"/>
      <c r="J826" s="294"/>
      <c r="K826" s="73"/>
    </row>
    <row r="827" spans="1:11" ht="24">
      <c r="A827" s="8" t="s">
        <v>221</v>
      </c>
      <c r="B827" s="87" t="s">
        <v>89</v>
      </c>
      <c r="C827" s="5"/>
      <c r="D827" s="8" t="s">
        <v>331</v>
      </c>
      <c r="E827" s="9" t="s">
        <v>97</v>
      </c>
      <c r="F827" s="30">
        <v>0</v>
      </c>
      <c r="G827" s="30">
        <v>0</v>
      </c>
      <c r="H827" s="30">
        <v>0</v>
      </c>
      <c r="I827" s="293"/>
      <c r="J827" s="294"/>
      <c r="K827" s="73"/>
    </row>
    <row r="828" spans="1:11" ht="36">
      <c r="A828" s="8" t="s">
        <v>345</v>
      </c>
      <c r="B828" s="87" t="s">
        <v>90</v>
      </c>
      <c r="C828" s="5"/>
      <c r="D828" s="8" t="s">
        <v>331</v>
      </c>
      <c r="E828" s="9" t="s">
        <v>97</v>
      </c>
      <c r="F828" s="30">
        <v>0</v>
      </c>
      <c r="G828" s="30">
        <v>0</v>
      </c>
      <c r="H828" s="30">
        <v>0</v>
      </c>
      <c r="I828" s="293"/>
      <c r="J828" s="294"/>
      <c r="K828" s="73"/>
    </row>
    <row r="829" spans="1:11" ht="36">
      <c r="A829" s="8" t="s">
        <v>222</v>
      </c>
      <c r="B829" s="87" t="s">
        <v>91</v>
      </c>
      <c r="C829" s="5"/>
      <c r="D829" s="8" t="s">
        <v>331</v>
      </c>
      <c r="E829" s="9" t="s">
        <v>97</v>
      </c>
      <c r="F829" s="30">
        <v>0</v>
      </c>
      <c r="G829" s="30">
        <v>0</v>
      </c>
      <c r="H829" s="30">
        <v>0</v>
      </c>
      <c r="I829" s="293"/>
      <c r="J829" s="294"/>
      <c r="K829" s="73"/>
    </row>
    <row r="830" spans="1:11" ht="36">
      <c r="A830" s="26" t="s">
        <v>223</v>
      </c>
      <c r="B830" s="87" t="s">
        <v>92</v>
      </c>
      <c r="C830" s="5"/>
      <c r="D830" s="8" t="s">
        <v>331</v>
      </c>
      <c r="E830" s="9" t="s">
        <v>97</v>
      </c>
      <c r="F830" s="30">
        <v>0</v>
      </c>
      <c r="G830" s="30">
        <v>0</v>
      </c>
      <c r="H830" s="30">
        <v>0</v>
      </c>
      <c r="I830" s="293"/>
      <c r="J830" s="294"/>
      <c r="K830" s="73"/>
    </row>
    <row r="831" spans="1:11" ht="36">
      <c r="A831" s="26" t="s">
        <v>224</v>
      </c>
      <c r="B831" s="87" t="s">
        <v>93</v>
      </c>
      <c r="C831" s="5"/>
      <c r="D831" s="8" t="s">
        <v>331</v>
      </c>
      <c r="E831" s="9" t="s">
        <v>97</v>
      </c>
      <c r="F831" s="30">
        <v>0</v>
      </c>
      <c r="G831" s="30">
        <v>0</v>
      </c>
      <c r="H831" s="30">
        <v>0</v>
      </c>
      <c r="I831" s="293"/>
      <c r="J831" s="294"/>
      <c r="K831" s="73"/>
    </row>
    <row r="832" spans="1:11" ht="24">
      <c r="A832" s="26" t="s">
        <v>225</v>
      </c>
      <c r="B832" s="87" t="s">
        <v>94</v>
      </c>
      <c r="C832" s="5"/>
      <c r="D832" s="8" t="s">
        <v>331</v>
      </c>
      <c r="E832" s="9" t="s">
        <v>97</v>
      </c>
      <c r="F832" s="30">
        <v>0</v>
      </c>
      <c r="G832" s="30">
        <v>0</v>
      </c>
      <c r="H832" s="30">
        <v>0</v>
      </c>
      <c r="I832" s="293"/>
      <c r="J832" s="294"/>
      <c r="K832" s="73"/>
    </row>
    <row r="833" spans="1:11" ht="36">
      <c r="A833" s="26" t="s">
        <v>346</v>
      </c>
      <c r="B833" s="87" t="s">
        <v>95</v>
      </c>
      <c r="C833" s="5"/>
      <c r="D833" s="8" t="s">
        <v>331</v>
      </c>
      <c r="E833" s="9" t="s">
        <v>97</v>
      </c>
      <c r="F833" s="30">
        <v>0</v>
      </c>
      <c r="G833" s="30">
        <v>0</v>
      </c>
      <c r="H833" s="30">
        <v>0</v>
      </c>
      <c r="I833" s="293"/>
      <c r="J833" s="294"/>
      <c r="K833" s="73"/>
    </row>
    <row r="834" spans="1:11" ht="36">
      <c r="A834" s="26" t="s">
        <v>226</v>
      </c>
      <c r="B834" s="87" t="s">
        <v>96</v>
      </c>
      <c r="C834" s="5"/>
      <c r="D834" s="8" t="s">
        <v>331</v>
      </c>
      <c r="E834" s="9" t="s">
        <v>97</v>
      </c>
      <c r="F834" s="30">
        <v>0</v>
      </c>
      <c r="G834" s="30">
        <v>0</v>
      </c>
      <c r="H834" s="30">
        <v>0</v>
      </c>
      <c r="I834" s="293"/>
      <c r="J834" s="294"/>
      <c r="K834" s="73"/>
    </row>
    <row r="835" spans="1:11" ht="26.25" customHeight="1">
      <c r="A835" s="169" t="s">
        <v>156</v>
      </c>
      <c r="B835" s="34"/>
      <c r="C835" s="41"/>
      <c r="D835" s="42"/>
      <c r="E835" s="49"/>
      <c r="F835" s="46"/>
      <c r="G835" s="46"/>
      <c r="H835" s="46"/>
      <c r="I835" s="47"/>
      <c r="J835" s="48"/>
      <c r="K835" s="86"/>
    </row>
    <row r="836" spans="1:11" ht="26.25" customHeight="1">
      <c r="A836" s="8" t="s">
        <v>146</v>
      </c>
      <c r="B836" s="87" t="s">
        <v>149</v>
      </c>
      <c r="C836" s="5"/>
      <c r="D836" s="4" t="s">
        <v>54</v>
      </c>
      <c r="E836" s="290" t="s">
        <v>51</v>
      </c>
      <c r="F836" s="30">
        <v>139</v>
      </c>
      <c r="G836" s="30">
        <v>139</v>
      </c>
      <c r="H836" s="30">
        <v>139</v>
      </c>
      <c r="I836" s="293"/>
      <c r="J836" s="294"/>
      <c r="K836" s="73"/>
    </row>
    <row r="837" spans="1:11" ht="24.75" customHeight="1">
      <c r="A837" s="21" t="s">
        <v>147</v>
      </c>
      <c r="B837" s="87"/>
      <c r="C837" s="5"/>
      <c r="D837" s="4" t="s">
        <v>54</v>
      </c>
      <c r="E837" s="291"/>
      <c r="F837" s="30">
        <v>139</v>
      </c>
      <c r="G837" s="30">
        <v>139</v>
      </c>
      <c r="H837" s="30">
        <v>139</v>
      </c>
      <c r="I837" s="293"/>
      <c r="J837" s="294"/>
      <c r="K837" s="73"/>
    </row>
    <row r="838" spans="1:11" ht="24.75" customHeight="1">
      <c r="A838" s="8" t="s">
        <v>157</v>
      </c>
      <c r="B838" s="87" t="s">
        <v>450</v>
      </c>
      <c r="C838" s="5"/>
      <c r="D838" s="4" t="s">
        <v>54</v>
      </c>
      <c r="E838" s="291"/>
      <c r="F838" s="30">
        <v>139</v>
      </c>
      <c r="G838" s="30">
        <v>139</v>
      </c>
      <c r="H838" s="30">
        <v>139</v>
      </c>
      <c r="I838" s="293"/>
      <c r="J838" s="294"/>
      <c r="K838" s="73"/>
    </row>
    <row r="839" spans="1:11" ht="26.25" customHeight="1">
      <c r="A839" s="8" t="s">
        <v>158</v>
      </c>
      <c r="B839" s="87" t="s">
        <v>150</v>
      </c>
      <c r="C839" s="5"/>
      <c r="D839" s="4" t="s">
        <v>54</v>
      </c>
      <c r="E839" s="291"/>
      <c r="F839" s="30">
        <v>139</v>
      </c>
      <c r="G839" s="30">
        <v>139</v>
      </c>
      <c r="H839" s="30">
        <v>139</v>
      </c>
      <c r="I839" s="293"/>
      <c r="J839" s="294"/>
      <c r="K839" s="73"/>
    </row>
    <row r="840" spans="1:11" ht="27" customHeight="1">
      <c r="A840" s="21" t="s">
        <v>160</v>
      </c>
      <c r="B840" s="87"/>
      <c r="C840" s="5"/>
      <c r="D840" s="4" t="s">
        <v>54</v>
      </c>
      <c r="E840" s="291"/>
      <c r="F840" s="30">
        <v>139</v>
      </c>
      <c r="G840" s="30">
        <v>139</v>
      </c>
      <c r="H840" s="30">
        <v>139</v>
      </c>
      <c r="I840" s="293"/>
      <c r="J840" s="294"/>
      <c r="K840" s="73"/>
    </row>
    <row r="841" spans="1:11" ht="24.75" customHeight="1">
      <c r="A841" s="8" t="s">
        <v>159</v>
      </c>
      <c r="B841" s="87" t="s">
        <v>151</v>
      </c>
      <c r="C841" s="5"/>
      <c r="D841" s="4" t="s">
        <v>54</v>
      </c>
      <c r="E841" s="291"/>
      <c r="F841" s="30">
        <v>139</v>
      </c>
      <c r="G841" s="30">
        <v>139</v>
      </c>
      <c r="H841" s="30">
        <v>139</v>
      </c>
      <c r="I841" s="293"/>
      <c r="J841" s="294"/>
      <c r="K841" s="73"/>
    </row>
    <row r="842" spans="1:11" ht="24.75" customHeight="1">
      <c r="A842" s="21" t="s">
        <v>145</v>
      </c>
      <c r="B842" s="87"/>
      <c r="C842" s="5"/>
      <c r="D842" s="4" t="s">
        <v>54</v>
      </c>
      <c r="E842" s="291"/>
      <c r="F842" s="30">
        <v>139</v>
      </c>
      <c r="G842" s="30">
        <v>139</v>
      </c>
      <c r="H842" s="30">
        <v>139</v>
      </c>
      <c r="I842" s="293"/>
      <c r="J842" s="294"/>
      <c r="K842" s="73"/>
    </row>
    <row r="843" spans="1:11" ht="24.75" customHeight="1">
      <c r="A843" s="21" t="s">
        <v>148</v>
      </c>
      <c r="B843" s="87"/>
      <c r="C843" s="5"/>
      <c r="D843" s="4" t="s">
        <v>54</v>
      </c>
      <c r="E843" s="292"/>
      <c r="F843" s="30">
        <v>139</v>
      </c>
      <c r="G843" s="30">
        <v>139</v>
      </c>
      <c r="H843" s="30">
        <v>139</v>
      </c>
      <c r="I843" s="293"/>
      <c r="J843" s="294"/>
      <c r="K843" s="73"/>
    </row>
    <row r="844" spans="1:11" ht="26.25" customHeight="1">
      <c r="A844" s="169" t="s">
        <v>140</v>
      </c>
      <c r="B844" s="34"/>
      <c r="C844" s="41"/>
      <c r="D844" s="42"/>
      <c r="E844" s="49"/>
      <c r="F844" s="46"/>
      <c r="G844" s="46"/>
      <c r="H844" s="46"/>
      <c r="I844" s="47"/>
      <c r="J844" s="48"/>
      <c r="K844" s="86"/>
    </row>
    <row r="845" spans="1:11" ht="26.25" customHeight="1">
      <c r="A845" s="8" t="s">
        <v>146</v>
      </c>
      <c r="B845" s="87" t="s">
        <v>141</v>
      </c>
      <c r="C845" s="5"/>
      <c r="D845" s="4" t="s">
        <v>54</v>
      </c>
      <c r="E845" s="290" t="s">
        <v>51</v>
      </c>
      <c r="F845" s="30">
        <v>139</v>
      </c>
      <c r="G845" s="30">
        <v>139</v>
      </c>
      <c r="H845" s="30">
        <v>139</v>
      </c>
      <c r="I845" s="293"/>
      <c r="J845" s="294"/>
      <c r="K845" s="73"/>
    </row>
    <row r="846" spans="1:11" ht="24.75" customHeight="1">
      <c r="A846" s="21" t="s">
        <v>147</v>
      </c>
      <c r="B846" s="87"/>
      <c r="C846" s="5"/>
      <c r="D846" s="4" t="s">
        <v>54</v>
      </c>
      <c r="E846" s="291"/>
      <c r="F846" s="30">
        <v>139</v>
      </c>
      <c r="G846" s="30">
        <v>139</v>
      </c>
      <c r="H846" s="30">
        <v>139</v>
      </c>
      <c r="I846" s="293"/>
      <c r="J846" s="294"/>
      <c r="K846" s="73"/>
    </row>
    <row r="847" spans="1:11" ht="24.75" customHeight="1">
      <c r="A847" s="8" t="s">
        <v>157</v>
      </c>
      <c r="B847" s="87" t="s">
        <v>142</v>
      </c>
      <c r="C847" s="5"/>
      <c r="D847" s="4" t="s">
        <v>54</v>
      </c>
      <c r="E847" s="291"/>
      <c r="F847" s="30">
        <v>139</v>
      </c>
      <c r="G847" s="30">
        <v>139</v>
      </c>
      <c r="H847" s="30">
        <v>139</v>
      </c>
      <c r="I847" s="293"/>
      <c r="J847" s="294"/>
      <c r="K847" s="73"/>
    </row>
    <row r="848" spans="1:11" ht="26.25" customHeight="1">
      <c r="A848" s="21" t="s">
        <v>160</v>
      </c>
      <c r="B848" s="87"/>
      <c r="C848" s="5"/>
      <c r="D848" s="4" t="s">
        <v>54</v>
      </c>
      <c r="E848" s="291"/>
      <c r="F848" s="30">
        <v>139</v>
      </c>
      <c r="G848" s="30">
        <v>139</v>
      </c>
      <c r="H848" s="30">
        <v>139</v>
      </c>
      <c r="I848" s="293"/>
      <c r="J848" s="294"/>
      <c r="K848" s="73"/>
    </row>
    <row r="849" spans="1:11" ht="27" customHeight="1">
      <c r="A849" s="8" t="s">
        <v>158</v>
      </c>
      <c r="B849" s="87" t="s">
        <v>143</v>
      </c>
      <c r="C849" s="5"/>
      <c r="D849" s="4" t="s">
        <v>54</v>
      </c>
      <c r="E849" s="291"/>
      <c r="F849" s="30">
        <v>139</v>
      </c>
      <c r="G849" s="30">
        <v>139</v>
      </c>
      <c r="H849" s="30">
        <v>139</v>
      </c>
      <c r="I849" s="293"/>
      <c r="J849" s="294"/>
      <c r="K849" s="73"/>
    </row>
    <row r="850" spans="1:11" ht="24.75" customHeight="1">
      <c r="A850" s="8" t="s">
        <v>159</v>
      </c>
      <c r="B850" s="87" t="s">
        <v>144</v>
      </c>
      <c r="C850" s="5"/>
      <c r="D850" s="4" t="s">
        <v>54</v>
      </c>
      <c r="E850" s="291"/>
      <c r="F850" s="30">
        <v>139</v>
      </c>
      <c r="G850" s="30">
        <v>139</v>
      </c>
      <c r="H850" s="30">
        <v>139</v>
      </c>
      <c r="I850" s="293"/>
      <c r="J850" s="294"/>
      <c r="K850" s="73"/>
    </row>
    <row r="851" spans="1:11" ht="24.75" customHeight="1">
      <c r="A851" s="87" t="s">
        <v>145</v>
      </c>
      <c r="B851" s="87" t="s">
        <v>451</v>
      </c>
      <c r="C851" s="5"/>
      <c r="D851" s="4" t="s">
        <v>54</v>
      </c>
      <c r="E851" s="291"/>
      <c r="F851" s="30">
        <v>139</v>
      </c>
      <c r="G851" s="30">
        <v>139</v>
      </c>
      <c r="H851" s="30">
        <v>139</v>
      </c>
      <c r="I851" s="293"/>
      <c r="J851" s="294"/>
      <c r="K851" s="73"/>
    </row>
    <row r="852" spans="1:11" ht="24.75" customHeight="1">
      <c r="A852" s="21" t="s">
        <v>148</v>
      </c>
      <c r="B852" s="87"/>
      <c r="C852" s="5"/>
      <c r="D852" s="4" t="s">
        <v>54</v>
      </c>
      <c r="E852" s="292"/>
      <c r="F852" s="30">
        <v>139</v>
      </c>
      <c r="G852" s="30">
        <v>139</v>
      </c>
      <c r="H852" s="30">
        <v>139</v>
      </c>
      <c r="I852" s="293"/>
      <c r="J852" s="294"/>
      <c r="K852" s="73"/>
    </row>
    <row r="853" spans="1:11" ht="26.25" customHeight="1">
      <c r="A853" s="169" t="s">
        <v>152</v>
      </c>
      <c r="B853" s="34"/>
      <c r="C853" s="41"/>
      <c r="D853" s="42"/>
      <c r="E853" s="49"/>
      <c r="F853" s="46"/>
      <c r="G853" s="46"/>
      <c r="H853" s="46"/>
      <c r="I853" s="47"/>
      <c r="J853" s="48"/>
      <c r="K853" s="86"/>
    </row>
    <row r="854" spans="1:11" ht="26.25" customHeight="1">
      <c r="A854" s="8" t="s">
        <v>146</v>
      </c>
      <c r="B854" s="87" t="s">
        <v>153</v>
      </c>
      <c r="C854" s="5"/>
      <c r="D854" s="4" t="s">
        <v>54</v>
      </c>
      <c r="E854" s="290" t="s">
        <v>51</v>
      </c>
      <c r="F854" s="30">
        <v>139</v>
      </c>
      <c r="G854" s="30">
        <v>139</v>
      </c>
      <c r="H854" s="30">
        <v>139</v>
      </c>
      <c r="I854" s="293"/>
      <c r="J854" s="294"/>
      <c r="K854" s="73"/>
    </row>
    <row r="855" spans="1:11" ht="24.75" customHeight="1">
      <c r="A855" s="21" t="s">
        <v>147</v>
      </c>
      <c r="B855" s="87"/>
      <c r="C855" s="5"/>
      <c r="D855" s="4" t="s">
        <v>54</v>
      </c>
      <c r="E855" s="291"/>
      <c r="F855" s="30">
        <v>139</v>
      </c>
      <c r="G855" s="30">
        <v>139</v>
      </c>
      <c r="H855" s="30">
        <v>139</v>
      </c>
      <c r="I855" s="293"/>
      <c r="J855" s="294"/>
      <c r="K855" s="73"/>
    </row>
    <row r="856" spans="1:11" ht="24.75" customHeight="1">
      <c r="A856" s="21" t="s">
        <v>157</v>
      </c>
      <c r="B856" s="87"/>
      <c r="C856" s="5"/>
      <c r="D856" s="4" t="s">
        <v>54</v>
      </c>
      <c r="E856" s="291"/>
      <c r="F856" s="30">
        <v>139</v>
      </c>
      <c r="G856" s="30">
        <v>139</v>
      </c>
      <c r="H856" s="30">
        <v>139</v>
      </c>
      <c r="I856" s="293"/>
      <c r="J856" s="294"/>
      <c r="K856" s="73"/>
    </row>
    <row r="857" spans="1:11" ht="26.25" customHeight="1">
      <c r="A857" s="21" t="s">
        <v>160</v>
      </c>
      <c r="B857" s="87"/>
      <c r="C857" s="5"/>
      <c r="D857" s="4" t="s">
        <v>54</v>
      </c>
      <c r="E857" s="291"/>
      <c r="F857" s="30">
        <v>139</v>
      </c>
      <c r="G857" s="30">
        <v>139</v>
      </c>
      <c r="H857" s="30">
        <v>139</v>
      </c>
      <c r="I857" s="293"/>
      <c r="J857" s="294"/>
      <c r="K857" s="73"/>
    </row>
    <row r="858" spans="1:11" ht="27" customHeight="1">
      <c r="A858" s="8" t="s">
        <v>158</v>
      </c>
      <c r="B858" s="87" t="s">
        <v>452</v>
      </c>
      <c r="C858" s="5"/>
      <c r="D858" s="4" t="s">
        <v>54</v>
      </c>
      <c r="E858" s="291"/>
      <c r="F858" s="30">
        <v>139</v>
      </c>
      <c r="G858" s="30">
        <v>139</v>
      </c>
      <c r="H858" s="30">
        <v>139</v>
      </c>
      <c r="I858" s="293"/>
      <c r="J858" s="294"/>
      <c r="K858" s="73"/>
    </row>
    <row r="859" spans="1:11" ht="24.75" customHeight="1">
      <c r="A859" s="8" t="s">
        <v>159</v>
      </c>
      <c r="B859" s="87" t="s">
        <v>154</v>
      </c>
      <c r="C859" s="5"/>
      <c r="D859" s="4" t="s">
        <v>54</v>
      </c>
      <c r="E859" s="291"/>
      <c r="F859" s="30">
        <v>139</v>
      </c>
      <c r="G859" s="30">
        <v>139</v>
      </c>
      <c r="H859" s="30">
        <v>139</v>
      </c>
      <c r="I859" s="293"/>
      <c r="J859" s="294"/>
      <c r="K859" s="73"/>
    </row>
    <row r="860" spans="1:11" ht="24.75" customHeight="1">
      <c r="A860" s="87" t="s">
        <v>145</v>
      </c>
      <c r="B860" s="87" t="s">
        <v>155</v>
      </c>
      <c r="C860" s="5"/>
      <c r="D860" s="4" t="s">
        <v>54</v>
      </c>
      <c r="E860" s="291"/>
      <c r="F860" s="30">
        <v>139</v>
      </c>
      <c r="G860" s="30">
        <v>139</v>
      </c>
      <c r="H860" s="30">
        <v>139</v>
      </c>
      <c r="I860" s="293"/>
      <c r="J860" s="294"/>
      <c r="K860" s="73"/>
    </row>
    <row r="861" spans="1:11" ht="24.75" customHeight="1">
      <c r="A861" s="21" t="s">
        <v>148</v>
      </c>
      <c r="B861" s="87"/>
      <c r="C861" s="5"/>
      <c r="D861" s="4" t="s">
        <v>54</v>
      </c>
      <c r="E861" s="292"/>
      <c r="F861" s="30">
        <v>139</v>
      </c>
      <c r="G861" s="30">
        <v>139</v>
      </c>
      <c r="H861" s="30">
        <v>139</v>
      </c>
      <c r="I861" s="293"/>
      <c r="J861" s="294"/>
      <c r="K861" s="73"/>
    </row>
    <row r="862" spans="1:11" ht="26.25" customHeight="1">
      <c r="A862" s="169" t="s">
        <v>138</v>
      </c>
      <c r="B862" s="34"/>
      <c r="C862" s="41"/>
      <c r="D862" s="42"/>
      <c r="E862" s="49"/>
      <c r="F862" s="46"/>
      <c r="G862" s="46"/>
      <c r="H862" s="46"/>
      <c r="I862" s="47"/>
      <c r="J862" s="48"/>
      <c r="K862" s="86"/>
    </row>
    <row r="863" spans="1:11">
      <c r="A863" s="8" t="s">
        <v>109</v>
      </c>
      <c r="B863" s="87" t="s">
        <v>161</v>
      </c>
      <c r="C863" s="5"/>
      <c r="D863" s="8" t="s">
        <v>331</v>
      </c>
      <c r="E863" s="9" t="s">
        <v>97</v>
      </c>
      <c r="F863" s="30">
        <v>0</v>
      </c>
      <c r="G863" s="30">
        <v>0</v>
      </c>
      <c r="H863" s="30">
        <v>0</v>
      </c>
      <c r="I863" s="158"/>
      <c r="J863" s="159"/>
      <c r="K863" s="73"/>
    </row>
    <row r="864" spans="1:11">
      <c r="A864" s="8" t="s">
        <v>110</v>
      </c>
      <c r="B864" s="87" t="s">
        <v>162</v>
      </c>
      <c r="C864" s="5"/>
      <c r="D864" s="8" t="s">
        <v>331</v>
      </c>
      <c r="E864" s="9" t="s">
        <v>97</v>
      </c>
      <c r="F864" s="30">
        <v>0</v>
      </c>
      <c r="G864" s="30">
        <v>0</v>
      </c>
      <c r="H864" s="30">
        <v>0</v>
      </c>
      <c r="I864" s="158"/>
      <c r="J864" s="159"/>
      <c r="K864" s="73"/>
    </row>
    <row r="865" spans="1:11">
      <c r="A865" s="8" t="s">
        <v>114</v>
      </c>
      <c r="B865" s="87" t="s">
        <v>163</v>
      </c>
      <c r="C865" s="5"/>
      <c r="D865" s="8" t="s">
        <v>331</v>
      </c>
      <c r="E865" s="9" t="s">
        <v>97</v>
      </c>
      <c r="F865" s="30">
        <v>0</v>
      </c>
      <c r="G865" s="30">
        <v>0</v>
      </c>
      <c r="H865" s="30">
        <v>0</v>
      </c>
      <c r="I865" s="158"/>
      <c r="J865" s="159"/>
      <c r="K865" s="73"/>
    </row>
    <row r="866" spans="1:11">
      <c r="A866" s="8" t="s">
        <v>111</v>
      </c>
      <c r="B866" s="87" t="s">
        <v>164</v>
      </c>
      <c r="C866" s="5"/>
      <c r="D866" s="8" t="s">
        <v>331</v>
      </c>
      <c r="E866" s="9" t="s">
        <v>97</v>
      </c>
      <c r="F866" s="30">
        <v>0</v>
      </c>
      <c r="G866" s="30">
        <v>0</v>
      </c>
      <c r="H866" s="30">
        <v>0</v>
      </c>
      <c r="I866" s="158"/>
      <c r="J866" s="159"/>
      <c r="K866" s="73"/>
    </row>
    <row r="867" spans="1:11">
      <c r="A867" s="8" t="s">
        <v>112</v>
      </c>
      <c r="B867" s="87" t="s">
        <v>165</v>
      </c>
      <c r="C867" s="5"/>
      <c r="D867" s="8" t="s">
        <v>331</v>
      </c>
      <c r="E867" s="9" t="s">
        <v>97</v>
      </c>
      <c r="F867" s="30">
        <v>0</v>
      </c>
      <c r="G867" s="30">
        <v>0</v>
      </c>
      <c r="H867" s="30">
        <v>0</v>
      </c>
      <c r="I867" s="158"/>
      <c r="J867" s="159"/>
      <c r="K867" s="73"/>
    </row>
    <row r="868" spans="1:11" ht="24">
      <c r="A868" s="8" t="s">
        <v>113</v>
      </c>
      <c r="B868" s="87" t="s">
        <v>166</v>
      </c>
      <c r="C868" s="5"/>
      <c r="D868" s="8" t="s">
        <v>331</v>
      </c>
      <c r="E868" s="9" t="s">
        <v>97</v>
      </c>
      <c r="F868" s="30">
        <v>0</v>
      </c>
      <c r="G868" s="30">
        <v>0</v>
      </c>
      <c r="H868" s="30">
        <v>0</v>
      </c>
      <c r="I868" s="158"/>
      <c r="J868" s="159"/>
      <c r="K868" s="73"/>
    </row>
    <row r="869" spans="1:11" ht="27.75" customHeight="1">
      <c r="A869" s="31"/>
      <c r="B869" s="34"/>
      <c r="C869" s="41" t="s">
        <v>16</v>
      </c>
      <c r="D869" s="42" t="s">
        <v>17</v>
      </c>
      <c r="E869" s="42"/>
      <c r="F869" s="46"/>
      <c r="G869" s="46"/>
      <c r="H869" s="46"/>
      <c r="I869" s="47"/>
      <c r="J869" s="48"/>
      <c r="K869" s="86"/>
    </row>
    <row r="870" spans="1:11" ht="39.75" customHeight="1">
      <c r="A870" s="169" t="s">
        <v>81</v>
      </c>
      <c r="B870" s="34"/>
      <c r="C870" s="41"/>
      <c r="D870" s="42"/>
      <c r="E870" s="49"/>
      <c r="F870" s="46"/>
      <c r="G870" s="46"/>
      <c r="H870" s="46"/>
      <c r="I870" s="47"/>
      <c r="J870" s="48"/>
      <c r="K870" s="86"/>
    </row>
    <row r="871" spans="1:11" ht="36">
      <c r="A871" s="87" t="s">
        <v>77</v>
      </c>
      <c r="B871" s="87" t="s">
        <v>82</v>
      </c>
      <c r="C871" s="5"/>
      <c r="D871" s="4" t="s">
        <v>53</v>
      </c>
      <c r="E871" s="290" t="s">
        <v>51</v>
      </c>
      <c r="F871" s="30">
        <v>797</v>
      </c>
      <c r="G871" s="30">
        <v>797</v>
      </c>
      <c r="H871" s="30">
        <v>797</v>
      </c>
      <c r="I871" s="293"/>
      <c r="J871" s="294"/>
      <c r="K871" s="73"/>
    </row>
    <row r="872" spans="1:11" ht="36">
      <c r="A872" s="87" t="s">
        <v>69</v>
      </c>
      <c r="B872" s="87" t="s">
        <v>85</v>
      </c>
      <c r="C872" s="5"/>
      <c r="D872" s="4" t="s">
        <v>53</v>
      </c>
      <c r="E872" s="291"/>
      <c r="F872" s="30">
        <v>797</v>
      </c>
      <c r="G872" s="30">
        <v>797</v>
      </c>
      <c r="H872" s="30">
        <v>797</v>
      </c>
      <c r="I872" s="293"/>
      <c r="J872" s="294"/>
      <c r="K872" s="73"/>
    </row>
    <row r="873" spans="1:11" ht="26.25" customHeight="1">
      <c r="A873" s="87" t="s">
        <v>217</v>
      </c>
      <c r="B873" s="87" t="s">
        <v>82</v>
      </c>
      <c r="C873" s="5"/>
      <c r="D873" s="4" t="s">
        <v>53</v>
      </c>
      <c r="E873" s="291"/>
      <c r="F873" s="30">
        <v>797</v>
      </c>
      <c r="G873" s="30">
        <v>797</v>
      </c>
      <c r="H873" s="30">
        <v>797</v>
      </c>
      <c r="I873" s="293"/>
      <c r="J873" s="294"/>
      <c r="K873" s="73"/>
    </row>
    <row r="874" spans="1:11" ht="27" customHeight="1">
      <c r="A874" s="87" t="s">
        <v>70</v>
      </c>
      <c r="B874" s="87" t="s">
        <v>85</v>
      </c>
      <c r="C874" s="5"/>
      <c r="D874" s="4" t="s">
        <v>53</v>
      </c>
      <c r="E874" s="291"/>
      <c r="F874" s="30">
        <v>797</v>
      </c>
      <c r="G874" s="30">
        <v>797</v>
      </c>
      <c r="H874" s="30">
        <v>797</v>
      </c>
      <c r="I874" s="293"/>
      <c r="J874" s="294"/>
      <c r="K874" s="73"/>
    </row>
    <row r="875" spans="1:11" ht="48">
      <c r="A875" s="87" t="s">
        <v>71</v>
      </c>
      <c r="B875" s="87" t="s">
        <v>85</v>
      </c>
      <c r="C875" s="5"/>
      <c r="D875" s="4" t="s">
        <v>53</v>
      </c>
      <c r="E875" s="291"/>
      <c r="F875" s="30">
        <v>797</v>
      </c>
      <c r="G875" s="30">
        <v>797</v>
      </c>
      <c r="H875" s="30">
        <v>797</v>
      </c>
      <c r="I875" s="293"/>
      <c r="J875" s="294"/>
      <c r="K875" s="73"/>
    </row>
    <row r="876" spans="1:11" ht="26.25" customHeight="1">
      <c r="A876" s="21" t="s">
        <v>72</v>
      </c>
      <c r="B876" s="87" t="s">
        <v>84</v>
      </c>
      <c r="C876" s="5"/>
      <c r="D876" s="4" t="s">
        <v>53</v>
      </c>
      <c r="E876" s="291"/>
      <c r="F876" s="30">
        <v>797</v>
      </c>
      <c r="G876" s="30">
        <v>797</v>
      </c>
      <c r="H876" s="30">
        <v>797</v>
      </c>
      <c r="I876" s="293"/>
      <c r="J876" s="294"/>
      <c r="K876" s="73"/>
    </row>
    <row r="877" spans="1:11" ht="24" customHeight="1">
      <c r="A877" s="26" t="s">
        <v>73</v>
      </c>
      <c r="B877" s="87" t="s">
        <v>84</v>
      </c>
      <c r="C877" s="5"/>
      <c r="D877" s="4" t="s">
        <v>53</v>
      </c>
      <c r="E877" s="291"/>
      <c r="F877" s="30">
        <v>797</v>
      </c>
      <c r="G877" s="30">
        <v>797</v>
      </c>
      <c r="H877" s="30">
        <v>797</v>
      </c>
      <c r="I877" s="293"/>
      <c r="J877" s="294"/>
      <c r="K877" s="73"/>
    </row>
    <row r="878" spans="1:11" ht="24" customHeight="1">
      <c r="A878" s="26" t="s">
        <v>78</v>
      </c>
      <c r="B878" s="87" t="s">
        <v>83</v>
      </c>
      <c r="C878" s="5"/>
      <c r="D878" s="4" t="s">
        <v>53</v>
      </c>
      <c r="E878" s="291"/>
      <c r="F878" s="30">
        <v>797</v>
      </c>
      <c r="G878" s="30">
        <v>797</v>
      </c>
      <c r="H878" s="30">
        <v>797</v>
      </c>
      <c r="I878" s="293"/>
      <c r="J878" s="294"/>
      <c r="K878" s="73"/>
    </row>
    <row r="879" spans="1:11" ht="24" customHeight="1">
      <c r="A879" s="26" t="s">
        <v>74</v>
      </c>
      <c r="B879" s="87" t="s">
        <v>84</v>
      </c>
      <c r="C879" s="5"/>
      <c r="D879" s="4" t="s">
        <v>53</v>
      </c>
      <c r="E879" s="291"/>
      <c r="F879" s="30">
        <v>797</v>
      </c>
      <c r="G879" s="30">
        <v>797</v>
      </c>
      <c r="H879" s="30">
        <v>797</v>
      </c>
      <c r="I879" s="293"/>
      <c r="J879" s="294"/>
      <c r="K879" s="73"/>
    </row>
    <row r="880" spans="1:11" ht="24" customHeight="1">
      <c r="A880" s="21" t="s">
        <v>79</v>
      </c>
      <c r="B880" s="87" t="s">
        <v>82</v>
      </c>
      <c r="C880" s="5"/>
      <c r="D880" s="4" t="s">
        <v>53</v>
      </c>
      <c r="E880" s="291"/>
      <c r="F880" s="30">
        <v>797</v>
      </c>
      <c r="G880" s="30">
        <v>797</v>
      </c>
      <c r="H880" s="30">
        <v>797</v>
      </c>
      <c r="I880" s="293"/>
      <c r="J880" s="294"/>
      <c r="K880" s="73"/>
    </row>
    <row r="881" spans="1:11" ht="24" customHeight="1">
      <c r="A881" s="87" t="s">
        <v>75</v>
      </c>
      <c r="B881" s="87" t="s">
        <v>85</v>
      </c>
      <c r="C881" s="5"/>
      <c r="D881" s="4" t="s">
        <v>53</v>
      </c>
      <c r="E881" s="291"/>
      <c r="F881" s="30">
        <v>797</v>
      </c>
      <c r="G881" s="30">
        <v>797</v>
      </c>
      <c r="H881" s="30">
        <v>797</v>
      </c>
      <c r="I881" s="293"/>
      <c r="J881" s="294"/>
      <c r="K881" s="73"/>
    </row>
    <row r="882" spans="1:11" ht="24" customHeight="1">
      <c r="A882" s="21" t="s">
        <v>80</v>
      </c>
      <c r="B882" s="87" t="s">
        <v>82</v>
      </c>
      <c r="C882" s="5"/>
      <c r="D882" s="4" t="s">
        <v>53</v>
      </c>
      <c r="E882" s="291"/>
      <c r="F882" s="30">
        <v>797</v>
      </c>
      <c r="G882" s="30">
        <v>797</v>
      </c>
      <c r="H882" s="30">
        <v>797</v>
      </c>
      <c r="I882" s="293"/>
      <c r="J882" s="294"/>
      <c r="K882" s="73"/>
    </row>
    <row r="883" spans="1:11" ht="24" customHeight="1">
      <c r="A883" s="87" t="s">
        <v>76</v>
      </c>
      <c r="B883" s="87" t="s">
        <v>85</v>
      </c>
      <c r="C883" s="5"/>
      <c r="D883" s="4" t="s">
        <v>53</v>
      </c>
      <c r="E883" s="291"/>
      <c r="F883" s="30">
        <v>797</v>
      </c>
      <c r="G883" s="30">
        <v>797</v>
      </c>
      <c r="H883" s="30">
        <v>797</v>
      </c>
      <c r="I883" s="293"/>
      <c r="J883" s="294"/>
      <c r="K883" s="73"/>
    </row>
    <row r="884" spans="1:11" ht="24" customHeight="1">
      <c r="A884" s="160"/>
      <c r="B884" s="87"/>
      <c r="C884" s="5"/>
      <c r="D884" s="4"/>
      <c r="E884" s="292"/>
      <c r="F884" s="30">
        <v>0</v>
      </c>
      <c r="G884" s="30">
        <v>0</v>
      </c>
      <c r="H884" s="30">
        <v>0</v>
      </c>
      <c r="I884" s="293"/>
      <c r="J884" s="294"/>
      <c r="K884" s="73"/>
    </row>
    <row r="885" spans="1:11" ht="26.25" customHeight="1">
      <c r="A885" s="169" t="s">
        <v>86</v>
      </c>
      <c r="B885" s="34"/>
      <c r="C885" s="41"/>
      <c r="D885" s="42"/>
      <c r="E885" s="49"/>
      <c r="F885" s="46"/>
      <c r="G885" s="46"/>
      <c r="H885" s="46"/>
      <c r="I885" s="47"/>
      <c r="J885" s="48"/>
      <c r="K885" s="86"/>
    </row>
    <row r="886" spans="1:11" ht="24" customHeight="1">
      <c r="A886" s="8" t="s">
        <v>219</v>
      </c>
      <c r="B886" s="87" t="s">
        <v>87</v>
      </c>
      <c r="C886" s="5"/>
      <c r="D886" s="8" t="s">
        <v>331</v>
      </c>
      <c r="E886" s="9" t="s">
        <v>97</v>
      </c>
      <c r="F886" s="30">
        <v>0</v>
      </c>
      <c r="G886" s="30">
        <v>0</v>
      </c>
      <c r="H886" s="30">
        <v>0</v>
      </c>
      <c r="I886" s="293"/>
      <c r="J886" s="294"/>
      <c r="K886" s="73"/>
    </row>
    <row r="887" spans="1:11" ht="36">
      <c r="A887" s="8" t="s">
        <v>220</v>
      </c>
      <c r="B887" s="87" t="s">
        <v>88</v>
      </c>
      <c r="C887" s="5"/>
      <c r="D887" s="8" t="s">
        <v>331</v>
      </c>
      <c r="E887" s="9" t="s">
        <v>97</v>
      </c>
      <c r="F887" s="30">
        <v>0</v>
      </c>
      <c r="G887" s="30">
        <v>0</v>
      </c>
      <c r="H887" s="30">
        <v>0</v>
      </c>
      <c r="I887" s="293"/>
      <c r="J887" s="294"/>
      <c r="K887" s="73"/>
    </row>
    <row r="888" spans="1:11" ht="24">
      <c r="A888" s="8" t="s">
        <v>221</v>
      </c>
      <c r="B888" s="87" t="s">
        <v>89</v>
      </c>
      <c r="C888" s="5"/>
      <c r="D888" s="8" t="s">
        <v>331</v>
      </c>
      <c r="E888" s="9" t="s">
        <v>97</v>
      </c>
      <c r="F888" s="30">
        <v>0</v>
      </c>
      <c r="G888" s="30">
        <v>0</v>
      </c>
      <c r="H888" s="30">
        <v>0</v>
      </c>
      <c r="I888" s="293"/>
      <c r="J888" s="294"/>
      <c r="K888" s="73"/>
    </row>
    <row r="889" spans="1:11" ht="36">
      <c r="A889" s="8" t="s">
        <v>345</v>
      </c>
      <c r="B889" s="87" t="s">
        <v>90</v>
      </c>
      <c r="C889" s="5"/>
      <c r="D889" s="8" t="s">
        <v>331</v>
      </c>
      <c r="E889" s="9" t="s">
        <v>97</v>
      </c>
      <c r="F889" s="30">
        <v>0</v>
      </c>
      <c r="G889" s="30">
        <v>0</v>
      </c>
      <c r="H889" s="30">
        <v>0</v>
      </c>
      <c r="I889" s="293"/>
      <c r="J889" s="294"/>
      <c r="K889" s="73"/>
    </row>
    <row r="890" spans="1:11" ht="36">
      <c r="A890" s="8" t="s">
        <v>222</v>
      </c>
      <c r="B890" s="87" t="s">
        <v>91</v>
      </c>
      <c r="C890" s="5"/>
      <c r="D890" s="8" t="s">
        <v>331</v>
      </c>
      <c r="E890" s="9" t="s">
        <v>97</v>
      </c>
      <c r="F890" s="30">
        <v>0</v>
      </c>
      <c r="G890" s="30">
        <v>0</v>
      </c>
      <c r="H890" s="30">
        <v>0</v>
      </c>
      <c r="I890" s="293"/>
      <c r="J890" s="294"/>
      <c r="K890" s="73"/>
    </row>
    <row r="891" spans="1:11" ht="36">
      <c r="A891" s="26" t="s">
        <v>223</v>
      </c>
      <c r="B891" s="87" t="s">
        <v>92</v>
      </c>
      <c r="C891" s="5"/>
      <c r="D891" s="8" t="s">
        <v>331</v>
      </c>
      <c r="E891" s="9" t="s">
        <v>97</v>
      </c>
      <c r="F891" s="30">
        <v>0</v>
      </c>
      <c r="G891" s="30">
        <v>0</v>
      </c>
      <c r="H891" s="30">
        <v>0</v>
      </c>
      <c r="I891" s="293"/>
      <c r="J891" s="294"/>
      <c r="K891" s="73"/>
    </row>
    <row r="892" spans="1:11" ht="36">
      <c r="A892" s="26" t="s">
        <v>224</v>
      </c>
      <c r="B892" s="87" t="s">
        <v>93</v>
      </c>
      <c r="C892" s="5"/>
      <c r="D892" s="8" t="s">
        <v>331</v>
      </c>
      <c r="E892" s="9" t="s">
        <v>97</v>
      </c>
      <c r="F892" s="30">
        <v>0</v>
      </c>
      <c r="G892" s="30">
        <v>0</v>
      </c>
      <c r="H892" s="30">
        <v>0</v>
      </c>
      <c r="I892" s="293"/>
      <c r="J892" s="294"/>
      <c r="K892" s="73"/>
    </row>
    <row r="893" spans="1:11" ht="24">
      <c r="A893" s="26" t="s">
        <v>225</v>
      </c>
      <c r="B893" s="87" t="s">
        <v>94</v>
      </c>
      <c r="C893" s="5"/>
      <c r="D893" s="8" t="s">
        <v>331</v>
      </c>
      <c r="E893" s="9" t="s">
        <v>97</v>
      </c>
      <c r="F893" s="30">
        <v>0</v>
      </c>
      <c r="G893" s="30">
        <v>0</v>
      </c>
      <c r="H893" s="30">
        <v>0</v>
      </c>
      <c r="I893" s="293"/>
      <c r="J893" s="294"/>
      <c r="K893" s="73"/>
    </row>
    <row r="894" spans="1:11" ht="36">
      <c r="A894" s="26" t="s">
        <v>346</v>
      </c>
      <c r="B894" s="87" t="s">
        <v>95</v>
      </c>
      <c r="C894" s="5"/>
      <c r="D894" s="8" t="s">
        <v>331</v>
      </c>
      <c r="E894" s="9" t="s">
        <v>97</v>
      </c>
      <c r="F894" s="30">
        <v>0</v>
      </c>
      <c r="G894" s="30">
        <v>0</v>
      </c>
      <c r="H894" s="30">
        <v>0</v>
      </c>
      <c r="I894" s="293"/>
      <c r="J894" s="294"/>
      <c r="K894" s="73"/>
    </row>
    <row r="895" spans="1:11" ht="36">
      <c r="A895" s="26" t="s">
        <v>226</v>
      </c>
      <c r="B895" s="87" t="s">
        <v>96</v>
      </c>
      <c r="C895" s="5"/>
      <c r="D895" s="8" t="s">
        <v>331</v>
      </c>
      <c r="E895" s="9" t="s">
        <v>97</v>
      </c>
      <c r="F895" s="30">
        <v>0</v>
      </c>
      <c r="G895" s="30">
        <v>0</v>
      </c>
      <c r="H895" s="30">
        <v>0</v>
      </c>
      <c r="I895" s="293"/>
      <c r="J895" s="294"/>
      <c r="K895" s="73"/>
    </row>
    <row r="896" spans="1:11" ht="39.75" customHeight="1">
      <c r="A896" s="169" t="s">
        <v>156</v>
      </c>
      <c r="B896" s="34"/>
      <c r="C896" s="41"/>
      <c r="D896" s="42"/>
      <c r="E896" s="49"/>
      <c r="F896" s="46"/>
      <c r="G896" s="46"/>
      <c r="H896" s="46"/>
      <c r="I896" s="47"/>
      <c r="J896" s="48"/>
      <c r="K896" s="86"/>
    </row>
    <row r="897" spans="1:11" ht="24" customHeight="1">
      <c r="A897" s="8" t="s">
        <v>146</v>
      </c>
      <c r="B897" s="87" t="s">
        <v>149</v>
      </c>
      <c r="C897" s="5"/>
      <c r="D897" s="4" t="s">
        <v>53</v>
      </c>
      <c r="E897" s="290" t="s">
        <v>51</v>
      </c>
      <c r="F897" s="30">
        <v>188</v>
      </c>
      <c r="G897" s="30">
        <v>188</v>
      </c>
      <c r="H897" s="30">
        <v>188</v>
      </c>
      <c r="I897" s="293"/>
      <c r="J897" s="294"/>
      <c r="K897" s="73"/>
    </row>
    <row r="898" spans="1:11" ht="72">
      <c r="A898" s="21" t="s">
        <v>147</v>
      </c>
      <c r="B898" s="87"/>
      <c r="C898" s="5"/>
      <c r="D898" s="4" t="s">
        <v>53</v>
      </c>
      <c r="E898" s="291"/>
      <c r="F898" s="30">
        <v>188</v>
      </c>
      <c r="G898" s="30">
        <v>188</v>
      </c>
      <c r="H898" s="30">
        <v>188</v>
      </c>
      <c r="I898" s="293"/>
      <c r="J898" s="294"/>
      <c r="K898" s="73"/>
    </row>
    <row r="899" spans="1:11" ht="26.25" customHeight="1">
      <c r="A899" s="8" t="s">
        <v>157</v>
      </c>
      <c r="B899" s="87" t="s">
        <v>450</v>
      </c>
      <c r="C899" s="5"/>
      <c r="D899" s="4" t="s">
        <v>53</v>
      </c>
      <c r="E899" s="291"/>
      <c r="F899" s="30">
        <v>188</v>
      </c>
      <c r="G899" s="30">
        <v>188</v>
      </c>
      <c r="H899" s="30">
        <v>188</v>
      </c>
      <c r="I899" s="293"/>
      <c r="J899" s="294"/>
      <c r="K899" s="73"/>
    </row>
    <row r="900" spans="1:11" ht="27" customHeight="1">
      <c r="A900" s="8" t="s">
        <v>158</v>
      </c>
      <c r="B900" s="87" t="s">
        <v>150</v>
      </c>
      <c r="C900" s="5"/>
      <c r="D900" s="4" t="s">
        <v>53</v>
      </c>
      <c r="E900" s="291"/>
      <c r="F900" s="30">
        <v>188</v>
      </c>
      <c r="G900" s="30">
        <v>188</v>
      </c>
      <c r="H900" s="30">
        <v>188</v>
      </c>
      <c r="I900" s="293"/>
      <c r="J900" s="294"/>
      <c r="K900" s="73"/>
    </row>
    <row r="901" spans="1:11" ht="60">
      <c r="A901" s="21" t="s">
        <v>160</v>
      </c>
      <c r="B901" s="87"/>
      <c r="C901" s="5"/>
      <c r="D901" s="4" t="s">
        <v>53</v>
      </c>
      <c r="E901" s="291"/>
      <c r="F901" s="30">
        <v>188</v>
      </c>
      <c r="G901" s="30">
        <v>188</v>
      </c>
      <c r="H901" s="30">
        <v>188</v>
      </c>
      <c r="I901" s="293"/>
      <c r="J901" s="294"/>
      <c r="K901" s="73"/>
    </row>
    <row r="902" spans="1:11" ht="26.25" customHeight="1">
      <c r="A902" s="8" t="s">
        <v>159</v>
      </c>
      <c r="B902" s="87" t="s">
        <v>151</v>
      </c>
      <c r="C902" s="5"/>
      <c r="D902" s="4" t="s">
        <v>53</v>
      </c>
      <c r="E902" s="291"/>
      <c r="F902" s="30">
        <v>188</v>
      </c>
      <c r="G902" s="30">
        <v>188</v>
      </c>
      <c r="H902" s="30">
        <v>188</v>
      </c>
      <c r="I902" s="293"/>
      <c r="J902" s="294"/>
      <c r="K902" s="73"/>
    </row>
    <row r="903" spans="1:11" ht="24" customHeight="1">
      <c r="A903" s="21" t="s">
        <v>145</v>
      </c>
      <c r="B903" s="87"/>
      <c r="C903" s="5"/>
      <c r="D903" s="4" t="s">
        <v>53</v>
      </c>
      <c r="E903" s="291"/>
      <c r="F903" s="30">
        <v>188</v>
      </c>
      <c r="G903" s="30">
        <v>188</v>
      </c>
      <c r="H903" s="30">
        <v>188</v>
      </c>
      <c r="I903" s="293"/>
      <c r="J903" s="294"/>
      <c r="K903" s="73"/>
    </row>
    <row r="904" spans="1:11" ht="24" customHeight="1">
      <c r="A904" s="21" t="s">
        <v>148</v>
      </c>
      <c r="B904" s="87"/>
      <c r="C904" s="5"/>
      <c r="D904" s="4" t="s">
        <v>53</v>
      </c>
      <c r="E904" s="292"/>
      <c r="F904" s="30">
        <v>188</v>
      </c>
      <c r="G904" s="30">
        <v>188</v>
      </c>
      <c r="H904" s="30">
        <v>188</v>
      </c>
      <c r="I904" s="293"/>
      <c r="J904" s="294"/>
      <c r="K904" s="73"/>
    </row>
    <row r="905" spans="1:11" ht="39.75" customHeight="1">
      <c r="A905" s="169" t="s">
        <v>140</v>
      </c>
      <c r="B905" s="34"/>
      <c r="C905" s="41"/>
      <c r="D905" s="42"/>
      <c r="E905" s="49"/>
      <c r="F905" s="46"/>
      <c r="G905" s="46"/>
      <c r="H905" s="46"/>
      <c r="I905" s="47"/>
      <c r="J905" s="48"/>
      <c r="K905" s="86"/>
    </row>
    <row r="906" spans="1:11" ht="24" customHeight="1">
      <c r="A906" s="8" t="s">
        <v>146</v>
      </c>
      <c r="B906" s="87" t="s">
        <v>141</v>
      </c>
      <c r="C906" s="5"/>
      <c r="D906" s="4" t="s">
        <v>53</v>
      </c>
      <c r="E906" s="290" t="s">
        <v>51</v>
      </c>
      <c r="F906" s="30">
        <v>188</v>
      </c>
      <c r="G906" s="30">
        <v>188</v>
      </c>
      <c r="H906" s="30">
        <v>188</v>
      </c>
      <c r="I906" s="293"/>
      <c r="J906" s="294"/>
      <c r="K906" s="73"/>
    </row>
    <row r="907" spans="1:11" ht="72">
      <c r="A907" s="21" t="s">
        <v>147</v>
      </c>
      <c r="B907" s="87"/>
      <c r="C907" s="5"/>
      <c r="D907" s="4" t="s">
        <v>53</v>
      </c>
      <c r="E907" s="291"/>
      <c r="F907" s="30">
        <v>188</v>
      </c>
      <c r="G907" s="30">
        <v>188</v>
      </c>
      <c r="H907" s="30">
        <v>188</v>
      </c>
      <c r="I907" s="293"/>
      <c r="J907" s="294"/>
      <c r="K907" s="73"/>
    </row>
    <row r="908" spans="1:11" ht="26.25" customHeight="1">
      <c r="A908" s="8" t="s">
        <v>157</v>
      </c>
      <c r="B908" s="87" t="s">
        <v>142</v>
      </c>
      <c r="C908" s="5"/>
      <c r="D908" s="4" t="s">
        <v>53</v>
      </c>
      <c r="E908" s="291"/>
      <c r="F908" s="30">
        <v>188</v>
      </c>
      <c r="G908" s="30">
        <v>188</v>
      </c>
      <c r="H908" s="30">
        <v>188</v>
      </c>
      <c r="I908" s="293"/>
      <c r="J908" s="294"/>
      <c r="K908" s="73"/>
    </row>
    <row r="909" spans="1:11" ht="27" customHeight="1">
      <c r="A909" s="21" t="s">
        <v>160</v>
      </c>
      <c r="B909" s="87"/>
      <c r="C909" s="5"/>
      <c r="D909" s="4" t="s">
        <v>53</v>
      </c>
      <c r="E909" s="291"/>
      <c r="F909" s="30">
        <v>188</v>
      </c>
      <c r="G909" s="30">
        <v>188</v>
      </c>
      <c r="H909" s="30">
        <v>188</v>
      </c>
      <c r="I909" s="293"/>
      <c r="J909" s="294"/>
      <c r="K909" s="73"/>
    </row>
    <row r="910" spans="1:11" ht="24">
      <c r="A910" s="8" t="s">
        <v>158</v>
      </c>
      <c r="B910" s="87" t="s">
        <v>143</v>
      </c>
      <c r="C910" s="5"/>
      <c r="D910" s="4" t="s">
        <v>53</v>
      </c>
      <c r="E910" s="291"/>
      <c r="F910" s="30">
        <v>188</v>
      </c>
      <c r="G910" s="30">
        <v>188</v>
      </c>
      <c r="H910" s="30">
        <v>188</v>
      </c>
      <c r="I910" s="293"/>
      <c r="J910" s="294"/>
      <c r="K910" s="73"/>
    </row>
    <row r="911" spans="1:11" ht="26.25" customHeight="1">
      <c r="A911" s="8" t="s">
        <v>159</v>
      </c>
      <c r="B911" s="87" t="s">
        <v>144</v>
      </c>
      <c r="C911" s="5"/>
      <c r="D911" s="4" t="s">
        <v>53</v>
      </c>
      <c r="E911" s="291"/>
      <c r="F911" s="30">
        <v>188</v>
      </c>
      <c r="G911" s="30">
        <v>188</v>
      </c>
      <c r="H911" s="30">
        <v>188</v>
      </c>
      <c r="I911" s="293"/>
      <c r="J911" s="294"/>
      <c r="K911" s="73"/>
    </row>
    <row r="912" spans="1:11" ht="24" customHeight="1">
      <c r="A912" s="87" t="s">
        <v>145</v>
      </c>
      <c r="B912" s="87" t="s">
        <v>451</v>
      </c>
      <c r="C912" s="5"/>
      <c r="D912" s="4" t="s">
        <v>53</v>
      </c>
      <c r="E912" s="291"/>
      <c r="F912" s="30">
        <v>188</v>
      </c>
      <c r="G912" s="30">
        <v>188</v>
      </c>
      <c r="H912" s="30">
        <v>188</v>
      </c>
      <c r="I912" s="293"/>
      <c r="J912" s="294"/>
      <c r="K912" s="73"/>
    </row>
    <row r="913" spans="1:11" ht="24" customHeight="1">
      <c r="A913" s="21" t="s">
        <v>148</v>
      </c>
      <c r="B913" s="87"/>
      <c r="C913" s="5"/>
      <c r="D913" s="4" t="s">
        <v>53</v>
      </c>
      <c r="E913" s="292"/>
      <c r="F913" s="30">
        <v>188</v>
      </c>
      <c r="G913" s="30">
        <v>188</v>
      </c>
      <c r="H913" s="30">
        <v>188</v>
      </c>
      <c r="I913" s="293"/>
      <c r="J913" s="294"/>
      <c r="K913" s="73"/>
    </row>
    <row r="914" spans="1:11" ht="39.75" customHeight="1">
      <c r="A914" s="169" t="s">
        <v>152</v>
      </c>
      <c r="B914" s="34"/>
      <c r="C914" s="41"/>
      <c r="D914" s="42"/>
      <c r="E914" s="49"/>
      <c r="F914" s="46"/>
      <c r="G914" s="46"/>
      <c r="H914" s="46"/>
      <c r="I914" s="47"/>
      <c r="J914" s="48"/>
      <c r="K914" s="86"/>
    </row>
    <row r="915" spans="1:11" ht="24" customHeight="1">
      <c r="A915" s="8" t="s">
        <v>146</v>
      </c>
      <c r="B915" s="87" t="s">
        <v>153</v>
      </c>
      <c r="C915" s="5"/>
      <c r="D915" s="4" t="s">
        <v>53</v>
      </c>
      <c r="E915" s="290" t="s">
        <v>51</v>
      </c>
      <c r="F915" s="30">
        <v>188</v>
      </c>
      <c r="G915" s="30">
        <v>188</v>
      </c>
      <c r="H915" s="30">
        <v>188</v>
      </c>
      <c r="I915" s="293"/>
      <c r="J915" s="294"/>
      <c r="K915" s="73"/>
    </row>
    <row r="916" spans="1:11" ht="72">
      <c r="A916" s="21" t="s">
        <v>147</v>
      </c>
      <c r="B916" s="87"/>
      <c r="C916" s="5"/>
      <c r="D916" s="4" t="s">
        <v>53</v>
      </c>
      <c r="E916" s="291"/>
      <c r="F916" s="30">
        <v>188</v>
      </c>
      <c r="G916" s="30">
        <v>188</v>
      </c>
      <c r="H916" s="30">
        <v>188</v>
      </c>
      <c r="I916" s="293"/>
      <c r="J916" s="294"/>
      <c r="K916" s="73"/>
    </row>
    <row r="917" spans="1:11" ht="26.25" customHeight="1">
      <c r="A917" s="21" t="s">
        <v>157</v>
      </c>
      <c r="B917" s="87"/>
      <c r="C917" s="5"/>
      <c r="D917" s="4" t="s">
        <v>53</v>
      </c>
      <c r="E917" s="291"/>
      <c r="F917" s="30">
        <v>188</v>
      </c>
      <c r="G917" s="30">
        <v>188</v>
      </c>
      <c r="H917" s="30">
        <v>188</v>
      </c>
      <c r="I917" s="293"/>
      <c r="J917" s="294"/>
      <c r="K917" s="73"/>
    </row>
    <row r="918" spans="1:11" ht="27" customHeight="1">
      <c r="A918" s="21" t="s">
        <v>160</v>
      </c>
      <c r="B918" s="87"/>
      <c r="C918" s="5"/>
      <c r="D918" s="4" t="s">
        <v>53</v>
      </c>
      <c r="E918" s="291"/>
      <c r="F918" s="30">
        <v>188</v>
      </c>
      <c r="G918" s="30">
        <v>188</v>
      </c>
      <c r="H918" s="30">
        <v>188</v>
      </c>
      <c r="I918" s="293"/>
      <c r="J918" s="294"/>
      <c r="K918" s="73"/>
    </row>
    <row r="919" spans="1:11" ht="24">
      <c r="A919" s="8" t="s">
        <v>158</v>
      </c>
      <c r="B919" s="87" t="s">
        <v>452</v>
      </c>
      <c r="C919" s="5"/>
      <c r="D919" s="4" t="s">
        <v>53</v>
      </c>
      <c r="E919" s="291"/>
      <c r="F919" s="30">
        <v>188</v>
      </c>
      <c r="G919" s="30">
        <v>188</v>
      </c>
      <c r="H919" s="30">
        <v>188</v>
      </c>
      <c r="I919" s="293"/>
      <c r="J919" s="294"/>
      <c r="K919" s="73"/>
    </row>
    <row r="920" spans="1:11" ht="26.25" customHeight="1">
      <c r="A920" s="8" t="s">
        <v>159</v>
      </c>
      <c r="B920" s="87" t="s">
        <v>154</v>
      </c>
      <c r="C920" s="5"/>
      <c r="D920" s="4" t="s">
        <v>53</v>
      </c>
      <c r="E920" s="291"/>
      <c r="F920" s="30">
        <v>188</v>
      </c>
      <c r="G920" s="30">
        <v>188</v>
      </c>
      <c r="H920" s="30">
        <v>188</v>
      </c>
      <c r="I920" s="293"/>
      <c r="J920" s="294"/>
      <c r="K920" s="73"/>
    </row>
    <row r="921" spans="1:11" ht="24" customHeight="1">
      <c r="A921" s="87" t="s">
        <v>145</v>
      </c>
      <c r="B921" s="87" t="s">
        <v>155</v>
      </c>
      <c r="C921" s="5"/>
      <c r="D921" s="4" t="s">
        <v>53</v>
      </c>
      <c r="E921" s="291"/>
      <c r="F921" s="30">
        <v>188</v>
      </c>
      <c r="G921" s="30">
        <v>188</v>
      </c>
      <c r="H921" s="30">
        <v>188</v>
      </c>
      <c r="I921" s="293"/>
      <c r="J921" s="294"/>
      <c r="K921" s="73"/>
    </row>
    <row r="922" spans="1:11" ht="24" customHeight="1">
      <c r="A922" s="21" t="s">
        <v>148</v>
      </c>
      <c r="B922" s="87"/>
      <c r="C922" s="5"/>
      <c r="D922" s="4" t="s">
        <v>53</v>
      </c>
      <c r="E922" s="292"/>
      <c r="F922" s="30">
        <v>188</v>
      </c>
      <c r="G922" s="30">
        <v>188</v>
      </c>
      <c r="H922" s="30">
        <v>188</v>
      </c>
      <c r="I922" s="293"/>
      <c r="J922" s="294"/>
      <c r="K922" s="73"/>
    </row>
    <row r="923" spans="1:11" ht="26.25" customHeight="1">
      <c r="A923" s="169" t="s">
        <v>138</v>
      </c>
      <c r="B923" s="34"/>
      <c r="C923" s="41"/>
      <c r="D923" s="42"/>
      <c r="E923" s="49"/>
      <c r="F923" s="46"/>
      <c r="G923" s="46"/>
      <c r="H923" s="46"/>
      <c r="I923" s="47"/>
      <c r="J923" s="48"/>
      <c r="K923" s="86"/>
    </row>
    <row r="924" spans="1:11">
      <c r="A924" s="8" t="s">
        <v>109</v>
      </c>
      <c r="B924" s="87" t="s">
        <v>161</v>
      </c>
      <c r="C924" s="5"/>
      <c r="D924" s="8" t="s">
        <v>331</v>
      </c>
      <c r="E924" s="9" t="s">
        <v>97</v>
      </c>
      <c r="F924" s="30">
        <v>0</v>
      </c>
      <c r="G924" s="30">
        <v>0</v>
      </c>
      <c r="H924" s="30">
        <v>0</v>
      </c>
      <c r="I924" s="158"/>
      <c r="J924" s="159"/>
      <c r="K924" s="73"/>
    </row>
    <row r="925" spans="1:11">
      <c r="A925" s="8" t="s">
        <v>110</v>
      </c>
      <c r="B925" s="87" t="s">
        <v>162</v>
      </c>
      <c r="C925" s="5"/>
      <c r="D925" s="8" t="s">
        <v>331</v>
      </c>
      <c r="E925" s="9" t="s">
        <v>97</v>
      </c>
      <c r="F925" s="30">
        <v>0</v>
      </c>
      <c r="G925" s="30">
        <v>0</v>
      </c>
      <c r="H925" s="30">
        <v>0</v>
      </c>
      <c r="I925" s="158"/>
      <c r="J925" s="159"/>
      <c r="K925" s="73"/>
    </row>
    <row r="926" spans="1:11">
      <c r="A926" s="8" t="s">
        <v>114</v>
      </c>
      <c r="B926" s="87" t="s">
        <v>163</v>
      </c>
      <c r="C926" s="5"/>
      <c r="D926" s="8" t="s">
        <v>331</v>
      </c>
      <c r="E926" s="9" t="s">
        <v>97</v>
      </c>
      <c r="F926" s="30">
        <v>0</v>
      </c>
      <c r="G926" s="30">
        <v>0</v>
      </c>
      <c r="H926" s="30">
        <v>0</v>
      </c>
      <c r="I926" s="158"/>
      <c r="J926" s="159"/>
      <c r="K926" s="73"/>
    </row>
    <row r="927" spans="1:11">
      <c r="A927" s="8" t="s">
        <v>111</v>
      </c>
      <c r="B927" s="87" t="s">
        <v>164</v>
      </c>
      <c r="C927" s="5"/>
      <c r="D927" s="8" t="s">
        <v>331</v>
      </c>
      <c r="E927" s="9" t="s">
        <v>97</v>
      </c>
      <c r="F927" s="30">
        <v>0</v>
      </c>
      <c r="G927" s="30">
        <v>0</v>
      </c>
      <c r="H927" s="30">
        <v>0</v>
      </c>
      <c r="I927" s="158"/>
      <c r="J927" s="159"/>
      <c r="K927" s="73"/>
    </row>
    <row r="928" spans="1:11">
      <c r="A928" s="8" t="s">
        <v>112</v>
      </c>
      <c r="B928" s="87" t="s">
        <v>165</v>
      </c>
      <c r="C928" s="5"/>
      <c r="D928" s="8" t="s">
        <v>331</v>
      </c>
      <c r="E928" s="9" t="s">
        <v>97</v>
      </c>
      <c r="F928" s="30">
        <v>0</v>
      </c>
      <c r="G928" s="30">
        <v>0</v>
      </c>
      <c r="H928" s="30">
        <v>0</v>
      </c>
      <c r="I928" s="158"/>
      <c r="J928" s="159"/>
      <c r="K928" s="73"/>
    </row>
    <row r="929" spans="1:11" ht="24">
      <c r="A929" s="8" t="s">
        <v>113</v>
      </c>
      <c r="B929" s="87" t="s">
        <v>166</v>
      </c>
      <c r="C929" s="5"/>
      <c r="D929" s="8" t="s">
        <v>331</v>
      </c>
      <c r="E929" s="9" t="s">
        <v>97</v>
      </c>
      <c r="F929" s="30">
        <v>0</v>
      </c>
      <c r="G929" s="30">
        <v>0</v>
      </c>
      <c r="H929" s="30">
        <v>0</v>
      </c>
      <c r="I929" s="158"/>
      <c r="J929" s="159"/>
      <c r="K929" s="73"/>
    </row>
    <row r="930" spans="1:11">
      <c r="A930" s="31"/>
      <c r="B930" s="34"/>
      <c r="C930" s="41" t="s">
        <v>18</v>
      </c>
      <c r="D930" s="42" t="s">
        <v>19</v>
      </c>
      <c r="E930" s="42"/>
      <c r="F930" s="46"/>
      <c r="G930" s="46"/>
      <c r="H930" s="46"/>
      <c r="I930" s="47"/>
      <c r="J930" s="48"/>
      <c r="K930" s="86"/>
    </row>
    <row r="931" spans="1:11" ht="36">
      <c r="A931" s="169" t="s">
        <v>81</v>
      </c>
      <c r="B931" s="34"/>
      <c r="C931" s="41"/>
      <c r="D931" s="42"/>
      <c r="E931" s="49"/>
      <c r="F931" s="46"/>
      <c r="G931" s="46"/>
      <c r="H931" s="46"/>
      <c r="I931" s="47"/>
      <c r="J931" s="48"/>
      <c r="K931" s="86"/>
    </row>
    <row r="932" spans="1:11" ht="15" customHeight="1">
      <c r="A932" s="87" t="s">
        <v>77</v>
      </c>
      <c r="B932" s="87" t="s">
        <v>82</v>
      </c>
      <c r="C932" s="5"/>
      <c r="D932" s="8" t="s">
        <v>331</v>
      </c>
      <c r="E932" s="290" t="s">
        <v>100</v>
      </c>
      <c r="F932" s="30">
        <v>0</v>
      </c>
      <c r="G932" s="30">
        <v>0</v>
      </c>
      <c r="H932" s="30">
        <v>0</v>
      </c>
      <c r="I932" s="158"/>
      <c r="J932" s="159"/>
      <c r="K932" s="73"/>
    </row>
    <row r="933" spans="1:11" ht="15" customHeight="1">
      <c r="A933" s="87" t="s">
        <v>69</v>
      </c>
      <c r="B933" s="87" t="s">
        <v>85</v>
      </c>
      <c r="C933" s="5"/>
      <c r="D933" s="8" t="s">
        <v>331</v>
      </c>
      <c r="E933" s="291"/>
      <c r="F933" s="30">
        <v>0</v>
      </c>
      <c r="G933" s="30">
        <v>0</v>
      </c>
      <c r="H933" s="30">
        <v>0</v>
      </c>
      <c r="I933" s="158"/>
      <c r="J933" s="159"/>
      <c r="K933" s="73"/>
    </row>
    <row r="934" spans="1:11" ht="14.25" customHeight="1">
      <c r="A934" s="87" t="s">
        <v>217</v>
      </c>
      <c r="B934" s="87" t="s">
        <v>82</v>
      </c>
      <c r="C934" s="5"/>
      <c r="D934" s="8" t="s">
        <v>331</v>
      </c>
      <c r="E934" s="291"/>
      <c r="F934" s="30">
        <v>0</v>
      </c>
      <c r="G934" s="30">
        <v>0</v>
      </c>
      <c r="H934" s="30">
        <v>0</v>
      </c>
      <c r="I934" s="158"/>
      <c r="J934" s="159"/>
      <c r="K934" s="73"/>
    </row>
    <row r="935" spans="1:11" ht="13.5" customHeight="1">
      <c r="A935" s="87" t="s">
        <v>70</v>
      </c>
      <c r="B935" s="87" t="s">
        <v>85</v>
      </c>
      <c r="C935" s="5"/>
      <c r="D935" s="8" t="s">
        <v>331</v>
      </c>
      <c r="E935" s="291"/>
      <c r="F935" s="30">
        <v>0</v>
      </c>
      <c r="G935" s="30">
        <v>0</v>
      </c>
      <c r="H935" s="30">
        <v>0</v>
      </c>
      <c r="I935" s="158"/>
      <c r="J935" s="159"/>
      <c r="K935" s="73"/>
    </row>
    <row r="936" spans="1:11" ht="14.25" customHeight="1">
      <c r="A936" s="87" t="s">
        <v>71</v>
      </c>
      <c r="B936" s="87" t="s">
        <v>85</v>
      </c>
      <c r="C936" s="5"/>
      <c r="D936" s="8" t="s">
        <v>331</v>
      </c>
      <c r="E936" s="291"/>
      <c r="F936" s="30">
        <v>0</v>
      </c>
      <c r="G936" s="30">
        <v>0</v>
      </c>
      <c r="H936" s="30">
        <v>0</v>
      </c>
      <c r="I936" s="158"/>
      <c r="J936" s="159"/>
      <c r="K936" s="73"/>
    </row>
    <row r="937" spans="1:11" ht="15.75" customHeight="1">
      <c r="A937" s="21" t="s">
        <v>72</v>
      </c>
      <c r="B937" s="87" t="s">
        <v>84</v>
      </c>
      <c r="C937" s="5"/>
      <c r="D937" s="8" t="s">
        <v>331</v>
      </c>
      <c r="E937" s="291"/>
      <c r="F937" s="30">
        <v>0</v>
      </c>
      <c r="G937" s="30">
        <v>0</v>
      </c>
      <c r="H937" s="30">
        <v>0</v>
      </c>
      <c r="I937" s="158"/>
      <c r="J937" s="159"/>
      <c r="K937" s="73"/>
    </row>
    <row r="938" spans="1:11" ht="15.75" customHeight="1">
      <c r="A938" s="26" t="s">
        <v>73</v>
      </c>
      <c r="B938" s="87" t="s">
        <v>84</v>
      </c>
      <c r="C938" s="5"/>
      <c r="D938" s="8" t="s">
        <v>331</v>
      </c>
      <c r="E938" s="291"/>
      <c r="F938" s="30">
        <v>0</v>
      </c>
      <c r="G938" s="30">
        <v>0</v>
      </c>
      <c r="H938" s="30">
        <v>0</v>
      </c>
      <c r="I938" s="158"/>
      <c r="J938" s="159"/>
      <c r="K938" s="73"/>
    </row>
    <row r="939" spans="1:11" ht="15.75" customHeight="1">
      <c r="A939" s="26" t="s">
        <v>78</v>
      </c>
      <c r="B939" s="87" t="s">
        <v>83</v>
      </c>
      <c r="C939" s="5"/>
      <c r="D939" s="8" t="s">
        <v>331</v>
      </c>
      <c r="E939" s="291"/>
      <c r="F939" s="30">
        <v>0</v>
      </c>
      <c r="G939" s="30">
        <v>0</v>
      </c>
      <c r="H939" s="30">
        <v>0</v>
      </c>
      <c r="I939" s="158"/>
      <c r="J939" s="159"/>
      <c r="K939" s="73"/>
    </row>
    <row r="940" spans="1:11" ht="15.75" customHeight="1">
      <c r="A940" s="26" t="s">
        <v>74</v>
      </c>
      <c r="B940" s="87" t="s">
        <v>84</v>
      </c>
      <c r="C940" s="5"/>
      <c r="D940" s="8" t="s">
        <v>331</v>
      </c>
      <c r="E940" s="291"/>
      <c r="F940" s="30">
        <v>0</v>
      </c>
      <c r="G940" s="30">
        <v>0</v>
      </c>
      <c r="H940" s="30">
        <v>0</v>
      </c>
      <c r="I940" s="158"/>
      <c r="J940" s="159"/>
      <c r="K940" s="73"/>
    </row>
    <row r="941" spans="1:11" ht="15.75" customHeight="1">
      <c r="A941" s="21" t="s">
        <v>79</v>
      </c>
      <c r="B941" s="87" t="s">
        <v>82</v>
      </c>
      <c r="C941" s="5"/>
      <c r="D941" s="8" t="s">
        <v>331</v>
      </c>
      <c r="E941" s="291"/>
      <c r="F941" s="30">
        <v>0</v>
      </c>
      <c r="G941" s="30">
        <v>0</v>
      </c>
      <c r="H941" s="30">
        <v>0</v>
      </c>
      <c r="I941" s="158"/>
      <c r="J941" s="159"/>
      <c r="K941" s="73"/>
    </row>
    <row r="942" spans="1:11" ht="15.75" customHeight="1">
      <c r="A942" s="87" t="s">
        <v>75</v>
      </c>
      <c r="B942" s="87" t="s">
        <v>85</v>
      </c>
      <c r="C942" s="5"/>
      <c r="D942" s="8" t="s">
        <v>331</v>
      </c>
      <c r="E942" s="291"/>
      <c r="F942" s="30">
        <v>0</v>
      </c>
      <c r="G942" s="30">
        <v>0</v>
      </c>
      <c r="H942" s="30">
        <v>0</v>
      </c>
      <c r="I942" s="158"/>
      <c r="J942" s="159"/>
      <c r="K942" s="73"/>
    </row>
    <row r="943" spans="1:11" ht="15.75" customHeight="1">
      <c r="A943" s="21" t="s">
        <v>80</v>
      </c>
      <c r="B943" s="87" t="s">
        <v>82</v>
      </c>
      <c r="C943" s="5"/>
      <c r="D943" s="8" t="s">
        <v>331</v>
      </c>
      <c r="E943" s="291"/>
      <c r="F943" s="30">
        <v>0</v>
      </c>
      <c r="G943" s="30">
        <v>0</v>
      </c>
      <c r="H943" s="30">
        <v>0</v>
      </c>
      <c r="I943" s="158"/>
      <c r="J943" s="159"/>
      <c r="K943" s="73"/>
    </row>
    <row r="944" spans="1:11" ht="15.75" customHeight="1">
      <c r="A944" s="87" t="s">
        <v>76</v>
      </c>
      <c r="B944" s="87" t="s">
        <v>85</v>
      </c>
      <c r="C944" s="5"/>
      <c r="D944" s="8" t="s">
        <v>331</v>
      </c>
      <c r="E944" s="291"/>
      <c r="F944" s="30">
        <v>0</v>
      </c>
      <c r="G944" s="30">
        <v>0</v>
      </c>
      <c r="H944" s="30">
        <v>0</v>
      </c>
      <c r="I944" s="158"/>
      <c r="J944" s="159"/>
      <c r="K944" s="73"/>
    </row>
    <row r="945" spans="1:11" ht="15.75" customHeight="1">
      <c r="A945" s="160"/>
      <c r="B945" s="87"/>
      <c r="C945" s="5"/>
      <c r="D945" s="8" t="s">
        <v>331</v>
      </c>
      <c r="E945" s="292"/>
      <c r="F945" s="30">
        <v>0</v>
      </c>
      <c r="G945" s="30">
        <v>0</v>
      </c>
      <c r="H945" s="30">
        <v>0</v>
      </c>
      <c r="I945" s="158"/>
      <c r="J945" s="159"/>
      <c r="K945" s="73"/>
    </row>
    <row r="946" spans="1:11" ht="26.25" customHeight="1">
      <c r="A946" s="169" t="s">
        <v>86</v>
      </c>
      <c r="B946" s="34"/>
      <c r="C946" s="41"/>
      <c r="D946" s="42"/>
      <c r="E946" s="42"/>
      <c r="F946" s="46"/>
      <c r="G946" s="46"/>
      <c r="H946" s="46"/>
      <c r="I946" s="47"/>
      <c r="J946" s="48"/>
      <c r="K946" s="86"/>
    </row>
    <row r="947" spans="1:11" ht="15.75" customHeight="1">
      <c r="A947" s="8" t="s">
        <v>219</v>
      </c>
      <c r="B947" s="87" t="s">
        <v>87</v>
      </c>
      <c r="C947" s="5"/>
      <c r="D947" s="8" t="s">
        <v>331</v>
      </c>
      <c r="E947" s="9" t="s">
        <v>97</v>
      </c>
      <c r="F947" s="30">
        <v>0</v>
      </c>
      <c r="G947" s="30">
        <v>0</v>
      </c>
      <c r="H947" s="30">
        <v>0</v>
      </c>
      <c r="I947" s="158"/>
      <c r="J947" s="159"/>
      <c r="K947" s="73"/>
    </row>
    <row r="948" spans="1:11" ht="15.75" customHeight="1">
      <c r="A948" s="8" t="s">
        <v>220</v>
      </c>
      <c r="B948" s="87" t="s">
        <v>88</v>
      </c>
      <c r="C948" s="5"/>
      <c r="D948" s="8" t="s">
        <v>331</v>
      </c>
      <c r="E948" s="9" t="s">
        <v>97</v>
      </c>
      <c r="F948" s="30">
        <v>0</v>
      </c>
      <c r="G948" s="30">
        <v>0</v>
      </c>
      <c r="H948" s="30">
        <v>0</v>
      </c>
      <c r="I948" s="158"/>
      <c r="J948" s="159"/>
      <c r="K948" s="73"/>
    </row>
    <row r="949" spans="1:11" ht="15.75" customHeight="1">
      <c r="A949" s="8" t="s">
        <v>221</v>
      </c>
      <c r="B949" s="87" t="s">
        <v>89</v>
      </c>
      <c r="C949" s="5"/>
      <c r="D949" s="8" t="s">
        <v>331</v>
      </c>
      <c r="E949" s="9" t="s">
        <v>97</v>
      </c>
      <c r="F949" s="30">
        <v>0</v>
      </c>
      <c r="G949" s="30">
        <v>0</v>
      </c>
      <c r="H949" s="30">
        <v>0</v>
      </c>
      <c r="I949" s="158"/>
      <c r="J949" s="159"/>
      <c r="K949" s="73"/>
    </row>
    <row r="950" spans="1:11" ht="15.75" customHeight="1">
      <c r="A950" s="8" t="s">
        <v>345</v>
      </c>
      <c r="B950" s="87" t="s">
        <v>90</v>
      </c>
      <c r="C950" s="5"/>
      <c r="D950" s="8" t="s">
        <v>331</v>
      </c>
      <c r="E950" s="9" t="s">
        <v>97</v>
      </c>
      <c r="F950" s="30">
        <v>0</v>
      </c>
      <c r="G950" s="30">
        <v>0</v>
      </c>
      <c r="H950" s="30">
        <v>0</v>
      </c>
      <c r="I950" s="158"/>
      <c r="J950" s="159"/>
      <c r="K950" s="73"/>
    </row>
    <row r="951" spans="1:11" ht="15.75" customHeight="1">
      <c r="A951" s="8" t="s">
        <v>222</v>
      </c>
      <c r="B951" s="87" t="s">
        <v>91</v>
      </c>
      <c r="C951" s="5"/>
      <c r="D951" s="8" t="s">
        <v>331</v>
      </c>
      <c r="E951" s="9" t="s">
        <v>97</v>
      </c>
      <c r="F951" s="30">
        <v>0</v>
      </c>
      <c r="G951" s="30">
        <v>0</v>
      </c>
      <c r="H951" s="30">
        <v>0</v>
      </c>
      <c r="I951" s="158"/>
      <c r="J951" s="159"/>
      <c r="K951" s="73"/>
    </row>
    <row r="952" spans="1:11" ht="15.75" customHeight="1">
      <c r="A952" s="26" t="s">
        <v>223</v>
      </c>
      <c r="B952" s="87" t="s">
        <v>92</v>
      </c>
      <c r="C952" s="5"/>
      <c r="D952" s="8" t="s">
        <v>331</v>
      </c>
      <c r="E952" s="9" t="s">
        <v>97</v>
      </c>
      <c r="F952" s="30">
        <v>0</v>
      </c>
      <c r="G952" s="30">
        <v>0</v>
      </c>
      <c r="H952" s="30">
        <v>0</v>
      </c>
      <c r="I952" s="158"/>
      <c r="J952" s="159"/>
      <c r="K952" s="73"/>
    </row>
    <row r="953" spans="1:11" ht="15.75" customHeight="1">
      <c r="A953" s="26" t="s">
        <v>224</v>
      </c>
      <c r="B953" s="87" t="s">
        <v>93</v>
      </c>
      <c r="C953" s="5"/>
      <c r="D953" s="8" t="s">
        <v>331</v>
      </c>
      <c r="E953" s="9" t="s">
        <v>97</v>
      </c>
      <c r="F953" s="30">
        <v>0</v>
      </c>
      <c r="G953" s="30">
        <v>0</v>
      </c>
      <c r="H953" s="30">
        <v>0</v>
      </c>
      <c r="I953" s="158"/>
      <c r="J953" s="159"/>
      <c r="K953" s="73"/>
    </row>
    <row r="954" spans="1:11" ht="15.75" customHeight="1">
      <c r="A954" s="26" t="s">
        <v>225</v>
      </c>
      <c r="B954" s="87" t="s">
        <v>94</v>
      </c>
      <c r="C954" s="5"/>
      <c r="D954" s="8" t="s">
        <v>331</v>
      </c>
      <c r="E954" s="9" t="s">
        <v>97</v>
      </c>
      <c r="F954" s="30">
        <v>0</v>
      </c>
      <c r="G954" s="30">
        <v>0</v>
      </c>
      <c r="H954" s="30">
        <v>0</v>
      </c>
      <c r="I954" s="158"/>
      <c r="J954" s="159"/>
      <c r="K954" s="73"/>
    </row>
    <row r="955" spans="1:11" ht="15.75" customHeight="1">
      <c r="A955" s="26" t="s">
        <v>346</v>
      </c>
      <c r="B955" s="87" t="s">
        <v>95</v>
      </c>
      <c r="C955" s="5"/>
      <c r="D955" s="8" t="s">
        <v>331</v>
      </c>
      <c r="E955" s="9" t="s">
        <v>97</v>
      </c>
      <c r="F955" s="30">
        <v>0</v>
      </c>
      <c r="G955" s="30">
        <v>0</v>
      </c>
      <c r="H955" s="30">
        <v>0</v>
      </c>
      <c r="I955" s="158"/>
      <c r="J955" s="159"/>
      <c r="K955" s="73"/>
    </row>
    <row r="956" spans="1:11" ht="15.75" customHeight="1">
      <c r="A956" s="26" t="s">
        <v>226</v>
      </c>
      <c r="B956" s="87" t="s">
        <v>96</v>
      </c>
      <c r="C956" s="5"/>
      <c r="D956" s="8" t="s">
        <v>331</v>
      </c>
      <c r="E956" s="9" t="s">
        <v>97</v>
      </c>
      <c r="F956" s="30">
        <v>0</v>
      </c>
      <c r="G956" s="30">
        <v>0</v>
      </c>
      <c r="H956" s="30">
        <v>0</v>
      </c>
      <c r="I956" s="158"/>
      <c r="J956" s="159"/>
      <c r="K956" s="73"/>
    </row>
    <row r="957" spans="1:11" ht="36">
      <c r="A957" s="169" t="s">
        <v>156</v>
      </c>
      <c r="B957" s="34"/>
      <c r="C957" s="41"/>
      <c r="D957" s="42"/>
      <c r="E957" s="49"/>
      <c r="F957" s="46"/>
      <c r="G957" s="46"/>
      <c r="H957" s="46"/>
      <c r="I957" s="47"/>
      <c r="J957" s="48"/>
      <c r="K957" s="86"/>
    </row>
    <row r="958" spans="1:11" ht="15" customHeight="1">
      <c r="A958" s="8" t="s">
        <v>146</v>
      </c>
      <c r="B958" s="87" t="s">
        <v>149</v>
      </c>
      <c r="C958" s="5"/>
      <c r="D958" s="8" t="s">
        <v>331</v>
      </c>
      <c r="E958" s="290" t="s">
        <v>100</v>
      </c>
      <c r="F958" s="30">
        <v>0</v>
      </c>
      <c r="G958" s="30">
        <v>0</v>
      </c>
      <c r="H958" s="30">
        <v>0</v>
      </c>
      <c r="I958" s="158"/>
      <c r="J958" s="159"/>
      <c r="K958" s="73"/>
    </row>
    <row r="959" spans="1:11" ht="15" customHeight="1">
      <c r="A959" s="21" t="s">
        <v>147</v>
      </c>
      <c r="B959" s="87"/>
      <c r="C959" s="5"/>
      <c r="D959" s="8" t="s">
        <v>331</v>
      </c>
      <c r="E959" s="291"/>
      <c r="F959" s="30">
        <v>0</v>
      </c>
      <c r="G959" s="30">
        <v>0</v>
      </c>
      <c r="H959" s="30">
        <v>0</v>
      </c>
      <c r="I959" s="158"/>
      <c r="J959" s="159"/>
      <c r="K959" s="73"/>
    </row>
    <row r="960" spans="1:11" ht="14.25" customHeight="1">
      <c r="A960" s="8" t="s">
        <v>157</v>
      </c>
      <c r="B960" s="87" t="s">
        <v>450</v>
      </c>
      <c r="C960" s="5"/>
      <c r="D960" s="8" t="s">
        <v>331</v>
      </c>
      <c r="E960" s="291"/>
      <c r="F960" s="30">
        <v>0</v>
      </c>
      <c r="G960" s="30">
        <v>0</v>
      </c>
      <c r="H960" s="30">
        <v>0</v>
      </c>
      <c r="I960" s="158"/>
      <c r="J960" s="159"/>
      <c r="K960" s="73"/>
    </row>
    <row r="961" spans="1:11" ht="13.5" customHeight="1">
      <c r="A961" s="8" t="s">
        <v>158</v>
      </c>
      <c r="B961" s="87" t="s">
        <v>150</v>
      </c>
      <c r="C961" s="5"/>
      <c r="D961" s="8" t="s">
        <v>331</v>
      </c>
      <c r="E961" s="291"/>
      <c r="F961" s="30">
        <v>0</v>
      </c>
      <c r="G961" s="30">
        <v>0</v>
      </c>
      <c r="H961" s="30">
        <v>0</v>
      </c>
      <c r="I961" s="158"/>
      <c r="J961" s="159"/>
      <c r="K961" s="73"/>
    </row>
    <row r="962" spans="1:11" ht="14.25" customHeight="1">
      <c r="A962" s="21" t="s">
        <v>160</v>
      </c>
      <c r="B962" s="87"/>
      <c r="C962" s="5"/>
      <c r="D962" s="8" t="s">
        <v>331</v>
      </c>
      <c r="E962" s="291"/>
      <c r="F962" s="30">
        <v>0</v>
      </c>
      <c r="G962" s="30">
        <v>0</v>
      </c>
      <c r="H962" s="30">
        <v>0</v>
      </c>
      <c r="I962" s="158"/>
      <c r="J962" s="159"/>
      <c r="K962" s="73"/>
    </row>
    <row r="963" spans="1:11" ht="15.75" customHeight="1">
      <c r="A963" s="8" t="s">
        <v>159</v>
      </c>
      <c r="B963" s="87" t="s">
        <v>151</v>
      </c>
      <c r="C963" s="5"/>
      <c r="D963" s="8" t="s">
        <v>331</v>
      </c>
      <c r="E963" s="291"/>
      <c r="F963" s="30">
        <v>0</v>
      </c>
      <c r="G963" s="30">
        <v>0</v>
      </c>
      <c r="H963" s="30">
        <v>0</v>
      </c>
      <c r="I963" s="158"/>
      <c r="J963" s="159"/>
      <c r="K963" s="73"/>
    </row>
    <row r="964" spans="1:11" ht="15.75" customHeight="1">
      <c r="A964" s="21" t="s">
        <v>145</v>
      </c>
      <c r="B964" s="87"/>
      <c r="C964" s="5"/>
      <c r="D964" s="8" t="s">
        <v>331</v>
      </c>
      <c r="E964" s="291"/>
      <c r="F964" s="30">
        <v>0</v>
      </c>
      <c r="G964" s="30">
        <v>0</v>
      </c>
      <c r="H964" s="30">
        <v>0</v>
      </c>
      <c r="I964" s="158"/>
      <c r="J964" s="159"/>
      <c r="K964" s="73"/>
    </row>
    <row r="965" spans="1:11" ht="15.75" customHeight="1">
      <c r="A965" s="21" t="s">
        <v>148</v>
      </c>
      <c r="B965" s="87"/>
      <c r="C965" s="5"/>
      <c r="D965" s="8" t="s">
        <v>331</v>
      </c>
      <c r="E965" s="292"/>
      <c r="F965" s="30">
        <v>0</v>
      </c>
      <c r="G965" s="30">
        <v>0</v>
      </c>
      <c r="H965" s="30">
        <v>0</v>
      </c>
      <c r="I965" s="158"/>
      <c r="J965" s="159"/>
      <c r="K965" s="73"/>
    </row>
    <row r="966" spans="1:11" ht="36">
      <c r="A966" s="169" t="s">
        <v>140</v>
      </c>
      <c r="B966" s="34"/>
      <c r="C966" s="41"/>
      <c r="D966" s="42"/>
      <c r="E966" s="49"/>
      <c r="F966" s="46"/>
      <c r="G966" s="46"/>
      <c r="H966" s="46"/>
      <c r="I966" s="47"/>
      <c r="J966" s="48"/>
      <c r="K966" s="86"/>
    </row>
    <row r="967" spans="1:11" ht="15" customHeight="1">
      <c r="A967" s="8" t="s">
        <v>146</v>
      </c>
      <c r="B967" s="87" t="s">
        <v>141</v>
      </c>
      <c r="C967" s="5"/>
      <c r="D967" s="8" t="s">
        <v>331</v>
      </c>
      <c r="E967" s="290" t="s">
        <v>100</v>
      </c>
      <c r="F967" s="30">
        <v>0</v>
      </c>
      <c r="G967" s="30">
        <v>0</v>
      </c>
      <c r="H967" s="30">
        <v>0</v>
      </c>
      <c r="I967" s="158"/>
      <c r="J967" s="159"/>
      <c r="K967" s="73"/>
    </row>
    <row r="968" spans="1:11" ht="15" customHeight="1">
      <c r="A968" s="21" t="s">
        <v>147</v>
      </c>
      <c r="B968" s="87"/>
      <c r="C968" s="5"/>
      <c r="D968" s="8" t="s">
        <v>331</v>
      </c>
      <c r="E968" s="291"/>
      <c r="F968" s="30">
        <v>0</v>
      </c>
      <c r="G968" s="30">
        <v>0</v>
      </c>
      <c r="H968" s="30">
        <v>0</v>
      </c>
      <c r="I968" s="158"/>
      <c r="J968" s="159"/>
      <c r="K968" s="73"/>
    </row>
    <row r="969" spans="1:11" ht="14.25" customHeight="1">
      <c r="A969" s="8" t="s">
        <v>157</v>
      </c>
      <c r="B969" s="87" t="s">
        <v>142</v>
      </c>
      <c r="C969" s="5"/>
      <c r="D969" s="8" t="s">
        <v>331</v>
      </c>
      <c r="E969" s="291"/>
      <c r="F969" s="30">
        <v>0</v>
      </c>
      <c r="G969" s="30">
        <v>0</v>
      </c>
      <c r="H969" s="30">
        <v>0</v>
      </c>
      <c r="I969" s="158"/>
      <c r="J969" s="159"/>
      <c r="K969" s="73"/>
    </row>
    <row r="970" spans="1:11" ht="13.5" customHeight="1">
      <c r="A970" s="21" t="s">
        <v>160</v>
      </c>
      <c r="B970" s="87"/>
      <c r="C970" s="5"/>
      <c r="D970" s="8" t="s">
        <v>331</v>
      </c>
      <c r="E970" s="291"/>
      <c r="F970" s="30">
        <v>0</v>
      </c>
      <c r="G970" s="30">
        <v>0</v>
      </c>
      <c r="H970" s="30">
        <v>0</v>
      </c>
      <c r="I970" s="158"/>
      <c r="J970" s="159"/>
      <c r="K970" s="73"/>
    </row>
    <row r="971" spans="1:11" ht="14.25" customHeight="1">
      <c r="A971" s="8" t="s">
        <v>158</v>
      </c>
      <c r="B971" s="87" t="s">
        <v>143</v>
      </c>
      <c r="C971" s="5"/>
      <c r="D971" s="8" t="s">
        <v>331</v>
      </c>
      <c r="E971" s="291"/>
      <c r="F971" s="30">
        <v>0</v>
      </c>
      <c r="G971" s="30">
        <v>0</v>
      </c>
      <c r="H971" s="30">
        <v>0</v>
      </c>
      <c r="I971" s="158"/>
      <c r="J971" s="159"/>
      <c r="K971" s="73"/>
    </row>
    <row r="972" spans="1:11" ht="15.75" customHeight="1">
      <c r="A972" s="8" t="s">
        <v>159</v>
      </c>
      <c r="B972" s="87" t="s">
        <v>144</v>
      </c>
      <c r="C972" s="5"/>
      <c r="D972" s="8" t="s">
        <v>331</v>
      </c>
      <c r="E972" s="291"/>
      <c r="F972" s="30">
        <v>0</v>
      </c>
      <c r="G972" s="30">
        <v>0</v>
      </c>
      <c r="H972" s="30">
        <v>0</v>
      </c>
      <c r="I972" s="158"/>
      <c r="J972" s="159"/>
      <c r="K972" s="73"/>
    </row>
    <row r="973" spans="1:11" ht="15.75" customHeight="1">
      <c r="A973" s="87" t="s">
        <v>145</v>
      </c>
      <c r="B973" s="87" t="s">
        <v>451</v>
      </c>
      <c r="C973" s="5"/>
      <c r="D973" s="8" t="s">
        <v>331</v>
      </c>
      <c r="E973" s="291"/>
      <c r="F973" s="30">
        <v>0</v>
      </c>
      <c r="G973" s="30">
        <v>0</v>
      </c>
      <c r="H973" s="30">
        <v>0</v>
      </c>
      <c r="I973" s="158"/>
      <c r="J973" s="159"/>
      <c r="K973" s="73"/>
    </row>
    <row r="974" spans="1:11" ht="15.75" customHeight="1">
      <c r="A974" s="21" t="s">
        <v>148</v>
      </c>
      <c r="B974" s="87"/>
      <c r="C974" s="5"/>
      <c r="D974" s="8" t="s">
        <v>331</v>
      </c>
      <c r="E974" s="292"/>
      <c r="F974" s="30">
        <v>0</v>
      </c>
      <c r="G974" s="30">
        <v>0</v>
      </c>
      <c r="H974" s="30">
        <v>0</v>
      </c>
      <c r="I974" s="158"/>
      <c r="J974" s="159"/>
      <c r="K974" s="73"/>
    </row>
    <row r="975" spans="1:11" ht="36">
      <c r="A975" s="169" t="s">
        <v>152</v>
      </c>
      <c r="B975" s="34"/>
      <c r="C975" s="41"/>
      <c r="D975" s="42"/>
      <c r="E975" s="49"/>
      <c r="F975" s="46"/>
      <c r="G975" s="46"/>
      <c r="H975" s="46"/>
      <c r="I975" s="47"/>
      <c r="J975" s="48"/>
      <c r="K975" s="86"/>
    </row>
    <row r="976" spans="1:11" ht="15" customHeight="1">
      <c r="A976" s="8" t="s">
        <v>146</v>
      </c>
      <c r="B976" s="87" t="s">
        <v>153</v>
      </c>
      <c r="C976" s="5"/>
      <c r="D976" s="8" t="s">
        <v>331</v>
      </c>
      <c r="E976" s="290" t="s">
        <v>100</v>
      </c>
      <c r="F976" s="30">
        <v>0</v>
      </c>
      <c r="G976" s="30">
        <v>0</v>
      </c>
      <c r="H976" s="30">
        <v>0</v>
      </c>
      <c r="I976" s="158"/>
      <c r="J976" s="159"/>
      <c r="K976" s="73"/>
    </row>
    <row r="977" spans="1:11" ht="15" customHeight="1">
      <c r="A977" s="21" t="s">
        <v>147</v>
      </c>
      <c r="B977" s="87"/>
      <c r="C977" s="5"/>
      <c r="D977" s="8" t="s">
        <v>331</v>
      </c>
      <c r="E977" s="291"/>
      <c r="F977" s="30">
        <v>0</v>
      </c>
      <c r="G977" s="30">
        <v>0</v>
      </c>
      <c r="H977" s="30">
        <v>0</v>
      </c>
      <c r="I977" s="158"/>
      <c r="J977" s="159"/>
      <c r="K977" s="73"/>
    </row>
    <row r="978" spans="1:11" ht="14.25" customHeight="1">
      <c r="A978" s="21" t="s">
        <v>157</v>
      </c>
      <c r="B978" s="87"/>
      <c r="C978" s="5"/>
      <c r="D978" s="8" t="s">
        <v>331</v>
      </c>
      <c r="E978" s="291"/>
      <c r="F978" s="30">
        <v>0</v>
      </c>
      <c r="G978" s="30">
        <v>0</v>
      </c>
      <c r="H978" s="30">
        <v>0</v>
      </c>
      <c r="I978" s="158"/>
      <c r="J978" s="159"/>
      <c r="K978" s="73"/>
    </row>
    <row r="979" spans="1:11" ht="13.5" customHeight="1">
      <c r="A979" s="21" t="s">
        <v>160</v>
      </c>
      <c r="B979" s="87"/>
      <c r="C979" s="5"/>
      <c r="D979" s="8" t="s">
        <v>331</v>
      </c>
      <c r="E979" s="291"/>
      <c r="F979" s="30">
        <v>0</v>
      </c>
      <c r="G979" s="30">
        <v>0</v>
      </c>
      <c r="H979" s="30">
        <v>0</v>
      </c>
      <c r="I979" s="158"/>
      <c r="J979" s="159"/>
      <c r="K979" s="73"/>
    </row>
    <row r="980" spans="1:11" ht="14.25" customHeight="1">
      <c r="A980" s="8" t="s">
        <v>158</v>
      </c>
      <c r="B980" s="87" t="s">
        <v>452</v>
      </c>
      <c r="C980" s="5"/>
      <c r="D980" s="8" t="s">
        <v>331</v>
      </c>
      <c r="E980" s="291"/>
      <c r="F980" s="30">
        <v>0</v>
      </c>
      <c r="G980" s="30">
        <v>0</v>
      </c>
      <c r="H980" s="30">
        <v>0</v>
      </c>
      <c r="I980" s="158"/>
      <c r="J980" s="159"/>
      <c r="K980" s="73"/>
    </row>
    <row r="981" spans="1:11" ht="15.75" customHeight="1">
      <c r="A981" s="8" t="s">
        <v>159</v>
      </c>
      <c r="B981" s="87" t="s">
        <v>154</v>
      </c>
      <c r="C981" s="5"/>
      <c r="D981" s="8" t="s">
        <v>331</v>
      </c>
      <c r="E981" s="291"/>
      <c r="F981" s="30">
        <v>0</v>
      </c>
      <c r="G981" s="30">
        <v>0</v>
      </c>
      <c r="H981" s="30">
        <v>0</v>
      </c>
      <c r="I981" s="158"/>
      <c r="J981" s="159"/>
      <c r="K981" s="73"/>
    </row>
    <row r="982" spans="1:11" ht="15.75" customHeight="1">
      <c r="A982" s="87" t="s">
        <v>145</v>
      </c>
      <c r="B982" s="87" t="s">
        <v>155</v>
      </c>
      <c r="C982" s="5"/>
      <c r="D982" s="8" t="s">
        <v>331</v>
      </c>
      <c r="E982" s="291"/>
      <c r="F982" s="30">
        <v>0</v>
      </c>
      <c r="G982" s="30">
        <v>0</v>
      </c>
      <c r="H982" s="30">
        <v>0</v>
      </c>
      <c r="I982" s="158"/>
      <c r="J982" s="159"/>
      <c r="K982" s="73"/>
    </row>
    <row r="983" spans="1:11" ht="15.75" customHeight="1">
      <c r="A983" s="21" t="s">
        <v>148</v>
      </c>
      <c r="B983" s="87"/>
      <c r="C983" s="5"/>
      <c r="D983" s="8" t="s">
        <v>331</v>
      </c>
      <c r="E983" s="292"/>
      <c r="F983" s="30">
        <v>0</v>
      </c>
      <c r="G983" s="30">
        <v>0</v>
      </c>
      <c r="H983" s="30">
        <v>0</v>
      </c>
      <c r="I983" s="158"/>
      <c r="J983" s="159"/>
      <c r="K983" s="73"/>
    </row>
    <row r="984" spans="1:11" ht="26.25" customHeight="1">
      <c r="A984" s="169" t="s">
        <v>138</v>
      </c>
      <c r="B984" s="34"/>
      <c r="C984" s="41"/>
      <c r="D984" s="42"/>
      <c r="E984" s="42"/>
      <c r="F984" s="46"/>
      <c r="G984" s="46"/>
      <c r="H984" s="46"/>
      <c r="I984" s="47"/>
      <c r="J984" s="48"/>
      <c r="K984" s="86"/>
    </row>
    <row r="985" spans="1:11" ht="15.75" customHeight="1">
      <c r="A985" s="8" t="s">
        <v>109</v>
      </c>
      <c r="B985" s="87" t="s">
        <v>161</v>
      </c>
      <c r="C985" s="5"/>
      <c r="D985" s="8" t="s">
        <v>331</v>
      </c>
      <c r="E985" s="290" t="s">
        <v>100</v>
      </c>
      <c r="F985" s="30">
        <v>0</v>
      </c>
      <c r="G985" s="30">
        <v>0</v>
      </c>
      <c r="H985" s="30">
        <v>0</v>
      </c>
      <c r="I985" s="158"/>
      <c r="J985" s="159"/>
      <c r="K985" s="73"/>
    </row>
    <row r="986" spans="1:11" ht="15.75" customHeight="1">
      <c r="A986" s="8" t="s">
        <v>110</v>
      </c>
      <c r="B986" s="87" t="s">
        <v>162</v>
      </c>
      <c r="C986" s="5"/>
      <c r="D986" s="8" t="s">
        <v>331</v>
      </c>
      <c r="E986" s="291"/>
      <c r="F986" s="30">
        <v>0</v>
      </c>
      <c r="G986" s="30">
        <v>0</v>
      </c>
      <c r="H986" s="30">
        <v>0</v>
      </c>
      <c r="I986" s="158"/>
      <c r="J986" s="159"/>
      <c r="K986" s="73"/>
    </row>
    <row r="987" spans="1:11" ht="15.75" customHeight="1">
      <c r="A987" s="8" t="s">
        <v>114</v>
      </c>
      <c r="B987" s="87" t="s">
        <v>163</v>
      </c>
      <c r="C987" s="5"/>
      <c r="D987" s="8" t="s">
        <v>331</v>
      </c>
      <c r="E987" s="291"/>
      <c r="F987" s="30">
        <v>0</v>
      </c>
      <c r="G987" s="30">
        <v>0</v>
      </c>
      <c r="H987" s="30">
        <v>0</v>
      </c>
      <c r="I987" s="158"/>
      <c r="J987" s="159"/>
      <c r="K987" s="73"/>
    </row>
    <row r="988" spans="1:11" ht="15.75" customHeight="1">
      <c r="A988" s="8" t="s">
        <v>111</v>
      </c>
      <c r="B988" s="87" t="s">
        <v>164</v>
      </c>
      <c r="C988" s="5"/>
      <c r="D988" s="8" t="s">
        <v>331</v>
      </c>
      <c r="E988" s="291"/>
      <c r="F988" s="30">
        <v>0</v>
      </c>
      <c r="G988" s="30">
        <v>0</v>
      </c>
      <c r="H988" s="30">
        <v>0</v>
      </c>
      <c r="I988" s="158"/>
      <c r="J988" s="159"/>
      <c r="K988" s="73"/>
    </row>
    <row r="989" spans="1:11" ht="15.75" customHeight="1">
      <c r="A989" s="8" t="s">
        <v>112</v>
      </c>
      <c r="B989" s="87" t="s">
        <v>165</v>
      </c>
      <c r="C989" s="5"/>
      <c r="D989" s="8" t="s">
        <v>331</v>
      </c>
      <c r="E989" s="291"/>
      <c r="F989" s="30">
        <v>0</v>
      </c>
      <c r="G989" s="30">
        <v>0</v>
      </c>
      <c r="H989" s="30">
        <v>0</v>
      </c>
      <c r="I989" s="158"/>
      <c r="J989" s="159"/>
      <c r="K989" s="73"/>
    </row>
    <row r="990" spans="1:11" ht="15.75" customHeight="1">
      <c r="A990" s="8" t="s">
        <v>113</v>
      </c>
      <c r="B990" s="87" t="s">
        <v>166</v>
      </c>
      <c r="C990" s="5"/>
      <c r="D990" s="8" t="s">
        <v>331</v>
      </c>
      <c r="E990" s="292"/>
      <c r="F990" s="30">
        <v>0</v>
      </c>
      <c r="G990" s="30">
        <v>0</v>
      </c>
      <c r="H990" s="30">
        <v>0</v>
      </c>
      <c r="I990" s="158"/>
      <c r="J990" s="159"/>
      <c r="K990" s="73"/>
    </row>
    <row r="991" spans="1:11" ht="17.25" customHeight="1">
      <c r="A991" s="31"/>
      <c r="B991" s="34"/>
      <c r="C991" s="41" t="s">
        <v>20</v>
      </c>
      <c r="D991" s="42" t="s">
        <v>21</v>
      </c>
      <c r="E991" s="42"/>
      <c r="F991" s="46"/>
      <c r="G991" s="46"/>
      <c r="H991" s="46"/>
      <c r="I991" s="47"/>
      <c r="J991" s="48"/>
      <c r="K991" s="86"/>
    </row>
    <row r="992" spans="1:11" ht="36">
      <c r="A992" s="169" t="s">
        <v>81</v>
      </c>
      <c r="B992" s="34"/>
      <c r="C992" s="41"/>
      <c r="D992" s="42"/>
      <c r="E992" s="42"/>
      <c r="F992" s="46"/>
      <c r="G992" s="46"/>
      <c r="H992" s="46"/>
      <c r="I992" s="47"/>
      <c r="J992" s="48"/>
      <c r="K992" s="86"/>
    </row>
    <row r="993" spans="1:11" ht="36" customHeight="1">
      <c r="A993" s="87" t="s">
        <v>77</v>
      </c>
      <c r="B993" s="87" t="s">
        <v>82</v>
      </c>
      <c r="C993" s="5"/>
      <c r="D993" s="8" t="s">
        <v>331</v>
      </c>
      <c r="E993" s="9" t="s">
        <v>97</v>
      </c>
      <c r="F993" s="30">
        <v>0</v>
      </c>
      <c r="G993" s="30">
        <v>0</v>
      </c>
      <c r="H993" s="30">
        <v>0</v>
      </c>
      <c r="I993" s="158"/>
      <c r="J993" s="159"/>
      <c r="K993" s="73"/>
    </row>
    <row r="994" spans="1:11" ht="36">
      <c r="A994" s="87" t="s">
        <v>69</v>
      </c>
      <c r="B994" s="87" t="s">
        <v>85</v>
      </c>
      <c r="C994" s="5"/>
      <c r="D994" s="8" t="s">
        <v>331</v>
      </c>
      <c r="E994" s="9" t="s">
        <v>97</v>
      </c>
      <c r="F994" s="30">
        <v>0</v>
      </c>
      <c r="G994" s="30">
        <v>0</v>
      </c>
      <c r="H994" s="30">
        <v>0</v>
      </c>
      <c r="I994" s="158"/>
      <c r="J994" s="159"/>
      <c r="K994" s="73"/>
    </row>
    <row r="995" spans="1:11" ht="27" customHeight="1">
      <c r="A995" s="87" t="s">
        <v>217</v>
      </c>
      <c r="B995" s="87" t="s">
        <v>82</v>
      </c>
      <c r="C995" s="5"/>
      <c r="D995" s="8" t="s">
        <v>331</v>
      </c>
      <c r="E995" s="9" t="s">
        <v>97</v>
      </c>
      <c r="F995" s="30">
        <v>0</v>
      </c>
      <c r="G995" s="30">
        <v>0</v>
      </c>
      <c r="H995" s="30">
        <v>0</v>
      </c>
      <c r="I995" s="158"/>
      <c r="J995" s="159"/>
      <c r="K995" s="73"/>
    </row>
    <row r="996" spans="1:11" ht="24.75" customHeight="1">
      <c r="A996" s="87" t="s">
        <v>70</v>
      </c>
      <c r="B996" s="87" t="s">
        <v>85</v>
      </c>
      <c r="C996" s="5"/>
      <c r="D996" s="8" t="s">
        <v>331</v>
      </c>
      <c r="E996" s="9" t="s">
        <v>97</v>
      </c>
      <c r="F996" s="30">
        <v>0</v>
      </c>
      <c r="G996" s="30">
        <v>0</v>
      </c>
      <c r="H996" s="30">
        <v>0</v>
      </c>
      <c r="I996" s="158"/>
      <c r="J996" s="159"/>
      <c r="K996" s="73"/>
    </row>
    <row r="997" spans="1:11" ht="48">
      <c r="A997" s="87" t="s">
        <v>71</v>
      </c>
      <c r="B997" s="87" t="s">
        <v>85</v>
      </c>
      <c r="C997" s="5"/>
      <c r="D997" s="8" t="s">
        <v>331</v>
      </c>
      <c r="E997" s="9" t="s">
        <v>97</v>
      </c>
      <c r="F997" s="30">
        <v>0</v>
      </c>
      <c r="G997" s="30">
        <v>0</v>
      </c>
      <c r="H997" s="30">
        <v>0</v>
      </c>
      <c r="I997" s="158"/>
      <c r="J997" s="159"/>
      <c r="K997" s="73"/>
    </row>
    <row r="998" spans="1:11" ht="24.75" customHeight="1">
      <c r="A998" s="21" t="s">
        <v>72</v>
      </c>
      <c r="B998" s="87" t="s">
        <v>84</v>
      </c>
      <c r="C998" s="5"/>
      <c r="D998" s="8" t="s">
        <v>331</v>
      </c>
      <c r="E998" s="9" t="s">
        <v>97</v>
      </c>
      <c r="F998" s="30">
        <v>0</v>
      </c>
      <c r="G998" s="30">
        <v>0</v>
      </c>
      <c r="H998" s="30">
        <v>0</v>
      </c>
      <c r="I998" s="158"/>
      <c r="J998" s="159"/>
      <c r="K998" s="73"/>
    </row>
    <row r="999" spans="1:11" ht="24.75" customHeight="1">
      <c r="A999" s="26" t="s">
        <v>73</v>
      </c>
      <c r="B999" s="87" t="s">
        <v>84</v>
      </c>
      <c r="C999" s="5"/>
      <c r="D999" s="8" t="s">
        <v>331</v>
      </c>
      <c r="E999" s="9" t="s">
        <v>97</v>
      </c>
      <c r="F999" s="30">
        <v>0</v>
      </c>
      <c r="G999" s="30">
        <v>0</v>
      </c>
      <c r="H999" s="30">
        <v>0</v>
      </c>
      <c r="I999" s="158"/>
      <c r="J999" s="159"/>
      <c r="K999" s="73"/>
    </row>
    <row r="1000" spans="1:11" ht="24.75" customHeight="1">
      <c r="A1000" s="26" t="s">
        <v>78</v>
      </c>
      <c r="B1000" s="87" t="s">
        <v>83</v>
      </c>
      <c r="C1000" s="5"/>
      <c r="D1000" s="8" t="s">
        <v>331</v>
      </c>
      <c r="E1000" s="9" t="s">
        <v>97</v>
      </c>
      <c r="F1000" s="30">
        <v>0</v>
      </c>
      <c r="G1000" s="30">
        <v>0</v>
      </c>
      <c r="H1000" s="30">
        <v>0</v>
      </c>
      <c r="I1000" s="158"/>
      <c r="J1000" s="159"/>
      <c r="K1000" s="73"/>
    </row>
    <row r="1001" spans="1:11" ht="24.75" customHeight="1">
      <c r="A1001" s="26" t="s">
        <v>74</v>
      </c>
      <c r="B1001" s="87" t="s">
        <v>84</v>
      </c>
      <c r="C1001" s="5"/>
      <c r="D1001" s="8" t="s">
        <v>331</v>
      </c>
      <c r="E1001" s="9" t="s">
        <v>97</v>
      </c>
      <c r="F1001" s="30">
        <v>0</v>
      </c>
      <c r="G1001" s="30">
        <v>0</v>
      </c>
      <c r="H1001" s="30">
        <v>0</v>
      </c>
      <c r="I1001" s="158"/>
      <c r="J1001" s="159"/>
      <c r="K1001" s="73"/>
    </row>
    <row r="1002" spans="1:11" ht="24.75" customHeight="1">
      <c r="A1002" s="21" t="s">
        <v>79</v>
      </c>
      <c r="B1002" s="87" t="s">
        <v>82</v>
      </c>
      <c r="C1002" s="5"/>
      <c r="D1002" s="8" t="s">
        <v>331</v>
      </c>
      <c r="E1002" s="9" t="s">
        <v>97</v>
      </c>
      <c r="F1002" s="30">
        <v>0</v>
      </c>
      <c r="G1002" s="30">
        <v>0</v>
      </c>
      <c r="H1002" s="30">
        <v>0</v>
      </c>
      <c r="I1002" s="158"/>
      <c r="J1002" s="159"/>
      <c r="K1002" s="73"/>
    </row>
    <row r="1003" spans="1:11" ht="24.75" customHeight="1">
      <c r="A1003" s="87" t="s">
        <v>75</v>
      </c>
      <c r="B1003" s="87" t="s">
        <v>85</v>
      </c>
      <c r="C1003" s="5"/>
      <c r="D1003" s="8" t="s">
        <v>331</v>
      </c>
      <c r="E1003" s="9" t="s">
        <v>97</v>
      </c>
      <c r="F1003" s="30">
        <v>0</v>
      </c>
      <c r="G1003" s="30">
        <v>0</v>
      </c>
      <c r="H1003" s="30">
        <v>0</v>
      </c>
      <c r="I1003" s="158"/>
      <c r="J1003" s="159"/>
      <c r="K1003" s="73"/>
    </row>
    <row r="1004" spans="1:11" ht="24.75" customHeight="1">
      <c r="A1004" s="21" t="s">
        <v>80</v>
      </c>
      <c r="B1004" s="87" t="s">
        <v>82</v>
      </c>
      <c r="C1004" s="5"/>
      <c r="D1004" s="8" t="s">
        <v>331</v>
      </c>
      <c r="E1004" s="9" t="s">
        <v>97</v>
      </c>
      <c r="F1004" s="30">
        <v>0</v>
      </c>
      <c r="G1004" s="30">
        <v>0</v>
      </c>
      <c r="H1004" s="30">
        <v>0</v>
      </c>
      <c r="I1004" s="158"/>
      <c r="J1004" s="159"/>
      <c r="K1004" s="73"/>
    </row>
    <row r="1005" spans="1:11" ht="24.75" customHeight="1">
      <c r="A1005" s="87" t="s">
        <v>76</v>
      </c>
      <c r="B1005" s="87" t="s">
        <v>85</v>
      </c>
      <c r="C1005" s="5"/>
      <c r="D1005" s="8" t="s">
        <v>331</v>
      </c>
      <c r="E1005" s="9" t="s">
        <v>97</v>
      </c>
      <c r="F1005" s="30">
        <v>0</v>
      </c>
      <c r="G1005" s="30">
        <v>0</v>
      </c>
      <c r="H1005" s="30">
        <v>0</v>
      </c>
      <c r="I1005" s="158"/>
      <c r="J1005" s="159"/>
      <c r="K1005" s="73"/>
    </row>
    <row r="1006" spans="1:11" ht="24.75" customHeight="1">
      <c r="A1006" s="160"/>
      <c r="B1006" s="87"/>
      <c r="C1006" s="5"/>
      <c r="D1006" s="8" t="s">
        <v>331</v>
      </c>
      <c r="E1006" s="9" t="s">
        <v>97</v>
      </c>
      <c r="F1006" s="30">
        <v>0</v>
      </c>
      <c r="G1006" s="30">
        <v>0</v>
      </c>
      <c r="H1006" s="30">
        <v>0</v>
      </c>
      <c r="I1006" s="158"/>
      <c r="J1006" s="159"/>
      <c r="K1006" s="73"/>
    </row>
    <row r="1007" spans="1:11" ht="26.25" customHeight="1">
      <c r="A1007" s="169" t="s">
        <v>86</v>
      </c>
      <c r="B1007" s="34"/>
      <c r="C1007" s="41"/>
      <c r="D1007" s="42"/>
      <c r="E1007" s="49"/>
      <c r="F1007" s="46"/>
      <c r="G1007" s="46"/>
      <c r="H1007" s="46"/>
      <c r="I1007" s="47"/>
      <c r="J1007" s="48"/>
      <c r="K1007" s="86"/>
    </row>
    <row r="1008" spans="1:11" ht="24" customHeight="1">
      <c r="A1008" s="8" t="s">
        <v>219</v>
      </c>
      <c r="B1008" s="87" t="s">
        <v>87</v>
      </c>
      <c r="C1008" s="5"/>
      <c r="D1008" s="8" t="s">
        <v>331</v>
      </c>
      <c r="E1008" s="9" t="s">
        <v>97</v>
      </c>
      <c r="F1008" s="30">
        <v>0</v>
      </c>
      <c r="G1008" s="30">
        <v>0</v>
      </c>
      <c r="H1008" s="30">
        <v>0</v>
      </c>
      <c r="I1008" s="158"/>
      <c r="J1008" s="159"/>
      <c r="K1008" s="73"/>
    </row>
    <row r="1009" spans="1:11" ht="36">
      <c r="A1009" s="8" t="s">
        <v>220</v>
      </c>
      <c r="B1009" s="87" t="s">
        <v>88</v>
      </c>
      <c r="C1009" s="5"/>
      <c r="D1009" s="8" t="s">
        <v>331</v>
      </c>
      <c r="E1009" s="9" t="s">
        <v>97</v>
      </c>
      <c r="F1009" s="30">
        <v>0</v>
      </c>
      <c r="G1009" s="30">
        <v>0</v>
      </c>
      <c r="H1009" s="30">
        <v>0</v>
      </c>
      <c r="I1009" s="158"/>
      <c r="J1009" s="159"/>
      <c r="K1009" s="73"/>
    </row>
    <row r="1010" spans="1:11" ht="24">
      <c r="A1010" s="8" t="s">
        <v>221</v>
      </c>
      <c r="B1010" s="87" t="s">
        <v>89</v>
      </c>
      <c r="C1010" s="5"/>
      <c r="D1010" s="8" t="s">
        <v>331</v>
      </c>
      <c r="E1010" s="9" t="s">
        <v>97</v>
      </c>
      <c r="F1010" s="30">
        <v>0</v>
      </c>
      <c r="G1010" s="30">
        <v>0</v>
      </c>
      <c r="H1010" s="30">
        <v>0</v>
      </c>
      <c r="I1010" s="158"/>
      <c r="J1010" s="159"/>
      <c r="K1010" s="73"/>
    </row>
    <row r="1011" spans="1:11" ht="36">
      <c r="A1011" s="8" t="s">
        <v>345</v>
      </c>
      <c r="B1011" s="87" t="s">
        <v>90</v>
      </c>
      <c r="C1011" s="5"/>
      <c r="D1011" s="8" t="s">
        <v>331</v>
      </c>
      <c r="E1011" s="9" t="s">
        <v>97</v>
      </c>
      <c r="F1011" s="30">
        <v>0</v>
      </c>
      <c r="G1011" s="30">
        <v>0</v>
      </c>
      <c r="H1011" s="30">
        <v>0</v>
      </c>
      <c r="I1011" s="158"/>
      <c r="J1011" s="159"/>
      <c r="K1011" s="73"/>
    </row>
    <row r="1012" spans="1:11" ht="36">
      <c r="A1012" s="8" t="s">
        <v>222</v>
      </c>
      <c r="B1012" s="87" t="s">
        <v>91</v>
      </c>
      <c r="C1012" s="5"/>
      <c r="D1012" s="8" t="s">
        <v>331</v>
      </c>
      <c r="E1012" s="9" t="s">
        <v>97</v>
      </c>
      <c r="F1012" s="30">
        <v>0</v>
      </c>
      <c r="G1012" s="30">
        <v>0</v>
      </c>
      <c r="H1012" s="30">
        <v>0</v>
      </c>
      <c r="I1012" s="158"/>
      <c r="J1012" s="159"/>
      <c r="K1012" s="73"/>
    </row>
    <row r="1013" spans="1:11" ht="36">
      <c r="A1013" s="26" t="s">
        <v>223</v>
      </c>
      <c r="B1013" s="87" t="s">
        <v>92</v>
      </c>
      <c r="C1013" s="5"/>
      <c r="D1013" s="8" t="s">
        <v>331</v>
      </c>
      <c r="E1013" s="9" t="s">
        <v>97</v>
      </c>
      <c r="F1013" s="30">
        <v>0</v>
      </c>
      <c r="G1013" s="30">
        <v>0</v>
      </c>
      <c r="H1013" s="30">
        <v>0</v>
      </c>
      <c r="I1013" s="158"/>
      <c r="J1013" s="159"/>
      <c r="K1013" s="73"/>
    </row>
    <row r="1014" spans="1:11" ht="36">
      <c r="A1014" s="26" t="s">
        <v>224</v>
      </c>
      <c r="B1014" s="87" t="s">
        <v>93</v>
      </c>
      <c r="C1014" s="5"/>
      <c r="D1014" s="8" t="s">
        <v>331</v>
      </c>
      <c r="E1014" s="9" t="s">
        <v>97</v>
      </c>
      <c r="F1014" s="30">
        <v>0</v>
      </c>
      <c r="G1014" s="30">
        <v>0</v>
      </c>
      <c r="H1014" s="30">
        <v>0</v>
      </c>
      <c r="I1014" s="158"/>
      <c r="J1014" s="159"/>
      <c r="K1014" s="73"/>
    </row>
    <row r="1015" spans="1:11" ht="24">
      <c r="A1015" s="26" t="s">
        <v>225</v>
      </c>
      <c r="B1015" s="87" t="s">
        <v>94</v>
      </c>
      <c r="C1015" s="5"/>
      <c r="D1015" s="8" t="s">
        <v>331</v>
      </c>
      <c r="E1015" s="9" t="s">
        <v>97</v>
      </c>
      <c r="F1015" s="30">
        <v>0</v>
      </c>
      <c r="G1015" s="30">
        <v>0</v>
      </c>
      <c r="H1015" s="30">
        <v>0</v>
      </c>
      <c r="I1015" s="158"/>
      <c r="J1015" s="159"/>
      <c r="K1015" s="73"/>
    </row>
    <row r="1016" spans="1:11" ht="36">
      <c r="A1016" s="26" t="s">
        <v>346</v>
      </c>
      <c r="B1016" s="87" t="s">
        <v>95</v>
      </c>
      <c r="C1016" s="5"/>
      <c r="D1016" s="8" t="s">
        <v>331</v>
      </c>
      <c r="E1016" s="9" t="s">
        <v>97</v>
      </c>
      <c r="F1016" s="30">
        <v>0</v>
      </c>
      <c r="G1016" s="30">
        <v>0</v>
      </c>
      <c r="H1016" s="30">
        <v>0</v>
      </c>
      <c r="I1016" s="158"/>
      <c r="J1016" s="159"/>
      <c r="K1016" s="73"/>
    </row>
    <row r="1017" spans="1:11" ht="36">
      <c r="A1017" s="26" t="s">
        <v>226</v>
      </c>
      <c r="B1017" s="87" t="s">
        <v>96</v>
      </c>
      <c r="C1017" s="5"/>
      <c r="D1017" s="8" t="s">
        <v>331</v>
      </c>
      <c r="E1017" s="9" t="s">
        <v>97</v>
      </c>
      <c r="F1017" s="30">
        <v>0</v>
      </c>
      <c r="G1017" s="30">
        <v>0</v>
      </c>
      <c r="H1017" s="30">
        <v>0</v>
      </c>
      <c r="I1017" s="158"/>
      <c r="J1017" s="159"/>
      <c r="K1017" s="73"/>
    </row>
    <row r="1018" spans="1:11" ht="36">
      <c r="A1018" s="169" t="s">
        <v>156</v>
      </c>
      <c r="B1018" s="34"/>
      <c r="C1018" s="41"/>
      <c r="D1018" s="42"/>
      <c r="E1018" s="42"/>
      <c r="F1018" s="46"/>
      <c r="G1018" s="46"/>
      <c r="H1018" s="46"/>
      <c r="I1018" s="47"/>
      <c r="J1018" s="48"/>
      <c r="K1018" s="86"/>
    </row>
    <row r="1019" spans="1:11" ht="36" customHeight="1">
      <c r="A1019" s="8" t="s">
        <v>146</v>
      </c>
      <c r="B1019" s="87" t="s">
        <v>149</v>
      </c>
      <c r="C1019" s="5"/>
      <c r="D1019" s="8" t="s">
        <v>331</v>
      </c>
      <c r="E1019" s="9" t="s">
        <v>97</v>
      </c>
      <c r="F1019" s="30">
        <v>0</v>
      </c>
      <c r="G1019" s="30">
        <v>0</v>
      </c>
      <c r="H1019" s="30">
        <v>0</v>
      </c>
      <c r="I1019" s="158"/>
      <c r="J1019" s="159"/>
      <c r="K1019" s="73"/>
    </row>
    <row r="1020" spans="1:11" ht="72">
      <c r="A1020" s="21" t="s">
        <v>147</v>
      </c>
      <c r="B1020" s="87"/>
      <c r="C1020" s="5"/>
      <c r="D1020" s="8" t="s">
        <v>331</v>
      </c>
      <c r="E1020" s="9" t="s">
        <v>97</v>
      </c>
      <c r="F1020" s="30">
        <v>0</v>
      </c>
      <c r="G1020" s="30">
        <v>0</v>
      </c>
      <c r="H1020" s="30">
        <v>0</v>
      </c>
      <c r="I1020" s="158"/>
      <c r="J1020" s="159"/>
      <c r="K1020" s="73"/>
    </row>
    <row r="1021" spans="1:11" ht="27" customHeight="1">
      <c r="A1021" s="8" t="s">
        <v>157</v>
      </c>
      <c r="B1021" s="87" t="s">
        <v>450</v>
      </c>
      <c r="C1021" s="5"/>
      <c r="D1021" s="8" t="s">
        <v>331</v>
      </c>
      <c r="E1021" s="9" t="s">
        <v>97</v>
      </c>
      <c r="F1021" s="30">
        <v>0</v>
      </c>
      <c r="G1021" s="30">
        <v>0</v>
      </c>
      <c r="H1021" s="30">
        <v>0</v>
      </c>
      <c r="I1021" s="158"/>
      <c r="J1021" s="159"/>
      <c r="K1021" s="73"/>
    </row>
    <row r="1022" spans="1:11" ht="24.75" customHeight="1">
      <c r="A1022" s="8" t="s">
        <v>158</v>
      </c>
      <c r="B1022" s="87" t="s">
        <v>150</v>
      </c>
      <c r="C1022" s="5"/>
      <c r="D1022" s="8" t="s">
        <v>331</v>
      </c>
      <c r="E1022" s="9" t="s">
        <v>97</v>
      </c>
      <c r="F1022" s="30">
        <v>0</v>
      </c>
      <c r="G1022" s="30">
        <v>0</v>
      </c>
      <c r="H1022" s="30">
        <v>0</v>
      </c>
      <c r="I1022" s="158"/>
      <c r="J1022" s="159"/>
      <c r="K1022" s="73"/>
    </row>
    <row r="1023" spans="1:11" ht="60">
      <c r="A1023" s="21" t="s">
        <v>160</v>
      </c>
      <c r="B1023" s="87"/>
      <c r="C1023" s="5"/>
      <c r="D1023" s="8" t="s">
        <v>331</v>
      </c>
      <c r="E1023" s="9" t="s">
        <v>97</v>
      </c>
      <c r="F1023" s="30">
        <v>0</v>
      </c>
      <c r="G1023" s="30">
        <v>0</v>
      </c>
      <c r="H1023" s="30">
        <v>0</v>
      </c>
      <c r="I1023" s="158"/>
      <c r="J1023" s="159"/>
      <c r="K1023" s="73"/>
    </row>
    <row r="1024" spans="1:11" ht="24.75" customHeight="1">
      <c r="A1024" s="8" t="s">
        <v>159</v>
      </c>
      <c r="B1024" s="87" t="s">
        <v>151</v>
      </c>
      <c r="C1024" s="5"/>
      <c r="D1024" s="8" t="s">
        <v>331</v>
      </c>
      <c r="E1024" s="9" t="s">
        <v>97</v>
      </c>
      <c r="F1024" s="30">
        <v>0</v>
      </c>
      <c r="G1024" s="30">
        <v>0</v>
      </c>
      <c r="H1024" s="30">
        <v>0</v>
      </c>
      <c r="I1024" s="158"/>
      <c r="J1024" s="159"/>
      <c r="K1024" s="73"/>
    </row>
    <row r="1025" spans="1:11" ht="24.75" customHeight="1">
      <c r="A1025" s="21" t="s">
        <v>145</v>
      </c>
      <c r="B1025" s="87"/>
      <c r="C1025" s="5"/>
      <c r="D1025" s="8" t="s">
        <v>331</v>
      </c>
      <c r="E1025" s="9" t="s">
        <v>97</v>
      </c>
      <c r="F1025" s="30">
        <v>0</v>
      </c>
      <c r="G1025" s="30">
        <v>0</v>
      </c>
      <c r="H1025" s="30">
        <v>0</v>
      </c>
      <c r="I1025" s="158"/>
      <c r="J1025" s="159"/>
      <c r="K1025" s="73"/>
    </row>
    <row r="1026" spans="1:11" ht="24.75" customHeight="1">
      <c r="A1026" s="21" t="s">
        <v>148</v>
      </c>
      <c r="B1026" s="87"/>
      <c r="C1026" s="5"/>
      <c r="D1026" s="8" t="s">
        <v>331</v>
      </c>
      <c r="E1026" s="9" t="s">
        <v>97</v>
      </c>
      <c r="F1026" s="30">
        <v>0</v>
      </c>
      <c r="G1026" s="30">
        <v>0</v>
      </c>
      <c r="H1026" s="30">
        <v>0</v>
      </c>
      <c r="I1026" s="158"/>
      <c r="J1026" s="159"/>
      <c r="K1026" s="73"/>
    </row>
    <row r="1027" spans="1:11" ht="36">
      <c r="A1027" s="169" t="s">
        <v>140</v>
      </c>
      <c r="B1027" s="34"/>
      <c r="C1027" s="41"/>
      <c r="D1027" s="42"/>
      <c r="E1027" s="42"/>
      <c r="F1027" s="46"/>
      <c r="G1027" s="46"/>
      <c r="H1027" s="46"/>
      <c r="I1027" s="47"/>
      <c r="J1027" s="48"/>
      <c r="K1027" s="86"/>
    </row>
    <row r="1028" spans="1:11" ht="36" customHeight="1">
      <c r="A1028" s="8" t="s">
        <v>146</v>
      </c>
      <c r="B1028" s="87" t="s">
        <v>141</v>
      </c>
      <c r="C1028" s="5"/>
      <c r="D1028" s="8" t="s">
        <v>331</v>
      </c>
      <c r="E1028" s="9" t="s">
        <v>97</v>
      </c>
      <c r="F1028" s="30">
        <v>0</v>
      </c>
      <c r="G1028" s="30">
        <v>0</v>
      </c>
      <c r="H1028" s="30">
        <v>0</v>
      </c>
      <c r="I1028" s="158"/>
      <c r="J1028" s="159"/>
      <c r="K1028" s="73"/>
    </row>
    <row r="1029" spans="1:11" ht="72">
      <c r="A1029" s="21" t="s">
        <v>147</v>
      </c>
      <c r="B1029" s="87"/>
      <c r="C1029" s="5"/>
      <c r="D1029" s="8" t="s">
        <v>331</v>
      </c>
      <c r="E1029" s="9" t="s">
        <v>97</v>
      </c>
      <c r="F1029" s="30">
        <v>0</v>
      </c>
      <c r="G1029" s="30">
        <v>0</v>
      </c>
      <c r="H1029" s="30">
        <v>0</v>
      </c>
      <c r="I1029" s="158"/>
      <c r="J1029" s="159"/>
      <c r="K1029" s="73"/>
    </row>
    <row r="1030" spans="1:11" ht="27" customHeight="1">
      <c r="A1030" s="8" t="s">
        <v>157</v>
      </c>
      <c r="B1030" s="87" t="s">
        <v>142</v>
      </c>
      <c r="C1030" s="5"/>
      <c r="D1030" s="8" t="s">
        <v>331</v>
      </c>
      <c r="E1030" s="9" t="s">
        <v>97</v>
      </c>
      <c r="F1030" s="30">
        <v>0</v>
      </c>
      <c r="G1030" s="30">
        <v>0</v>
      </c>
      <c r="H1030" s="30">
        <v>0</v>
      </c>
      <c r="I1030" s="158"/>
      <c r="J1030" s="159"/>
      <c r="K1030" s="73"/>
    </row>
    <row r="1031" spans="1:11" ht="24.75" customHeight="1">
      <c r="A1031" s="21" t="s">
        <v>160</v>
      </c>
      <c r="B1031" s="87"/>
      <c r="C1031" s="5"/>
      <c r="D1031" s="8" t="s">
        <v>331</v>
      </c>
      <c r="E1031" s="9" t="s">
        <v>97</v>
      </c>
      <c r="F1031" s="30">
        <v>0</v>
      </c>
      <c r="G1031" s="30">
        <v>0</v>
      </c>
      <c r="H1031" s="30">
        <v>0</v>
      </c>
      <c r="I1031" s="158"/>
      <c r="J1031" s="159"/>
      <c r="K1031" s="73"/>
    </row>
    <row r="1032" spans="1:11" ht="24">
      <c r="A1032" s="8" t="s">
        <v>158</v>
      </c>
      <c r="B1032" s="87" t="s">
        <v>143</v>
      </c>
      <c r="C1032" s="5"/>
      <c r="D1032" s="8" t="s">
        <v>331</v>
      </c>
      <c r="E1032" s="9" t="s">
        <v>97</v>
      </c>
      <c r="F1032" s="30">
        <v>0</v>
      </c>
      <c r="G1032" s="30">
        <v>0</v>
      </c>
      <c r="H1032" s="30">
        <v>0</v>
      </c>
      <c r="I1032" s="158"/>
      <c r="J1032" s="159"/>
      <c r="K1032" s="73"/>
    </row>
    <row r="1033" spans="1:11" ht="24.75" customHeight="1">
      <c r="A1033" s="8" t="s">
        <v>159</v>
      </c>
      <c r="B1033" s="87" t="s">
        <v>144</v>
      </c>
      <c r="C1033" s="5"/>
      <c r="D1033" s="8" t="s">
        <v>331</v>
      </c>
      <c r="E1033" s="9" t="s">
        <v>97</v>
      </c>
      <c r="F1033" s="30">
        <v>0</v>
      </c>
      <c r="G1033" s="30">
        <v>0</v>
      </c>
      <c r="H1033" s="30">
        <v>0</v>
      </c>
      <c r="I1033" s="158"/>
      <c r="J1033" s="159"/>
      <c r="K1033" s="73"/>
    </row>
    <row r="1034" spans="1:11" ht="24.75" customHeight="1">
      <c r="A1034" s="87" t="s">
        <v>145</v>
      </c>
      <c r="B1034" s="87" t="s">
        <v>451</v>
      </c>
      <c r="C1034" s="5"/>
      <c r="D1034" s="8" t="s">
        <v>331</v>
      </c>
      <c r="E1034" s="9" t="s">
        <v>97</v>
      </c>
      <c r="F1034" s="30">
        <v>0</v>
      </c>
      <c r="G1034" s="30">
        <v>0</v>
      </c>
      <c r="H1034" s="30">
        <v>0</v>
      </c>
      <c r="I1034" s="158"/>
      <c r="J1034" s="159"/>
      <c r="K1034" s="73"/>
    </row>
    <row r="1035" spans="1:11" ht="24.75" customHeight="1">
      <c r="A1035" s="21" t="s">
        <v>148</v>
      </c>
      <c r="B1035" s="87"/>
      <c r="C1035" s="5"/>
      <c r="D1035" s="8" t="s">
        <v>331</v>
      </c>
      <c r="E1035" s="9" t="s">
        <v>97</v>
      </c>
      <c r="F1035" s="30">
        <v>0</v>
      </c>
      <c r="G1035" s="30">
        <v>0</v>
      </c>
      <c r="H1035" s="30">
        <v>0</v>
      </c>
      <c r="I1035" s="158"/>
      <c r="J1035" s="159"/>
      <c r="K1035" s="73"/>
    </row>
    <row r="1036" spans="1:11" ht="36">
      <c r="A1036" s="169" t="s">
        <v>152</v>
      </c>
      <c r="B1036" s="34"/>
      <c r="C1036" s="41"/>
      <c r="D1036" s="42"/>
      <c r="E1036" s="42"/>
      <c r="F1036" s="46"/>
      <c r="G1036" s="46"/>
      <c r="H1036" s="46"/>
      <c r="I1036" s="47"/>
      <c r="J1036" s="48"/>
      <c r="K1036" s="86"/>
    </row>
    <row r="1037" spans="1:11" ht="36" customHeight="1">
      <c r="A1037" s="8" t="s">
        <v>146</v>
      </c>
      <c r="B1037" s="87" t="s">
        <v>153</v>
      </c>
      <c r="C1037" s="5"/>
      <c r="D1037" s="8" t="s">
        <v>331</v>
      </c>
      <c r="E1037" s="9" t="s">
        <v>97</v>
      </c>
      <c r="F1037" s="30">
        <v>0</v>
      </c>
      <c r="G1037" s="30">
        <v>0</v>
      </c>
      <c r="H1037" s="30">
        <v>0</v>
      </c>
      <c r="I1037" s="158"/>
      <c r="J1037" s="159"/>
      <c r="K1037" s="73"/>
    </row>
    <row r="1038" spans="1:11" ht="72">
      <c r="A1038" s="21" t="s">
        <v>147</v>
      </c>
      <c r="B1038" s="87"/>
      <c r="C1038" s="5"/>
      <c r="D1038" s="8" t="s">
        <v>331</v>
      </c>
      <c r="E1038" s="9" t="s">
        <v>97</v>
      </c>
      <c r="F1038" s="30">
        <v>0</v>
      </c>
      <c r="G1038" s="30">
        <v>0</v>
      </c>
      <c r="H1038" s="30">
        <v>0</v>
      </c>
      <c r="I1038" s="158"/>
      <c r="J1038" s="159"/>
      <c r="K1038" s="73"/>
    </row>
    <row r="1039" spans="1:11" ht="27" customHeight="1">
      <c r="A1039" s="21" t="s">
        <v>157</v>
      </c>
      <c r="B1039" s="87"/>
      <c r="C1039" s="5"/>
      <c r="D1039" s="8" t="s">
        <v>331</v>
      </c>
      <c r="E1039" s="9" t="s">
        <v>97</v>
      </c>
      <c r="F1039" s="30">
        <v>0</v>
      </c>
      <c r="G1039" s="30">
        <v>0</v>
      </c>
      <c r="H1039" s="30">
        <v>0</v>
      </c>
      <c r="I1039" s="158"/>
      <c r="J1039" s="159"/>
      <c r="K1039" s="73"/>
    </row>
    <row r="1040" spans="1:11" ht="24.75" customHeight="1">
      <c r="A1040" s="21" t="s">
        <v>160</v>
      </c>
      <c r="B1040" s="87"/>
      <c r="C1040" s="5"/>
      <c r="D1040" s="8" t="s">
        <v>331</v>
      </c>
      <c r="E1040" s="9" t="s">
        <v>97</v>
      </c>
      <c r="F1040" s="30">
        <v>0</v>
      </c>
      <c r="G1040" s="30">
        <v>0</v>
      </c>
      <c r="H1040" s="30">
        <v>0</v>
      </c>
      <c r="I1040" s="158"/>
      <c r="J1040" s="159"/>
      <c r="K1040" s="73"/>
    </row>
    <row r="1041" spans="1:11" ht="24">
      <c r="A1041" s="8" t="s">
        <v>158</v>
      </c>
      <c r="B1041" s="87" t="s">
        <v>452</v>
      </c>
      <c r="C1041" s="5"/>
      <c r="D1041" s="8" t="s">
        <v>331</v>
      </c>
      <c r="E1041" s="9" t="s">
        <v>97</v>
      </c>
      <c r="F1041" s="30">
        <v>0</v>
      </c>
      <c r="G1041" s="30">
        <v>0</v>
      </c>
      <c r="H1041" s="30">
        <v>0</v>
      </c>
      <c r="I1041" s="158"/>
      <c r="J1041" s="159"/>
      <c r="K1041" s="73"/>
    </row>
    <row r="1042" spans="1:11" ht="24.75" customHeight="1">
      <c r="A1042" s="8" t="s">
        <v>159</v>
      </c>
      <c r="B1042" s="87" t="s">
        <v>154</v>
      </c>
      <c r="C1042" s="5"/>
      <c r="D1042" s="8" t="s">
        <v>331</v>
      </c>
      <c r="E1042" s="9" t="s">
        <v>97</v>
      </c>
      <c r="F1042" s="30">
        <v>0</v>
      </c>
      <c r="G1042" s="30">
        <v>0</v>
      </c>
      <c r="H1042" s="30">
        <v>0</v>
      </c>
      <c r="I1042" s="158"/>
      <c r="J1042" s="159"/>
      <c r="K1042" s="73"/>
    </row>
    <row r="1043" spans="1:11" ht="24.75" customHeight="1">
      <c r="A1043" s="87" t="s">
        <v>145</v>
      </c>
      <c r="B1043" s="87" t="s">
        <v>155</v>
      </c>
      <c r="C1043" s="5"/>
      <c r="D1043" s="8" t="s">
        <v>331</v>
      </c>
      <c r="E1043" s="9" t="s">
        <v>97</v>
      </c>
      <c r="F1043" s="30">
        <v>0</v>
      </c>
      <c r="G1043" s="30">
        <v>0</v>
      </c>
      <c r="H1043" s="30">
        <v>0</v>
      </c>
      <c r="I1043" s="158"/>
      <c r="J1043" s="159"/>
      <c r="K1043" s="73"/>
    </row>
    <row r="1044" spans="1:11" ht="24.75" customHeight="1">
      <c r="A1044" s="21" t="s">
        <v>148</v>
      </c>
      <c r="B1044" s="87"/>
      <c r="C1044" s="5"/>
      <c r="D1044" s="8" t="s">
        <v>331</v>
      </c>
      <c r="E1044" s="9" t="s">
        <v>97</v>
      </c>
      <c r="F1044" s="30">
        <v>0</v>
      </c>
      <c r="G1044" s="30">
        <v>0</v>
      </c>
      <c r="H1044" s="30">
        <v>0</v>
      </c>
      <c r="I1044" s="158"/>
      <c r="J1044" s="159"/>
      <c r="K1044" s="73"/>
    </row>
    <row r="1045" spans="1:11" ht="26.25" customHeight="1">
      <c r="A1045" s="169" t="s">
        <v>138</v>
      </c>
      <c r="B1045" s="34"/>
      <c r="C1045" s="41"/>
      <c r="D1045" s="42"/>
      <c r="E1045" s="49"/>
      <c r="F1045" s="46"/>
      <c r="G1045" s="46"/>
      <c r="H1045" s="46"/>
      <c r="I1045" s="47"/>
      <c r="J1045" s="48"/>
      <c r="K1045" s="86"/>
    </row>
    <row r="1046" spans="1:11">
      <c r="A1046" s="8" t="s">
        <v>109</v>
      </c>
      <c r="B1046" s="87" t="s">
        <v>161</v>
      </c>
      <c r="C1046" s="5"/>
      <c r="D1046" s="8" t="s">
        <v>331</v>
      </c>
      <c r="E1046" s="9" t="s">
        <v>97</v>
      </c>
      <c r="F1046" s="30">
        <v>0</v>
      </c>
      <c r="G1046" s="30">
        <v>0</v>
      </c>
      <c r="H1046" s="30">
        <v>0</v>
      </c>
      <c r="I1046" s="158"/>
      <c r="J1046" s="159"/>
      <c r="K1046" s="73"/>
    </row>
    <row r="1047" spans="1:11">
      <c r="A1047" s="8" t="s">
        <v>110</v>
      </c>
      <c r="B1047" s="87" t="s">
        <v>162</v>
      </c>
      <c r="C1047" s="5"/>
      <c r="D1047" s="8" t="s">
        <v>331</v>
      </c>
      <c r="E1047" s="9" t="s">
        <v>97</v>
      </c>
      <c r="F1047" s="30">
        <v>0</v>
      </c>
      <c r="G1047" s="30">
        <v>0</v>
      </c>
      <c r="H1047" s="30">
        <v>0</v>
      </c>
      <c r="I1047" s="158"/>
      <c r="J1047" s="159"/>
      <c r="K1047" s="73"/>
    </row>
    <row r="1048" spans="1:11">
      <c r="A1048" s="8" t="s">
        <v>114</v>
      </c>
      <c r="B1048" s="87" t="s">
        <v>163</v>
      </c>
      <c r="C1048" s="5"/>
      <c r="D1048" s="8" t="s">
        <v>331</v>
      </c>
      <c r="E1048" s="9" t="s">
        <v>97</v>
      </c>
      <c r="F1048" s="30">
        <v>0</v>
      </c>
      <c r="G1048" s="30">
        <v>0</v>
      </c>
      <c r="H1048" s="30">
        <v>0</v>
      </c>
      <c r="I1048" s="158"/>
      <c r="J1048" s="159"/>
      <c r="K1048" s="73"/>
    </row>
    <row r="1049" spans="1:11">
      <c r="A1049" s="8" t="s">
        <v>111</v>
      </c>
      <c r="B1049" s="87" t="s">
        <v>164</v>
      </c>
      <c r="C1049" s="5"/>
      <c r="D1049" s="8" t="s">
        <v>331</v>
      </c>
      <c r="E1049" s="9" t="s">
        <v>97</v>
      </c>
      <c r="F1049" s="30">
        <v>0</v>
      </c>
      <c r="G1049" s="30">
        <v>0</v>
      </c>
      <c r="H1049" s="30">
        <v>0</v>
      </c>
      <c r="I1049" s="158"/>
      <c r="J1049" s="159"/>
      <c r="K1049" s="73"/>
    </row>
    <row r="1050" spans="1:11">
      <c r="A1050" s="8" t="s">
        <v>112</v>
      </c>
      <c r="B1050" s="87" t="s">
        <v>165</v>
      </c>
      <c r="C1050" s="5"/>
      <c r="D1050" s="8" t="s">
        <v>331</v>
      </c>
      <c r="E1050" s="9" t="s">
        <v>97</v>
      </c>
      <c r="F1050" s="30">
        <v>0</v>
      </c>
      <c r="G1050" s="30">
        <v>0</v>
      </c>
      <c r="H1050" s="30">
        <v>0</v>
      </c>
      <c r="I1050" s="158"/>
      <c r="J1050" s="159"/>
      <c r="K1050" s="73"/>
    </row>
    <row r="1051" spans="1:11" ht="24">
      <c r="A1051" s="8" t="s">
        <v>113</v>
      </c>
      <c r="B1051" s="87" t="s">
        <v>166</v>
      </c>
      <c r="C1051" s="5"/>
      <c r="D1051" s="8" t="s">
        <v>331</v>
      </c>
      <c r="E1051" s="9" t="s">
        <v>97</v>
      </c>
      <c r="F1051" s="30">
        <v>0</v>
      </c>
      <c r="G1051" s="30">
        <v>0</v>
      </c>
      <c r="H1051" s="30">
        <v>0</v>
      </c>
      <c r="I1051" s="158"/>
      <c r="J1051" s="159"/>
      <c r="K1051" s="73"/>
    </row>
    <row r="1052" spans="1:11" ht="51" customHeight="1">
      <c r="A1052" s="31"/>
      <c r="B1052" s="34"/>
      <c r="C1052" s="41" t="s">
        <v>22</v>
      </c>
      <c r="D1052" s="42" t="s">
        <v>25</v>
      </c>
      <c r="E1052" s="42"/>
      <c r="F1052" s="46"/>
      <c r="G1052" s="46"/>
      <c r="H1052" s="46"/>
      <c r="I1052" s="47"/>
      <c r="J1052" s="48"/>
      <c r="K1052" s="86"/>
    </row>
    <row r="1053" spans="1:11" ht="36">
      <c r="A1053" s="169" t="s">
        <v>81</v>
      </c>
      <c r="B1053" s="34"/>
      <c r="C1053" s="41"/>
      <c r="D1053" s="42"/>
      <c r="E1053" s="42"/>
      <c r="F1053" s="46"/>
      <c r="G1053" s="46"/>
      <c r="H1053" s="46"/>
      <c r="I1053" s="47"/>
      <c r="J1053" s="48"/>
      <c r="K1053" s="86"/>
    </row>
    <row r="1054" spans="1:11" ht="36.75" customHeight="1">
      <c r="A1054" s="87" t="s">
        <v>77</v>
      </c>
      <c r="B1054" s="87" t="s">
        <v>82</v>
      </c>
      <c r="C1054" s="5"/>
      <c r="D1054" s="4" t="s">
        <v>61</v>
      </c>
      <c r="E1054" s="30">
        <v>109.17</v>
      </c>
      <c r="F1054" s="30">
        <v>113318</v>
      </c>
      <c r="G1054" s="30">
        <v>115611</v>
      </c>
      <c r="H1054" s="30">
        <v>118340</v>
      </c>
      <c r="I1054" s="293"/>
      <c r="J1054" s="294"/>
      <c r="K1054" s="73"/>
    </row>
    <row r="1055" spans="1:11" ht="39" customHeight="1">
      <c r="A1055" s="87" t="s">
        <v>69</v>
      </c>
      <c r="B1055" s="87" t="s">
        <v>85</v>
      </c>
      <c r="C1055" s="5"/>
      <c r="D1055" s="4" t="s">
        <v>61</v>
      </c>
      <c r="E1055" s="30">
        <v>94.23</v>
      </c>
      <c r="F1055" s="30">
        <v>97811</v>
      </c>
      <c r="G1055" s="30">
        <v>99790</v>
      </c>
      <c r="H1055" s="30">
        <v>102145</v>
      </c>
      <c r="I1055" s="293"/>
      <c r="J1055" s="294"/>
      <c r="K1055" s="73"/>
    </row>
    <row r="1056" spans="1:11" ht="39" customHeight="1">
      <c r="A1056" s="87" t="s">
        <v>217</v>
      </c>
      <c r="B1056" s="87" t="s">
        <v>82</v>
      </c>
      <c r="C1056" s="5"/>
      <c r="D1056" s="4" t="s">
        <v>61</v>
      </c>
      <c r="E1056" s="30">
        <v>94.23</v>
      </c>
      <c r="F1056" s="30">
        <v>97811</v>
      </c>
      <c r="G1056" s="30">
        <v>99790</v>
      </c>
      <c r="H1056" s="30">
        <v>102145</v>
      </c>
      <c r="I1056" s="293"/>
      <c r="J1056" s="294"/>
      <c r="K1056" s="73"/>
    </row>
    <row r="1057" spans="1:11" ht="39" customHeight="1">
      <c r="A1057" s="87" t="s">
        <v>70</v>
      </c>
      <c r="B1057" s="87" t="s">
        <v>85</v>
      </c>
      <c r="C1057" s="5"/>
      <c r="D1057" s="4" t="s">
        <v>61</v>
      </c>
      <c r="E1057" s="30">
        <v>94.23</v>
      </c>
      <c r="F1057" s="30">
        <v>97811</v>
      </c>
      <c r="G1057" s="30">
        <v>99790</v>
      </c>
      <c r="H1057" s="30">
        <v>102145</v>
      </c>
      <c r="I1057" s="293"/>
      <c r="J1057" s="294"/>
      <c r="K1057" s="73"/>
    </row>
    <row r="1058" spans="1:11" ht="38.25" customHeight="1">
      <c r="A1058" s="87" t="s">
        <v>71</v>
      </c>
      <c r="B1058" s="87" t="s">
        <v>85</v>
      </c>
      <c r="C1058" s="5"/>
      <c r="D1058" s="4" t="s">
        <v>61</v>
      </c>
      <c r="E1058" s="30">
        <v>94.23</v>
      </c>
      <c r="F1058" s="30">
        <v>97811</v>
      </c>
      <c r="G1058" s="30">
        <v>99790</v>
      </c>
      <c r="H1058" s="30">
        <v>102145</v>
      </c>
      <c r="I1058" s="293"/>
      <c r="J1058" s="294"/>
      <c r="K1058" s="73"/>
    </row>
    <row r="1059" spans="1:11" ht="39" customHeight="1">
      <c r="A1059" s="21" t="s">
        <v>72</v>
      </c>
      <c r="B1059" s="87" t="s">
        <v>84</v>
      </c>
      <c r="C1059" s="5"/>
      <c r="D1059" s="4" t="s">
        <v>61</v>
      </c>
      <c r="E1059" s="30">
        <v>159.72999999999999</v>
      </c>
      <c r="F1059" s="30">
        <v>165800</v>
      </c>
      <c r="G1059" s="30">
        <v>169154</v>
      </c>
      <c r="H1059" s="30">
        <v>173147</v>
      </c>
      <c r="I1059" s="293"/>
      <c r="J1059" s="294"/>
      <c r="K1059" s="73"/>
    </row>
    <row r="1060" spans="1:11" ht="38.25" customHeight="1">
      <c r="A1060" s="26" t="s">
        <v>73</v>
      </c>
      <c r="B1060" s="87" t="s">
        <v>84</v>
      </c>
      <c r="C1060" s="5"/>
      <c r="D1060" s="4" t="s">
        <v>61</v>
      </c>
      <c r="E1060" s="30">
        <v>191.67</v>
      </c>
      <c r="F1060" s="30">
        <v>198953</v>
      </c>
      <c r="G1060" s="30">
        <v>202979</v>
      </c>
      <c r="H1060" s="30">
        <v>207770</v>
      </c>
      <c r="I1060" s="293"/>
      <c r="J1060" s="294"/>
      <c r="K1060" s="73"/>
    </row>
    <row r="1061" spans="1:11" ht="38.25" customHeight="1">
      <c r="A1061" s="26" t="s">
        <v>78</v>
      </c>
      <c r="B1061" s="87" t="s">
        <v>83</v>
      </c>
      <c r="C1061" s="5"/>
      <c r="D1061" s="4" t="s">
        <v>61</v>
      </c>
      <c r="E1061" s="30">
        <v>272.94</v>
      </c>
      <c r="F1061" s="30">
        <v>283312</v>
      </c>
      <c r="G1061" s="30">
        <v>289043</v>
      </c>
      <c r="H1061" s="30">
        <v>295867</v>
      </c>
      <c r="I1061" s="293"/>
      <c r="J1061" s="294"/>
      <c r="K1061" s="73"/>
    </row>
    <row r="1062" spans="1:11" ht="38.25" customHeight="1">
      <c r="A1062" s="26" t="s">
        <v>74</v>
      </c>
      <c r="B1062" s="87" t="s">
        <v>84</v>
      </c>
      <c r="C1062" s="5"/>
      <c r="D1062" s="4" t="s">
        <v>61</v>
      </c>
      <c r="E1062" s="182">
        <v>239.59</v>
      </c>
      <c r="F1062" s="30">
        <v>248694</v>
      </c>
      <c r="G1062" s="30">
        <v>253726</v>
      </c>
      <c r="H1062" s="30">
        <v>259716</v>
      </c>
      <c r="I1062" s="293"/>
      <c r="J1062" s="294"/>
      <c r="K1062" s="73"/>
    </row>
    <row r="1063" spans="1:11" ht="38.25" customHeight="1">
      <c r="A1063" s="21" t="s">
        <v>79</v>
      </c>
      <c r="B1063" s="87" t="s">
        <v>82</v>
      </c>
      <c r="C1063" s="5"/>
      <c r="D1063" s="4" t="s">
        <v>61</v>
      </c>
      <c r="E1063" s="182">
        <v>109.17</v>
      </c>
      <c r="F1063" s="30">
        <v>113318</v>
      </c>
      <c r="G1063" s="30">
        <v>115611</v>
      </c>
      <c r="H1063" s="30">
        <v>118340</v>
      </c>
      <c r="I1063" s="293"/>
      <c r="J1063" s="294"/>
      <c r="K1063" s="73"/>
    </row>
    <row r="1064" spans="1:11" ht="38.25" customHeight="1">
      <c r="A1064" s="87" t="s">
        <v>75</v>
      </c>
      <c r="B1064" s="87" t="s">
        <v>85</v>
      </c>
      <c r="C1064" s="5"/>
      <c r="D1064" s="4" t="s">
        <v>61</v>
      </c>
      <c r="E1064" s="182">
        <v>94.23</v>
      </c>
      <c r="F1064" s="30">
        <v>97811</v>
      </c>
      <c r="G1064" s="30">
        <v>99790</v>
      </c>
      <c r="H1064" s="30">
        <v>102145</v>
      </c>
      <c r="I1064" s="293"/>
      <c r="J1064" s="294"/>
      <c r="K1064" s="73"/>
    </row>
    <row r="1065" spans="1:11" ht="38.25" customHeight="1">
      <c r="A1065" s="21" t="s">
        <v>80</v>
      </c>
      <c r="B1065" s="87" t="s">
        <v>82</v>
      </c>
      <c r="C1065" s="5"/>
      <c r="D1065" s="4" t="s">
        <v>61</v>
      </c>
      <c r="E1065" s="182">
        <v>163.76</v>
      </c>
      <c r="F1065" s="30">
        <v>169983</v>
      </c>
      <c r="G1065" s="30">
        <v>173422</v>
      </c>
      <c r="H1065" s="30">
        <v>177516</v>
      </c>
      <c r="I1065" s="293"/>
      <c r="J1065" s="294"/>
      <c r="K1065" s="73"/>
    </row>
    <row r="1066" spans="1:11" ht="38.25" customHeight="1">
      <c r="A1066" s="87" t="s">
        <v>76</v>
      </c>
      <c r="B1066" s="87" t="s">
        <v>85</v>
      </c>
      <c r="C1066" s="5"/>
      <c r="D1066" s="4" t="s">
        <v>61</v>
      </c>
      <c r="E1066" s="182">
        <v>136.91</v>
      </c>
      <c r="F1066" s="30">
        <v>142113</v>
      </c>
      <c r="G1066" s="30">
        <v>144988</v>
      </c>
      <c r="H1066" s="30">
        <v>148410</v>
      </c>
      <c r="I1066" s="293"/>
      <c r="J1066" s="294"/>
      <c r="K1066" s="73"/>
    </row>
    <row r="1067" spans="1:11" ht="38.25" customHeight="1">
      <c r="A1067" s="160"/>
      <c r="B1067" s="87"/>
      <c r="C1067" s="5"/>
      <c r="D1067" s="4"/>
      <c r="E1067" s="95"/>
      <c r="F1067" s="30"/>
      <c r="G1067" s="30"/>
      <c r="H1067" s="30"/>
      <c r="I1067" s="293"/>
      <c r="J1067" s="294"/>
      <c r="K1067" s="73"/>
    </row>
    <row r="1068" spans="1:11" ht="26.25" customHeight="1">
      <c r="A1068" s="169" t="s">
        <v>86</v>
      </c>
      <c r="B1068" s="34"/>
      <c r="C1068" s="41"/>
      <c r="D1068" s="42"/>
      <c r="E1068" s="49"/>
      <c r="F1068" s="46"/>
      <c r="G1068" s="46"/>
      <c r="H1068" s="46"/>
      <c r="I1068" s="47"/>
      <c r="J1068" s="48"/>
      <c r="K1068" s="86"/>
    </row>
    <row r="1069" spans="1:11" ht="24" customHeight="1">
      <c r="A1069" s="8" t="s">
        <v>219</v>
      </c>
      <c r="B1069" s="87" t="s">
        <v>87</v>
      </c>
      <c r="C1069" s="5"/>
      <c r="D1069" s="8" t="s">
        <v>331</v>
      </c>
      <c r="E1069" s="9" t="s">
        <v>97</v>
      </c>
      <c r="F1069" s="30">
        <v>0</v>
      </c>
      <c r="G1069" s="30">
        <v>0</v>
      </c>
      <c r="H1069" s="30">
        <v>0</v>
      </c>
      <c r="I1069" s="158"/>
      <c r="J1069" s="159"/>
      <c r="K1069" s="73"/>
    </row>
    <row r="1070" spans="1:11" ht="36">
      <c r="A1070" s="8" t="s">
        <v>220</v>
      </c>
      <c r="B1070" s="87" t="s">
        <v>88</v>
      </c>
      <c r="C1070" s="5"/>
      <c r="D1070" s="8" t="s">
        <v>331</v>
      </c>
      <c r="E1070" s="9" t="s">
        <v>97</v>
      </c>
      <c r="F1070" s="30">
        <v>0</v>
      </c>
      <c r="G1070" s="30">
        <v>0</v>
      </c>
      <c r="H1070" s="30">
        <v>0</v>
      </c>
      <c r="I1070" s="158"/>
      <c r="J1070" s="159"/>
      <c r="K1070" s="73"/>
    </row>
    <row r="1071" spans="1:11" ht="24">
      <c r="A1071" s="8" t="s">
        <v>221</v>
      </c>
      <c r="B1071" s="87" t="s">
        <v>89</v>
      </c>
      <c r="C1071" s="5"/>
      <c r="D1071" s="8" t="s">
        <v>331</v>
      </c>
      <c r="E1071" s="9" t="s">
        <v>97</v>
      </c>
      <c r="F1071" s="30">
        <v>0</v>
      </c>
      <c r="G1071" s="30">
        <v>0</v>
      </c>
      <c r="H1071" s="30">
        <v>0</v>
      </c>
      <c r="I1071" s="158"/>
      <c r="J1071" s="159"/>
      <c r="K1071" s="73"/>
    </row>
    <row r="1072" spans="1:11" ht="36">
      <c r="A1072" s="8" t="s">
        <v>345</v>
      </c>
      <c r="B1072" s="87" t="s">
        <v>90</v>
      </c>
      <c r="C1072" s="5"/>
      <c r="D1072" s="8" t="s">
        <v>331</v>
      </c>
      <c r="E1072" s="9" t="s">
        <v>97</v>
      </c>
      <c r="F1072" s="30">
        <v>0</v>
      </c>
      <c r="G1072" s="30">
        <v>0</v>
      </c>
      <c r="H1072" s="30">
        <v>0</v>
      </c>
      <c r="I1072" s="158"/>
      <c r="J1072" s="159"/>
      <c r="K1072" s="73"/>
    </row>
    <row r="1073" spans="1:11" ht="36">
      <c r="A1073" s="8" t="s">
        <v>222</v>
      </c>
      <c r="B1073" s="87" t="s">
        <v>91</v>
      </c>
      <c r="C1073" s="5"/>
      <c r="D1073" s="8" t="s">
        <v>331</v>
      </c>
      <c r="E1073" s="9" t="s">
        <v>97</v>
      </c>
      <c r="F1073" s="30">
        <v>0</v>
      </c>
      <c r="G1073" s="30">
        <v>0</v>
      </c>
      <c r="H1073" s="30">
        <v>0</v>
      </c>
      <c r="I1073" s="158"/>
      <c r="J1073" s="159"/>
      <c r="K1073" s="73"/>
    </row>
    <row r="1074" spans="1:11" ht="36">
      <c r="A1074" s="26" t="s">
        <v>223</v>
      </c>
      <c r="B1074" s="87" t="s">
        <v>92</v>
      </c>
      <c r="C1074" s="5"/>
      <c r="D1074" s="8" t="s">
        <v>331</v>
      </c>
      <c r="E1074" s="9" t="s">
        <v>97</v>
      </c>
      <c r="F1074" s="30">
        <v>0</v>
      </c>
      <c r="G1074" s="30">
        <v>0</v>
      </c>
      <c r="H1074" s="30">
        <v>0</v>
      </c>
      <c r="I1074" s="158"/>
      <c r="J1074" s="159"/>
      <c r="K1074" s="73"/>
    </row>
    <row r="1075" spans="1:11" ht="36">
      <c r="A1075" s="26" t="s">
        <v>224</v>
      </c>
      <c r="B1075" s="87" t="s">
        <v>93</v>
      </c>
      <c r="C1075" s="5"/>
      <c r="D1075" s="8" t="s">
        <v>331</v>
      </c>
      <c r="E1075" s="9" t="s">
        <v>97</v>
      </c>
      <c r="F1075" s="30">
        <v>0</v>
      </c>
      <c r="G1075" s="30">
        <v>0</v>
      </c>
      <c r="H1075" s="30">
        <v>0</v>
      </c>
      <c r="I1075" s="158"/>
      <c r="J1075" s="159"/>
      <c r="K1075" s="73"/>
    </row>
    <row r="1076" spans="1:11" ht="24">
      <c r="A1076" s="26" t="s">
        <v>225</v>
      </c>
      <c r="B1076" s="87" t="s">
        <v>94</v>
      </c>
      <c r="C1076" s="5"/>
      <c r="D1076" s="8" t="s">
        <v>331</v>
      </c>
      <c r="E1076" s="9" t="s">
        <v>97</v>
      </c>
      <c r="F1076" s="30">
        <v>0</v>
      </c>
      <c r="G1076" s="30">
        <v>0</v>
      </c>
      <c r="H1076" s="30">
        <v>0</v>
      </c>
      <c r="I1076" s="158"/>
      <c r="J1076" s="159"/>
      <c r="K1076" s="73"/>
    </row>
    <row r="1077" spans="1:11" ht="36">
      <c r="A1077" s="26" t="s">
        <v>346</v>
      </c>
      <c r="B1077" s="87" t="s">
        <v>95</v>
      </c>
      <c r="C1077" s="5"/>
      <c r="D1077" s="8" t="s">
        <v>331</v>
      </c>
      <c r="E1077" s="9" t="s">
        <v>97</v>
      </c>
      <c r="F1077" s="30">
        <v>0</v>
      </c>
      <c r="G1077" s="30">
        <v>0</v>
      </c>
      <c r="H1077" s="30">
        <v>0</v>
      </c>
      <c r="I1077" s="158"/>
      <c r="J1077" s="159"/>
      <c r="K1077" s="73"/>
    </row>
    <row r="1078" spans="1:11" ht="36">
      <c r="A1078" s="26" t="s">
        <v>226</v>
      </c>
      <c r="B1078" s="87" t="s">
        <v>96</v>
      </c>
      <c r="C1078" s="5"/>
      <c r="D1078" s="8" t="s">
        <v>331</v>
      </c>
      <c r="E1078" s="9" t="s">
        <v>97</v>
      </c>
      <c r="F1078" s="30">
        <v>0</v>
      </c>
      <c r="G1078" s="30">
        <v>0</v>
      </c>
      <c r="H1078" s="30">
        <v>0</v>
      </c>
      <c r="I1078" s="158"/>
      <c r="J1078" s="159"/>
      <c r="K1078" s="73"/>
    </row>
    <row r="1079" spans="1:11" ht="36">
      <c r="A1079" s="169" t="s">
        <v>156</v>
      </c>
      <c r="B1079" s="34"/>
      <c r="C1079" s="41"/>
      <c r="D1079" s="42"/>
      <c r="E1079" s="42"/>
      <c r="F1079" s="46"/>
      <c r="G1079" s="46"/>
      <c r="H1079" s="46"/>
      <c r="I1079" s="47"/>
      <c r="J1079" s="48"/>
      <c r="K1079" s="86"/>
    </row>
    <row r="1080" spans="1:11" ht="36.75" customHeight="1">
      <c r="A1080" s="8" t="s">
        <v>146</v>
      </c>
      <c r="B1080" s="87" t="s">
        <v>149</v>
      </c>
      <c r="C1080" s="5"/>
      <c r="D1080" s="4" t="s">
        <v>61</v>
      </c>
      <c r="E1080" s="29">
        <v>2.98</v>
      </c>
      <c r="F1080" s="30">
        <v>3081.32</v>
      </c>
      <c r="G1080" s="30">
        <v>3143.9</v>
      </c>
      <c r="H1080" s="30">
        <v>3221.38</v>
      </c>
      <c r="I1080" s="293"/>
      <c r="J1080" s="294"/>
      <c r="K1080" s="73"/>
    </row>
    <row r="1081" spans="1:11" ht="39" customHeight="1">
      <c r="A1081" s="21" t="s">
        <v>147</v>
      </c>
      <c r="B1081" s="87"/>
      <c r="C1081" s="5"/>
      <c r="D1081" s="4" t="s">
        <v>61</v>
      </c>
      <c r="E1081" s="29">
        <v>0</v>
      </c>
      <c r="F1081" s="30">
        <v>0</v>
      </c>
      <c r="G1081" s="30">
        <v>0</v>
      </c>
      <c r="H1081" s="30">
        <v>0</v>
      </c>
      <c r="I1081" s="293"/>
      <c r="J1081" s="294"/>
      <c r="K1081" s="73"/>
    </row>
    <row r="1082" spans="1:11" ht="39" customHeight="1">
      <c r="A1082" s="8" t="s">
        <v>157</v>
      </c>
      <c r="B1082" s="87" t="s">
        <v>450</v>
      </c>
      <c r="C1082" s="5"/>
      <c r="D1082" s="4" t="s">
        <v>61</v>
      </c>
      <c r="E1082" s="29">
        <v>8.27</v>
      </c>
      <c r="F1082" s="30">
        <v>8551.18</v>
      </c>
      <c r="G1082" s="30">
        <v>8724.85</v>
      </c>
      <c r="H1082" s="30">
        <v>8939.8700000000008</v>
      </c>
      <c r="I1082" s="293"/>
      <c r="J1082" s="294"/>
      <c r="K1082" s="73"/>
    </row>
    <row r="1083" spans="1:11" ht="39" customHeight="1">
      <c r="A1083" s="8" t="s">
        <v>158</v>
      </c>
      <c r="B1083" s="87" t="s">
        <v>150</v>
      </c>
      <c r="C1083" s="5"/>
      <c r="D1083" s="4" t="s">
        <v>61</v>
      </c>
      <c r="E1083" s="29">
        <v>0</v>
      </c>
      <c r="F1083" s="30">
        <v>0</v>
      </c>
      <c r="G1083" s="30">
        <v>0</v>
      </c>
      <c r="H1083" s="30">
        <v>0</v>
      </c>
      <c r="I1083" s="293"/>
      <c r="J1083" s="294"/>
      <c r="K1083" s="73"/>
    </row>
    <row r="1084" spans="1:11" ht="38.25" customHeight="1">
      <c r="A1084" s="21" t="s">
        <v>160</v>
      </c>
      <c r="B1084" s="87"/>
      <c r="C1084" s="5"/>
      <c r="D1084" s="4" t="s">
        <v>61</v>
      </c>
      <c r="E1084" s="29">
        <v>0</v>
      </c>
      <c r="F1084" s="30">
        <v>0</v>
      </c>
      <c r="G1084" s="30">
        <v>0</v>
      </c>
      <c r="H1084" s="30">
        <v>0</v>
      </c>
      <c r="I1084" s="293"/>
      <c r="J1084" s="294"/>
      <c r="K1084" s="73"/>
    </row>
    <row r="1085" spans="1:11" ht="39" customHeight="1">
      <c r="A1085" s="8" t="s">
        <v>159</v>
      </c>
      <c r="B1085" s="87" t="s">
        <v>151</v>
      </c>
      <c r="C1085" s="5"/>
      <c r="D1085" s="4" t="s">
        <v>61</v>
      </c>
      <c r="E1085" s="29">
        <v>2.98</v>
      </c>
      <c r="F1085" s="30">
        <v>3081.32</v>
      </c>
      <c r="G1085" s="30">
        <v>3143.9</v>
      </c>
      <c r="H1085" s="30">
        <v>3221.38</v>
      </c>
      <c r="I1085" s="293"/>
      <c r="J1085" s="294"/>
      <c r="K1085" s="73"/>
    </row>
    <row r="1086" spans="1:11" ht="38.25" customHeight="1">
      <c r="A1086" s="21" t="s">
        <v>145</v>
      </c>
      <c r="B1086" s="87"/>
      <c r="C1086" s="5"/>
      <c r="D1086" s="4" t="s">
        <v>61</v>
      </c>
      <c r="E1086" s="29">
        <v>0</v>
      </c>
      <c r="F1086" s="30">
        <v>0</v>
      </c>
      <c r="G1086" s="30">
        <v>0</v>
      </c>
      <c r="H1086" s="30">
        <v>0</v>
      </c>
      <c r="I1086" s="293"/>
      <c r="J1086" s="294"/>
      <c r="K1086" s="73"/>
    </row>
    <row r="1087" spans="1:11" ht="38.25" customHeight="1">
      <c r="A1087" s="21" t="s">
        <v>148</v>
      </c>
      <c r="B1087" s="87"/>
      <c r="C1087" s="5"/>
      <c r="D1087" s="4" t="s">
        <v>61</v>
      </c>
      <c r="E1087" s="29">
        <v>0</v>
      </c>
      <c r="F1087" s="30">
        <v>0</v>
      </c>
      <c r="G1087" s="30">
        <v>0</v>
      </c>
      <c r="H1087" s="30">
        <v>0</v>
      </c>
      <c r="I1087" s="293"/>
      <c r="J1087" s="294"/>
      <c r="K1087" s="73"/>
    </row>
    <row r="1088" spans="1:11" ht="36">
      <c r="A1088" s="169" t="s">
        <v>140</v>
      </c>
      <c r="B1088" s="34"/>
      <c r="C1088" s="41"/>
      <c r="D1088" s="42"/>
      <c r="E1088" s="42"/>
      <c r="F1088" s="46"/>
      <c r="G1088" s="46"/>
      <c r="H1088" s="46"/>
      <c r="I1088" s="47"/>
      <c r="J1088" s="48"/>
      <c r="K1088" s="86"/>
    </row>
    <row r="1089" spans="1:11" ht="36.75" customHeight="1">
      <c r="A1089" s="8" t="s">
        <v>146</v>
      </c>
      <c r="B1089" s="87" t="s">
        <v>141</v>
      </c>
      <c r="C1089" s="5"/>
      <c r="D1089" s="4" t="s">
        <v>61</v>
      </c>
      <c r="E1089" s="29">
        <v>2.98</v>
      </c>
      <c r="F1089" s="30">
        <v>3081.32</v>
      </c>
      <c r="G1089" s="30">
        <v>3143.9</v>
      </c>
      <c r="H1089" s="30">
        <v>3221.38</v>
      </c>
      <c r="I1089" s="293"/>
      <c r="J1089" s="294"/>
      <c r="K1089" s="73"/>
    </row>
    <row r="1090" spans="1:11" ht="39" customHeight="1">
      <c r="A1090" s="21" t="s">
        <v>147</v>
      </c>
      <c r="B1090" s="87"/>
      <c r="C1090" s="5"/>
      <c r="D1090" s="4" t="s">
        <v>61</v>
      </c>
      <c r="E1090" s="29">
        <v>0</v>
      </c>
      <c r="F1090" s="30">
        <v>0</v>
      </c>
      <c r="G1090" s="30">
        <v>0</v>
      </c>
      <c r="H1090" s="30">
        <v>0</v>
      </c>
      <c r="I1090" s="293"/>
      <c r="J1090" s="294"/>
      <c r="K1090" s="73"/>
    </row>
    <row r="1091" spans="1:11" ht="39" customHeight="1">
      <c r="A1091" s="8" t="s">
        <v>157</v>
      </c>
      <c r="B1091" s="87" t="s">
        <v>142</v>
      </c>
      <c r="C1091" s="5"/>
      <c r="D1091" s="4" t="s">
        <v>61</v>
      </c>
      <c r="E1091" s="29">
        <v>8.27</v>
      </c>
      <c r="F1091" s="30">
        <v>8551.18</v>
      </c>
      <c r="G1091" s="30">
        <v>8724.85</v>
      </c>
      <c r="H1091" s="30">
        <v>8939.8700000000008</v>
      </c>
      <c r="I1091" s="293"/>
      <c r="J1091" s="294"/>
      <c r="K1091" s="73"/>
    </row>
    <row r="1092" spans="1:11" ht="39" customHeight="1">
      <c r="A1092" s="21" t="s">
        <v>160</v>
      </c>
      <c r="B1092" s="87"/>
      <c r="C1092" s="5"/>
      <c r="D1092" s="4" t="s">
        <v>61</v>
      </c>
      <c r="E1092" s="29">
        <v>0</v>
      </c>
      <c r="F1092" s="30">
        <v>0</v>
      </c>
      <c r="G1092" s="30">
        <v>0</v>
      </c>
      <c r="H1092" s="30">
        <v>0</v>
      </c>
      <c r="I1092" s="293"/>
      <c r="J1092" s="294"/>
      <c r="K1092" s="73"/>
    </row>
    <row r="1093" spans="1:11" ht="38.25" customHeight="1">
      <c r="A1093" s="8" t="s">
        <v>158</v>
      </c>
      <c r="B1093" s="87" t="s">
        <v>143</v>
      </c>
      <c r="C1093" s="5"/>
      <c r="D1093" s="4" t="s">
        <v>61</v>
      </c>
      <c r="E1093" s="29">
        <v>0</v>
      </c>
      <c r="F1093" s="30">
        <v>0</v>
      </c>
      <c r="G1093" s="30">
        <v>0</v>
      </c>
      <c r="H1093" s="30">
        <v>0</v>
      </c>
      <c r="I1093" s="293"/>
      <c r="J1093" s="294"/>
      <c r="K1093" s="73"/>
    </row>
    <row r="1094" spans="1:11" ht="39" customHeight="1">
      <c r="A1094" s="8" t="s">
        <v>159</v>
      </c>
      <c r="B1094" s="87" t="s">
        <v>144</v>
      </c>
      <c r="C1094" s="5"/>
      <c r="D1094" s="4" t="s">
        <v>61</v>
      </c>
      <c r="E1094" s="29">
        <v>2.98</v>
      </c>
      <c r="F1094" s="30">
        <v>3081.32</v>
      </c>
      <c r="G1094" s="30">
        <v>3143.9</v>
      </c>
      <c r="H1094" s="30">
        <v>3221.38</v>
      </c>
      <c r="I1094" s="293"/>
      <c r="J1094" s="294"/>
      <c r="K1094" s="73"/>
    </row>
    <row r="1095" spans="1:11" ht="38.25" customHeight="1">
      <c r="A1095" s="87" t="s">
        <v>145</v>
      </c>
      <c r="B1095" s="87" t="s">
        <v>451</v>
      </c>
      <c r="C1095" s="5"/>
      <c r="D1095" s="4" t="s">
        <v>61</v>
      </c>
      <c r="E1095" s="29">
        <v>2.98</v>
      </c>
      <c r="F1095" s="30">
        <v>3081.32</v>
      </c>
      <c r="G1095" s="30">
        <v>3143.9</v>
      </c>
      <c r="H1095" s="30">
        <v>3221.38</v>
      </c>
      <c r="I1095" s="293"/>
      <c r="J1095" s="294"/>
      <c r="K1095" s="73"/>
    </row>
    <row r="1096" spans="1:11" ht="38.25" customHeight="1">
      <c r="A1096" s="21" t="s">
        <v>148</v>
      </c>
      <c r="B1096" s="87"/>
      <c r="C1096" s="5"/>
      <c r="D1096" s="4" t="s">
        <v>61</v>
      </c>
      <c r="E1096" s="29">
        <v>0</v>
      </c>
      <c r="F1096" s="30">
        <v>0</v>
      </c>
      <c r="G1096" s="30">
        <v>0</v>
      </c>
      <c r="H1096" s="30">
        <v>0</v>
      </c>
      <c r="I1096" s="293"/>
      <c r="J1096" s="294"/>
      <c r="K1096" s="73"/>
    </row>
    <row r="1097" spans="1:11" ht="36">
      <c r="A1097" s="169" t="s">
        <v>152</v>
      </c>
      <c r="B1097" s="34"/>
      <c r="C1097" s="41"/>
      <c r="D1097" s="42"/>
      <c r="E1097" s="42"/>
      <c r="F1097" s="46"/>
      <c r="G1097" s="46"/>
      <c r="H1097" s="46"/>
      <c r="I1097" s="47"/>
      <c r="J1097" s="48"/>
      <c r="K1097" s="86"/>
    </row>
    <row r="1098" spans="1:11" ht="36.75" customHeight="1">
      <c r="A1098" s="8" t="s">
        <v>146</v>
      </c>
      <c r="B1098" s="87" t="s">
        <v>153</v>
      </c>
      <c r="C1098" s="5"/>
      <c r="D1098" s="4" t="s">
        <v>61</v>
      </c>
      <c r="E1098" s="29">
        <v>2.98</v>
      </c>
      <c r="F1098" s="30">
        <v>3081.32</v>
      </c>
      <c r="G1098" s="30">
        <v>3143.9</v>
      </c>
      <c r="H1098" s="30">
        <v>3221.38</v>
      </c>
      <c r="I1098" s="293"/>
      <c r="J1098" s="294"/>
      <c r="K1098" s="73"/>
    </row>
    <row r="1099" spans="1:11" ht="39" customHeight="1">
      <c r="A1099" s="21" t="s">
        <v>147</v>
      </c>
      <c r="B1099" s="87"/>
      <c r="C1099" s="5"/>
      <c r="D1099" s="4" t="s">
        <v>61</v>
      </c>
      <c r="E1099" s="29">
        <v>0</v>
      </c>
      <c r="F1099" s="30">
        <v>0</v>
      </c>
      <c r="G1099" s="30">
        <v>0</v>
      </c>
      <c r="H1099" s="30">
        <v>0</v>
      </c>
      <c r="I1099" s="293"/>
      <c r="J1099" s="294"/>
      <c r="K1099" s="73"/>
    </row>
    <row r="1100" spans="1:11" ht="39" customHeight="1">
      <c r="A1100" s="21" t="s">
        <v>157</v>
      </c>
      <c r="B1100" s="87"/>
      <c r="C1100" s="5"/>
      <c r="D1100" s="4" t="s">
        <v>61</v>
      </c>
      <c r="E1100" s="29">
        <v>0</v>
      </c>
      <c r="F1100" s="30">
        <v>0</v>
      </c>
      <c r="G1100" s="30">
        <v>0</v>
      </c>
      <c r="H1100" s="30">
        <v>0</v>
      </c>
      <c r="I1100" s="293"/>
      <c r="J1100" s="294"/>
      <c r="K1100" s="73"/>
    </row>
    <row r="1101" spans="1:11" ht="39" customHeight="1">
      <c r="A1101" s="21" t="s">
        <v>160</v>
      </c>
      <c r="B1101" s="87"/>
      <c r="C1101" s="5"/>
      <c r="D1101" s="4" t="s">
        <v>61</v>
      </c>
      <c r="E1101" s="29">
        <v>0</v>
      </c>
      <c r="F1101" s="30">
        <v>0</v>
      </c>
      <c r="G1101" s="30">
        <v>0</v>
      </c>
      <c r="H1101" s="30">
        <v>0</v>
      </c>
      <c r="I1101" s="293"/>
      <c r="J1101" s="294"/>
      <c r="K1101" s="73"/>
    </row>
    <row r="1102" spans="1:11" ht="38.25" customHeight="1">
      <c r="A1102" s="8" t="s">
        <v>158</v>
      </c>
      <c r="B1102" s="87" t="s">
        <v>452</v>
      </c>
      <c r="C1102" s="5"/>
      <c r="D1102" s="4" t="s">
        <v>61</v>
      </c>
      <c r="E1102" s="29">
        <v>0</v>
      </c>
      <c r="F1102" s="30">
        <v>0</v>
      </c>
      <c r="G1102" s="30">
        <v>0</v>
      </c>
      <c r="H1102" s="30">
        <v>0</v>
      </c>
      <c r="I1102" s="293"/>
      <c r="J1102" s="294"/>
      <c r="K1102" s="73"/>
    </row>
    <row r="1103" spans="1:11" ht="39" customHeight="1">
      <c r="A1103" s="8" t="s">
        <v>159</v>
      </c>
      <c r="B1103" s="87" t="s">
        <v>154</v>
      </c>
      <c r="C1103" s="5"/>
      <c r="D1103" s="4" t="s">
        <v>61</v>
      </c>
      <c r="E1103" s="29">
        <v>2.98</v>
      </c>
      <c r="F1103" s="30">
        <v>3081.32</v>
      </c>
      <c r="G1103" s="30">
        <v>3143.9</v>
      </c>
      <c r="H1103" s="30">
        <v>3221.38</v>
      </c>
      <c r="I1103" s="293"/>
      <c r="J1103" s="294"/>
      <c r="K1103" s="73"/>
    </row>
    <row r="1104" spans="1:11" ht="38.25" customHeight="1">
      <c r="A1104" s="87" t="s">
        <v>145</v>
      </c>
      <c r="B1104" s="87" t="s">
        <v>155</v>
      </c>
      <c r="C1104" s="5"/>
      <c r="D1104" s="4" t="s">
        <v>61</v>
      </c>
      <c r="E1104" s="29">
        <v>2.98</v>
      </c>
      <c r="F1104" s="30">
        <v>3081.32</v>
      </c>
      <c r="G1104" s="30">
        <v>3143.9</v>
      </c>
      <c r="H1104" s="30">
        <v>3221.38</v>
      </c>
      <c r="I1104" s="293"/>
      <c r="J1104" s="294"/>
      <c r="K1104" s="73"/>
    </row>
    <row r="1105" spans="1:11" ht="38.25" customHeight="1">
      <c r="A1105" s="21" t="s">
        <v>148</v>
      </c>
      <c r="B1105" s="87"/>
      <c r="C1105" s="5"/>
      <c r="D1105" s="4" t="s">
        <v>61</v>
      </c>
      <c r="E1105" s="29">
        <v>0</v>
      </c>
      <c r="F1105" s="30">
        <v>0</v>
      </c>
      <c r="G1105" s="30">
        <v>0</v>
      </c>
      <c r="H1105" s="30">
        <v>0</v>
      </c>
      <c r="I1105" s="293"/>
      <c r="J1105" s="294"/>
      <c r="K1105" s="73"/>
    </row>
    <row r="1106" spans="1:11" ht="26.25" customHeight="1">
      <c r="A1106" s="169" t="s">
        <v>138</v>
      </c>
      <c r="B1106" s="34"/>
      <c r="C1106" s="41"/>
      <c r="D1106" s="42"/>
      <c r="E1106" s="49"/>
      <c r="F1106" s="46"/>
      <c r="G1106" s="46"/>
      <c r="H1106" s="46"/>
      <c r="I1106" s="47"/>
      <c r="J1106" s="48"/>
      <c r="K1106" s="86"/>
    </row>
    <row r="1107" spans="1:11">
      <c r="A1107" s="8" t="s">
        <v>109</v>
      </c>
      <c r="B1107" s="87" t="s">
        <v>161</v>
      </c>
      <c r="C1107" s="5"/>
      <c r="D1107" s="8" t="s">
        <v>331</v>
      </c>
      <c r="E1107" s="9" t="s">
        <v>97</v>
      </c>
      <c r="F1107" s="30">
        <v>0</v>
      </c>
      <c r="G1107" s="30">
        <v>0</v>
      </c>
      <c r="H1107" s="30">
        <v>0</v>
      </c>
      <c r="I1107" s="158"/>
      <c r="J1107" s="159"/>
      <c r="K1107" s="73"/>
    </row>
    <row r="1108" spans="1:11">
      <c r="A1108" s="8" t="s">
        <v>110</v>
      </c>
      <c r="B1108" s="87" t="s">
        <v>162</v>
      </c>
      <c r="C1108" s="5"/>
      <c r="D1108" s="8" t="s">
        <v>331</v>
      </c>
      <c r="E1108" s="9" t="s">
        <v>97</v>
      </c>
      <c r="F1108" s="30">
        <v>0</v>
      </c>
      <c r="G1108" s="30">
        <v>0</v>
      </c>
      <c r="H1108" s="30">
        <v>0</v>
      </c>
      <c r="I1108" s="158"/>
      <c r="J1108" s="159"/>
      <c r="K1108" s="73"/>
    </row>
    <row r="1109" spans="1:11">
      <c r="A1109" s="8" t="s">
        <v>114</v>
      </c>
      <c r="B1109" s="87" t="s">
        <v>163</v>
      </c>
      <c r="C1109" s="5"/>
      <c r="D1109" s="8" t="s">
        <v>331</v>
      </c>
      <c r="E1109" s="9" t="s">
        <v>97</v>
      </c>
      <c r="F1109" s="30">
        <v>0</v>
      </c>
      <c r="G1109" s="30">
        <v>0</v>
      </c>
      <c r="H1109" s="30">
        <v>0</v>
      </c>
      <c r="I1109" s="158"/>
      <c r="J1109" s="159"/>
      <c r="K1109" s="73"/>
    </row>
    <row r="1110" spans="1:11">
      <c r="A1110" s="8" t="s">
        <v>111</v>
      </c>
      <c r="B1110" s="87" t="s">
        <v>164</v>
      </c>
      <c r="C1110" s="5"/>
      <c r="D1110" s="8" t="s">
        <v>331</v>
      </c>
      <c r="E1110" s="9" t="s">
        <v>97</v>
      </c>
      <c r="F1110" s="30">
        <v>0</v>
      </c>
      <c r="G1110" s="30">
        <v>0</v>
      </c>
      <c r="H1110" s="30">
        <v>0</v>
      </c>
      <c r="I1110" s="158"/>
      <c r="J1110" s="159"/>
      <c r="K1110" s="73"/>
    </row>
    <row r="1111" spans="1:11">
      <c r="A1111" s="8" t="s">
        <v>112</v>
      </c>
      <c r="B1111" s="87" t="s">
        <v>165</v>
      </c>
      <c r="C1111" s="5"/>
      <c r="D1111" s="8" t="s">
        <v>331</v>
      </c>
      <c r="E1111" s="9" t="s">
        <v>97</v>
      </c>
      <c r="F1111" s="30">
        <v>0</v>
      </c>
      <c r="G1111" s="30">
        <v>0</v>
      </c>
      <c r="H1111" s="30">
        <v>0</v>
      </c>
      <c r="I1111" s="158"/>
      <c r="J1111" s="159"/>
      <c r="K1111" s="73"/>
    </row>
    <row r="1112" spans="1:11" ht="24">
      <c r="A1112" s="8" t="s">
        <v>113</v>
      </c>
      <c r="B1112" s="87" t="s">
        <v>166</v>
      </c>
      <c r="C1112" s="5"/>
      <c r="D1112" s="8" t="s">
        <v>331</v>
      </c>
      <c r="E1112" s="9" t="s">
        <v>97</v>
      </c>
      <c r="F1112" s="30">
        <v>0</v>
      </c>
      <c r="G1112" s="30">
        <v>0</v>
      </c>
      <c r="H1112" s="30">
        <v>0</v>
      </c>
      <c r="I1112" s="158"/>
      <c r="J1112" s="159"/>
      <c r="K1112" s="73"/>
    </row>
    <row r="1113" spans="1:11" ht="15" customHeight="1">
      <c r="A1113" s="31"/>
      <c r="B1113" s="34"/>
      <c r="C1113" s="41" t="s">
        <v>23</v>
      </c>
      <c r="D1113" s="42" t="s">
        <v>24</v>
      </c>
      <c r="E1113" s="42"/>
      <c r="F1113" s="46"/>
      <c r="G1113" s="46"/>
      <c r="H1113" s="46"/>
      <c r="I1113" s="47"/>
      <c r="J1113" s="48"/>
      <c r="K1113" s="86"/>
    </row>
    <row r="1114" spans="1:11" ht="36">
      <c r="A1114" s="169" t="s">
        <v>81</v>
      </c>
      <c r="B1114" s="34"/>
      <c r="C1114" s="41"/>
      <c r="D1114" s="42"/>
      <c r="E1114" s="49"/>
      <c r="F1114" s="46"/>
      <c r="G1114" s="46"/>
      <c r="H1114" s="46"/>
      <c r="I1114" s="47"/>
      <c r="J1114" s="48"/>
      <c r="K1114" s="86"/>
    </row>
    <row r="1115" spans="1:11" ht="26.25" customHeight="1">
      <c r="A1115" s="87" t="s">
        <v>77</v>
      </c>
      <c r="B1115" s="87" t="s">
        <v>82</v>
      </c>
      <c r="C1115" s="5"/>
      <c r="D1115" s="4" t="s">
        <v>52</v>
      </c>
      <c r="E1115" s="290" t="s">
        <v>51</v>
      </c>
      <c r="F1115" s="30">
        <v>1265</v>
      </c>
      <c r="G1115" s="30">
        <v>1265</v>
      </c>
      <c r="H1115" s="30">
        <v>1265</v>
      </c>
      <c r="I1115" s="293"/>
      <c r="J1115" s="294"/>
      <c r="K1115" s="73"/>
    </row>
    <row r="1116" spans="1:11" ht="27" customHeight="1">
      <c r="A1116" s="87" t="s">
        <v>69</v>
      </c>
      <c r="B1116" s="87" t="s">
        <v>85</v>
      </c>
      <c r="C1116" s="5"/>
      <c r="D1116" s="4" t="s">
        <v>52</v>
      </c>
      <c r="E1116" s="291"/>
      <c r="F1116" s="30">
        <v>1265</v>
      </c>
      <c r="G1116" s="30">
        <v>1265</v>
      </c>
      <c r="H1116" s="30">
        <v>1265</v>
      </c>
      <c r="I1116" s="293"/>
      <c r="J1116" s="294"/>
      <c r="K1116" s="73"/>
    </row>
    <row r="1117" spans="1:11" ht="24.75" customHeight="1">
      <c r="A1117" s="87" t="s">
        <v>217</v>
      </c>
      <c r="B1117" s="87" t="s">
        <v>82</v>
      </c>
      <c r="C1117" s="5"/>
      <c r="D1117" s="4" t="s">
        <v>52</v>
      </c>
      <c r="E1117" s="291"/>
      <c r="F1117" s="30">
        <v>1265</v>
      </c>
      <c r="G1117" s="30">
        <v>1265</v>
      </c>
      <c r="H1117" s="30">
        <v>1265</v>
      </c>
      <c r="I1117" s="293"/>
      <c r="J1117" s="294"/>
      <c r="K1117" s="73"/>
    </row>
    <row r="1118" spans="1:11" ht="27.75" customHeight="1">
      <c r="A1118" s="87" t="s">
        <v>70</v>
      </c>
      <c r="B1118" s="87" t="s">
        <v>85</v>
      </c>
      <c r="C1118" s="5"/>
      <c r="D1118" s="4" t="s">
        <v>52</v>
      </c>
      <c r="E1118" s="291"/>
      <c r="F1118" s="30">
        <v>1265</v>
      </c>
      <c r="G1118" s="30">
        <v>1265</v>
      </c>
      <c r="H1118" s="30">
        <v>1265</v>
      </c>
      <c r="I1118" s="293"/>
      <c r="J1118" s="294"/>
      <c r="K1118" s="73"/>
    </row>
    <row r="1119" spans="1:11" ht="27" customHeight="1">
      <c r="A1119" s="87" t="s">
        <v>71</v>
      </c>
      <c r="B1119" s="87" t="s">
        <v>85</v>
      </c>
      <c r="C1119" s="5"/>
      <c r="D1119" s="4" t="s">
        <v>52</v>
      </c>
      <c r="E1119" s="291"/>
      <c r="F1119" s="30">
        <v>1265</v>
      </c>
      <c r="G1119" s="30">
        <v>1265</v>
      </c>
      <c r="H1119" s="30">
        <v>1265</v>
      </c>
      <c r="I1119" s="293"/>
      <c r="J1119" s="294"/>
      <c r="K1119" s="73"/>
    </row>
    <row r="1120" spans="1:11" ht="24.75" customHeight="1">
      <c r="A1120" s="21" t="s">
        <v>72</v>
      </c>
      <c r="B1120" s="87" t="s">
        <v>84</v>
      </c>
      <c r="C1120" s="5"/>
      <c r="D1120" s="4" t="s">
        <v>52</v>
      </c>
      <c r="E1120" s="291"/>
      <c r="F1120" s="30">
        <v>1265</v>
      </c>
      <c r="G1120" s="30">
        <v>1265</v>
      </c>
      <c r="H1120" s="30">
        <v>1265</v>
      </c>
      <c r="I1120" s="293"/>
      <c r="J1120" s="294"/>
      <c r="K1120" s="73"/>
    </row>
    <row r="1121" spans="1:11" ht="26.25" customHeight="1">
      <c r="A1121" s="26" t="s">
        <v>73</v>
      </c>
      <c r="B1121" s="87" t="s">
        <v>84</v>
      </c>
      <c r="C1121" s="5"/>
      <c r="D1121" s="4" t="s">
        <v>52</v>
      </c>
      <c r="E1121" s="291"/>
      <c r="F1121" s="30">
        <v>1265</v>
      </c>
      <c r="G1121" s="30">
        <v>1265</v>
      </c>
      <c r="H1121" s="30">
        <v>1265</v>
      </c>
      <c r="I1121" s="293"/>
      <c r="J1121" s="294"/>
      <c r="K1121" s="73"/>
    </row>
    <row r="1122" spans="1:11" ht="26.25" customHeight="1">
      <c r="A1122" s="26" t="s">
        <v>78</v>
      </c>
      <c r="B1122" s="87" t="s">
        <v>83</v>
      </c>
      <c r="C1122" s="5"/>
      <c r="D1122" s="4" t="s">
        <v>52</v>
      </c>
      <c r="E1122" s="291"/>
      <c r="F1122" s="30">
        <v>1265</v>
      </c>
      <c r="G1122" s="30">
        <v>1265</v>
      </c>
      <c r="H1122" s="30">
        <v>1265</v>
      </c>
      <c r="I1122" s="293"/>
      <c r="J1122" s="294"/>
      <c r="K1122" s="73"/>
    </row>
    <row r="1123" spans="1:11" ht="26.25" customHeight="1">
      <c r="A1123" s="26" t="s">
        <v>74</v>
      </c>
      <c r="B1123" s="87" t="s">
        <v>84</v>
      </c>
      <c r="C1123" s="5"/>
      <c r="D1123" s="4" t="s">
        <v>52</v>
      </c>
      <c r="E1123" s="291"/>
      <c r="F1123" s="30">
        <v>1265</v>
      </c>
      <c r="G1123" s="30">
        <v>1265</v>
      </c>
      <c r="H1123" s="30">
        <v>1265</v>
      </c>
      <c r="I1123" s="293"/>
      <c r="J1123" s="294"/>
      <c r="K1123" s="73"/>
    </row>
    <row r="1124" spans="1:11" ht="26.25" customHeight="1">
      <c r="A1124" s="21" t="s">
        <v>79</v>
      </c>
      <c r="B1124" s="87" t="s">
        <v>82</v>
      </c>
      <c r="C1124" s="5"/>
      <c r="D1124" s="4" t="s">
        <v>52</v>
      </c>
      <c r="E1124" s="291"/>
      <c r="F1124" s="30">
        <v>1265</v>
      </c>
      <c r="G1124" s="30">
        <v>1265</v>
      </c>
      <c r="H1124" s="30">
        <v>1265</v>
      </c>
      <c r="I1124" s="293"/>
      <c r="J1124" s="294"/>
      <c r="K1124" s="73"/>
    </row>
    <row r="1125" spans="1:11" ht="26.25" customHeight="1">
      <c r="A1125" s="87" t="s">
        <v>75</v>
      </c>
      <c r="B1125" s="87" t="s">
        <v>85</v>
      </c>
      <c r="C1125" s="5"/>
      <c r="D1125" s="4" t="s">
        <v>52</v>
      </c>
      <c r="E1125" s="291"/>
      <c r="F1125" s="30">
        <v>1265</v>
      </c>
      <c r="G1125" s="30">
        <v>1265</v>
      </c>
      <c r="H1125" s="30">
        <v>1265</v>
      </c>
      <c r="I1125" s="293"/>
      <c r="J1125" s="294"/>
      <c r="K1125" s="73"/>
    </row>
    <row r="1126" spans="1:11" ht="26.25" customHeight="1">
      <c r="A1126" s="21" t="s">
        <v>80</v>
      </c>
      <c r="B1126" s="87" t="s">
        <v>82</v>
      </c>
      <c r="C1126" s="5"/>
      <c r="D1126" s="4" t="s">
        <v>52</v>
      </c>
      <c r="E1126" s="291"/>
      <c r="F1126" s="30">
        <v>1265</v>
      </c>
      <c r="G1126" s="30">
        <v>1265</v>
      </c>
      <c r="H1126" s="30">
        <v>1265</v>
      </c>
      <c r="I1126" s="293"/>
      <c r="J1126" s="294"/>
      <c r="K1126" s="73"/>
    </row>
    <row r="1127" spans="1:11" ht="26.25" customHeight="1">
      <c r="A1127" s="87" t="s">
        <v>76</v>
      </c>
      <c r="B1127" s="87" t="s">
        <v>85</v>
      </c>
      <c r="C1127" s="5"/>
      <c r="D1127" s="4" t="s">
        <v>52</v>
      </c>
      <c r="E1127" s="291"/>
      <c r="F1127" s="30">
        <v>1265</v>
      </c>
      <c r="G1127" s="30">
        <v>1265</v>
      </c>
      <c r="H1127" s="30">
        <v>1265</v>
      </c>
      <c r="I1127" s="293"/>
      <c r="J1127" s="294"/>
      <c r="K1127" s="73"/>
    </row>
    <row r="1128" spans="1:11" ht="26.25" customHeight="1">
      <c r="A1128" s="160"/>
      <c r="B1128" s="87"/>
      <c r="C1128" s="5"/>
      <c r="D1128" s="4"/>
      <c r="E1128" s="292"/>
      <c r="F1128" s="30">
        <v>0</v>
      </c>
      <c r="G1128" s="30">
        <v>0</v>
      </c>
      <c r="H1128" s="30">
        <v>0</v>
      </c>
      <c r="I1128" s="293"/>
      <c r="J1128" s="294"/>
      <c r="K1128" s="73"/>
    </row>
    <row r="1129" spans="1:11" ht="26.25" customHeight="1">
      <c r="A1129" s="169" t="s">
        <v>86</v>
      </c>
      <c r="B1129" s="34"/>
      <c r="C1129" s="41"/>
      <c r="D1129" s="42"/>
      <c r="E1129" s="42"/>
      <c r="F1129" s="46"/>
      <c r="G1129" s="46"/>
      <c r="H1129" s="46"/>
      <c r="I1129" s="47"/>
      <c r="J1129" s="48"/>
      <c r="K1129" s="86"/>
    </row>
    <row r="1130" spans="1:11" ht="24" customHeight="1">
      <c r="A1130" s="8" t="s">
        <v>219</v>
      </c>
      <c r="B1130" s="87" t="s">
        <v>87</v>
      </c>
      <c r="C1130" s="5"/>
      <c r="D1130" s="8" t="s">
        <v>331</v>
      </c>
      <c r="E1130" s="9" t="s">
        <v>97</v>
      </c>
      <c r="F1130" s="30">
        <v>0</v>
      </c>
      <c r="G1130" s="30">
        <v>0</v>
      </c>
      <c r="H1130" s="30">
        <v>0</v>
      </c>
      <c r="I1130" s="158"/>
      <c r="J1130" s="159"/>
      <c r="K1130" s="73"/>
    </row>
    <row r="1131" spans="1:11" ht="36">
      <c r="A1131" s="8" t="s">
        <v>220</v>
      </c>
      <c r="B1131" s="87" t="s">
        <v>88</v>
      </c>
      <c r="C1131" s="5"/>
      <c r="D1131" s="8" t="s">
        <v>331</v>
      </c>
      <c r="E1131" s="9" t="s">
        <v>97</v>
      </c>
      <c r="F1131" s="30">
        <v>0</v>
      </c>
      <c r="G1131" s="30">
        <v>0</v>
      </c>
      <c r="H1131" s="30">
        <v>0</v>
      </c>
      <c r="I1131" s="158"/>
      <c r="J1131" s="159"/>
      <c r="K1131" s="73"/>
    </row>
    <row r="1132" spans="1:11" ht="24">
      <c r="A1132" s="8" t="s">
        <v>221</v>
      </c>
      <c r="B1132" s="87" t="s">
        <v>89</v>
      </c>
      <c r="C1132" s="5"/>
      <c r="D1132" s="8" t="s">
        <v>331</v>
      </c>
      <c r="E1132" s="9" t="s">
        <v>97</v>
      </c>
      <c r="F1132" s="30">
        <v>0</v>
      </c>
      <c r="G1132" s="30">
        <v>0</v>
      </c>
      <c r="H1132" s="30">
        <v>0</v>
      </c>
      <c r="I1132" s="158"/>
      <c r="J1132" s="159"/>
      <c r="K1132" s="73"/>
    </row>
    <row r="1133" spans="1:11" ht="36">
      <c r="A1133" s="8" t="s">
        <v>345</v>
      </c>
      <c r="B1133" s="87" t="s">
        <v>90</v>
      </c>
      <c r="C1133" s="5"/>
      <c r="D1133" s="8" t="s">
        <v>331</v>
      </c>
      <c r="E1133" s="9" t="s">
        <v>97</v>
      </c>
      <c r="F1133" s="30">
        <v>0</v>
      </c>
      <c r="G1133" s="30">
        <v>0</v>
      </c>
      <c r="H1133" s="30">
        <v>0</v>
      </c>
      <c r="I1133" s="158"/>
      <c r="J1133" s="159"/>
      <c r="K1133" s="73"/>
    </row>
    <row r="1134" spans="1:11" ht="36">
      <c r="A1134" s="8" t="s">
        <v>222</v>
      </c>
      <c r="B1134" s="87" t="s">
        <v>91</v>
      </c>
      <c r="C1134" s="5"/>
      <c r="D1134" s="8" t="s">
        <v>331</v>
      </c>
      <c r="E1134" s="9" t="s">
        <v>97</v>
      </c>
      <c r="F1134" s="30">
        <v>0</v>
      </c>
      <c r="G1134" s="30">
        <v>0</v>
      </c>
      <c r="H1134" s="30">
        <v>0</v>
      </c>
      <c r="I1134" s="158"/>
      <c r="J1134" s="159"/>
      <c r="K1134" s="73"/>
    </row>
    <row r="1135" spans="1:11" ht="36">
      <c r="A1135" s="26" t="s">
        <v>223</v>
      </c>
      <c r="B1135" s="87" t="s">
        <v>92</v>
      </c>
      <c r="C1135" s="5"/>
      <c r="D1135" s="8" t="s">
        <v>331</v>
      </c>
      <c r="E1135" s="9" t="s">
        <v>97</v>
      </c>
      <c r="F1135" s="30">
        <v>0</v>
      </c>
      <c r="G1135" s="30">
        <v>0</v>
      </c>
      <c r="H1135" s="30">
        <v>0</v>
      </c>
      <c r="I1135" s="158"/>
      <c r="J1135" s="159"/>
      <c r="K1135" s="73"/>
    </row>
    <row r="1136" spans="1:11" ht="36">
      <c r="A1136" s="26" t="s">
        <v>224</v>
      </c>
      <c r="B1136" s="87" t="s">
        <v>93</v>
      </c>
      <c r="C1136" s="5"/>
      <c r="D1136" s="8" t="s">
        <v>331</v>
      </c>
      <c r="E1136" s="9" t="s">
        <v>97</v>
      </c>
      <c r="F1136" s="30">
        <v>0</v>
      </c>
      <c r="G1136" s="30">
        <v>0</v>
      </c>
      <c r="H1136" s="30">
        <v>0</v>
      </c>
      <c r="I1136" s="158"/>
      <c r="J1136" s="159"/>
      <c r="K1136" s="73"/>
    </row>
    <row r="1137" spans="1:11" ht="24">
      <c r="A1137" s="26" t="s">
        <v>225</v>
      </c>
      <c r="B1137" s="87" t="s">
        <v>94</v>
      </c>
      <c r="C1137" s="5"/>
      <c r="D1137" s="8" t="s">
        <v>331</v>
      </c>
      <c r="E1137" s="9" t="s">
        <v>97</v>
      </c>
      <c r="F1137" s="30">
        <v>0</v>
      </c>
      <c r="G1137" s="30">
        <v>0</v>
      </c>
      <c r="H1137" s="30">
        <v>0</v>
      </c>
      <c r="I1137" s="158"/>
      <c r="J1137" s="159"/>
      <c r="K1137" s="73"/>
    </row>
    <row r="1138" spans="1:11" ht="36">
      <c r="A1138" s="26" t="s">
        <v>346</v>
      </c>
      <c r="B1138" s="87" t="s">
        <v>95</v>
      </c>
      <c r="C1138" s="5"/>
      <c r="D1138" s="8" t="s">
        <v>331</v>
      </c>
      <c r="E1138" s="9" t="s">
        <v>97</v>
      </c>
      <c r="F1138" s="30">
        <v>0</v>
      </c>
      <c r="G1138" s="30">
        <v>0</v>
      </c>
      <c r="H1138" s="30">
        <v>0</v>
      </c>
      <c r="I1138" s="158"/>
      <c r="J1138" s="159"/>
      <c r="K1138" s="73"/>
    </row>
    <row r="1139" spans="1:11" ht="36">
      <c r="A1139" s="26" t="s">
        <v>226</v>
      </c>
      <c r="B1139" s="87" t="s">
        <v>96</v>
      </c>
      <c r="C1139" s="5"/>
      <c r="D1139" s="8" t="s">
        <v>331</v>
      </c>
      <c r="E1139" s="9" t="s">
        <v>97</v>
      </c>
      <c r="F1139" s="30">
        <v>0</v>
      </c>
      <c r="G1139" s="30">
        <v>0</v>
      </c>
      <c r="H1139" s="30">
        <v>0</v>
      </c>
      <c r="I1139" s="158"/>
      <c r="J1139" s="159"/>
      <c r="K1139" s="73"/>
    </row>
    <row r="1140" spans="1:11" ht="36">
      <c r="A1140" s="169" t="s">
        <v>156</v>
      </c>
      <c r="B1140" s="34"/>
      <c r="C1140" s="41"/>
      <c r="D1140" s="42"/>
      <c r="E1140" s="49"/>
      <c r="F1140" s="46"/>
      <c r="G1140" s="46"/>
      <c r="H1140" s="46"/>
      <c r="I1140" s="47"/>
      <c r="J1140" s="48"/>
      <c r="K1140" s="86"/>
    </row>
    <row r="1141" spans="1:11" ht="26.25" customHeight="1">
      <c r="A1141" s="8" t="s">
        <v>146</v>
      </c>
      <c r="B1141" s="87" t="s">
        <v>149</v>
      </c>
      <c r="C1141" s="5"/>
      <c r="D1141" s="4" t="s">
        <v>52</v>
      </c>
      <c r="E1141" s="290" t="s">
        <v>51</v>
      </c>
      <c r="F1141" s="30">
        <v>142</v>
      </c>
      <c r="G1141" s="30">
        <v>142</v>
      </c>
      <c r="H1141" s="30">
        <v>142</v>
      </c>
      <c r="I1141" s="293"/>
      <c r="J1141" s="294"/>
      <c r="K1141" s="73"/>
    </row>
    <row r="1142" spans="1:11" ht="27" customHeight="1">
      <c r="A1142" s="21" t="s">
        <v>147</v>
      </c>
      <c r="B1142" s="87"/>
      <c r="C1142" s="5"/>
      <c r="D1142" s="4" t="s">
        <v>52</v>
      </c>
      <c r="E1142" s="291"/>
      <c r="F1142" s="30">
        <v>142</v>
      </c>
      <c r="G1142" s="30">
        <v>142</v>
      </c>
      <c r="H1142" s="30">
        <v>142</v>
      </c>
      <c r="I1142" s="293"/>
      <c r="J1142" s="294"/>
      <c r="K1142" s="73"/>
    </row>
    <row r="1143" spans="1:11" ht="24.75" customHeight="1">
      <c r="A1143" s="8" t="s">
        <v>157</v>
      </c>
      <c r="B1143" s="87" t="s">
        <v>450</v>
      </c>
      <c r="C1143" s="5"/>
      <c r="D1143" s="4" t="s">
        <v>52</v>
      </c>
      <c r="E1143" s="291"/>
      <c r="F1143" s="30">
        <v>142</v>
      </c>
      <c r="G1143" s="30">
        <v>142</v>
      </c>
      <c r="H1143" s="30">
        <v>142</v>
      </c>
      <c r="I1143" s="293"/>
      <c r="J1143" s="294"/>
      <c r="K1143" s="73"/>
    </row>
    <row r="1144" spans="1:11" ht="27.75" customHeight="1">
      <c r="A1144" s="8" t="s">
        <v>158</v>
      </c>
      <c r="B1144" s="87" t="s">
        <v>150</v>
      </c>
      <c r="C1144" s="5"/>
      <c r="D1144" s="4" t="s">
        <v>52</v>
      </c>
      <c r="E1144" s="291"/>
      <c r="F1144" s="30">
        <v>142</v>
      </c>
      <c r="G1144" s="30">
        <v>142</v>
      </c>
      <c r="H1144" s="30">
        <v>142</v>
      </c>
      <c r="I1144" s="293"/>
      <c r="J1144" s="294"/>
      <c r="K1144" s="73"/>
    </row>
    <row r="1145" spans="1:11" ht="27" customHeight="1">
      <c r="A1145" s="21" t="s">
        <v>160</v>
      </c>
      <c r="B1145" s="87"/>
      <c r="C1145" s="5"/>
      <c r="D1145" s="4" t="s">
        <v>52</v>
      </c>
      <c r="E1145" s="291"/>
      <c r="F1145" s="30">
        <v>142</v>
      </c>
      <c r="G1145" s="30">
        <v>142</v>
      </c>
      <c r="H1145" s="30">
        <v>142</v>
      </c>
      <c r="I1145" s="293"/>
      <c r="J1145" s="294"/>
      <c r="K1145" s="73"/>
    </row>
    <row r="1146" spans="1:11" ht="24.75" customHeight="1">
      <c r="A1146" s="8" t="s">
        <v>159</v>
      </c>
      <c r="B1146" s="87" t="s">
        <v>151</v>
      </c>
      <c r="C1146" s="5"/>
      <c r="D1146" s="4" t="s">
        <v>52</v>
      </c>
      <c r="E1146" s="291"/>
      <c r="F1146" s="30">
        <v>142</v>
      </c>
      <c r="G1146" s="30">
        <v>142</v>
      </c>
      <c r="H1146" s="30">
        <v>142</v>
      </c>
      <c r="I1146" s="293"/>
      <c r="J1146" s="294"/>
      <c r="K1146" s="73"/>
    </row>
    <row r="1147" spans="1:11" ht="26.25" customHeight="1">
      <c r="A1147" s="21" t="s">
        <v>145</v>
      </c>
      <c r="B1147" s="87"/>
      <c r="C1147" s="5"/>
      <c r="D1147" s="4" t="s">
        <v>52</v>
      </c>
      <c r="E1147" s="291"/>
      <c r="F1147" s="30">
        <v>142</v>
      </c>
      <c r="G1147" s="30">
        <v>142</v>
      </c>
      <c r="H1147" s="30">
        <v>142</v>
      </c>
      <c r="I1147" s="293"/>
      <c r="J1147" s="294"/>
      <c r="K1147" s="73"/>
    </row>
    <row r="1148" spans="1:11" ht="26.25" customHeight="1">
      <c r="A1148" s="21" t="s">
        <v>148</v>
      </c>
      <c r="B1148" s="87"/>
      <c r="C1148" s="5"/>
      <c r="D1148" s="4" t="s">
        <v>52</v>
      </c>
      <c r="E1148" s="292"/>
      <c r="F1148" s="30">
        <v>142</v>
      </c>
      <c r="G1148" s="30">
        <v>142</v>
      </c>
      <c r="H1148" s="30">
        <v>142</v>
      </c>
      <c r="I1148" s="293"/>
      <c r="J1148" s="294"/>
      <c r="K1148" s="73"/>
    </row>
    <row r="1149" spans="1:11" ht="36">
      <c r="A1149" s="169" t="s">
        <v>140</v>
      </c>
      <c r="B1149" s="34"/>
      <c r="C1149" s="41"/>
      <c r="D1149" s="42"/>
      <c r="E1149" s="49"/>
      <c r="F1149" s="46"/>
      <c r="G1149" s="46"/>
      <c r="H1149" s="46"/>
      <c r="I1149" s="47"/>
      <c r="J1149" s="48"/>
      <c r="K1149" s="86"/>
    </row>
    <row r="1150" spans="1:11" ht="26.25" customHeight="1">
      <c r="A1150" s="8" t="s">
        <v>146</v>
      </c>
      <c r="B1150" s="87" t="s">
        <v>141</v>
      </c>
      <c r="C1150" s="5"/>
      <c r="D1150" s="4" t="s">
        <v>52</v>
      </c>
      <c r="E1150" s="290" t="s">
        <v>51</v>
      </c>
      <c r="F1150" s="30">
        <v>142</v>
      </c>
      <c r="G1150" s="30">
        <v>142</v>
      </c>
      <c r="H1150" s="30">
        <v>142</v>
      </c>
      <c r="I1150" s="293"/>
      <c r="J1150" s="294"/>
      <c r="K1150" s="73"/>
    </row>
    <row r="1151" spans="1:11" ht="27" customHeight="1">
      <c r="A1151" s="21" t="s">
        <v>147</v>
      </c>
      <c r="B1151" s="87"/>
      <c r="C1151" s="5"/>
      <c r="D1151" s="4" t="s">
        <v>52</v>
      </c>
      <c r="E1151" s="291"/>
      <c r="F1151" s="30">
        <v>142</v>
      </c>
      <c r="G1151" s="30">
        <v>142</v>
      </c>
      <c r="H1151" s="30">
        <v>142</v>
      </c>
      <c r="I1151" s="293"/>
      <c r="J1151" s="294"/>
      <c r="K1151" s="73"/>
    </row>
    <row r="1152" spans="1:11" ht="24.75" customHeight="1">
      <c r="A1152" s="8" t="s">
        <v>157</v>
      </c>
      <c r="B1152" s="87" t="s">
        <v>142</v>
      </c>
      <c r="C1152" s="5"/>
      <c r="D1152" s="4" t="s">
        <v>52</v>
      </c>
      <c r="E1152" s="291"/>
      <c r="F1152" s="30">
        <v>142</v>
      </c>
      <c r="G1152" s="30">
        <v>142</v>
      </c>
      <c r="H1152" s="30">
        <v>142</v>
      </c>
      <c r="I1152" s="293"/>
      <c r="J1152" s="294"/>
      <c r="K1152" s="73"/>
    </row>
    <row r="1153" spans="1:11" ht="27.75" customHeight="1">
      <c r="A1153" s="21" t="s">
        <v>160</v>
      </c>
      <c r="B1153" s="87"/>
      <c r="C1153" s="5"/>
      <c r="D1153" s="4" t="s">
        <v>52</v>
      </c>
      <c r="E1153" s="291"/>
      <c r="F1153" s="30">
        <v>142</v>
      </c>
      <c r="G1153" s="30">
        <v>142</v>
      </c>
      <c r="H1153" s="30">
        <v>142</v>
      </c>
      <c r="I1153" s="293"/>
      <c r="J1153" s="294"/>
      <c r="K1153" s="73"/>
    </row>
    <row r="1154" spans="1:11" ht="27" customHeight="1">
      <c r="A1154" s="8" t="s">
        <v>158</v>
      </c>
      <c r="B1154" s="87" t="s">
        <v>143</v>
      </c>
      <c r="C1154" s="5"/>
      <c r="D1154" s="4" t="s">
        <v>52</v>
      </c>
      <c r="E1154" s="291"/>
      <c r="F1154" s="30">
        <v>142</v>
      </c>
      <c r="G1154" s="30">
        <v>142</v>
      </c>
      <c r="H1154" s="30">
        <v>142</v>
      </c>
      <c r="I1154" s="293"/>
      <c r="J1154" s="294"/>
      <c r="K1154" s="73"/>
    </row>
    <row r="1155" spans="1:11" ht="24.75" customHeight="1">
      <c r="A1155" s="8" t="s">
        <v>159</v>
      </c>
      <c r="B1155" s="87" t="s">
        <v>144</v>
      </c>
      <c r="C1155" s="5"/>
      <c r="D1155" s="4" t="s">
        <v>52</v>
      </c>
      <c r="E1155" s="291"/>
      <c r="F1155" s="30">
        <v>142</v>
      </c>
      <c r="G1155" s="30">
        <v>142</v>
      </c>
      <c r="H1155" s="30">
        <v>142</v>
      </c>
      <c r="I1155" s="293"/>
      <c r="J1155" s="294"/>
      <c r="K1155" s="73"/>
    </row>
    <row r="1156" spans="1:11" ht="26.25" customHeight="1">
      <c r="A1156" s="87" t="s">
        <v>145</v>
      </c>
      <c r="B1156" s="87" t="s">
        <v>451</v>
      </c>
      <c r="C1156" s="5"/>
      <c r="D1156" s="4" t="s">
        <v>52</v>
      </c>
      <c r="E1156" s="291"/>
      <c r="F1156" s="30">
        <v>142</v>
      </c>
      <c r="G1156" s="30">
        <v>142</v>
      </c>
      <c r="H1156" s="30">
        <v>142</v>
      </c>
      <c r="I1156" s="293"/>
      <c r="J1156" s="294"/>
      <c r="K1156" s="73"/>
    </row>
    <row r="1157" spans="1:11" ht="26.25" customHeight="1">
      <c r="A1157" s="21" t="s">
        <v>148</v>
      </c>
      <c r="B1157" s="87"/>
      <c r="C1157" s="5"/>
      <c r="D1157" s="4" t="s">
        <v>52</v>
      </c>
      <c r="E1157" s="292"/>
      <c r="F1157" s="30">
        <v>142</v>
      </c>
      <c r="G1157" s="30">
        <v>142</v>
      </c>
      <c r="H1157" s="30">
        <v>142</v>
      </c>
      <c r="I1157" s="293"/>
      <c r="J1157" s="294"/>
      <c r="K1157" s="73"/>
    </row>
    <row r="1158" spans="1:11" ht="36">
      <c r="A1158" s="169" t="s">
        <v>152</v>
      </c>
      <c r="B1158" s="34"/>
      <c r="C1158" s="41"/>
      <c r="D1158" s="42"/>
      <c r="E1158" s="49"/>
      <c r="F1158" s="46"/>
      <c r="G1158" s="46"/>
      <c r="H1158" s="46"/>
      <c r="I1158" s="47"/>
      <c r="J1158" s="48"/>
      <c r="K1158" s="86"/>
    </row>
    <row r="1159" spans="1:11" ht="26.25" customHeight="1">
      <c r="A1159" s="8" t="s">
        <v>146</v>
      </c>
      <c r="B1159" s="87" t="s">
        <v>153</v>
      </c>
      <c r="C1159" s="5"/>
      <c r="D1159" s="4" t="s">
        <v>52</v>
      </c>
      <c r="E1159" s="290" t="s">
        <v>51</v>
      </c>
      <c r="F1159" s="30">
        <v>142</v>
      </c>
      <c r="G1159" s="30">
        <v>142</v>
      </c>
      <c r="H1159" s="30">
        <v>142</v>
      </c>
      <c r="I1159" s="293"/>
      <c r="J1159" s="294"/>
      <c r="K1159" s="73"/>
    </row>
    <row r="1160" spans="1:11" ht="27" customHeight="1">
      <c r="A1160" s="21" t="s">
        <v>147</v>
      </c>
      <c r="B1160" s="87"/>
      <c r="C1160" s="5"/>
      <c r="D1160" s="4" t="s">
        <v>52</v>
      </c>
      <c r="E1160" s="291"/>
      <c r="F1160" s="30">
        <v>142</v>
      </c>
      <c r="G1160" s="30">
        <v>142</v>
      </c>
      <c r="H1160" s="30">
        <v>142</v>
      </c>
      <c r="I1160" s="293"/>
      <c r="J1160" s="294"/>
      <c r="K1160" s="73"/>
    </row>
    <row r="1161" spans="1:11" ht="24.75" customHeight="1">
      <c r="A1161" s="21" t="s">
        <v>157</v>
      </c>
      <c r="B1161" s="87"/>
      <c r="C1161" s="5"/>
      <c r="D1161" s="4" t="s">
        <v>52</v>
      </c>
      <c r="E1161" s="291"/>
      <c r="F1161" s="30">
        <v>142</v>
      </c>
      <c r="G1161" s="30">
        <v>142</v>
      </c>
      <c r="H1161" s="30">
        <v>142</v>
      </c>
      <c r="I1161" s="293"/>
      <c r="J1161" s="294"/>
      <c r="K1161" s="73"/>
    </row>
    <row r="1162" spans="1:11" ht="27.75" customHeight="1">
      <c r="A1162" s="21" t="s">
        <v>160</v>
      </c>
      <c r="B1162" s="87"/>
      <c r="C1162" s="5"/>
      <c r="D1162" s="4" t="s">
        <v>52</v>
      </c>
      <c r="E1162" s="291"/>
      <c r="F1162" s="30">
        <v>142</v>
      </c>
      <c r="G1162" s="30">
        <v>142</v>
      </c>
      <c r="H1162" s="30">
        <v>142</v>
      </c>
      <c r="I1162" s="293"/>
      <c r="J1162" s="294"/>
      <c r="K1162" s="73"/>
    </row>
    <row r="1163" spans="1:11" ht="27" customHeight="1">
      <c r="A1163" s="8" t="s">
        <v>158</v>
      </c>
      <c r="B1163" s="87" t="s">
        <v>452</v>
      </c>
      <c r="C1163" s="5"/>
      <c r="D1163" s="4" t="s">
        <v>52</v>
      </c>
      <c r="E1163" s="291"/>
      <c r="F1163" s="30">
        <v>142</v>
      </c>
      <c r="G1163" s="30">
        <v>142</v>
      </c>
      <c r="H1163" s="30">
        <v>142</v>
      </c>
      <c r="I1163" s="293"/>
      <c r="J1163" s="294"/>
      <c r="K1163" s="73"/>
    </row>
    <row r="1164" spans="1:11" ht="24.75" customHeight="1">
      <c r="A1164" s="8" t="s">
        <v>159</v>
      </c>
      <c r="B1164" s="87" t="s">
        <v>154</v>
      </c>
      <c r="C1164" s="5"/>
      <c r="D1164" s="4" t="s">
        <v>52</v>
      </c>
      <c r="E1164" s="291"/>
      <c r="F1164" s="30">
        <v>142</v>
      </c>
      <c r="G1164" s="30">
        <v>142</v>
      </c>
      <c r="H1164" s="30">
        <v>142</v>
      </c>
      <c r="I1164" s="293"/>
      <c r="J1164" s="294"/>
      <c r="K1164" s="73"/>
    </row>
    <row r="1165" spans="1:11" ht="26.25" customHeight="1">
      <c r="A1165" s="87" t="s">
        <v>145</v>
      </c>
      <c r="B1165" s="87" t="s">
        <v>155</v>
      </c>
      <c r="C1165" s="5"/>
      <c r="D1165" s="4" t="s">
        <v>52</v>
      </c>
      <c r="E1165" s="291"/>
      <c r="F1165" s="30">
        <v>142</v>
      </c>
      <c r="G1165" s="30">
        <v>142</v>
      </c>
      <c r="H1165" s="30">
        <v>142</v>
      </c>
      <c r="I1165" s="293"/>
      <c r="J1165" s="294"/>
      <c r="K1165" s="73"/>
    </row>
    <row r="1166" spans="1:11" ht="26.25" customHeight="1">
      <c r="A1166" s="21" t="s">
        <v>148</v>
      </c>
      <c r="B1166" s="87"/>
      <c r="C1166" s="5"/>
      <c r="D1166" s="4" t="s">
        <v>52</v>
      </c>
      <c r="E1166" s="292"/>
      <c r="F1166" s="30">
        <v>142</v>
      </c>
      <c r="G1166" s="30">
        <v>142</v>
      </c>
      <c r="H1166" s="30">
        <v>142</v>
      </c>
      <c r="I1166" s="293"/>
      <c r="J1166" s="294"/>
      <c r="K1166" s="73"/>
    </row>
    <row r="1167" spans="1:11" ht="26.25" customHeight="1">
      <c r="A1167" s="169" t="s">
        <v>138</v>
      </c>
      <c r="B1167" s="34"/>
      <c r="C1167" s="41"/>
      <c r="D1167" s="42"/>
      <c r="E1167" s="42"/>
      <c r="F1167" s="46"/>
      <c r="G1167" s="46"/>
      <c r="H1167" s="46"/>
      <c r="I1167" s="47"/>
      <c r="J1167" s="48"/>
      <c r="K1167" s="86"/>
    </row>
    <row r="1168" spans="1:11">
      <c r="A1168" s="8" t="s">
        <v>109</v>
      </c>
      <c r="B1168" s="87" t="s">
        <v>161</v>
      </c>
      <c r="C1168" s="5"/>
      <c r="D1168" s="8" t="s">
        <v>331</v>
      </c>
      <c r="E1168" s="9" t="s">
        <v>97</v>
      </c>
      <c r="F1168" s="30">
        <v>0</v>
      </c>
      <c r="G1168" s="30">
        <v>0</v>
      </c>
      <c r="H1168" s="30">
        <v>0</v>
      </c>
      <c r="I1168" s="158"/>
      <c r="J1168" s="159"/>
      <c r="K1168" s="73"/>
    </row>
    <row r="1169" spans="1:11">
      <c r="A1169" s="8" t="s">
        <v>110</v>
      </c>
      <c r="B1169" s="87" t="s">
        <v>162</v>
      </c>
      <c r="C1169" s="5"/>
      <c r="D1169" s="8" t="s">
        <v>331</v>
      </c>
      <c r="E1169" s="9" t="s">
        <v>97</v>
      </c>
      <c r="F1169" s="30">
        <v>0</v>
      </c>
      <c r="G1169" s="30">
        <v>0</v>
      </c>
      <c r="H1169" s="30">
        <v>0</v>
      </c>
      <c r="I1169" s="158"/>
      <c r="J1169" s="159"/>
      <c r="K1169" s="73"/>
    </row>
    <row r="1170" spans="1:11">
      <c r="A1170" s="8" t="s">
        <v>114</v>
      </c>
      <c r="B1170" s="87" t="s">
        <v>163</v>
      </c>
      <c r="C1170" s="5"/>
      <c r="D1170" s="8" t="s">
        <v>331</v>
      </c>
      <c r="E1170" s="9" t="s">
        <v>97</v>
      </c>
      <c r="F1170" s="30">
        <v>0</v>
      </c>
      <c r="G1170" s="30">
        <v>0</v>
      </c>
      <c r="H1170" s="30">
        <v>0</v>
      </c>
      <c r="I1170" s="158"/>
      <c r="J1170" s="159"/>
      <c r="K1170" s="73"/>
    </row>
    <row r="1171" spans="1:11">
      <c r="A1171" s="8" t="s">
        <v>111</v>
      </c>
      <c r="B1171" s="87" t="s">
        <v>164</v>
      </c>
      <c r="C1171" s="5"/>
      <c r="D1171" s="8" t="s">
        <v>331</v>
      </c>
      <c r="E1171" s="9" t="s">
        <v>97</v>
      </c>
      <c r="F1171" s="30">
        <v>0</v>
      </c>
      <c r="G1171" s="30">
        <v>0</v>
      </c>
      <c r="H1171" s="30">
        <v>0</v>
      </c>
      <c r="I1171" s="158"/>
      <c r="J1171" s="159"/>
      <c r="K1171" s="73"/>
    </row>
    <row r="1172" spans="1:11">
      <c r="A1172" s="8" t="s">
        <v>112</v>
      </c>
      <c r="B1172" s="87" t="s">
        <v>165</v>
      </c>
      <c r="C1172" s="5"/>
      <c r="D1172" s="8" t="s">
        <v>331</v>
      </c>
      <c r="E1172" s="9" t="s">
        <v>97</v>
      </c>
      <c r="F1172" s="30">
        <v>0</v>
      </c>
      <c r="G1172" s="30">
        <v>0</v>
      </c>
      <c r="H1172" s="30">
        <v>0</v>
      </c>
      <c r="I1172" s="158"/>
      <c r="J1172" s="159"/>
      <c r="K1172" s="73"/>
    </row>
    <row r="1173" spans="1:11" ht="24">
      <c r="A1173" s="8" t="s">
        <v>113</v>
      </c>
      <c r="B1173" s="87" t="s">
        <v>166</v>
      </c>
      <c r="C1173" s="5"/>
      <c r="D1173" s="8" t="s">
        <v>331</v>
      </c>
      <c r="E1173" s="9" t="s">
        <v>97</v>
      </c>
      <c r="F1173" s="30">
        <v>0</v>
      </c>
      <c r="G1173" s="30">
        <v>0</v>
      </c>
      <c r="H1173" s="30">
        <v>0</v>
      </c>
      <c r="I1173" s="158"/>
      <c r="J1173" s="159"/>
      <c r="K1173" s="73"/>
    </row>
    <row r="1174" spans="1:11">
      <c r="A1174" s="7"/>
      <c r="B1174" s="94"/>
      <c r="C1174" s="10" t="s">
        <v>101</v>
      </c>
      <c r="D1174" s="11" t="s">
        <v>33</v>
      </c>
      <c r="E1174" s="7"/>
      <c r="F1174" s="23"/>
      <c r="G1174" s="23"/>
      <c r="H1174" s="23"/>
      <c r="I1174" s="27"/>
      <c r="J1174" s="28"/>
      <c r="K1174" s="74"/>
    </row>
    <row r="1175" spans="1:11" ht="36">
      <c r="A1175" s="17" t="s">
        <v>81</v>
      </c>
      <c r="B1175" s="87"/>
      <c r="C1175" s="19" t="s">
        <v>3</v>
      </c>
      <c r="D1175" s="50"/>
      <c r="E1175" s="8"/>
      <c r="F1175" s="51"/>
      <c r="G1175" s="51"/>
      <c r="H1175" s="51"/>
      <c r="I1175" s="170"/>
      <c r="J1175" s="171"/>
      <c r="K1175" s="74"/>
    </row>
    <row r="1176" spans="1:11" ht="36">
      <c r="A1176" s="94" t="s">
        <v>77</v>
      </c>
      <c r="B1176" s="94" t="s">
        <v>82</v>
      </c>
      <c r="C1176" s="10"/>
      <c r="D1176" s="11"/>
      <c r="E1176" s="11"/>
      <c r="F1176" s="52">
        <f t="shared" ref="F1176:H1189" si="72">F17+F322</f>
        <v>163347</v>
      </c>
      <c r="G1176" s="52">
        <f t="shared" si="72"/>
        <v>166004</v>
      </c>
      <c r="H1176" s="52">
        <f t="shared" si="72"/>
        <v>169146</v>
      </c>
      <c r="I1176" s="53"/>
      <c r="J1176" s="54"/>
      <c r="K1176" s="86"/>
    </row>
    <row r="1177" spans="1:11" ht="36">
      <c r="A1177" s="94" t="s">
        <v>69</v>
      </c>
      <c r="B1177" s="94" t="s">
        <v>85</v>
      </c>
      <c r="C1177" s="10"/>
      <c r="D1177" s="11"/>
      <c r="E1177" s="11"/>
      <c r="F1177" s="52">
        <f t="shared" si="72"/>
        <v>142159</v>
      </c>
      <c r="G1177" s="52">
        <f t="shared" si="72"/>
        <v>144454</v>
      </c>
      <c r="H1177" s="52">
        <f t="shared" si="72"/>
        <v>147168</v>
      </c>
      <c r="I1177" s="53"/>
      <c r="J1177" s="54"/>
      <c r="K1177" s="86"/>
    </row>
    <row r="1178" spans="1:11" ht="48">
      <c r="A1178" s="94" t="s">
        <v>217</v>
      </c>
      <c r="B1178" s="94" t="s">
        <v>82</v>
      </c>
      <c r="C1178" s="10"/>
      <c r="D1178" s="11"/>
      <c r="E1178" s="11"/>
      <c r="F1178" s="52">
        <f t="shared" si="72"/>
        <v>159036</v>
      </c>
      <c r="G1178" s="52">
        <f t="shared" si="72"/>
        <v>161458</v>
      </c>
      <c r="H1178" s="52">
        <f t="shared" si="72"/>
        <v>164315</v>
      </c>
      <c r="I1178" s="53"/>
      <c r="J1178" s="54"/>
      <c r="K1178" s="86"/>
    </row>
    <row r="1179" spans="1:11" ht="48">
      <c r="A1179" s="94" t="s">
        <v>70</v>
      </c>
      <c r="B1179" s="94" t="s">
        <v>85</v>
      </c>
      <c r="C1179" s="10"/>
      <c r="D1179" s="11"/>
      <c r="E1179" s="11"/>
      <c r="F1179" s="52">
        <f t="shared" si="72"/>
        <v>142159</v>
      </c>
      <c r="G1179" s="52">
        <f t="shared" si="72"/>
        <v>144454</v>
      </c>
      <c r="H1179" s="52">
        <f t="shared" si="72"/>
        <v>147168</v>
      </c>
      <c r="I1179" s="53"/>
      <c r="J1179" s="54"/>
      <c r="K1179" s="86"/>
    </row>
    <row r="1180" spans="1:11" ht="48">
      <c r="A1180" s="94" t="s">
        <v>71</v>
      </c>
      <c r="B1180" s="94" t="s">
        <v>85</v>
      </c>
      <c r="C1180" s="10"/>
      <c r="D1180" s="11"/>
      <c r="E1180" s="11"/>
      <c r="F1180" s="52">
        <f t="shared" si="72"/>
        <v>142159</v>
      </c>
      <c r="G1180" s="52">
        <f t="shared" si="72"/>
        <v>144454</v>
      </c>
      <c r="H1180" s="52">
        <f t="shared" si="72"/>
        <v>147168</v>
      </c>
      <c r="I1180" s="53"/>
      <c r="J1180" s="54"/>
      <c r="K1180" s="86"/>
    </row>
    <row r="1181" spans="1:11" ht="48">
      <c r="A1181" s="22" t="s">
        <v>72</v>
      </c>
      <c r="B1181" s="94" t="s">
        <v>84</v>
      </c>
      <c r="C1181" s="10"/>
      <c r="D1181" s="11"/>
      <c r="E1181" s="11"/>
      <c r="F1181" s="52">
        <f t="shared" si="72"/>
        <v>234007</v>
      </c>
      <c r="G1181" s="52">
        <f t="shared" si="72"/>
        <v>237677</v>
      </c>
      <c r="H1181" s="52">
        <f t="shared" si="72"/>
        <v>242029</v>
      </c>
      <c r="I1181" s="53"/>
      <c r="J1181" s="54"/>
      <c r="K1181" s="86"/>
    </row>
    <row r="1182" spans="1:11" ht="96">
      <c r="A1182" s="55" t="s">
        <v>73</v>
      </c>
      <c r="B1182" s="94" t="s">
        <v>84</v>
      </c>
      <c r="C1182" s="10"/>
      <c r="D1182" s="11"/>
      <c r="E1182" s="11"/>
      <c r="F1182" s="52">
        <f t="shared" si="72"/>
        <v>307146</v>
      </c>
      <c r="G1182" s="52">
        <f t="shared" si="72"/>
        <v>311994</v>
      </c>
      <c r="H1182" s="52">
        <f t="shared" si="72"/>
        <v>317718</v>
      </c>
      <c r="I1182" s="53"/>
      <c r="J1182" s="54"/>
      <c r="K1182" s="86"/>
    </row>
    <row r="1183" spans="1:11" ht="96">
      <c r="A1183" s="55" t="s">
        <v>78</v>
      </c>
      <c r="B1183" s="94" t="s">
        <v>83</v>
      </c>
      <c r="C1183" s="10"/>
      <c r="D1183" s="11"/>
      <c r="E1183" s="11"/>
      <c r="F1183" s="52">
        <f t="shared" si="72"/>
        <v>517002</v>
      </c>
      <c r="G1183" s="52">
        <f t="shared" si="72"/>
        <v>524553</v>
      </c>
      <c r="H1183" s="52">
        <f t="shared" si="72"/>
        <v>533440</v>
      </c>
      <c r="I1183" s="53"/>
      <c r="J1183" s="54"/>
      <c r="K1183" s="86"/>
    </row>
    <row r="1184" spans="1:11" ht="96">
      <c r="A1184" s="55" t="s">
        <v>74</v>
      </c>
      <c r="B1184" s="94" t="s">
        <v>84</v>
      </c>
      <c r="C1184" s="10"/>
      <c r="D1184" s="11"/>
      <c r="E1184" s="11"/>
      <c r="F1184" s="52">
        <f t="shared" si="72"/>
        <v>453359</v>
      </c>
      <c r="G1184" s="52">
        <f t="shared" si="72"/>
        <v>459973</v>
      </c>
      <c r="H1184" s="52">
        <f t="shared" si="72"/>
        <v>467757</v>
      </c>
      <c r="I1184" s="53"/>
      <c r="J1184" s="54"/>
      <c r="K1184" s="86"/>
    </row>
    <row r="1185" spans="1:11" ht="24">
      <c r="A1185" s="22" t="s">
        <v>79</v>
      </c>
      <c r="B1185" s="94" t="s">
        <v>82</v>
      </c>
      <c r="C1185" s="10"/>
      <c r="D1185" s="11"/>
      <c r="E1185" s="11"/>
      <c r="F1185" s="52">
        <f t="shared" si="72"/>
        <v>179409</v>
      </c>
      <c r="G1185" s="52">
        <f t="shared" si="72"/>
        <v>182193</v>
      </c>
      <c r="H1185" s="52">
        <f t="shared" si="72"/>
        <v>185479</v>
      </c>
      <c r="I1185" s="53"/>
      <c r="J1185" s="54"/>
      <c r="K1185" s="86"/>
    </row>
    <row r="1186" spans="1:11" ht="24">
      <c r="A1186" s="94" t="s">
        <v>75</v>
      </c>
      <c r="B1186" s="94" t="s">
        <v>85</v>
      </c>
      <c r="C1186" s="10"/>
      <c r="D1186" s="11"/>
      <c r="E1186" s="11"/>
      <c r="F1186" s="52">
        <f t="shared" si="72"/>
        <v>156165</v>
      </c>
      <c r="G1186" s="52">
        <f t="shared" si="72"/>
        <v>158571</v>
      </c>
      <c r="H1186" s="52">
        <f t="shared" si="72"/>
        <v>161411</v>
      </c>
      <c r="I1186" s="53"/>
      <c r="J1186" s="54"/>
      <c r="K1186" s="86"/>
    </row>
    <row r="1187" spans="1:11" ht="24">
      <c r="A1187" s="22" t="s">
        <v>80</v>
      </c>
      <c r="B1187" s="94" t="s">
        <v>82</v>
      </c>
      <c r="C1187" s="10"/>
      <c r="D1187" s="11"/>
      <c r="E1187" s="11"/>
      <c r="F1187" s="52">
        <f t="shared" si="72"/>
        <v>227193</v>
      </c>
      <c r="G1187" s="52">
        <f t="shared" si="72"/>
        <v>231050</v>
      </c>
      <c r="H1187" s="52">
        <f t="shared" si="72"/>
        <v>235619</v>
      </c>
      <c r="I1187" s="53"/>
      <c r="J1187" s="54"/>
      <c r="K1187" s="86"/>
    </row>
    <row r="1188" spans="1:11" ht="24">
      <c r="A1188" s="94" t="s">
        <v>76</v>
      </c>
      <c r="B1188" s="94" t="s">
        <v>85</v>
      </c>
      <c r="C1188" s="10"/>
      <c r="D1188" s="11"/>
      <c r="E1188" s="11"/>
      <c r="F1188" s="52">
        <f t="shared" si="72"/>
        <v>192789</v>
      </c>
      <c r="G1188" s="52">
        <f t="shared" si="72"/>
        <v>196028</v>
      </c>
      <c r="H1188" s="52">
        <f t="shared" si="72"/>
        <v>199863</v>
      </c>
      <c r="I1188" s="53"/>
      <c r="J1188" s="54"/>
      <c r="K1188" s="86"/>
    </row>
    <row r="1189" spans="1:11">
      <c r="A1189" s="92"/>
      <c r="B1189" s="94"/>
      <c r="C1189" s="10"/>
      <c r="D1189" s="11"/>
      <c r="E1189" s="11"/>
      <c r="F1189" s="52">
        <f t="shared" si="72"/>
        <v>0</v>
      </c>
      <c r="G1189" s="52">
        <f t="shared" si="72"/>
        <v>0</v>
      </c>
      <c r="H1189" s="52">
        <f t="shared" si="72"/>
        <v>0</v>
      </c>
      <c r="I1189" s="53"/>
      <c r="J1189" s="54"/>
      <c r="K1189" s="86"/>
    </row>
    <row r="1190" spans="1:11">
      <c r="A1190" s="17" t="s">
        <v>86</v>
      </c>
      <c r="B1190" s="87"/>
      <c r="C1190" s="19" t="s">
        <v>4</v>
      </c>
      <c r="D1190" s="50"/>
      <c r="E1190" s="8"/>
      <c r="F1190" s="51"/>
      <c r="G1190" s="51"/>
      <c r="H1190" s="51"/>
      <c r="I1190" s="170"/>
      <c r="J1190" s="171"/>
      <c r="K1190" s="74"/>
    </row>
    <row r="1191" spans="1:11" ht="24">
      <c r="A1191" s="7" t="s">
        <v>219</v>
      </c>
      <c r="B1191" s="94" t="s">
        <v>87</v>
      </c>
      <c r="C1191" s="10"/>
      <c r="D1191" s="11"/>
      <c r="E1191" s="11"/>
      <c r="F1191" s="52">
        <f t="shared" ref="F1191:H1200" si="73">F32+F337</f>
        <v>17633.79</v>
      </c>
      <c r="G1191" s="52">
        <f t="shared" si="73"/>
        <v>17633.79</v>
      </c>
      <c r="H1191" s="52">
        <f t="shared" si="73"/>
        <v>17633.79</v>
      </c>
      <c r="I1191" s="53"/>
      <c r="J1191" s="54"/>
      <c r="K1191" s="86"/>
    </row>
    <row r="1192" spans="1:11" ht="36">
      <c r="A1192" s="7" t="s">
        <v>220</v>
      </c>
      <c r="B1192" s="94" t="s">
        <v>88</v>
      </c>
      <c r="C1192" s="10"/>
      <c r="D1192" s="11"/>
      <c r="E1192" s="11"/>
      <c r="F1192" s="52">
        <f t="shared" si="73"/>
        <v>17633.79</v>
      </c>
      <c r="G1192" s="52">
        <f t="shared" si="73"/>
        <v>17633.79</v>
      </c>
      <c r="H1192" s="52">
        <f t="shared" si="73"/>
        <v>17633.79</v>
      </c>
      <c r="I1192" s="53"/>
      <c r="J1192" s="54"/>
      <c r="K1192" s="86"/>
    </row>
    <row r="1193" spans="1:11" ht="24">
      <c r="A1193" s="7" t="s">
        <v>221</v>
      </c>
      <c r="B1193" s="94" t="s">
        <v>89</v>
      </c>
      <c r="C1193" s="10"/>
      <c r="D1193" s="11"/>
      <c r="E1193" s="11"/>
      <c r="F1193" s="52">
        <f t="shared" si="73"/>
        <v>17633.79</v>
      </c>
      <c r="G1193" s="52">
        <f t="shared" si="73"/>
        <v>17633.79</v>
      </c>
      <c r="H1193" s="52">
        <f t="shared" si="73"/>
        <v>17633.79</v>
      </c>
      <c r="I1193" s="53"/>
      <c r="J1193" s="54"/>
      <c r="K1193" s="86"/>
    </row>
    <row r="1194" spans="1:11" ht="36">
      <c r="A1194" s="7" t="s">
        <v>345</v>
      </c>
      <c r="B1194" s="94" t="s">
        <v>90</v>
      </c>
      <c r="C1194" s="10"/>
      <c r="D1194" s="11"/>
      <c r="E1194" s="11"/>
      <c r="F1194" s="52">
        <f t="shared" si="73"/>
        <v>13225.34</v>
      </c>
      <c r="G1194" s="52">
        <f t="shared" si="73"/>
        <v>13225.34</v>
      </c>
      <c r="H1194" s="52">
        <f t="shared" si="73"/>
        <v>13225.34</v>
      </c>
      <c r="I1194" s="53"/>
      <c r="J1194" s="54"/>
      <c r="K1194" s="86"/>
    </row>
    <row r="1195" spans="1:11" ht="36">
      <c r="A1195" s="7" t="s">
        <v>222</v>
      </c>
      <c r="B1195" s="94" t="s">
        <v>91</v>
      </c>
      <c r="C1195" s="10"/>
      <c r="D1195" s="11"/>
      <c r="E1195" s="11"/>
      <c r="F1195" s="52">
        <f t="shared" si="73"/>
        <v>2997.74</v>
      </c>
      <c r="G1195" s="52">
        <f t="shared" si="73"/>
        <v>2997.74</v>
      </c>
      <c r="H1195" s="52">
        <f t="shared" si="73"/>
        <v>2997.74</v>
      </c>
      <c r="I1195" s="53"/>
      <c r="J1195" s="54"/>
      <c r="K1195" s="86"/>
    </row>
    <row r="1196" spans="1:11" ht="36">
      <c r="A1196" s="55" t="s">
        <v>223</v>
      </c>
      <c r="B1196" s="94" t="s">
        <v>92</v>
      </c>
      <c r="C1196" s="10"/>
      <c r="D1196" s="11"/>
      <c r="E1196" s="11"/>
      <c r="F1196" s="52">
        <f t="shared" si="73"/>
        <v>21108.77</v>
      </c>
      <c r="G1196" s="52">
        <f t="shared" si="73"/>
        <v>21108.77</v>
      </c>
      <c r="H1196" s="52">
        <f t="shared" si="73"/>
        <v>21108.77</v>
      </c>
      <c r="I1196" s="53"/>
      <c r="J1196" s="54"/>
      <c r="K1196" s="86"/>
    </row>
    <row r="1197" spans="1:11" ht="36">
      <c r="A1197" s="55" t="s">
        <v>224</v>
      </c>
      <c r="B1197" s="94" t="s">
        <v>93</v>
      </c>
      <c r="C1197" s="10"/>
      <c r="D1197" s="11"/>
      <c r="E1197" s="11"/>
      <c r="F1197" s="52">
        <f t="shared" si="73"/>
        <v>21108.77</v>
      </c>
      <c r="G1197" s="52">
        <f t="shared" si="73"/>
        <v>21108.77</v>
      </c>
      <c r="H1197" s="52">
        <f t="shared" si="73"/>
        <v>21108.77</v>
      </c>
      <c r="I1197" s="53"/>
      <c r="J1197" s="54"/>
      <c r="K1197" s="86"/>
    </row>
    <row r="1198" spans="1:11" ht="24">
      <c r="A1198" s="55" t="s">
        <v>225</v>
      </c>
      <c r="B1198" s="94" t="s">
        <v>94</v>
      </c>
      <c r="C1198" s="10"/>
      <c r="D1198" s="11"/>
      <c r="E1198" s="11"/>
      <c r="F1198" s="52">
        <f t="shared" si="73"/>
        <v>21108.77</v>
      </c>
      <c r="G1198" s="52">
        <f t="shared" si="73"/>
        <v>21108.77</v>
      </c>
      <c r="H1198" s="52">
        <f t="shared" si="73"/>
        <v>21108.77</v>
      </c>
      <c r="I1198" s="53"/>
      <c r="J1198" s="54"/>
      <c r="K1198" s="86"/>
    </row>
    <row r="1199" spans="1:11" ht="36">
      <c r="A1199" s="55" t="s">
        <v>346</v>
      </c>
      <c r="B1199" s="94" t="s">
        <v>95</v>
      </c>
      <c r="C1199" s="10"/>
      <c r="D1199" s="11"/>
      <c r="E1199" s="11"/>
      <c r="F1199" s="52">
        <f t="shared" si="73"/>
        <v>15831.58</v>
      </c>
      <c r="G1199" s="52">
        <f t="shared" si="73"/>
        <v>15831.58</v>
      </c>
      <c r="H1199" s="52">
        <f t="shared" si="73"/>
        <v>15831.58</v>
      </c>
      <c r="I1199" s="53"/>
      <c r="J1199" s="54"/>
      <c r="K1199" s="86"/>
    </row>
    <row r="1200" spans="1:11" ht="36">
      <c r="A1200" s="55" t="s">
        <v>226</v>
      </c>
      <c r="B1200" s="94" t="s">
        <v>96</v>
      </c>
      <c r="C1200" s="10"/>
      <c r="D1200" s="11"/>
      <c r="E1200" s="11"/>
      <c r="F1200" s="52">
        <f t="shared" si="73"/>
        <v>3588.49</v>
      </c>
      <c r="G1200" s="52">
        <f t="shared" si="73"/>
        <v>3588.49</v>
      </c>
      <c r="H1200" s="52">
        <f t="shared" si="73"/>
        <v>3588.49</v>
      </c>
      <c r="I1200" s="53"/>
      <c r="J1200" s="54"/>
      <c r="K1200" s="86"/>
    </row>
    <row r="1201" spans="1:11" ht="36">
      <c r="A1201" s="17" t="s">
        <v>156</v>
      </c>
      <c r="B1201" s="87"/>
      <c r="C1201" s="19" t="s">
        <v>171</v>
      </c>
      <c r="D1201" s="50"/>
      <c r="E1201" s="8"/>
      <c r="F1201" s="51"/>
      <c r="G1201" s="51"/>
      <c r="H1201" s="51"/>
      <c r="I1201" s="170"/>
      <c r="J1201" s="171"/>
      <c r="K1201" s="74"/>
    </row>
    <row r="1202" spans="1:11">
      <c r="A1202" s="7" t="s">
        <v>146</v>
      </c>
      <c r="B1202" s="94" t="s">
        <v>149</v>
      </c>
      <c r="C1202" s="10"/>
      <c r="D1202" s="11"/>
      <c r="E1202" s="11"/>
      <c r="F1202" s="52">
        <f t="shared" ref="F1202:H1209" si="74">F43+F348</f>
        <v>31427.98</v>
      </c>
      <c r="G1202" s="52">
        <f t="shared" si="74"/>
        <v>31647.56</v>
      </c>
      <c r="H1202" s="52">
        <f t="shared" si="74"/>
        <v>31930.04</v>
      </c>
      <c r="I1202" s="53"/>
      <c r="J1202" s="54"/>
      <c r="K1202" s="86"/>
    </row>
    <row r="1203" spans="1:11" ht="72">
      <c r="A1203" s="22" t="s">
        <v>147</v>
      </c>
      <c r="B1203" s="94"/>
      <c r="C1203" s="10"/>
      <c r="D1203" s="11"/>
      <c r="E1203" s="11"/>
      <c r="F1203" s="52">
        <f t="shared" si="74"/>
        <v>469</v>
      </c>
      <c r="G1203" s="52">
        <f t="shared" si="74"/>
        <v>469</v>
      </c>
      <c r="H1203" s="52">
        <f t="shared" si="74"/>
        <v>469</v>
      </c>
      <c r="I1203" s="53"/>
      <c r="J1203" s="54"/>
      <c r="K1203" s="86"/>
    </row>
    <row r="1204" spans="1:11" ht="48">
      <c r="A1204" s="7" t="s">
        <v>157</v>
      </c>
      <c r="B1204" s="94" t="s">
        <v>450</v>
      </c>
      <c r="C1204" s="10"/>
      <c r="D1204" s="11"/>
      <c r="E1204" s="11"/>
      <c r="F1204" s="52">
        <f t="shared" si="74"/>
        <v>82800.350000000006</v>
      </c>
      <c r="G1204" s="52">
        <f t="shared" si="74"/>
        <v>83435.02</v>
      </c>
      <c r="H1204" s="52">
        <f t="shared" si="74"/>
        <v>84252.04</v>
      </c>
      <c r="I1204" s="53"/>
      <c r="J1204" s="54"/>
      <c r="K1204" s="86"/>
    </row>
    <row r="1205" spans="1:11" ht="24">
      <c r="A1205" s="7" t="s">
        <v>158</v>
      </c>
      <c r="B1205" s="94" t="s">
        <v>150</v>
      </c>
      <c r="C1205" s="10"/>
      <c r="D1205" s="11"/>
      <c r="E1205" s="11"/>
      <c r="F1205" s="52">
        <f t="shared" si="74"/>
        <v>200469.93</v>
      </c>
      <c r="G1205" s="52">
        <f t="shared" si="74"/>
        <v>200469.93</v>
      </c>
      <c r="H1205" s="52">
        <f t="shared" si="74"/>
        <v>200469.93</v>
      </c>
      <c r="I1205" s="53"/>
      <c r="J1205" s="54"/>
      <c r="K1205" s="86"/>
    </row>
    <row r="1206" spans="1:11" ht="60">
      <c r="A1206" s="22" t="s">
        <v>160</v>
      </c>
      <c r="B1206" s="94"/>
      <c r="C1206" s="10"/>
      <c r="D1206" s="11"/>
      <c r="E1206" s="11"/>
      <c r="F1206" s="52">
        <f t="shared" si="74"/>
        <v>469</v>
      </c>
      <c r="G1206" s="52">
        <f t="shared" si="74"/>
        <v>469</v>
      </c>
      <c r="H1206" s="52">
        <f t="shared" si="74"/>
        <v>469</v>
      </c>
      <c r="I1206" s="53"/>
      <c r="J1206" s="54"/>
      <c r="K1206" s="86"/>
    </row>
    <row r="1207" spans="1:11" ht="36">
      <c r="A1207" s="7" t="s">
        <v>159</v>
      </c>
      <c r="B1207" s="94" t="s">
        <v>151</v>
      </c>
      <c r="C1207" s="10"/>
      <c r="D1207" s="11"/>
      <c r="E1207" s="11"/>
      <c r="F1207" s="52">
        <f t="shared" si="74"/>
        <v>85296.43</v>
      </c>
      <c r="G1207" s="52">
        <f t="shared" si="74"/>
        <v>85818.01</v>
      </c>
      <c r="H1207" s="52">
        <f t="shared" si="74"/>
        <v>86493.49</v>
      </c>
      <c r="I1207" s="53"/>
      <c r="J1207" s="54"/>
      <c r="K1207" s="86"/>
    </row>
    <row r="1208" spans="1:11">
      <c r="A1208" s="22" t="s">
        <v>145</v>
      </c>
      <c r="B1208" s="94"/>
      <c r="C1208" s="10"/>
      <c r="D1208" s="11"/>
      <c r="E1208" s="11"/>
      <c r="F1208" s="52">
        <f t="shared" si="74"/>
        <v>469</v>
      </c>
      <c r="G1208" s="52">
        <f t="shared" si="74"/>
        <v>469</v>
      </c>
      <c r="H1208" s="52">
        <f t="shared" si="74"/>
        <v>469</v>
      </c>
      <c r="I1208" s="53"/>
      <c r="J1208" s="54"/>
      <c r="K1208" s="86"/>
    </row>
    <row r="1209" spans="1:11">
      <c r="A1209" s="22" t="s">
        <v>148</v>
      </c>
      <c r="B1209" s="94"/>
      <c r="C1209" s="10"/>
      <c r="D1209" s="11"/>
      <c r="E1209" s="11"/>
      <c r="F1209" s="52">
        <f t="shared" si="74"/>
        <v>469</v>
      </c>
      <c r="G1209" s="52">
        <f t="shared" si="74"/>
        <v>469</v>
      </c>
      <c r="H1209" s="52">
        <f t="shared" si="74"/>
        <v>469</v>
      </c>
      <c r="I1209" s="53"/>
      <c r="J1209" s="54"/>
      <c r="K1209" s="86"/>
    </row>
    <row r="1210" spans="1:11" ht="36">
      <c r="A1210" s="17" t="s">
        <v>140</v>
      </c>
      <c r="B1210" s="87"/>
      <c r="C1210" s="19" t="s">
        <v>170</v>
      </c>
      <c r="D1210" s="50"/>
      <c r="E1210" s="8"/>
      <c r="F1210" s="51"/>
      <c r="G1210" s="51"/>
      <c r="H1210" s="51"/>
      <c r="I1210" s="170"/>
      <c r="J1210" s="171"/>
      <c r="K1210" s="74"/>
    </row>
    <row r="1211" spans="1:11">
      <c r="A1211" s="7" t="s">
        <v>146</v>
      </c>
      <c r="B1211" s="94" t="s">
        <v>141</v>
      </c>
      <c r="C1211" s="10"/>
      <c r="D1211" s="11"/>
      <c r="E1211" s="11"/>
      <c r="F1211" s="52">
        <f t="shared" ref="F1211:H1218" si="75">F52+F357</f>
        <v>41446.94</v>
      </c>
      <c r="G1211" s="52">
        <f t="shared" si="75"/>
        <v>41746.519999999997</v>
      </c>
      <c r="H1211" s="52">
        <f t="shared" si="75"/>
        <v>42133</v>
      </c>
      <c r="I1211" s="53"/>
      <c r="J1211" s="54"/>
      <c r="K1211" s="86"/>
    </row>
    <row r="1212" spans="1:11" ht="72">
      <c r="A1212" s="22" t="s">
        <v>147</v>
      </c>
      <c r="B1212" s="94"/>
      <c r="C1212" s="10"/>
      <c r="D1212" s="11"/>
      <c r="E1212" s="11"/>
      <c r="F1212" s="52">
        <f t="shared" si="75"/>
        <v>469</v>
      </c>
      <c r="G1212" s="52">
        <f t="shared" si="75"/>
        <v>469</v>
      </c>
      <c r="H1212" s="52">
        <f t="shared" si="75"/>
        <v>469</v>
      </c>
      <c r="I1212" s="53"/>
      <c r="J1212" s="54"/>
      <c r="K1212" s="86"/>
    </row>
    <row r="1213" spans="1:11" ht="48">
      <c r="A1213" s="7" t="s">
        <v>157</v>
      </c>
      <c r="B1213" s="94" t="s">
        <v>142</v>
      </c>
      <c r="C1213" s="10"/>
      <c r="D1213" s="11"/>
      <c r="E1213" s="11"/>
      <c r="F1213" s="52">
        <f t="shared" si="75"/>
        <v>110470.07</v>
      </c>
      <c r="G1213" s="52">
        <f t="shared" si="75"/>
        <v>111336.74</v>
      </c>
      <c r="H1213" s="52">
        <f t="shared" si="75"/>
        <v>112454.76</v>
      </c>
      <c r="I1213" s="53"/>
      <c r="J1213" s="54"/>
      <c r="K1213" s="86"/>
    </row>
    <row r="1214" spans="1:11" ht="60">
      <c r="A1214" s="22" t="s">
        <v>160</v>
      </c>
      <c r="B1214" s="94"/>
      <c r="C1214" s="10"/>
      <c r="D1214" s="11"/>
      <c r="E1214" s="11"/>
      <c r="F1214" s="52">
        <f t="shared" si="75"/>
        <v>469</v>
      </c>
      <c r="G1214" s="52">
        <f t="shared" si="75"/>
        <v>469</v>
      </c>
      <c r="H1214" s="52">
        <f t="shared" si="75"/>
        <v>469</v>
      </c>
      <c r="I1214" s="53"/>
      <c r="J1214" s="54"/>
      <c r="K1214" s="86"/>
    </row>
    <row r="1215" spans="1:11" ht="24">
      <c r="A1215" s="7" t="s">
        <v>158</v>
      </c>
      <c r="B1215" s="94" t="s">
        <v>143</v>
      </c>
      <c r="C1215" s="10"/>
      <c r="D1215" s="11"/>
      <c r="E1215" s="11"/>
      <c r="F1215" s="52">
        <f t="shared" si="75"/>
        <v>231093.9</v>
      </c>
      <c r="G1215" s="52">
        <f t="shared" si="75"/>
        <v>231093.9</v>
      </c>
      <c r="H1215" s="52">
        <f t="shared" si="75"/>
        <v>231093.9</v>
      </c>
      <c r="I1215" s="53"/>
      <c r="J1215" s="54"/>
      <c r="K1215" s="86"/>
    </row>
    <row r="1216" spans="1:11" ht="36">
      <c r="A1216" s="7" t="s">
        <v>159</v>
      </c>
      <c r="B1216" s="94" t="s">
        <v>144</v>
      </c>
      <c r="C1216" s="10"/>
      <c r="D1216" s="11"/>
      <c r="E1216" s="11"/>
      <c r="F1216" s="52">
        <f t="shared" si="75"/>
        <v>113264.7</v>
      </c>
      <c r="G1216" s="52">
        <f t="shared" si="75"/>
        <v>114001.28</v>
      </c>
      <c r="H1216" s="52">
        <f t="shared" si="75"/>
        <v>114960.76</v>
      </c>
      <c r="I1216" s="53"/>
      <c r="J1216" s="54"/>
      <c r="K1216" s="86"/>
    </row>
    <row r="1217" spans="1:11">
      <c r="A1217" s="94" t="s">
        <v>145</v>
      </c>
      <c r="B1217" s="94" t="s">
        <v>451</v>
      </c>
      <c r="C1217" s="10"/>
      <c r="D1217" s="11"/>
      <c r="E1217" s="11"/>
      <c r="F1217" s="52">
        <f t="shared" si="75"/>
        <v>28245.42</v>
      </c>
      <c r="G1217" s="52">
        <f t="shared" si="75"/>
        <v>28478</v>
      </c>
      <c r="H1217" s="52">
        <f t="shared" si="75"/>
        <v>28778.48</v>
      </c>
      <c r="I1217" s="53"/>
      <c r="J1217" s="54"/>
      <c r="K1217" s="86"/>
    </row>
    <row r="1218" spans="1:11">
      <c r="A1218" s="22" t="s">
        <v>148</v>
      </c>
      <c r="B1218" s="94"/>
      <c r="C1218" s="10"/>
      <c r="D1218" s="11"/>
      <c r="E1218" s="11"/>
      <c r="F1218" s="52">
        <f t="shared" si="75"/>
        <v>469</v>
      </c>
      <c r="G1218" s="52">
        <f t="shared" si="75"/>
        <v>469</v>
      </c>
      <c r="H1218" s="52">
        <f t="shared" si="75"/>
        <v>469</v>
      </c>
      <c r="I1218" s="53"/>
      <c r="J1218" s="54"/>
      <c r="K1218" s="86"/>
    </row>
    <row r="1219" spans="1:11" ht="36">
      <c r="A1219" s="17" t="s">
        <v>152</v>
      </c>
      <c r="B1219" s="87"/>
      <c r="C1219" s="19" t="s">
        <v>172</v>
      </c>
      <c r="D1219" s="50"/>
      <c r="E1219" s="8"/>
      <c r="F1219" s="51"/>
      <c r="G1219" s="51"/>
      <c r="H1219" s="51"/>
      <c r="I1219" s="170"/>
      <c r="J1219" s="171"/>
      <c r="K1219" s="74"/>
    </row>
    <row r="1220" spans="1:11">
      <c r="A1220" s="7" t="s">
        <v>146</v>
      </c>
      <c r="B1220" s="94" t="s">
        <v>153</v>
      </c>
      <c r="C1220" s="10"/>
      <c r="D1220" s="11"/>
      <c r="E1220" s="11"/>
      <c r="F1220" s="52">
        <f t="shared" ref="F1220:H1227" si="76">F61+F366</f>
        <v>41934.019999999997</v>
      </c>
      <c r="G1220" s="52">
        <f t="shared" si="76"/>
        <v>45028.6</v>
      </c>
      <c r="H1220" s="52">
        <f t="shared" si="76"/>
        <v>47286.080000000002</v>
      </c>
      <c r="I1220" s="53"/>
      <c r="J1220" s="54"/>
      <c r="K1220" s="86"/>
    </row>
    <row r="1221" spans="1:11" ht="72">
      <c r="A1221" s="22" t="s">
        <v>147</v>
      </c>
      <c r="B1221" s="94"/>
      <c r="C1221" s="10"/>
      <c r="D1221" s="11"/>
      <c r="E1221" s="11"/>
      <c r="F1221" s="52">
        <f t="shared" si="76"/>
        <v>469</v>
      </c>
      <c r="G1221" s="52">
        <f t="shared" si="76"/>
        <v>469</v>
      </c>
      <c r="H1221" s="52">
        <f t="shared" si="76"/>
        <v>469</v>
      </c>
      <c r="I1221" s="53"/>
      <c r="J1221" s="54"/>
      <c r="K1221" s="86"/>
    </row>
    <row r="1222" spans="1:11" ht="48">
      <c r="A1222" s="22" t="s">
        <v>157</v>
      </c>
      <c r="B1222" s="94"/>
      <c r="C1222" s="10"/>
      <c r="D1222" s="11"/>
      <c r="E1222" s="11"/>
      <c r="F1222" s="52">
        <f t="shared" si="76"/>
        <v>469</v>
      </c>
      <c r="G1222" s="52">
        <f t="shared" si="76"/>
        <v>469</v>
      </c>
      <c r="H1222" s="52">
        <f t="shared" si="76"/>
        <v>469</v>
      </c>
      <c r="I1222" s="53"/>
      <c r="J1222" s="54"/>
      <c r="K1222" s="86"/>
    </row>
    <row r="1223" spans="1:11" ht="60">
      <c r="A1223" s="22" t="s">
        <v>160</v>
      </c>
      <c r="B1223" s="94"/>
      <c r="C1223" s="10"/>
      <c r="D1223" s="11"/>
      <c r="E1223" s="11"/>
      <c r="F1223" s="52">
        <f t="shared" si="76"/>
        <v>469</v>
      </c>
      <c r="G1223" s="52">
        <f t="shared" si="76"/>
        <v>469</v>
      </c>
      <c r="H1223" s="52">
        <f t="shared" si="76"/>
        <v>469</v>
      </c>
      <c r="I1223" s="53"/>
      <c r="J1223" s="54"/>
      <c r="K1223" s="86"/>
    </row>
    <row r="1224" spans="1:11" ht="24">
      <c r="A1224" s="7" t="s">
        <v>158</v>
      </c>
      <c r="B1224" s="94" t="s">
        <v>452</v>
      </c>
      <c r="C1224" s="10"/>
      <c r="D1224" s="11"/>
      <c r="E1224" s="11"/>
      <c r="F1224" s="52">
        <f t="shared" si="76"/>
        <v>276735.05</v>
      </c>
      <c r="G1224" s="52">
        <f t="shared" si="76"/>
        <v>276735.05</v>
      </c>
      <c r="H1224" s="52">
        <f t="shared" si="76"/>
        <v>276735.05</v>
      </c>
      <c r="I1224" s="53"/>
      <c r="J1224" s="54"/>
      <c r="K1224" s="86"/>
    </row>
    <row r="1225" spans="1:11" ht="36">
      <c r="A1225" s="7" t="s">
        <v>159</v>
      </c>
      <c r="B1225" s="94" t="s">
        <v>154</v>
      </c>
      <c r="C1225" s="10"/>
      <c r="D1225" s="11"/>
      <c r="E1225" s="11"/>
      <c r="F1225" s="52">
        <f t="shared" si="76"/>
        <v>262888.05</v>
      </c>
      <c r="G1225" s="52">
        <f t="shared" si="76"/>
        <v>283308.63</v>
      </c>
      <c r="H1225" s="52">
        <f t="shared" si="76"/>
        <v>298034.11</v>
      </c>
      <c r="I1225" s="53"/>
      <c r="J1225" s="54"/>
      <c r="K1225" s="86"/>
    </row>
    <row r="1226" spans="1:11">
      <c r="A1226" s="94" t="s">
        <v>145</v>
      </c>
      <c r="B1226" s="94" t="s">
        <v>155</v>
      </c>
      <c r="C1226" s="10"/>
      <c r="D1226" s="11"/>
      <c r="E1226" s="11"/>
      <c r="F1226" s="52">
        <f t="shared" si="76"/>
        <v>28602.12</v>
      </c>
      <c r="G1226" s="52">
        <f t="shared" si="76"/>
        <v>28835.7</v>
      </c>
      <c r="H1226" s="52">
        <f t="shared" si="76"/>
        <v>29136.18</v>
      </c>
      <c r="I1226" s="53"/>
      <c r="J1226" s="54"/>
      <c r="K1226" s="86"/>
    </row>
    <row r="1227" spans="1:11">
      <c r="A1227" s="22" t="s">
        <v>148</v>
      </c>
      <c r="B1227" s="94"/>
      <c r="C1227" s="10"/>
      <c r="D1227" s="11"/>
      <c r="E1227" s="11"/>
      <c r="F1227" s="52">
        <f t="shared" si="76"/>
        <v>469</v>
      </c>
      <c r="G1227" s="52">
        <f t="shared" si="76"/>
        <v>469</v>
      </c>
      <c r="H1227" s="52">
        <f t="shared" si="76"/>
        <v>469</v>
      </c>
      <c r="I1227" s="53"/>
      <c r="J1227" s="54"/>
      <c r="K1227" s="86"/>
    </row>
    <row r="1228" spans="1:11" ht="24">
      <c r="A1228" s="17" t="s">
        <v>138</v>
      </c>
      <c r="B1228" s="87"/>
      <c r="C1228" s="19" t="s">
        <v>173</v>
      </c>
      <c r="D1228" s="50"/>
      <c r="E1228" s="8"/>
      <c r="F1228" s="51"/>
      <c r="G1228" s="51"/>
      <c r="H1228" s="51"/>
      <c r="I1228" s="170"/>
      <c r="J1228" s="171"/>
      <c r="K1228" s="74"/>
    </row>
    <row r="1229" spans="1:11">
      <c r="A1229" s="7" t="s">
        <v>109</v>
      </c>
      <c r="B1229" s="94" t="s">
        <v>161</v>
      </c>
      <c r="C1229" s="10"/>
      <c r="D1229" s="11"/>
      <c r="E1229" s="11"/>
      <c r="F1229" s="52">
        <f t="shared" ref="F1229:H1234" si="77">F70+F375</f>
        <v>10.82</v>
      </c>
      <c r="G1229" s="52">
        <f t="shared" si="77"/>
        <v>11.17</v>
      </c>
      <c r="H1229" s="52">
        <f t="shared" si="77"/>
        <v>11.62</v>
      </c>
      <c r="I1229" s="53"/>
      <c r="J1229" s="54"/>
      <c r="K1229" s="86"/>
    </row>
    <row r="1230" spans="1:11">
      <c r="A1230" s="7" t="s">
        <v>110</v>
      </c>
      <c r="B1230" s="94" t="s">
        <v>162</v>
      </c>
      <c r="C1230" s="10"/>
      <c r="D1230" s="11"/>
      <c r="E1230" s="11"/>
      <c r="F1230" s="52">
        <f t="shared" si="77"/>
        <v>15.17</v>
      </c>
      <c r="G1230" s="52">
        <f t="shared" si="77"/>
        <v>15.66</v>
      </c>
      <c r="H1230" s="52">
        <f t="shared" si="77"/>
        <v>16.29</v>
      </c>
      <c r="I1230" s="53"/>
      <c r="J1230" s="54"/>
      <c r="K1230" s="86"/>
    </row>
    <row r="1231" spans="1:11">
      <c r="A1231" s="7" t="s">
        <v>114</v>
      </c>
      <c r="B1231" s="94" t="s">
        <v>163</v>
      </c>
      <c r="C1231" s="10"/>
      <c r="D1231" s="11"/>
      <c r="E1231" s="11"/>
      <c r="F1231" s="52">
        <f t="shared" si="77"/>
        <v>7.36</v>
      </c>
      <c r="G1231" s="52">
        <f t="shared" si="77"/>
        <v>7.6</v>
      </c>
      <c r="H1231" s="52">
        <f t="shared" si="77"/>
        <v>7.9</v>
      </c>
      <c r="I1231" s="53"/>
      <c r="J1231" s="54"/>
      <c r="K1231" s="86"/>
    </row>
    <row r="1232" spans="1:11">
      <c r="A1232" s="7" t="s">
        <v>111</v>
      </c>
      <c r="B1232" s="94" t="s">
        <v>164</v>
      </c>
      <c r="C1232" s="10"/>
      <c r="D1232" s="11"/>
      <c r="E1232" s="11"/>
      <c r="F1232" s="52">
        <f t="shared" si="77"/>
        <v>3.43</v>
      </c>
      <c r="G1232" s="52">
        <f t="shared" si="77"/>
        <v>3.54</v>
      </c>
      <c r="H1232" s="52">
        <f t="shared" si="77"/>
        <v>3.69</v>
      </c>
      <c r="I1232" s="53"/>
      <c r="J1232" s="54"/>
      <c r="K1232" s="86"/>
    </row>
    <row r="1233" spans="1:683">
      <c r="A1233" s="7" t="s">
        <v>112</v>
      </c>
      <c r="B1233" s="94" t="s">
        <v>165</v>
      </c>
      <c r="C1233" s="10"/>
      <c r="D1233" s="11"/>
      <c r="E1233" s="11"/>
      <c r="F1233" s="52">
        <f t="shared" si="77"/>
        <v>12.16</v>
      </c>
      <c r="G1233" s="52">
        <f t="shared" si="77"/>
        <v>12.55</v>
      </c>
      <c r="H1233" s="52">
        <f t="shared" si="77"/>
        <v>13.06</v>
      </c>
      <c r="I1233" s="53"/>
      <c r="J1233" s="54"/>
      <c r="K1233" s="86"/>
    </row>
    <row r="1234" spans="1:683" ht="24">
      <c r="A1234" s="7" t="s">
        <v>113</v>
      </c>
      <c r="B1234" s="94" t="s">
        <v>166</v>
      </c>
      <c r="C1234" s="10"/>
      <c r="D1234" s="11"/>
      <c r="E1234" s="11"/>
      <c r="F1234" s="52">
        <f t="shared" si="77"/>
        <v>5.21</v>
      </c>
      <c r="G1234" s="52">
        <f t="shared" si="77"/>
        <v>5.38</v>
      </c>
      <c r="H1234" s="52">
        <f t="shared" si="77"/>
        <v>5.6</v>
      </c>
      <c r="I1234" s="53"/>
      <c r="J1234" s="54"/>
      <c r="K1234" s="86"/>
    </row>
    <row r="1235" spans="1:683">
      <c r="B1235" s="106"/>
      <c r="I1235" s="1"/>
      <c r="J1235" s="20"/>
      <c r="K1235" s="20"/>
    </row>
    <row r="1236" spans="1:683">
      <c r="A1236" s="70" t="s">
        <v>131</v>
      </c>
      <c r="B1236" s="261"/>
      <c r="C1236" s="70"/>
      <c r="D1236" s="70"/>
      <c r="E1236" s="70"/>
      <c r="F1236" s="70"/>
      <c r="G1236" s="70"/>
      <c r="H1236" s="70"/>
      <c r="I1236" s="70"/>
      <c r="J1236" s="70"/>
      <c r="K1236" s="75"/>
    </row>
    <row r="1237" spans="1:683" ht="15" customHeight="1">
      <c r="A1237" s="295" t="s">
        <v>0</v>
      </c>
      <c r="B1237" s="296" t="s">
        <v>1</v>
      </c>
      <c r="C1237" s="297"/>
      <c r="D1237" s="271"/>
      <c r="E1237" s="272"/>
      <c r="F1237" s="298" t="s">
        <v>241</v>
      </c>
      <c r="G1237" s="299"/>
      <c r="H1237" s="299"/>
      <c r="I1237" s="299"/>
      <c r="J1237" s="299"/>
      <c r="K1237" s="300"/>
      <c r="L1237" s="301" t="s">
        <v>174</v>
      </c>
      <c r="M1237" s="302"/>
      <c r="N1237" s="302"/>
      <c r="O1237" s="302"/>
      <c r="P1237" s="302"/>
      <c r="Q1237" s="302"/>
      <c r="R1237" s="302"/>
      <c r="S1237" s="302"/>
      <c r="T1237" s="302"/>
      <c r="U1237" s="302"/>
      <c r="V1237" s="302"/>
      <c r="W1237" s="302"/>
      <c r="X1237" s="302"/>
      <c r="Y1237" s="302"/>
      <c r="Z1237" s="302"/>
      <c r="AA1237" s="302"/>
      <c r="AB1237" s="302"/>
      <c r="AC1237" s="302"/>
      <c r="AD1237" s="302"/>
      <c r="AE1237" s="302"/>
      <c r="AF1237" s="303"/>
      <c r="AG1237" s="310" t="s">
        <v>175</v>
      </c>
      <c r="AH1237" s="311"/>
      <c r="AI1237" s="311"/>
      <c r="AJ1237" s="311"/>
      <c r="AK1237" s="311"/>
      <c r="AL1237" s="311"/>
      <c r="AM1237" s="311"/>
      <c r="AN1237" s="311"/>
      <c r="AO1237" s="311"/>
      <c r="AP1237" s="311"/>
      <c r="AQ1237" s="311"/>
      <c r="AR1237" s="311"/>
      <c r="AS1237" s="311"/>
      <c r="AT1237" s="311"/>
      <c r="AU1237" s="311"/>
      <c r="AV1237" s="311"/>
      <c r="AW1237" s="311"/>
      <c r="AX1237" s="311"/>
      <c r="AY1237" s="311"/>
      <c r="AZ1237" s="311"/>
      <c r="BA1237" s="312"/>
      <c r="BB1237" s="301" t="s">
        <v>176</v>
      </c>
      <c r="BC1237" s="302"/>
      <c r="BD1237" s="302"/>
      <c r="BE1237" s="302"/>
      <c r="BF1237" s="302"/>
      <c r="BG1237" s="302"/>
      <c r="BH1237" s="302"/>
      <c r="BI1237" s="302"/>
      <c r="BJ1237" s="302"/>
      <c r="BK1237" s="302"/>
      <c r="BL1237" s="302"/>
      <c r="BM1237" s="302"/>
      <c r="BN1237" s="302"/>
      <c r="BO1237" s="302"/>
      <c r="BP1237" s="302"/>
      <c r="BQ1237" s="302"/>
      <c r="BR1237" s="302"/>
      <c r="BS1237" s="302"/>
      <c r="BT1237" s="302"/>
      <c r="BU1237" s="302"/>
      <c r="BV1237" s="303"/>
      <c r="BW1237" s="310" t="s">
        <v>177</v>
      </c>
      <c r="BX1237" s="311"/>
      <c r="BY1237" s="311"/>
      <c r="BZ1237" s="311"/>
      <c r="CA1237" s="311"/>
      <c r="CB1237" s="311"/>
      <c r="CC1237" s="311"/>
      <c r="CD1237" s="311"/>
      <c r="CE1237" s="311"/>
      <c r="CF1237" s="311"/>
      <c r="CG1237" s="311"/>
      <c r="CH1237" s="311"/>
      <c r="CI1237" s="311"/>
      <c r="CJ1237" s="311"/>
      <c r="CK1237" s="311"/>
      <c r="CL1237" s="311"/>
      <c r="CM1237" s="311"/>
      <c r="CN1237" s="311"/>
      <c r="CO1237" s="311"/>
      <c r="CP1237" s="311"/>
      <c r="CQ1237" s="312"/>
      <c r="CR1237" s="301" t="s">
        <v>178</v>
      </c>
      <c r="CS1237" s="302"/>
      <c r="CT1237" s="302"/>
      <c r="CU1237" s="302"/>
      <c r="CV1237" s="302"/>
      <c r="CW1237" s="302"/>
      <c r="CX1237" s="302"/>
      <c r="CY1237" s="302"/>
      <c r="CZ1237" s="302"/>
      <c r="DA1237" s="302"/>
      <c r="DB1237" s="302"/>
      <c r="DC1237" s="302"/>
      <c r="DD1237" s="302"/>
      <c r="DE1237" s="302"/>
      <c r="DF1237" s="302"/>
      <c r="DG1237" s="302"/>
      <c r="DH1237" s="302"/>
      <c r="DI1237" s="302"/>
      <c r="DJ1237" s="302"/>
      <c r="DK1237" s="302"/>
      <c r="DL1237" s="303"/>
      <c r="DM1237" s="310" t="s">
        <v>179</v>
      </c>
      <c r="DN1237" s="311"/>
      <c r="DO1237" s="311"/>
      <c r="DP1237" s="311"/>
      <c r="DQ1237" s="311"/>
      <c r="DR1237" s="311"/>
      <c r="DS1237" s="311"/>
      <c r="DT1237" s="311"/>
      <c r="DU1237" s="311"/>
      <c r="DV1237" s="311"/>
      <c r="DW1237" s="311"/>
      <c r="DX1237" s="311"/>
      <c r="DY1237" s="311"/>
      <c r="DZ1237" s="311"/>
      <c r="EA1237" s="311"/>
      <c r="EB1237" s="311"/>
      <c r="EC1237" s="311"/>
      <c r="ED1237" s="311"/>
      <c r="EE1237" s="311"/>
      <c r="EF1237" s="311"/>
      <c r="EG1237" s="312"/>
      <c r="EH1237" s="301" t="s">
        <v>180</v>
      </c>
      <c r="EI1237" s="302"/>
      <c r="EJ1237" s="302"/>
      <c r="EK1237" s="302"/>
      <c r="EL1237" s="302"/>
      <c r="EM1237" s="302"/>
      <c r="EN1237" s="302"/>
      <c r="EO1237" s="302"/>
      <c r="EP1237" s="302"/>
      <c r="EQ1237" s="302"/>
      <c r="ER1237" s="302"/>
      <c r="ES1237" s="302"/>
      <c r="ET1237" s="302"/>
      <c r="EU1237" s="302"/>
      <c r="EV1237" s="302"/>
      <c r="EW1237" s="302"/>
      <c r="EX1237" s="302"/>
      <c r="EY1237" s="302"/>
      <c r="EZ1237" s="302"/>
      <c r="FA1237" s="302"/>
      <c r="FB1237" s="303"/>
      <c r="FC1237" s="310" t="s">
        <v>181</v>
      </c>
      <c r="FD1237" s="311"/>
      <c r="FE1237" s="311"/>
      <c r="FF1237" s="311"/>
      <c r="FG1237" s="311"/>
      <c r="FH1237" s="311"/>
      <c r="FI1237" s="311"/>
      <c r="FJ1237" s="311"/>
      <c r="FK1237" s="311"/>
      <c r="FL1237" s="311"/>
      <c r="FM1237" s="311"/>
      <c r="FN1237" s="311"/>
      <c r="FO1237" s="311"/>
      <c r="FP1237" s="311"/>
      <c r="FQ1237" s="311"/>
      <c r="FR1237" s="311"/>
      <c r="FS1237" s="311"/>
      <c r="FT1237" s="311"/>
      <c r="FU1237" s="311"/>
      <c r="FV1237" s="311"/>
      <c r="FW1237" s="312"/>
      <c r="FX1237" s="301" t="s">
        <v>182</v>
      </c>
      <c r="FY1237" s="302"/>
      <c r="FZ1237" s="302"/>
      <c r="GA1237" s="302"/>
      <c r="GB1237" s="302"/>
      <c r="GC1237" s="302"/>
      <c r="GD1237" s="302"/>
      <c r="GE1237" s="302"/>
      <c r="GF1237" s="302"/>
      <c r="GG1237" s="302"/>
      <c r="GH1237" s="302"/>
      <c r="GI1237" s="302"/>
      <c r="GJ1237" s="302"/>
      <c r="GK1237" s="302"/>
      <c r="GL1237" s="302"/>
      <c r="GM1237" s="302"/>
      <c r="GN1237" s="302"/>
      <c r="GO1237" s="302"/>
      <c r="GP1237" s="302"/>
      <c r="GQ1237" s="302"/>
      <c r="GR1237" s="303"/>
      <c r="GS1237" s="310" t="s">
        <v>183</v>
      </c>
      <c r="GT1237" s="311"/>
      <c r="GU1237" s="311"/>
      <c r="GV1237" s="311"/>
      <c r="GW1237" s="311"/>
      <c r="GX1237" s="311"/>
      <c r="GY1237" s="311"/>
      <c r="GZ1237" s="311"/>
      <c r="HA1237" s="311"/>
      <c r="HB1237" s="311"/>
      <c r="HC1237" s="311"/>
      <c r="HD1237" s="311"/>
      <c r="HE1237" s="311"/>
      <c r="HF1237" s="311"/>
      <c r="HG1237" s="311"/>
      <c r="HH1237" s="311"/>
      <c r="HI1237" s="311"/>
      <c r="HJ1237" s="311"/>
      <c r="HK1237" s="311"/>
      <c r="HL1237" s="311"/>
      <c r="HM1237" s="312"/>
      <c r="HN1237" s="301" t="s">
        <v>184</v>
      </c>
      <c r="HO1237" s="302"/>
      <c r="HP1237" s="302"/>
      <c r="HQ1237" s="302"/>
      <c r="HR1237" s="302"/>
      <c r="HS1237" s="302"/>
      <c r="HT1237" s="302"/>
      <c r="HU1237" s="302"/>
      <c r="HV1237" s="302"/>
      <c r="HW1237" s="302"/>
      <c r="HX1237" s="302"/>
      <c r="HY1237" s="302"/>
      <c r="HZ1237" s="302"/>
      <c r="IA1237" s="302"/>
      <c r="IB1237" s="302"/>
      <c r="IC1237" s="302"/>
      <c r="ID1237" s="302"/>
      <c r="IE1237" s="302"/>
      <c r="IF1237" s="302"/>
      <c r="IG1237" s="302"/>
      <c r="IH1237" s="303"/>
      <c r="II1237" s="310" t="s">
        <v>185</v>
      </c>
      <c r="IJ1237" s="311"/>
      <c r="IK1237" s="311"/>
      <c r="IL1237" s="311"/>
      <c r="IM1237" s="311"/>
      <c r="IN1237" s="311"/>
      <c r="IO1237" s="311"/>
      <c r="IP1237" s="311"/>
      <c r="IQ1237" s="311"/>
      <c r="IR1237" s="311"/>
      <c r="IS1237" s="311"/>
      <c r="IT1237" s="311"/>
      <c r="IU1237" s="311"/>
      <c r="IV1237" s="311"/>
      <c r="IW1237" s="311"/>
      <c r="IX1237" s="311"/>
      <c r="IY1237" s="311"/>
      <c r="IZ1237" s="311"/>
      <c r="JA1237" s="311"/>
      <c r="JB1237" s="311"/>
      <c r="JC1237" s="312"/>
      <c r="JD1237" s="301" t="s">
        <v>186</v>
      </c>
      <c r="JE1237" s="302"/>
      <c r="JF1237" s="302"/>
      <c r="JG1237" s="302"/>
      <c r="JH1237" s="302"/>
      <c r="JI1237" s="302"/>
      <c r="JJ1237" s="302"/>
      <c r="JK1237" s="302"/>
      <c r="JL1237" s="302"/>
      <c r="JM1237" s="302"/>
      <c r="JN1237" s="302"/>
      <c r="JO1237" s="302"/>
      <c r="JP1237" s="302"/>
      <c r="JQ1237" s="302"/>
      <c r="JR1237" s="302"/>
      <c r="JS1237" s="302"/>
      <c r="JT1237" s="302"/>
      <c r="JU1237" s="302"/>
      <c r="JV1237" s="302"/>
      <c r="JW1237" s="302"/>
      <c r="JX1237" s="303"/>
      <c r="JY1237" s="310" t="s">
        <v>187</v>
      </c>
      <c r="JZ1237" s="311"/>
      <c r="KA1237" s="311"/>
      <c r="KB1237" s="311"/>
      <c r="KC1237" s="311"/>
      <c r="KD1237" s="311"/>
      <c r="KE1237" s="311"/>
      <c r="KF1237" s="311"/>
      <c r="KG1237" s="311"/>
      <c r="KH1237" s="311"/>
      <c r="KI1237" s="311"/>
      <c r="KJ1237" s="311"/>
      <c r="KK1237" s="311"/>
      <c r="KL1237" s="311"/>
      <c r="KM1237" s="311"/>
      <c r="KN1237" s="311"/>
      <c r="KO1237" s="311"/>
      <c r="KP1237" s="311"/>
      <c r="KQ1237" s="311"/>
      <c r="KR1237" s="311"/>
      <c r="KS1237" s="312"/>
      <c r="KT1237" s="301" t="s">
        <v>188</v>
      </c>
      <c r="KU1237" s="302"/>
      <c r="KV1237" s="302"/>
      <c r="KW1237" s="302"/>
      <c r="KX1237" s="302"/>
      <c r="KY1237" s="302"/>
      <c r="KZ1237" s="302"/>
      <c r="LA1237" s="302"/>
      <c r="LB1237" s="302"/>
      <c r="LC1237" s="302"/>
      <c r="LD1237" s="302"/>
      <c r="LE1237" s="302"/>
      <c r="LF1237" s="302"/>
      <c r="LG1237" s="302"/>
      <c r="LH1237" s="302"/>
      <c r="LI1237" s="302"/>
      <c r="LJ1237" s="302"/>
      <c r="LK1237" s="302"/>
      <c r="LL1237" s="302"/>
      <c r="LM1237" s="302"/>
      <c r="LN1237" s="303"/>
      <c r="LO1237" s="310" t="s">
        <v>189</v>
      </c>
      <c r="LP1237" s="311"/>
      <c r="LQ1237" s="311"/>
      <c r="LR1237" s="311"/>
      <c r="LS1237" s="311"/>
      <c r="LT1237" s="311"/>
      <c r="LU1237" s="311"/>
      <c r="LV1237" s="311"/>
      <c r="LW1237" s="311"/>
      <c r="LX1237" s="311"/>
      <c r="LY1237" s="311"/>
      <c r="LZ1237" s="311"/>
      <c r="MA1237" s="311"/>
      <c r="MB1237" s="311"/>
      <c r="MC1237" s="311"/>
      <c r="MD1237" s="311"/>
      <c r="ME1237" s="311"/>
      <c r="MF1237" s="311"/>
      <c r="MG1237" s="311"/>
      <c r="MH1237" s="311"/>
      <c r="MI1237" s="312"/>
      <c r="MJ1237" s="301" t="s">
        <v>190</v>
      </c>
      <c r="MK1237" s="302"/>
      <c r="ML1237" s="302"/>
      <c r="MM1237" s="302"/>
      <c r="MN1237" s="302"/>
      <c r="MO1237" s="302"/>
      <c r="MP1237" s="302"/>
      <c r="MQ1237" s="302"/>
      <c r="MR1237" s="302"/>
      <c r="MS1237" s="302"/>
      <c r="MT1237" s="302"/>
      <c r="MU1237" s="302"/>
      <c r="MV1237" s="302"/>
      <c r="MW1237" s="302"/>
      <c r="MX1237" s="302"/>
      <c r="MY1237" s="302"/>
      <c r="MZ1237" s="302"/>
      <c r="NA1237" s="302"/>
      <c r="NB1237" s="302"/>
      <c r="NC1237" s="302"/>
      <c r="ND1237" s="303"/>
      <c r="NE1237" s="310" t="s">
        <v>191</v>
      </c>
      <c r="NF1237" s="311"/>
      <c r="NG1237" s="311"/>
      <c r="NH1237" s="311"/>
      <c r="NI1237" s="311"/>
      <c r="NJ1237" s="311"/>
      <c r="NK1237" s="311"/>
      <c r="NL1237" s="311"/>
      <c r="NM1237" s="311"/>
      <c r="NN1237" s="311"/>
      <c r="NO1237" s="311"/>
      <c r="NP1237" s="311"/>
      <c r="NQ1237" s="311"/>
      <c r="NR1237" s="311"/>
      <c r="NS1237" s="311"/>
      <c r="NT1237" s="311"/>
      <c r="NU1237" s="311"/>
      <c r="NV1237" s="311"/>
      <c r="NW1237" s="311"/>
      <c r="NX1237" s="311"/>
      <c r="NY1237" s="312"/>
      <c r="NZ1237" s="301" t="s">
        <v>192</v>
      </c>
      <c r="OA1237" s="302"/>
      <c r="OB1237" s="302"/>
      <c r="OC1237" s="302"/>
      <c r="OD1237" s="302"/>
      <c r="OE1237" s="302"/>
      <c r="OF1237" s="302"/>
      <c r="OG1237" s="302"/>
      <c r="OH1237" s="302"/>
      <c r="OI1237" s="302"/>
      <c r="OJ1237" s="302"/>
      <c r="OK1237" s="302"/>
      <c r="OL1237" s="302"/>
      <c r="OM1237" s="302"/>
      <c r="ON1237" s="302"/>
      <c r="OO1237" s="302"/>
      <c r="OP1237" s="302"/>
      <c r="OQ1237" s="302"/>
      <c r="OR1237" s="302"/>
      <c r="OS1237" s="302"/>
      <c r="OT1237" s="303"/>
      <c r="OU1237" s="310" t="s">
        <v>193</v>
      </c>
      <c r="OV1237" s="311"/>
      <c r="OW1237" s="311"/>
      <c r="OX1237" s="311"/>
      <c r="OY1237" s="311"/>
      <c r="OZ1237" s="311"/>
      <c r="PA1237" s="311"/>
      <c r="PB1237" s="311"/>
      <c r="PC1237" s="311"/>
      <c r="PD1237" s="311"/>
      <c r="PE1237" s="311"/>
      <c r="PF1237" s="311"/>
      <c r="PG1237" s="311"/>
      <c r="PH1237" s="311"/>
      <c r="PI1237" s="311"/>
      <c r="PJ1237" s="311"/>
      <c r="PK1237" s="311"/>
      <c r="PL1237" s="311"/>
      <c r="PM1237" s="311"/>
      <c r="PN1237" s="311"/>
      <c r="PO1237" s="312"/>
      <c r="PP1237" s="301" t="s">
        <v>194</v>
      </c>
      <c r="PQ1237" s="302"/>
      <c r="PR1237" s="302"/>
      <c r="PS1237" s="302"/>
      <c r="PT1237" s="302"/>
      <c r="PU1237" s="302"/>
      <c r="PV1237" s="302"/>
      <c r="PW1237" s="302"/>
      <c r="PX1237" s="302"/>
      <c r="PY1237" s="302"/>
      <c r="PZ1237" s="302"/>
      <c r="QA1237" s="302"/>
      <c r="QB1237" s="302"/>
      <c r="QC1237" s="302"/>
      <c r="QD1237" s="302"/>
      <c r="QE1237" s="302"/>
      <c r="QF1237" s="302"/>
      <c r="QG1237" s="302"/>
      <c r="QH1237" s="302"/>
      <c r="QI1237" s="302"/>
      <c r="QJ1237" s="303"/>
      <c r="QK1237" s="310" t="s">
        <v>195</v>
      </c>
      <c r="QL1237" s="311"/>
      <c r="QM1237" s="311"/>
      <c r="QN1237" s="311"/>
      <c r="QO1237" s="311"/>
      <c r="QP1237" s="311"/>
      <c r="QQ1237" s="311"/>
      <c r="QR1237" s="311"/>
      <c r="QS1237" s="311"/>
      <c r="QT1237" s="311"/>
      <c r="QU1237" s="311"/>
      <c r="QV1237" s="311"/>
      <c r="QW1237" s="311"/>
      <c r="QX1237" s="311"/>
      <c r="QY1237" s="311"/>
      <c r="QZ1237" s="311"/>
      <c r="RA1237" s="311"/>
      <c r="RB1237" s="311"/>
      <c r="RC1237" s="311"/>
      <c r="RD1237" s="311"/>
      <c r="RE1237" s="312"/>
      <c r="RF1237" s="301" t="s">
        <v>196</v>
      </c>
      <c r="RG1237" s="302"/>
      <c r="RH1237" s="302"/>
      <c r="RI1237" s="302"/>
      <c r="RJ1237" s="302"/>
      <c r="RK1237" s="302"/>
      <c r="RL1237" s="302"/>
      <c r="RM1237" s="302"/>
      <c r="RN1237" s="302"/>
      <c r="RO1237" s="302"/>
      <c r="RP1237" s="302"/>
      <c r="RQ1237" s="302"/>
      <c r="RR1237" s="302"/>
      <c r="RS1237" s="302"/>
      <c r="RT1237" s="302"/>
      <c r="RU1237" s="302"/>
      <c r="RV1237" s="302"/>
      <c r="RW1237" s="302"/>
      <c r="RX1237" s="302"/>
      <c r="RY1237" s="302"/>
      <c r="RZ1237" s="303"/>
      <c r="SA1237" s="310" t="s">
        <v>197</v>
      </c>
      <c r="SB1237" s="311"/>
      <c r="SC1237" s="311"/>
      <c r="SD1237" s="311"/>
      <c r="SE1237" s="311"/>
      <c r="SF1237" s="311"/>
      <c r="SG1237" s="311"/>
      <c r="SH1237" s="311"/>
      <c r="SI1237" s="311"/>
      <c r="SJ1237" s="311"/>
      <c r="SK1237" s="311"/>
      <c r="SL1237" s="311"/>
      <c r="SM1237" s="311"/>
      <c r="SN1237" s="311"/>
      <c r="SO1237" s="311"/>
      <c r="SP1237" s="311"/>
      <c r="SQ1237" s="311"/>
      <c r="SR1237" s="311"/>
      <c r="SS1237" s="311"/>
      <c r="ST1237" s="311"/>
      <c r="SU1237" s="312"/>
      <c r="SV1237" s="301" t="s">
        <v>198</v>
      </c>
      <c r="SW1237" s="302"/>
      <c r="SX1237" s="302"/>
      <c r="SY1237" s="302"/>
      <c r="SZ1237" s="302"/>
      <c r="TA1237" s="302"/>
      <c r="TB1237" s="302"/>
      <c r="TC1237" s="302"/>
      <c r="TD1237" s="302"/>
      <c r="TE1237" s="302"/>
      <c r="TF1237" s="302"/>
      <c r="TG1237" s="302"/>
      <c r="TH1237" s="302"/>
      <c r="TI1237" s="302"/>
      <c r="TJ1237" s="302"/>
      <c r="TK1237" s="302"/>
      <c r="TL1237" s="302"/>
      <c r="TM1237" s="302"/>
      <c r="TN1237" s="302"/>
      <c r="TO1237" s="302"/>
      <c r="TP1237" s="303"/>
      <c r="TQ1237" s="310" t="s">
        <v>199</v>
      </c>
      <c r="TR1237" s="311"/>
      <c r="TS1237" s="311"/>
      <c r="TT1237" s="311"/>
      <c r="TU1237" s="311"/>
      <c r="TV1237" s="311"/>
      <c r="TW1237" s="311"/>
      <c r="TX1237" s="311"/>
      <c r="TY1237" s="311"/>
      <c r="TZ1237" s="311"/>
      <c r="UA1237" s="311"/>
      <c r="UB1237" s="311"/>
      <c r="UC1237" s="311"/>
      <c r="UD1237" s="311"/>
      <c r="UE1237" s="311"/>
      <c r="UF1237" s="311"/>
      <c r="UG1237" s="311"/>
      <c r="UH1237" s="311"/>
      <c r="UI1237" s="311"/>
      <c r="UJ1237" s="311"/>
      <c r="UK1237" s="312"/>
      <c r="UL1237" s="301" t="s">
        <v>200</v>
      </c>
      <c r="UM1237" s="302"/>
      <c r="UN1237" s="302"/>
      <c r="UO1237" s="302"/>
      <c r="UP1237" s="302"/>
      <c r="UQ1237" s="302"/>
      <c r="UR1237" s="302"/>
      <c r="US1237" s="302"/>
      <c r="UT1237" s="302"/>
      <c r="UU1237" s="302"/>
      <c r="UV1237" s="302"/>
      <c r="UW1237" s="302"/>
      <c r="UX1237" s="302"/>
      <c r="UY1237" s="302"/>
      <c r="UZ1237" s="302"/>
      <c r="VA1237" s="302"/>
      <c r="VB1237" s="302"/>
      <c r="VC1237" s="302"/>
      <c r="VD1237" s="302"/>
      <c r="VE1237" s="302"/>
      <c r="VF1237" s="303"/>
      <c r="VG1237" s="310" t="s">
        <v>201</v>
      </c>
      <c r="VH1237" s="311"/>
      <c r="VI1237" s="311"/>
      <c r="VJ1237" s="311"/>
      <c r="VK1237" s="311"/>
      <c r="VL1237" s="311"/>
      <c r="VM1237" s="311"/>
      <c r="VN1237" s="311"/>
      <c r="VO1237" s="311"/>
      <c r="VP1237" s="311"/>
      <c r="VQ1237" s="311"/>
      <c r="VR1237" s="311"/>
      <c r="VS1237" s="311"/>
      <c r="VT1237" s="311"/>
      <c r="VU1237" s="311"/>
      <c r="VV1237" s="311"/>
      <c r="VW1237" s="311"/>
      <c r="VX1237" s="311"/>
      <c r="VY1237" s="311"/>
      <c r="VZ1237" s="311"/>
      <c r="WA1237" s="312"/>
      <c r="WB1237" s="301" t="s">
        <v>202</v>
      </c>
      <c r="WC1237" s="302"/>
      <c r="WD1237" s="302"/>
      <c r="WE1237" s="302"/>
      <c r="WF1237" s="302"/>
      <c r="WG1237" s="302"/>
      <c r="WH1237" s="302"/>
      <c r="WI1237" s="302"/>
      <c r="WJ1237" s="302"/>
      <c r="WK1237" s="302"/>
      <c r="WL1237" s="302"/>
      <c r="WM1237" s="302"/>
      <c r="WN1237" s="302"/>
      <c r="WO1237" s="302"/>
      <c r="WP1237" s="302"/>
      <c r="WQ1237" s="302"/>
      <c r="WR1237" s="302"/>
      <c r="WS1237" s="302"/>
      <c r="WT1237" s="302"/>
      <c r="WU1237" s="302"/>
      <c r="WV1237" s="303"/>
      <c r="WW1237" s="310" t="s">
        <v>203</v>
      </c>
      <c r="WX1237" s="311"/>
      <c r="WY1237" s="311"/>
      <c r="WZ1237" s="311"/>
      <c r="XA1237" s="311"/>
      <c r="XB1237" s="311"/>
      <c r="XC1237" s="311"/>
      <c r="XD1237" s="311"/>
      <c r="XE1237" s="311"/>
      <c r="XF1237" s="311"/>
      <c r="XG1237" s="311"/>
      <c r="XH1237" s="311"/>
      <c r="XI1237" s="311"/>
      <c r="XJ1237" s="311"/>
      <c r="XK1237" s="311"/>
      <c r="XL1237" s="311"/>
      <c r="XM1237" s="311"/>
      <c r="XN1237" s="311"/>
      <c r="XO1237" s="311"/>
      <c r="XP1237" s="311"/>
      <c r="XQ1237" s="312"/>
      <c r="XR1237" s="301" t="s">
        <v>204</v>
      </c>
      <c r="XS1237" s="302"/>
      <c r="XT1237" s="302"/>
      <c r="XU1237" s="302"/>
      <c r="XV1237" s="302"/>
      <c r="XW1237" s="302"/>
      <c r="XX1237" s="302"/>
      <c r="XY1237" s="302"/>
      <c r="XZ1237" s="302"/>
      <c r="YA1237" s="302"/>
      <c r="YB1237" s="302"/>
      <c r="YC1237" s="302"/>
      <c r="YD1237" s="302"/>
      <c r="YE1237" s="302"/>
      <c r="YF1237" s="302"/>
      <c r="YG1237" s="302"/>
      <c r="YH1237" s="302"/>
      <c r="YI1237" s="302"/>
      <c r="YJ1237" s="302"/>
      <c r="YK1237" s="302"/>
      <c r="YL1237" s="303"/>
      <c r="YM1237" s="313" t="s">
        <v>205</v>
      </c>
      <c r="YN1237" s="314"/>
      <c r="YO1237" s="314"/>
      <c r="YP1237" s="314"/>
      <c r="YQ1237" s="314"/>
      <c r="YR1237" s="314"/>
      <c r="YS1237" s="314"/>
      <c r="YT1237" s="314"/>
      <c r="YU1237" s="314"/>
      <c r="YV1237" s="314"/>
      <c r="YW1237" s="314"/>
      <c r="YX1237" s="314"/>
      <c r="YY1237" s="314"/>
      <c r="YZ1237" s="314"/>
      <c r="ZA1237" s="314"/>
      <c r="ZB1237" s="314"/>
      <c r="ZC1237" s="314"/>
      <c r="ZD1237" s="314"/>
      <c r="ZE1237" s="314"/>
      <c r="ZF1237" s="314"/>
      <c r="ZG1237" s="315"/>
    </row>
    <row r="1238" spans="1:683" ht="57.75" customHeight="1">
      <c r="A1238" s="295"/>
      <c r="B1238" s="296"/>
      <c r="C1238" s="297"/>
      <c r="D1238" s="275"/>
      <c r="E1238" s="276"/>
      <c r="F1238" s="304" t="s">
        <v>206</v>
      </c>
      <c r="G1238" s="305"/>
      <c r="H1238" s="306"/>
      <c r="I1238" s="304" t="s">
        <v>207</v>
      </c>
      <c r="J1238" s="305"/>
      <c r="K1238" s="306"/>
      <c r="L1238" s="307" t="s">
        <v>208</v>
      </c>
      <c r="M1238" s="308"/>
      <c r="N1238" s="309"/>
      <c r="O1238" s="307" t="s">
        <v>209</v>
      </c>
      <c r="P1238" s="308"/>
      <c r="Q1238" s="309"/>
      <c r="R1238" s="307" t="s">
        <v>210</v>
      </c>
      <c r="S1238" s="308"/>
      <c r="T1238" s="309"/>
      <c r="U1238" s="307" t="s">
        <v>211</v>
      </c>
      <c r="V1238" s="308"/>
      <c r="W1238" s="309"/>
      <c r="X1238" s="307" t="s">
        <v>212</v>
      </c>
      <c r="Y1238" s="308"/>
      <c r="Z1238" s="309"/>
      <c r="AA1238" s="307" t="s">
        <v>213</v>
      </c>
      <c r="AB1238" s="308"/>
      <c r="AC1238" s="309"/>
      <c r="AD1238" s="307" t="s">
        <v>214</v>
      </c>
      <c r="AE1238" s="308"/>
      <c r="AF1238" s="309"/>
      <c r="AG1238" s="304" t="s">
        <v>208</v>
      </c>
      <c r="AH1238" s="305"/>
      <c r="AI1238" s="306"/>
      <c r="AJ1238" s="304" t="s">
        <v>209</v>
      </c>
      <c r="AK1238" s="305"/>
      <c r="AL1238" s="306"/>
      <c r="AM1238" s="304" t="s">
        <v>210</v>
      </c>
      <c r="AN1238" s="305"/>
      <c r="AO1238" s="306"/>
      <c r="AP1238" s="307" t="s">
        <v>211</v>
      </c>
      <c r="AQ1238" s="308"/>
      <c r="AR1238" s="309"/>
      <c r="AS1238" s="307" t="s">
        <v>212</v>
      </c>
      <c r="AT1238" s="308"/>
      <c r="AU1238" s="309"/>
      <c r="AV1238" s="304" t="s">
        <v>213</v>
      </c>
      <c r="AW1238" s="305"/>
      <c r="AX1238" s="306"/>
      <c r="AY1238" s="304" t="s">
        <v>214</v>
      </c>
      <c r="AZ1238" s="305"/>
      <c r="BA1238" s="306"/>
      <c r="BB1238" s="307" t="s">
        <v>208</v>
      </c>
      <c r="BC1238" s="308"/>
      <c r="BD1238" s="309"/>
      <c r="BE1238" s="307" t="s">
        <v>209</v>
      </c>
      <c r="BF1238" s="308"/>
      <c r="BG1238" s="309"/>
      <c r="BH1238" s="307" t="s">
        <v>210</v>
      </c>
      <c r="BI1238" s="308"/>
      <c r="BJ1238" s="309"/>
      <c r="BK1238" s="307" t="s">
        <v>211</v>
      </c>
      <c r="BL1238" s="308"/>
      <c r="BM1238" s="309"/>
      <c r="BN1238" s="307" t="s">
        <v>212</v>
      </c>
      <c r="BO1238" s="308"/>
      <c r="BP1238" s="309"/>
      <c r="BQ1238" s="307" t="s">
        <v>213</v>
      </c>
      <c r="BR1238" s="308"/>
      <c r="BS1238" s="309"/>
      <c r="BT1238" s="307" t="s">
        <v>214</v>
      </c>
      <c r="BU1238" s="308"/>
      <c r="BV1238" s="309"/>
      <c r="BW1238" s="304" t="s">
        <v>208</v>
      </c>
      <c r="BX1238" s="305"/>
      <c r="BY1238" s="306"/>
      <c r="BZ1238" s="304" t="s">
        <v>209</v>
      </c>
      <c r="CA1238" s="305"/>
      <c r="CB1238" s="306"/>
      <c r="CC1238" s="304" t="s">
        <v>210</v>
      </c>
      <c r="CD1238" s="305"/>
      <c r="CE1238" s="306"/>
      <c r="CF1238" s="307" t="s">
        <v>211</v>
      </c>
      <c r="CG1238" s="308"/>
      <c r="CH1238" s="309"/>
      <c r="CI1238" s="307" t="s">
        <v>212</v>
      </c>
      <c r="CJ1238" s="308"/>
      <c r="CK1238" s="309"/>
      <c r="CL1238" s="304" t="s">
        <v>213</v>
      </c>
      <c r="CM1238" s="305"/>
      <c r="CN1238" s="306"/>
      <c r="CO1238" s="304" t="s">
        <v>214</v>
      </c>
      <c r="CP1238" s="305"/>
      <c r="CQ1238" s="306"/>
      <c r="CR1238" s="307" t="s">
        <v>208</v>
      </c>
      <c r="CS1238" s="308"/>
      <c r="CT1238" s="309"/>
      <c r="CU1238" s="307" t="s">
        <v>209</v>
      </c>
      <c r="CV1238" s="308"/>
      <c r="CW1238" s="309"/>
      <c r="CX1238" s="307" t="s">
        <v>210</v>
      </c>
      <c r="CY1238" s="308"/>
      <c r="CZ1238" s="309"/>
      <c r="DA1238" s="307" t="s">
        <v>211</v>
      </c>
      <c r="DB1238" s="308"/>
      <c r="DC1238" s="309"/>
      <c r="DD1238" s="307" t="s">
        <v>212</v>
      </c>
      <c r="DE1238" s="308"/>
      <c r="DF1238" s="309"/>
      <c r="DG1238" s="307" t="s">
        <v>213</v>
      </c>
      <c r="DH1238" s="308"/>
      <c r="DI1238" s="309"/>
      <c r="DJ1238" s="307" t="s">
        <v>214</v>
      </c>
      <c r="DK1238" s="308"/>
      <c r="DL1238" s="309"/>
      <c r="DM1238" s="304" t="s">
        <v>208</v>
      </c>
      <c r="DN1238" s="305"/>
      <c r="DO1238" s="306"/>
      <c r="DP1238" s="304" t="s">
        <v>209</v>
      </c>
      <c r="DQ1238" s="305"/>
      <c r="DR1238" s="306"/>
      <c r="DS1238" s="304" t="s">
        <v>210</v>
      </c>
      <c r="DT1238" s="305"/>
      <c r="DU1238" s="306"/>
      <c r="DV1238" s="307" t="s">
        <v>211</v>
      </c>
      <c r="DW1238" s="308"/>
      <c r="DX1238" s="309"/>
      <c r="DY1238" s="307" t="s">
        <v>212</v>
      </c>
      <c r="DZ1238" s="308"/>
      <c r="EA1238" s="309"/>
      <c r="EB1238" s="304" t="s">
        <v>213</v>
      </c>
      <c r="EC1238" s="305"/>
      <c r="ED1238" s="306"/>
      <c r="EE1238" s="304" t="s">
        <v>214</v>
      </c>
      <c r="EF1238" s="305"/>
      <c r="EG1238" s="306"/>
      <c r="EH1238" s="307" t="s">
        <v>208</v>
      </c>
      <c r="EI1238" s="308"/>
      <c r="EJ1238" s="309"/>
      <c r="EK1238" s="307" t="s">
        <v>209</v>
      </c>
      <c r="EL1238" s="308"/>
      <c r="EM1238" s="309"/>
      <c r="EN1238" s="307" t="s">
        <v>210</v>
      </c>
      <c r="EO1238" s="308"/>
      <c r="EP1238" s="309"/>
      <c r="EQ1238" s="307" t="s">
        <v>211</v>
      </c>
      <c r="ER1238" s="308"/>
      <c r="ES1238" s="309"/>
      <c r="ET1238" s="307" t="s">
        <v>212</v>
      </c>
      <c r="EU1238" s="308"/>
      <c r="EV1238" s="309"/>
      <c r="EW1238" s="307" t="s">
        <v>213</v>
      </c>
      <c r="EX1238" s="308"/>
      <c r="EY1238" s="309"/>
      <c r="EZ1238" s="307" t="s">
        <v>214</v>
      </c>
      <c r="FA1238" s="308"/>
      <c r="FB1238" s="309"/>
      <c r="FC1238" s="304" t="s">
        <v>208</v>
      </c>
      <c r="FD1238" s="305"/>
      <c r="FE1238" s="306"/>
      <c r="FF1238" s="304" t="s">
        <v>209</v>
      </c>
      <c r="FG1238" s="305"/>
      <c r="FH1238" s="306"/>
      <c r="FI1238" s="304" t="s">
        <v>210</v>
      </c>
      <c r="FJ1238" s="305"/>
      <c r="FK1238" s="306"/>
      <c r="FL1238" s="307" t="s">
        <v>211</v>
      </c>
      <c r="FM1238" s="308"/>
      <c r="FN1238" s="309"/>
      <c r="FO1238" s="307" t="s">
        <v>212</v>
      </c>
      <c r="FP1238" s="308"/>
      <c r="FQ1238" s="309"/>
      <c r="FR1238" s="304" t="s">
        <v>213</v>
      </c>
      <c r="FS1238" s="305"/>
      <c r="FT1238" s="306"/>
      <c r="FU1238" s="304" t="s">
        <v>214</v>
      </c>
      <c r="FV1238" s="305"/>
      <c r="FW1238" s="306"/>
      <c r="FX1238" s="307" t="s">
        <v>208</v>
      </c>
      <c r="FY1238" s="308"/>
      <c r="FZ1238" s="309"/>
      <c r="GA1238" s="307" t="s">
        <v>209</v>
      </c>
      <c r="GB1238" s="308"/>
      <c r="GC1238" s="309"/>
      <c r="GD1238" s="307" t="s">
        <v>210</v>
      </c>
      <c r="GE1238" s="308"/>
      <c r="GF1238" s="309"/>
      <c r="GG1238" s="307" t="s">
        <v>211</v>
      </c>
      <c r="GH1238" s="308"/>
      <c r="GI1238" s="309"/>
      <c r="GJ1238" s="307" t="s">
        <v>212</v>
      </c>
      <c r="GK1238" s="308"/>
      <c r="GL1238" s="309"/>
      <c r="GM1238" s="307" t="s">
        <v>213</v>
      </c>
      <c r="GN1238" s="308"/>
      <c r="GO1238" s="309"/>
      <c r="GP1238" s="307" t="s">
        <v>214</v>
      </c>
      <c r="GQ1238" s="308"/>
      <c r="GR1238" s="309"/>
      <c r="GS1238" s="304" t="s">
        <v>208</v>
      </c>
      <c r="GT1238" s="305"/>
      <c r="GU1238" s="306"/>
      <c r="GV1238" s="304" t="s">
        <v>209</v>
      </c>
      <c r="GW1238" s="305"/>
      <c r="GX1238" s="306"/>
      <c r="GY1238" s="304" t="s">
        <v>210</v>
      </c>
      <c r="GZ1238" s="305"/>
      <c r="HA1238" s="306"/>
      <c r="HB1238" s="307" t="s">
        <v>211</v>
      </c>
      <c r="HC1238" s="308"/>
      <c r="HD1238" s="309"/>
      <c r="HE1238" s="307" t="s">
        <v>212</v>
      </c>
      <c r="HF1238" s="308"/>
      <c r="HG1238" s="309"/>
      <c r="HH1238" s="304" t="s">
        <v>213</v>
      </c>
      <c r="HI1238" s="305"/>
      <c r="HJ1238" s="306"/>
      <c r="HK1238" s="304" t="s">
        <v>214</v>
      </c>
      <c r="HL1238" s="305"/>
      <c r="HM1238" s="306"/>
      <c r="HN1238" s="307" t="s">
        <v>208</v>
      </c>
      <c r="HO1238" s="308"/>
      <c r="HP1238" s="309"/>
      <c r="HQ1238" s="307" t="s">
        <v>209</v>
      </c>
      <c r="HR1238" s="308"/>
      <c r="HS1238" s="309"/>
      <c r="HT1238" s="307" t="s">
        <v>210</v>
      </c>
      <c r="HU1238" s="308"/>
      <c r="HV1238" s="309"/>
      <c r="HW1238" s="307" t="s">
        <v>211</v>
      </c>
      <c r="HX1238" s="308"/>
      <c r="HY1238" s="309"/>
      <c r="HZ1238" s="307" t="s">
        <v>212</v>
      </c>
      <c r="IA1238" s="308"/>
      <c r="IB1238" s="309"/>
      <c r="IC1238" s="307" t="s">
        <v>213</v>
      </c>
      <c r="ID1238" s="308"/>
      <c r="IE1238" s="309"/>
      <c r="IF1238" s="307" t="s">
        <v>214</v>
      </c>
      <c r="IG1238" s="308"/>
      <c r="IH1238" s="309"/>
      <c r="II1238" s="304" t="s">
        <v>208</v>
      </c>
      <c r="IJ1238" s="305"/>
      <c r="IK1238" s="306"/>
      <c r="IL1238" s="304" t="s">
        <v>209</v>
      </c>
      <c r="IM1238" s="305"/>
      <c r="IN1238" s="306"/>
      <c r="IO1238" s="304" t="s">
        <v>210</v>
      </c>
      <c r="IP1238" s="305"/>
      <c r="IQ1238" s="306"/>
      <c r="IR1238" s="307" t="s">
        <v>211</v>
      </c>
      <c r="IS1238" s="308"/>
      <c r="IT1238" s="309"/>
      <c r="IU1238" s="307" t="s">
        <v>212</v>
      </c>
      <c r="IV1238" s="308"/>
      <c r="IW1238" s="309"/>
      <c r="IX1238" s="304" t="s">
        <v>213</v>
      </c>
      <c r="IY1238" s="305"/>
      <c r="IZ1238" s="306"/>
      <c r="JA1238" s="304" t="s">
        <v>214</v>
      </c>
      <c r="JB1238" s="305"/>
      <c r="JC1238" s="306"/>
      <c r="JD1238" s="307" t="s">
        <v>208</v>
      </c>
      <c r="JE1238" s="308"/>
      <c r="JF1238" s="309"/>
      <c r="JG1238" s="307" t="s">
        <v>209</v>
      </c>
      <c r="JH1238" s="308"/>
      <c r="JI1238" s="309"/>
      <c r="JJ1238" s="307" t="s">
        <v>210</v>
      </c>
      <c r="JK1238" s="308"/>
      <c r="JL1238" s="309"/>
      <c r="JM1238" s="307" t="s">
        <v>211</v>
      </c>
      <c r="JN1238" s="308"/>
      <c r="JO1238" s="309"/>
      <c r="JP1238" s="307" t="s">
        <v>212</v>
      </c>
      <c r="JQ1238" s="308"/>
      <c r="JR1238" s="309"/>
      <c r="JS1238" s="307" t="s">
        <v>213</v>
      </c>
      <c r="JT1238" s="308"/>
      <c r="JU1238" s="309"/>
      <c r="JV1238" s="307" t="s">
        <v>214</v>
      </c>
      <c r="JW1238" s="308"/>
      <c r="JX1238" s="309"/>
      <c r="JY1238" s="304" t="s">
        <v>208</v>
      </c>
      <c r="JZ1238" s="305"/>
      <c r="KA1238" s="306"/>
      <c r="KB1238" s="304" t="s">
        <v>209</v>
      </c>
      <c r="KC1238" s="305"/>
      <c r="KD1238" s="306"/>
      <c r="KE1238" s="304" t="s">
        <v>210</v>
      </c>
      <c r="KF1238" s="305"/>
      <c r="KG1238" s="306"/>
      <c r="KH1238" s="307" t="s">
        <v>211</v>
      </c>
      <c r="KI1238" s="308"/>
      <c r="KJ1238" s="309"/>
      <c r="KK1238" s="307" t="s">
        <v>212</v>
      </c>
      <c r="KL1238" s="308"/>
      <c r="KM1238" s="309"/>
      <c r="KN1238" s="304" t="s">
        <v>213</v>
      </c>
      <c r="KO1238" s="305"/>
      <c r="KP1238" s="306"/>
      <c r="KQ1238" s="304" t="s">
        <v>214</v>
      </c>
      <c r="KR1238" s="305"/>
      <c r="KS1238" s="306"/>
      <c r="KT1238" s="304" t="s">
        <v>208</v>
      </c>
      <c r="KU1238" s="305"/>
      <c r="KV1238" s="306"/>
      <c r="KW1238" s="304" t="s">
        <v>209</v>
      </c>
      <c r="KX1238" s="305"/>
      <c r="KY1238" s="306"/>
      <c r="KZ1238" s="304" t="s">
        <v>210</v>
      </c>
      <c r="LA1238" s="305"/>
      <c r="LB1238" s="306"/>
      <c r="LC1238" s="307" t="s">
        <v>211</v>
      </c>
      <c r="LD1238" s="308"/>
      <c r="LE1238" s="309"/>
      <c r="LF1238" s="307" t="s">
        <v>212</v>
      </c>
      <c r="LG1238" s="308"/>
      <c r="LH1238" s="309"/>
      <c r="LI1238" s="304" t="s">
        <v>213</v>
      </c>
      <c r="LJ1238" s="305"/>
      <c r="LK1238" s="306"/>
      <c r="LL1238" s="304" t="s">
        <v>214</v>
      </c>
      <c r="LM1238" s="305"/>
      <c r="LN1238" s="306"/>
      <c r="LO1238" s="304" t="s">
        <v>208</v>
      </c>
      <c r="LP1238" s="305"/>
      <c r="LQ1238" s="306"/>
      <c r="LR1238" s="304" t="s">
        <v>209</v>
      </c>
      <c r="LS1238" s="305"/>
      <c r="LT1238" s="306"/>
      <c r="LU1238" s="304" t="s">
        <v>210</v>
      </c>
      <c r="LV1238" s="305"/>
      <c r="LW1238" s="306"/>
      <c r="LX1238" s="307" t="s">
        <v>211</v>
      </c>
      <c r="LY1238" s="308"/>
      <c r="LZ1238" s="309"/>
      <c r="MA1238" s="307" t="s">
        <v>212</v>
      </c>
      <c r="MB1238" s="308"/>
      <c r="MC1238" s="309"/>
      <c r="MD1238" s="304" t="s">
        <v>213</v>
      </c>
      <c r="ME1238" s="305"/>
      <c r="MF1238" s="306"/>
      <c r="MG1238" s="304" t="s">
        <v>214</v>
      </c>
      <c r="MH1238" s="305"/>
      <c r="MI1238" s="306"/>
      <c r="MJ1238" s="307" t="s">
        <v>208</v>
      </c>
      <c r="MK1238" s="308"/>
      <c r="ML1238" s="309"/>
      <c r="MM1238" s="307" t="s">
        <v>209</v>
      </c>
      <c r="MN1238" s="308"/>
      <c r="MO1238" s="309"/>
      <c r="MP1238" s="307" t="s">
        <v>210</v>
      </c>
      <c r="MQ1238" s="308"/>
      <c r="MR1238" s="309"/>
      <c r="MS1238" s="307" t="s">
        <v>211</v>
      </c>
      <c r="MT1238" s="308"/>
      <c r="MU1238" s="309"/>
      <c r="MV1238" s="307" t="s">
        <v>212</v>
      </c>
      <c r="MW1238" s="308"/>
      <c r="MX1238" s="309"/>
      <c r="MY1238" s="307" t="s">
        <v>213</v>
      </c>
      <c r="MZ1238" s="308"/>
      <c r="NA1238" s="309"/>
      <c r="NB1238" s="307" t="s">
        <v>214</v>
      </c>
      <c r="NC1238" s="308"/>
      <c r="ND1238" s="309"/>
      <c r="NE1238" s="304" t="s">
        <v>208</v>
      </c>
      <c r="NF1238" s="305"/>
      <c r="NG1238" s="306"/>
      <c r="NH1238" s="304" t="s">
        <v>209</v>
      </c>
      <c r="NI1238" s="305"/>
      <c r="NJ1238" s="306"/>
      <c r="NK1238" s="304" t="s">
        <v>210</v>
      </c>
      <c r="NL1238" s="305"/>
      <c r="NM1238" s="306"/>
      <c r="NN1238" s="307" t="s">
        <v>211</v>
      </c>
      <c r="NO1238" s="308"/>
      <c r="NP1238" s="309"/>
      <c r="NQ1238" s="307" t="s">
        <v>212</v>
      </c>
      <c r="NR1238" s="308"/>
      <c r="NS1238" s="309"/>
      <c r="NT1238" s="304" t="s">
        <v>213</v>
      </c>
      <c r="NU1238" s="305"/>
      <c r="NV1238" s="306"/>
      <c r="NW1238" s="304" t="s">
        <v>214</v>
      </c>
      <c r="NX1238" s="305"/>
      <c r="NY1238" s="306"/>
      <c r="NZ1238" s="307" t="s">
        <v>208</v>
      </c>
      <c r="OA1238" s="308"/>
      <c r="OB1238" s="309"/>
      <c r="OC1238" s="307" t="s">
        <v>209</v>
      </c>
      <c r="OD1238" s="308"/>
      <c r="OE1238" s="309"/>
      <c r="OF1238" s="307" t="s">
        <v>210</v>
      </c>
      <c r="OG1238" s="308"/>
      <c r="OH1238" s="309"/>
      <c r="OI1238" s="307" t="s">
        <v>211</v>
      </c>
      <c r="OJ1238" s="308"/>
      <c r="OK1238" s="309"/>
      <c r="OL1238" s="307" t="s">
        <v>212</v>
      </c>
      <c r="OM1238" s="308"/>
      <c r="ON1238" s="309"/>
      <c r="OO1238" s="307" t="s">
        <v>213</v>
      </c>
      <c r="OP1238" s="308"/>
      <c r="OQ1238" s="309"/>
      <c r="OR1238" s="307" t="s">
        <v>214</v>
      </c>
      <c r="OS1238" s="308"/>
      <c r="OT1238" s="309"/>
      <c r="OU1238" s="304" t="s">
        <v>208</v>
      </c>
      <c r="OV1238" s="305"/>
      <c r="OW1238" s="306"/>
      <c r="OX1238" s="304" t="s">
        <v>209</v>
      </c>
      <c r="OY1238" s="305"/>
      <c r="OZ1238" s="306"/>
      <c r="PA1238" s="304" t="s">
        <v>210</v>
      </c>
      <c r="PB1238" s="305"/>
      <c r="PC1238" s="306"/>
      <c r="PD1238" s="307" t="s">
        <v>211</v>
      </c>
      <c r="PE1238" s="308"/>
      <c r="PF1238" s="309"/>
      <c r="PG1238" s="307" t="s">
        <v>212</v>
      </c>
      <c r="PH1238" s="308"/>
      <c r="PI1238" s="309"/>
      <c r="PJ1238" s="304" t="s">
        <v>213</v>
      </c>
      <c r="PK1238" s="305"/>
      <c r="PL1238" s="306"/>
      <c r="PM1238" s="304" t="s">
        <v>214</v>
      </c>
      <c r="PN1238" s="305"/>
      <c r="PO1238" s="306"/>
      <c r="PP1238" s="307" t="s">
        <v>208</v>
      </c>
      <c r="PQ1238" s="308"/>
      <c r="PR1238" s="309"/>
      <c r="PS1238" s="307" t="s">
        <v>209</v>
      </c>
      <c r="PT1238" s="308"/>
      <c r="PU1238" s="309"/>
      <c r="PV1238" s="307" t="s">
        <v>210</v>
      </c>
      <c r="PW1238" s="308"/>
      <c r="PX1238" s="309"/>
      <c r="PY1238" s="307" t="s">
        <v>211</v>
      </c>
      <c r="PZ1238" s="308"/>
      <c r="QA1238" s="309"/>
      <c r="QB1238" s="307" t="s">
        <v>212</v>
      </c>
      <c r="QC1238" s="308"/>
      <c r="QD1238" s="309"/>
      <c r="QE1238" s="307" t="s">
        <v>213</v>
      </c>
      <c r="QF1238" s="308"/>
      <c r="QG1238" s="309"/>
      <c r="QH1238" s="307" t="s">
        <v>214</v>
      </c>
      <c r="QI1238" s="308"/>
      <c r="QJ1238" s="309"/>
      <c r="QK1238" s="304" t="s">
        <v>208</v>
      </c>
      <c r="QL1238" s="305"/>
      <c r="QM1238" s="306"/>
      <c r="QN1238" s="304" t="s">
        <v>209</v>
      </c>
      <c r="QO1238" s="305"/>
      <c r="QP1238" s="306"/>
      <c r="QQ1238" s="304" t="s">
        <v>210</v>
      </c>
      <c r="QR1238" s="305"/>
      <c r="QS1238" s="306"/>
      <c r="QT1238" s="307" t="s">
        <v>211</v>
      </c>
      <c r="QU1238" s="308"/>
      <c r="QV1238" s="309"/>
      <c r="QW1238" s="307" t="s">
        <v>212</v>
      </c>
      <c r="QX1238" s="308"/>
      <c r="QY1238" s="309"/>
      <c r="QZ1238" s="304" t="s">
        <v>213</v>
      </c>
      <c r="RA1238" s="305"/>
      <c r="RB1238" s="306"/>
      <c r="RC1238" s="304" t="s">
        <v>214</v>
      </c>
      <c r="RD1238" s="305"/>
      <c r="RE1238" s="306"/>
      <c r="RF1238" s="307" t="s">
        <v>208</v>
      </c>
      <c r="RG1238" s="308"/>
      <c r="RH1238" s="309"/>
      <c r="RI1238" s="307" t="s">
        <v>209</v>
      </c>
      <c r="RJ1238" s="308"/>
      <c r="RK1238" s="309"/>
      <c r="RL1238" s="307" t="s">
        <v>210</v>
      </c>
      <c r="RM1238" s="308"/>
      <c r="RN1238" s="309"/>
      <c r="RO1238" s="307" t="s">
        <v>211</v>
      </c>
      <c r="RP1238" s="308"/>
      <c r="RQ1238" s="309"/>
      <c r="RR1238" s="307" t="s">
        <v>212</v>
      </c>
      <c r="RS1238" s="308"/>
      <c r="RT1238" s="309"/>
      <c r="RU1238" s="307" t="s">
        <v>213</v>
      </c>
      <c r="RV1238" s="308"/>
      <c r="RW1238" s="309"/>
      <c r="RX1238" s="307" t="s">
        <v>214</v>
      </c>
      <c r="RY1238" s="308"/>
      <c r="RZ1238" s="309"/>
      <c r="SA1238" s="304" t="s">
        <v>208</v>
      </c>
      <c r="SB1238" s="305"/>
      <c r="SC1238" s="306"/>
      <c r="SD1238" s="304" t="s">
        <v>209</v>
      </c>
      <c r="SE1238" s="305"/>
      <c r="SF1238" s="306"/>
      <c r="SG1238" s="304" t="s">
        <v>210</v>
      </c>
      <c r="SH1238" s="305"/>
      <c r="SI1238" s="306"/>
      <c r="SJ1238" s="307" t="s">
        <v>211</v>
      </c>
      <c r="SK1238" s="308"/>
      <c r="SL1238" s="309"/>
      <c r="SM1238" s="307" t="s">
        <v>212</v>
      </c>
      <c r="SN1238" s="308"/>
      <c r="SO1238" s="309"/>
      <c r="SP1238" s="304" t="s">
        <v>213</v>
      </c>
      <c r="SQ1238" s="305"/>
      <c r="SR1238" s="306"/>
      <c r="SS1238" s="304" t="s">
        <v>214</v>
      </c>
      <c r="ST1238" s="305"/>
      <c r="SU1238" s="306"/>
      <c r="SV1238" s="307" t="s">
        <v>208</v>
      </c>
      <c r="SW1238" s="308"/>
      <c r="SX1238" s="309"/>
      <c r="SY1238" s="307" t="s">
        <v>209</v>
      </c>
      <c r="SZ1238" s="308"/>
      <c r="TA1238" s="309"/>
      <c r="TB1238" s="307" t="s">
        <v>210</v>
      </c>
      <c r="TC1238" s="308"/>
      <c r="TD1238" s="309"/>
      <c r="TE1238" s="307" t="s">
        <v>211</v>
      </c>
      <c r="TF1238" s="308"/>
      <c r="TG1238" s="309"/>
      <c r="TH1238" s="307" t="s">
        <v>212</v>
      </c>
      <c r="TI1238" s="308"/>
      <c r="TJ1238" s="309"/>
      <c r="TK1238" s="307" t="s">
        <v>213</v>
      </c>
      <c r="TL1238" s="308"/>
      <c r="TM1238" s="309"/>
      <c r="TN1238" s="307" t="s">
        <v>214</v>
      </c>
      <c r="TO1238" s="308"/>
      <c r="TP1238" s="309"/>
      <c r="TQ1238" s="304" t="s">
        <v>208</v>
      </c>
      <c r="TR1238" s="305"/>
      <c r="TS1238" s="306"/>
      <c r="TT1238" s="304" t="s">
        <v>209</v>
      </c>
      <c r="TU1238" s="305"/>
      <c r="TV1238" s="306"/>
      <c r="TW1238" s="304" t="s">
        <v>210</v>
      </c>
      <c r="TX1238" s="305"/>
      <c r="TY1238" s="306"/>
      <c r="TZ1238" s="307" t="s">
        <v>211</v>
      </c>
      <c r="UA1238" s="308"/>
      <c r="UB1238" s="309"/>
      <c r="UC1238" s="307" t="s">
        <v>212</v>
      </c>
      <c r="UD1238" s="308"/>
      <c r="UE1238" s="309"/>
      <c r="UF1238" s="304" t="s">
        <v>213</v>
      </c>
      <c r="UG1238" s="305"/>
      <c r="UH1238" s="306"/>
      <c r="UI1238" s="304" t="s">
        <v>214</v>
      </c>
      <c r="UJ1238" s="305"/>
      <c r="UK1238" s="306"/>
      <c r="UL1238" s="307" t="s">
        <v>208</v>
      </c>
      <c r="UM1238" s="308"/>
      <c r="UN1238" s="309"/>
      <c r="UO1238" s="307" t="s">
        <v>209</v>
      </c>
      <c r="UP1238" s="308"/>
      <c r="UQ1238" s="309"/>
      <c r="UR1238" s="307" t="s">
        <v>210</v>
      </c>
      <c r="US1238" s="308"/>
      <c r="UT1238" s="309"/>
      <c r="UU1238" s="307" t="s">
        <v>211</v>
      </c>
      <c r="UV1238" s="308"/>
      <c r="UW1238" s="309"/>
      <c r="UX1238" s="307" t="s">
        <v>212</v>
      </c>
      <c r="UY1238" s="308"/>
      <c r="UZ1238" s="309"/>
      <c r="VA1238" s="307" t="s">
        <v>213</v>
      </c>
      <c r="VB1238" s="308"/>
      <c r="VC1238" s="309"/>
      <c r="VD1238" s="307" t="s">
        <v>214</v>
      </c>
      <c r="VE1238" s="308"/>
      <c r="VF1238" s="309"/>
      <c r="VG1238" s="304" t="s">
        <v>208</v>
      </c>
      <c r="VH1238" s="305"/>
      <c r="VI1238" s="306"/>
      <c r="VJ1238" s="304" t="s">
        <v>209</v>
      </c>
      <c r="VK1238" s="305"/>
      <c r="VL1238" s="306"/>
      <c r="VM1238" s="304" t="s">
        <v>210</v>
      </c>
      <c r="VN1238" s="305"/>
      <c r="VO1238" s="306"/>
      <c r="VP1238" s="307" t="s">
        <v>211</v>
      </c>
      <c r="VQ1238" s="308"/>
      <c r="VR1238" s="309"/>
      <c r="VS1238" s="307" t="s">
        <v>212</v>
      </c>
      <c r="VT1238" s="308"/>
      <c r="VU1238" s="309"/>
      <c r="VV1238" s="304" t="s">
        <v>213</v>
      </c>
      <c r="VW1238" s="305"/>
      <c r="VX1238" s="306"/>
      <c r="VY1238" s="304" t="s">
        <v>214</v>
      </c>
      <c r="VZ1238" s="305"/>
      <c r="WA1238" s="306"/>
      <c r="WB1238" s="307" t="s">
        <v>208</v>
      </c>
      <c r="WC1238" s="308"/>
      <c r="WD1238" s="309"/>
      <c r="WE1238" s="307" t="s">
        <v>209</v>
      </c>
      <c r="WF1238" s="308"/>
      <c r="WG1238" s="309"/>
      <c r="WH1238" s="307" t="s">
        <v>210</v>
      </c>
      <c r="WI1238" s="308"/>
      <c r="WJ1238" s="309"/>
      <c r="WK1238" s="307" t="s">
        <v>211</v>
      </c>
      <c r="WL1238" s="308"/>
      <c r="WM1238" s="309"/>
      <c r="WN1238" s="307" t="s">
        <v>212</v>
      </c>
      <c r="WO1238" s="308"/>
      <c r="WP1238" s="309"/>
      <c r="WQ1238" s="307" t="s">
        <v>213</v>
      </c>
      <c r="WR1238" s="308"/>
      <c r="WS1238" s="309"/>
      <c r="WT1238" s="307" t="s">
        <v>214</v>
      </c>
      <c r="WU1238" s="308"/>
      <c r="WV1238" s="309"/>
      <c r="WW1238" s="304" t="s">
        <v>208</v>
      </c>
      <c r="WX1238" s="305"/>
      <c r="WY1238" s="306"/>
      <c r="WZ1238" s="304" t="s">
        <v>209</v>
      </c>
      <c r="XA1238" s="305"/>
      <c r="XB1238" s="306"/>
      <c r="XC1238" s="304" t="s">
        <v>210</v>
      </c>
      <c r="XD1238" s="305"/>
      <c r="XE1238" s="306"/>
      <c r="XF1238" s="307" t="s">
        <v>211</v>
      </c>
      <c r="XG1238" s="308"/>
      <c r="XH1238" s="309"/>
      <c r="XI1238" s="307" t="s">
        <v>212</v>
      </c>
      <c r="XJ1238" s="308"/>
      <c r="XK1238" s="309"/>
      <c r="XL1238" s="304" t="s">
        <v>213</v>
      </c>
      <c r="XM1238" s="305"/>
      <c r="XN1238" s="306"/>
      <c r="XO1238" s="304" t="s">
        <v>214</v>
      </c>
      <c r="XP1238" s="305"/>
      <c r="XQ1238" s="306"/>
      <c r="XR1238" s="307" t="s">
        <v>208</v>
      </c>
      <c r="XS1238" s="308"/>
      <c r="XT1238" s="309"/>
      <c r="XU1238" s="307" t="s">
        <v>209</v>
      </c>
      <c r="XV1238" s="308"/>
      <c r="XW1238" s="309"/>
      <c r="XX1238" s="307" t="s">
        <v>210</v>
      </c>
      <c r="XY1238" s="308"/>
      <c r="XZ1238" s="309"/>
      <c r="YA1238" s="307" t="s">
        <v>211</v>
      </c>
      <c r="YB1238" s="308"/>
      <c r="YC1238" s="309"/>
      <c r="YD1238" s="307" t="s">
        <v>212</v>
      </c>
      <c r="YE1238" s="308"/>
      <c r="YF1238" s="309"/>
      <c r="YG1238" s="307" t="s">
        <v>213</v>
      </c>
      <c r="YH1238" s="308"/>
      <c r="YI1238" s="309"/>
      <c r="YJ1238" s="307" t="s">
        <v>214</v>
      </c>
      <c r="YK1238" s="308"/>
      <c r="YL1238" s="309"/>
      <c r="YM1238" s="304" t="s">
        <v>208</v>
      </c>
      <c r="YN1238" s="305"/>
      <c r="YO1238" s="306"/>
      <c r="YP1238" s="304" t="s">
        <v>209</v>
      </c>
      <c r="YQ1238" s="305"/>
      <c r="YR1238" s="306"/>
      <c r="YS1238" s="304" t="s">
        <v>210</v>
      </c>
      <c r="YT1238" s="305"/>
      <c r="YU1238" s="306"/>
      <c r="YV1238" s="307" t="s">
        <v>211</v>
      </c>
      <c r="YW1238" s="308"/>
      <c r="YX1238" s="309"/>
      <c r="YY1238" s="307" t="s">
        <v>212</v>
      </c>
      <c r="YZ1238" s="308"/>
      <c r="ZA1238" s="309"/>
      <c r="ZB1238" s="304" t="s">
        <v>213</v>
      </c>
      <c r="ZC1238" s="305"/>
      <c r="ZD1238" s="306"/>
      <c r="ZE1238" s="304" t="s">
        <v>214</v>
      </c>
      <c r="ZF1238" s="305"/>
      <c r="ZG1238" s="306"/>
    </row>
    <row r="1239" spans="1:683">
      <c r="A1239" s="167"/>
      <c r="B1239" s="149"/>
      <c r="C1239" s="168"/>
      <c r="D1239" s="164"/>
      <c r="E1239" s="163"/>
      <c r="F1239" s="167">
        <v>2020</v>
      </c>
      <c r="G1239" s="167">
        <v>2021</v>
      </c>
      <c r="H1239" s="167">
        <v>2022</v>
      </c>
      <c r="I1239" s="255">
        <v>2020</v>
      </c>
      <c r="J1239" s="255">
        <v>2021</v>
      </c>
      <c r="K1239" s="255">
        <v>2022</v>
      </c>
      <c r="L1239" s="255">
        <v>2020</v>
      </c>
      <c r="M1239" s="255">
        <v>2021</v>
      </c>
      <c r="N1239" s="255">
        <v>2022</v>
      </c>
      <c r="O1239" s="255">
        <v>2020</v>
      </c>
      <c r="P1239" s="255">
        <v>2021</v>
      </c>
      <c r="Q1239" s="255">
        <v>2022</v>
      </c>
      <c r="R1239" s="255">
        <v>2020</v>
      </c>
      <c r="S1239" s="255">
        <v>2021</v>
      </c>
      <c r="T1239" s="255">
        <v>2022</v>
      </c>
      <c r="U1239" s="255">
        <v>2020</v>
      </c>
      <c r="V1239" s="255">
        <v>2021</v>
      </c>
      <c r="W1239" s="255">
        <v>2022</v>
      </c>
      <c r="X1239" s="255">
        <v>2020</v>
      </c>
      <c r="Y1239" s="255">
        <v>2021</v>
      </c>
      <c r="Z1239" s="255">
        <v>2022</v>
      </c>
      <c r="AA1239" s="255">
        <v>2020</v>
      </c>
      <c r="AB1239" s="255">
        <v>2021</v>
      </c>
      <c r="AC1239" s="255">
        <v>2022</v>
      </c>
      <c r="AD1239" s="255">
        <v>2020</v>
      </c>
      <c r="AE1239" s="255">
        <v>2021</v>
      </c>
      <c r="AF1239" s="255">
        <v>2022</v>
      </c>
      <c r="AG1239" s="255">
        <v>2020</v>
      </c>
      <c r="AH1239" s="255">
        <v>2021</v>
      </c>
      <c r="AI1239" s="255">
        <v>2022</v>
      </c>
      <c r="AJ1239" s="255">
        <v>2020</v>
      </c>
      <c r="AK1239" s="255">
        <v>2021</v>
      </c>
      <c r="AL1239" s="255">
        <v>2022</v>
      </c>
      <c r="AM1239" s="255">
        <v>2020</v>
      </c>
      <c r="AN1239" s="255">
        <v>2021</v>
      </c>
      <c r="AO1239" s="255">
        <v>2022</v>
      </c>
      <c r="AP1239" s="255">
        <v>2020</v>
      </c>
      <c r="AQ1239" s="255">
        <v>2021</v>
      </c>
      <c r="AR1239" s="255">
        <v>2022</v>
      </c>
      <c r="AS1239" s="255">
        <v>2020</v>
      </c>
      <c r="AT1239" s="255">
        <v>2021</v>
      </c>
      <c r="AU1239" s="255">
        <v>2022</v>
      </c>
      <c r="AV1239" s="255">
        <v>2020</v>
      </c>
      <c r="AW1239" s="255">
        <v>2021</v>
      </c>
      <c r="AX1239" s="255">
        <v>2022</v>
      </c>
      <c r="AY1239" s="255">
        <v>2020</v>
      </c>
      <c r="AZ1239" s="255">
        <v>2021</v>
      </c>
      <c r="BA1239" s="255">
        <v>2022</v>
      </c>
      <c r="BB1239" s="255">
        <v>2020</v>
      </c>
      <c r="BC1239" s="255">
        <v>2021</v>
      </c>
      <c r="BD1239" s="255">
        <v>2022</v>
      </c>
      <c r="BE1239" s="255">
        <v>2020</v>
      </c>
      <c r="BF1239" s="255">
        <v>2021</v>
      </c>
      <c r="BG1239" s="255">
        <v>2022</v>
      </c>
      <c r="BH1239" s="255">
        <v>2020</v>
      </c>
      <c r="BI1239" s="255">
        <v>2021</v>
      </c>
      <c r="BJ1239" s="255">
        <v>2022</v>
      </c>
      <c r="BK1239" s="255">
        <v>2020</v>
      </c>
      <c r="BL1239" s="255">
        <v>2021</v>
      </c>
      <c r="BM1239" s="255">
        <v>2022</v>
      </c>
      <c r="BN1239" s="255">
        <v>2020</v>
      </c>
      <c r="BO1239" s="255">
        <v>2021</v>
      </c>
      <c r="BP1239" s="255">
        <v>2022</v>
      </c>
      <c r="BQ1239" s="255">
        <v>2020</v>
      </c>
      <c r="BR1239" s="255">
        <v>2021</v>
      </c>
      <c r="BS1239" s="255">
        <v>2022</v>
      </c>
      <c r="BT1239" s="255">
        <v>2020</v>
      </c>
      <c r="BU1239" s="255">
        <v>2021</v>
      </c>
      <c r="BV1239" s="255">
        <v>2022</v>
      </c>
      <c r="BW1239" s="255">
        <v>2020</v>
      </c>
      <c r="BX1239" s="255">
        <v>2021</v>
      </c>
      <c r="BY1239" s="255">
        <v>2022</v>
      </c>
      <c r="BZ1239" s="255">
        <v>2020</v>
      </c>
      <c r="CA1239" s="255">
        <v>2021</v>
      </c>
      <c r="CB1239" s="255">
        <v>2022</v>
      </c>
      <c r="CC1239" s="255">
        <v>2020</v>
      </c>
      <c r="CD1239" s="255">
        <v>2021</v>
      </c>
      <c r="CE1239" s="255">
        <v>2022</v>
      </c>
      <c r="CF1239" s="255">
        <v>2020</v>
      </c>
      <c r="CG1239" s="255">
        <v>2021</v>
      </c>
      <c r="CH1239" s="255">
        <v>2022</v>
      </c>
      <c r="CI1239" s="255">
        <v>2020</v>
      </c>
      <c r="CJ1239" s="255">
        <v>2021</v>
      </c>
      <c r="CK1239" s="255">
        <v>2022</v>
      </c>
      <c r="CL1239" s="255">
        <v>2020</v>
      </c>
      <c r="CM1239" s="255">
        <v>2021</v>
      </c>
      <c r="CN1239" s="255">
        <v>2022</v>
      </c>
      <c r="CO1239" s="255">
        <v>2020</v>
      </c>
      <c r="CP1239" s="255">
        <v>2021</v>
      </c>
      <c r="CQ1239" s="255">
        <v>2022</v>
      </c>
      <c r="CR1239" s="255">
        <v>2020</v>
      </c>
      <c r="CS1239" s="255">
        <v>2021</v>
      </c>
      <c r="CT1239" s="255">
        <v>2022</v>
      </c>
      <c r="CU1239" s="255">
        <v>2020</v>
      </c>
      <c r="CV1239" s="255">
        <v>2021</v>
      </c>
      <c r="CW1239" s="255">
        <v>2022</v>
      </c>
      <c r="CX1239" s="255">
        <v>2020</v>
      </c>
      <c r="CY1239" s="255">
        <v>2021</v>
      </c>
      <c r="CZ1239" s="255">
        <v>2022</v>
      </c>
      <c r="DA1239" s="255">
        <v>2020</v>
      </c>
      <c r="DB1239" s="255">
        <v>2021</v>
      </c>
      <c r="DC1239" s="255">
        <v>2022</v>
      </c>
      <c r="DD1239" s="255">
        <v>2020</v>
      </c>
      <c r="DE1239" s="255">
        <v>2021</v>
      </c>
      <c r="DF1239" s="255">
        <v>2022</v>
      </c>
      <c r="DG1239" s="255">
        <v>2020</v>
      </c>
      <c r="DH1239" s="255">
        <v>2021</v>
      </c>
      <c r="DI1239" s="255">
        <v>2022</v>
      </c>
      <c r="DJ1239" s="255">
        <v>2020</v>
      </c>
      <c r="DK1239" s="255">
        <v>2021</v>
      </c>
      <c r="DL1239" s="255">
        <v>2022</v>
      </c>
      <c r="DM1239" s="255">
        <v>2020</v>
      </c>
      <c r="DN1239" s="255">
        <v>2021</v>
      </c>
      <c r="DO1239" s="255">
        <v>2022</v>
      </c>
      <c r="DP1239" s="255">
        <v>2020</v>
      </c>
      <c r="DQ1239" s="255">
        <v>2021</v>
      </c>
      <c r="DR1239" s="255">
        <v>2022</v>
      </c>
      <c r="DS1239" s="255">
        <v>2020</v>
      </c>
      <c r="DT1239" s="255">
        <v>2021</v>
      </c>
      <c r="DU1239" s="255">
        <v>2022</v>
      </c>
      <c r="DV1239" s="255">
        <v>2020</v>
      </c>
      <c r="DW1239" s="255">
        <v>2021</v>
      </c>
      <c r="DX1239" s="255">
        <v>2022</v>
      </c>
      <c r="DY1239" s="255">
        <v>2020</v>
      </c>
      <c r="DZ1239" s="255">
        <v>2021</v>
      </c>
      <c r="EA1239" s="255">
        <v>2022</v>
      </c>
      <c r="EB1239" s="255">
        <v>2020</v>
      </c>
      <c r="EC1239" s="255">
        <v>2021</v>
      </c>
      <c r="ED1239" s="255">
        <v>2022</v>
      </c>
      <c r="EE1239" s="255">
        <v>2020</v>
      </c>
      <c r="EF1239" s="255">
        <v>2021</v>
      </c>
      <c r="EG1239" s="255">
        <v>2022</v>
      </c>
      <c r="EH1239" s="255">
        <v>2020</v>
      </c>
      <c r="EI1239" s="255">
        <v>2021</v>
      </c>
      <c r="EJ1239" s="255">
        <v>2022</v>
      </c>
      <c r="EK1239" s="255">
        <v>2020</v>
      </c>
      <c r="EL1239" s="255">
        <v>2021</v>
      </c>
      <c r="EM1239" s="255">
        <v>2022</v>
      </c>
      <c r="EN1239" s="255">
        <v>2020</v>
      </c>
      <c r="EO1239" s="255">
        <v>2021</v>
      </c>
      <c r="EP1239" s="255">
        <v>2022</v>
      </c>
      <c r="EQ1239" s="255">
        <v>2020</v>
      </c>
      <c r="ER1239" s="255">
        <v>2021</v>
      </c>
      <c r="ES1239" s="255">
        <v>2022</v>
      </c>
      <c r="ET1239" s="255">
        <v>2020</v>
      </c>
      <c r="EU1239" s="255">
        <v>2021</v>
      </c>
      <c r="EV1239" s="255">
        <v>2022</v>
      </c>
      <c r="EW1239" s="255">
        <v>2020</v>
      </c>
      <c r="EX1239" s="255">
        <v>2021</v>
      </c>
      <c r="EY1239" s="255">
        <v>2022</v>
      </c>
      <c r="EZ1239" s="255">
        <v>2020</v>
      </c>
      <c r="FA1239" s="255">
        <v>2021</v>
      </c>
      <c r="FB1239" s="255">
        <v>2022</v>
      </c>
      <c r="FC1239" s="255">
        <v>2020</v>
      </c>
      <c r="FD1239" s="255">
        <v>2021</v>
      </c>
      <c r="FE1239" s="255">
        <v>2022</v>
      </c>
      <c r="FF1239" s="255">
        <v>2020</v>
      </c>
      <c r="FG1239" s="255">
        <v>2021</v>
      </c>
      <c r="FH1239" s="255">
        <v>2022</v>
      </c>
      <c r="FI1239" s="255">
        <v>2020</v>
      </c>
      <c r="FJ1239" s="255">
        <v>2021</v>
      </c>
      <c r="FK1239" s="255">
        <v>2022</v>
      </c>
      <c r="FL1239" s="255">
        <v>2020</v>
      </c>
      <c r="FM1239" s="255">
        <v>2021</v>
      </c>
      <c r="FN1239" s="255">
        <v>2022</v>
      </c>
      <c r="FO1239" s="255">
        <v>2020</v>
      </c>
      <c r="FP1239" s="255">
        <v>2021</v>
      </c>
      <c r="FQ1239" s="255">
        <v>2022</v>
      </c>
      <c r="FR1239" s="255">
        <v>2020</v>
      </c>
      <c r="FS1239" s="255">
        <v>2021</v>
      </c>
      <c r="FT1239" s="255">
        <v>2022</v>
      </c>
      <c r="FU1239" s="255">
        <v>2020</v>
      </c>
      <c r="FV1239" s="255">
        <v>2021</v>
      </c>
      <c r="FW1239" s="255">
        <v>2022</v>
      </c>
      <c r="FX1239" s="255">
        <v>2020</v>
      </c>
      <c r="FY1239" s="255">
        <v>2021</v>
      </c>
      <c r="FZ1239" s="255">
        <v>2022</v>
      </c>
      <c r="GA1239" s="255">
        <v>2020</v>
      </c>
      <c r="GB1239" s="255">
        <v>2021</v>
      </c>
      <c r="GC1239" s="255">
        <v>2022</v>
      </c>
      <c r="GD1239" s="255">
        <v>2020</v>
      </c>
      <c r="GE1239" s="255">
        <v>2021</v>
      </c>
      <c r="GF1239" s="255">
        <v>2022</v>
      </c>
      <c r="GG1239" s="255">
        <v>2020</v>
      </c>
      <c r="GH1239" s="255">
        <v>2021</v>
      </c>
      <c r="GI1239" s="255">
        <v>2022</v>
      </c>
      <c r="GJ1239" s="255">
        <v>2020</v>
      </c>
      <c r="GK1239" s="255">
        <v>2021</v>
      </c>
      <c r="GL1239" s="255">
        <v>2022</v>
      </c>
      <c r="GM1239" s="255">
        <v>2020</v>
      </c>
      <c r="GN1239" s="255">
        <v>2021</v>
      </c>
      <c r="GO1239" s="255">
        <v>2022</v>
      </c>
      <c r="GP1239" s="255">
        <v>2020</v>
      </c>
      <c r="GQ1239" s="255">
        <v>2021</v>
      </c>
      <c r="GR1239" s="255">
        <v>2022</v>
      </c>
      <c r="GS1239" s="255">
        <v>2020</v>
      </c>
      <c r="GT1239" s="255">
        <v>2021</v>
      </c>
      <c r="GU1239" s="255">
        <v>2022</v>
      </c>
      <c r="GV1239" s="255">
        <v>2020</v>
      </c>
      <c r="GW1239" s="255">
        <v>2021</v>
      </c>
      <c r="GX1239" s="255">
        <v>2022</v>
      </c>
      <c r="GY1239" s="255">
        <v>2020</v>
      </c>
      <c r="GZ1239" s="255">
        <v>2021</v>
      </c>
      <c r="HA1239" s="255">
        <v>2022</v>
      </c>
      <c r="HB1239" s="255">
        <v>2020</v>
      </c>
      <c r="HC1239" s="255">
        <v>2021</v>
      </c>
      <c r="HD1239" s="255">
        <v>2022</v>
      </c>
      <c r="HE1239" s="255">
        <v>2020</v>
      </c>
      <c r="HF1239" s="255">
        <v>2021</v>
      </c>
      <c r="HG1239" s="255">
        <v>2022</v>
      </c>
      <c r="HH1239" s="255">
        <v>2020</v>
      </c>
      <c r="HI1239" s="255">
        <v>2021</v>
      </c>
      <c r="HJ1239" s="255">
        <v>2022</v>
      </c>
      <c r="HK1239" s="255">
        <v>2020</v>
      </c>
      <c r="HL1239" s="255">
        <v>2021</v>
      </c>
      <c r="HM1239" s="255">
        <v>2022</v>
      </c>
      <c r="HN1239" s="255">
        <v>2020</v>
      </c>
      <c r="HO1239" s="255">
        <v>2021</v>
      </c>
      <c r="HP1239" s="255">
        <v>2022</v>
      </c>
      <c r="HQ1239" s="255">
        <v>2020</v>
      </c>
      <c r="HR1239" s="255">
        <v>2021</v>
      </c>
      <c r="HS1239" s="255">
        <v>2022</v>
      </c>
      <c r="HT1239" s="255">
        <v>2020</v>
      </c>
      <c r="HU1239" s="255">
        <v>2021</v>
      </c>
      <c r="HV1239" s="255">
        <v>2022</v>
      </c>
      <c r="HW1239" s="255">
        <v>2020</v>
      </c>
      <c r="HX1239" s="255">
        <v>2021</v>
      </c>
      <c r="HY1239" s="255">
        <v>2022</v>
      </c>
      <c r="HZ1239" s="255">
        <v>2020</v>
      </c>
      <c r="IA1239" s="255">
        <v>2021</v>
      </c>
      <c r="IB1239" s="255">
        <v>2022</v>
      </c>
      <c r="IC1239" s="255">
        <v>2020</v>
      </c>
      <c r="ID1239" s="255">
        <v>2021</v>
      </c>
      <c r="IE1239" s="255">
        <v>2022</v>
      </c>
      <c r="IF1239" s="255">
        <v>2020</v>
      </c>
      <c r="IG1239" s="255">
        <v>2021</v>
      </c>
      <c r="IH1239" s="255">
        <v>2022</v>
      </c>
      <c r="II1239" s="255">
        <v>2020</v>
      </c>
      <c r="IJ1239" s="255">
        <v>2021</v>
      </c>
      <c r="IK1239" s="255">
        <v>2022</v>
      </c>
      <c r="IL1239" s="255">
        <v>2020</v>
      </c>
      <c r="IM1239" s="255">
        <v>2021</v>
      </c>
      <c r="IN1239" s="255">
        <v>2022</v>
      </c>
      <c r="IO1239" s="255">
        <v>2020</v>
      </c>
      <c r="IP1239" s="255">
        <v>2021</v>
      </c>
      <c r="IQ1239" s="255">
        <v>2022</v>
      </c>
      <c r="IR1239" s="255">
        <v>2020</v>
      </c>
      <c r="IS1239" s="255">
        <v>2021</v>
      </c>
      <c r="IT1239" s="255">
        <v>2022</v>
      </c>
      <c r="IU1239" s="255">
        <v>2020</v>
      </c>
      <c r="IV1239" s="255">
        <v>2021</v>
      </c>
      <c r="IW1239" s="255">
        <v>2022</v>
      </c>
      <c r="IX1239" s="255">
        <v>2020</v>
      </c>
      <c r="IY1239" s="255">
        <v>2021</v>
      </c>
      <c r="IZ1239" s="255">
        <v>2022</v>
      </c>
      <c r="JA1239" s="255">
        <v>2020</v>
      </c>
      <c r="JB1239" s="255">
        <v>2021</v>
      </c>
      <c r="JC1239" s="255">
        <v>2022</v>
      </c>
      <c r="JD1239" s="255">
        <v>2020</v>
      </c>
      <c r="JE1239" s="255">
        <v>2021</v>
      </c>
      <c r="JF1239" s="255">
        <v>2022</v>
      </c>
      <c r="JG1239" s="255">
        <v>2020</v>
      </c>
      <c r="JH1239" s="255">
        <v>2021</v>
      </c>
      <c r="JI1239" s="255">
        <v>2022</v>
      </c>
      <c r="JJ1239" s="255">
        <v>2020</v>
      </c>
      <c r="JK1239" s="255">
        <v>2021</v>
      </c>
      <c r="JL1239" s="255">
        <v>2022</v>
      </c>
      <c r="JM1239" s="255">
        <v>2020</v>
      </c>
      <c r="JN1239" s="255">
        <v>2021</v>
      </c>
      <c r="JO1239" s="255">
        <v>2022</v>
      </c>
      <c r="JP1239" s="255">
        <v>2020</v>
      </c>
      <c r="JQ1239" s="255">
        <v>2021</v>
      </c>
      <c r="JR1239" s="255">
        <v>2022</v>
      </c>
      <c r="JS1239" s="255">
        <v>2020</v>
      </c>
      <c r="JT1239" s="255">
        <v>2021</v>
      </c>
      <c r="JU1239" s="255">
        <v>2022</v>
      </c>
      <c r="JV1239" s="255">
        <v>2020</v>
      </c>
      <c r="JW1239" s="255">
        <v>2021</v>
      </c>
      <c r="JX1239" s="255">
        <v>2022</v>
      </c>
      <c r="JY1239" s="255">
        <v>2020</v>
      </c>
      <c r="JZ1239" s="255">
        <v>2021</v>
      </c>
      <c r="KA1239" s="255">
        <v>2022</v>
      </c>
      <c r="KB1239" s="255">
        <v>2020</v>
      </c>
      <c r="KC1239" s="255">
        <v>2021</v>
      </c>
      <c r="KD1239" s="255">
        <v>2022</v>
      </c>
      <c r="KE1239" s="255">
        <v>2020</v>
      </c>
      <c r="KF1239" s="255">
        <v>2021</v>
      </c>
      <c r="KG1239" s="255">
        <v>2022</v>
      </c>
      <c r="KH1239" s="255">
        <v>2020</v>
      </c>
      <c r="KI1239" s="255">
        <v>2021</v>
      </c>
      <c r="KJ1239" s="255">
        <v>2022</v>
      </c>
      <c r="KK1239" s="255">
        <v>2020</v>
      </c>
      <c r="KL1239" s="255">
        <v>2021</v>
      </c>
      <c r="KM1239" s="255">
        <v>2022</v>
      </c>
      <c r="KN1239" s="255">
        <v>2020</v>
      </c>
      <c r="KO1239" s="255">
        <v>2021</v>
      </c>
      <c r="KP1239" s="255">
        <v>2022</v>
      </c>
      <c r="KQ1239" s="255">
        <v>2020</v>
      </c>
      <c r="KR1239" s="255">
        <v>2021</v>
      </c>
      <c r="KS1239" s="255">
        <v>2022</v>
      </c>
      <c r="KT1239" s="255">
        <v>2020</v>
      </c>
      <c r="KU1239" s="255">
        <v>2021</v>
      </c>
      <c r="KV1239" s="255">
        <v>2022</v>
      </c>
      <c r="KW1239" s="255">
        <v>2020</v>
      </c>
      <c r="KX1239" s="255">
        <v>2021</v>
      </c>
      <c r="KY1239" s="255">
        <v>2022</v>
      </c>
      <c r="KZ1239" s="255">
        <v>2020</v>
      </c>
      <c r="LA1239" s="255">
        <v>2021</v>
      </c>
      <c r="LB1239" s="255">
        <v>2022</v>
      </c>
      <c r="LC1239" s="255">
        <v>2020</v>
      </c>
      <c r="LD1239" s="255">
        <v>2021</v>
      </c>
      <c r="LE1239" s="255">
        <v>2022</v>
      </c>
      <c r="LF1239" s="255">
        <v>2020</v>
      </c>
      <c r="LG1239" s="255">
        <v>2021</v>
      </c>
      <c r="LH1239" s="255">
        <v>2022</v>
      </c>
      <c r="LI1239" s="255">
        <v>2020</v>
      </c>
      <c r="LJ1239" s="255">
        <v>2021</v>
      </c>
      <c r="LK1239" s="255">
        <v>2022</v>
      </c>
      <c r="LL1239" s="255">
        <v>2020</v>
      </c>
      <c r="LM1239" s="255">
        <v>2021</v>
      </c>
      <c r="LN1239" s="255">
        <v>2022</v>
      </c>
      <c r="LO1239" s="255">
        <v>2020</v>
      </c>
      <c r="LP1239" s="255">
        <v>2021</v>
      </c>
      <c r="LQ1239" s="255">
        <v>2022</v>
      </c>
      <c r="LR1239" s="255">
        <v>2020</v>
      </c>
      <c r="LS1239" s="255">
        <v>2021</v>
      </c>
      <c r="LT1239" s="255">
        <v>2022</v>
      </c>
      <c r="LU1239" s="255">
        <v>2020</v>
      </c>
      <c r="LV1239" s="255">
        <v>2021</v>
      </c>
      <c r="LW1239" s="255">
        <v>2022</v>
      </c>
      <c r="LX1239" s="255">
        <v>2020</v>
      </c>
      <c r="LY1239" s="255">
        <v>2021</v>
      </c>
      <c r="LZ1239" s="255">
        <v>2022</v>
      </c>
      <c r="MA1239" s="255">
        <v>2020</v>
      </c>
      <c r="MB1239" s="255">
        <v>2021</v>
      </c>
      <c r="MC1239" s="255">
        <v>2022</v>
      </c>
      <c r="MD1239" s="255">
        <v>2020</v>
      </c>
      <c r="ME1239" s="255">
        <v>2021</v>
      </c>
      <c r="MF1239" s="255">
        <v>2022</v>
      </c>
      <c r="MG1239" s="255">
        <v>2020</v>
      </c>
      <c r="MH1239" s="255">
        <v>2021</v>
      </c>
      <c r="MI1239" s="255">
        <v>2022</v>
      </c>
      <c r="MJ1239" s="255">
        <v>2020</v>
      </c>
      <c r="MK1239" s="255">
        <v>2021</v>
      </c>
      <c r="ML1239" s="255">
        <v>2022</v>
      </c>
      <c r="MM1239" s="255">
        <v>2020</v>
      </c>
      <c r="MN1239" s="255">
        <v>2021</v>
      </c>
      <c r="MO1239" s="255">
        <v>2022</v>
      </c>
      <c r="MP1239" s="255">
        <v>2020</v>
      </c>
      <c r="MQ1239" s="255">
        <v>2021</v>
      </c>
      <c r="MR1239" s="255">
        <v>2022</v>
      </c>
      <c r="MS1239" s="255">
        <v>2020</v>
      </c>
      <c r="MT1239" s="255">
        <v>2021</v>
      </c>
      <c r="MU1239" s="255">
        <v>2022</v>
      </c>
      <c r="MV1239" s="255">
        <v>2020</v>
      </c>
      <c r="MW1239" s="255">
        <v>2021</v>
      </c>
      <c r="MX1239" s="255">
        <v>2022</v>
      </c>
      <c r="MY1239" s="255">
        <v>2020</v>
      </c>
      <c r="MZ1239" s="255">
        <v>2021</v>
      </c>
      <c r="NA1239" s="255">
        <v>2022</v>
      </c>
      <c r="NB1239" s="255">
        <v>2020</v>
      </c>
      <c r="NC1239" s="255">
        <v>2021</v>
      </c>
      <c r="ND1239" s="255">
        <v>2022</v>
      </c>
      <c r="NE1239" s="255">
        <v>2020</v>
      </c>
      <c r="NF1239" s="255">
        <v>2021</v>
      </c>
      <c r="NG1239" s="255">
        <v>2022</v>
      </c>
      <c r="NH1239" s="255">
        <v>2020</v>
      </c>
      <c r="NI1239" s="255">
        <v>2021</v>
      </c>
      <c r="NJ1239" s="255">
        <v>2022</v>
      </c>
      <c r="NK1239" s="255">
        <v>2020</v>
      </c>
      <c r="NL1239" s="255">
        <v>2021</v>
      </c>
      <c r="NM1239" s="255">
        <v>2022</v>
      </c>
      <c r="NN1239" s="255">
        <v>2020</v>
      </c>
      <c r="NO1239" s="255">
        <v>2021</v>
      </c>
      <c r="NP1239" s="255">
        <v>2022</v>
      </c>
      <c r="NQ1239" s="255">
        <v>2020</v>
      </c>
      <c r="NR1239" s="255">
        <v>2021</v>
      </c>
      <c r="NS1239" s="255">
        <v>2022</v>
      </c>
      <c r="NT1239" s="255">
        <v>2020</v>
      </c>
      <c r="NU1239" s="255">
        <v>2021</v>
      </c>
      <c r="NV1239" s="255">
        <v>2022</v>
      </c>
      <c r="NW1239" s="255">
        <v>2020</v>
      </c>
      <c r="NX1239" s="255">
        <v>2021</v>
      </c>
      <c r="NY1239" s="255">
        <v>2022</v>
      </c>
      <c r="NZ1239" s="255">
        <v>2020</v>
      </c>
      <c r="OA1239" s="255">
        <v>2021</v>
      </c>
      <c r="OB1239" s="255">
        <v>2022</v>
      </c>
      <c r="OC1239" s="255">
        <v>2020</v>
      </c>
      <c r="OD1239" s="255">
        <v>2021</v>
      </c>
      <c r="OE1239" s="255">
        <v>2022</v>
      </c>
      <c r="OF1239" s="255">
        <v>2020</v>
      </c>
      <c r="OG1239" s="255">
        <v>2021</v>
      </c>
      <c r="OH1239" s="255">
        <v>2022</v>
      </c>
      <c r="OI1239" s="255">
        <v>2020</v>
      </c>
      <c r="OJ1239" s="255">
        <v>2021</v>
      </c>
      <c r="OK1239" s="255">
        <v>2022</v>
      </c>
      <c r="OL1239" s="255">
        <v>2020</v>
      </c>
      <c r="OM1239" s="255">
        <v>2021</v>
      </c>
      <c r="ON1239" s="255">
        <v>2022</v>
      </c>
      <c r="OO1239" s="255">
        <v>2020</v>
      </c>
      <c r="OP1239" s="255">
        <v>2021</v>
      </c>
      <c r="OQ1239" s="255">
        <v>2022</v>
      </c>
      <c r="OR1239" s="255">
        <v>2020</v>
      </c>
      <c r="OS1239" s="255">
        <v>2021</v>
      </c>
      <c r="OT1239" s="255">
        <v>2022</v>
      </c>
      <c r="OU1239" s="255">
        <v>2020</v>
      </c>
      <c r="OV1239" s="255">
        <v>2021</v>
      </c>
      <c r="OW1239" s="255">
        <v>2022</v>
      </c>
      <c r="OX1239" s="255">
        <v>2020</v>
      </c>
      <c r="OY1239" s="255">
        <v>2021</v>
      </c>
      <c r="OZ1239" s="255">
        <v>2022</v>
      </c>
      <c r="PA1239" s="255">
        <v>2020</v>
      </c>
      <c r="PB1239" s="255">
        <v>2021</v>
      </c>
      <c r="PC1239" s="255">
        <v>2022</v>
      </c>
      <c r="PD1239" s="255">
        <v>2020</v>
      </c>
      <c r="PE1239" s="255">
        <v>2021</v>
      </c>
      <c r="PF1239" s="255">
        <v>2022</v>
      </c>
      <c r="PG1239" s="255">
        <v>2020</v>
      </c>
      <c r="PH1239" s="255">
        <v>2021</v>
      </c>
      <c r="PI1239" s="255">
        <v>2022</v>
      </c>
      <c r="PJ1239" s="255">
        <v>2020</v>
      </c>
      <c r="PK1239" s="255">
        <v>2021</v>
      </c>
      <c r="PL1239" s="255">
        <v>2022</v>
      </c>
      <c r="PM1239" s="255">
        <v>2020</v>
      </c>
      <c r="PN1239" s="255">
        <v>2021</v>
      </c>
      <c r="PO1239" s="255">
        <v>2022</v>
      </c>
      <c r="PP1239" s="255">
        <v>2020</v>
      </c>
      <c r="PQ1239" s="255">
        <v>2021</v>
      </c>
      <c r="PR1239" s="255">
        <v>2022</v>
      </c>
      <c r="PS1239" s="255">
        <v>2020</v>
      </c>
      <c r="PT1239" s="255">
        <v>2021</v>
      </c>
      <c r="PU1239" s="255">
        <v>2022</v>
      </c>
      <c r="PV1239" s="255">
        <v>2020</v>
      </c>
      <c r="PW1239" s="255">
        <v>2021</v>
      </c>
      <c r="PX1239" s="255">
        <v>2022</v>
      </c>
      <c r="PY1239" s="255">
        <v>2020</v>
      </c>
      <c r="PZ1239" s="255">
        <v>2021</v>
      </c>
      <c r="QA1239" s="255">
        <v>2022</v>
      </c>
      <c r="QB1239" s="255">
        <v>2020</v>
      </c>
      <c r="QC1239" s="255">
        <v>2021</v>
      </c>
      <c r="QD1239" s="255">
        <v>2022</v>
      </c>
      <c r="QE1239" s="255">
        <v>2020</v>
      </c>
      <c r="QF1239" s="255">
        <v>2021</v>
      </c>
      <c r="QG1239" s="255">
        <v>2022</v>
      </c>
      <c r="QH1239" s="255">
        <v>2020</v>
      </c>
      <c r="QI1239" s="255">
        <v>2021</v>
      </c>
      <c r="QJ1239" s="255">
        <v>2022</v>
      </c>
      <c r="QK1239" s="255">
        <v>2020</v>
      </c>
      <c r="QL1239" s="255">
        <v>2021</v>
      </c>
      <c r="QM1239" s="255">
        <v>2022</v>
      </c>
      <c r="QN1239" s="255">
        <v>2020</v>
      </c>
      <c r="QO1239" s="255">
        <v>2021</v>
      </c>
      <c r="QP1239" s="255">
        <v>2022</v>
      </c>
      <c r="QQ1239" s="255">
        <v>2020</v>
      </c>
      <c r="QR1239" s="255">
        <v>2021</v>
      </c>
      <c r="QS1239" s="255">
        <v>2022</v>
      </c>
      <c r="QT1239" s="255">
        <v>2020</v>
      </c>
      <c r="QU1239" s="255">
        <v>2021</v>
      </c>
      <c r="QV1239" s="255">
        <v>2022</v>
      </c>
      <c r="QW1239" s="255">
        <v>2020</v>
      </c>
      <c r="QX1239" s="255">
        <v>2021</v>
      </c>
      <c r="QY1239" s="255">
        <v>2022</v>
      </c>
      <c r="QZ1239" s="255">
        <v>2020</v>
      </c>
      <c r="RA1239" s="255">
        <v>2021</v>
      </c>
      <c r="RB1239" s="255">
        <v>2022</v>
      </c>
      <c r="RC1239" s="255">
        <v>2020</v>
      </c>
      <c r="RD1239" s="255">
        <v>2021</v>
      </c>
      <c r="RE1239" s="255">
        <v>2022</v>
      </c>
      <c r="RF1239" s="255">
        <v>2020</v>
      </c>
      <c r="RG1239" s="255">
        <v>2021</v>
      </c>
      <c r="RH1239" s="255">
        <v>2022</v>
      </c>
      <c r="RI1239" s="255">
        <v>2020</v>
      </c>
      <c r="RJ1239" s="255">
        <v>2021</v>
      </c>
      <c r="RK1239" s="255">
        <v>2022</v>
      </c>
      <c r="RL1239" s="255">
        <v>2020</v>
      </c>
      <c r="RM1239" s="255">
        <v>2021</v>
      </c>
      <c r="RN1239" s="255">
        <v>2022</v>
      </c>
      <c r="RO1239" s="255">
        <v>2020</v>
      </c>
      <c r="RP1239" s="255">
        <v>2021</v>
      </c>
      <c r="RQ1239" s="255">
        <v>2022</v>
      </c>
      <c r="RR1239" s="255">
        <v>2020</v>
      </c>
      <c r="RS1239" s="255">
        <v>2021</v>
      </c>
      <c r="RT1239" s="255">
        <v>2022</v>
      </c>
      <c r="RU1239" s="255">
        <v>2020</v>
      </c>
      <c r="RV1239" s="255">
        <v>2021</v>
      </c>
      <c r="RW1239" s="255">
        <v>2022</v>
      </c>
      <c r="RX1239" s="255">
        <v>2020</v>
      </c>
      <c r="RY1239" s="255">
        <v>2021</v>
      </c>
      <c r="RZ1239" s="255">
        <v>2022</v>
      </c>
      <c r="SA1239" s="255">
        <v>2020</v>
      </c>
      <c r="SB1239" s="255">
        <v>2021</v>
      </c>
      <c r="SC1239" s="255">
        <v>2022</v>
      </c>
      <c r="SD1239" s="255">
        <v>2020</v>
      </c>
      <c r="SE1239" s="255">
        <v>2021</v>
      </c>
      <c r="SF1239" s="255">
        <v>2022</v>
      </c>
      <c r="SG1239" s="255">
        <v>2020</v>
      </c>
      <c r="SH1239" s="255">
        <v>2021</v>
      </c>
      <c r="SI1239" s="255">
        <v>2022</v>
      </c>
      <c r="SJ1239" s="255">
        <v>2020</v>
      </c>
      <c r="SK1239" s="255">
        <v>2021</v>
      </c>
      <c r="SL1239" s="255">
        <v>2022</v>
      </c>
      <c r="SM1239" s="255">
        <v>2020</v>
      </c>
      <c r="SN1239" s="255">
        <v>2021</v>
      </c>
      <c r="SO1239" s="255">
        <v>2022</v>
      </c>
      <c r="SP1239" s="255">
        <v>2020</v>
      </c>
      <c r="SQ1239" s="255">
        <v>2021</v>
      </c>
      <c r="SR1239" s="255">
        <v>2022</v>
      </c>
      <c r="SS1239" s="255">
        <v>2020</v>
      </c>
      <c r="ST1239" s="255">
        <v>2021</v>
      </c>
      <c r="SU1239" s="255">
        <v>2022</v>
      </c>
      <c r="SV1239" s="255">
        <v>2020</v>
      </c>
      <c r="SW1239" s="255">
        <v>2021</v>
      </c>
      <c r="SX1239" s="255">
        <v>2022</v>
      </c>
      <c r="SY1239" s="255">
        <v>2020</v>
      </c>
      <c r="SZ1239" s="255">
        <v>2021</v>
      </c>
      <c r="TA1239" s="255">
        <v>2022</v>
      </c>
      <c r="TB1239" s="255">
        <v>2020</v>
      </c>
      <c r="TC1239" s="255">
        <v>2021</v>
      </c>
      <c r="TD1239" s="255">
        <v>2022</v>
      </c>
      <c r="TE1239" s="255">
        <v>2020</v>
      </c>
      <c r="TF1239" s="255">
        <v>2021</v>
      </c>
      <c r="TG1239" s="255">
        <v>2022</v>
      </c>
      <c r="TH1239" s="255">
        <v>2020</v>
      </c>
      <c r="TI1239" s="255">
        <v>2021</v>
      </c>
      <c r="TJ1239" s="255">
        <v>2022</v>
      </c>
      <c r="TK1239" s="255">
        <v>2020</v>
      </c>
      <c r="TL1239" s="255">
        <v>2021</v>
      </c>
      <c r="TM1239" s="255">
        <v>2022</v>
      </c>
      <c r="TN1239" s="255">
        <v>2020</v>
      </c>
      <c r="TO1239" s="255">
        <v>2021</v>
      </c>
      <c r="TP1239" s="255">
        <v>2022</v>
      </c>
      <c r="TQ1239" s="255">
        <v>2020</v>
      </c>
      <c r="TR1239" s="255">
        <v>2021</v>
      </c>
      <c r="TS1239" s="255">
        <v>2022</v>
      </c>
      <c r="TT1239" s="255">
        <v>2020</v>
      </c>
      <c r="TU1239" s="255">
        <v>2021</v>
      </c>
      <c r="TV1239" s="255">
        <v>2022</v>
      </c>
      <c r="TW1239" s="255">
        <v>2020</v>
      </c>
      <c r="TX1239" s="255">
        <v>2021</v>
      </c>
      <c r="TY1239" s="255">
        <v>2022</v>
      </c>
      <c r="TZ1239" s="255">
        <v>2020</v>
      </c>
      <c r="UA1239" s="255">
        <v>2021</v>
      </c>
      <c r="UB1239" s="255">
        <v>2022</v>
      </c>
      <c r="UC1239" s="255">
        <v>2020</v>
      </c>
      <c r="UD1239" s="255">
        <v>2021</v>
      </c>
      <c r="UE1239" s="255">
        <v>2022</v>
      </c>
      <c r="UF1239" s="255">
        <v>2020</v>
      </c>
      <c r="UG1239" s="255">
        <v>2021</v>
      </c>
      <c r="UH1239" s="255">
        <v>2022</v>
      </c>
      <c r="UI1239" s="255">
        <v>2020</v>
      </c>
      <c r="UJ1239" s="255">
        <v>2021</v>
      </c>
      <c r="UK1239" s="255">
        <v>2022</v>
      </c>
      <c r="UL1239" s="255">
        <v>2020</v>
      </c>
      <c r="UM1239" s="255">
        <v>2021</v>
      </c>
      <c r="UN1239" s="255">
        <v>2022</v>
      </c>
      <c r="UO1239" s="255">
        <v>2020</v>
      </c>
      <c r="UP1239" s="255">
        <v>2021</v>
      </c>
      <c r="UQ1239" s="255">
        <v>2022</v>
      </c>
      <c r="UR1239" s="255">
        <v>2020</v>
      </c>
      <c r="US1239" s="255">
        <v>2021</v>
      </c>
      <c r="UT1239" s="255">
        <v>2022</v>
      </c>
      <c r="UU1239" s="255">
        <v>2020</v>
      </c>
      <c r="UV1239" s="255">
        <v>2021</v>
      </c>
      <c r="UW1239" s="255">
        <v>2022</v>
      </c>
      <c r="UX1239" s="255">
        <v>2020</v>
      </c>
      <c r="UY1239" s="255">
        <v>2021</v>
      </c>
      <c r="UZ1239" s="255">
        <v>2022</v>
      </c>
      <c r="VA1239" s="255">
        <v>2020</v>
      </c>
      <c r="VB1239" s="255">
        <v>2021</v>
      </c>
      <c r="VC1239" s="255">
        <v>2022</v>
      </c>
      <c r="VD1239" s="255">
        <v>2020</v>
      </c>
      <c r="VE1239" s="255">
        <v>2021</v>
      </c>
      <c r="VF1239" s="255">
        <v>2022</v>
      </c>
      <c r="VG1239" s="255">
        <v>2020</v>
      </c>
      <c r="VH1239" s="255">
        <v>2021</v>
      </c>
      <c r="VI1239" s="255">
        <v>2022</v>
      </c>
      <c r="VJ1239" s="255">
        <v>2020</v>
      </c>
      <c r="VK1239" s="255">
        <v>2021</v>
      </c>
      <c r="VL1239" s="255">
        <v>2022</v>
      </c>
      <c r="VM1239" s="255">
        <v>2020</v>
      </c>
      <c r="VN1239" s="255">
        <v>2021</v>
      </c>
      <c r="VO1239" s="255">
        <v>2022</v>
      </c>
      <c r="VP1239" s="255">
        <v>2020</v>
      </c>
      <c r="VQ1239" s="255">
        <v>2021</v>
      </c>
      <c r="VR1239" s="255">
        <v>2022</v>
      </c>
      <c r="VS1239" s="255">
        <v>2020</v>
      </c>
      <c r="VT1239" s="255">
        <v>2021</v>
      </c>
      <c r="VU1239" s="255">
        <v>2022</v>
      </c>
      <c r="VV1239" s="255">
        <v>2020</v>
      </c>
      <c r="VW1239" s="255">
        <v>2021</v>
      </c>
      <c r="VX1239" s="255">
        <v>2022</v>
      </c>
      <c r="VY1239" s="255">
        <v>2020</v>
      </c>
      <c r="VZ1239" s="255">
        <v>2021</v>
      </c>
      <c r="WA1239" s="255">
        <v>2022</v>
      </c>
      <c r="WB1239" s="255">
        <v>2020</v>
      </c>
      <c r="WC1239" s="255">
        <v>2021</v>
      </c>
      <c r="WD1239" s="255">
        <v>2022</v>
      </c>
      <c r="WE1239" s="255">
        <v>2020</v>
      </c>
      <c r="WF1239" s="255">
        <v>2021</v>
      </c>
      <c r="WG1239" s="255">
        <v>2022</v>
      </c>
      <c r="WH1239" s="255">
        <v>2020</v>
      </c>
      <c r="WI1239" s="255">
        <v>2021</v>
      </c>
      <c r="WJ1239" s="255">
        <v>2022</v>
      </c>
      <c r="WK1239" s="255">
        <v>2020</v>
      </c>
      <c r="WL1239" s="255">
        <v>2021</v>
      </c>
      <c r="WM1239" s="255">
        <v>2022</v>
      </c>
      <c r="WN1239" s="255">
        <v>2020</v>
      </c>
      <c r="WO1239" s="255">
        <v>2021</v>
      </c>
      <c r="WP1239" s="255">
        <v>2022</v>
      </c>
      <c r="WQ1239" s="255">
        <v>2020</v>
      </c>
      <c r="WR1239" s="255">
        <v>2021</v>
      </c>
      <c r="WS1239" s="255">
        <v>2022</v>
      </c>
      <c r="WT1239" s="255">
        <v>2020</v>
      </c>
      <c r="WU1239" s="255">
        <v>2021</v>
      </c>
      <c r="WV1239" s="255">
        <v>2022</v>
      </c>
      <c r="WW1239" s="255">
        <v>2020</v>
      </c>
      <c r="WX1239" s="255">
        <v>2021</v>
      </c>
      <c r="WY1239" s="255">
        <v>2022</v>
      </c>
      <c r="WZ1239" s="255">
        <v>2020</v>
      </c>
      <c r="XA1239" s="255">
        <v>2021</v>
      </c>
      <c r="XB1239" s="255">
        <v>2022</v>
      </c>
      <c r="XC1239" s="255">
        <v>2020</v>
      </c>
      <c r="XD1239" s="255">
        <v>2021</v>
      </c>
      <c r="XE1239" s="255">
        <v>2022</v>
      </c>
      <c r="XF1239" s="255">
        <v>2020</v>
      </c>
      <c r="XG1239" s="255">
        <v>2021</v>
      </c>
      <c r="XH1239" s="255">
        <v>2022</v>
      </c>
      <c r="XI1239" s="255">
        <v>2020</v>
      </c>
      <c r="XJ1239" s="255">
        <v>2021</v>
      </c>
      <c r="XK1239" s="255">
        <v>2022</v>
      </c>
      <c r="XL1239" s="255">
        <v>2020</v>
      </c>
      <c r="XM1239" s="255">
        <v>2021</v>
      </c>
      <c r="XN1239" s="255">
        <v>2022</v>
      </c>
      <c r="XO1239" s="255">
        <v>2020</v>
      </c>
      <c r="XP1239" s="255">
        <v>2021</v>
      </c>
      <c r="XQ1239" s="255">
        <v>2022</v>
      </c>
      <c r="XR1239" s="255">
        <v>2020</v>
      </c>
      <c r="XS1239" s="255">
        <v>2021</v>
      </c>
      <c r="XT1239" s="255">
        <v>2022</v>
      </c>
      <c r="XU1239" s="255">
        <v>2020</v>
      </c>
      <c r="XV1239" s="255">
        <v>2021</v>
      </c>
      <c r="XW1239" s="255">
        <v>2022</v>
      </c>
      <c r="XX1239" s="255">
        <v>2020</v>
      </c>
      <c r="XY1239" s="255">
        <v>2021</v>
      </c>
      <c r="XZ1239" s="255">
        <v>2022</v>
      </c>
      <c r="YA1239" s="255">
        <v>2020</v>
      </c>
      <c r="YB1239" s="255">
        <v>2021</v>
      </c>
      <c r="YC1239" s="255">
        <v>2022</v>
      </c>
      <c r="YD1239" s="255">
        <v>2020</v>
      </c>
      <c r="YE1239" s="255">
        <v>2021</v>
      </c>
      <c r="YF1239" s="255">
        <v>2022</v>
      </c>
      <c r="YG1239" s="255">
        <v>2020</v>
      </c>
      <c r="YH1239" s="255">
        <v>2021</v>
      </c>
      <c r="YI1239" s="255">
        <v>2022</v>
      </c>
      <c r="YJ1239" s="255">
        <v>2020</v>
      </c>
      <c r="YK1239" s="255">
        <v>2021</v>
      </c>
      <c r="YL1239" s="255">
        <v>2022</v>
      </c>
      <c r="YM1239" s="255">
        <v>2020</v>
      </c>
      <c r="YN1239" s="255">
        <v>2021</v>
      </c>
      <c r="YO1239" s="255">
        <v>2022</v>
      </c>
      <c r="YP1239" s="255">
        <v>2020</v>
      </c>
      <c r="YQ1239" s="255">
        <v>2021</v>
      </c>
      <c r="YR1239" s="255">
        <v>2022</v>
      </c>
      <c r="YS1239" s="255">
        <v>2020</v>
      </c>
      <c r="YT1239" s="255">
        <v>2021</v>
      </c>
      <c r="YU1239" s="255">
        <v>2022</v>
      </c>
      <c r="YV1239" s="255">
        <v>2020</v>
      </c>
      <c r="YW1239" s="255">
        <v>2021</v>
      </c>
      <c r="YX1239" s="255">
        <v>2022</v>
      </c>
      <c r="YY1239" s="255">
        <v>2020</v>
      </c>
      <c r="YZ1239" s="255">
        <v>2021</v>
      </c>
      <c r="ZA1239" s="255">
        <v>2022</v>
      </c>
      <c r="ZB1239" s="255">
        <v>2020</v>
      </c>
      <c r="ZC1239" s="255">
        <v>2021</v>
      </c>
      <c r="ZD1239" s="255">
        <v>2022</v>
      </c>
      <c r="ZE1239" s="255">
        <v>2020</v>
      </c>
      <c r="ZF1239" s="255">
        <v>2021</v>
      </c>
      <c r="ZG1239" s="255">
        <v>2022</v>
      </c>
    </row>
    <row r="1240" spans="1:683" ht="22.5" hidden="1" customHeight="1">
      <c r="A1240" s="3"/>
      <c r="B1240" s="262"/>
      <c r="C1240" s="3"/>
      <c r="D1240" s="165"/>
      <c r="E1240" s="60"/>
      <c r="F1240" s="277"/>
      <c r="G1240" s="278"/>
      <c r="H1240" s="279"/>
      <c r="I1240" s="60"/>
      <c r="J1240" s="60"/>
      <c r="K1240" s="60"/>
      <c r="L1240" s="96"/>
      <c r="M1240" s="60"/>
      <c r="N1240" s="60"/>
      <c r="O1240" s="96"/>
      <c r="P1240" s="60"/>
      <c r="Q1240" s="60"/>
      <c r="R1240" s="60"/>
      <c r="S1240" s="60"/>
      <c r="T1240" s="60"/>
      <c r="U1240" s="96"/>
      <c r="V1240" s="60"/>
      <c r="W1240" s="60"/>
      <c r="X1240" s="60"/>
      <c r="Y1240" s="60"/>
      <c r="Z1240" s="60"/>
      <c r="AA1240" s="96"/>
      <c r="AB1240" s="60"/>
      <c r="AC1240" s="60"/>
      <c r="AD1240" s="60"/>
      <c r="AE1240" s="60"/>
      <c r="AF1240" s="60"/>
      <c r="AG1240" s="96"/>
      <c r="AH1240" s="60"/>
      <c r="AI1240" s="60"/>
      <c r="AJ1240" s="96"/>
      <c r="AK1240" s="60"/>
      <c r="AL1240" s="60"/>
      <c r="AM1240" s="60"/>
      <c r="AN1240" s="60"/>
      <c r="AO1240" s="60"/>
      <c r="AP1240" s="96"/>
      <c r="AQ1240" s="60"/>
      <c r="AR1240" s="60"/>
      <c r="AS1240" s="60"/>
      <c r="AT1240" s="60"/>
      <c r="AU1240" s="60"/>
      <c r="AV1240" s="96"/>
      <c r="AW1240" s="60"/>
      <c r="AX1240" s="60"/>
      <c r="AY1240" s="60"/>
      <c r="AZ1240" s="60"/>
      <c r="BA1240" s="60"/>
      <c r="BB1240" s="96"/>
      <c r="BC1240" s="60"/>
      <c r="BD1240" s="60"/>
      <c r="BE1240" s="96"/>
      <c r="BF1240" s="60"/>
      <c r="BG1240" s="60"/>
      <c r="BH1240" s="60"/>
      <c r="BI1240" s="60"/>
      <c r="BJ1240" s="60"/>
      <c r="BK1240" s="96"/>
      <c r="BL1240" s="60"/>
      <c r="BM1240" s="60"/>
      <c r="BN1240" s="60"/>
      <c r="BO1240" s="60"/>
      <c r="BP1240" s="60"/>
      <c r="BQ1240" s="96"/>
      <c r="BR1240" s="60"/>
      <c r="BS1240" s="60"/>
      <c r="BT1240" s="60"/>
      <c r="BU1240" s="60"/>
      <c r="BV1240" s="60"/>
      <c r="BW1240" s="96"/>
      <c r="BX1240" s="60"/>
      <c r="BY1240" s="60"/>
      <c r="BZ1240" s="96"/>
      <c r="CA1240" s="60"/>
      <c r="CB1240" s="60"/>
      <c r="CC1240" s="60"/>
      <c r="CD1240" s="60"/>
      <c r="CE1240" s="60"/>
      <c r="CF1240" s="96"/>
      <c r="CG1240" s="60"/>
      <c r="CH1240" s="60"/>
      <c r="CI1240" s="60"/>
      <c r="CJ1240" s="60"/>
      <c r="CK1240" s="60"/>
      <c r="CL1240" s="96"/>
      <c r="CM1240" s="60"/>
      <c r="CN1240" s="60"/>
      <c r="CO1240" s="60"/>
      <c r="CP1240" s="60"/>
      <c r="CQ1240" s="60"/>
      <c r="CR1240" s="96"/>
      <c r="CS1240" s="60"/>
      <c r="CT1240" s="60"/>
      <c r="CU1240" s="96"/>
      <c r="CV1240" s="60"/>
      <c r="CW1240" s="60"/>
      <c r="CX1240" s="60"/>
      <c r="CY1240" s="60"/>
      <c r="CZ1240" s="60"/>
      <c r="DA1240" s="96"/>
      <c r="DB1240" s="60"/>
      <c r="DC1240" s="60"/>
      <c r="DD1240" s="60"/>
      <c r="DE1240" s="60"/>
      <c r="DF1240" s="60"/>
      <c r="DG1240" s="96"/>
      <c r="DH1240" s="60"/>
      <c r="DI1240" s="60"/>
      <c r="DJ1240" s="60"/>
      <c r="DK1240" s="60"/>
      <c r="DL1240" s="60"/>
      <c r="DM1240" s="96"/>
      <c r="DN1240" s="60"/>
      <c r="DO1240" s="60"/>
      <c r="DP1240" s="96"/>
      <c r="DQ1240" s="60"/>
      <c r="DR1240" s="60"/>
      <c r="DS1240" s="60"/>
      <c r="DT1240" s="60"/>
      <c r="DU1240" s="60"/>
      <c r="DV1240" s="96"/>
      <c r="DW1240" s="60"/>
      <c r="DX1240" s="60"/>
      <c r="DY1240" s="60"/>
      <c r="DZ1240" s="60"/>
      <c r="EA1240" s="60"/>
      <c r="EB1240" s="96"/>
      <c r="EC1240" s="60"/>
      <c r="ED1240" s="60"/>
      <c r="EE1240" s="60"/>
      <c r="EF1240" s="60"/>
      <c r="EG1240" s="60"/>
      <c r="EH1240" s="96"/>
      <c r="EI1240" s="60"/>
      <c r="EJ1240" s="60"/>
      <c r="EK1240" s="96"/>
      <c r="EL1240" s="60"/>
      <c r="EM1240" s="60"/>
      <c r="EN1240" s="60"/>
      <c r="EO1240" s="60"/>
      <c r="EP1240" s="60"/>
      <c r="EQ1240" s="96"/>
      <c r="ER1240" s="60"/>
      <c r="ES1240" s="60"/>
      <c r="ET1240" s="60"/>
      <c r="EU1240" s="60"/>
      <c r="EV1240" s="60"/>
      <c r="EW1240" s="96"/>
      <c r="EX1240" s="60"/>
      <c r="EY1240" s="60"/>
      <c r="EZ1240" s="60"/>
      <c r="FA1240" s="60"/>
      <c r="FB1240" s="60"/>
      <c r="FC1240" s="96"/>
      <c r="FD1240" s="60"/>
      <c r="FE1240" s="60"/>
      <c r="FF1240" s="96"/>
      <c r="FG1240" s="60"/>
      <c r="FH1240" s="60"/>
      <c r="FI1240" s="60"/>
      <c r="FJ1240" s="60"/>
      <c r="FK1240" s="60"/>
      <c r="FL1240" s="96"/>
      <c r="FM1240" s="60"/>
      <c r="FN1240" s="60"/>
      <c r="FO1240" s="60"/>
      <c r="FP1240" s="60"/>
      <c r="FQ1240" s="60"/>
      <c r="FR1240" s="96"/>
      <c r="FS1240" s="60"/>
      <c r="FT1240" s="60"/>
      <c r="FU1240" s="60"/>
      <c r="FV1240" s="60"/>
      <c r="FW1240" s="60"/>
      <c r="FX1240" s="96"/>
      <c r="FY1240" s="60"/>
      <c r="FZ1240" s="60"/>
      <c r="GA1240" s="96"/>
      <c r="GB1240" s="60"/>
      <c r="GC1240" s="60"/>
      <c r="GD1240" s="60"/>
      <c r="GE1240" s="60"/>
      <c r="GF1240" s="60"/>
      <c r="GG1240" s="96"/>
      <c r="GH1240" s="60"/>
      <c r="GI1240" s="60"/>
      <c r="GJ1240" s="60"/>
      <c r="GK1240" s="60"/>
      <c r="GL1240" s="60"/>
      <c r="GM1240" s="96"/>
      <c r="GN1240" s="60"/>
      <c r="GO1240" s="60"/>
      <c r="GP1240" s="60"/>
      <c r="GQ1240" s="60"/>
      <c r="GR1240" s="60"/>
      <c r="GS1240" s="96"/>
      <c r="GT1240" s="60"/>
      <c r="GU1240" s="60"/>
      <c r="GV1240" s="96"/>
      <c r="GW1240" s="60"/>
      <c r="GX1240" s="60"/>
      <c r="GY1240" s="60"/>
      <c r="GZ1240" s="60"/>
      <c r="HA1240" s="60"/>
      <c r="HB1240" s="96"/>
      <c r="HC1240" s="60"/>
      <c r="HD1240" s="60"/>
      <c r="HE1240" s="60"/>
      <c r="HF1240" s="60"/>
      <c r="HG1240" s="60"/>
      <c r="HH1240" s="96"/>
      <c r="HI1240" s="60"/>
      <c r="HJ1240" s="60"/>
      <c r="HK1240" s="60"/>
      <c r="HL1240" s="60"/>
      <c r="HM1240" s="60"/>
      <c r="HN1240" s="96"/>
      <c r="HO1240" s="60"/>
      <c r="HP1240" s="60"/>
      <c r="HQ1240" s="96"/>
      <c r="HR1240" s="60"/>
      <c r="HS1240" s="60"/>
      <c r="HT1240" s="60"/>
      <c r="HU1240" s="60"/>
      <c r="HV1240" s="60"/>
      <c r="HW1240" s="96"/>
      <c r="HX1240" s="60"/>
      <c r="HY1240" s="60"/>
      <c r="HZ1240" s="60"/>
      <c r="IA1240" s="60"/>
      <c r="IB1240" s="60"/>
      <c r="IC1240" s="96"/>
      <c r="ID1240" s="60"/>
      <c r="IE1240" s="60"/>
      <c r="IF1240" s="60"/>
      <c r="IG1240" s="60"/>
      <c r="IH1240" s="60"/>
      <c r="II1240" s="96"/>
      <c r="IJ1240" s="60"/>
      <c r="IK1240" s="60"/>
      <c r="IL1240" s="96"/>
      <c r="IM1240" s="60"/>
      <c r="IN1240" s="60"/>
      <c r="IO1240" s="60"/>
      <c r="IP1240" s="60"/>
      <c r="IQ1240" s="60"/>
      <c r="IR1240" s="96"/>
      <c r="IS1240" s="60"/>
      <c r="IT1240" s="60"/>
      <c r="IU1240" s="60"/>
      <c r="IV1240" s="60"/>
      <c r="IW1240" s="60"/>
      <c r="IX1240" s="96"/>
      <c r="IY1240" s="60"/>
      <c r="IZ1240" s="60"/>
      <c r="JA1240" s="60"/>
      <c r="JB1240" s="60"/>
      <c r="JC1240" s="60"/>
      <c r="JD1240" s="96"/>
      <c r="JE1240" s="60"/>
      <c r="JF1240" s="60"/>
      <c r="JG1240" s="96"/>
      <c r="JH1240" s="60"/>
      <c r="JI1240" s="60"/>
      <c r="JJ1240" s="60"/>
      <c r="JK1240" s="60"/>
      <c r="JL1240" s="60"/>
      <c r="JM1240" s="96"/>
      <c r="JN1240" s="60"/>
      <c r="JO1240" s="60"/>
      <c r="JP1240" s="60"/>
      <c r="JQ1240" s="60"/>
      <c r="JR1240" s="60"/>
      <c r="JS1240" s="96"/>
      <c r="JT1240" s="60"/>
      <c r="JU1240" s="60"/>
      <c r="JV1240" s="60"/>
      <c r="JW1240" s="60"/>
      <c r="JX1240" s="60"/>
      <c r="JY1240" s="96"/>
      <c r="JZ1240" s="60"/>
      <c r="KA1240" s="60"/>
      <c r="KB1240" s="96"/>
      <c r="KC1240" s="60"/>
      <c r="KD1240" s="60"/>
      <c r="KE1240" s="60"/>
      <c r="KF1240" s="60"/>
      <c r="KG1240" s="60"/>
      <c r="KH1240" s="96"/>
      <c r="KI1240" s="60"/>
      <c r="KJ1240" s="60"/>
      <c r="KK1240" s="60"/>
      <c r="KL1240" s="60"/>
      <c r="KM1240" s="60"/>
      <c r="KN1240" s="96"/>
      <c r="KO1240" s="60"/>
      <c r="KP1240" s="60"/>
      <c r="KQ1240" s="60"/>
      <c r="KR1240" s="60"/>
      <c r="KS1240" s="60"/>
      <c r="KT1240" s="96"/>
      <c r="KU1240" s="60"/>
      <c r="KV1240" s="60"/>
      <c r="KW1240" s="96"/>
      <c r="KX1240" s="60"/>
      <c r="KY1240" s="60"/>
      <c r="KZ1240" s="60"/>
      <c r="LA1240" s="60"/>
      <c r="LB1240" s="60"/>
      <c r="LC1240" s="96"/>
      <c r="LD1240" s="60"/>
      <c r="LE1240" s="60"/>
      <c r="LF1240" s="60"/>
      <c r="LG1240" s="60"/>
      <c r="LH1240" s="60"/>
      <c r="LI1240" s="96"/>
      <c r="LJ1240" s="60"/>
      <c r="LK1240" s="60"/>
      <c r="LL1240" s="60"/>
      <c r="LM1240" s="60"/>
      <c r="LN1240" s="60"/>
      <c r="LO1240" s="96"/>
      <c r="LP1240" s="60"/>
      <c r="LQ1240" s="60"/>
      <c r="LR1240" s="96"/>
      <c r="LS1240" s="60"/>
      <c r="LT1240" s="60"/>
      <c r="LU1240" s="60"/>
      <c r="LV1240" s="60"/>
      <c r="LW1240" s="60"/>
      <c r="LX1240" s="96"/>
      <c r="LY1240" s="60"/>
      <c r="LZ1240" s="60"/>
      <c r="MA1240" s="60"/>
      <c r="MB1240" s="60"/>
      <c r="MC1240" s="60"/>
      <c r="MD1240" s="96"/>
      <c r="ME1240" s="60"/>
      <c r="MF1240" s="60"/>
      <c r="MG1240" s="60"/>
      <c r="MH1240" s="60"/>
      <c r="MI1240" s="60"/>
      <c r="MJ1240" s="96"/>
      <c r="MK1240" s="60"/>
      <c r="ML1240" s="60"/>
      <c r="MM1240" s="96"/>
      <c r="MN1240" s="60"/>
      <c r="MO1240" s="60"/>
      <c r="MP1240" s="60"/>
      <c r="MQ1240" s="60"/>
      <c r="MR1240" s="60"/>
      <c r="MS1240" s="96"/>
      <c r="MT1240" s="60"/>
      <c r="MU1240" s="60"/>
      <c r="MV1240" s="60"/>
      <c r="MW1240" s="60"/>
      <c r="MX1240" s="60"/>
      <c r="MY1240" s="96"/>
      <c r="MZ1240" s="60"/>
      <c r="NA1240" s="60"/>
      <c r="NB1240" s="60"/>
      <c r="NC1240" s="60"/>
      <c r="ND1240" s="60"/>
      <c r="NE1240" s="96"/>
      <c r="NF1240" s="60"/>
      <c r="NG1240" s="60"/>
      <c r="NH1240" s="96"/>
      <c r="NI1240" s="60"/>
      <c r="NJ1240" s="60"/>
      <c r="NK1240" s="60"/>
      <c r="NL1240" s="60"/>
      <c r="NM1240" s="60"/>
      <c r="NN1240" s="96"/>
      <c r="NO1240" s="60"/>
      <c r="NP1240" s="60"/>
      <c r="NQ1240" s="60"/>
      <c r="NR1240" s="60"/>
      <c r="NS1240" s="60"/>
      <c r="NT1240" s="96"/>
      <c r="NU1240" s="60"/>
      <c r="NV1240" s="60"/>
      <c r="NW1240" s="60"/>
      <c r="NX1240" s="60"/>
      <c r="NY1240" s="60"/>
      <c r="NZ1240" s="96"/>
      <c r="OA1240" s="60"/>
      <c r="OB1240" s="60"/>
      <c r="OC1240" s="96"/>
      <c r="OD1240" s="60"/>
      <c r="OE1240" s="60"/>
      <c r="OF1240" s="60"/>
      <c r="OG1240" s="60"/>
      <c r="OH1240" s="60"/>
      <c r="OI1240" s="96"/>
      <c r="OJ1240" s="60"/>
      <c r="OK1240" s="60"/>
      <c r="OL1240" s="60"/>
      <c r="OM1240" s="60"/>
      <c r="ON1240" s="60"/>
      <c r="OO1240" s="96"/>
      <c r="OP1240" s="60"/>
      <c r="OQ1240" s="60"/>
      <c r="OR1240" s="60"/>
      <c r="OS1240" s="60"/>
      <c r="OT1240" s="60"/>
      <c r="OU1240" s="96"/>
      <c r="OV1240" s="60"/>
      <c r="OW1240" s="60"/>
      <c r="OX1240" s="96"/>
      <c r="OY1240" s="60"/>
      <c r="OZ1240" s="60"/>
      <c r="PA1240" s="60"/>
      <c r="PB1240" s="60"/>
      <c r="PC1240" s="60"/>
      <c r="PD1240" s="96"/>
      <c r="PE1240" s="60"/>
      <c r="PF1240" s="60"/>
      <c r="PG1240" s="60"/>
      <c r="PH1240" s="60"/>
      <c r="PI1240" s="60"/>
      <c r="PJ1240" s="96"/>
      <c r="PK1240" s="60"/>
      <c r="PL1240" s="60"/>
      <c r="PM1240" s="60"/>
      <c r="PN1240" s="60"/>
      <c r="PO1240" s="60"/>
      <c r="PP1240" s="96"/>
      <c r="PQ1240" s="60"/>
      <c r="PR1240" s="60"/>
      <c r="PS1240" s="96"/>
      <c r="PT1240" s="60"/>
      <c r="PU1240" s="60"/>
      <c r="PV1240" s="60"/>
      <c r="PW1240" s="60"/>
      <c r="PX1240" s="60"/>
      <c r="PY1240" s="96"/>
      <c r="PZ1240" s="60"/>
      <c r="QA1240" s="60"/>
      <c r="QB1240" s="60"/>
      <c r="QC1240" s="60"/>
      <c r="QD1240" s="60"/>
      <c r="QE1240" s="96"/>
      <c r="QF1240" s="60"/>
      <c r="QG1240" s="60"/>
      <c r="QH1240" s="60"/>
      <c r="QI1240" s="60"/>
      <c r="QJ1240" s="60"/>
      <c r="QK1240" s="96"/>
      <c r="QL1240" s="60"/>
      <c r="QM1240" s="60"/>
      <c r="QN1240" s="96"/>
      <c r="QO1240" s="60"/>
      <c r="QP1240" s="60"/>
      <c r="QQ1240" s="60"/>
      <c r="QR1240" s="60"/>
      <c r="QS1240" s="60"/>
      <c r="QT1240" s="96"/>
      <c r="QU1240" s="60"/>
      <c r="QV1240" s="60"/>
      <c r="QW1240" s="60"/>
      <c r="QX1240" s="60"/>
      <c r="QY1240" s="60"/>
      <c r="QZ1240" s="96"/>
      <c r="RA1240" s="60"/>
      <c r="RB1240" s="60"/>
      <c r="RC1240" s="60"/>
      <c r="RD1240" s="60"/>
      <c r="RE1240" s="60"/>
      <c r="RF1240" s="96"/>
      <c r="RG1240" s="60"/>
      <c r="RH1240" s="60"/>
      <c r="RI1240" s="96"/>
      <c r="RJ1240" s="60"/>
      <c r="RK1240" s="60"/>
      <c r="RL1240" s="60"/>
      <c r="RM1240" s="60"/>
      <c r="RN1240" s="60"/>
      <c r="RO1240" s="96"/>
      <c r="RP1240" s="60"/>
      <c r="RQ1240" s="60"/>
      <c r="RR1240" s="60"/>
      <c r="RS1240" s="60"/>
      <c r="RT1240" s="60"/>
      <c r="RU1240" s="96"/>
      <c r="RV1240" s="60"/>
      <c r="RW1240" s="60"/>
      <c r="RX1240" s="60"/>
      <c r="RY1240" s="60"/>
      <c r="RZ1240" s="60"/>
      <c r="SA1240" s="96"/>
      <c r="SB1240" s="60"/>
      <c r="SC1240" s="60"/>
      <c r="SD1240" s="96"/>
      <c r="SE1240" s="60"/>
      <c r="SF1240" s="60"/>
      <c r="SG1240" s="60"/>
      <c r="SH1240" s="60"/>
      <c r="SI1240" s="60"/>
      <c r="SJ1240" s="96"/>
      <c r="SK1240" s="60"/>
      <c r="SL1240" s="60"/>
      <c r="SM1240" s="60"/>
      <c r="SN1240" s="60"/>
      <c r="SO1240" s="60"/>
      <c r="SP1240" s="96"/>
      <c r="SQ1240" s="60"/>
      <c r="SR1240" s="60"/>
      <c r="SS1240" s="60"/>
      <c r="ST1240" s="60"/>
      <c r="SU1240" s="60"/>
      <c r="SV1240" s="96"/>
      <c r="SW1240" s="60"/>
      <c r="SX1240" s="60"/>
      <c r="SY1240" s="96"/>
      <c r="SZ1240" s="60"/>
      <c r="TA1240" s="60"/>
      <c r="TB1240" s="60"/>
      <c r="TC1240" s="60"/>
      <c r="TD1240" s="60"/>
      <c r="TE1240" s="96"/>
      <c r="TF1240" s="60"/>
      <c r="TG1240" s="60"/>
      <c r="TH1240" s="60"/>
      <c r="TI1240" s="60"/>
      <c r="TJ1240" s="60"/>
      <c r="TK1240" s="96"/>
      <c r="TL1240" s="60"/>
      <c r="TM1240" s="60"/>
      <c r="TN1240" s="60"/>
      <c r="TO1240" s="60"/>
      <c r="TP1240" s="60"/>
      <c r="TQ1240" s="96"/>
      <c r="TR1240" s="60"/>
      <c r="TS1240" s="60"/>
      <c r="TT1240" s="96"/>
      <c r="TU1240" s="60"/>
      <c r="TV1240" s="60"/>
      <c r="TW1240" s="60"/>
      <c r="TX1240" s="60"/>
      <c r="TY1240" s="60"/>
      <c r="TZ1240" s="96"/>
      <c r="UA1240" s="60"/>
      <c r="UB1240" s="60"/>
      <c r="UC1240" s="60"/>
      <c r="UD1240" s="60"/>
      <c r="UE1240" s="60"/>
      <c r="UF1240" s="96"/>
      <c r="UG1240" s="60"/>
      <c r="UH1240" s="60"/>
      <c r="UI1240" s="60"/>
      <c r="UJ1240" s="60"/>
      <c r="UK1240" s="60"/>
      <c r="UL1240" s="96"/>
      <c r="UM1240" s="60"/>
      <c r="UN1240" s="60"/>
      <c r="UO1240" s="96"/>
      <c r="UP1240" s="60"/>
      <c r="UQ1240" s="60"/>
      <c r="UR1240" s="60"/>
      <c r="US1240" s="60"/>
      <c r="UT1240" s="60"/>
      <c r="UU1240" s="96"/>
      <c r="UV1240" s="60"/>
      <c r="UW1240" s="60"/>
      <c r="UX1240" s="60"/>
      <c r="UY1240" s="60"/>
      <c r="UZ1240" s="60"/>
      <c r="VA1240" s="96"/>
      <c r="VB1240" s="60"/>
      <c r="VC1240" s="60"/>
      <c r="VD1240" s="60"/>
      <c r="VE1240" s="60"/>
      <c r="VF1240" s="60"/>
      <c r="VG1240" s="96"/>
      <c r="VH1240" s="60"/>
      <c r="VI1240" s="60"/>
      <c r="VJ1240" s="96"/>
      <c r="VK1240" s="60"/>
      <c r="VL1240" s="60"/>
      <c r="VM1240" s="60"/>
      <c r="VN1240" s="60"/>
      <c r="VO1240" s="60"/>
      <c r="VP1240" s="96"/>
      <c r="VQ1240" s="60"/>
      <c r="VR1240" s="60"/>
      <c r="VS1240" s="60"/>
      <c r="VT1240" s="60"/>
      <c r="VU1240" s="60"/>
      <c r="VV1240" s="96"/>
      <c r="VW1240" s="60"/>
      <c r="VX1240" s="60"/>
      <c r="VY1240" s="60"/>
      <c r="VZ1240" s="60"/>
      <c r="WA1240" s="60"/>
      <c r="WB1240" s="96"/>
      <c r="WC1240" s="60"/>
      <c r="WD1240" s="60"/>
      <c r="WE1240" s="96"/>
      <c r="WF1240" s="60"/>
      <c r="WG1240" s="60"/>
      <c r="WH1240" s="60"/>
      <c r="WI1240" s="60"/>
      <c r="WJ1240" s="60"/>
      <c r="WK1240" s="96"/>
      <c r="WL1240" s="60"/>
      <c r="WM1240" s="60"/>
      <c r="WN1240" s="60"/>
      <c r="WO1240" s="60"/>
      <c r="WP1240" s="60"/>
      <c r="WQ1240" s="96"/>
      <c r="WR1240" s="60"/>
      <c r="WS1240" s="60"/>
      <c r="WT1240" s="60"/>
      <c r="WU1240" s="60"/>
      <c r="WV1240" s="60"/>
      <c r="WW1240" s="96"/>
      <c r="WX1240" s="60"/>
      <c r="WY1240" s="60"/>
      <c r="WZ1240" s="96"/>
      <c r="XA1240" s="60"/>
      <c r="XB1240" s="60"/>
      <c r="XC1240" s="60"/>
      <c r="XD1240" s="60"/>
      <c r="XE1240" s="60"/>
      <c r="XF1240" s="96"/>
      <c r="XG1240" s="60"/>
      <c r="XH1240" s="60"/>
      <c r="XI1240" s="60"/>
      <c r="XJ1240" s="60"/>
      <c r="XK1240" s="60"/>
      <c r="XL1240" s="96"/>
      <c r="XM1240" s="60"/>
      <c r="XN1240" s="60"/>
      <c r="XO1240" s="60"/>
      <c r="XP1240" s="60"/>
      <c r="XQ1240" s="60"/>
      <c r="XR1240" s="96"/>
      <c r="XS1240" s="60"/>
      <c r="XT1240" s="60"/>
      <c r="XU1240" s="96"/>
      <c r="XV1240" s="60"/>
      <c r="XW1240" s="60"/>
      <c r="XX1240" s="60"/>
      <c r="XY1240" s="60"/>
      <c r="XZ1240" s="60"/>
      <c r="YA1240" s="96"/>
      <c r="YB1240" s="60"/>
      <c r="YC1240" s="60"/>
      <c r="YD1240" s="60"/>
      <c r="YE1240" s="60"/>
      <c r="YF1240" s="60"/>
      <c r="YG1240" s="96"/>
      <c r="YH1240" s="60"/>
      <c r="YI1240" s="60"/>
      <c r="YJ1240" s="60"/>
      <c r="YK1240" s="60"/>
      <c r="YL1240" s="60"/>
      <c r="YM1240" s="96"/>
      <c r="YN1240" s="60"/>
      <c r="YO1240" s="60"/>
      <c r="YP1240" s="96"/>
      <c r="YQ1240" s="60"/>
      <c r="YR1240" s="60"/>
      <c r="YS1240" s="60"/>
      <c r="YT1240" s="60"/>
      <c r="YU1240" s="60"/>
      <c r="YV1240" s="96"/>
      <c r="YW1240" s="60"/>
      <c r="YX1240" s="60"/>
      <c r="YY1240" s="60"/>
      <c r="YZ1240" s="60"/>
      <c r="ZA1240" s="60"/>
      <c r="ZB1240" s="96"/>
      <c r="ZC1240" s="60"/>
      <c r="ZD1240" s="60"/>
      <c r="ZE1240" s="60"/>
      <c r="ZF1240" s="60"/>
      <c r="ZG1240" s="60"/>
    </row>
    <row r="1241" spans="1:683" s="71" customFormat="1" ht="41.25" customHeight="1">
      <c r="A1241" s="97" t="s">
        <v>215</v>
      </c>
      <c r="B1241" s="263"/>
    </row>
    <row r="1242" spans="1:683">
      <c r="A1242" s="42" t="s">
        <v>130</v>
      </c>
      <c r="B1242" s="34"/>
      <c r="C1242" s="41" t="s">
        <v>102</v>
      </c>
      <c r="D1242" s="316"/>
      <c r="E1242" s="317"/>
      <c r="F1242" s="98" t="s">
        <v>216</v>
      </c>
      <c r="G1242" s="98" t="s">
        <v>216</v>
      </c>
      <c r="H1242" s="98" t="s">
        <v>216</v>
      </c>
      <c r="I1242" s="98" t="s">
        <v>216</v>
      </c>
      <c r="J1242" s="98" t="s">
        <v>216</v>
      </c>
      <c r="K1242" s="98" t="s">
        <v>216</v>
      </c>
      <c r="L1242" s="57">
        <f>SUM(L1243:L1256)</f>
        <v>0</v>
      </c>
      <c r="M1242" s="57">
        <f t="shared" ref="M1242:T1242" si="78">SUM(M1243:M1256)</f>
        <v>0</v>
      </c>
      <c r="N1242" s="57">
        <f t="shared" si="78"/>
        <v>0</v>
      </c>
      <c r="O1242" s="57">
        <f t="shared" si="78"/>
        <v>0</v>
      </c>
      <c r="P1242" s="57">
        <f t="shared" si="78"/>
        <v>0</v>
      </c>
      <c r="Q1242" s="57">
        <f t="shared" si="78"/>
        <v>0</v>
      </c>
      <c r="R1242" s="57">
        <f t="shared" si="78"/>
        <v>0</v>
      </c>
      <c r="S1242" s="57">
        <f t="shared" si="78"/>
        <v>0</v>
      </c>
      <c r="T1242" s="57">
        <f t="shared" si="78"/>
        <v>0</v>
      </c>
      <c r="U1242" s="98" t="s">
        <v>216</v>
      </c>
      <c r="V1242" s="98" t="s">
        <v>216</v>
      </c>
      <c r="W1242" s="98" t="s">
        <v>216</v>
      </c>
      <c r="X1242" s="98" t="s">
        <v>216</v>
      </c>
      <c r="Y1242" s="98" t="s">
        <v>216</v>
      </c>
      <c r="Z1242" s="98" t="s">
        <v>216</v>
      </c>
      <c r="AA1242" s="57">
        <f t="shared" ref="AA1242:AO1242" si="79">SUM(AA1243:AA1256)</f>
        <v>0</v>
      </c>
      <c r="AB1242" s="57">
        <f t="shared" si="79"/>
        <v>0</v>
      </c>
      <c r="AC1242" s="57">
        <f t="shared" si="79"/>
        <v>0</v>
      </c>
      <c r="AD1242" s="57">
        <f t="shared" si="79"/>
        <v>0</v>
      </c>
      <c r="AE1242" s="57">
        <f t="shared" si="79"/>
        <v>0</v>
      </c>
      <c r="AF1242" s="57">
        <f t="shared" si="79"/>
        <v>0</v>
      </c>
      <c r="AG1242" s="57">
        <f t="shared" si="79"/>
        <v>0</v>
      </c>
      <c r="AH1242" s="57">
        <f t="shared" si="79"/>
        <v>0</v>
      </c>
      <c r="AI1242" s="57">
        <f t="shared" si="79"/>
        <v>0</v>
      </c>
      <c r="AJ1242" s="57">
        <f t="shared" si="79"/>
        <v>0</v>
      </c>
      <c r="AK1242" s="57">
        <f t="shared" si="79"/>
        <v>0</v>
      </c>
      <c r="AL1242" s="57">
        <f t="shared" si="79"/>
        <v>0</v>
      </c>
      <c r="AM1242" s="57">
        <f t="shared" si="79"/>
        <v>0</v>
      </c>
      <c r="AN1242" s="57">
        <f t="shared" si="79"/>
        <v>0</v>
      </c>
      <c r="AO1242" s="57">
        <f t="shared" si="79"/>
        <v>0</v>
      </c>
      <c r="AP1242" s="98" t="s">
        <v>216</v>
      </c>
      <c r="AQ1242" s="98" t="s">
        <v>216</v>
      </c>
      <c r="AR1242" s="98" t="s">
        <v>216</v>
      </c>
      <c r="AS1242" s="98" t="s">
        <v>216</v>
      </c>
      <c r="AT1242" s="98" t="s">
        <v>216</v>
      </c>
      <c r="AU1242" s="98" t="s">
        <v>216</v>
      </c>
      <c r="AV1242" s="57">
        <f t="shared" ref="AV1242:BJ1242" si="80">SUM(AV1243:AV1256)</f>
        <v>0</v>
      </c>
      <c r="AW1242" s="57">
        <f t="shared" si="80"/>
        <v>0</v>
      </c>
      <c r="AX1242" s="57">
        <f t="shared" si="80"/>
        <v>0</v>
      </c>
      <c r="AY1242" s="57">
        <f t="shared" si="80"/>
        <v>0</v>
      </c>
      <c r="AZ1242" s="57">
        <f t="shared" si="80"/>
        <v>0</v>
      </c>
      <c r="BA1242" s="57">
        <f t="shared" si="80"/>
        <v>0</v>
      </c>
      <c r="BB1242" s="57">
        <f t="shared" si="80"/>
        <v>0</v>
      </c>
      <c r="BC1242" s="57">
        <f t="shared" si="80"/>
        <v>0</v>
      </c>
      <c r="BD1242" s="57">
        <f t="shared" si="80"/>
        <v>0</v>
      </c>
      <c r="BE1242" s="57">
        <f t="shared" si="80"/>
        <v>0</v>
      </c>
      <c r="BF1242" s="57">
        <f t="shared" si="80"/>
        <v>0</v>
      </c>
      <c r="BG1242" s="57">
        <f t="shared" si="80"/>
        <v>0</v>
      </c>
      <c r="BH1242" s="57">
        <f t="shared" si="80"/>
        <v>0</v>
      </c>
      <c r="BI1242" s="57">
        <f t="shared" si="80"/>
        <v>0</v>
      </c>
      <c r="BJ1242" s="57">
        <f t="shared" si="80"/>
        <v>0</v>
      </c>
      <c r="BK1242" s="98" t="s">
        <v>216</v>
      </c>
      <c r="BL1242" s="98" t="s">
        <v>216</v>
      </c>
      <c r="BM1242" s="98" t="s">
        <v>216</v>
      </c>
      <c r="BN1242" s="98" t="s">
        <v>216</v>
      </c>
      <c r="BO1242" s="98" t="s">
        <v>216</v>
      </c>
      <c r="BP1242" s="98" t="s">
        <v>216</v>
      </c>
      <c r="BQ1242" s="57">
        <f t="shared" ref="BQ1242:CE1242" si="81">SUM(BQ1243:BQ1256)</f>
        <v>0</v>
      </c>
      <c r="BR1242" s="57">
        <f t="shared" si="81"/>
        <v>0</v>
      </c>
      <c r="BS1242" s="57">
        <f t="shared" si="81"/>
        <v>0</v>
      </c>
      <c r="BT1242" s="57">
        <f t="shared" si="81"/>
        <v>0</v>
      </c>
      <c r="BU1242" s="57">
        <f t="shared" si="81"/>
        <v>0</v>
      </c>
      <c r="BV1242" s="57">
        <f t="shared" si="81"/>
        <v>0</v>
      </c>
      <c r="BW1242" s="57">
        <f t="shared" si="81"/>
        <v>0</v>
      </c>
      <c r="BX1242" s="57">
        <f t="shared" si="81"/>
        <v>0</v>
      </c>
      <c r="BY1242" s="57">
        <f t="shared" si="81"/>
        <v>0</v>
      </c>
      <c r="BZ1242" s="57">
        <f t="shared" si="81"/>
        <v>0</v>
      </c>
      <c r="CA1242" s="57">
        <f t="shared" si="81"/>
        <v>0</v>
      </c>
      <c r="CB1242" s="57">
        <f t="shared" si="81"/>
        <v>0</v>
      </c>
      <c r="CC1242" s="57">
        <f t="shared" si="81"/>
        <v>0</v>
      </c>
      <c r="CD1242" s="57">
        <f t="shared" si="81"/>
        <v>0</v>
      </c>
      <c r="CE1242" s="57">
        <f t="shared" si="81"/>
        <v>0</v>
      </c>
      <c r="CF1242" s="98" t="s">
        <v>216</v>
      </c>
      <c r="CG1242" s="98" t="s">
        <v>216</v>
      </c>
      <c r="CH1242" s="98" t="s">
        <v>216</v>
      </c>
      <c r="CI1242" s="98" t="s">
        <v>216</v>
      </c>
      <c r="CJ1242" s="98" t="s">
        <v>216</v>
      </c>
      <c r="CK1242" s="98" t="s">
        <v>216</v>
      </c>
      <c r="CL1242" s="57">
        <f t="shared" ref="CL1242:CZ1242" si="82">SUM(CL1243:CL1256)</f>
        <v>0</v>
      </c>
      <c r="CM1242" s="57">
        <f t="shared" si="82"/>
        <v>0</v>
      </c>
      <c r="CN1242" s="57">
        <f t="shared" si="82"/>
        <v>0</v>
      </c>
      <c r="CO1242" s="57">
        <f t="shared" si="82"/>
        <v>0</v>
      </c>
      <c r="CP1242" s="57">
        <f t="shared" si="82"/>
        <v>0</v>
      </c>
      <c r="CQ1242" s="57">
        <f t="shared" si="82"/>
        <v>0</v>
      </c>
      <c r="CR1242" s="57">
        <f t="shared" si="82"/>
        <v>0</v>
      </c>
      <c r="CS1242" s="57">
        <f t="shared" si="82"/>
        <v>0</v>
      </c>
      <c r="CT1242" s="57">
        <f t="shared" si="82"/>
        <v>0</v>
      </c>
      <c r="CU1242" s="57">
        <f t="shared" si="82"/>
        <v>0</v>
      </c>
      <c r="CV1242" s="57">
        <f t="shared" si="82"/>
        <v>0</v>
      </c>
      <c r="CW1242" s="57">
        <f t="shared" si="82"/>
        <v>0</v>
      </c>
      <c r="CX1242" s="57">
        <f t="shared" si="82"/>
        <v>0</v>
      </c>
      <c r="CY1242" s="57">
        <f t="shared" si="82"/>
        <v>0</v>
      </c>
      <c r="CZ1242" s="57">
        <f t="shared" si="82"/>
        <v>0</v>
      </c>
      <c r="DA1242" s="98" t="s">
        <v>216</v>
      </c>
      <c r="DB1242" s="98" t="s">
        <v>216</v>
      </c>
      <c r="DC1242" s="98" t="s">
        <v>216</v>
      </c>
      <c r="DD1242" s="98" t="s">
        <v>216</v>
      </c>
      <c r="DE1242" s="98" t="s">
        <v>216</v>
      </c>
      <c r="DF1242" s="98" t="s">
        <v>216</v>
      </c>
      <c r="DG1242" s="57">
        <f t="shared" ref="DG1242:DU1242" si="83">SUM(DG1243:DG1256)</f>
        <v>0</v>
      </c>
      <c r="DH1242" s="57">
        <f t="shared" si="83"/>
        <v>0</v>
      </c>
      <c r="DI1242" s="57">
        <f t="shared" si="83"/>
        <v>0</v>
      </c>
      <c r="DJ1242" s="57">
        <f t="shared" si="83"/>
        <v>0</v>
      </c>
      <c r="DK1242" s="57">
        <f t="shared" si="83"/>
        <v>0</v>
      </c>
      <c r="DL1242" s="57">
        <f t="shared" si="83"/>
        <v>0</v>
      </c>
      <c r="DM1242" s="57">
        <f t="shared" si="83"/>
        <v>0</v>
      </c>
      <c r="DN1242" s="57">
        <f t="shared" si="83"/>
        <v>0</v>
      </c>
      <c r="DO1242" s="57">
        <f t="shared" si="83"/>
        <v>0</v>
      </c>
      <c r="DP1242" s="57">
        <f t="shared" si="83"/>
        <v>0</v>
      </c>
      <c r="DQ1242" s="57">
        <f t="shared" si="83"/>
        <v>0</v>
      </c>
      <c r="DR1242" s="57">
        <f t="shared" si="83"/>
        <v>0</v>
      </c>
      <c r="DS1242" s="57">
        <f t="shared" si="83"/>
        <v>0</v>
      </c>
      <c r="DT1242" s="57">
        <f t="shared" si="83"/>
        <v>0</v>
      </c>
      <c r="DU1242" s="57">
        <f t="shared" si="83"/>
        <v>0</v>
      </c>
      <c r="DV1242" s="98" t="s">
        <v>216</v>
      </c>
      <c r="DW1242" s="98" t="s">
        <v>216</v>
      </c>
      <c r="DX1242" s="98" t="s">
        <v>216</v>
      </c>
      <c r="DY1242" s="98" t="s">
        <v>216</v>
      </c>
      <c r="DZ1242" s="98" t="s">
        <v>216</v>
      </c>
      <c r="EA1242" s="98" t="s">
        <v>216</v>
      </c>
      <c r="EB1242" s="57">
        <f t="shared" ref="EB1242:EP1242" si="84">SUM(EB1243:EB1256)</f>
        <v>0</v>
      </c>
      <c r="EC1242" s="57">
        <f t="shared" si="84"/>
        <v>0</v>
      </c>
      <c r="ED1242" s="57">
        <f t="shared" si="84"/>
        <v>0</v>
      </c>
      <c r="EE1242" s="57">
        <f t="shared" si="84"/>
        <v>0</v>
      </c>
      <c r="EF1242" s="57">
        <f t="shared" si="84"/>
        <v>0</v>
      </c>
      <c r="EG1242" s="57">
        <f t="shared" si="84"/>
        <v>0</v>
      </c>
      <c r="EH1242" s="57">
        <f t="shared" si="84"/>
        <v>0</v>
      </c>
      <c r="EI1242" s="57">
        <f t="shared" si="84"/>
        <v>0</v>
      </c>
      <c r="EJ1242" s="57">
        <f t="shared" si="84"/>
        <v>0</v>
      </c>
      <c r="EK1242" s="57">
        <f t="shared" si="84"/>
        <v>0</v>
      </c>
      <c r="EL1242" s="57">
        <f t="shared" si="84"/>
        <v>0</v>
      </c>
      <c r="EM1242" s="57">
        <f t="shared" si="84"/>
        <v>0</v>
      </c>
      <c r="EN1242" s="57">
        <f t="shared" si="84"/>
        <v>0</v>
      </c>
      <c r="EO1242" s="57">
        <f t="shared" si="84"/>
        <v>0</v>
      </c>
      <c r="EP1242" s="57">
        <f t="shared" si="84"/>
        <v>0</v>
      </c>
      <c r="EQ1242" s="98" t="s">
        <v>216</v>
      </c>
      <c r="ER1242" s="98" t="s">
        <v>216</v>
      </c>
      <c r="ES1242" s="98" t="s">
        <v>216</v>
      </c>
      <c r="ET1242" s="98" t="s">
        <v>216</v>
      </c>
      <c r="EU1242" s="98" t="s">
        <v>216</v>
      </c>
      <c r="EV1242" s="98" t="s">
        <v>216</v>
      </c>
      <c r="EW1242" s="57">
        <f t="shared" ref="EW1242:FK1242" si="85">SUM(EW1243:EW1256)</f>
        <v>0</v>
      </c>
      <c r="EX1242" s="57">
        <f t="shared" si="85"/>
        <v>0</v>
      </c>
      <c r="EY1242" s="57">
        <f t="shared" si="85"/>
        <v>0</v>
      </c>
      <c r="EZ1242" s="57">
        <f t="shared" si="85"/>
        <v>0</v>
      </c>
      <c r="FA1242" s="57">
        <f t="shared" si="85"/>
        <v>0</v>
      </c>
      <c r="FB1242" s="57">
        <f t="shared" si="85"/>
        <v>0</v>
      </c>
      <c r="FC1242" s="57">
        <f t="shared" si="85"/>
        <v>0</v>
      </c>
      <c r="FD1242" s="57">
        <f t="shared" si="85"/>
        <v>0</v>
      </c>
      <c r="FE1242" s="57">
        <f t="shared" si="85"/>
        <v>0</v>
      </c>
      <c r="FF1242" s="57">
        <f t="shared" si="85"/>
        <v>0</v>
      </c>
      <c r="FG1242" s="57">
        <f t="shared" si="85"/>
        <v>0</v>
      </c>
      <c r="FH1242" s="57">
        <f t="shared" si="85"/>
        <v>0</v>
      </c>
      <c r="FI1242" s="57">
        <f t="shared" si="85"/>
        <v>0</v>
      </c>
      <c r="FJ1242" s="57">
        <f t="shared" si="85"/>
        <v>0</v>
      </c>
      <c r="FK1242" s="57">
        <f t="shared" si="85"/>
        <v>0</v>
      </c>
      <c r="FL1242" s="98" t="s">
        <v>216</v>
      </c>
      <c r="FM1242" s="98" t="s">
        <v>216</v>
      </c>
      <c r="FN1242" s="98" t="s">
        <v>216</v>
      </c>
      <c r="FO1242" s="98" t="s">
        <v>216</v>
      </c>
      <c r="FP1242" s="98" t="s">
        <v>216</v>
      </c>
      <c r="FQ1242" s="98" t="s">
        <v>216</v>
      </c>
      <c r="FR1242" s="57">
        <f t="shared" ref="FR1242:GF1242" si="86">SUM(FR1243:FR1256)</f>
        <v>0</v>
      </c>
      <c r="FS1242" s="57">
        <f t="shared" si="86"/>
        <v>0</v>
      </c>
      <c r="FT1242" s="57">
        <f t="shared" si="86"/>
        <v>0</v>
      </c>
      <c r="FU1242" s="57">
        <f t="shared" si="86"/>
        <v>0</v>
      </c>
      <c r="FV1242" s="57">
        <f t="shared" si="86"/>
        <v>0</v>
      </c>
      <c r="FW1242" s="57">
        <f t="shared" si="86"/>
        <v>0</v>
      </c>
      <c r="FX1242" s="57">
        <f t="shared" si="86"/>
        <v>0</v>
      </c>
      <c r="FY1242" s="57">
        <f t="shared" si="86"/>
        <v>0</v>
      </c>
      <c r="FZ1242" s="57">
        <f t="shared" si="86"/>
        <v>0</v>
      </c>
      <c r="GA1242" s="57">
        <f t="shared" si="86"/>
        <v>0</v>
      </c>
      <c r="GB1242" s="57">
        <f t="shared" si="86"/>
        <v>0</v>
      </c>
      <c r="GC1242" s="57">
        <f t="shared" si="86"/>
        <v>0</v>
      </c>
      <c r="GD1242" s="57">
        <f t="shared" si="86"/>
        <v>0</v>
      </c>
      <c r="GE1242" s="57">
        <f t="shared" si="86"/>
        <v>0</v>
      </c>
      <c r="GF1242" s="57">
        <f t="shared" si="86"/>
        <v>0</v>
      </c>
      <c r="GG1242" s="98" t="s">
        <v>216</v>
      </c>
      <c r="GH1242" s="98" t="s">
        <v>216</v>
      </c>
      <c r="GI1242" s="98" t="s">
        <v>216</v>
      </c>
      <c r="GJ1242" s="98" t="s">
        <v>216</v>
      </c>
      <c r="GK1242" s="98" t="s">
        <v>216</v>
      </c>
      <c r="GL1242" s="98" t="s">
        <v>216</v>
      </c>
      <c r="GM1242" s="57">
        <f t="shared" ref="GM1242:HA1242" si="87">SUM(GM1243:GM1256)</f>
        <v>0</v>
      </c>
      <c r="GN1242" s="57">
        <f t="shared" si="87"/>
        <v>0</v>
      </c>
      <c r="GO1242" s="57">
        <f t="shared" si="87"/>
        <v>0</v>
      </c>
      <c r="GP1242" s="57">
        <f t="shared" si="87"/>
        <v>0</v>
      </c>
      <c r="GQ1242" s="57">
        <f t="shared" si="87"/>
        <v>0</v>
      </c>
      <c r="GR1242" s="57">
        <f t="shared" si="87"/>
        <v>0</v>
      </c>
      <c r="GS1242" s="57">
        <f t="shared" si="87"/>
        <v>27</v>
      </c>
      <c r="GT1242" s="57">
        <f t="shared" si="87"/>
        <v>27</v>
      </c>
      <c r="GU1242" s="57">
        <f t="shared" si="87"/>
        <v>27</v>
      </c>
      <c r="GV1242" s="57">
        <f t="shared" si="87"/>
        <v>1139184</v>
      </c>
      <c r="GW1242" s="57">
        <f t="shared" si="87"/>
        <v>1147716</v>
      </c>
      <c r="GX1242" s="57">
        <f t="shared" si="87"/>
        <v>1157409</v>
      </c>
      <c r="GY1242" s="57">
        <f t="shared" si="87"/>
        <v>2699109</v>
      </c>
      <c r="GZ1242" s="57">
        <f t="shared" si="87"/>
        <v>2752542</v>
      </c>
      <c r="HA1242" s="57">
        <f t="shared" si="87"/>
        <v>2816127</v>
      </c>
      <c r="HB1242" s="98" t="s">
        <v>216</v>
      </c>
      <c r="HC1242" s="98" t="s">
        <v>216</v>
      </c>
      <c r="HD1242" s="98" t="s">
        <v>216</v>
      </c>
      <c r="HE1242" s="98" t="s">
        <v>216</v>
      </c>
      <c r="HF1242" s="98" t="s">
        <v>216</v>
      </c>
      <c r="HG1242" s="98" t="s">
        <v>216</v>
      </c>
      <c r="HH1242" s="57">
        <f t="shared" ref="HH1242:HV1242" si="88">SUM(HH1243:HH1256)</f>
        <v>1300599.99</v>
      </c>
      <c r="HI1242" s="57">
        <f t="shared" si="88"/>
        <v>1306599.93</v>
      </c>
      <c r="HJ1242" s="57">
        <f t="shared" si="88"/>
        <v>1378999.89</v>
      </c>
      <c r="HK1242" s="57">
        <f t="shared" si="88"/>
        <v>950011.74</v>
      </c>
      <c r="HL1242" s="57">
        <f t="shared" si="88"/>
        <v>915430.95</v>
      </c>
      <c r="HM1242" s="57">
        <f t="shared" si="88"/>
        <v>916879.5</v>
      </c>
      <c r="HN1242" s="57">
        <f t="shared" si="88"/>
        <v>0</v>
      </c>
      <c r="HO1242" s="57">
        <f t="shared" si="88"/>
        <v>0</v>
      </c>
      <c r="HP1242" s="57">
        <f t="shared" si="88"/>
        <v>0</v>
      </c>
      <c r="HQ1242" s="57">
        <f t="shared" si="88"/>
        <v>0</v>
      </c>
      <c r="HR1242" s="57">
        <f t="shared" si="88"/>
        <v>0</v>
      </c>
      <c r="HS1242" s="57">
        <f t="shared" si="88"/>
        <v>0</v>
      </c>
      <c r="HT1242" s="57">
        <f t="shared" si="88"/>
        <v>0</v>
      </c>
      <c r="HU1242" s="57">
        <f t="shared" si="88"/>
        <v>0</v>
      </c>
      <c r="HV1242" s="57">
        <f t="shared" si="88"/>
        <v>0</v>
      </c>
      <c r="HW1242" s="98" t="s">
        <v>216</v>
      </c>
      <c r="HX1242" s="98" t="s">
        <v>216</v>
      </c>
      <c r="HY1242" s="98" t="s">
        <v>216</v>
      </c>
      <c r="HZ1242" s="98" t="s">
        <v>216</v>
      </c>
      <c r="IA1242" s="98" t="s">
        <v>216</v>
      </c>
      <c r="IB1242" s="98" t="s">
        <v>216</v>
      </c>
      <c r="IC1242" s="57">
        <f t="shared" ref="IC1242:IQ1242" si="89">SUM(IC1243:IC1256)</f>
        <v>0</v>
      </c>
      <c r="ID1242" s="57">
        <f t="shared" si="89"/>
        <v>0</v>
      </c>
      <c r="IE1242" s="57">
        <f t="shared" si="89"/>
        <v>0</v>
      </c>
      <c r="IF1242" s="57">
        <f t="shared" si="89"/>
        <v>0</v>
      </c>
      <c r="IG1242" s="57">
        <f t="shared" si="89"/>
        <v>0</v>
      </c>
      <c r="IH1242" s="57">
        <f t="shared" si="89"/>
        <v>0</v>
      </c>
      <c r="II1242" s="57">
        <f t="shared" si="89"/>
        <v>0</v>
      </c>
      <c r="IJ1242" s="57">
        <f t="shared" si="89"/>
        <v>0</v>
      </c>
      <c r="IK1242" s="57">
        <f t="shared" si="89"/>
        <v>0</v>
      </c>
      <c r="IL1242" s="57">
        <f t="shared" si="89"/>
        <v>0</v>
      </c>
      <c r="IM1242" s="57">
        <f t="shared" si="89"/>
        <v>0</v>
      </c>
      <c r="IN1242" s="57">
        <f t="shared" si="89"/>
        <v>0</v>
      </c>
      <c r="IO1242" s="57">
        <f t="shared" si="89"/>
        <v>0</v>
      </c>
      <c r="IP1242" s="57">
        <f t="shared" si="89"/>
        <v>0</v>
      </c>
      <c r="IQ1242" s="57">
        <f t="shared" si="89"/>
        <v>0</v>
      </c>
      <c r="IR1242" s="98" t="s">
        <v>216</v>
      </c>
      <c r="IS1242" s="98" t="s">
        <v>216</v>
      </c>
      <c r="IT1242" s="98" t="s">
        <v>216</v>
      </c>
      <c r="IU1242" s="98" t="s">
        <v>216</v>
      </c>
      <c r="IV1242" s="98" t="s">
        <v>216</v>
      </c>
      <c r="IW1242" s="98" t="s">
        <v>216</v>
      </c>
      <c r="IX1242" s="57">
        <f t="shared" ref="IX1242:JL1242" si="90">SUM(IX1243:IX1256)</f>
        <v>0</v>
      </c>
      <c r="IY1242" s="57">
        <f t="shared" si="90"/>
        <v>0</v>
      </c>
      <c r="IZ1242" s="57">
        <f t="shared" si="90"/>
        <v>0</v>
      </c>
      <c r="JA1242" s="57">
        <f t="shared" si="90"/>
        <v>0</v>
      </c>
      <c r="JB1242" s="57">
        <f t="shared" si="90"/>
        <v>0</v>
      </c>
      <c r="JC1242" s="57">
        <f t="shared" si="90"/>
        <v>0</v>
      </c>
      <c r="JD1242" s="57">
        <f t="shared" si="90"/>
        <v>0</v>
      </c>
      <c r="JE1242" s="57">
        <f t="shared" si="90"/>
        <v>0</v>
      </c>
      <c r="JF1242" s="57">
        <f t="shared" si="90"/>
        <v>0</v>
      </c>
      <c r="JG1242" s="57">
        <f t="shared" si="90"/>
        <v>0</v>
      </c>
      <c r="JH1242" s="57">
        <f t="shared" si="90"/>
        <v>0</v>
      </c>
      <c r="JI1242" s="57">
        <f t="shared" si="90"/>
        <v>0</v>
      </c>
      <c r="JJ1242" s="57">
        <f t="shared" si="90"/>
        <v>0</v>
      </c>
      <c r="JK1242" s="57">
        <f t="shared" si="90"/>
        <v>0</v>
      </c>
      <c r="JL1242" s="57">
        <f t="shared" si="90"/>
        <v>0</v>
      </c>
      <c r="JM1242" s="98" t="s">
        <v>216</v>
      </c>
      <c r="JN1242" s="98" t="s">
        <v>216</v>
      </c>
      <c r="JO1242" s="98" t="s">
        <v>216</v>
      </c>
      <c r="JP1242" s="98" t="s">
        <v>216</v>
      </c>
      <c r="JQ1242" s="98" t="s">
        <v>216</v>
      </c>
      <c r="JR1242" s="98" t="s">
        <v>216</v>
      </c>
      <c r="JS1242" s="57">
        <f t="shared" ref="JS1242:KG1242" si="91">SUM(JS1243:JS1256)</f>
        <v>0</v>
      </c>
      <c r="JT1242" s="57">
        <f t="shared" si="91"/>
        <v>0</v>
      </c>
      <c r="JU1242" s="57">
        <f t="shared" si="91"/>
        <v>0</v>
      </c>
      <c r="JV1242" s="57">
        <f t="shared" si="91"/>
        <v>0</v>
      </c>
      <c r="JW1242" s="57">
        <f t="shared" si="91"/>
        <v>0</v>
      </c>
      <c r="JX1242" s="57">
        <f t="shared" si="91"/>
        <v>0</v>
      </c>
      <c r="JY1242" s="57">
        <f t="shared" si="91"/>
        <v>0</v>
      </c>
      <c r="JZ1242" s="57">
        <f t="shared" si="91"/>
        <v>0</v>
      </c>
      <c r="KA1242" s="57">
        <f t="shared" si="91"/>
        <v>0</v>
      </c>
      <c r="KB1242" s="57">
        <f t="shared" si="91"/>
        <v>0</v>
      </c>
      <c r="KC1242" s="57">
        <f t="shared" si="91"/>
        <v>0</v>
      </c>
      <c r="KD1242" s="57">
        <f t="shared" si="91"/>
        <v>0</v>
      </c>
      <c r="KE1242" s="57">
        <f t="shared" si="91"/>
        <v>0</v>
      </c>
      <c r="KF1242" s="57">
        <f t="shared" si="91"/>
        <v>0</v>
      </c>
      <c r="KG1242" s="57">
        <f t="shared" si="91"/>
        <v>0</v>
      </c>
      <c r="KH1242" s="98" t="s">
        <v>216</v>
      </c>
      <c r="KI1242" s="98" t="s">
        <v>216</v>
      </c>
      <c r="KJ1242" s="98" t="s">
        <v>216</v>
      </c>
      <c r="KK1242" s="98" t="s">
        <v>216</v>
      </c>
      <c r="KL1242" s="98" t="s">
        <v>216</v>
      </c>
      <c r="KM1242" s="98" t="s">
        <v>216</v>
      </c>
      <c r="KN1242" s="57">
        <f t="shared" ref="KN1242:LB1242" si="92">SUM(KN1243:KN1256)</f>
        <v>0</v>
      </c>
      <c r="KO1242" s="57">
        <f t="shared" si="92"/>
        <v>0</v>
      </c>
      <c r="KP1242" s="57">
        <f t="shared" si="92"/>
        <v>0</v>
      </c>
      <c r="KQ1242" s="57">
        <f t="shared" si="92"/>
        <v>0</v>
      </c>
      <c r="KR1242" s="57">
        <f t="shared" si="92"/>
        <v>0</v>
      </c>
      <c r="KS1242" s="57">
        <f t="shared" si="92"/>
        <v>0</v>
      </c>
      <c r="KT1242" s="57">
        <f t="shared" si="92"/>
        <v>0</v>
      </c>
      <c r="KU1242" s="57">
        <f t="shared" si="92"/>
        <v>0</v>
      </c>
      <c r="KV1242" s="57">
        <f t="shared" si="92"/>
        <v>0</v>
      </c>
      <c r="KW1242" s="57">
        <f t="shared" si="92"/>
        <v>0</v>
      </c>
      <c r="KX1242" s="57">
        <f t="shared" si="92"/>
        <v>0</v>
      </c>
      <c r="KY1242" s="57">
        <f t="shared" si="92"/>
        <v>0</v>
      </c>
      <c r="KZ1242" s="57">
        <f t="shared" si="92"/>
        <v>0</v>
      </c>
      <c r="LA1242" s="57">
        <f t="shared" si="92"/>
        <v>0</v>
      </c>
      <c r="LB1242" s="57">
        <f t="shared" si="92"/>
        <v>0</v>
      </c>
      <c r="LC1242" s="98" t="s">
        <v>216</v>
      </c>
      <c r="LD1242" s="98" t="s">
        <v>216</v>
      </c>
      <c r="LE1242" s="98" t="s">
        <v>216</v>
      </c>
      <c r="LF1242" s="98" t="s">
        <v>216</v>
      </c>
      <c r="LG1242" s="98" t="s">
        <v>216</v>
      </c>
      <c r="LH1242" s="98" t="s">
        <v>216</v>
      </c>
      <c r="LI1242" s="57">
        <f t="shared" ref="LI1242:LW1242" si="93">SUM(LI1243:LI1256)</f>
        <v>0</v>
      </c>
      <c r="LJ1242" s="57">
        <f t="shared" si="93"/>
        <v>0</v>
      </c>
      <c r="LK1242" s="57">
        <f t="shared" si="93"/>
        <v>0</v>
      </c>
      <c r="LL1242" s="57">
        <f t="shared" si="93"/>
        <v>0</v>
      </c>
      <c r="LM1242" s="57">
        <f t="shared" si="93"/>
        <v>0</v>
      </c>
      <c r="LN1242" s="57">
        <f t="shared" si="93"/>
        <v>0</v>
      </c>
      <c r="LO1242" s="57">
        <f t="shared" si="93"/>
        <v>0</v>
      </c>
      <c r="LP1242" s="57">
        <f t="shared" si="93"/>
        <v>0</v>
      </c>
      <c r="LQ1242" s="57">
        <f t="shared" si="93"/>
        <v>0</v>
      </c>
      <c r="LR1242" s="57">
        <f t="shared" si="93"/>
        <v>0</v>
      </c>
      <c r="LS1242" s="57">
        <f t="shared" si="93"/>
        <v>0</v>
      </c>
      <c r="LT1242" s="57">
        <f t="shared" si="93"/>
        <v>0</v>
      </c>
      <c r="LU1242" s="57">
        <f t="shared" si="93"/>
        <v>0</v>
      </c>
      <c r="LV1242" s="57">
        <f t="shared" si="93"/>
        <v>0</v>
      </c>
      <c r="LW1242" s="57">
        <f t="shared" si="93"/>
        <v>0</v>
      </c>
      <c r="LX1242" s="98" t="s">
        <v>216</v>
      </c>
      <c r="LY1242" s="98" t="s">
        <v>216</v>
      </c>
      <c r="LZ1242" s="98" t="s">
        <v>216</v>
      </c>
      <c r="MA1242" s="98" t="s">
        <v>216</v>
      </c>
      <c r="MB1242" s="98" t="s">
        <v>216</v>
      </c>
      <c r="MC1242" s="98" t="s">
        <v>216</v>
      </c>
      <c r="MD1242" s="57">
        <f t="shared" ref="MD1242:MR1242" si="94">SUM(MD1243:MD1256)</f>
        <v>0</v>
      </c>
      <c r="ME1242" s="57">
        <f t="shared" si="94"/>
        <v>0</v>
      </c>
      <c r="MF1242" s="57">
        <f t="shared" si="94"/>
        <v>0</v>
      </c>
      <c r="MG1242" s="57">
        <f t="shared" si="94"/>
        <v>0</v>
      </c>
      <c r="MH1242" s="57">
        <f t="shared" si="94"/>
        <v>0</v>
      </c>
      <c r="MI1242" s="57">
        <f t="shared" si="94"/>
        <v>0</v>
      </c>
      <c r="MJ1242" s="57">
        <f t="shared" si="94"/>
        <v>0</v>
      </c>
      <c r="MK1242" s="57">
        <f t="shared" si="94"/>
        <v>0</v>
      </c>
      <c r="ML1242" s="57">
        <f t="shared" si="94"/>
        <v>0</v>
      </c>
      <c r="MM1242" s="57">
        <f t="shared" si="94"/>
        <v>0</v>
      </c>
      <c r="MN1242" s="57">
        <f t="shared" si="94"/>
        <v>0</v>
      </c>
      <c r="MO1242" s="57">
        <f t="shared" si="94"/>
        <v>0</v>
      </c>
      <c r="MP1242" s="57">
        <f t="shared" si="94"/>
        <v>0</v>
      </c>
      <c r="MQ1242" s="57">
        <f t="shared" si="94"/>
        <v>0</v>
      </c>
      <c r="MR1242" s="57">
        <f t="shared" si="94"/>
        <v>0</v>
      </c>
      <c r="MS1242" s="98" t="s">
        <v>216</v>
      </c>
      <c r="MT1242" s="98" t="s">
        <v>216</v>
      </c>
      <c r="MU1242" s="98" t="s">
        <v>216</v>
      </c>
      <c r="MV1242" s="98" t="s">
        <v>216</v>
      </c>
      <c r="MW1242" s="98" t="s">
        <v>216</v>
      </c>
      <c r="MX1242" s="98" t="s">
        <v>216</v>
      </c>
      <c r="MY1242" s="57">
        <f t="shared" ref="MY1242:NM1242" si="95">SUM(MY1243:MY1256)</f>
        <v>0</v>
      </c>
      <c r="MZ1242" s="57">
        <f t="shared" si="95"/>
        <v>0</v>
      </c>
      <c r="NA1242" s="57">
        <f t="shared" si="95"/>
        <v>0</v>
      </c>
      <c r="NB1242" s="57">
        <f t="shared" si="95"/>
        <v>0</v>
      </c>
      <c r="NC1242" s="57">
        <f t="shared" si="95"/>
        <v>0</v>
      </c>
      <c r="ND1242" s="57">
        <f t="shared" si="95"/>
        <v>0</v>
      </c>
      <c r="NE1242" s="57">
        <f t="shared" si="95"/>
        <v>0</v>
      </c>
      <c r="NF1242" s="57">
        <f t="shared" si="95"/>
        <v>0</v>
      </c>
      <c r="NG1242" s="57">
        <f t="shared" si="95"/>
        <v>0</v>
      </c>
      <c r="NH1242" s="57">
        <f t="shared" si="95"/>
        <v>0</v>
      </c>
      <c r="NI1242" s="57">
        <f t="shared" si="95"/>
        <v>0</v>
      </c>
      <c r="NJ1242" s="57">
        <f t="shared" si="95"/>
        <v>0</v>
      </c>
      <c r="NK1242" s="57">
        <f t="shared" si="95"/>
        <v>0</v>
      </c>
      <c r="NL1242" s="57">
        <f t="shared" si="95"/>
        <v>0</v>
      </c>
      <c r="NM1242" s="57">
        <f t="shared" si="95"/>
        <v>0</v>
      </c>
      <c r="NN1242" s="98" t="s">
        <v>216</v>
      </c>
      <c r="NO1242" s="98" t="s">
        <v>216</v>
      </c>
      <c r="NP1242" s="98" t="s">
        <v>216</v>
      </c>
      <c r="NQ1242" s="98" t="s">
        <v>216</v>
      </c>
      <c r="NR1242" s="98" t="s">
        <v>216</v>
      </c>
      <c r="NS1242" s="98" t="s">
        <v>216</v>
      </c>
      <c r="NT1242" s="57">
        <f t="shared" ref="NT1242:OH1242" si="96">SUM(NT1243:NT1256)</f>
        <v>0</v>
      </c>
      <c r="NU1242" s="57">
        <f t="shared" si="96"/>
        <v>0</v>
      </c>
      <c r="NV1242" s="57">
        <f t="shared" si="96"/>
        <v>0</v>
      </c>
      <c r="NW1242" s="57">
        <f t="shared" si="96"/>
        <v>0</v>
      </c>
      <c r="NX1242" s="57">
        <f t="shared" si="96"/>
        <v>0</v>
      </c>
      <c r="NY1242" s="57">
        <f t="shared" si="96"/>
        <v>0</v>
      </c>
      <c r="NZ1242" s="57">
        <f t="shared" si="96"/>
        <v>0</v>
      </c>
      <c r="OA1242" s="57">
        <f t="shared" si="96"/>
        <v>0</v>
      </c>
      <c r="OB1242" s="57">
        <f t="shared" si="96"/>
        <v>0</v>
      </c>
      <c r="OC1242" s="57">
        <f t="shared" si="96"/>
        <v>0</v>
      </c>
      <c r="OD1242" s="57">
        <f t="shared" si="96"/>
        <v>0</v>
      </c>
      <c r="OE1242" s="57">
        <f t="shared" si="96"/>
        <v>0</v>
      </c>
      <c r="OF1242" s="57">
        <f t="shared" si="96"/>
        <v>0</v>
      </c>
      <c r="OG1242" s="57">
        <f t="shared" si="96"/>
        <v>0</v>
      </c>
      <c r="OH1242" s="57">
        <f t="shared" si="96"/>
        <v>0</v>
      </c>
      <c r="OI1242" s="98" t="s">
        <v>216</v>
      </c>
      <c r="OJ1242" s="98" t="s">
        <v>216</v>
      </c>
      <c r="OK1242" s="98" t="s">
        <v>216</v>
      </c>
      <c r="OL1242" s="98" t="s">
        <v>216</v>
      </c>
      <c r="OM1242" s="98" t="s">
        <v>216</v>
      </c>
      <c r="ON1242" s="98" t="s">
        <v>216</v>
      </c>
      <c r="OO1242" s="57">
        <f t="shared" ref="OO1242:PC1242" si="97">SUM(OO1243:OO1256)</f>
        <v>0</v>
      </c>
      <c r="OP1242" s="57">
        <f t="shared" si="97"/>
        <v>0</v>
      </c>
      <c r="OQ1242" s="57">
        <f t="shared" si="97"/>
        <v>0</v>
      </c>
      <c r="OR1242" s="57">
        <f t="shared" si="97"/>
        <v>0</v>
      </c>
      <c r="OS1242" s="57">
        <f t="shared" si="97"/>
        <v>0</v>
      </c>
      <c r="OT1242" s="57">
        <f t="shared" si="97"/>
        <v>0</v>
      </c>
      <c r="OU1242" s="57">
        <f t="shared" si="97"/>
        <v>0</v>
      </c>
      <c r="OV1242" s="57">
        <f t="shared" si="97"/>
        <v>0</v>
      </c>
      <c r="OW1242" s="57">
        <f t="shared" si="97"/>
        <v>0</v>
      </c>
      <c r="OX1242" s="57">
        <f t="shared" si="97"/>
        <v>0</v>
      </c>
      <c r="OY1242" s="57">
        <f t="shared" si="97"/>
        <v>0</v>
      </c>
      <c r="OZ1242" s="57">
        <f t="shared" si="97"/>
        <v>0</v>
      </c>
      <c r="PA1242" s="57">
        <f t="shared" si="97"/>
        <v>0</v>
      </c>
      <c r="PB1242" s="57">
        <f t="shared" si="97"/>
        <v>0</v>
      </c>
      <c r="PC1242" s="57">
        <f t="shared" si="97"/>
        <v>0</v>
      </c>
      <c r="PD1242" s="98" t="s">
        <v>216</v>
      </c>
      <c r="PE1242" s="98" t="s">
        <v>216</v>
      </c>
      <c r="PF1242" s="98" t="s">
        <v>216</v>
      </c>
      <c r="PG1242" s="98" t="s">
        <v>216</v>
      </c>
      <c r="PH1242" s="98" t="s">
        <v>216</v>
      </c>
      <c r="PI1242" s="98" t="s">
        <v>216</v>
      </c>
      <c r="PJ1242" s="57">
        <f t="shared" ref="PJ1242:PX1242" si="98">SUM(PJ1243:PJ1256)</f>
        <v>0</v>
      </c>
      <c r="PK1242" s="57">
        <f t="shared" si="98"/>
        <v>0</v>
      </c>
      <c r="PL1242" s="57">
        <f t="shared" si="98"/>
        <v>0</v>
      </c>
      <c r="PM1242" s="57">
        <f t="shared" si="98"/>
        <v>0</v>
      </c>
      <c r="PN1242" s="57">
        <f t="shared" si="98"/>
        <v>0</v>
      </c>
      <c r="PO1242" s="57">
        <f t="shared" si="98"/>
        <v>0</v>
      </c>
      <c r="PP1242" s="57">
        <f t="shared" si="98"/>
        <v>0</v>
      </c>
      <c r="PQ1242" s="57">
        <f t="shared" si="98"/>
        <v>0</v>
      </c>
      <c r="PR1242" s="57">
        <f t="shared" si="98"/>
        <v>0</v>
      </c>
      <c r="PS1242" s="57">
        <f t="shared" si="98"/>
        <v>0</v>
      </c>
      <c r="PT1242" s="57">
        <f t="shared" si="98"/>
        <v>0</v>
      </c>
      <c r="PU1242" s="57">
        <f t="shared" si="98"/>
        <v>0</v>
      </c>
      <c r="PV1242" s="57">
        <f t="shared" si="98"/>
        <v>0</v>
      </c>
      <c r="PW1242" s="57">
        <f t="shared" si="98"/>
        <v>0</v>
      </c>
      <c r="PX1242" s="57">
        <f t="shared" si="98"/>
        <v>0</v>
      </c>
      <c r="PY1242" s="98" t="s">
        <v>216</v>
      </c>
      <c r="PZ1242" s="98" t="s">
        <v>216</v>
      </c>
      <c r="QA1242" s="98" t="s">
        <v>216</v>
      </c>
      <c r="QB1242" s="98" t="s">
        <v>216</v>
      </c>
      <c r="QC1242" s="98" t="s">
        <v>216</v>
      </c>
      <c r="QD1242" s="98" t="s">
        <v>216</v>
      </c>
      <c r="QE1242" s="57">
        <f t="shared" ref="QE1242:QS1242" si="99">SUM(QE1243:QE1256)</f>
        <v>0</v>
      </c>
      <c r="QF1242" s="57">
        <f t="shared" si="99"/>
        <v>0</v>
      </c>
      <c r="QG1242" s="57">
        <f t="shared" si="99"/>
        <v>0</v>
      </c>
      <c r="QH1242" s="57">
        <f t="shared" si="99"/>
        <v>0</v>
      </c>
      <c r="QI1242" s="57">
        <f t="shared" si="99"/>
        <v>0</v>
      </c>
      <c r="QJ1242" s="57">
        <f t="shared" si="99"/>
        <v>0</v>
      </c>
      <c r="QK1242" s="57">
        <f t="shared" si="99"/>
        <v>0</v>
      </c>
      <c r="QL1242" s="57">
        <f t="shared" si="99"/>
        <v>0</v>
      </c>
      <c r="QM1242" s="57">
        <f t="shared" si="99"/>
        <v>0</v>
      </c>
      <c r="QN1242" s="57">
        <f t="shared" si="99"/>
        <v>0</v>
      </c>
      <c r="QO1242" s="57">
        <f t="shared" si="99"/>
        <v>0</v>
      </c>
      <c r="QP1242" s="57">
        <f t="shared" si="99"/>
        <v>0</v>
      </c>
      <c r="QQ1242" s="57">
        <f t="shared" si="99"/>
        <v>0</v>
      </c>
      <c r="QR1242" s="57">
        <f t="shared" si="99"/>
        <v>0</v>
      </c>
      <c r="QS1242" s="57">
        <f t="shared" si="99"/>
        <v>0</v>
      </c>
      <c r="QT1242" s="98" t="s">
        <v>216</v>
      </c>
      <c r="QU1242" s="98" t="s">
        <v>216</v>
      </c>
      <c r="QV1242" s="98" t="s">
        <v>216</v>
      </c>
      <c r="QW1242" s="98" t="s">
        <v>216</v>
      </c>
      <c r="QX1242" s="98" t="s">
        <v>216</v>
      </c>
      <c r="QY1242" s="98" t="s">
        <v>216</v>
      </c>
      <c r="QZ1242" s="57">
        <f t="shared" ref="QZ1242:RN1242" si="100">SUM(QZ1243:QZ1256)</f>
        <v>0</v>
      </c>
      <c r="RA1242" s="57">
        <f t="shared" si="100"/>
        <v>0</v>
      </c>
      <c r="RB1242" s="57">
        <f t="shared" si="100"/>
        <v>0</v>
      </c>
      <c r="RC1242" s="57">
        <f t="shared" si="100"/>
        <v>0</v>
      </c>
      <c r="RD1242" s="57">
        <f t="shared" si="100"/>
        <v>0</v>
      </c>
      <c r="RE1242" s="57">
        <f t="shared" si="100"/>
        <v>0</v>
      </c>
      <c r="RF1242" s="57">
        <f t="shared" si="100"/>
        <v>0</v>
      </c>
      <c r="RG1242" s="57">
        <f t="shared" si="100"/>
        <v>0</v>
      </c>
      <c r="RH1242" s="57">
        <f t="shared" si="100"/>
        <v>0</v>
      </c>
      <c r="RI1242" s="57">
        <f t="shared" si="100"/>
        <v>0</v>
      </c>
      <c r="RJ1242" s="57">
        <f t="shared" si="100"/>
        <v>0</v>
      </c>
      <c r="RK1242" s="57">
        <f t="shared" si="100"/>
        <v>0</v>
      </c>
      <c r="RL1242" s="57">
        <f t="shared" si="100"/>
        <v>0</v>
      </c>
      <c r="RM1242" s="57">
        <f t="shared" si="100"/>
        <v>0</v>
      </c>
      <c r="RN1242" s="57">
        <f t="shared" si="100"/>
        <v>0</v>
      </c>
      <c r="RO1242" s="98" t="s">
        <v>216</v>
      </c>
      <c r="RP1242" s="98" t="s">
        <v>216</v>
      </c>
      <c r="RQ1242" s="98" t="s">
        <v>216</v>
      </c>
      <c r="RR1242" s="98" t="s">
        <v>216</v>
      </c>
      <c r="RS1242" s="98" t="s">
        <v>216</v>
      </c>
      <c r="RT1242" s="98" t="s">
        <v>216</v>
      </c>
      <c r="RU1242" s="57">
        <f t="shared" ref="RU1242:SI1242" si="101">SUM(RU1243:RU1256)</f>
        <v>0</v>
      </c>
      <c r="RV1242" s="57">
        <f t="shared" si="101"/>
        <v>0</v>
      </c>
      <c r="RW1242" s="57">
        <f t="shared" si="101"/>
        <v>0</v>
      </c>
      <c r="RX1242" s="57">
        <f t="shared" si="101"/>
        <v>0</v>
      </c>
      <c r="RY1242" s="57">
        <f t="shared" si="101"/>
        <v>0</v>
      </c>
      <c r="RZ1242" s="57">
        <f t="shared" si="101"/>
        <v>0</v>
      </c>
      <c r="SA1242" s="57">
        <f t="shared" si="101"/>
        <v>0</v>
      </c>
      <c r="SB1242" s="57">
        <f t="shared" si="101"/>
        <v>0</v>
      </c>
      <c r="SC1242" s="57">
        <f t="shared" si="101"/>
        <v>0</v>
      </c>
      <c r="SD1242" s="57">
        <f t="shared" si="101"/>
        <v>0</v>
      </c>
      <c r="SE1242" s="57">
        <f t="shared" si="101"/>
        <v>0</v>
      </c>
      <c r="SF1242" s="57">
        <f t="shared" si="101"/>
        <v>0</v>
      </c>
      <c r="SG1242" s="57">
        <f t="shared" si="101"/>
        <v>0</v>
      </c>
      <c r="SH1242" s="57">
        <f t="shared" si="101"/>
        <v>0</v>
      </c>
      <c r="SI1242" s="57">
        <f t="shared" si="101"/>
        <v>0</v>
      </c>
      <c r="SJ1242" s="98" t="s">
        <v>216</v>
      </c>
      <c r="SK1242" s="98" t="s">
        <v>216</v>
      </c>
      <c r="SL1242" s="98" t="s">
        <v>216</v>
      </c>
      <c r="SM1242" s="98" t="s">
        <v>216</v>
      </c>
      <c r="SN1242" s="98" t="s">
        <v>216</v>
      </c>
      <c r="SO1242" s="98" t="s">
        <v>216</v>
      </c>
      <c r="SP1242" s="57">
        <f t="shared" ref="SP1242:TD1242" si="102">SUM(SP1243:SP1256)</f>
        <v>0</v>
      </c>
      <c r="SQ1242" s="57">
        <f t="shared" si="102"/>
        <v>0</v>
      </c>
      <c r="SR1242" s="57">
        <f t="shared" si="102"/>
        <v>0</v>
      </c>
      <c r="SS1242" s="57">
        <f t="shared" si="102"/>
        <v>0</v>
      </c>
      <c r="ST1242" s="57">
        <f t="shared" si="102"/>
        <v>0</v>
      </c>
      <c r="SU1242" s="57">
        <f t="shared" si="102"/>
        <v>0</v>
      </c>
      <c r="SV1242" s="57">
        <f t="shared" si="102"/>
        <v>0</v>
      </c>
      <c r="SW1242" s="57">
        <f t="shared" si="102"/>
        <v>0</v>
      </c>
      <c r="SX1242" s="57">
        <f t="shared" si="102"/>
        <v>0</v>
      </c>
      <c r="SY1242" s="57">
        <f t="shared" si="102"/>
        <v>0</v>
      </c>
      <c r="SZ1242" s="57">
        <f t="shared" si="102"/>
        <v>0</v>
      </c>
      <c r="TA1242" s="57">
        <f t="shared" si="102"/>
        <v>0</v>
      </c>
      <c r="TB1242" s="57">
        <f t="shared" si="102"/>
        <v>0</v>
      </c>
      <c r="TC1242" s="57">
        <f t="shared" si="102"/>
        <v>0</v>
      </c>
      <c r="TD1242" s="57">
        <f t="shared" si="102"/>
        <v>0</v>
      </c>
      <c r="TE1242" s="98" t="s">
        <v>216</v>
      </c>
      <c r="TF1242" s="98" t="s">
        <v>216</v>
      </c>
      <c r="TG1242" s="98" t="s">
        <v>216</v>
      </c>
      <c r="TH1242" s="98" t="s">
        <v>216</v>
      </c>
      <c r="TI1242" s="98" t="s">
        <v>216</v>
      </c>
      <c r="TJ1242" s="98" t="s">
        <v>216</v>
      </c>
      <c r="TK1242" s="57">
        <f t="shared" ref="TK1242:TY1242" si="103">SUM(TK1243:TK1256)</f>
        <v>0</v>
      </c>
      <c r="TL1242" s="57">
        <f t="shared" si="103"/>
        <v>0</v>
      </c>
      <c r="TM1242" s="57">
        <f t="shared" si="103"/>
        <v>0</v>
      </c>
      <c r="TN1242" s="57">
        <f t="shared" si="103"/>
        <v>0</v>
      </c>
      <c r="TO1242" s="57">
        <f t="shared" si="103"/>
        <v>0</v>
      </c>
      <c r="TP1242" s="57">
        <f t="shared" si="103"/>
        <v>0</v>
      </c>
      <c r="TQ1242" s="57">
        <f t="shared" si="103"/>
        <v>0</v>
      </c>
      <c r="TR1242" s="57">
        <f t="shared" si="103"/>
        <v>0</v>
      </c>
      <c r="TS1242" s="57">
        <f t="shared" si="103"/>
        <v>0</v>
      </c>
      <c r="TT1242" s="57">
        <f t="shared" si="103"/>
        <v>0</v>
      </c>
      <c r="TU1242" s="57">
        <f t="shared" si="103"/>
        <v>0</v>
      </c>
      <c r="TV1242" s="57">
        <f t="shared" si="103"/>
        <v>0</v>
      </c>
      <c r="TW1242" s="57">
        <f t="shared" si="103"/>
        <v>0</v>
      </c>
      <c r="TX1242" s="57">
        <f t="shared" si="103"/>
        <v>0</v>
      </c>
      <c r="TY1242" s="57">
        <f t="shared" si="103"/>
        <v>0</v>
      </c>
      <c r="TZ1242" s="98" t="s">
        <v>216</v>
      </c>
      <c r="UA1242" s="98" t="s">
        <v>216</v>
      </c>
      <c r="UB1242" s="98" t="s">
        <v>216</v>
      </c>
      <c r="UC1242" s="98" t="s">
        <v>216</v>
      </c>
      <c r="UD1242" s="98" t="s">
        <v>216</v>
      </c>
      <c r="UE1242" s="98" t="s">
        <v>216</v>
      </c>
      <c r="UF1242" s="57">
        <f t="shared" ref="UF1242:UT1242" si="104">SUM(UF1243:UF1256)</f>
        <v>0</v>
      </c>
      <c r="UG1242" s="57">
        <f t="shared" si="104"/>
        <v>0</v>
      </c>
      <c r="UH1242" s="57">
        <f t="shared" si="104"/>
        <v>0</v>
      </c>
      <c r="UI1242" s="57">
        <f t="shared" si="104"/>
        <v>0</v>
      </c>
      <c r="UJ1242" s="57">
        <f t="shared" si="104"/>
        <v>0</v>
      </c>
      <c r="UK1242" s="57">
        <f t="shared" si="104"/>
        <v>0</v>
      </c>
      <c r="UL1242" s="57">
        <f t="shared" si="104"/>
        <v>70</v>
      </c>
      <c r="UM1242" s="57">
        <f t="shared" si="104"/>
        <v>70</v>
      </c>
      <c r="UN1242" s="57">
        <f t="shared" si="104"/>
        <v>70</v>
      </c>
      <c r="UO1242" s="57">
        <f t="shared" si="104"/>
        <v>2953440</v>
      </c>
      <c r="UP1242" s="57">
        <f t="shared" si="104"/>
        <v>2975560</v>
      </c>
      <c r="UQ1242" s="57">
        <f t="shared" si="104"/>
        <v>3000690</v>
      </c>
      <c r="UR1242" s="57">
        <f t="shared" si="104"/>
        <v>6997690</v>
      </c>
      <c r="US1242" s="57">
        <f t="shared" si="104"/>
        <v>7136220</v>
      </c>
      <c r="UT1242" s="57">
        <f t="shared" si="104"/>
        <v>7301070</v>
      </c>
      <c r="UU1242" s="98" t="s">
        <v>216</v>
      </c>
      <c r="UV1242" s="98" t="s">
        <v>216</v>
      </c>
      <c r="UW1242" s="98" t="s">
        <v>216</v>
      </c>
      <c r="UX1242" s="98" t="s">
        <v>216</v>
      </c>
      <c r="UY1242" s="98" t="s">
        <v>216</v>
      </c>
      <c r="UZ1242" s="98" t="s">
        <v>216</v>
      </c>
      <c r="VA1242" s="57">
        <f t="shared" ref="VA1242:VO1242" si="105">SUM(VA1243:VA1256)</f>
        <v>3305199.8</v>
      </c>
      <c r="VB1242" s="57">
        <f t="shared" si="105"/>
        <v>3487299.9</v>
      </c>
      <c r="VC1242" s="57">
        <f t="shared" si="105"/>
        <v>3715000.1</v>
      </c>
      <c r="VD1242" s="57">
        <f t="shared" si="105"/>
        <v>916265</v>
      </c>
      <c r="VE1242" s="57">
        <f t="shared" si="105"/>
        <v>887413.8</v>
      </c>
      <c r="VF1242" s="57">
        <f t="shared" si="105"/>
        <v>888592.6</v>
      </c>
      <c r="VG1242" s="57">
        <f t="shared" si="105"/>
        <v>0</v>
      </c>
      <c r="VH1242" s="57">
        <f t="shared" si="105"/>
        <v>0</v>
      </c>
      <c r="VI1242" s="57">
        <f t="shared" si="105"/>
        <v>0</v>
      </c>
      <c r="VJ1242" s="57">
        <f t="shared" si="105"/>
        <v>0</v>
      </c>
      <c r="VK1242" s="57">
        <f t="shared" si="105"/>
        <v>0</v>
      </c>
      <c r="VL1242" s="57">
        <f t="shared" si="105"/>
        <v>0</v>
      </c>
      <c r="VM1242" s="57">
        <f t="shared" si="105"/>
        <v>0</v>
      </c>
      <c r="VN1242" s="57">
        <f t="shared" si="105"/>
        <v>0</v>
      </c>
      <c r="VO1242" s="57">
        <f t="shared" si="105"/>
        <v>0</v>
      </c>
      <c r="VP1242" s="98" t="s">
        <v>216</v>
      </c>
      <c r="VQ1242" s="98" t="s">
        <v>216</v>
      </c>
      <c r="VR1242" s="98" t="s">
        <v>216</v>
      </c>
      <c r="VS1242" s="98" t="s">
        <v>216</v>
      </c>
      <c r="VT1242" s="98" t="s">
        <v>216</v>
      </c>
      <c r="VU1242" s="98" t="s">
        <v>216</v>
      </c>
      <c r="VV1242" s="57">
        <f t="shared" ref="VV1242:WJ1242" si="106">SUM(VV1243:VV1256)</f>
        <v>0</v>
      </c>
      <c r="VW1242" s="57">
        <f t="shared" si="106"/>
        <v>0</v>
      </c>
      <c r="VX1242" s="57">
        <f t="shared" si="106"/>
        <v>0</v>
      </c>
      <c r="VY1242" s="57">
        <f t="shared" si="106"/>
        <v>0</v>
      </c>
      <c r="VZ1242" s="57">
        <f t="shared" si="106"/>
        <v>0</v>
      </c>
      <c r="WA1242" s="57">
        <f t="shared" si="106"/>
        <v>0</v>
      </c>
      <c r="WB1242" s="57">
        <f t="shared" si="106"/>
        <v>0</v>
      </c>
      <c r="WC1242" s="57">
        <f t="shared" si="106"/>
        <v>0</v>
      </c>
      <c r="WD1242" s="57">
        <f t="shared" si="106"/>
        <v>0</v>
      </c>
      <c r="WE1242" s="57">
        <f t="shared" si="106"/>
        <v>0</v>
      </c>
      <c r="WF1242" s="57">
        <f t="shared" si="106"/>
        <v>0</v>
      </c>
      <c r="WG1242" s="57">
        <f t="shared" si="106"/>
        <v>0</v>
      </c>
      <c r="WH1242" s="57">
        <f t="shared" si="106"/>
        <v>0</v>
      </c>
      <c r="WI1242" s="57">
        <f t="shared" si="106"/>
        <v>0</v>
      </c>
      <c r="WJ1242" s="57">
        <f t="shared" si="106"/>
        <v>0</v>
      </c>
      <c r="WK1242" s="98" t="s">
        <v>216</v>
      </c>
      <c r="WL1242" s="98" t="s">
        <v>216</v>
      </c>
      <c r="WM1242" s="98" t="s">
        <v>216</v>
      </c>
      <c r="WN1242" s="98" t="s">
        <v>216</v>
      </c>
      <c r="WO1242" s="98" t="s">
        <v>216</v>
      </c>
      <c r="WP1242" s="98" t="s">
        <v>216</v>
      </c>
      <c r="WQ1242" s="57">
        <f t="shared" ref="WQ1242:XE1242" si="107">SUM(WQ1243:WQ1256)</f>
        <v>0</v>
      </c>
      <c r="WR1242" s="57">
        <f t="shared" si="107"/>
        <v>0</v>
      </c>
      <c r="WS1242" s="57">
        <f t="shared" si="107"/>
        <v>0</v>
      </c>
      <c r="WT1242" s="57">
        <f t="shared" si="107"/>
        <v>0</v>
      </c>
      <c r="WU1242" s="57">
        <f t="shared" si="107"/>
        <v>0</v>
      </c>
      <c r="WV1242" s="57">
        <f t="shared" si="107"/>
        <v>0</v>
      </c>
      <c r="WW1242" s="57">
        <f t="shared" si="107"/>
        <v>0</v>
      </c>
      <c r="WX1242" s="57">
        <f t="shared" si="107"/>
        <v>0</v>
      </c>
      <c r="WY1242" s="57">
        <f t="shared" si="107"/>
        <v>0</v>
      </c>
      <c r="WZ1242" s="57">
        <f t="shared" si="107"/>
        <v>0</v>
      </c>
      <c r="XA1242" s="57">
        <f t="shared" si="107"/>
        <v>0</v>
      </c>
      <c r="XB1242" s="57">
        <f t="shared" si="107"/>
        <v>0</v>
      </c>
      <c r="XC1242" s="57">
        <f t="shared" si="107"/>
        <v>0</v>
      </c>
      <c r="XD1242" s="57">
        <f t="shared" si="107"/>
        <v>0</v>
      </c>
      <c r="XE1242" s="57">
        <f t="shared" si="107"/>
        <v>0</v>
      </c>
      <c r="XF1242" s="98" t="s">
        <v>216</v>
      </c>
      <c r="XG1242" s="98" t="s">
        <v>216</v>
      </c>
      <c r="XH1242" s="98" t="s">
        <v>216</v>
      </c>
      <c r="XI1242" s="98" t="s">
        <v>216</v>
      </c>
      <c r="XJ1242" s="98" t="s">
        <v>216</v>
      </c>
      <c r="XK1242" s="98" t="s">
        <v>216</v>
      </c>
      <c r="XL1242" s="57">
        <f t="shared" ref="XL1242:XZ1242" si="108">SUM(XL1243:XL1256)</f>
        <v>0</v>
      </c>
      <c r="XM1242" s="57">
        <f t="shared" si="108"/>
        <v>0</v>
      </c>
      <c r="XN1242" s="57">
        <f t="shared" si="108"/>
        <v>0</v>
      </c>
      <c r="XO1242" s="57">
        <f t="shared" si="108"/>
        <v>0</v>
      </c>
      <c r="XP1242" s="57">
        <f t="shared" si="108"/>
        <v>0</v>
      </c>
      <c r="XQ1242" s="57">
        <f t="shared" si="108"/>
        <v>0</v>
      </c>
      <c r="XR1242" s="57">
        <f t="shared" si="108"/>
        <v>0</v>
      </c>
      <c r="XS1242" s="57">
        <f t="shared" si="108"/>
        <v>0</v>
      </c>
      <c r="XT1242" s="57">
        <f t="shared" si="108"/>
        <v>0</v>
      </c>
      <c r="XU1242" s="57">
        <f t="shared" si="108"/>
        <v>0</v>
      </c>
      <c r="XV1242" s="57">
        <f t="shared" si="108"/>
        <v>0</v>
      </c>
      <c r="XW1242" s="57">
        <f t="shared" si="108"/>
        <v>0</v>
      </c>
      <c r="XX1242" s="57">
        <f t="shared" si="108"/>
        <v>0</v>
      </c>
      <c r="XY1242" s="57">
        <f t="shared" si="108"/>
        <v>0</v>
      </c>
      <c r="XZ1242" s="57">
        <f t="shared" si="108"/>
        <v>0</v>
      </c>
      <c r="YA1242" s="98" t="s">
        <v>216</v>
      </c>
      <c r="YB1242" s="98" t="s">
        <v>216</v>
      </c>
      <c r="YC1242" s="98" t="s">
        <v>216</v>
      </c>
      <c r="YD1242" s="98" t="s">
        <v>216</v>
      </c>
      <c r="YE1242" s="98" t="s">
        <v>216</v>
      </c>
      <c r="YF1242" s="98" t="s">
        <v>216</v>
      </c>
      <c r="YG1242" s="57">
        <f t="shared" ref="YG1242:YL1242" si="109">SUM(YG1243:YG1256)</f>
        <v>0</v>
      </c>
      <c r="YH1242" s="57">
        <f t="shared" si="109"/>
        <v>0</v>
      </c>
      <c r="YI1242" s="57">
        <f t="shared" si="109"/>
        <v>0</v>
      </c>
      <c r="YJ1242" s="57">
        <f t="shared" si="109"/>
        <v>0</v>
      </c>
      <c r="YK1242" s="57">
        <f t="shared" si="109"/>
        <v>0</v>
      </c>
      <c r="YL1242" s="57">
        <f t="shared" si="109"/>
        <v>0</v>
      </c>
      <c r="YM1242" s="57">
        <f>SUM(YM1243:YM1256)</f>
        <v>97</v>
      </c>
      <c r="YN1242" s="57">
        <f t="shared" ref="YN1242:YU1242" si="110">SUM(YN1243:YN1256)</f>
        <v>97</v>
      </c>
      <c r="YO1242" s="57">
        <f t="shared" si="110"/>
        <v>97</v>
      </c>
      <c r="YP1242" s="57">
        <f t="shared" si="110"/>
        <v>4092624</v>
      </c>
      <c r="YQ1242" s="57">
        <f t="shared" si="110"/>
        <v>4123276</v>
      </c>
      <c r="YR1242" s="57">
        <f t="shared" si="110"/>
        <v>4158099</v>
      </c>
      <c r="YS1242" s="57">
        <f t="shared" si="110"/>
        <v>9696799</v>
      </c>
      <c r="YT1242" s="57">
        <f t="shared" si="110"/>
        <v>9888762</v>
      </c>
      <c r="YU1242" s="57">
        <f t="shared" si="110"/>
        <v>10117197</v>
      </c>
      <c r="YV1242" s="98" t="s">
        <v>216</v>
      </c>
      <c r="YW1242" s="98" t="s">
        <v>216</v>
      </c>
      <c r="YX1242" s="98" t="s">
        <v>216</v>
      </c>
      <c r="YY1242" s="98" t="s">
        <v>216</v>
      </c>
      <c r="YZ1242" s="98" t="s">
        <v>216</v>
      </c>
      <c r="ZA1242" s="98" t="s">
        <v>216</v>
      </c>
      <c r="ZB1242" s="57">
        <f t="shared" ref="ZB1242:ZG1242" si="111">SUM(ZB1243:ZB1256)</f>
        <v>4605799.59</v>
      </c>
      <c r="ZC1242" s="57">
        <f t="shared" si="111"/>
        <v>4793900.05</v>
      </c>
      <c r="ZD1242" s="57">
        <f t="shared" si="111"/>
        <v>5093999.62</v>
      </c>
      <c r="ZE1242" s="57">
        <f t="shared" si="111"/>
        <v>1871549.04</v>
      </c>
      <c r="ZF1242" s="57">
        <f t="shared" si="111"/>
        <v>1807818.1</v>
      </c>
      <c r="ZG1242" s="57">
        <f t="shared" si="111"/>
        <v>1810347.86</v>
      </c>
    </row>
    <row r="1243" spans="1:683" ht="36" hidden="1">
      <c r="A1243" s="87" t="s">
        <v>77</v>
      </c>
      <c r="B1243" s="87" t="s">
        <v>82</v>
      </c>
      <c r="C1243" s="5"/>
      <c r="D1243" s="160"/>
      <c r="E1243" s="76"/>
      <c r="F1243" s="38">
        <f t="shared" ref="F1243:H1256" si="112">F17</f>
        <v>47873</v>
      </c>
      <c r="G1243" s="38">
        <f t="shared" si="112"/>
        <v>48237</v>
      </c>
      <c r="H1243" s="38">
        <f t="shared" si="112"/>
        <v>48650</v>
      </c>
      <c r="I1243" s="25">
        <f t="shared" ref="I1243:I1256" si="113">F322</f>
        <v>115474</v>
      </c>
      <c r="J1243" s="25">
        <f t="shared" ref="J1243:J1256" si="114">G322</f>
        <v>117767</v>
      </c>
      <c r="K1243" s="25">
        <f t="shared" ref="K1243:K1256" si="115">H322</f>
        <v>120496</v>
      </c>
      <c r="L1243" s="30"/>
      <c r="M1243" s="30"/>
      <c r="N1243" s="30"/>
      <c r="O1243" s="25">
        <f>$F1243*L1243</f>
        <v>0</v>
      </c>
      <c r="P1243" s="25">
        <f>$G1243*M1243</f>
        <v>0</v>
      </c>
      <c r="Q1243" s="25">
        <f>$H1243*N1243</f>
        <v>0</v>
      </c>
      <c r="R1243" s="25">
        <f>$I1243*L1243</f>
        <v>0</v>
      </c>
      <c r="S1243" s="25">
        <f>$J1243*M1243</f>
        <v>0</v>
      </c>
      <c r="T1243" s="25">
        <f>$K1243*N1243</f>
        <v>0</v>
      </c>
      <c r="U1243" s="25">
        <f>$F1243*U$1271</f>
        <v>0</v>
      </c>
      <c r="V1243" s="25">
        <f>$G1243*V$1271</f>
        <v>0</v>
      </c>
      <c r="W1243" s="25">
        <f>$H1243*W$1271</f>
        <v>0</v>
      </c>
      <c r="X1243" s="25">
        <f>$I1243*X$1271</f>
        <v>0</v>
      </c>
      <c r="Y1243" s="25">
        <f>$J1243*Y$1271</f>
        <v>0</v>
      </c>
      <c r="Z1243" s="25">
        <f>$K1243*Z$1271</f>
        <v>0</v>
      </c>
      <c r="AA1243" s="25">
        <f>L1243*U1243</f>
        <v>0</v>
      </c>
      <c r="AB1243" s="25">
        <f t="shared" ref="AB1243:AC1256" si="116">M1243*V1243</f>
        <v>0</v>
      </c>
      <c r="AC1243" s="25">
        <f t="shared" si="116"/>
        <v>0</v>
      </c>
      <c r="AD1243" s="25">
        <f>L1243*X1243</f>
        <v>0</v>
      </c>
      <c r="AE1243" s="25">
        <f t="shared" ref="AE1243:AF1256" si="117">M1243*Y1243</f>
        <v>0</v>
      </c>
      <c r="AF1243" s="25">
        <f t="shared" si="117"/>
        <v>0</v>
      </c>
      <c r="AG1243" s="30"/>
      <c r="AH1243" s="30"/>
      <c r="AI1243" s="30"/>
      <c r="AJ1243" s="25">
        <f t="shared" ref="AJ1243:AJ1256" si="118">$F1243*AG1243</f>
        <v>0</v>
      </c>
      <c r="AK1243" s="25">
        <f t="shared" ref="AK1243:AK1256" si="119">$G1243*AH1243</f>
        <v>0</v>
      </c>
      <c r="AL1243" s="25">
        <f t="shared" ref="AL1243:AL1256" si="120">$H1243*AI1243</f>
        <v>0</v>
      </c>
      <c r="AM1243" s="25">
        <f t="shared" ref="AM1243:AM1256" si="121">$I1243*AG1243</f>
        <v>0</v>
      </c>
      <c r="AN1243" s="25">
        <f t="shared" ref="AN1243:AN1256" si="122">$J1243*AH1243</f>
        <v>0</v>
      </c>
      <c r="AO1243" s="25">
        <f t="shared" ref="AO1243:AO1256" si="123">$K1243*AI1243</f>
        <v>0</v>
      </c>
      <c r="AP1243" s="25">
        <f>$F1243*AP$1271</f>
        <v>0</v>
      </c>
      <c r="AQ1243" s="25">
        <f>$G1243*AQ$1271</f>
        <v>0</v>
      </c>
      <c r="AR1243" s="25">
        <f>$H1243*AR$1271</f>
        <v>0</v>
      </c>
      <c r="AS1243" s="25">
        <f>$I1243*AS$1271</f>
        <v>0</v>
      </c>
      <c r="AT1243" s="25">
        <f>$J1243*AT$1271</f>
        <v>0</v>
      </c>
      <c r="AU1243" s="25">
        <f>$K1243*AU$1271</f>
        <v>0</v>
      </c>
      <c r="AV1243" s="25">
        <f t="shared" ref="AV1243:AX1256" si="124">AG1243*AP1243</f>
        <v>0</v>
      </c>
      <c r="AW1243" s="25">
        <f t="shared" si="124"/>
        <v>0</v>
      </c>
      <c r="AX1243" s="25">
        <f t="shared" si="124"/>
        <v>0</v>
      </c>
      <c r="AY1243" s="25">
        <f t="shared" ref="AY1243:BA1256" si="125">AG1243*AS1243</f>
        <v>0</v>
      </c>
      <c r="AZ1243" s="25">
        <f t="shared" si="125"/>
        <v>0</v>
      </c>
      <c r="BA1243" s="25">
        <f t="shared" si="125"/>
        <v>0</v>
      </c>
      <c r="BB1243" s="30"/>
      <c r="BC1243" s="30"/>
      <c r="BD1243" s="30"/>
      <c r="BE1243" s="25">
        <f t="shared" ref="BE1243:BE1256" si="126">$F1243*BB1243</f>
        <v>0</v>
      </c>
      <c r="BF1243" s="25">
        <f t="shared" ref="BF1243:BF1256" si="127">$G1243*BC1243</f>
        <v>0</v>
      </c>
      <c r="BG1243" s="25">
        <f t="shared" ref="BG1243:BG1256" si="128">$H1243*BD1243</f>
        <v>0</v>
      </c>
      <c r="BH1243" s="25">
        <f t="shared" ref="BH1243:BH1256" si="129">$I1243*BB1243</f>
        <v>0</v>
      </c>
      <c r="BI1243" s="25">
        <f t="shared" ref="BI1243:BI1256" si="130">$J1243*BC1243</f>
        <v>0</v>
      </c>
      <c r="BJ1243" s="25">
        <f t="shared" ref="BJ1243:BJ1256" si="131">$K1243*BD1243</f>
        <v>0</v>
      </c>
      <c r="BK1243" s="25">
        <f>$F1243*BK$1271</f>
        <v>0</v>
      </c>
      <c r="BL1243" s="25">
        <f>$G1243*BL$1271</f>
        <v>0</v>
      </c>
      <c r="BM1243" s="25">
        <f>$H1243*BM$1271</f>
        <v>0</v>
      </c>
      <c r="BN1243" s="25">
        <f>$I1243*BN$1271</f>
        <v>0</v>
      </c>
      <c r="BO1243" s="25">
        <f>$J1243*BO$1271</f>
        <v>0</v>
      </c>
      <c r="BP1243" s="25">
        <f>$K1243*BP$1271</f>
        <v>0</v>
      </c>
      <c r="BQ1243" s="25">
        <f t="shared" ref="BQ1243:BS1256" si="132">BB1243*BK1243</f>
        <v>0</v>
      </c>
      <c r="BR1243" s="25">
        <f t="shared" si="132"/>
        <v>0</v>
      </c>
      <c r="BS1243" s="25">
        <f t="shared" si="132"/>
        <v>0</v>
      </c>
      <c r="BT1243" s="25">
        <f t="shared" ref="BT1243:BV1256" si="133">BB1243*BN1243</f>
        <v>0</v>
      </c>
      <c r="BU1243" s="25">
        <f t="shared" si="133"/>
        <v>0</v>
      </c>
      <c r="BV1243" s="25">
        <f t="shared" si="133"/>
        <v>0</v>
      </c>
      <c r="BW1243" s="30"/>
      <c r="BX1243" s="30"/>
      <c r="BY1243" s="30"/>
      <c r="BZ1243" s="25">
        <f t="shared" ref="BZ1243:BZ1256" si="134">$F1243*BW1243</f>
        <v>0</v>
      </c>
      <c r="CA1243" s="25">
        <f t="shared" ref="CA1243:CA1256" si="135">$G1243*BX1243</f>
        <v>0</v>
      </c>
      <c r="CB1243" s="25">
        <f t="shared" ref="CB1243:CB1256" si="136">$H1243*BY1243</f>
        <v>0</v>
      </c>
      <c r="CC1243" s="25">
        <f t="shared" ref="CC1243:CC1256" si="137">$I1243*BW1243</f>
        <v>0</v>
      </c>
      <c r="CD1243" s="25">
        <f t="shared" ref="CD1243:CD1256" si="138">$J1243*BX1243</f>
        <v>0</v>
      </c>
      <c r="CE1243" s="25">
        <f t="shared" ref="CE1243:CE1256" si="139">$K1243*BY1243</f>
        <v>0</v>
      </c>
      <c r="CF1243" s="25">
        <f>$F1243*CF$1271</f>
        <v>0</v>
      </c>
      <c r="CG1243" s="25">
        <f>$G1243*CG$1271</f>
        <v>0</v>
      </c>
      <c r="CH1243" s="25">
        <f>$H1243*CH$1271</f>
        <v>0</v>
      </c>
      <c r="CI1243" s="25">
        <f>$I1243*CI$1271</f>
        <v>0</v>
      </c>
      <c r="CJ1243" s="25">
        <f>$J1243*CJ$1271</f>
        <v>0</v>
      </c>
      <c r="CK1243" s="25">
        <f>$K1243*CK$1271</f>
        <v>0</v>
      </c>
      <c r="CL1243" s="25">
        <f t="shared" ref="CL1243:CN1256" si="140">BW1243*CF1243</f>
        <v>0</v>
      </c>
      <c r="CM1243" s="25">
        <f t="shared" si="140"/>
        <v>0</v>
      </c>
      <c r="CN1243" s="25">
        <f t="shared" si="140"/>
        <v>0</v>
      </c>
      <c r="CO1243" s="25">
        <f t="shared" ref="CO1243:CQ1256" si="141">BW1243*CI1243</f>
        <v>0</v>
      </c>
      <c r="CP1243" s="25">
        <f t="shared" si="141"/>
        <v>0</v>
      </c>
      <c r="CQ1243" s="25">
        <f t="shared" si="141"/>
        <v>0</v>
      </c>
      <c r="CR1243" s="30"/>
      <c r="CS1243" s="30"/>
      <c r="CT1243" s="30"/>
      <c r="CU1243" s="25">
        <f t="shared" ref="CU1243:CU1256" si="142">$F1243*CR1243</f>
        <v>0</v>
      </c>
      <c r="CV1243" s="25">
        <f t="shared" ref="CV1243:CV1256" si="143">$G1243*CS1243</f>
        <v>0</v>
      </c>
      <c r="CW1243" s="25">
        <f t="shared" ref="CW1243:CW1256" si="144">$H1243*CT1243</f>
        <v>0</v>
      </c>
      <c r="CX1243" s="25">
        <f t="shared" ref="CX1243:CX1256" si="145">$I1243*CR1243</f>
        <v>0</v>
      </c>
      <c r="CY1243" s="25">
        <f t="shared" ref="CY1243:CY1256" si="146">$J1243*CS1243</f>
        <v>0</v>
      </c>
      <c r="CZ1243" s="25">
        <f t="shared" ref="CZ1243:CZ1256" si="147">$K1243*CT1243</f>
        <v>0</v>
      </c>
      <c r="DA1243" s="25">
        <f>$F1243*DA$1271</f>
        <v>0</v>
      </c>
      <c r="DB1243" s="25">
        <f>$G1243*DB$1271</f>
        <v>0</v>
      </c>
      <c r="DC1243" s="25">
        <f>$H1243*DC$1271</f>
        <v>0</v>
      </c>
      <c r="DD1243" s="25">
        <f>$I1243*DD$1271</f>
        <v>0</v>
      </c>
      <c r="DE1243" s="25">
        <f>$J1243*DE$1271</f>
        <v>0</v>
      </c>
      <c r="DF1243" s="25">
        <f>$K1243*DF$1271</f>
        <v>0</v>
      </c>
      <c r="DG1243" s="25">
        <f t="shared" ref="DG1243:DI1256" si="148">CR1243*DA1243</f>
        <v>0</v>
      </c>
      <c r="DH1243" s="25">
        <f t="shared" si="148"/>
        <v>0</v>
      </c>
      <c r="DI1243" s="25">
        <f t="shared" si="148"/>
        <v>0</v>
      </c>
      <c r="DJ1243" s="25">
        <f t="shared" ref="DJ1243:DL1256" si="149">CR1243*DD1243</f>
        <v>0</v>
      </c>
      <c r="DK1243" s="25">
        <f t="shared" si="149"/>
        <v>0</v>
      </c>
      <c r="DL1243" s="25">
        <f t="shared" si="149"/>
        <v>0</v>
      </c>
      <c r="DM1243" s="30"/>
      <c r="DN1243" s="30"/>
      <c r="DO1243" s="30"/>
      <c r="DP1243" s="25">
        <f t="shared" ref="DP1243:DP1256" si="150">$F1243*DM1243</f>
        <v>0</v>
      </c>
      <c r="DQ1243" s="25">
        <f t="shared" ref="DQ1243:DQ1256" si="151">$G1243*DN1243</f>
        <v>0</v>
      </c>
      <c r="DR1243" s="25">
        <f t="shared" ref="DR1243:DR1256" si="152">$H1243*DO1243</f>
        <v>0</v>
      </c>
      <c r="DS1243" s="25">
        <f t="shared" ref="DS1243:DS1256" si="153">$I1243*DM1243</f>
        <v>0</v>
      </c>
      <c r="DT1243" s="25">
        <f t="shared" ref="DT1243:DT1256" si="154">$J1243*DN1243</f>
        <v>0</v>
      </c>
      <c r="DU1243" s="25">
        <f t="shared" ref="DU1243:DU1256" si="155">$K1243*DO1243</f>
        <v>0</v>
      </c>
      <c r="DV1243" s="25">
        <f>$F1243*DV$1271</f>
        <v>0</v>
      </c>
      <c r="DW1243" s="25">
        <f>$G1243*DW$1271</f>
        <v>0</v>
      </c>
      <c r="DX1243" s="25">
        <f>$H1243*DX$1271</f>
        <v>0</v>
      </c>
      <c r="DY1243" s="25">
        <f>$I1243*DY$1271</f>
        <v>0</v>
      </c>
      <c r="DZ1243" s="25">
        <f>$J1243*DZ$1271</f>
        <v>0</v>
      </c>
      <c r="EA1243" s="25">
        <f>$K1243*EA$1271</f>
        <v>0</v>
      </c>
      <c r="EB1243" s="25">
        <f t="shared" ref="EB1243:ED1256" si="156">DM1243*DV1243</f>
        <v>0</v>
      </c>
      <c r="EC1243" s="25">
        <f t="shared" si="156"/>
        <v>0</v>
      </c>
      <c r="ED1243" s="25">
        <f t="shared" si="156"/>
        <v>0</v>
      </c>
      <c r="EE1243" s="25">
        <f t="shared" ref="EE1243:EG1256" si="157">DM1243*DY1243</f>
        <v>0</v>
      </c>
      <c r="EF1243" s="25">
        <f t="shared" si="157"/>
        <v>0</v>
      </c>
      <c r="EG1243" s="25">
        <f t="shared" si="157"/>
        <v>0</v>
      </c>
      <c r="EH1243" s="30"/>
      <c r="EI1243" s="30"/>
      <c r="EJ1243" s="30"/>
      <c r="EK1243" s="25">
        <f t="shared" ref="EK1243:EK1256" si="158">$F1243*EH1243</f>
        <v>0</v>
      </c>
      <c r="EL1243" s="25">
        <f t="shared" ref="EL1243:EL1256" si="159">$G1243*EI1243</f>
        <v>0</v>
      </c>
      <c r="EM1243" s="25">
        <f t="shared" ref="EM1243:EM1256" si="160">$H1243*EJ1243</f>
        <v>0</v>
      </c>
      <c r="EN1243" s="25">
        <f t="shared" ref="EN1243:EN1256" si="161">$I1243*EH1243</f>
        <v>0</v>
      </c>
      <c r="EO1243" s="25">
        <f t="shared" ref="EO1243:EO1256" si="162">$J1243*EI1243</f>
        <v>0</v>
      </c>
      <c r="EP1243" s="25">
        <f t="shared" ref="EP1243:EP1256" si="163">$K1243*EJ1243</f>
        <v>0</v>
      </c>
      <c r="EQ1243" s="25">
        <f>$F1243*EQ$1271</f>
        <v>0</v>
      </c>
      <c r="ER1243" s="25">
        <f>$G1243*ER$1271</f>
        <v>0</v>
      </c>
      <c r="ES1243" s="25">
        <f>$H1243*ES$1271</f>
        <v>0</v>
      </c>
      <c r="ET1243" s="25">
        <f>$I1243*ET$1271</f>
        <v>0</v>
      </c>
      <c r="EU1243" s="25">
        <f>$J1243*EU$1271</f>
        <v>0</v>
      </c>
      <c r="EV1243" s="25">
        <f>$K1243*EV$1271</f>
        <v>0</v>
      </c>
      <c r="EW1243" s="25">
        <f t="shared" ref="EW1243:EY1256" si="164">EH1243*EQ1243</f>
        <v>0</v>
      </c>
      <c r="EX1243" s="25">
        <f t="shared" si="164"/>
        <v>0</v>
      </c>
      <c r="EY1243" s="25">
        <f t="shared" si="164"/>
        <v>0</v>
      </c>
      <c r="EZ1243" s="25">
        <f t="shared" ref="EZ1243:FB1256" si="165">EH1243*ET1243</f>
        <v>0</v>
      </c>
      <c r="FA1243" s="25">
        <f t="shared" si="165"/>
        <v>0</v>
      </c>
      <c r="FB1243" s="25">
        <f t="shared" si="165"/>
        <v>0</v>
      </c>
      <c r="FC1243" s="30"/>
      <c r="FD1243" s="30"/>
      <c r="FE1243" s="30"/>
      <c r="FF1243" s="25">
        <f t="shared" ref="FF1243:FF1256" si="166">$F1243*FC1243</f>
        <v>0</v>
      </c>
      <c r="FG1243" s="25">
        <f t="shared" ref="FG1243:FG1256" si="167">$G1243*FD1243</f>
        <v>0</v>
      </c>
      <c r="FH1243" s="25">
        <f t="shared" ref="FH1243:FH1256" si="168">$H1243*FE1243</f>
        <v>0</v>
      </c>
      <c r="FI1243" s="25">
        <f t="shared" ref="FI1243:FI1256" si="169">$I1243*FC1243</f>
        <v>0</v>
      </c>
      <c r="FJ1243" s="25">
        <f t="shared" ref="FJ1243:FJ1256" si="170">$J1243*FD1243</f>
        <v>0</v>
      </c>
      <c r="FK1243" s="25">
        <f t="shared" ref="FK1243:FK1256" si="171">$K1243*FE1243</f>
        <v>0</v>
      </c>
      <c r="FL1243" s="25">
        <f>$F1243*FL$1271</f>
        <v>0</v>
      </c>
      <c r="FM1243" s="25">
        <f>$G1243*FM$1271</f>
        <v>0</v>
      </c>
      <c r="FN1243" s="25">
        <f>$H1243*FN$1271</f>
        <v>0</v>
      </c>
      <c r="FO1243" s="25">
        <f>$I1243*FO$1271</f>
        <v>0</v>
      </c>
      <c r="FP1243" s="25">
        <f>$J1243*FP$1271</f>
        <v>0</v>
      </c>
      <c r="FQ1243" s="25">
        <f>$K1243*FQ$1271</f>
        <v>0</v>
      </c>
      <c r="FR1243" s="25">
        <f t="shared" ref="FR1243:FT1256" si="172">FC1243*FL1243</f>
        <v>0</v>
      </c>
      <c r="FS1243" s="25">
        <f t="shared" si="172"/>
        <v>0</v>
      </c>
      <c r="FT1243" s="25">
        <f t="shared" si="172"/>
        <v>0</v>
      </c>
      <c r="FU1243" s="25">
        <f t="shared" ref="FU1243:FW1256" si="173">FC1243*FO1243</f>
        <v>0</v>
      </c>
      <c r="FV1243" s="25">
        <f t="shared" si="173"/>
        <v>0</v>
      </c>
      <c r="FW1243" s="25">
        <f t="shared" si="173"/>
        <v>0</v>
      </c>
      <c r="FX1243" s="30"/>
      <c r="FY1243" s="30"/>
      <c r="FZ1243" s="30"/>
      <c r="GA1243" s="25">
        <f t="shared" ref="GA1243:GA1256" si="174">$F1243*FX1243</f>
        <v>0</v>
      </c>
      <c r="GB1243" s="25">
        <f t="shared" ref="GB1243:GB1256" si="175">$G1243*FY1243</f>
        <v>0</v>
      </c>
      <c r="GC1243" s="25">
        <f t="shared" ref="GC1243:GC1256" si="176">$H1243*FZ1243</f>
        <v>0</v>
      </c>
      <c r="GD1243" s="25">
        <f t="shared" ref="GD1243:GD1256" si="177">$I1243*FX1243</f>
        <v>0</v>
      </c>
      <c r="GE1243" s="25">
        <f t="shared" ref="GE1243:GE1256" si="178">$J1243*FY1243</f>
        <v>0</v>
      </c>
      <c r="GF1243" s="25">
        <f t="shared" ref="GF1243:GF1256" si="179">$K1243*FZ1243</f>
        <v>0</v>
      </c>
      <c r="GG1243" s="25">
        <f>$F1243*GG$1271</f>
        <v>0</v>
      </c>
      <c r="GH1243" s="25">
        <f>$G1243*GH$1271</f>
        <v>0</v>
      </c>
      <c r="GI1243" s="25">
        <f>$H1243*GI$1271</f>
        <v>0</v>
      </c>
      <c r="GJ1243" s="25">
        <f>$I1243*GJ$1271</f>
        <v>0</v>
      </c>
      <c r="GK1243" s="25">
        <f>$J1243*GK$1271</f>
        <v>0</v>
      </c>
      <c r="GL1243" s="25">
        <f>$K1243*GL$1271</f>
        <v>0</v>
      </c>
      <c r="GM1243" s="25">
        <f t="shared" ref="GM1243:GO1256" si="180">FX1243*GG1243</f>
        <v>0</v>
      </c>
      <c r="GN1243" s="25">
        <f t="shared" si="180"/>
        <v>0</v>
      </c>
      <c r="GO1243" s="25">
        <f t="shared" si="180"/>
        <v>0</v>
      </c>
      <c r="GP1243" s="25">
        <f t="shared" ref="GP1243:GR1256" si="181">FX1243*GJ1243</f>
        <v>0</v>
      </c>
      <c r="GQ1243" s="25">
        <f t="shared" si="181"/>
        <v>0</v>
      </c>
      <c r="GR1243" s="25">
        <f t="shared" si="181"/>
        <v>0</v>
      </c>
      <c r="GS1243" s="30"/>
      <c r="GT1243" s="30"/>
      <c r="GU1243" s="30"/>
      <c r="GV1243" s="25">
        <f t="shared" ref="GV1243:GV1256" si="182">$F1243*GS1243</f>
        <v>0</v>
      </c>
      <c r="GW1243" s="25">
        <f t="shared" ref="GW1243:GW1256" si="183">$G1243*GT1243</f>
        <v>0</v>
      </c>
      <c r="GX1243" s="25">
        <f t="shared" ref="GX1243:GX1256" si="184">$H1243*GU1243</f>
        <v>0</v>
      </c>
      <c r="GY1243" s="25">
        <f t="shared" ref="GY1243:GY1256" si="185">$I1243*GS1243</f>
        <v>0</v>
      </c>
      <c r="GZ1243" s="25">
        <f t="shared" ref="GZ1243:GZ1256" si="186">$J1243*GT1243</f>
        <v>0</v>
      </c>
      <c r="HA1243" s="25">
        <f t="shared" ref="HA1243:HA1256" si="187">$K1243*GU1243</f>
        <v>0</v>
      </c>
      <c r="HB1243" s="25">
        <f>$F1243*HB$1271</f>
        <v>54656.34</v>
      </c>
      <c r="HC1243" s="25">
        <f>$G1243*HC$1271</f>
        <v>54914.69</v>
      </c>
      <c r="HD1243" s="25">
        <f>$H1243*HD$1271</f>
        <v>57964.25</v>
      </c>
      <c r="HE1243" s="25">
        <f>$I1243*HE$1271</f>
        <v>40643.65</v>
      </c>
      <c r="HF1243" s="25">
        <f>$J1243*HF$1271</f>
        <v>39166.550000000003</v>
      </c>
      <c r="HG1243" s="25">
        <f>$K1243*HG$1271</f>
        <v>39231.300000000003</v>
      </c>
      <c r="HH1243" s="25">
        <f t="shared" ref="HH1243:HJ1256" si="188">GS1243*HB1243</f>
        <v>0</v>
      </c>
      <c r="HI1243" s="25">
        <f t="shared" si="188"/>
        <v>0</v>
      </c>
      <c r="HJ1243" s="25">
        <f t="shared" si="188"/>
        <v>0</v>
      </c>
      <c r="HK1243" s="25">
        <f t="shared" ref="HK1243:HM1256" si="189">GS1243*HE1243</f>
        <v>0</v>
      </c>
      <c r="HL1243" s="25">
        <f t="shared" si="189"/>
        <v>0</v>
      </c>
      <c r="HM1243" s="25">
        <f t="shared" si="189"/>
        <v>0</v>
      </c>
      <c r="HN1243" s="30"/>
      <c r="HO1243" s="30"/>
      <c r="HP1243" s="30"/>
      <c r="HQ1243" s="25">
        <f t="shared" ref="HQ1243:HQ1256" si="190">$F1243*HN1243</f>
        <v>0</v>
      </c>
      <c r="HR1243" s="25">
        <f t="shared" ref="HR1243:HR1256" si="191">$G1243*HO1243</f>
        <v>0</v>
      </c>
      <c r="HS1243" s="25">
        <f t="shared" ref="HS1243:HS1256" si="192">$H1243*HP1243</f>
        <v>0</v>
      </c>
      <c r="HT1243" s="25">
        <f t="shared" ref="HT1243:HT1256" si="193">$I1243*HN1243</f>
        <v>0</v>
      </c>
      <c r="HU1243" s="25">
        <f t="shared" ref="HU1243:HU1256" si="194">$J1243*HO1243</f>
        <v>0</v>
      </c>
      <c r="HV1243" s="25">
        <f t="shared" ref="HV1243:HV1256" si="195">$K1243*HP1243</f>
        <v>0</v>
      </c>
      <c r="HW1243" s="25">
        <f>$F1243*HW$1271</f>
        <v>0</v>
      </c>
      <c r="HX1243" s="25">
        <f>$G1243*HX$1271</f>
        <v>0</v>
      </c>
      <c r="HY1243" s="25">
        <f>$H1243*HY$1271</f>
        <v>0</v>
      </c>
      <c r="HZ1243" s="25">
        <f>$I1243*HZ$1271</f>
        <v>0</v>
      </c>
      <c r="IA1243" s="25">
        <f>$J1243*IA$1271</f>
        <v>0</v>
      </c>
      <c r="IB1243" s="25">
        <f>$K1243*IB$1271</f>
        <v>0</v>
      </c>
      <c r="IC1243" s="25">
        <f t="shared" ref="IC1243:IE1256" si="196">HN1243*HW1243</f>
        <v>0</v>
      </c>
      <c r="ID1243" s="25">
        <f t="shared" si="196"/>
        <v>0</v>
      </c>
      <c r="IE1243" s="25">
        <f t="shared" si="196"/>
        <v>0</v>
      </c>
      <c r="IF1243" s="25">
        <f t="shared" ref="IF1243:IH1256" si="197">HN1243*HZ1243</f>
        <v>0</v>
      </c>
      <c r="IG1243" s="25">
        <f t="shared" si="197"/>
        <v>0</v>
      </c>
      <c r="IH1243" s="25">
        <f t="shared" si="197"/>
        <v>0</v>
      </c>
      <c r="II1243" s="30"/>
      <c r="IJ1243" s="30"/>
      <c r="IK1243" s="30"/>
      <c r="IL1243" s="25">
        <f t="shared" ref="IL1243:IL1256" si="198">$F1243*II1243</f>
        <v>0</v>
      </c>
      <c r="IM1243" s="25">
        <f t="shared" ref="IM1243:IM1256" si="199">$G1243*IJ1243</f>
        <v>0</v>
      </c>
      <c r="IN1243" s="25">
        <f t="shared" ref="IN1243:IN1256" si="200">$H1243*IK1243</f>
        <v>0</v>
      </c>
      <c r="IO1243" s="25">
        <f t="shared" ref="IO1243:IO1256" si="201">$I1243*II1243</f>
        <v>0</v>
      </c>
      <c r="IP1243" s="25">
        <f t="shared" ref="IP1243:IP1256" si="202">$J1243*IJ1243</f>
        <v>0</v>
      </c>
      <c r="IQ1243" s="25">
        <f t="shared" ref="IQ1243:IQ1256" si="203">$K1243*IK1243</f>
        <v>0</v>
      </c>
      <c r="IR1243" s="25">
        <f>$F1243*IR$1271</f>
        <v>0</v>
      </c>
      <c r="IS1243" s="25">
        <f>$G1243*IS$1271</f>
        <v>0</v>
      </c>
      <c r="IT1243" s="25">
        <f>$H1243*IT$1271</f>
        <v>0</v>
      </c>
      <c r="IU1243" s="25">
        <f>$I1243*IU$1271</f>
        <v>0</v>
      </c>
      <c r="IV1243" s="25">
        <f>$J1243*IV$1271</f>
        <v>0</v>
      </c>
      <c r="IW1243" s="25">
        <f>$K1243*IW$1271</f>
        <v>0</v>
      </c>
      <c r="IX1243" s="25">
        <f t="shared" ref="IX1243:IZ1256" si="204">II1243*IR1243</f>
        <v>0</v>
      </c>
      <c r="IY1243" s="25">
        <f t="shared" si="204"/>
        <v>0</v>
      </c>
      <c r="IZ1243" s="25">
        <f t="shared" si="204"/>
        <v>0</v>
      </c>
      <c r="JA1243" s="25">
        <f t="shared" ref="JA1243:JC1256" si="205">II1243*IU1243</f>
        <v>0</v>
      </c>
      <c r="JB1243" s="25">
        <f t="shared" si="205"/>
        <v>0</v>
      </c>
      <c r="JC1243" s="25">
        <f t="shared" si="205"/>
        <v>0</v>
      </c>
      <c r="JD1243" s="30"/>
      <c r="JE1243" s="30"/>
      <c r="JF1243" s="30"/>
      <c r="JG1243" s="25">
        <f t="shared" ref="JG1243:JG1256" si="206">$F1243*JD1243</f>
        <v>0</v>
      </c>
      <c r="JH1243" s="25">
        <f t="shared" ref="JH1243:JH1256" si="207">$G1243*JE1243</f>
        <v>0</v>
      </c>
      <c r="JI1243" s="25">
        <f t="shared" ref="JI1243:JI1256" si="208">$H1243*JF1243</f>
        <v>0</v>
      </c>
      <c r="JJ1243" s="25">
        <f t="shared" ref="JJ1243:JJ1256" si="209">$I1243*JD1243</f>
        <v>0</v>
      </c>
      <c r="JK1243" s="25">
        <f t="shared" ref="JK1243:JK1256" si="210">$J1243*JE1243</f>
        <v>0</v>
      </c>
      <c r="JL1243" s="25">
        <f t="shared" ref="JL1243:JL1256" si="211">$K1243*JF1243</f>
        <v>0</v>
      </c>
      <c r="JM1243" s="25">
        <f>$F1243*JM$1271</f>
        <v>0</v>
      </c>
      <c r="JN1243" s="25">
        <f>$G1243*JN$1271</f>
        <v>0</v>
      </c>
      <c r="JO1243" s="25">
        <f>$H1243*JO$1271</f>
        <v>0</v>
      </c>
      <c r="JP1243" s="25">
        <f>$I1243*JP$1271</f>
        <v>0</v>
      </c>
      <c r="JQ1243" s="25">
        <f>$J1243*JQ$1271</f>
        <v>0</v>
      </c>
      <c r="JR1243" s="25">
        <f>$K1243*JR$1271</f>
        <v>0</v>
      </c>
      <c r="JS1243" s="25">
        <f t="shared" ref="JS1243:JU1256" si="212">JD1243*JM1243</f>
        <v>0</v>
      </c>
      <c r="JT1243" s="25">
        <f t="shared" si="212"/>
        <v>0</v>
      </c>
      <c r="JU1243" s="25">
        <f t="shared" si="212"/>
        <v>0</v>
      </c>
      <c r="JV1243" s="25">
        <f t="shared" ref="JV1243:JX1256" si="213">JD1243*JP1243</f>
        <v>0</v>
      </c>
      <c r="JW1243" s="25">
        <f t="shared" si="213"/>
        <v>0</v>
      </c>
      <c r="JX1243" s="25">
        <f t="shared" si="213"/>
        <v>0</v>
      </c>
      <c r="JY1243" s="30"/>
      <c r="JZ1243" s="30"/>
      <c r="KA1243" s="30"/>
      <c r="KB1243" s="25">
        <f t="shared" ref="KB1243:KB1256" si="214">$F1243*JY1243</f>
        <v>0</v>
      </c>
      <c r="KC1243" s="25">
        <f t="shared" ref="KC1243:KC1256" si="215">$G1243*JZ1243</f>
        <v>0</v>
      </c>
      <c r="KD1243" s="25">
        <f t="shared" ref="KD1243:KD1256" si="216">$H1243*KA1243</f>
        <v>0</v>
      </c>
      <c r="KE1243" s="25">
        <f t="shared" ref="KE1243:KE1256" si="217">$I1243*JY1243</f>
        <v>0</v>
      </c>
      <c r="KF1243" s="25">
        <f t="shared" ref="KF1243:KF1256" si="218">$J1243*JZ1243</f>
        <v>0</v>
      </c>
      <c r="KG1243" s="25">
        <f t="shared" ref="KG1243:KG1256" si="219">$K1243*KA1243</f>
        <v>0</v>
      </c>
      <c r="KH1243" s="25">
        <f>$F1243*KH$1271</f>
        <v>0</v>
      </c>
      <c r="KI1243" s="25">
        <f>$G1243*KI$1271</f>
        <v>0</v>
      </c>
      <c r="KJ1243" s="25">
        <f>$H1243*KJ$1271</f>
        <v>0</v>
      </c>
      <c r="KK1243" s="25">
        <f>$I1243*KK$1271</f>
        <v>0</v>
      </c>
      <c r="KL1243" s="25">
        <f>$J1243*KL$1271</f>
        <v>0</v>
      </c>
      <c r="KM1243" s="25">
        <f>$K1243*KM$1271</f>
        <v>0</v>
      </c>
      <c r="KN1243" s="25">
        <f t="shared" ref="KN1243:KP1256" si="220">JY1243*KH1243</f>
        <v>0</v>
      </c>
      <c r="KO1243" s="25">
        <f t="shared" si="220"/>
        <v>0</v>
      </c>
      <c r="KP1243" s="25">
        <f t="shared" si="220"/>
        <v>0</v>
      </c>
      <c r="KQ1243" s="25">
        <f t="shared" ref="KQ1243:KS1256" si="221">JY1243*KK1243</f>
        <v>0</v>
      </c>
      <c r="KR1243" s="25">
        <f t="shared" si="221"/>
        <v>0</v>
      </c>
      <c r="KS1243" s="25">
        <f t="shared" si="221"/>
        <v>0</v>
      </c>
      <c r="KT1243" s="30"/>
      <c r="KU1243" s="30"/>
      <c r="KV1243" s="30"/>
      <c r="KW1243" s="25">
        <f t="shared" ref="KW1243:KW1256" si="222">$F1243*KT1243</f>
        <v>0</v>
      </c>
      <c r="KX1243" s="25">
        <f t="shared" ref="KX1243:KX1256" si="223">$G1243*KU1243</f>
        <v>0</v>
      </c>
      <c r="KY1243" s="25">
        <f t="shared" ref="KY1243:KY1256" si="224">$H1243*KV1243</f>
        <v>0</v>
      </c>
      <c r="KZ1243" s="25">
        <f t="shared" ref="KZ1243:KZ1256" si="225">$I1243*KT1243</f>
        <v>0</v>
      </c>
      <c r="LA1243" s="25">
        <f t="shared" ref="LA1243:LA1256" si="226">$J1243*KU1243</f>
        <v>0</v>
      </c>
      <c r="LB1243" s="25">
        <f t="shared" ref="LB1243:LB1256" si="227">$K1243*KV1243</f>
        <v>0</v>
      </c>
      <c r="LC1243" s="25">
        <f>$F1243*LC$1271</f>
        <v>0</v>
      </c>
      <c r="LD1243" s="25">
        <f>$G1243*LD$1271</f>
        <v>0</v>
      </c>
      <c r="LE1243" s="25">
        <f>$H1243*LE$1271</f>
        <v>0</v>
      </c>
      <c r="LF1243" s="25">
        <f>$I1243*LF$1271</f>
        <v>0</v>
      </c>
      <c r="LG1243" s="25">
        <f>$J1243*LG$1271</f>
        <v>0</v>
      </c>
      <c r="LH1243" s="25">
        <f>$K1243*LH$1271</f>
        <v>0</v>
      </c>
      <c r="LI1243" s="25">
        <f t="shared" ref="LI1243:LK1256" si="228">KT1243*LC1243</f>
        <v>0</v>
      </c>
      <c r="LJ1243" s="25">
        <f t="shared" si="228"/>
        <v>0</v>
      </c>
      <c r="LK1243" s="25">
        <f t="shared" si="228"/>
        <v>0</v>
      </c>
      <c r="LL1243" s="25">
        <f t="shared" ref="LL1243:LN1256" si="229">KT1243*LF1243</f>
        <v>0</v>
      </c>
      <c r="LM1243" s="25">
        <f t="shared" si="229"/>
        <v>0</v>
      </c>
      <c r="LN1243" s="25">
        <f t="shared" si="229"/>
        <v>0</v>
      </c>
      <c r="LO1243" s="30"/>
      <c r="LP1243" s="30"/>
      <c r="LQ1243" s="30"/>
      <c r="LR1243" s="25">
        <f t="shared" ref="LR1243:LR1256" si="230">$F1243*LO1243</f>
        <v>0</v>
      </c>
      <c r="LS1243" s="25">
        <f t="shared" ref="LS1243:LS1256" si="231">$G1243*LP1243</f>
        <v>0</v>
      </c>
      <c r="LT1243" s="25">
        <f t="shared" ref="LT1243:LT1256" si="232">$H1243*LQ1243</f>
        <v>0</v>
      </c>
      <c r="LU1243" s="25">
        <f t="shared" ref="LU1243:LU1256" si="233">$I1243*LO1243</f>
        <v>0</v>
      </c>
      <c r="LV1243" s="25">
        <f t="shared" ref="LV1243:LV1256" si="234">$J1243*LP1243</f>
        <v>0</v>
      </c>
      <c r="LW1243" s="25">
        <f t="shared" ref="LW1243:LW1256" si="235">$K1243*LQ1243</f>
        <v>0</v>
      </c>
      <c r="LX1243" s="25">
        <f>$F1243*LX$1271</f>
        <v>0</v>
      </c>
      <c r="LY1243" s="25">
        <f>$G1243*LY$1271</f>
        <v>0</v>
      </c>
      <c r="LZ1243" s="25">
        <f>$H1243*LZ$1271</f>
        <v>0</v>
      </c>
      <c r="MA1243" s="25">
        <f>$I1243*MA$1271</f>
        <v>0</v>
      </c>
      <c r="MB1243" s="25">
        <f>$J1243*MB$1271</f>
        <v>0</v>
      </c>
      <c r="MC1243" s="25">
        <f>$K1243*MC$1271</f>
        <v>0</v>
      </c>
      <c r="MD1243" s="25">
        <f t="shared" ref="MD1243:MF1256" si="236">LO1243*LX1243</f>
        <v>0</v>
      </c>
      <c r="ME1243" s="25">
        <f t="shared" si="236"/>
        <v>0</v>
      </c>
      <c r="MF1243" s="25">
        <f t="shared" si="236"/>
        <v>0</v>
      </c>
      <c r="MG1243" s="25">
        <f t="shared" ref="MG1243:MI1256" si="237">LO1243*MA1243</f>
        <v>0</v>
      </c>
      <c r="MH1243" s="25">
        <f t="shared" si="237"/>
        <v>0</v>
      </c>
      <c r="MI1243" s="25">
        <f t="shared" si="237"/>
        <v>0</v>
      </c>
      <c r="MJ1243" s="30"/>
      <c r="MK1243" s="30"/>
      <c r="ML1243" s="30"/>
      <c r="MM1243" s="25">
        <f t="shared" ref="MM1243:MM1256" si="238">$F1243*MJ1243</f>
        <v>0</v>
      </c>
      <c r="MN1243" s="25">
        <f t="shared" ref="MN1243:MN1256" si="239">$G1243*MK1243</f>
        <v>0</v>
      </c>
      <c r="MO1243" s="25">
        <f t="shared" ref="MO1243:MO1256" si="240">$H1243*ML1243</f>
        <v>0</v>
      </c>
      <c r="MP1243" s="25">
        <f t="shared" ref="MP1243:MP1256" si="241">$I1243*MJ1243</f>
        <v>0</v>
      </c>
      <c r="MQ1243" s="25">
        <f t="shared" ref="MQ1243:MQ1256" si="242">$J1243*MK1243</f>
        <v>0</v>
      </c>
      <c r="MR1243" s="25">
        <f t="shared" ref="MR1243:MR1256" si="243">$K1243*ML1243</f>
        <v>0</v>
      </c>
      <c r="MS1243" s="25">
        <f>$F1243*MS$1271</f>
        <v>0</v>
      </c>
      <c r="MT1243" s="25">
        <f>$G1243*MT$1271</f>
        <v>0</v>
      </c>
      <c r="MU1243" s="25">
        <f>$H1243*MU$1271</f>
        <v>0</v>
      </c>
      <c r="MV1243" s="25">
        <f>$I1243*MV$1271</f>
        <v>0</v>
      </c>
      <c r="MW1243" s="25">
        <f>$J1243*MW$1271</f>
        <v>0</v>
      </c>
      <c r="MX1243" s="25">
        <f>$K1243*MX$1271</f>
        <v>0</v>
      </c>
      <c r="MY1243" s="25">
        <f t="shared" ref="MY1243:NA1256" si="244">MJ1243*MS1243</f>
        <v>0</v>
      </c>
      <c r="MZ1243" s="25">
        <f t="shared" si="244"/>
        <v>0</v>
      </c>
      <c r="NA1243" s="25">
        <f t="shared" si="244"/>
        <v>0</v>
      </c>
      <c r="NB1243" s="25">
        <f t="shared" ref="NB1243:ND1256" si="245">MJ1243*MV1243</f>
        <v>0</v>
      </c>
      <c r="NC1243" s="25">
        <f t="shared" si="245"/>
        <v>0</v>
      </c>
      <c r="ND1243" s="25">
        <f t="shared" si="245"/>
        <v>0</v>
      </c>
      <c r="NE1243" s="30"/>
      <c r="NF1243" s="30"/>
      <c r="NG1243" s="30"/>
      <c r="NH1243" s="25">
        <f t="shared" ref="NH1243:NH1256" si="246">$F1243*NE1243</f>
        <v>0</v>
      </c>
      <c r="NI1243" s="25">
        <f t="shared" ref="NI1243:NI1256" si="247">$G1243*NF1243</f>
        <v>0</v>
      </c>
      <c r="NJ1243" s="25">
        <f t="shared" ref="NJ1243:NJ1256" si="248">$H1243*NG1243</f>
        <v>0</v>
      </c>
      <c r="NK1243" s="25">
        <f t="shared" ref="NK1243:NK1256" si="249">$I1243*NE1243</f>
        <v>0</v>
      </c>
      <c r="NL1243" s="25">
        <f t="shared" ref="NL1243:NL1256" si="250">$J1243*NF1243</f>
        <v>0</v>
      </c>
      <c r="NM1243" s="25">
        <f t="shared" ref="NM1243:NM1256" si="251">$K1243*NG1243</f>
        <v>0</v>
      </c>
      <c r="NN1243" s="25">
        <f>$F1243*NN$1271</f>
        <v>0</v>
      </c>
      <c r="NO1243" s="25">
        <f>$G1243*NO$1271</f>
        <v>0</v>
      </c>
      <c r="NP1243" s="25">
        <f>$H1243*NP$1271</f>
        <v>0</v>
      </c>
      <c r="NQ1243" s="25">
        <f>$I1243*NQ$1271</f>
        <v>0</v>
      </c>
      <c r="NR1243" s="25">
        <f>$J1243*NR$1271</f>
        <v>0</v>
      </c>
      <c r="NS1243" s="25">
        <f>$K1243*NS$1271</f>
        <v>0</v>
      </c>
      <c r="NT1243" s="25">
        <f t="shared" ref="NT1243:NV1256" si="252">NE1243*NN1243</f>
        <v>0</v>
      </c>
      <c r="NU1243" s="25">
        <f t="shared" si="252"/>
        <v>0</v>
      </c>
      <c r="NV1243" s="25">
        <f t="shared" si="252"/>
        <v>0</v>
      </c>
      <c r="NW1243" s="25">
        <f t="shared" ref="NW1243:NY1256" si="253">NE1243*NQ1243</f>
        <v>0</v>
      </c>
      <c r="NX1243" s="25">
        <f t="shared" si="253"/>
        <v>0</v>
      </c>
      <c r="NY1243" s="25">
        <f t="shared" si="253"/>
        <v>0</v>
      </c>
      <c r="NZ1243" s="30"/>
      <c r="OA1243" s="30"/>
      <c r="OB1243" s="30"/>
      <c r="OC1243" s="25">
        <f t="shared" ref="OC1243:OC1256" si="254">$F1243*NZ1243</f>
        <v>0</v>
      </c>
      <c r="OD1243" s="25">
        <f t="shared" ref="OD1243:OD1256" si="255">$G1243*OA1243</f>
        <v>0</v>
      </c>
      <c r="OE1243" s="25">
        <f t="shared" ref="OE1243:OE1256" si="256">$H1243*OB1243</f>
        <v>0</v>
      </c>
      <c r="OF1243" s="25">
        <f t="shared" ref="OF1243:OF1256" si="257">$I1243*NZ1243</f>
        <v>0</v>
      </c>
      <c r="OG1243" s="25">
        <f t="shared" ref="OG1243:OG1256" si="258">$J1243*OA1243</f>
        <v>0</v>
      </c>
      <c r="OH1243" s="25">
        <f t="shared" ref="OH1243:OH1256" si="259">$K1243*OB1243</f>
        <v>0</v>
      </c>
      <c r="OI1243" s="25">
        <f>$F1243*OI$1271</f>
        <v>0</v>
      </c>
      <c r="OJ1243" s="25">
        <f>$G1243*OJ$1271</f>
        <v>0</v>
      </c>
      <c r="OK1243" s="25">
        <f>$H1243*OK$1271</f>
        <v>0</v>
      </c>
      <c r="OL1243" s="25">
        <f>$I1243*OL$1271</f>
        <v>0</v>
      </c>
      <c r="OM1243" s="25">
        <f>$J1243*OM$1271</f>
        <v>0</v>
      </c>
      <c r="ON1243" s="25">
        <f>$K1243*ON$1271</f>
        <v>0</v>
      </c>
      <c r="OO1243" s="25">
        <f t="shared" ref="OO1243:OQ1256" si="260">NZ1243*OI1243</f>
        <v>0</v>
      </c>
      <c r="OP1243" s="25">
        <f t="shared" si="260"/>
        <v>0</v>
      </c>
      <c r="OQ1243" s="25">
        <f t="shared" si="260"/>
        <v>0</v>
      </c>
      <c r="OR1243" s="25">
        <f t="shared" ref="OR1243:OT1256" si="261">NZ1243*OL1243</f>
        <v>0</v>
      </c>
      <c r="OS1243" s="25">
        <f t="shared" si="261"/>
        <v>0</v>
      </c>
      <c r="OT1243" s="25">
        <f t="shared" si="261"/>
        <v>0</v>
      </c>
      <c r="OU1243" s="30"/>
      <c r="OV1243" s="30"/>
      <c r="OW1243" s="30"/>
      <c r="OX1243" s="25">
        <f t="shared" ref="OX1243:OX1256" si="262">$F1243*OU1243</f>
        <v>0</v>
      </c>
      <c r="OY1243" s="25">
        <f t="shared" ref="OY1243:OY1256" si="263">$G1243*OV1243</f>
        <v>0</v>
      </c>
      <c r="OZ1243" s="25">
        <f t="shared" ref="OZ1243:OZ1256" si="264">$H1243*OW1243</f>
        <v>0</v>
      </c>
      <c r="PA1243" s="25">
        <f t="shared" ref="PA1243:PA1256" si="265">$I1243*OU1243</f>
        <v>0</v>
      </c>
      <c r="PB1243" s="25">
        <f t="shared" ref="PB1243:PB1256" si="266">$J1243*OV1243</f>
        <v>0</v>
      </c>
      <c r="PC1243" s="25">
        <f t="shared" ref="PC1243:PC1256" si="267">$K1243*OW1243</f>
        <v>0</v>
      </c>
      <c r="PD1243" s="25">
        <f>$F1243*PD$1271</f>
        <v>0</v>
      </c>
      <c r="PE1243" s="25">
        <f>$G1243*PE$1271</f>
        <v>0</v>
      </c>
      <c r="PF1243" s="25">
        <f>$H1243*PF$1271</f>
        <v>0</v>
      </c>
      <c r="PG1243" s="25">
        <f>$I1243*PG$1271</f>
        <v>0</v>
      </c>
      <c r="PH1243" s="25">
        <f>$J1243*PH$1271</f>
        <v>0</v>
      </c>
      <c r="PI1243" s="25">
        <f>$K1243*PI$1271</f>
        <v>0</v>
      </c>
      <c r="PJ1243" s="25">
        <f t="shared" ref="PJ1243:PL1256" si="268">OU1243*PD1243</f>
        <v>0</v>
      </c>
      <c r="PK1243" s="25">
        <f t="shared" si="268"/>
        <v>0</v>
      </c>
      <c r="PL1243" s="25">
        <f t="shared" si="268"/>
        <v>0</v>
      </c>
      <c r="PM1243" s="25">
        <f t="shared" ref="PM1243:PO1256" si="269">OU1243*PG1243</f>
        <v>0</v>
      </c>
      <c r="PN1243" s="25">
        <f t="shared" si="269"/>
        <v>0</v>
      </c>
      <c r="PO1243" s="25">
        <f t="shared" si="269"/>
        <v>0</v>
      </c>
      <c r="PP1243" s="30"/>
      <c r="PQ1243" s="30"/>
      <c r="PR1243" s="30"/>
      <c r="PS1243" s="25">
        <f t="shared" ref="PS1243:PS1256" si="270">$F1243*PP1243</f>
        <v>0</v>
      </c>
      <c r="PT1243" s="25">
        <f t="shared" ref="PT1243:PT1256" si="271">$G1243*PQ1243</f>
        <v>0</v>
      </c>
      <c r="PU1243" s="25">
        <f t="shared" ref="PU1243:PU1256" si="272">$H1243*PR1243</f>
        <v>0</v>
      </c>
      <c r="PV1243" s="25">
        <f t="shared" ref="PV1243:PV1256" si="273">$I1243*PP1243</f>
        <v>0</v>
      </c>
      <c r="PW1243" s="25">
        <f t="shared" ref="PW1243:PW1256" si="274">$J1243*PQ1243</f>
        <v>0</v>
      </c>
      <c r="PX1243" s="25">
        <f t="shared" ref="PX1243:PX1256" si="275">$K1243*PR1243</f>
        <v>0</v>
      </c>
      <c r="PY1243" s="25">
        <f>$F1243*PY$1271</f>
        <v>0</v>
      </c>
      <c r="PZ1243" s="25">
        <f>$G1243*PZ$1271</f>
        <v>0</v>
      </c>
      <c r="QA1243" s="25">
        <f>$H1243*QA$1271</f>
        <v>0</v>
      </c>
      <c r="QB1243" s="25">
        <f>$I1243*QB$1271</f>
        <v>0</v>
      </c>
      <c r="QC1243" s="25">
        <f>$J1243*QC$1271</f>
        <v>0</v>
      </c>
      <c r="QD1243" s="25">
        <f>$K1243*QD$1271</f>
        <v>0</v>
      </c>
      <c r="QE1243" s="25">
        <f t="shared" ref="QE1243:QG1256" si="276">PP1243*PY1243</f>
        <v>0</v>
      </c>
      <c r="QF1243" s="25">
        <f t="shared" si="276"/>
        <v>0</v>
      </c>
      <c r="QG1243" s="25">
        <f t="shared" si="276"/>
        <v>0</v>
      </c>
      <c r="QH1243" s="25">
        <f t="shared" ref="QH1243:QJ1256" si="277">PP1243*QB1243</f>
        <v>0</v>
      </c>
      <c r="QI1243" s="25">
        <f t="shared" si="277"/>
        <v>0</v>
      </c>
      <c r="QJ1243" s="25">
        <f t="shared" si="277"/>
        <v>0</v>
      </c>
      <c r="QK1243" s="30"/>
      <c r="QL1243" s="30"/>
      <c r="QM1243" s="30"/>
      <c r="QN1243" s="25">
        <f t="shared" ref="QN1243:QN1256" si="278">$F1243*QK1243</f>
        <v>0</v>
      </c>
      <c r="QO1243" s="25">
        <f t="shared" ref="QO1243:QO1256" si="279">$G1243*QL1243</f>
        <v>0</v>
      </c>
      <c r="QP1243" s="25">
        <f t="shared" ref="QP1243:QP1256" si="280">$H1243*QM1243</f>
        <v>0</v>
      </c>
      <c r="QQ1243" s="25">
        <f t="shared" ref="QQ1243:QQ1256" si="281">$I1243*QK1243</f>
        <v>0</v>
      </c>
      <c r="QR1243" s="25">
        <f t="shared" ref="QR1243:QR1256" si="282">$J1243*QL1243</f>
        <v>0</v>
      </c>
      <c r="QS1243" s="25">
        <f t="shared" ref="QS1243:QS1256" si="283">$K1243*QM1243</f>
        <v>0</v>
      </c>
      <c r="QT1243" s="25">
        <f>$F1243*QT$1271</f>
        <v>0</v>
      </c>
      <c r="QU1243" s="25">
        <f>$G1243*QU$1271</f>
        <v>0</v>
      </c>
      <c r="QV1243" s="25">
        <f>$H1243*QV$1271</f>
        <v>0</v>
      </c>
      <c r="QW1243" s="25">
        <f>$I1243*QW$1271</f>
        <v>0</v>
      </c>
      <c r="QX1243" s="25">
        <f>$J1243*QX$1271</f>
        <v>0</v>
      </c>
      <c r="QY1243" s="25">
        <f>$K1243*QY$1271</f>
        <v>0</v>
      </c>
      <c r="QZ1243" s="25">
        <f t="shared" ref="QZ1243:RB1256" si="284">QK1243*QT1243</f>
        <v>0</v>
      </c>
      <c r="RA1243" s="25">
        <f t="shared" si="284"/>
        <v>0</v>
      </c>
      <c r="RB1243" s="25">
        <f t="shared" si="284"/>
        <v>0</v>
      </c>
      <c r="RC1243" s="25">
        <f t="shared" ref="RC1243:RE1256" si="285">QK1243*QW1243</f>
        <v>0</v>
      </c>
      <c r="RD1243" s="25">
        <f t="shared" si="285"/>
        <v>0</v>
      </c>
      <c r="RE1243" s="25">
        <f t="shared" si="285"/>
        <v>0</v>
      </c>
      <c r="RF1243" s="30"/>
      <c r="RG1243" s="30"/>
      <c r="RH1243" s="30"/>
      <c r="RI1243" s="25">
        <f t="shared" ref="RI1243:RI1256" si="286">$F1243*RF1243</f>
        <v>0</v>
      </c>
      <c r="RJ1243" s="25">
        <f t="shared" ref="RJ1243:RJ1256" si="287">$G1243*RG1243</f>
        <v>0</v>
      </c>
      <c r="RK1243" s="25">
        <f t="shared" ref="RK1243:RK1256" si="288">$H1243*RH1243</f>
        <v>0</v>
      </c>
      <c r="RL1243" s="25">
        <f t="shared" ref="RL1243:RL1256" si="289">$I1243*RF1243</f>
        <v>0</v>
      </c>
      <c r="RM1243" s="25">
        <f t="shared" ref="RM1243:RM1256" si="290">$J1243*RG1243</f>
        <v>0</v>
      </c>
      <c r="RN1243" s="25">
        <f t="shared" ref="RN1243:RN1256" si="291">$K1243*RH1243</f>
        <v>0</v>
      </c>
      <c r="RO1243" s="25">
        <f>$F1243*RO$1271</f>
        <v>0</v>
      </c>
      <c r="RP1243" s="25">
        <f>$G1243*RP$1271</f>
        <v>0</v>
      </c>
      <c r="RQ1243" s="25">
        <f>$H1243*RQ$1271</f>
        <v>0</v>
      </c>
      <c r="RR1243" s="25">
        <f>$I1243*RR$1271</f>
        <v>0</v>
      </c>
      <c r="RS1243" s="25">
        <f>$J1243*RS$1271</f>
        <v>0</v>
      </c>
      <c r="RT1243" s="25">
        <f>$K1243*RT$1271</f>
        <v>0</v>
      </c>
      <c r="RU1243" s="25">
        <f t="shared" ref="RU1243:RW1256" si="292">RF1243*RO1243</f>
        <v>0</v>
      </c>
      <c r="RV1243" s="25">
        <f t="shared" si="292"/>
        <v>0</v>
      </c>
      <c r="RW1243" s="25">
        <f t="shared" si="292"/>
        <v>0</v>
      </c>
      <c r="RX1243" s="25">
        <f t="shared" ref="RX1243:RZ1256" si="293">RF1243*RR1243</f>
        <v>0</v>
      </c>
      <c r="RY1243" s="25">
        <f t="shared" si="293"/>
        <v>0</v>
      </c>
      <c r="RZ1243" s="25">
        <f t="shared" si="293"/>
        <v>0</v>
      </c>
      <c r="SA1243" s="30"/>
      <c r="SB1243" s="30"/>
      <c r="SC1243" s="30"/>
      <c r="SD1243" s="25">
        <f t="shared" ref="SD1243:SD1256" si="294">$F1243*SA1243</f>
        <v>0</v>
      </c>
      <c r="SE1243" s="25">
        <f t="shared" ref="SE1243:SE1256" si="295">$G1243*SB1243</f>
        <v>0</v>
      </c>
      <c r="SF1243" s="25">
        <f t="shared" ref="SF1243:SF1256" si="296">$H1243*SC1243</f>
        <v>0</v>
      </c>
      <c r="SG1243" s="25">
        <f t="shared" ref="SG1243:SG1256" si="297">$I1243*SA1243</f>
        <v>0</v>
      </c>
      <c r="SH1243" s="25">
        <f t="shared" ref="SH1243:SH1256" si="298">$J1243*SB1243</f>
        <v>0</v>
      </c>
      <c r="SI1243" s="25">
        <f t="shared" ref="SI1243:SI1256" si="299">$K1243*SC1243</f>
        <v>0</v>
      </c>
      <c r="SJ1243" s="25">
        <f>$F1243*SJ$1271</f>
        <v>0</v>
      </c>
      <c r="SK1243" s="25">
        <f>$G1243*SK$1271</f>
        <v>0</v>
      </c>
      <c r="SL1243" s="25">
        <f>$H1243*SL$1271</f>
        <v>0</v>
      </c>
      <c r="SM1243" s="25">
        <f>$I1243*SM$1271</f>
        <v>0</v>
      </c>
      <c r="SN1243" s="25">
        <f>$J1243*SN$1271</f>
        <v>0</v>
      </c>
      <c r="SO1243" s="25">
        <f>$K1243*SO$1271</f>
        <v>0</v>
      </c>
      <c r="SP1243" s="25">
        <f t="shared" ref="SP1243:SR1256" si="300">SA1243*SJ1243</f>
        <v>0</v>
      </c>
      <c r="SQ1243" s="25">
        <f t="shared" si="300"/>
        <v>0</v>
      </c>
      <c r="SR1243" s="25">
        <f t="shared" si="300"/>
        <v>0</v>
      </c>
      <c r="SS1243" s="25">
        <f t="shared" ref="SS1243:SU1256" si="301">SA1243*SM1243</f>
        <v>0</v>
      </c>
      <c r="ST1243" s="25">
        <f t="shared" si="301"/>
        <v>0</v>
      </c>
      <c r="SU1243" s="25">
        <f t="shared" si="301"/>
        <v>0</v>
      </c>
      <c r="SV1243" s="30"/>
      <c r="SW1243" s="30"/>
      <c r="SX1243" s="30"/>
      <c r="SY1243" s="25">
        <f t="shared" ref="SY1243:SY1256" si="302">$F1243*SV1243</f>
        <v>0</v>
      </c>
      <c r="SZ1243" s="25">
        <f t="shared" ref="SZ1243:SZ1256" si="303">$G1243*SW1243</f>
        <v>0</v>
      </c>
      <c r="TA1243" s="25">
        <f t="shared" ref="TA1243:TA1256" si="304">$H1243*SX1243</f>
        <v>0</v>
      </c>
      <c r="TB1243" s="25">
        <f t="shared" ref="TB1243:TB1256" si="305">$I1243*SV1243</f>
        <v>0</v>
      </c>
      <c r="TC1243" s="25">
        <f t="shared" ref="TC1243:TC1256" si="306">$J1243*SW1243</f>
        <v>0</v>
      </c>
      <c r="TD1243" s="25">
        <f t="shared" ref="TD1243:TD1256" si="307">$K1243*SX1243</f>
        <v>0</v>
      </c>
      <c r="TE1243" s="25">
        <f>$F1243*TE$1271</f>
        <v>0</v>
      </c>
      <c r="TF1243" s="25">
        <f>$G1243*TF$1271</f>
        <v>0</v>
      </c>
      <c r="TG1243" s="25">
        <f>$H1243*TG$1271</f>
        <v>0</v>
      </c>
      <c r="TH1243" s="25">
        <f>$I1243*TH$1271</f>
        <v>0</v>
      </c>
      <c r="TI1243" s="25">
        <f>$J1243*TI$1271</f>
        <v>0</v>
      </c>
      <c r="TJ1243" s="25">
        <f>$K1243*TJ$1271</f>
        <v>0</v>
      </c>
      <c r="TK1243" s="25">
        <f t="shared" ref="TK1243:TM1256" si="308">SV1243*TE1243</f>
        <v>0</v>
      </c>
      <c r="TL1243" s="25">
        <f t="shared" si="308"/>
        <v>0</v>
      </c>
      <c r="TM1243" s="25">
        <f t="shared" si="308"/>
        <v>0</v>
      </c>
      <c r="TN1243" s="25">
        <f t="shared" ref="TN1243:TP1256" si="309">SV1243*TH1243</f>
        <v>0</v>
      </c>
      <c r="TO1243" s="25">
        <f t="shared" si="309"/>
        <v>0</v>
      </c>
      <c r="TP1243" s="25">
        <f t="shared" si="309"/>
        <v>0</v>
      </c>
      <c r="TQ1243" s="30"/>
      <c r="TR1243" s="30"/>
      <c r="TS1243" s="30"/>
      <c r="TT1243" s="25">
        <f t="shared" ref="TT1243:TT1256" si="310">$F1243*TQ1243</f>
        <v>0</v>
      </c>
      <c r="TU1243" s="25">
        <f t="shared" ref="TU1243:TU1256" si="311">$G1243*TR1243</f>
        <v>0</v>
      </c>
      <c r="TV1243" s="25">
        <f t="shared" ref="TV1243:TV1256" si="312">$H1243*TS1243</f>
        <v>0</v>
      </c>
      <c r="TW1243" s="25">
        <f t="shared" ref="TW1243:TW1256" si="313">$I1243*TQ1243</f>
        <v>0</v>
      </c>
      <c r="TX1243" s="25">
        <f t="shared" ref="TX1243:TX1256" si="314">$J1243*TR1243</f>
        <v>0</v>
      </c>
      <c r="TY1243" s="25">
        <f t="shared" ref="TY1243:TY1256" si="315">$K1243*TS1243</f>
        <v>0</v>
      </c>
      <c r="TZ1243" s="25">
        <f>$F1243*TZ$1271</f>
        <v>0</v>
      </c>
      <c r="UA1243" s="25">
        <f>$G1243*UA$1271</f>
        <v>0</v>
      </c>
      <c r="UB1243" s="25">
        <f>$H1243*UB$1271</f>
        <v>0</v>
      </c>
      <c r="UC1243" s="25">
        <f>$I1243*UC$1271</f>
        <v>0</v>
      </c>
      <c r="UD1243" s="25">
        <f>$J1243*UD$1271</f>
        <v>0</v>
      </c>
      <c r="UE1243" s="25">
        <f>$K1243*UE$1271</f>
        <v>0</v>
      </c>
      <c r="UF1243" s="25">
        <f t="shared" ref="UF1243:UH1256" si="316">TQ1243*TZ1243</f>
        <v>0</v>
      </c>
      <c r="UG1243" s="25">
        <f t="shared" si="316"/>
        <v>0</v>
      </c>
      <c r="UH1243" s="25">
        <f t="shared" si="316"/>
        <v>0</v>
      </c>
      <c r="UI1243" s="25">
        <f t="shared" ref="UI1243:UK1256" si="317">TQ1243*UC1243</f>
        <v>0</v>
      </c>
      <c r="UJ1243" s="25">
        <f t="shared" si="317"/>
        <v>0</v>
      </c>
      <c r="UK1243" s="25">
        <f t="shared" si="317"/>
        <v>0</v>
      </c>
      <c r="UL1243" s="30"/>
      <c r="UM1243" s="30"/>
      <c r="UN1243" s="30"/>
      <c r="UO1243" s="25">
        <f t="shared" ref="UO1243:UO1256" si="318">$F1243*UL1243</f>
        <v>0</v>
      </c>
      <c r="UP1243" s="25">
        <f t="shared" ref="UP1243:UP1256" si="319">$G1243*UM1243</f>
        <v>0</v>
      </c>
      <c r="UQ1243" s="25">
        <f t="shared" ref="UQ1243:UQ1256" si="320">$H1243*UN1243</f>
        <v>0</v>
      </c>
      <c r="UR1243" s="25">
        <f t="shared" ref="UR1243:UR1256" si="321">$I1243*UL1243</f>
        <v>0</v>
      </c>
      <c r="US1243" s="25">
        <f t="shared" ref="US1243:US1256" si="322">$J1243*UM1243</f>
        <v>0</v>
      </c>
      <c r="UT1243" s="25">
        <f t="shared" ref="UT1243:UT1256" si="323">$K1243*UN1243</f>
        <v>0</v>
      </c>
      <c r="UU1243" s="25">
        <f>$F1243*UU$1271</f>
        <v>53574.76</v>
      </c>
      <c r="UV1243" s="25">
        <f>$G1243*UV$1271</f>
        <v>56532.85</v>
      </c>
      <c r="UW1243" s="25">
        <f>$H1243*UW$1271</f>
        <v>60231.06</v>
      </c>
      <c r="UX1243" s="25">
        <f>$I1243*UX$1271</f>
        <v>15119.96</v>
      </c>
      <c r="UY1243" s="25">
        <f>$J1243*UY$1271</f>
        <v>14644.73</v>
      </c>
      <c r="UZ1243" s="25">
        <f>$K1243*UZ$1271</f>
        <v>14665.22</v>
      </c>
      <c r="VA1243" s="25">
        <f t="shared" ref="VA1243:VC1256" si="324">UL1243*UU1243</f>
        <v>0</v>
      </c>
      <c r="VB1243" s="25">
        <f t="shared" si="324"/>
        <v>0</v>
      </c>
      <c r="VC1243" s="25">
        <f t="shared" si="324"/>
        <v>0</v>
      </c>
      <c r="VD1243" s="25">
        <f t="shared" ref="VD1243:VF1256" si="325">UL1243*UX1243</f>
        <v>0</v>
      </c>
      <c r="VE1243" s="25">
        <f t="shared" si="325"/>
        <v>0</v>
      </c>
      <c r="VF1243" s="25">
        <f t="shared" si="325"/>
        <v>0</v>
      </c>
      <c r="VG1243" s="30"/>
      <c r="VH1243" s="30"/>
      <c r="VI1243" s="30"/>
      <c r="VJ1243" s="25">
        <f t="shared" ref="VJ1243:VJ1256" si="326">$F1243*VG1243</f>
        <v>0</v>
      </c>
      <c r="VK1243" s="25">
        <f t="shared" ref="VK1243:VK1256" si="327">$G1243*VH1243</f>
        <v>0</v>
      </c>
      <c r="VL1243" s="25">
        <f t="shared" ref="VL1243:VL1256" si="328">$H1243*VI1243</f>
        <v>0</v>
      </c>
      <c r="VM1243" s="25">
        <f t="shared" ref="VM1243:VM1256" si="329">$I1243*VG1243</f>
        <v>0</v>
      </c>
      <c r="VN1243" s="25">
        <f t="shared" ref="VN1243:VN1256" si="330">$J1243*VH1243</f>
        <v>0</v>
      </c>
      <c r="VO1243" s="25">
        <f t="shared" ref="VO1243:VO1256" si="331">$K1243*VI1243</f>
        <v>0</v>
      </c>
      <c r="VP1243" s="25">
        <f>$F1243*VP$1271</f>
        <v>0</v>
      </c>
      <c r="VQ1243" s="25">
        <f>$G1243*VQ$1271</f>
        <v>0</v>
      </c>
      <c r="VR1243" s="25">
        <f>$H1243*VR$1271</f>
        <v>0</v>
      </c>
      <c r="VS1243" s="25">
        <f>$I1243*VS$1271</f>
        <v>0</v>
      </c>
      <c r="VT1243" s="25">
        <f>$J1243*VT$1271</f>
        <v>0</v>
      </c>
      <c r="VU1243" s="25">
        <f>$K1243*VU$1271</f>
        <v>0</v>
      </c>
      <c r="VV1243" s="25">
        <f t="shared" ref="VV1243:VX1256" si="332">VG1243*VP1243</f>
        <v>0</v>
      </c>
      <c r="VW1243" s="25">
        <f t="shared" si="332"/>
        <v>0</v>
      </c>
      <c r="VX1243" s="25">
        <f t="shared" si="332"/>
        <v>0</v>
      </c>
      <c r="VY1243" s="25">
        <f t="shared" ref="VY1243:WA1256" si="333">VG1243*VS1243</f>
        <v>0</v>
      </c>
      <c r="VZ1243" s="25">
        <f t="shared" si="333"/>
        <v>0</v>
      </c>
      <c r="WA1243" s="25">
        <f t="shared" si="333"/>
        <v>0</v>
      </c>
      <c r="WB1243" s="30"/>
      <c r="WC1243" s="30"/>
      <c r="WD1243" s="30"/>
      <c r="WE1243" s="25">
        <f t="shared" ref="WE1243:WE1256" si="334">$F1243*WB1243</f>
        <v>0</v>
      </c>
      <c r="WF1243" s="25">
        <f t="shared" ref="WF1243:WF1256" si="335">$G1243*WC1243</f>
        <v>0</v>
      </c>
      <c r="WG1243" s="25">
        <f t="shared" ref="WG1243:WG1256" si="336">$H1243*WD1243</f>
        <v>0</v>
      </c>
      <c r="WH1243" s="25">
        <f t="shared" ref="WH1243:WH1256" si="337">$I1243*WB1243</f>
        <v>0</v>
      </c>
      <c r="WI1243" s="25">
        <f t="shared" ref="WI1243:WI1256" si="338">$J1243*WC1243</f>
        <v>0</v>
      </c>
      <c r="WJ1243" s="25">
        <f t="shared" ref="WJ1243:WJ1256" si="339">$K1243*WD1243</f>
        <v>0</v>
      </c>
      <c r="WK1243" s="25">
        <f>$F1243*WK$1271</f>
        <v>0</v>
      </c>
      <c r="WL1243" s="25">
        <f>$G1243*WL$1271</f>
        <v>0</v>
      </c>
      <c r="WM1243" s="25">
        <f>$H1243*WM$1271</f>
        <v>0</v>
      </c>
      <c r="WN1243" s="25">
        <f>$I1243*WN$1271</f>
        <v>0</v>
      </c>
      <c r="WO1243" s="25">
        <f>$J1243*WO$1271</f>
        <v>0</v>
      </c>
      <c r="WP1243" s="25">
        <f>$K1243*WP$1271</f>
        <v>0</v>
      </c>
      <c r="WQ1243" s="25">
        <f t="shared" ref="WQ1243:WS1256" si="340">WB1243*WK1243</f>
        <v>0</v>
      </c>
      <c r="WR1243" s="25">
        <f t="shared" si="340"/>
        <v>0</v>
      </c>
      <c r="WS1243" s="25">
        <f t="shared" si="340"/>
        <v>0</v>
      </c>
      <c r="WT1243" s="25">
        <f t="shared" ref="WT1243:WV1256" si="341">WB1243*WN1243</f>
        <v>0</v>
      </c>
      <c r="WU1243" s="25">
        <f t="shared" si="341"/>
        <v>0</v>
      </c>
      <c r="WV1243" s="25">
        <f t="shared" si="341"/>
        <v>0</v>
      </c>
      <c r="WW1243" s="30"/>
      <c r="WX1243" s="30"/>
      <c r="WY1243" s="30"/>
      <c r="WZ1243" s="25">
        <f t="shared" ref="WZ1243:WZ1256" si="342">$F1243*WW1243</f>
        <v>0</v>
      </c>
      <c r="XA1243" s="25">
        <f t="shared" ref="XA1243:XA1256" si="343">$G1243*WX1243</f>
        <v>0</v>
      </c>
      <c r="XB1243" s="25">
        <f t="shared" ref="XB1243:XB1256" si="344">$H1243*WY1243</f>
        <v>0</v>
      </c>
      <c r="XC1243" s="25">
        <f t="shared" ref="XC1243:XC1256" si="345">$I1243*WW1243</f>
        <v>0</v>
      </c>
      <c r="XD1243" s="25">
        <f t="shared" ref="XD1243:XD1256" si="346">$J1243*WX1243</f>
        <v>0</v>
      </c>
      <c r="XE1243" s="25">
        <f t="shared" ref="XE1243:XE1256" si="347">$K1243*WY1243</f>
        <v>0</v>
      </c>
      <c r="XF1243" s="25">
        <f>$F1243*XF$1271</f>
        <v>0</v>
      </c>
      <c r="XG1243" s="25">
        <f>$G1243*XG$1271</f>
        <v>0</v>
      </c>
      <c r="XH1243" s="25">
        <f>$H1243*XH$1271</f>
        <v>0</v>
      </c>
      <c r="XI1243" s="25">
        <f>$I1243*XI$1271</f>
        <v>0</v>
      </c>
      <c r="XJ1243" s="25">
        <f>$J1243*XJ$1271</f>
        <v>0</v>
      </c>
      <c r="XK1243" s="25">
        <f>$K1243*XK$1271</f>
        <v>0</v>
      </c>
      <c r="XL1243" s="25">
        <f t="shared" ref="XL1243:XN1256" si="348">WW1243*XF1243</f>
        <v>0</v>
      </c>
      <c r="XM1243" s="25">
        <f t="shared" si="348"/>
        <v>0</v>
      </c>
      <c r="XN1243" s="25">
        <f t="shared" si="348"/>
        <v>0</v>
      </c>
      <c r="XO1243" s="25">
        <f t="shared" ref="XO1243:XQ1256" si="349">WW1243*XI1243</f>
        <v>0</v>
      </c>
      <c r="XP1243" s="25">
        <f t="shared" si="349"/>
        <v>0</v>
      </c>
      <c r="XQ1243" s="25">
        <f t="shared" si="349"/>
        <v>0</v>
      </c>
      <c r="XR1243" s="30"/>
      <c r="XS1243" s="30"/>
      <c r="XT1243" s="30"/>
      <c r="XU1243" s="25">
        <f t="shared" ref="XU1243:XU1256" si="350">$F1243*XR1243</f>
        <v>0</v>
      </c>
      <c r="XV1243" s="25">
        <f t="shared" ref="XV1243:XV1256" si="351">$G1243*XS1243</f>
        <v>0</v>
      </c>
      <c r="XW1243" s="25">
        <f t="shared" ref="XW1243:XW1256" si="352">$H1243*XT1243</f>
        <v>0</v>
      </c>
      <c r="XX1243" s="25">
        <f t="shared" ref="XX1243:XX1256" si="353">$I1243*XR1243</f>
        <v>0</v>
      </c>
      <c r="XY1243" s="25">
        <f t="shared" ref="XY1243:XY1256" si="354">$J1243*XS1243</f>
        <v>0</v>
      </c>
      <c r="XZ1243" s="25">
        <f t="shared" ref="XZ1243:XZ1256" si="355">$K1243*XT1243</f>
        <v>0</v>
      </c>
      <c r="YA1243" s="25">
        <f>$F1243*YA$1271</f>
        <v>0</v>
      </c>
      <c r="YB1243" s="25">
        <f>$G1243*YB$1271</f>
        <v>0</v>
      </c>
      <c r="YC1243" s="25">
        <f>$H1243*YC$1271</f>
        <v>0</v>
      </c>
      <c r="YD1243" s="25">
        <f>$I1243*YD$1271</f>
        <v>0</v>
      </c>
      <c r="YE1243" s="25">
        <f>$J1243*YE$1271</f>
        <v>0</v>
      </c>
      <c r="YF1243" s="25">
        <f>$K1243*YF$1271</f>
        <v>0</v>
      </c>
      <c r="YG1243" s="25">
        <f t="shared" ref="YG1243:YI1256" si="356">XR1243*YA1243</f>
        <v>0</v>
      </c>
      <c r="YH1243" s="25">
        <f t="shared" si="356"/>
        <v>0</v>
      </c>
      <c r="YI1243" s="25">
        <f t="shared" si="356"/>
        <v>0</v>
      </c>
      <c r="YJ1243" s="25">
        <f t="shared" ref="YJ1243:YL1256" si="357">XR1243*YD1243</f>
        <v>0</v>
      </c>
      <c r="YK1243" s="25">
        <f t="shared" si="357"/>
        <v>0</v>
      </c>
      <c r="YL1243" s="25">
        <f t="shared" si="357"/>
        <v>0</v>
      </c>
      <c r="YM1243" s="59">
        <f>L1243+AG1243+BB1243+BW1243+CR1243+DM1243+EH1243+FC1243+FX1243+GS1243+HN1243+II1243+JD1243+JY1243+KT1243+LO1243+MJ1243+NE1243+NZ1243+OU1243+PP1243+QK1243+RF1243+SA1243+SV1243+TQ1243+UL1243+VG1243+WB1243+WW1243+XR1243</f>
        <v>0</v>
      </c>
      <c r="YN1243" s="59">
        <f t="shared" ref="YN1243:YO1256" si="358">M1243+AH1243+BC1243+BX1243+CS1243+DN1243+EI1243+FD1243+FY1243+GT1243+HO1243+IJ1243+JE1243+JZ1243+KU1243+LP1243+MK1243+NF1243+OA1243+OV1243+PQ1243+QL1243+RG1243+SB1243+SW1243+TR1243+UM1243+VH1243+WC1243+WX1243+XS1243</f>
        <v>0</v>
      </c>
      <c r="YO1243" s="59">
        <f t="shared" si="358"/>
        <v>0</v>
      </c>
      <c r="YP1243" s="25">
        <f t="shared" ref="YP1243:YP1256" si="359">$F1243*YM1243</f>
        <v>0</v>
      </c>
      <c r="YQ1243" s="25">
        <f t="shared" ref="YQ1243:YQ1256" si="360">$G1243*YN1243</f>
        <v>0</v>
      </c>
      <c r="YR1243" s="25">
        <f t="shared" ref="YR1243:YR1256" si="361">$H1243*YO1243</f>
        <v>0</v>
      </c>
      <c r="YS1243" s="25">
        <f t="shared" ref="YS1243:YS1256" si="362">$I1243*YM1243</f>
        <v>0</v>
      </c>
      <c r="YT1243" s="25">
        <f t="shared" ref="YT1243:YT1256" si="363">$J1243*YN1243</f>
        <v>0</v>
      </c>
      <c r="YU1243" s="25">
        <f t="shared" ref="YU1243:YU1256" si="364">$K1243*YO1243</f>
        <v>0</v>
      </c>
      <c r="YV1243" s="25">
        <f>$F1243*YV$1271</f>
        <v>53875.82</v>
      </c>
      <c r="YW1243" s="25">
        <f>$G1243*YW$1271</f>
        <v>56082.43</v>
      </c>
      <c r="YX1243" s="25">
        <f>$H1243*YX$1271</f>
        <v>59600.1</v>
      </c>
      <c r="YY1243" s="25">
        <f>$I1243*YY$1271</f>
        <v>22287.279999999999</v>
      </c>
      <c r="YZ1243" s="25">
        <f>$J1243*YZ$1271</f>
        <v>21529.62</v>
      </c>
      <c r="ZA1243" s="25">
        <f>$K1243*ZA$1271</f>
        <v>21561.279999999999</v>
      </c>
      <c r="ZB1243" s="25">
        <f t="shared" ref="ZB1243:ZD1256" si="365">YM1243*YV1243</f>
        <v>0</v>
      </c>
      <c r="ZC1243" s="25">
        <f t="shared" si="365"/>
        <v>0</v>
      </c>
      <c r="ZD1243" s="25">
        <f t="shared" si="365"/>
        <v>0</v>
      </c>
      <c r="ZE1243" s="25">
        <f t="shared" ref="ZE1243:ZG1256" si="366">YM1243*YY1243</f>
        <v>0</v>
      </c>
      <c r="ZF1243" s="25">
        <f t="shared" si="366"/>
        <v>0</v>
      </c>
      <c r="ZG1243" s="25">
        <f t="shared" si="366"/>
        <v>0</v>
      </c>
    </row>
    <row r="1244" spans="1:683" ht="36">
      <c r="A1244" s="87" t="s">
        <v>69</v>
      </c>
      <c r="B1244" s="87" t="s">
        <v>85</v>
      </c>
      <c r="C1244" s="5"/>
      <c r="D1244" s="160"/>
      <c r="E1244" s="76"/>
      <c r="F1244" s="38">
        <f t="shared" si="112"/>
        <v>42192</v>
      </c>
      <c r="G1244" s="38">
        <f t="shared" si="112"/>
        <v>42508</v>
      </c>
      <c r="H1244" s="38">
        <f t="shared" si="112"/>
        <v>42867</v>
      </c>
      <c r="I1244" s="25">
        <f t="shared" si="113"/>
        <v>99967</v>
      </c>
      <c r="J1244" s="25">
        <f t="shared" si="114"/>
        <v>101946</v>
      </c>
      <c r="K1244" s="25">
        <f t="shared" si="115"/>
        <v>104301</v>
      </c>
      <c r="L1244" s="30"/>
      <c r="M1244" s="30"/>
      <c r="N1244" s="30"/>
      <c r="O1244" s="25">
        <f t="shared" ref="O1244:O1256" si="367">$F1244*L1244</f>
        <v>0</v>
      </c>
      <c r="P1244" s="25">
        <f t="shared" ref="P1244:P1256" si="368">$G1244*M1244</f>
        <v>0</v>
      </c>
      <c r="Q1244" s="25">
        <f t="shared" ref="Q1244:Q1256" si="369">$H1244*N1244</f>
        <v>0</v>
      </c>
      <c r="R1244" s="25">
        <f t="shared" ref="R1244:R1256" si="370">$I1244*L1244</f>
        <v>0</v>
      </c>
      <c r="S1244" s="25">
        <f t="shared" ref="S1244:S1256" si="371">$J1244*M1244</f>
        <v>0</v>
      </c>
      <c r="T1244" s="25">
        <f t="shared" ref="T1244:T1256" si="372">$K1244*N1244</f>
        <v>0</v>
      </c>
      <c r="U1244" s="25">
        <f t="shared" ref="U1244:U1256" si="373">$F1244*U$1271</f>
        <v>0</v>
      </c>
      <c r="V1244" s="25">
        <f t="shared" ref="V1244:V1256" si="374">$G1244*V$1271</f>
        <v>0</v>
      </c>
      <c r="W1244" s="25">
        <f t="shared" ref="W1244:W1256" si="375">$H1244*W$1271</f>
        <v>0</v>
      </c>
      <c r="X1244" s="25">
        <f t="shared" ref="X1244:X1256" si="376">$I1244*X$1271</f>
        <v>0</v>
      </c>
      <c r="Y1244" s="25">
        <f t="shared" ref="Y1244:Y1256" si="377">$J1244*Y$1271</f>
        <v>0</v>
      </c>
      <c r="Z1244" s="25">
        <f t="shared" ref="Z1244:Z1256" si="378">$K1244*Z$1271</f>
        <v>0</v>
      </c>
      <c r="AA1244" s="25">
        <f t="shared" ref="AA1244:AA1256" si="379">L1244*U1244</f>
        <v>0</v>
      </c>
      <c r="AB1244" s="25">
        <f t="shared" si="116"/>
        <v>0</v>
      </c>
      <c r="AC1244" s="25">
        <f t="shared" si="116"/>
        <v>0</v>
      </c>
      <c r="AD1244" s="25">
        <f t="shared" ref="AD1244:AD1256" si="380">L1244*X1244</f>
        <v>0</v>
      </c>
      <c r="AE1244" s="25">
        <f t="shared" si="117"/>
        <v>0</v>
      </c>
      <c r="AF1244" s="25">
        <f t="shared" si="117"/>
        <v>0</v>
      </c>
      <c r="AG1244" s="30"/>
      <c r="AH1244" s="30"/>
      <c r="AI1244" s="30"/>
      <c r="AJ1244" s="25">
        <f t="shared" si="118"/>
        <v>0</v>
      </c>
      <c r="AK1244" s="25">
        <f t="shared" si="119"/>
        <v>0</v>
      </c>
      <c r="AL1244" s="25">
        <f t="shared" si="120"/>
        <v>0</v>
      </c>
      <c r="AM1244" s="25">
        <f t="shared" si="121"/>
        <v>0</v>
      </c>
      <c r="AN1244" s="25">
        <f t="shared" si="122"/>
        <v>0</v>
      </c>
      <c r="AO1244" s="25">
        <f t="shared" si="123"/>
        <v>0</v>
      </c>
      <c r="AP1244" s="25">
        <f t="shared" ref="AP1244:AP1256" si="381">$F1244*AP$1271</f>
        <v>0</v>
      </c>
      <c r="AQ1244" s="25">
        <f t="shared" ref="AQ1244:AQ1256" si="382">$G1244*AQ$1271</f>
        <v>0</v>
      </c>
      <c r="AR1244" s="25">
        <f t="shared" ref="AR1244:AR1256" si="383">$H1244*AR$1271</f>
        <v>0</v>
      </c>
      <c r="AS1244" s="25">
        <f t="shared" ref="AS1244:AS1256" si="384">$I1244*AS$1271</f>
        <v>0</v>
      </c>
      <c r="AT1244" s="25">
        <f t="shared" ref="AT1244:AT1256" si="385">$J1244*AT$1271</f>
        <v>0</v>
      </c>
      <c r="AU1244" s="25">
        <f t="shared" ref="AU1244:AU1256" si="386">$K1244*AU$1271</f>
        <v>0</v>
      </c>
      <c r="AV1244" s="25">
        <f t="shared" si="124"/>
        <v>0</v>
      </c>
      <c r="AW1244" s="25">
        <f t="shared" si="124"/>
        <v>0</v>
      </c>
      <c r="AX1244" s="25">
        <f t="shared" si="124"/>
        <v>0</v>
      </c>
      <c r="AY1244" s="25">
        <f t="shared" si="125"/>
        <v>0</v>
      </c>
      <c r="AZ1244" s="25">
        <f t="shared" si="125"/>
        <v>0</v>
      </c>
      <c r="BA1244" s="25">
        <f t="shared" si="125"/>
        <v>0</v>
      </c>
      <c r="BB1244" s="30"/>
      <c r="BC1244" s="30"/>
      <c r="BD1244" s="30"/>
      <c r="BE1244" s="25">
        <f t="shared" si="126"/>
        <v>0</v>
      </c>
      <c r="BF1244" s="25">
        <f t="shared" si="127"/>
        <v>0</v>
      </c>
      <c r="BG1244" s="25">
        <f t="shared" si="128"/>
        <v>0</v>
      </c>
      <c r="BH1244" s="25">
        <f t="shared" si="129"/>
        <v>0</v>
      </c>
      <c r="BI1244" s="25">
        <f t="shared" si="130"/>
        <v>0</v>
      </c>
      <c r="BJ1244" s="25">
        <f t="shared" si="131"/>
        <v>0</v>
      </c>
      <c r="BK1244" s="25">
        <f t="shared" ref="BK1244:BK1256" si="387">$F1244*BK$1271</f>
        <v>0</v>
      </c>
      <c r="BL1244" s="25">
        <f t="shared" ref="BL1244:BL1256" si="388">$G1244*BL$1271</f>
        <v>0</v>
      </c>
      <c r="BM1244" s="25">
        <f t="shared" ref="BM1244:BM1256" si="389">$H1244*BM$1271</f>
        <v>0</v>
      </c>
      <c r="BN1244" s="25">
        <f t="shared" ref="BN1244:BN1256" si="390">$I1244*BN$1271</f>
        <v>0</v>
      </c>
      <c r="BO1244" s="25">
        <f t="shared" ref="BO1244:BO1256" si="391">$J1244*BO$1271</f>
        <v>0</v>
      </c>
      <c r="BP1244" s="25">
        <f t="shared" ref="BP1244:BP1256" si="392">$K1244*BP$1271</f>
        <v>0</v>
      </c>
      <c r="BQ1244" s="25">
        <f t="shared" si="132"/>
        <v>0</v>
      </c>
      <c r="BR1244" s="25">
        <f t="shared" si="132"/>
        <v>0</v>
      </c>
      <c r="BS1244" s="25">
        <f t="shared" si="132"/>
        <v>0</v>
      </c>
      <c r="BT1244" s="25">
        <f t="shared" si="133"/>
        <v>0</v>
      </c>
      <c r="BU1244" s="25">
        <f t="shared" si="133"/>
        <v>0</v>
      </c>
      <c r="BV1244" s="25">
        <f t="shared" si="133"/>
        <v>0</v>
      </c>
      <c r="BW1244" s="30"/>
      <c r="BX1244" s="30"/>
      <c r="BY1244" s="30"/>
      <c r="BZ1244" s="25">
        <f t="shared" si="134"/>
        <v>0</v>
      </c>
      <c r="CA1244" s="25">
        <f t="shared" si="135"/>
        <v>0</v>
      </c>
      <c r="CB1244" s="25">
        <f t="shared" si="136"/>
        <v>0</v>
      </c>
      <c r="CC1244" s="25">
        <f t="shared" si="137"/>
        <v>0</v>
      </c>
      <c r="CD1244" s="25">
        <f t="shared" si="138"/>
        <v>0</v>
      </c>
      <c r="CE1244" s="25">
        <f t="shared" si="139"/>
        <v>0</v>
      </c>
      <c r="CF1244" s="25">
        <f t="shared" ref="CF1244:CF1256" si="393">$F1244*CF$1271</f>
        <v>0</v>
      </c>
      <c r="CG1244" s="25">
        <f t="shared" ref="CG1244:CG1256" si="394">$G1244*CG$1271</f>
        <v>0</v>
      </c>
      <c r="CH1244" s="25">
        <f t="shared" ref="CH1244:CH1256" si="395">$H1244*CH$1271</f>
        <v>0</v>
      </c>
      <c r="CI1244" s="25">
        <f t="shared" ref="CI1244:CI1256" si="396">$I1244*CI$1271</f>
        <v>0</v>
      </c>
      <c r="CJ1244" s="25">
        <f t="shared" ref="CJ1244:CJ1256" si="397">$J1244*CJ$1271</f>
        <v>0</v>
      </c>
      <c r="CK1244" s="25">
        <f t="shared" ref="CK1244:CK1256" si="398">$K1244*CK$1271</f>
        <v>0</v>
      </c>
      <c r="CL1244" s="25">
        <f t="shared" si="140"/>
        <v>0</v>
      </c>
      <c r="CM1244" s="25">
        <f t="shared" si="140"/>
        <v>0</v>
      </c>
      <c r="CN1244" s="25">
        <f t="shared" si="140"/>
        <v>0</v>
      </c>
      <c r="CO1244" s="25">
        <f t="shared" si="141"/>
        <v>0</v>
      </c>
      <c r="CP1244" s="25">
        <f t="shared" si="141"/>
        <v>0</v>
      </c>
      <c r="CQ1244" s="25">
        <f t="shared" si="141"/>
        <v>0</v>
      </c>
      <c r="CR1244" s="30"/>
      <c r="CS1244" s="30"/>
      <c r="CT1244" s="30"/>
      <c r="CU1244" s="25">
        <f t="shared" si="142"/>
        <v>0</v>
      </c>
      <c r="CV1244" s="25">
        <f t="shared" si="143"/>
        <v>0</v>
      </c>
      <c r="CW1244" s="25">
        <f t="shared" si="144"/>
        <v>0</v>
      </c>
      <c r="CX1244" s="25">
        <f t="shared" si="145"/>
        <v>0</v>
      </c>
      <c r="CY1244" s="25">
        <f t="shared" si="146"/>
        <v>0</v>
      </c>
      <c r="CZ1244" s="25">
        <f t="shared" si="147"/>
        <v>0</v>
      </c>
      <c r="DA1244" s="25">
        <f t="shared" ref="DA1244:DA1256" si="399">$F1244*DA$1271</f>
        <v>0</v>
      </c>
      <c r="DB1244" s="25">
        <f t="shared" ref="DB1244:DB1256" si="400">$G1244*DB$1271</f>
        <v>0</v>
      </c>
      <c r="DC1244" s="25">
        <f t="shared" ref="DC1244:DC1256" si="401">$H1244*DC$1271</f>
        <v>0</v>
      </c>
      <c r="DD1244" s="25">
        <f t="shared" ref="DD1244:DD1256" si="402">$I1244*DD$1271</f>
        <v>0</v>
      </c>
      <c r="DE1244" s="25">
        <f t="shared" ref="DE1244:DE1256" si="403">$J1244*DE$1271</f>
        <v>0</v>
      </c>
      <c r="DF1244" s="25">
        <f t="shared" ref="DF1244:DF1256" si="404">$K1244*DF$1271</f>
        <v>0</v>
      </c>
      <c r="DG1244" s="25">
        <f t="shared" si="148"/>
        <v>0</v>
      </c>
      <c r="DH1244" s="25">
        <f t="shared" si="148"/>
        <v>0</v>
      </c>
      <c r="DI1244" s="25">
        <f t="shared" si="148"/>
        <v>0</v>
      </c>
      <c r="DJ1244" s="25">
        <f t="shared" si="149"/>
        <v>0</v>
      </c>
      <c r="DK1244" s="25">
        <f t="shared" si="149"/>
        <v>0</v>
      </c>
      <c r="DL1244" s="25">
        <f t="shared" si="149"/>
        <v>0</v>
      </c>
      <c r="DM1244" s="30"/>
      <c r="DN1244" s="30"/>
      <c r="DO1244" s="30"/>
      <c r="DP1244" s="25">
        <f t="shared" si="150"/>
        <v>0</v>
      </c>
      <c r="DQ1244" s="25">
        <f t="shared" si="151"/>
        <v>0</v>
      </c>
      <c r="DR1244" s="25">
        <f t="shared" si="152"/>
        <v>0</v>
      </c>
      <c r="DS1244" s="25">
        <f t="shared" si="153"/>
        <v>0</v>
      </c>
      <c r="DT1244" s="25">
        <f t="shared" si="154"/>
        <v>0</v>
      </c>
      <c r="DU1244" s="25">
        <f t="shared" si="155"/>
        <v>0</v>
      </c>
      <c r="DV1244" s="25">
        <f t="shared" ref="DV1244:DV1256" si="405">$F1244*DV$1271</f>
        <v>0</v>
      </c>
      <c r="DW1244" s="25">
        <f t="shared" ref="DW1244:DW1256" si="406">$G1244*DW$1271</f>
        <v>0</v>
      </c>
      <c r="DX1244" s="25">
        <f t="shared" ref="DX1244:DX1256" si="407">$H1244*DX$1271</f>
        <v>0</v>
      </c>
      <c r="DY1244" s="25">
        <f t="shared" ref="DY1244:DY1256" si="408">$I1244*DY$1271</f>
        <v>0</v>
      </c>
      <c r="DZ1244" s="25">
        <f t="shared" ref="DZ1244:DZ1256" si="409">$J1244*DZ$1271</f>
        <v>0</v>
      </c>
      <c r="EA1244" s="25">
        <f t="shared" ref="EA1244:EA1256" si="410">$K1244*EA$1271</f>
        <v>0</v>
      </c>
      <c r="EB1244" s="25">
        <f t="shared" si="156"/>
        <v>0</v>
      </c>
      <c r="EC1244" s="25">
        <f t="shared" si="156"/>
        <v>0</v>
      </c>
      <c r="ED1244" s="25">
        <f t="shared" si="156"/>
        <v>0</v>
      </c>
      <c r="EE1244" s="25">
        <f t="shared" si="157"/>
        <v>0</v>
      </c>
      <c r="EF1244" s="25">
        <f t="shared" si="157"/>
        <v>0</v>
      </c>
      <c r="EG1244" s="25">
        <f t="shared" si="157"/>
        <v>0</v>
      </c>
      <c r="EH1244" s="30"/>
      <c r="EI1244" s="30"/>
      <c r="EJ1244" s="30"/>
      <c r="EK1244" s="25">
        <f t="shared" si="158"/>
        <v>0</v>
      </c>
      <c r="EL1244" s="25">
        <f t="shared" si="159"/>
        <v>0</v>
      </c>
      <c r="EM1244" s="25">
        <f t="shared" si="160"/>
        <v>0</v>
      </c>
      <c r="EN1244" s="25">
        <f t="shared" si="161"/>
        <v>0</v>
      </c>
      <c r="EO1244" s="25">
        <f t="shared" si="162"/>
        <v>0</v>
      </c>
      <c r="EP1244" s="25">
        <f t="shared" si="163"/>
        <v>0</v>
      </c>
      <c r="EQ1244" s="25">
        <f t="shared" ref="EQ1244:EQ1256" si="411">$F1244*EQ$1271</f>
        <v>0</v>
      </c>
      <c r="ER1244" s="25">
        <f t="shared" ref="ER1244:ER1256" si="412">$G1244*ER$1271</f>
        <v>0</v>
      </c>
      <c r="ES1244" s="25">
        <f t="shared" ref="ES1244:ES1256" si="413">$H1244*ES$1271</f>
        <v>0</v>
      </c>
      <c r="ET1244" s="25">
        <f t="shared" ref="ET1244:ET1256" si="414">$I1244*ET$1271</f>
        <v>0</v>
      </c>
      <c r="EU1244" s="25">
        <f t="shared" ref="EU1244:EU1256" si="415">$J1244*EU$1271</f>
        <v>0</v>
      </c>
      <c r="EV1244" s="25">
        <f t="shared" ref="EV1244:EV1256" si="416">$K1244*EV$1271</f>
        <v>0</v>
      </c>
      <c r="EW1244" s="25">
        <f t="shared" si="164"/>
        <v>0</v>
      </c>
      <c r="EX1244" s="25">
        <f t="shared" si="164"/>
        <v>0</v>
      </c>
      <c r="EY1244" s="25">
        <f t="shared" si="164"/>
        <v>0</v>
      </c>
      <c r="EZ1244" s="25">
        <f t="shared" si="165"/>
        <v>0</v>
      </c>
      <c r="FA1244" s="25">
        <f t="shared" si="165"/>
        <v>0</v>
      </c>
      <c r="FB1244" s="25">
        <f t="shared" si="165"/>
        <v>0</v>
      </c>
      <c r="FC1244" s="30"/>
      <c r="FD1244" s="30"/>
      <c r="FE1244" s="30"/>
      <c r="FF1244" s="25">
        <f t="shared" si="166"/>
        <v>0</v>
      </c>
      <c r="FG1244" s="25">
        <f t="shared" si="167"/>
        <v>0</v>
      </c>
      <c r="FH1244" s="25">
        <f t="shared" si="168"/>
        <v>0</v>
      </c>
      <c r="FI1244" s="25">
        <f t="shared" si="169"/>
        <v>0</v>
      </c>
      <c r="FJ1244" s="25">
        <f t="shared" si="170"/>
        <v>0</v>
      </c>
      <c r="FK1244" s="25">
        <f t="shared" si="171"/>
        <v>0</v>
      </c>
      <c r="FL1244" s="25">
        <f t="shared" ref="FL1244:FL1256" si="417">$F1244*FL$1271</f>
        <v>0</v>
      </c>
      <c r="FM1244" s="25">
        <f t="shared" ref="FM1244:FM1256" si="418">$G1244*FM$1271</f>
        <v>0</v>
      </c>
      <c r="FN1244" s="25">
        <f t="shared" ref="FN1244:FN1256" si="419">$H1244*FN$1271</f>
        <v>0</v>
      </c>
      <c r="FO1244" s="25">
        <f t="shared" ref="FO1244:FO1256" si="420">$I1244*FO$1271</f>
        <v>0</v>
      </c>
      <c r="FP1244" s="25">
        <f t="shared" ref="FP1244:FP1256" si="421">$J1244*FP$1271</f>
        <v>0</v>
      </c>
      <c r="FQ1244" s="25">
        <f t="shared" ref="FQ1244:FQ1256" si="422">$K1244*FQ$1271</f>
        <v>0</v>
      </c>
      <c r="FR1244" s="25">
        <f t="shared" si="172"/>
        <v>0</v>
      </c>
      <c r="FS1244" s="25">
        <f t="shared" si="172"/>
        <v>0</v>
      </c>
      <c r="FT1244" s="25">
        <f t="shared" si="172"/>
        <v>0</v>
      </c>
      <c r="FU1244" s="25">
        <f t="shared" si="173"/>
        <v>0</v>
      </c>
      <c r="FV1244" s="25">
        <f t="shared" si="173"/>
        <v>0</v>
      </c>
      <c r="FW1244" s="25">
        <f t="shared" si="173"/>
        <v>0</v>
      </c>
      <c r="FX1244" s="30"/>
      <c r="FY1244" s="30"/>
      <c r="FZ1244" s="30"/>
      <c r="GA1244" s="25">
        <f t="shared" si="174"/>
        <v>0</v>
      </c>
      <c r="GB1244" s="25">
        <f t="shared" si="175"/>
        <v>0</v>
      </c>
      <c r="GC1244" s="25">
        <f t="shared" si="176"/>
        <v>0</v>
      </c>
      <c r="GD1244" s="25">
        <f t="shared" si="177"/>
        <v>0</v>
      </c>
      <c r="GE1244" s="25">
        <f t="shared" si="178"/>
        <v>0</v>
      </c>
      <c r="GF1244" s="25">
        <f t="shared" si="179"/>
        <v>0</v>
      </c>
      <c r="GG1244" s="25">
        <f t="shared" ref="GG1244:GG1256" si="423">$F1244*GG$1271</f>
        <v>0</v>
      </c>
      <c r="GH1244" s="25">
        <f t="shared" ref="GH1244:GH1256" si="424">$G1244*GH$1271</f>
        <v>0</v>
      </c>
      <c r="GI1244" s="25">
        <f t="shared" ref="GI1244:GI1256" si="425">$H1244*GI$1271</f>
        <v>0</v>
      </c>
      <c r="GJ1244" s="25">
        <f t="shared" ref="GJ1244:GJ1256" si="426">$I1244*GJ$1271</f>
        <v>0</v>
      </c>
      <c r="GK1244" s="25">
        <f t="shared" ref="GK1244:GK1256" si="427">$J1244*GK$1271</f>
        <v>0</v>
      </c>
      <c r="GL1244" s="25">
        <f t="shared" ref="GL1244:GL1256" si="428">$K1244*GL$1271</f>
        <v>0</v>
      </c>
      <c r="GM1244" s="25">
        <f t="shared" si="180"/>
        <v>0</v>
      </c>
      <c r="GN1244" s="25">
        <f t="shared" si="180"/>
        <v>0</v>
      </c>
      <c r="GO1244" s="25">
        <f t="shared" si="180"/>
        <v>0</v>
      </c>
      <c r="GP1244" s="25">
        <f t="shared" si="181"/>
        <v>0</v>
      </c>
      <c r="GQ1244" s="25">
        <f t="shared" si="181"/>
        <v>0</v>
      </c>
      <c r="GR1244" s="25">
        <f t="shared" si="181"/>
        <v>0</v>
      </c>
      <c r="GS1244" s="30"/>
      <c r="GT1244" s="30"/>
      <c r="GU1244" s="30"/>
      <c r="GV1244" s="25">
        <f t="shared" si="182"/>
        <v>0</v>
      </c>
      <c r="GW1244" s="25">
        <f t="shared" si="183"/>
        <v>0</v>
      </c>
      <c r="GX1244" s="25">
        <f t="shared" si="184"/>
        <v>0</v>
      </c>
      <c r="GY1244" s="25">
        <f t="shared" si="185"/>
        <v>0</v>
      </c>
      <c r="GZ1244" s="25">
        <f t="shared" si="186"/>
        <v>0</v>
      </c>
      <c r="HA1244" s="25">
        <f t="shared" si="187"/>
        <v>0</v>
      </c>
      <c r="HB1244" s="25">
        <f t="shared" ref="HB1244:HB1256" si="429">$F1244*HB$1271</f>
        <v>48170.37</v>
      </c>
      <c r="HC1244" s="25">
        <f t="shared" ref="HC1244:HC1256" si="430">$G1244*HC$1271</f>
        <v>48392.59</v>
      </c>
      <c r="HD1244" s="25">
        <f t="shared" ref="HD1244:HD1256" si="431">$H1244*HD$1271</f>
        <v>51074.07</v>
      </c>
      <c r="HE1244" s="25">
        <f t="shared" ref="HE1244:HE1256" si="432">$I1244*HE$1271</f>
        <v>35185.620000000003</v>
      </c>
      <c r="HF1244" s="25">
        <f t="shared" ref="HF1244:HF1256" si="433">$J1244*HF$1271</f>
        <v>33904.85</v>
      </c>
      <c r="HG1244" s="25">
        <f t="shared" ref="HG1244:HG1256" si="434">$K1244*HG$1271</f>
        <v>33958.5</v>
      </c>
      <c r="HH1244" s="25">
        <f t="shared" si="188"/>
        <v>0</v>
      </c>
      <c r="HI1244" s="25">
        <f t="shared" si="188"/>
        <v>0</v>
      </c>
      <c r="HJ1244" s="25">
        <f t="shared" si="188"/>
        <v>0</v>
      </c>
      <c r="HK1244" s="25">
        <f t="shared" si="189"/>
        <v>0</v>
      </c>
      <c r="HL1244" s="25">
        <f t="shared" si="189"/>
        <v>0</v>
      </c>
      <c r="HM1244" s="25">
        <f t="shared" si="189"/>
        <v>0</v>
      </c>
      <c r="HN1244" s="30"/>
      <c r="HO1244" s="30"/>
      <c r="HP1244" s="30"/>
      <c r="HQ1244" s="25">
        <f t="shared" si="190"/>
        <v>0</v>
      </c>
      <c r="HR1244" s="25">
        <f t="shared" si="191"/>
        <v>0</v>
      </c>
      <c r="HS1244" s="25">
        <f t="shared" si="192"/>
        <v>0</v>
      </c>
      <c r="HT1244" s="25">
        <f t="shared" si="193"/>
        <v>0</v>
      </c>
      <c r="HU1244" s="25">
        <f t="shared" si="194"/>
        <v>0</v>
      </c>
      <c r="HV1244" s="25">
        <f t="shared" si="195"/>
        <v>0</v>
      </c>
      <c r="HW1244" s="25">
        <f t="shared" ref="HW1244:HW1256" si="435">$F1244*HW$1271</f>
        <v>0</v>
      </c>
      <c r="HX1244" s="25">
        <f t="shared" ref="HX1244:HX1256" si="436">$G1244*HX$1271</f>
        <v>0</v>
      </c>
      <c r="HY1244" s="25">
        <f t="shared" ref="HY1244:HY1256" si="437">$H1244*HY$1271</f>
        <v>0</v>
      </c>
      <c r="HZ1244" s="25">
        <f t="shared" ref="HZ1244:HZ1256" si="438">$I1244*HZ$1271</f>
        <v>0</v>
      </c>
      <c r="IA1244" s="25">
        <f t="shared" ref="IA1244:IA1256" si="439">$J1244*IA$1271</f>
        <v>0</v>
      </c>
      <c r="IB1244" s="25">
        <f t="shared" ref="IB1244:IB1256" si="440">$K1244*IB$1271</f>
        <v>0</v>
      </c>
      <c r="IC1244" s="25">
        <f t="shared" si="196"/>
        <v>0</v>
      </c>
      <c r="ID1244" s="25">
        <f t="shared" si="196"/>
        <v>0</v>
      </c>
      <c r="IE1244" s="25">
        <f t="shared" si="196"/>
        <v>0</v>
      </c>
      <c r="IF1244" s="25">
        <f t="shared" si="197"/>
        <v>0</v>
      </c>
      <c r="IG1244" s="25">
        <f t="shared" si="197"/>
        <v>0</v>
      </c>
      <c r="IH1244" s="25">
        <f t="shared" si="197"/>
        <v>0</v>
      </c>
      <c r="II1244" s="30"/>
      <c r="IJ1244" s="30"/>
      <c r="IK1244" s="30"/>
      <c r="IL1244" s="25">
        <f t="shared" si="198"/>
        <v>0</v>
      </c>
      <c r="IM1244" s="25">
        <f t="shared" si="199"/>
        <v>0</v>
      </c>
      <c r="IN1244" s="25">
        <f t="shared" si="200"/>
        <v>0</v>
      </c>
      <c r="IO1244" s="25">
        <f t="shared" si="201"/>
        <v>0</v>
      </c>
      <c r="IP1244" s="25">
        <f t="shared" si="202"/>
        <v>0</v>
      </c>
      <c r="IQ1244" s="25">
        <f t="shared" si="203"/>
        <v>0</v>
      </c>
      <c r="IR1244" s="25">
        <f t="shared" ref="IR1244:IR1256" si="441">$F1244*IR$1271</f>
        <v>0</v>
      </c>
      <c r="IS1244" s="25">
        <f t="shared" ref="IS1244:IS1256" si="442">$G1244*IS$1271</f>
        <v>0</v>
      </c>
      <c r="IT1244" s="25">
        <f t="shared" ref="IT1244:IT1256" si="443">$H1244*IT$1271</f>
        <v>0</v>
      </c>
      <c r="IU1244" s="25">
        <f t="shared" ref="IU1244:IU1256" si="444">$I1244*IU$1271</f>
        <v>0</v>
      </c>
      <c r="IV1244" s="25">
        <f t="shared" ref="IV1244:IV1256" si="445">$J1244*IV$1271</f>
        <v>0</v>
      </c>
      <c r="IW1244" s="25">
        <f t="shared" ref="IW1244:IW1256" si="446">$K1244*IW$1271</f>
        <v>0</v>
      </c>
      <c r="IX1244" s="25">
        <f t="shared" si="204"/>
        <v>0</v>
      </c>
      <c r="IY1244" s="25">
        <f t="shared" si="204"/>
        <v>0</v>
      </c>
      <c r="IZ1244" s="25">
        <f t="shared" si="204"/>
        <v>0</v>
      </c>
      <c r="JA1244" s="25">
        <f t="shared" si="205"/>
        <v>0</v>
      </c>
      <c r="JB1244" s="25">
        <f t="shared" si="205"/>
        <v>0</v>
      </c>
      <c r="JC1244" s="25">
        <f t="shared" si="205"/>
        <v>0</v>
      </c>
      <c r="JD1244" s="30"/>
      <c r="JE1244" s="30"/>
      <c r="JF1244" s="30"/>
      <c r="JG1244" s="25">
        <f t="shared" si="206"/>
        <v>0</v>
      </c>
      <c r="JH1244" s="25">
        <f t="shared" si="207"/>
        <v>0</v>
      </c>
      <c r="JI1244" s="25">
        <f t="shared" si="208"/>
        <v>0</v>
      </c>
      <c r="JJ1244" s="25">
        <f t="shared" si="209"/>
        <v>0</v>
      </c>
      <c r="JK1244" s="25">
        <f t="shared" si="210"/>
        <v>0</v>
      </c>
      <c r="JL1244" s="25">
        <f t="shared" si="211"/>
        <v>0</v>
      </c>
      <c r="JM1244" s="25">
        <f t="shared" ref="JM1244:JM1256" si="447">$F1244*JM$1271</f>
        <v>0</v>
      </c>
      <c r="JN1244" s="25">
        <f t="shared" ref="JN1244:JN1256" si="448">$G1244*JN$1271</f>
        <v>0</v>
      </c>
      <c r="JO1244" s="25">
        <f t="shared" ref="JO1244:JO1256" si="449">$H1244*JO$1271</f>
        <v>0</v>
      </c>
      <c r="JP1244" s="25">
        <f t="shared" ref="JP1244:JP1256" si="450">$I1244*JP$1271</f>
        <v>0</v>
      </c>
      <c r="JQ1244" s="25">
        <f t="shared" ref="JQ1244:JQ1256" si="451">$J1244*JQ$1271</f>
        <v>0</v>
      </c>
      <c r="JR1244" s="25">
        <f t="shared" ref="JR1244:JR1256" si="452">$K1244*JR$1271</f>
        <v>0</v>
      </c>
      <c r="JS1244" s="25">
        <f t="shared" si="212"/>
        <v>0</v>
      </c>
      <c r="JT1244" s="25">
        <f t="shared" si="212"/>
        <v>0</v>
      </c>
      <c r="JU1244" s="25">
        <f t="shared" si="212"/>
        <v>0</v>
      </c>
      <c r="JV1244" s="25">
        <f t="shared" si="213"/>
        <v>0</v>
      </c>
      <c r="JW1244" s="25">
        <f t="shared" si="213"/>
        <v>0</v>
      </c>
      <c r="JX1244" s="25">
        <f t="shared" si="213"/>
        <v>0</v>
      </c>
      <c r="JY1244" s="30"/>
      <c r="JZ1244" s="30"/>
      <c r="KA1244" s="30"/>
      <c r="KB1244" s="25">
        <f t="shared" si="214"/>
        <v>0</v>
      </c>
      <c r="KC1244" s="25">
        <f t="shared" si="215"/>
        <v>0</v>
      </c>
      <c r="KD1244" s="25">
        <f t="shared" si="216"/>
        <v>0</v>
      </c>
      <c r="KE1244" s="25">
        <f t="shared" si="217"/>
        <v>0</v>
      </c>
      <c r="KF1244" s="25">
        <f t="shared" si="218"/>
        <v>0</v>
      </c>
      <c r="KG1244" s="25">
        <f t="shared" si="219"/>
        <v>0</v>
      </c>
      <c r="KH1244" s="25">
        <f t="shared" ref="KH1244:KH1256" si="453">$F1244*KH$1271</f>
        <v>0</v>
      </c>
      <c r="KI1244" s="25">
        <f t="shared" ref="KI1244:KI1256" si="454">$G1244*KI$1271</f>
        <v>0</v>
      </c>
      <c r="KJ1244" s="25">
        <f t="shared" ref="KJ1244:KJ1256" si="455">$H1244*KJ$1271</f>
        <v>0</v>
      </c>
      <c r="KK1244" s="25">
        <f t="shared" ref="KK1244:KK1256" si="456">$I1244*KK$1271</f>
        <v>0</v>
      </c>
      <c r="KL1244" s="25">
        <f t="shared" ref="KL1244:KL1256" si="457">$J1244*KL$1271</f>
        <v>0</v>
      </c>
      <c r="KM1244" s="25">
        <f t="shared" ref="KM1244:KM1256" si="458">$K1244*KM$1271</f>
        <v>0</v>
      </c>
      <c r="KN1244" s="25">
        <f t="shared" si="220"/>
        <v>0</v>
      </c>
      <c r="KO1244" s="25">
        <f t="shared" si="220"/>
        <v>0</v>
      </c>
      <c r="KP1244" s="25">
        <f t="shared" si="220"/>
        <v>0</v>
      </c>
      <c r="KQ1244" s="25">
        <f t="shared" si="221"/>
        <v>0</v>
      </c>
      <c r="KR1244" s="25">
        <f t="shared" si="221"/>
        <v>0</v>
      </c>
      <c r="KS1244" s="25">
        <f t="shared" si="221"/>
        <v>0</v>
      </c>
      <c r="KT1244" s="30"/>
      <c r="KU1244" s="30"/>
      <c r="KV1244" s="30"/>
      <c r="KW1244" s="25">
        <f t="shared" si="222"/>
        <v>0</v>
      </c>
      <c r="KX1244" s="25">
        <f t="shared" si="223"/>
        <v>0</v>
      </c>
      <c r="KY1244" s="25">
        <f t="shared" si="224"/>
        <v>0</v>
      </c>
      <c r="KZ1244" s="25">
        <f t="shared" si="225"/>
        <v>0</v>
      </c>
      <c r="LA1244" s="25">
        <f t="shared" si="226"/>
        <v>0</v>
      </c>
      <c r="LB1244" s="25">
        <f t="shared" si="227"/>
        <v>0</v>
      </c>
      <c r="LC1244" s="25">
        <f t="shared" ref="LC1244:LC1256" si="459">$F1244*LC$1271</f>
        <v>0</v>
      </c>
      <c r="LD1244" s="25">
        <f t="shared" ref="LD1244:LD1256" si="460">$G1244*LD$1271</f>
        <v>0</v>
      </c>
      <c r="LE1244" s="25">
        <f t="shared" ref="LE1244:LE1256" si="461">$H1244*LE$1271</f>
        <v>0</v>
      </c>
      <c r="LF1244" s="25">
        <f t="shared" ref="LF1244:LF1256" si="462">$I1244*LF$1271</f>
        <v>0</v>
      </c>
      <c r="LG1244" s="25">
        <f t="shared" ref="LG1244:LG1256" si="463">$J1244*LG$1271</f>
        <v>0</v>
      </c>
      <c r="LH1244" s="25">
        <f t="shared" ref="LH1244:LH1256" si="464">$K1244*LH$1271</f>
        <v>0</v>
      </c>
      <c r="LI1244" s="25">
        <f t="shared" si="228"/>
        <v>0</v>
      </c>
      <c r="LJ1244" s="25">
        <f t="shared" si="228"/>
        <v>0</v>
      </c>
      <c r="LK1244" s="25">
        <f t="shared" si="228"/>
        <v>0</v>
      </c>
      <c r="LL1244" s="25">
        <f t="shared" si="229"/>
        <v>0</v>
      </c>
      <c r="LM1244" s="25">
        <f t="shared" si="229"/>
        <v>0</v>
      </c>
      <c r="LN1244" s="25">
        <f t="shared" si="229"/>
        <v>0</v>
      </c>
      <c r="LO1244" s="30"/>
      <c r="LP1244" s="30"/>
      <c r="LQ1244" s="30"/>
      <c r="LR1244" s="25">
        <f t="shared" si="230"/>
        <v>0</v>
      </c>
      <c r="LS1244" s="25">
        <f t="shared" si="231"/>
        <v>0</v>
      </c>
      <c r="LT1244" s="25">
        <f t="shared" si="232"/>
        <v>0</v>
      </c>
      <c r="LU1244" s="25">
        <f t="shared" si="233"/>
        <v>0</v>
      </c>
      <c r="LV1244" s="25">
        <f t="shared" si="234"/>
        <v>0</v>
      </c>
      <c r="LW1244" s="25">
        <f t="shared" si="235"/>
        <v>0</v>
      </c>
      <c r="LX1244" s="25">
        <f t="shared" ref="LX1244:LX1256" si="465">$F1244*LX$1271</f>
        <v>0</v>
      </c>
      <c r="LY1244" s="25">
        <f t="shared" ref="LY1244:LY1256" si="466">$G1244*LY$1271</f>
        <v>0</v>
      </c>
      <c r="LZ1244" s="25">
        <f t="shared" ref="LZ1244:LZ1256" si="467">$H1244*LZ$1271</f>
        <v>0</v>
      </c>
      <c r="MA1244" s="25">
        <f t="shared" ref="MA1244:MA1256" si="468">$I1244*MA$1271</f>
        <v>0</v>
      </c>
      <c r="MB1244" s="25">
        <f t="shared" ref="MB1244:MB1256" si="469">$J1244*MB$1271</f>
        <v>0</v>
      </c>
      <c r="MC1244" s="25">
        <f t="shared" ref="MC1244:MC1256" si="470">$K1244*MC$1271</f>
        <v>0</v>
      </c>
      <c r="MD1244" s="25">
        <f t="shared" si="236"/>
        <v>0</v>
      </c>
      <c r="ME1244" s="25">
        <f t="shared" si="236"/>
        <v>0</v>
      </c>
      <c r="MF1244" s="25">
        <f t="shared" si="236"/>
        <v>0</v>
      </c>
      <c r="MG1244" s="25">
        <f t="shared" si="237"/>
        <v>0</v>
      </c>
      <c r="MH1244" s="25">
        <f t="shared" si="237"/>
        <v>0</v>
      </c>
      <c r="MI1244" s="25">
        <f t="shared" si="237"/>
        <v>0</v>
      </c>
      <c r="MJ1244" s="30"/>
      <c r="MK1244" s="30"/>
      <c r="ML1244" s="30"/>
      <c r="MM1244" s="25">
        <f t="shared" si="238"/>
        <v>0</v>
      </c>
      <c r="MN1244" s="25">
        <f t="shared" si="239"/>
        <v>0</v>
      </c>
      <c r="MO1244" s="25">
        <f t="shared" si="240"/>
        <v>0</v>
      </c>
      <c r="MP1244" s="25">
        <f t="shared" si="241"/>
        <v>0</v>
      </c>
      <c r="MQ1244" s="25">
        <f t="shared" si="242"/>
        <v>0</v>
      </c>
      <c r="MR1244" s="25">
        <f t="shared" si="243"/>
        <v>0</v>
      </c>
      <c r="MS1244" s="25">
        <f t="shared" ref="MS1244:MS1256" si="471">$F1244*MS$1271</f>
        <v>0</v>
      </c>
      <c r="MT1244" s="25">
        <f t="shared" ref="MT1244:MT1256" si="472">$G1244*MT$1271</f>
        <v>0</v>
      </c>
      <c r="MU1244" s="25">
        <f t="shared" ref="MU1244:MU1256" si="473">$H1244*MU$1271</f>
        <v>0</v>
      </c>
      <c r="MV1244" s="25">
        <f t="shared" ref="MV1244:MV1256" si="474">$I1244*MV$1271</f>
        <v>0</v>
      </c>
      <c r="MW1244" s="25">
        <f t="shared" ref="MW1244:MW1256" si="475">$J1244*MW$1271</f>
        <v>0</v>
      </c>
      <c r="MX1244" s="25">
        <f t="shared" ref="MX1244:MX1256" si="476">$K1244*MX$1271</f>
        <v>0</v>
      </c>
      <c r="MY1244" s="25">
        <f t="shared" si="244"/>
        <v>0</v>
      </c>
      <c r="MZ1244" s="25">
        <f t="shared" si="244"/>
        <v>0</v>
      </c>
      <c r="NA1244" s="25">
        <f t="shared" si="244"/>
        <v>0</v>
      </c>
      <c r="NB1244" s="25">
        <f t="shared" si="245"/>
        <v>0</v>
      </c>
      <c r="NC1244" s="25">
        <f t="shared" si="245"/>
        <v>0</v>
      </c>
      <c r="ND1244" s="25">
        <f t="shared" si="245"/>
        <v>0</v>
      </c>
      <c r="NE1244" s="30"/>
      <c r="NF1244" s="30"/>
      <c r="NG1244" s="30"/>
      <c r="NH1244" s="25">
        <f t="shared" si="246"/>
        <v>0</v>
      </c>
      <c r="NI1244" s="25">
        <f t="shared" si="247"/>
        <v>0</v>
      </c>
      <c r="NJ1244" s="25">
        <f t="shared" si="248"/>
        <v>0</v>
      </c>
      <c r="NK1244" s="25">
        <f t="shared" si="249"/>
        <v>0</v>
      </c>
      <c r="NL1244" s="25">
        <f t="shared" si="250"/>
        <v>0</v>
      </c>
      <c r="NM1244" s="25">
        <f t="shared" si="251"/>
        <v>0</v>
      </c>
      <c r="NN1244" s="25">
        <f t="shared" ref="NN1244:NN1256" si="477">$F1244*NN$1271</f>
        <v>0</v>
      </c>
      <c r="NO1244" s="25">
        <f t="shared" ref="NO1244:NO1256" si="478">$G1244*NO$1271</f>
        <v>0</v>
      </c>
      <c r="NP1244" s="25">
        <f t="shared" ref="NP1244:NP1256" si="479">$H1244*NP$1271</f>
        <v>0</v>
      </c>
      <c r="NQ1244" s="25">
        <f t="shared" ref="NQ1244:NQ1256" si="480">$I1244*NQ$1271</f>
        <v>0</v>
      </c>
      <c r="NR1244" s="25">
        <f t="shared" ref="NR1244:NR1256" si="481">$J1244*NR$1271</f>
        <v>0</v>
      </c>
      <c r="NS1244" s="25">
        <f t="shared" ref="NS1244:NS1256" si="482">$K1244*NS$1271</f>
        <v>0</v>
      </c>
      <c r="NT1244" s="25">
        <f t="shared" si="252"/>
        <v>0</v>
      </c>
      <c r="NU1244" s="25">
        <f t="shared" si="252"/>
        <v>0</v>
      </c>
      <c r="NV1244" s="25">
        <f t="shared" si="252"/>
        <v>0</v>
      </c>
      <c r="NW1244" s="25">
        <f t="shared" si="253"/>
        <v>0</v>
      </c>
      <c r="NX1244" s="25">
        <f t="shared" si="253"/>
        <v>0</v>
      </c>
      <c r="NY1244" s="25">
        <f t="shared" si="253"/>
        <v>0</v>
      </c>
      <c r="NZ1244" s="30"/>
      <c r="OA1244" s="30"/>
      <c r="OB1244" s="30"/>
      <c r="OC1244" s="25">
        <f t="shared" si="254"/>
        <v>0</v>
      </c>
      <c r="OD1244" s="25">
        <f t="shared" si="255"/>
        <v>0</v>
      </c>
      <c r="OE1244" s="25">
        <f t="shared" si="256"/>
        <v>0</v>
      </c>
      <c r="OF1244" s="25">
        <f t="shared" si="257"/>
        <v>0</v>
      </c>
      <c r="OG1244" s="25">
        <f t="shared" si="258"/>
        <v>0</v>
      </c>
      <c r="OH1244" s="25">
        <f t="shared" si="259"/>
        <v>0</v>
      </c>
      <c r="OI1244" s="25">
        <f t="shared" ref="OI1244:OI1256" si="483">$F1244*OI$1271</f>
        <v>0</v>
      </c>
      <c r="OJ1244" s="25">
        <f t="shared" ref="OJ1244:OJ1256" si="484">$G1244*OJ$1271</f>
        <v>0</v>
      </c>
      <c r="OK1244" s="25">
        <f t="shared" ref="OK1244:OK1256" si="485">$H1244*OK$1271</f>
        <v>0</v>
      </c>
      <c r="OL1244" s="25">
        <f t="shared" ref="OL1244:OL1256" si="486">$I1244*OL$1271</f>
        <v>0</v>
      </c>
      <c r="OM1244" s="25">
        <f t="shared" ref="OM1244:OM1256" si="487">$J1244*OM$1271</f>
        <v>0</v>
      </c>
      <c r="ON1244" s="25">
        <f t="shared" ref="ON1244:ON1256" si="488">$K1244*ON$1271</f>
        <v>0</v>
      </c>
      <c r="OO1244" s="25">
        <f t="shared" si="260"/>
        <v>0</v>
      </c>
      <c r="OP1244" s="25">
        <f t="shared" si="260"/>
        <v>0</v>
      </c>
      <c r="OQ1244" s="25">
        <f t="shared" si="260"/>
        <v>0</v>
      </c>
      <c r="OR1244" s="25">
        <f t="shared" si="261"/>
        <v>0</v>
      </c>
      <c r="OS1244" s="25">
        <f t="shared" si="261"/>
        <v>0</v>
      </c>
      <c r="OT1244" s="25">
        <f t="shared" si="261"/>
        <v>0</v>
      </c>
      <c r="OU1244" s="30"/>
      <c r="OV1244" s="30"/>
      <c r="OW1244" s="30"/>
      <c r="OX1244" s="25">
        <f t="shared" si="262"/>
        <v>0</v>
      </c>
      <c r="OY1244" s="25">
        <f t="shared" si="263"/>
        <v>0</v>
      </c>
      <c r="OZ1244" s="25">
        <f t="shared" si="264"/>
        <v>0</v>
      </c>
      <c r="PA1244" s="25">
        <f t="shared" si="265"/>
        <v>0</v>
      </c>
      <c r="PB1244" s="25">
        <f t="shared" si="266"/>
        <v>0</v>
      </c>
      <c r="PC1244" s="25">
        <f t="shared" si="267"/>
        <v>0</v>
      </c>
      <c r="PD1244" s="25">
        <f t="shared" ref="PD1244:PD1256" si="489">$F1244*PD$1271</f>
        <v>0</v>
      </c>
      <c r="PE1244" s="25">
        <f t="shared" ref="PE1244:PE1256" si="490">$G1244*PE$1271</f>
        <v>0</v>
      </c>
      <c r="PF1244" s="25">
        <f t="shared" ref="PF1244:PF1256" si="491">$H1244*PF$1271</f>
        <v>0</v>
      </c>
      <c r="PG1244" s="25">
        <f t="shared" ref="PG1244:PG1256" si="492">$I1244*PG$1271</f>
        <v>0</v>
      </c>
      <c r="PH1244" s="25">
        <f t="shared" ref="PH1244:PH1256" si="493">$J1244*PH$1271</f>
        <v>0</v>
      </c>
      <c r="PI1244" s="25">
        <f t="shared" ref="PI1244:PI1256" si="494">$K1244*PI$1271</f>
        <v>0</v>
      </c>
      <c r="PJ1244" s="25">
        <f t="shared" si="268"/>
        <v>0</v>
      </c>
      <c r="PK1244" s="25">
        <f t="shared" si="268"/>
        <v>0</v>
      </c>
      <c r="PL1244" s="25">
        <f t="shared" si="268"/>
        <v>0</v>
      </c>
      <c r="PM1244" s="25">
        <f t="shared" si="269"/>
        <v>0</v>
      </c>
      <c r="PN1244" s="25">
        <f t="shared" si="269"/>
        <v>0</v>
      </c>
      <c r="PO1244" s="25">
        <f t="shared" si="269"/>
        <v>0</v>
      </c>
      <c r="PP1244" s="30"/>
      <c r="PQ1244" s="30"/>
      <c r="PR1244" s="30"/>
      <c r="PS1244" s="25">
        <f t="shared" si="270"/>
        <v>0</v>
      </c>
      <c r="PT1244" s="25">
        <f t="shared" si="271"/>
        <v>0</v>
      </c>
      <c r="PU1244" s="25">
        <f t="shared" si="272"/>
        <v>0</v>
      </c>
      <c r="PV1244" s="25">
        <f t="shared" si="273"/>
        <v>0</v>
      </c>
      <c r="PW1244" s="25">
        <f t="shared" si="274"/>
        <v>0</v>
      </c>
      <c r="PX1244" s="25">
        <f t="shared" si="275"/>
        <v>0</v>
      </c>
      <c r="PY1244" s="25">
        <f t="shared" ref="PY1244:PY1256" si="495">$F1244*PY$1271</f>
        <v>0</v>
      </c>
      <c r="PZ1244" s="25">
        <f t="shared" ref="PZ1244:PZ1256" si="496">$G1244*PZ$1271</f>
        <v>0</v>
      </c>
      <c r="QA1244" s="25">
        <f t="shared" ref="QA1244:QA1256" si="497">$H1244*QA$1271</f>
        <v>0</v>
      </c>
      <c r="QB1244" s="25">
        <f t="shared" ref="QB1244:QB1256" si="498">$I1244*QB$1271</f>
        <v>0</v>
      </c>
      <c r="QC1244" s="25">
        <f t="shared" ref="QC1244:QC1256" si="499">$J1244*QC$1271</f>
        <v>0</v>
      </c>
      <c r="QD1244" s="25">
        <f t="shared" ref="QD1244:QD1256" si="500">$K1244*QD$1271</f>
        <v>0</v>
      </c>
      <c r="QE1244" s="25">
        <f t="shared" si="276"/>
        <v>0</v>
      </c>
      <c r="QF1244" s="25">
        <f t="shared" si="276"/>
        <v>0</v>
      </c>
      <c r="QG1244" s="25">
        <f t="shared" si="276"/>
        <v>0</v>
      </c>
      <c r="QH1244" s="25">
        <f t="shared" si="277"/>
        <v>0</v>
      </c>
      <c r="QI1244" s="25">
        <f t="shared" si="277"/>
        <v>0</v>
      </c>
      <c r="QJ1244" s="25">
        <f t="shared" si="277"/>
        <v>0</v>
      </c>
      <c r="QK1244" s="30"/>
      <c r="QL1244" s="30"/>
      <c r="QM1244" s="30"/>
      <c r="QN1244" s="25">
        <f t="shared" si="278"/>
        <v>0</v>
      </c>
      <c r="QO1244" s="25">
        <f t="shared" si="279"/>
        <v>0</v>
      </c>
      <c r="QP1244" s="25">
        <f t="shared" si="280"/>
        <v>0</v>
      </c>
      <c r="QQ1244" s="25">
        <f t="shared" si="281"/>
        <v>0</v>
      </c>
      <c r="QR1244" s="25">
        <f t="shared" si="282"/>
        <v>0</v>
      </c>
      <c r="QS1244" s="25">
        <f t="shared" si="283"/>
        <v>0</v>
      </c>
      <c r="QT1244" s="25">
        <f t="shared" ref="QT1244:QT1256" si="501">$F1244*QT$1271</f>
        <v>0</v>
      </c>
      <c r="QU1244" s="25">
        <f t="shared" ref="QU1244:QU1256" si="502">$G1244*QU$1271</f>
        <v>0</v>
      </c>
      <c r="QV1244" s="25">
        <f t="shared" ref="QV1244:QV1256" si="503">$H1244*QV$1271</f>
        <v>0</v>
      </c>
      <c r="QW1244" s="25">
        <f t="shared" ref="QW1244:QW1256" si="504">$I1244*QW$1271</f>
        <v>0</v>
      </c>
      <c r="QX1244" s="25">
        <f t="shared" ref="QX1244:QX1256" si="505">$J1244*QX$1271</f>
        <v>0</v>
      </c>
      <c r="QY1244" s="25">
        <f t="shared" ref="QY1244:QY1256" si="506">$K1244*QY$1271</f>
        <v>0</v>
      </c>
      <c r="QZ1244" s="25">
        <f t="shared" si="284"/>
        <v>0</v>
      </c>
      <c r="RA1244" s="25">
        <f t="shared" si="284"/>
        <v>0</v>
      </c>
      <c r="RB1244" s="25">
        <f t="shared" si="284"/>
        <v>0</v>
      </c>
      <c r="RC1244" s="25">
        <f t="shared" si="285"/>
        <v>0</v>
      </c>
      <c r="RD1244" s="25">
        <f t="shared" si="285"/>
        <v>0</v>
      </c>
      <c r="RE1244" s="25">
        <f t="shared" si="285"/>
        <v>0</v>
      </c>
      <c r="RF1244" s="30"/>
      <c r="RG1244" s="30"/>
      <c r="RH1244" s="30"/>
      <c r="RI1244" s="25">
        <f t="shared" si="286"/>
        <v>0</v>
      </c>
      <c r="RJ1244" s="25">
        <f t="shared" si="287"/>
        <v>0</v>
      </c>
      <c r="RK1244" s="25">
        <f t="shared" si="288"/>
        <v>0</v>
      </c>
      <c r="RL1244" s="25">
        <f t="shared" si="289"/>
        <v>0</v>
      </c>
      <c r="RM1244" s="25">
        <f t="shared" si="290"/>
        <v>0</v>
      </c>
      <c r="RN1244" s="25">
        <f t="shared" si="291"/>
        <v>0</v>
      </c>
      <c r="RO1244" s="25">
        <f t="shared" ref="RO1244:RO1256" si="507">$F1244*RO$1271</f>
        <v>0</v>
      </c>
      <c r="RP1244" s="25">
        <f t="shared" ref="RP1244:RP1256" si="508">$G1244*RP$1271</f>
        <v>0</v>
      </c>
      <c r="RQ1244" s="25">
        <f t="shared" ref="RQ1244:RQ1256" si="509">$H1244*RQ$1271</f>
        <v>0</v>
      </c>
      <c r="RR1244" s="25">
        <f t="shared" ref="RR1244:RR1256" si="510">$I1244*RR$1271</f>
        <v>0</v>
      </c>
      <c r="RS1244" s="25">
        <f t="shared" ref="RS1244:RS1256" si="511">$J1244*RS$1271</f>
        <v>0</v>
      </c>
      <c r="RT1244" s="25">
        <f t="shared" ref="RT1244:RT1256" si="512">$K1244*RT$1271</f>
        <v>0</v>
      </c>
      <c r="RU1244" s="25">
        <f t="shared" si="292"/>
        <v>0</v>
      </c>
      <c r="RV1244" s="25">
        <f t="shared" si="292"/>
        <v>0</v>
      </c>
      <c r="RW1244" s="25">
        <f t="shared" si="292"/>
        <v>0</v>
      </c>
      <c r="RX1244" s="25">
        <f t="shared" si="293"/>
        <v>0</v>
      </c>
      <c r="RY1244" s="25">
        <f t="shared" si="293"/>
        <v>0</v>
      </c>
      <c r="RZ1244" s="25">
        <f t="shared" si="293"/>
        <v>0</v>
      </c>
      <c r="SA1244" s="30"/>
      <c r="SB1244" s="30"/>
      <c r="SC1244" s="30"/>
      <c r="SD1244" s="25">
        <f t="shared" si="294"/>
        <v>0</v>
      </c>
      <c r="SE1244" s="25">
        <f t="shared" si="295"/>
        <v>0</v>
      </c>
      <c r="SF1244" s="25">
        <f t="shared" si="296"/>
        <v>0</v>
      </c>
      <c r="SG1244" s="25">
        <f t="shared" si="297"/>
        <v>0</v>
      </c>
      <c r="SH1244" s="25">
        <f t="shared" si="298"/>
        <v>0</v>
      </c>
      <c r="SI1244" s="25">
        <f t="shared" si="299"/>
        <v>0</v>
      </c>
      <c r="SJ1244" s="25">
        <f t="shared" ref="SJ1244:SJ1256" si="513">$F1244*SJ$1271</f>
        <v>0</v>
      </c>
      <c r="SK1244" s="25">
        <f t="shared" ref="SK1244:SK1256" si="514">$G1244*SK$1271</f>
        <v>0</v>
      </c>
      <c r="SL1244" s="25">
        <f t="shared" ref="SL1244:SL1256" si="515">$H1244*SL$1271</f>
        <v>0</v>
      </c>
      <c r="SM1244" s="25">
        <f t="shared" ref="SM1244:SM1256" si="516">$I1244*SM$1271</f>
        <v>0</v>
      </c>
      <c r="SN1244" s="25">
        <f t="shared" ref="SN1244:SN1256" si="517">$J1244*SN$1271</f>
        <v>0</v>
      </c>
      <c r="SO1244" s="25">
        <f t="shared" ref="SO1244:SO1256" si="518">$K1244*SO$1271</f>
        <v>0</v>
      </c>
      <c r="SP1244" s="25">
        <f t="shared" si="300"/>
        <v>0</v>
      </c>
      <c r="SQ1244" s="25">
        <f t="shared" si="300"/>
        <v>0</v>
      </c>
      <c r="SR1244" s="25">
        <f t="shared" si="300"/>
        <v>0</v>
      </c>
      <c r="SS1244" s="25">
        <f t="shared" si="301"/>
        <v>0</v>
      </c>
      <c r="ST1244" s="25">
        <f t="shared" si="301"/>
        <v>0</v>
      </c>
      <c r="SU1244" s="25">
        <f t="shared" si="301"/>
        <v>0</v>
      </c>
      <c r="SV1244" s="30"/>
      <c r="SW1244" s="30"/>
      <c r="SX1244" s="30"/>
      <c r="SY1244" s="25">
        <f t="shared" si="302"/>
        <v>0</v>
      </c>
      <c r="SZ1244" s="25">
        <f t="shared" si="303"/>
        <v>0</v>
      </c>
      <c r="TA1244" s="25">
        <f t="shared" si="304"/>
        <v>0</v>
      </c>
      <c r="TB1244" s="25">
        <f t="shared" si="305"/>
        <v>0</v>
      </c>
      <c r="TC1244" s="25">
        <f t="shared" si="306"/>
        <v>0</v>
      </c>
      <c r="TD1244" s="25">
        <f t="shared" si="307"/>
        <v>0</v>
      </c>
      <c r="TE1244" s="25">
        <f t="shared" ref="TE1244:TE1256" si="519">$F1244*TE$1271</f>
        <v>0</v>
      </c>
      <c r="TF1244" s="25">
        <f t="shared" ref="TF1244:TF1256" si="520">$G1244*TF$1271</f>
        <v>0</v>
      </c>
      <c r="TG1244" s="25">
        <f t="shared" ref="TG1244:TG1256" si="521">$H1244*TG$1271</f>
        <v>0</v>
      </c>
      <c r="TH1244" s="25">
        <f t="shared" ref="TH1244:TH1256" si="522">$I1244*TH$1271</f>
        <v>0</v>
      </c>
      <c r="TI1244" s="25">
        <f t="shared" ref="TI1244:TI1256" si="523">$J1244*TI$1271</f>
        <v>0</v>
      </c>
      <c r="TJ1244" s="25">
        <f t="shared" ref="TJ1244:TJ1256" si="524">$K1244*TJ$1271</f>
        <v>0</v>
      </c>
      <c r="TK1244" s="25">
        <f t="shared" si="308"/>
        <v>0</v>
      </c>
      <c r="TL1244" s="25">
        <f t="shared" si="308"/>
        <v>0</v>
      </c>
      <c r="TM1244" s="25">
        <f t="shared" si="308"/>
        <v>0</v>
      </c>
      <c r="TN1244" s="25">
        <f t="shared" si="309"/>
        <v>0</v>
      </c>
      <c r="TO1244" s="25">
        <f t="shared" si="309"/>
        <v>0</v>
      </c>
      <c r="TP1244" s="25">
        <f t="shared" si="309"/>
        <v>0</v>
      </c>
      <c r="TQ1244" s="30"/>
      <c r="TR1244" s="30"/>
      <c r="TS1244" s="30"/>
      <c r="TT1244" s="25">
        <f t="shared" si="310"/>
        <v>0</v>
      </c>
      <c r="TU1244" s="25">
        <f t="shared" si="311"/>
        <v>0</v>
      </c>
      <c r="TV1244" s="25">
        <f t="shared" si="312"/>
        <v>0</v>
      </c>
      <c r="TW1244" s="25">
        <f t="shared" si="313"/>
        <v>0</v>
      </c>
      <c r="TX1244" s="25">
        <f t="shared" si="314"/>
        <v>0</v>
      </c>
      <c r="TY1244" s="25">
        <f t="shared" si="315"/>
        <v>0</v>
      </c>
      <c r="TZ1244" s="25">
        <f t="shared" ref="TZ1244:TZ1256" si="525">$F1244*TZ$1271</f>
        <v>0</v>
      </c>
      <c r="UA1244" s="25">
        <f t="shared" ref="UA1244:UA1256" si="526">$G1244*UA$1271</f>
        <v>0</v>
      </c>
      <c r="UB1244" s="25">
        <f t="shared" ref="UB1244:UB1256" si="527">$H1244*UB$1271</f>
        <v>0</v>
      </c>
      <c r="UC1244" s="25">
        <f t="shared" ref="UC1244:UC1256" si="528">$I1244*UC$1271</f>
        <v>0</v>
      </c>
      <c r="UD1244" s="25">
        <f t="shared" ref="UD1244:UD1256" si="529">$J1244*UD$1271</f>
        <v>0</v>
      </c>
      <c r="UE1244" s="25">
        <f t="shared" ref="UE1244:UE1256" si="530">$K1244*UE$1271</f>
        <v>0</v>
      </c>
      <c r="UF1244" s="25">
        <f t="shared" si="316"/>
        <v>0</v>
      </c>
      <c r="UG1244" s="25">
        <f t="shared" si="316"/>
        <v>0</v>
      </c>
      <c r="UH1244" s="25">
        <f t="shared" si="316"/>
        <v>0</v>
      </c>
      <c r="UI1244" s="25">
        <f t="shared" si="317"/>
        <v>0</v>
      </c>
      <c r="UJ1244" s="25">
        <f t="shared" si="317"/>
        <v>0</v>
      </c>
      <c r="UK1244" s="25">
        <f t="shared" si="317"/>
        <v>0</v>
      </c>
      <c r="UL1244" s="30">
        <v>17</v>
      </c>
      <c r="UM1244" s="30">
        <v>17</v>
      </c>
      <c r="UN1244" s="30">
        <v>17</v>
      </c>
      <c r="UO1244" s="25">
        <f t="shared" si="318"/>
        <v>717264</v>
      </c>
      <c r="UP1244" s="25">
        <f t="shared" si="319"/>
        <v>722636</v>
      </c>
      <c r="UQ1244" s="25">
        <f t="shared" si="320"/>
        <v>728739</v>
      </c>
      <c r="UR1244" s="25">
        <f t="shared" si="321"/>
        <v>1699439</v>
      </c>
      <c r="US1244" s="25">
        <f t="shared" si="322"/>
        <v>1733082</v>
      </c>
      <c r="UT1244" s="25">
        <f t="shared" si="323"/>
        <v>1773117</v>
      </c>
      <c r="UU1244" s="25">
        <f t="shared" ref="UU1244:UU1256" si="531">$F1244*UU$1271</f>
        <v>47217.14</v>
      </c>
      <c r="UV1244" s="25">
        <f t="shared" ref="UV1244:UV1256" si="532">$G1244*UV$1271</f>
        <v>49818.57</v>
      </c>
      <c r="UW1244" s="25">
        <f t="shared" ref="UW1244:UW1256" si="533">$H1244*UW$1271</f>
        <v>53071.43</v>
      </c>
      <c r="UX1244" s="25">
        <f t="shared" ref="UX1244:UX1256" si="534">$I1244*UX$1271</f>
        <v>13089.5</v>
      </c>
      <c r="UY1244" s="25">
        <f t="shared" ref="UY1244:UY1256" si="535">$J1244*UY$1271</f>
        <v>12677.34</v>
      </c>
      <c r="UZ1244" s="25">
        <f t="shared" ref="UZ1244:UZ1256" si="536">$K1244*UZ$1271</f>
        <v>12694.18</v>
      </c>
      <c r="VA1244" s="25">
        <f t="shared" si="324"/>
        <v>802691.38</v>
      </c>
      <c r="VB1244" s="25">
        <f t="shared" si="324"/>
        <v>846915.69</v>
      </c>
      <c r="VC1244" s="25">
        <f t="shared" si="324"/>
        <v>902214.31</v>
      </c>
      <c r="VD1244" s="25">
        <f t="shared" si="325"/>
        <v>222521.5</v>
      </c>
      <c r="VE1244" s="25">
        <f t="shared" si="325"/>
        <v>215514.78</v>
      </c>
      <c r="VF1244" s="25">
        <f t="shared" si="325"/>
        <v>215801.06</v>
      </c>
      <c r="VG1244" s="30"/>
      <c r="VH1244" s="30"/>
      <c r="VI1244" s="30"/>
      <c r="VJ1244" s="25">
        <f t="shared" si="326"/>
        <v>0</v>
      </c>
      <c r="VK1244" s="25">
        <f t="shared" si="327"/>
        <v>0</v>
      </c>
      <c r="VL1244" s="25">
        <f t="shared" si="328"/>
        <v>0</v>
      </c>
      <c r="VM1244" s="25">
        <f t="shared" si="329"/>
        <v>0</v>
      </c>
      <c r="VN1244" s="25">
        <f t="shared" si="330"/>
        <v>0</v>
      </c>
      <c r="VO1244" s="25">
        <f t="shared" si="331"/>
        <v>0</v>
      </c>
      <c r="VP1244" s="25">
        <f t="shared" ref="VP1244:VP1256" si="537">$F1244*VP$1271</f>
        <v>0</v>
      </c>
      <c r="VQ1244" s="25">
        <f t="shared" ref="VQ1244:VQ1256" si="538">$G1244*VQ$1271</f>
        <v>0</v>
      </c>
      <c r="VR1244" s="25">
        <f t="shared" ref="VR1244:VR1256" si="539">$H1244*VR$1271</f>
        <v>0</v>
      </c>
      <c r="VS1244" s="25">
        <f t="shared" ref="VS1244:VS1256" si="540">$I1244*VS$1271</f>
        <v>0</v>
      </c>
      <c r="VT1244" s="25">
        <f t="shared" ref="VT1244:VT1256" si="541">$J1244*VT$1271</f>
        <v>0</v>
      </c>
      <c r="VU1244" s="25">
        <f t="shared" ref="VU1244:VU1256" si="542">$K1244*VU$1271</f>
        <v>0</v>
      </c>
      <c r="VV1244" s="25">
        <f t="shared" si="332"/>
        <v>0</v>
      </c>
      <c r="VW1244" s="25">
        <f t="shared" si="332"/>
        <v>0</v>
      </c>
      <c r="VX1244" s="25">
        <f t="shared" si="332"/>
        <v>0</v>
      </c>
      <c r="VY1244" s="25">
        <f t="shared" si="333"/>
        <v>0</v>
      </c>
      <c r="VZ1244" s="25">
        <f t="shared" si="333"/>
        <v>0</v>
      </c>
      <c r="WA1244" s="25">
        <f t="shared" si="333"/>
        <v>0</v>
      </c>
      <c r="WB1244" s="30"/>
      <c r="WC1244" s="30"/>
      <c r="WD1244" s="30"/>
      <c r="WE1244" s="25">
        <f t="shared" si="334"/>
        <v>0</v>
      </c>
      <c r="WF1244" s="25">
        <f t="shared" si="335"/>
        <v>0</v>
      </c>
      <c r="WG1244" s="25">
        <f t="shared" si="336"/>
        <v>0</v>
      </c>
      <c r="WH1244" s="25">
        <f t="shared" si="337"/>
        <v>0</v>
      </c>
      <c r="WI1244" s="25">
        <f t="shared" si="338"/>
        <v>0</v>
      </c>
      <c r="WJ1244" s="25">
        <f t="shared" si="339"/>
        <v>0</v>
      </c>
      <c r="WK1244" s="25">
        <f t="shared" ref="WK1244:WK1256" si="543">$F1244*WK$1271</f>
        <v>0</v>
      </c>
      <c r="WL1244" s="25">
        <f t="shared" ref="WL1244:WL1256" si="544">$G1244*WL$1271</f>
        <v>0</v>
      </c>
      <c r="WM1244" s="25">
        <f t="shared" ref="WM1244:WM1256" si="545">$H1244*WM$1271</f>
        <v>0</v>
      </c>
      <c r="WN1244" s="25">
        <f t="shared" ref="WN1244:WN1256" si="546">$I1244*WN$1271</f>
        <v>0</v>
      </c>
      <c r="WO1244" s="25">
        <f t="shared" ref="WO1244:WO1256" si="547">$J1244*WO$1271</f>
        <v>0</v>
      </c>
      <c r="WP1244" s="25">
        <f t="shared" ref="WP1244:WP1256" si="548">$K1244*WP$1271</f>
        <v>0</v>
      </c>
      <c r="WQ1244" s="25">
        <f t="shared" si="340"/>
        <v>0</v>
      </c>
      <c r="WR1244" s="25">
        <f t="shared" si="340"/>
        <v>0</v>
      </c>
      <c r="WS1244" s="25">
        <f t="shared" si="340"/>
        <v>0</v>
      </c>
      <c r="WT1244" s="25">
        <f t="shared" si="341"/>
        <v>0</v>
      </c>
      <c r="WU1244" s="25">
        <f t="shared" si="341"/>
        <v>0</v>
      </c>
      <c r="WV1244" s="25">
        <f t="shared" si="341"/>
        <v>0</v>
      </c>
      <c r="WW1244" s="30"/>
      <c r="WX1244" s="30"/>
      <c r="WY1244" s="30"/>
      <c r="WZ1244" s="25">
        <f t="shared" si="342"/>
        <v>0</v>
      </c>
      <c r="XA1244" s="25">
        <f t="shared" si="343"/>
        <v>0</v>
      </c>
      <c r="XB1244" s="25">
        <f t="shared" si="344"/>
        <v>0</v>
      </c>
      <c r="XC1244" s="25">
        <f t="shared" si="345"/>
        <v>0</v>
      </c>
      <c r="XD1244" s="25">
        <f t="shared" si="346"/>
        <v>0</v>
      </c>
      <c r="XE1244" s="25">
        <f t="shared" si="347"/>
        <v>0</v>
      </c>
      <c r="XF1244" s="25">
        <f t="shared" ref="XF1244:XF1256" si="549">$F1244*XF$1271</f>
        <v>0</v>
      </c>
      <c r="XG1244" s="25">
        <f t="shared" ref="XG1244:XG1256" si="550">$G1244*XG$1271</f>
        <v>0</v>
      </c>
      <c r="XH1244" s="25">
        <f t="shared" ref="XH1244:XH1256" si="551">$H1244*XH$1271</f>
        <v>0</v>
      </c>
      <c r="XI1244" s="25">
        <f t="shared" ref="XI1244:XI1256" si="552">$I1244*XI$1271</f>
        <v>0</v>
      </c>
      <c r="XJ1244" s="25">
        <f t="shared" ref="XJ1244:XJ1256" si="553">$J1244*XJ$1271</f>
        <v>0</v>
      </c>
      <c r="XK1244" s="25">
        <f t="shared" ref="XK1244:XK1256" si="554">$K1244*XK$1271</f>
        <v>0</v>
      </c>
      <c r="XL1244" s="25">
        <f t="shared" si="348"/>
        <v>0</v>
      </c>
      <c r="XM1244" s="25">
        <f t="shared" si="348"/>
        <v>0</v>
      </c>
      <c r="XN1244" s="25">
        <f t="shared" si="348"/>
        <v>0</v>
      </c>
      <c r="XO1244" s="25">
        <f t="shared" si="349"/>
        <v>0</v>
      </c>
      <c r="XP1244" s="25">
        <f t="shared" si="349"/>
        <v>0</v>
      </c>
      <c r="XQ1244" s="25">
        <f t="shared" si="349"/>
        <v>0</v>
      </c>
      <c r="XR1244" s="30"/>
      <c r="XS1244" s="30"/>
      <c r="XT1244" s="30"/>
      <c r="XU1244" s="25">
        <f t="shared" si="350"/>
        <v>0</v>
      </c>
      <c r="XV1244" s="25">
        <f t="shared" si="351"/>
        <v>0</v>
      </c>
      <c r="XW1244" s="25">
        <f t="shared" si="352"/>
        <v>0</v>
      </c>
      <c r="XX1244" s="25">
        <f t="shared" si="353"/>
        <v>0</v>
      </c>
      <c r="XY1244" s="25">
        <f t="shared" si="354"/>
        <v>0</v>
      </c>
      <c r="XZ1244" s="25">
        <f t="shared" si="355"/>
        <v>0</v>
      </c>
      <c r="YA1244" s="25">
        <f t="shared" ref="YA1244:YA1256" si="555">$F1244*YA$1271</f>
        <v>0</v>
      </c>
      <c r="YB1244" s="25">
        <f t="shared" ref="YB1244:YB1256" si="556">$G1244*YB$1271</f>
        <v>0</v>
      </c>
      <c r="YC1244" s="25">
        <f t="shared" ref="YC1244:YC1256" si="557">$H1244*YC$1271</f>
        <v>0</v>
      </c>
      <c r="YD1244" s="25">
        <f t="shared" ref="YD1244:YD1256" si="558">$I1244*YD$1271</f>
        <v>0</v>
      </c>
      <c r="YE1244" s="25">
        <f t="shared" ref="YE1244:YE1256" si="559">$J1244*YE$1271</f>
        <v>0</v>
      </c>
      <c r="YF1244" s="25">
        <f t="shared" ref="YF1244:YF1256" si="560">$K1244*YF$1271</f>
        <v>0</v>
      </c>
      <c r="YG1244" s="25">
        <f t="shared" si="356"/>
        <v>0</v>
      </c>
      <c r="YH1244" s="25">
        <f t="shared" si="356"/>
        <v>0</v>
      </c>
      <c r="YI1244" s="25">
        <f t="shared" si="356"/>
        <v>0</v>
      </c>
      <c r="YJ1244" s="25">
        <f t="shared" si="357"/>
        <v>0</v>
      </c>
      <c r="YK1244" s="25">
        <f t="shared" si="357"/>
        <v>0</v>
      </c>
      <c r="YL1244" s="25">
        <f t="shared" si="357"/>
        <v>0</v>
      </c>
      <c r="YM1244" s="59">
        <f t="shared" ref="YM1244:YM1256" si="561">L1244+AG1244+BB1244+BW1244+CR1244+DM1244+EH1244+FC1244+FX1244+GS1244+HN1244+II1244+JD1244+JY1244+KT1244+LO1244+MJ1244+NE1244+NZ1244+OU1244+PP1244+QK1244+RF1244+SA1244+SV1244+TQ1244+UL1244+VG1244+WB1244+WW1244+XR1244</f>
        <v>17</v>
      </c>
      <c r="YN1244" s="59">
        <f t="shared" si="358"/>
        <v>17</v>
      </c>
      <c r="YO1244" s="59">
        <f t="shared" si="358"/>
        <v>17</v>
      </c>
      <c r="YP1244" s="25">
        <f t="shared" si="359"/>
        <v>717264</v>
      </c>
      <c r="YQ1244" s="25">
        <f t="shared" si="360"/>
        <v>722636</v>
      </c>
      <c r="YR1244" s="25">
        <f t="shared" si="361"/>
        <v>728739</v>
      </c>
      <c r="YS1244" s="25">
        <f t="shared" si="362"/>
        <v>1699439</v>
      </c>
      <c r="YT1244" s="25">
        <f t="shared" si="363"/>
        <v>1733082</v>
      </c>
      <c r="YU1244" s="25">
        <f t="shared" si="364"/>
        <v>1773117</v>
      </c>
      <c r="YV1244" s="25">
        <f t="shared" ref="YV1244:YV1256" si="562">$F1244*YV$1271</f>
        <v>47482.47</v>
      </c>
      <c r="YW1244" s="25">
        <f t="shared" ref="YW1244:YW1256" si="563">$G1244*YW$1271</f>
        <v>49421.65</v>
      </c>
      <c r="YX1244" s="25">
        <f t="shared" ref="YX1244:YX1256" si="564">$H1244*YX$1271</f>
        <v>52515.46</v>
      </c>
      <c r="YY1244" s="25">
        <f t="shared" ref="YY1244:YY1256" si="565">$I1244*YY$1271</f>
        <v>19294.32</v>
      </c>
      <c r="YZ1244" s="25">
        <f t="shared" ref="YZ1244:YZ1256" si="566">$J1244*YZ$1271</f>
        <v>18637.3</v>
      </c>
      <c r="ZA1244" s="25">
        <f t="shared" ref="ZA1244:ZA1256" si="567">$K1244*ZA$1271</f>
        <v>18663.38</v>
      </c>
      <c r="ZB1244" s="25">
        <f t="shared" si="365"/>
        <v>807201.99</v>
      </c>
      <c r="ZC1244" s="25">
        <f t="shared" si="365"/>
        <v>840168.05</v>
      </c>
      <c r="ZD1244" s="25">
        <f t="shared" si="365"/>
        <v>892762.82</v>
      </c>
      <c r="ZE1244" s="25">
        <f t="shared" si="366"/>
        <v>328003.44</v>
      </c>
      <c r="ZF1244" s="25">
        <f t="shared" si="366"/>
        <v>316834.09999999998</v>
      </c>
      <c r="ZG1244" s="25">
        <f t="shared" si="366"/>
        <v>317277.46000000002</v>
      </c>
    </row>
    <row r="1245" spans="1:683" ht="36" hidden="1" customHeight="1">
      <c r="A1245" s="87" t="s">
        <v>217</v>
      </c>
      <c r="B1245" s="87" t="s">
        <v>82</v>
      </c>
      <c r="C1245" s="5"/>
      <c r="D1245" s="160"/>
      <c r="E1245" s="76"/>
      <c r="F1245" s="38">
        <f t="shared" si="112"/>
        <v>59069</v>
      </c>
      <c r="G1245" s="38">
        <f t="shared" si="112"/>
        <v>59512</v>
      </c>
      <c r="H1245" s="38">
        <f t="shared" si="112"/>
        <v>60014</v>
      </c>
      <c r="I1245" s="25">
        <f t="shared" si="113"/>
        <v>99967</v>
      </c>
      <c r="J1245" s="25">
        <f t="shared" si="114"/>
        <v>101946</v>
      </c>
      <c r="K1245" s="25">
        <f t="shared" si="115"/>
        <v>104301</v>
      </c>
      <c r="L1245" s="30"/>
      <c r="M1245" s="30"/>
      <c r="N1245" s="30"/>
      <c r="O1245" s="25">
        <f t="shared" si="367"/>
        <v>0</v>
      </c>
      <c r="P1245" s="25">
        <f t="shared" si="368"/>
        <v>0</v>
      </c>
      <c r="Q1245" s="25">
        <f t="shared" si="369"/>
        <v>0</v>
      </c>
      <c r="R1245" s="25">
        <f t="shared" si="370"/>
        <v>0</v>
      </c>
      <c r="S1245" s="25">
        <f t="shared" si="371"/>
        <v>0</v>
      </c>
      <c r="T1245" s="25">
        <f t="shared" si="372"/>
        <v>0</v>
      </c>
      <c r="U1245" s="25">
        <f t="shared" si="373"/>
        <v>0</v>
      </c>
      <c r="V1245" s="25">
        <f t="shared" si="374"/>
        <v>0</v>
      </c>
      <c r="W1245" s="25">
        <f t="shared" si="375"/>
        <v>0</v>
      </c>
      <c r="X1245" s="25">
        <f t="shared" si="376"/>
        <v>0</v>
      </c>
      <c r="Y1245" s="25">
        <f t="shared" si="377"/>
        <v>0</v>
      </c>
      <c r="Z1245" s="25">
        <f t="shared" si="378"/>
        <v>0</v>
      </c>
      <c r="AA1245" s="25">
        <f t="shared" si="379"/>
        <v>0</v>
      </c>
      <c r="AB1245" s="25">
        <f t="shared" si="116"/>
        <v>0</v>
      </c>
      <c r="AC1245" s="25">
        <f t="shared" si="116"/>
        <v>0</v>
      </c>
      <c r="AD1245" s="25">
        <f t="shared" si="380"/>
        <v>0</v>
      </c>
      <c r="AE1245" s="25">
        <f t="shared" si="117"/>
        <v>0</v>
      </c>
      <c r="AF1245" s="25">
        <f t="shared" si="117"/>
        <v>0</v>
      </c>
      <c r="AG1245" s="30"/>
      <c r="AH1245" s="30"/>
      <c r="AI1245" s="30"/>
      <c r="AJ1245" s="25">
        <f t="shared" si="118"/>
        <v>0</v>
      </c>
      <c r="AK1245" s="25">
        <f t="shared" si="119"/>
        <v>0</v>
      </c>
      <c r="AL1245" s="25">
        <f t="shared" si="120"/>
        <v>0</v>
      </c>
      <c r="AM1245" s="25">
        <f t="shared" si="121"/>
        <v>0</v>
      </c>
      <c r="AN1245" s="25">
        <f t="shared" si="122"/>
        <v>0</v>
      </c>
      <c r="AO1245" s="25">
        <f t="shared" si="123"/>
        <v>0</v>
      </c>
      <c r="AP1245" s="25">
        <f t="shared" si="381"/>
        <v>0</v>
      </c>
      <c r="AQ1245" s="25">
        <f t="shared" si="382"/>
        <v>0</v>
      </c>
      <c r="AR1245" s="25">
        <f t="shared" si="383"/>
        <v>0</v>
      </c>
      <c r="AS1245" s="25">
        <f t="shared" si="384"/>
        <v>0</v>
      </c>
      <c r="AT1245" s="25">
        <f t="shared" si="385"/>
        <v>0</v>
      </c>
      <c r="AU1245" s="25">
        <f t="shared" si="386"/>
        <v>0</v>
      </c>
      <c r="AV1245" s="25">
        <f t="shared" si="124"/>
        <v>0</v>
      </c>
      <c r="AW1245" s="25">
        <f t="shared" si="124"/>
        <v>0</v>
      </c>
      <c r="AX1245" s="25">
        <f t="shared" si="124"/>
        <v>0</v>
      </c>
      <c r="AY1245" s="25">
        <f t="shared" si="125"/>
        <v>0</v>
      </c>
      <c r="AZ1245" s="25">
        <f t="shared" si="125"/>
        <v>0</v>
      </c>
      <c r="BA1245" s="25">
        <f t="shared" si="125"/>
        <v>0</v>
      </c>
      <c r="BB1245" s="30"/>
      <c r="BC1245" s="30"/>
      <c r="BD1245" s="30"/>
      <c r="BE1245" s="25">
        <f t="shared" si="126"/>
        <v>0</v>
      </c>
      <c r="BF1245" s="25">
        <f t="shared" si="127"/>
        <v>0</v>
      </c>
      <c r="BG1245" s="25">
        <f t="shared" si="128"/>
        <v>0</v>
      </c>
      <c r="BH1245" s="25">
        <f t="shared" si="129"/>
        <v>0</v>
      </c>
      <c r="BI1245" s="25">
        <f t="shared" si="130"/>
        <v>0</v>
      </c>
      <c r="BJ1245" s="25">
        <f t="shared" si="131"/>
        <v>0</v>
      </c>
      <c r="BK1245" s="25">
        <f t="shared" si="387"/>
        <v>0</v>
      </c>
      <c r="BL1245" s="25">
        <f t="shared" si="388"/>
        <v>0</v>
      </c>
      <c r="BM1245" s="25">
        <f t="shared" si="389"/>
        <v>0</v>
      </c>
      <c r="BN1245" s="25">
        <f t="shared" si="390"/>
        <v>0</v>
      </c>
      <c r="BO1245" s="25">
        <f t="shared" si="391"/>
        <v>0</v>
      </c>
      <c r="BP1245" s="25">
        <f t="shared" si="392"/>
        <v>0</v>
      </c>
      <c r="BQ1245" s="25">
        <f t="shared" si="132"/>
        <v>0</v>
      </c>
      <c r="BR1245" s="25">
        <f t="shared" si="132"/>
        <v>0</v>
      </c>
      <c r="BS1245" s="25">
        <f t="shared" si="132"/>
        <v>0</v>
      </c>
      <c r="BT1245" s="25">
        <f t="shared" si="133"/>
        <v>0</v>
      </c>
      <c r="BU1245" s="25">
        <f t="shared" si="133"/>
        <v>0</v>
      </c>
      <c r="BV1245" s="25">
        <f t="shared" si="133"/>
        <v>0</v>
      </c>
      <c r="BW1245" s="30"/>
      <c r="BX1245" s="30"/>
      <c r="BY1245" s="30"/>
      <c r="BZ1245" s="25">
        <f t="shared" si="134"/>
        <v>0</v>
      </c>
      <c r="CA1245" s="25">
        <f t="shared" si="135"/>
        <v>0</v>
      </c>
      <c r="CB1245" s="25">
        <f t="shared" si="136"/>
        <v>0</v>
      </c>
      <c r="CC1245" s="25">
        <f t="shared" si="137"/>
        <v>0</v>
      </c>
      <c r="CD1245" s="25">
        <f t="shared" si="138"/>
        <v>0</v>
      </c>
      <c r="CE1245" s="25">
        <f t="shared" si="139"/>
        <v>0</v>
      </c>
      <c r="CF1245" s="25">
        <f t="shared" si="393"/>
        <v>0</v>
      </c>
      <c r="CG1245" s="25">
        <f t="shared" si="394"/>
        <v>0</v>
      </c>
      <c r="CH1245" s="25">
        <f t="shared" si="395"/>
        <v>0</v>
      </c>
      <c r="CI1245" s="25">
        <f t="shared" si="396"/>
        <v>0</v>
      </c>
      <c r="CJ1245" s="25">
        <f t="shared" si="397"/>
        <v>0</v>
      </c>
      <c r="CK1245" s="25">
        <f t="shared" si="398"/>
        <v>0</v>
      </c>
      <c r="CL1245" s="25">
        <f t="shared" si="140"/>
        <v>0</v>
      </c>
      <c r="CM1245" s="25">
        <f t="shared" si="140"/>
        <v>0</v>
      </c>
      <c r="CN1245" s="25">
        <f t="shared" si="140"/>
        <v>0</v>
      </c>
      <c r="CO1245" s="25">
        <f t="shared" si="141"/>
        <v>0</v>
      </c>
      <c r="CP1245" s="25">
        <f t="shared" si="141"/>
        <v>0</v>
      </c>
      <c r="CQ1245" s="25">
        <f t="shared" si="141"/>
        <v>0</v>
      </c>
      <c r="CR1245" s="30"/>
      <c r="CS1245" s="30"/>
      <c r="CT1245" s="30"/>
      <c r="CU1245" s="25">
        <f t="shared" si="142"/>
        <v>0</v>
      </c>
      <c r="CV1245" s="25">
        <f t="shared" si="143"/>
        <v>0</v>
      </c>
      <c r="CW1245" s="25">
        <f t="shared" si="144"/>
        <v>0</v>
      </c>
      <c r="CX1245" s="25">
        <f t="shared" si="145"/>
        <v>0</v>
      </c>
      <c r="CY1245" s="25">
        <f t="shared" si="146"/>
        <v>0</v>
      </c>
      <c r="CZ1245" s="25">
        <f t="shared" si="147"/>
        <v>0</v>
      </c>
      <c r="DA1245" s="25">
        <f t="shared" si="399"/>
        <v>0</v>
      </c>
      <c r="DB1245" s="25">
        <f t="shared" si="400"/>
        <v>0</v>
      </c>
      <c r="DC1245" s="25">
        <f t="shared" si="401"/>
        <v>0</v>
      </c>
      <c r="DD1245" s="25">
        <f t="shared" si="402"/>
        <v>0</v>
      </c>
      <c r="DE1245" s="25">
        <f t="shared" si="403"/>
        <v>0</v>
      </c>
      <c r="DF1245" s="25">
        <f t="shared" si="404"/>
        <v>0</v>
      </c>
      <c r="DG1245" s="25">
        <f t="shared" si="148"/>
        <v>0</v>
      </c>
      <c r="DH1245" s="25">
        <f t="shared" si="148"/>
        <v>0</v>
      </c>
      <c r="DI1245" s="25">
        <f t="shared" si="148"/>
        <v>0</v>
      </c>
      <c r="DJ1245" s="25">
        <f t="shared" si="149"/>
        <v>0</v>
      </c>
      <c r="DK1245" s="25">
        <f t="shared" si="149"/>
        <v>0</v>
      </c>
      <c r="DL1245" s="25">
        <f t="shared" si="149"/>
        <v>0</v>
      </c>
      <c r="DM1245" s="30"/>
      <c r="DN1245" s="30"/>
      <c r="DO1245" s="30"/>
      <c r="DP1245" s="25">
        <f t="shared" si="150"/>
        <v>0</v>
      </c>
      <c r="DQ1245" s="25">
        <f t="shared" si="151"/>
        <v>0</v>
      </c>
      <c r="DR1245" s="25">
        <f t="shared" si="152"/>
        <v>0</v>
      </c>
      <c r="DS1245" s="25">
        <f t="shared" si="153"/>
        <v>0</v>
      </c>
      <c r="DT1245" s="25">
        <f t="shared" si="154"/>
        <v>0</v>
      </c>
      <c r="DU1245" s="25">
        <f t="shared" si="155"/>
        <v>0</v>
      </c>
      <c r="DV1245" s="25">
        <f t="shared" si="405"/>
        <v>0</v>
      </c>
      <c r="DW1245" s="25">
        <f t="shared" si="406"/>
        <v>0</v>
      </c>
      <c r="DX1245" s="25">
        <f t="shared" si="407"/>
        <v>0</v>
      </c>
      <c r="DY1245" s="25">
        <f t="shared" si="408"/>
        <v>0</v>
      </c>
      <c r="DZ1245" s="25">
        <f t="shared" si="409"/>
        <v>0</v>
      </c>
      <c r="EA1245" s="25">
        <f t="shared" si="410"/>
        <v>0</v>
      </c>
      <c r="EB1245" s="25">
        <f t="shared" si="156"/>
        <v>0</v>
      </c>
      <c r="EC1245" s="25">
        <f t="shared" si="156"/>
        <v>0</v>
      </c>
      <c r="ED1245" s="25">
        <f t="shared" si="156"/>
        <v>0</v>
      </c>
      <c r="EE1245" s="25">
        <f t="shared" si="157"/>
        <v>0</v>
      </c>
      <c r="EF1245" s="25">
        <f t="shared" si="157"/>
        <v>0</v>
      </c>
      <c r="EG1245" s="25">
        <f t="shared" si="157"/>
        <v>0</v>
      </c>
      <c r="EH1245" s="30"/>
      <c r="EI1245" s="30"/>
      <c r="EJ1245" s="30"/>
      <c r="EK1245" s="25">
        <f t="shared" si="158"/>
        <v>0</v>
      </c>
      <c r="EL1245" s="25">
        <f t="shared" si="159"/>
        <v>0</v>
      </c>
      <c r="EM1245" s="25">
        <f t="shared" si="160"/>
        <v>0</v>
      </c>
      <c r="EN1245" s="25">
        <f t="shared" si="161"/>
        <v>0</v>
      </c>
      <c r="EO1245" s="25">
        <f t="shared" si="162"/>
        <v>0</v>
      </c>
      <c r="EP1245" s="25">
        <f t="shared" si="163"/>
        <v>0</v>
      </c>
      <c r="EQ1245" s="25">
        <f t="shared" si="411"/>
        <v>0</v>
      </c>
      <c r="ER1245" s="25">
        <f t="shared" si="412"/>
        <v>0</v>
      </c>
      <c r="ES1245" s="25">
        <f t="shared" si="413"/>
        <v>0</v>
      </c>
      <c r="ET1245" s="25">
        <f t="shared" si="414"/>
        <v>0</v>
      </c>
      <c r="EU1245" s="25">
        <f t="shared" si="415"/>
        <v>0</v>
      </c>
      <c r="EV1245" s="25">
        <f t="shared" si="416"/>
        <v>0</v>
      </c>
      <c r="EW1245" s="25">
        <f t="shared" si="164"/>
        <v>0</v>
      </c>
      <c r="EX1245" s="25">
        <f t="shared" si="164"/>
        <v>0</v>
      </c>
      <c r="EY1245" s="25">
        <f t="shared" si="164"/>
        <v>0</v>
      </c>
      <c r="EZ1245" s="25">
        <f t="shared" si="165"/>
        <v>0</v>
      </c>
      <c r="FA1245" s="25">
        <f t="shared" si="165"/>
        <v>0</v>
      </c>
      <c r="FB1245" s="25">
        <f t="shared" si="165"/>
        <v>0</v>
      </c>
      <c r="FC1245" s="30"/>
      <c r="FD1245" s="30"/>
      <c r="FE1245" s="30"/>
      <c r="FF1245" s="25">
        <f t="shared" si="166"/>
        <v>0</v>
      </c>
      <c r="FG1245" s="25">
        <f t="shared" si="167"/>
        <v>0</v>
      </c>
      <c r="FH1245" s="25">
        <f t="shared" si="168"/>
        <v>0</v>
      </c>
      <c r="FI1245" s="25">
        <f t="shared" si="169"/>
        <v>0</v>
      </c>
      <c r="FJ1245" s="25">
        <f t="shared" si="170"/>
        <v>0</v>
      </c>
      <c r="FK1245" s="25">
        <f t="shared" si="171"/>
        <v>0</v>
      </c>
      <c r="FL1245" s="25">
        <f t="shared" si="417"/>
        <v>0</v>
      </c>
      <c r="FM1245" s="25">
        <f t="shared" si="418"/>
        <v>0</v>
      </c>
      <c r="FN1245" s="25">
        <f t="shared" si="419"/>
        <v>0</v>
      </c>
      <c r="FO1245" s="25">
        <f t="shared" si="420"/>
        <v>0</v>
      </c>
      <c r="FP1245" s="25">
        <f t="shared" si="421"/>
        <v>0</v>
      </c>
      <c r="FQ1245" s="25">
        <f t="shared" si="422"/>
        <v>0</v>
      </c>
      <c r="FR1245" s="25">
        <f t="shared" si="172"/>
        <v>0</v>
      </c>
      <c r="FS1245" s="25">
        <f t="shared" si="172"/>
        <v>0</v>
      </c>
      <c r="FT1245" s="25">
        <f t="shared" si="172"/>
        <v>0</v>
      </c>
      <c r="FU1245" s="25">
        <f t="shared" si="173"/>
        <v>0</v>
      </c>
      <c r="FV1245" s="25">
        <f t="shared" si="173"/>
        <v>0</v>
      </c>
      <c r="FW1245" s="25">
        <f t="shared" si="173"/>
        <v>0</v>
      </c>
      <c r="FX1245" s="30"/>
      <c r="FY1245" s="30"/>
      <c r="FZ1245" s="30"/>
      <c r="GA1245" s="25">
        <f t="shared" si="174"/>
        <v>0</v>
      </c>
      <c r="GB1245" s="25">
        <f t="shared" si="175"/>
        <v>0</v>
      </c>
      <c r="GC1245" s="25">
        <f t="shared" si="176"/>
        <v>0</v>
      </c>
      <c r="GD1245" s="25">
        <f t="shared" si="177"/>
        <v>0</v>
      </c>
      <c r="GE1245" s="25">
        <f t="shared" si="178"/>
        <v>0</v>
      </c>
      <c r="GF1245" s="25">
        <f t="shared" si="179"/>
        <v>0</v>
      </c>
      <c r="GG1245" s="25">
        <f t="shared" si="423"/>
        <v>0</v>
      </c>
      <c r="GH1245" s="25">
        <f t="shared" si="424"/>
        <v>0</v>
      </c>
      <c r="GI1245" s="25">
        <f t="shared" si="425"/>
        <v>0</v>
      </c>
      <c r="GJ1245" s="25">
        <f t="shared" si="426"/>
        <v>0</v>
      </c>
      <c r="GK1245" s="25">
        <f t="shared" si="427"/>
        <v>0</v>
      </c>
      <c r="GL1245" s="25">
        <f t="shared" si="428"/>
        <v>0</v>
      </c>
      <c r="GM1245" s="25">
        <f t="shared" si="180"/>
        <v>0</v>
      </c>
      <c r="GN1245" s="25">
        <f t="shared" si="180"/>
        <v>0</v>
      </c>
      <c r="GO1245" s="25">
        <f t="shared" si="180"/>
        <v>0</v>
      </c>
      <c r="GP1245" s="25">
        <f t="shared" si="181"/>
        <v>0</v>
      </c>
      <c r="GQ1245" s="25">
        <f t="shared" si="181"/>
        <v>0</v>
      </c>
      <c r="GR1245" s="25">
        <f t="shared" si="181"/>
        <v>0</v>
      </c>
      <c r="GS1245" s="30"/>
      <c r="GT1245" s="30"/>
      <c r="GU1245" s="30"/>
      <c r="GV1245" s="25">
        <f t="shared" si="182"/>
        <v>0</v>
      </c>
      <c r="GW1245" s="25">
        <f t="shared" si="183"/>
        <v>0</v>
      </c>
      <c r="GX1245" s="25">
        <f t="shared" si="184"/>
        <v>0</v>
      </c>
      <c r="GY1245" s="25">
        <f t="shared" si="185"/>
        <v>0</v>
      </c>
      <c r="GZ1245" s="25">
        <f t="shared" si="186"/>
        <v>0</v>
      </c>
      <c r="HA1245" s="25">
        <f t="shared" si="187"/>
        <v>0</v>
      </c>
      <c r="HB1245" s="25">
        <f t="shared" si="429"/>
        <v>67438.75</v>
      </c>
      <c r="HC1245" s="25">
        <f t="shared" si="430"/>
        <v>67750.539999999994</v>
      </c>
      <c r="HD1245" s="25">
        <f t="shared" si="431"/>
        <v>71503.94</v>
      </c>
      <c r="HE1245" s="25">
        <f t="shared" si="432"/>
        <v>35185.620000000003</v>
      </c>
      <c r="HF1245" s="25">
        <f t="shared" si="433"/>
        <v>33904.85</v>
      </c>
      <c r="HG1245" s="25">
        <f t="shared" si="434"/>
        <v>33958.5</v>
      </c>
      <c r="HH1245" s="25">
        <f t="shared" si="188"/>
        <v>0</v>
      </c>
      <c r="HI1245" s="25">
        <f t="shared" si="188"/>
        <v>0</v>
      </c>
      <c r="HJ1245" s="25">
        <f t="shared" si="188"/>
        <v>0</v>
      </c>
      <c r="HK1245" s="25">
        <f t="shared" si="189"/>
        <v>0</v>
      </c>
      <c r="HL1245" s="25">
        <f t="shared" si="189"/>
        <v>0</v>
      </c>
      <c r="HM1245" s="25">
        <f t="shared" si="189"/>
        <v>0</v>
      </c>
      <c r="HN1245" s="30"/>
      <c r="HO1245" s="30"/>
      <c r="HP1245" s="30"/>
      <c r="HQ1245" s="25">
        <f t="shared" si="190"/>
        <v>0</v>
      </c>
      <c r="HR1245" s="25">
        <f t="shared" si="191"/>
        <v>0</v>
      </c>
      <c r="HS1245" s="25">
        <f t="shared" si="192"/>
        <v>0</v>
      </c>
      <c r="HT1245" s="25">
        <f t="shared" si="193"/>
        <v>0</v>
      </c>
      <c r="HU1245" s="25">
        <f t="shared" si="194"/>
        <v>0</v>
      </c>
      <c r="HV1245" s="25">
        <f t="shared" si="195"/>
        <v>0</v>
      </c>
      <c r="HW1245" s="25">
        <f t="shared" si="435"/>
        <v>0</v>
      </c>
      <c r="HX1245" s="25">
        <f t="shared" si="436"/>
        <v>0</v>
      </c>
      <c r="HY1245" s="25">
        <f t="shared" si="437"/>
        <v>0</v>
      </c>
      <c r="HZ1245" s="25">
        <f t="shared" si="438"/>
        <v>0</v>
      </c>
      <c r="IA1245" s="25">
        <f t="shared" si="439"/>
        <v>0</v>
      </c>
      <c r="IB1245" s="25">
        <f t="shared" si="440"/>
        <v>0</v>
      </c>
      <c r="IC1245" s="25">
        <f t="shared" si="196"/>
        <v>0</v>
      </c>
      <c r="ID1245" s="25">
        <f t="shared" si="196"/>
        <v>0</v>
      </c>
      <c r="IE1245" s="25">
        <f t="shared" si="196"/>
        <v>0</v>
      </c>
      <c r="IF1245" s="25">
        <f t="shared" si="197"/>
        <v>0</v>
      </c>
      <c r="IG1245" s="25">
        <f t="shared" si="197"/>
        <v>0</v>
      </c>
      <c r="IH1245" s="25">
        <f t="shared" si="197"/>
        <v>0</v>
      </c>
      <c r="II1245" s="30"/>
      <c r="IJ1245" s="30"/>
      <c r="IK1245" s="30"/>
      <c r="IL1245" s="25">
        <f t="shared" si="198"/>
        <v>0</v>
      </c>
      <c r="IM1245" s="25">
        <f t="shared" si="199"/>
        <v>0</v>
      </c>
      <c r="IN1245" s="25">
        <f t="shared" si="200"/>
        <v>0</v>
      </c>
      <c r="IO1245" s="25">
        <f t="shared" si="201"/>
        <v>0</v>
      </c>
      <c r="IP1245" s="25">
        <f t="shared" si="202"/>
        <v>0</v>
      </c>
      <c r="IQ1245" s="25">
        <f t="shared" si="203"/>
        <v>0</v>
      </c>
      <c r="IR1245" s="25">
        <f t="shared" si="441"/>
        <v>0</v>
      </c>
      <c r="IS1245" s="25">
        <f t="shared" si="442"/>
        <v>0</v>
      </c>
      <c r="IT1245" s="25">
        <f t="shared" si="443"/>
        <v>0</v>
      </c>
      <c r="IU1245" s="25">
        <f t="shared" si="444"/>
        <v>0</v>
      </c>
      <c r="IV1245" s="25">
        <f t="shared" si="445"/>
        <v>0</v>
      </c>
      <c r="IW1245" s="25">
        <f t="shared" si="446"/>
        <v>0</v>
      </c>
      <c r="IX1245" s="25">
        <f t="shared" si="204"/>
        <v>0</v>
      </c>
      <c r="IY1245" s="25">
        <f t="shared" si="204"/>
        <v>0</v>
      </c>
      <c r="IZ1245" s="25">
        <f t="shared" si="204"/>
        <v>0</v>
      </c>
      <c r="JA1245" s="25">
        <f t="shared" si="205"/>
        <v>0</v>
      </c>
      <c r="JB1245" s="25">
        <f t="shared" si="205"/>
        <v>0</v>
      </c>
      <c r="JC1245" s="25">
        <f t="shared" si="205"/>
        <v>0</v>
      </c>
      <c r="JD1245" s="30"/>
      <c r="JE1245" s="30"/>
      <c r="JF1245" s="30"/>
      <c r="JG1245" s="25">
        <f t="shared" si="206"/>
        <v>0</v>
      </c>
      <c r="JH1245" s="25">
        <f t="shared" si="207"/>
        <v>0</v>
      </c>
      <c r="JI1245" s="25">
        <f t="shared" si="208"/>
        <v>0</v>
      </c>
      <c r="JJ1245" s="25">
        <f t="shared" si="209"/>
        <v>0</v>
      </c>
      <c r="JK1245" s="25">
        <f t="shared" si="210"/>
        <v>0</v>
      </c>
      <c r="JL1245" s="25">
        <f t="shared" si="211"/>
        <v>0</v>
      </c>
      <c r="JM1245" s="25">
        <f t="shared" si="447"/>
        <v>0</v>
      </c>
      <c r="JN1245" s="25">
        <f t="shared" si="448"/>
        <v>0</v>
      </c>
      <c r="JO1245" s="25">
        <f t="shared" si="449"/>
        <v>0</v>
      </c>
      <c r="JP1245" s="25">
        <f t="shared" si="450"/>
        <v>0</v>
      </c>
      <c r="JQ1245" s="25">
        <f t="shared" si="451"/>
        <v>0</v>
      </c>
      <c r="JR1245" s="25">
        <f t="shared" si="452"/>
        <v>0</v>
      </c>
      <c r="JS1245" s="25">
        <f t="shared" si="212"/>
        <v>0</v>
      </c>
      <c r="JT1245" s="25">
        <f t="shared" si="212"/>
        <v>0</v>
      </c>
      <c r="JU1245" s="25">
        <f t="shared" si="212"/>
        <v>0</v>
      </c>
      <c r="JV1245" s="25">
        <f t="shared" si="213"/>
        <v>0</v>
      </c>
      <c r="JW1245" s="25">
        <f t="shared" si="213"/>
        <v>0</v>
      </c>
      <c r="JX1245" s="25">
        <f t="shared" si="213"/>
        <v>0</v>
      </c>
      <c r="JY1245" s="30"/>
      <c r="JZ1245" s="30"/>
      <c r="KA1245" s="30"/>
      <c r="KB1245" s="25">
        <f t="shared" si="214"/>
        <v>0</v>
      </c>
      <c r="KC1245" s="25">
        <f t="shared" si="215"/>
        <v>0</v>
      </c>
      <c r="KD1245" s="25">
        <f t="shared" si="216"/>
        <v>0</v>
      </c>
      <c r="KE1245" s="25">
        <f t="shared" si="217"/>
        <v>0</v>
      </c>
      <c r="KF1245" s="25">
        <f t="shared" si="218"/>
        <v>0</v>
      </c>
      <c r="KG1245" s="25">
        <f t="shared" si="219"/>
        <v>0</v>
      </c>
      <c r="KH1245" s="25">
        <f t="shared" si="453"/>
        <v>0</v>
      </c>
      <c r="KI1245" s="25">
        <f t="shared" si="454"/>
        <v>0</v>
      </c>
      <c r="KJ1245" s="25">
        <f t="shared" si="455"/>
        <v>0</v>
      </c>
      <c r="KK1245" s="25">
        <f t="shared" si="456"/>
        <v>0</v>
      </c>
      <c r="KL1245" s="25">
        <f t="shared" si="457"/>
        <v>0</v>
      </c>
      <c r="KM1245" s="25">
        <f t="shared" si="458"/>
        <v>0</v>
      </c>
      <c r="KN1245" s="25">
        <f t="shared" si="220"/>
        <v>0</v>
      </c>
      <c r="KO1245" s="25">
        <f t="shared" si="220"/>
        <v>0</v>
      </c>
      <c r="KP1245" s="25">
        <f t="shared" si="220"/>
        <v>0</v>
      </c>
      <c r="KQ1245" s="25">
        <f t="shared" si="221"/>
        <v>0</v>
      </c>
      <c r="KR1245" s="25">
        <f t="shared" si="221"/>
        <v>0</v>
      </c>
      <c r="KS1245" s="25">
        <f t="shared" si="221"/>
        <v>0</v>
      </c>
      <c r="KT1245" s="30"/>
      <c r="KU1245" s="30"/>
      <c r="KV1245" s="30"/>
      <c r="KW1245" s="25">
        <f t="shared" si="222"/>
        <v>0</v>
      </c>
      <c r="KX1245" s="25">
        <f t="shared" si="223"/>
        <v>0</v>
      </c>
      <c r="KY1245" s="25">
        <f t="shared" si="224"/>
        <v>0</v>
      </c>
      <c r="KZ1245" s="25">
        <f t="shared" si="225"/>
        <v>0</v>
      </c>
      <c r="LA1245" s="25">
        <f t="shared" si="226"/>
        <v>0</v>
      </c>
      <c r="LB1245" s="25">
        <f t="shared" si="227"/>
        <v>0</v>
      </c>
      <c r="LC1245" s="25">
        <f t="shared" si="459"/>
        <v>0</v>
      </c>
      <c r="LD1245" s="25">
        <f t="shared" si="460"/>
        <v>0</v>
      </c>
      <c r="LE1245" s="25">
        <f t="shared" si="461"/>
        <v>0</v>
      </c>
      <c r="LF1245" s="25">
        <f t="shared" si="462"/>
        <v>0</v>
      </c>
      <c r="LG1245" s="25">
        <f t="shared" si="463"/>
        <v>0</v>
      </c>
      <c r="LH1245" s="25">
        <f t="shared" si="464"/>
        <v>0</v>
      </c>
      <c r="LI1245" s="25">
        <f t="shared" si="228"/>
        <v>0</v>
      </c>
      <c r="LJ1245" s="25">
        <f t="shared" si="228"/>
        <v>0</v>
      </c>
      <c r="LK1245" s="25">
        <f t="shared" si="228"/>
        <v>0</v>
      </c>
      <c r="LL1245" s="25">
        <f t="shared" si="229"/>
        <v>0</v>
      </c>
      <c r="LM1245" s="25">
        <f t="shared" si="229"/>
        <v>0</v>
      </c>
      <c r="LN1245" s="25">
        <f t="shared" si="229"/>
        <v>0</v>
      </c>
      <c r="LO1245" s="30"/>
      <c r="LP1245" s="30"/>
      <c r="LQ1245" s="30"/>
      <c r="LR1245" s="25">
        <f t="shared" si="230"/>
        <v>0</v>
      </c>
      <c r="LS1245" s="25">
        <f t="shared" si="231"/>
        <v>0</v>
      </c>
      <c r="LT1245" s="25">
        <f t="shared" si="232"/>
        <v>0</v>
      </c>
      <c r="LU1245" s="25">
        <f t="shared" si="233"/>
        <v>0</v>
      </c>
      <c r="LV1245" s="25">
        <f t="shared" si="234"/>
        <v>0</v>
      </c>
      <c r="LW1245" s="25">
        <f t="shared" si="235"/>
        <v>0</v>
      </c>
      <c r="LX1245" s="25">
        <f t="shared" si="465"/>
        <v>0</v>
      </c>
      <c r="LY1245" s="25">
        <f t="shared" si="466"/>
        <v>0</v>
      </c>
      <c r="LZ1245" s="25">
        <f t="shared" si="467"/>
        <v>0</v>
      </c>
      <c r="MA1245" s="25">
        <f t="shared" si="468"/>
        <v>0</v>
      </c>
      <c r="MB1245" s="25">
        <f t="shared" si="469"/>
        <v>0</v>
      </c>
      <c r="MC1245" s="25">
        <f t="shared" si="470"/>
        <v>0</v>
      </c>
      <c r="MD1245" s="25">
        <f t="shared" si="236"/>
        <v>0</v>
      </c>
      <c r="ME1245" s="25">
        <f t="shared" si="236"/>
        <v>0</v>
      </c>
      <c r="MF1245" s="25">
        <f t="shared" si="236"/>
        <v>0</v>
      </c>
      <c r="MG1245" s="25">
        <f t="shared" si="237"/>
        <v>0</v>
      </c>
      <c r="MH1245" s="25">
        <f t="shared" si="237"/>
        <v>0</v>
      </c>
      <c r="MI1245" s="25">
        <f t="shared" si="237"/>
        <v>0</v>
      </c>
      <c r="MJ1245" s="30"/>
      <c r="MK1245" s="30"/>
      <c r="ML1245" s="30"/>
      <c r="MM1245" s="25">
        <f t="shared" si="238"/>
        <v>0</v>
      </c>
      <c r="MN1245" s="25">
        <f t="shared" si="239"/>
        <v>0</v>
      </c>
      <c r="MO1245" s="25">
        <f t="shared" si="240"/>
        <v>0</v>
      </c>
      <c r="MP1245" s="25">
        <f t="shared" si="241"/>
        <v>0</v>
      </c>
      <c r="MQ1245" s="25">
        <f t="shared" si="242"/>
        <v>0</v>
      </c>
      <c r="MR1245" s="25">
        <f t="shared" si="243"/>
        <v>0</v>
      </c>
      <c r="MS1245" s="25">
        <f t="shared" si="471"/>
        <v>0</v>
      </c>
      <c r="MT1245" s="25">
        <f t="shared" si="472"/>
        <v>0</v>
      </c>
      <c r="MU1245" s="25">
        <f t="shared" si="473"/>
        <v>0</v>
      </c>
      <c r="MV1245" s="25">
        <f t="shared" si="474"/>
        <v>0</v>
      </c>
      <c r="MW1245" s="25">
        <f t="shared" si="475"/>
        <v>0</v>
      </c>
      <c r="MX1245" s="25">
        <f t="shared" si="476"/>
        <v>0</v>
      </c>
      <c r="MY1245" s="25">
        <f t="shared" si="244"/>
        <v>0</v>
      </c>
      <c r="MZ1245" s="25">
        <f t="shared" si="244"/>
        <v>0</v>
      </c>
      <c r="NA1245" s="25">
        <f t="shared" si="244"/>
        <v>0</v>
      </c>
      <c r="NB1245" s="25">
        <f t="shared" si="245"/>
        <v>0</v>
      </c>
      <c r="NC1245" s="25">
        <f t="shared" si="245"/>
        <v>0</v>
      </c>
      <c r="ND1245" s="25">
        <f t="shared" si="245"/>
        <v>0</v>
      </c>
      <c r="NE1245" s="30"/>
      <c r="NF1245" s="30"/>
      <c r="NG1245" s="30"/>
      <c r="NH1245" s="25">
        <f t="shared" si="246"/>
        <v>0</v>
      </c>
      <c r="NI1245" s="25">
        <f t="shared" si="247"/>
        <v>0</v>
      </c>
      <c r="NJ1245" s="25">
        <f t="shared" si="248"/>
        <v>0</v>
      </c>
      <c r="NK1245" s="25">
        <f t="shared" si="249"/>
        <v>0</v>
      </c>
      <c r="NL1245" s="25">
        <f t="shared" si="250"/>
        <v>0</v>
      </c>
      <c r="NM1245" s="25">
        <f t="shared" si="251"/>
        <v>0</v>
      </c>
      <c r="NN1245" s="25">
        <f t="shared" si="477"/>
        <v>0</v>
      </c>
      <c r="NO1245" s="25">
        <f t="shared" si="478"/>
        <v>0</v>
      </c>
      <c r="NP1245" s="25">
        <f t="shared" si="479"/>
        <v>0</v>
      </c>
      <c r="NQ1245" s="25">
        <f t="shared" si="480"/>
        <v>0</v>
      </c>
      <c r="NR1245" s="25">
        <f t="shared" si="481"/>
        <v>0</v>
      </c>
      <c r="NS1245" s="25">
        <f t="shared" si="482"/>
        <v>0</v>
      </c>
      <c r="NT1245" s="25">
        <f t="shared" si="252"/>
        <v>0</v>
      </c>
      <c r="NU1245" s="25">
        <f t="shared" si="252"/>
        <v>0</v>
      </c>
      <c r="NV1245" s="25">
        <f t="shared" si="252"/>
        <v>0</v>
      </c>
      <c r="NW1245" s="25">
        <f t="shared" si="253"/>
        <v>0</v>
      </c>
      <c r="NX1245" s="25">
        <f t="shared" si="253"/>
        <v>0</v>
      </c>
      <c r="NY1245" s="25">
        <f t="shared" si="253"/>
        <v>0</v>
      </c>
      <c r="NZ1245" s="30"/>
      <c r="OA1245" s="30"/>
      <c r="OB1245" s="30"/>
      <c r="OC1245" s="25">
        <f t="shared" si="254"/>
        <v>0</v>
      </c>
      <c r="OD1245" s="25">
        <f t="shared" si="255"/>
        <v>0</v>
      </c>
      <c r="OE1245" s="25">
        <f t="shared" si="256"/>
        <v>0</v>
      </c>
      <c r="OF1245" s="25">
        <f t="shared" si="257"/>
        <v>0</v>
      </c>
      <c r="OG1245" s="25">
        <f t="shared" si="258"/>
        <v>0</v>
      </c>
      <c r="OH1245" s="25">
        <f t="shared" si="259"/>
        <v>0</v>
      </c>
      <c r="OI1245" s="25">
        <f t="shared" si="483"/>
        <v>0</v>
      </c>
      <c r="OJ1245" s="25">
        <f t="shared" si="484"/>
        <v>0</v>
      </c>
      <c r="OK1245" s="25">
        <f t="shared" si="485"/>
        <v>0</v>
      </c>
      <c r="OL1245" s="25">
        <f t="shared" si="486"/>
        <v>0</v>
      </c>
      <c r="OM1245" s="25">
        <f t="shared" si="487"/>
        <v>0</v>
      </c>
      <c r="ON1245" s="25">
        <f t="shared" si="488"/>
        <v>0</v>
      </c>
      <c r="OO1245" s="25">
        <f t="shared" si="260"/>
        <v>0</v>
      </c>
      <c r="OP1245" s="25">
        <f t="shared" si="260"/>
        <v>0</v>
      </c>
      <c r="OQ1245" s="25">
        <f t="shared" si="260"/>
        <v>0</v>
      </c>
      <c r="OR1245" s="25">
        <f t="shared" si="261"/>
        <v>0</v>
      </c>
      <c r="OS1245" s="25">
        <f t="shared" si="261"/>
        <v>0</v>
      </c>
      <c r="OT1245" s="25">
        <f t="shared" si="261"/>
        <v>0</v>
      </c>
      <c r="OU1245" s="30"/>
      <c r="OV1245" s="30"/>
      <c r="OW1245" s="30"/>
      <c r="OX1245" s="25">
        <f t="shared" si="262"/>
        <v>0</v>
      </c>
      <c r="OY1245" s="25">
        <f t="shared" si="263"/>
        <v>0</v>
      </c>
      <c r="OZ1245" s="25">
        <f t="shared" si="264"/>
        <v>0</v>
      </c>
      <c r="PA1245" s="25">
        <f t="shared" si="265"/>
        <v>0</v>
      </c>
      <c r="PB1245" s="25">
        <f t="shared" si="266"/>
        <v>0</v>
      </c>
      <c r="PC1245" s="25">
        <f t="shared" si="267"/>
        <v>0</v>
      </c>
      <c r="PD1245" s="25">
        <f t="shared" si="489"/>
        <v>0</v>
      </c>
      <c r="PE1245" s="25">
        <f t="shared" si="490"/>
        <v>0</v>
      </c>
      <c r="PF1245" s="25">
        <f t="shared" si="491"/>
        <v>0</v>
      </c>
      <c r="PG1245" s="25">
        <f t="shared" si="492"/>
        <v>0</v>
      </c>
      <c r="PH1245" s="25">
        <f t="shared" si="493"/>
        <v>0</v>
      </c>
      <c r="PI1245" s="25">
        <f t="shared" si="494"/>
        <v>0</v>
      </c>
      <c r="PJ1245" s="25">
        <f t="shared" si="268"/>
        <v>0</v>
      </c>
      <c r="PK1245" s="25">
        <f t="shared" si="268"/>
        <v>0</v>
      </c>
      <c r="PL1245" s="25">
        <f t="shared" si="268"/>
        <v>0</v>
      </c>
      <c r="PM1245" s="25">
        <f t="shared" si="269"/>
        <v>0</v>
      </c>
      <c r="PN1245" s="25">
        <f t="shared" si="269"/>
        <v>0</v>
      </c>
      <c r="PO1245" s="25">
        <f t="shared" si="269"/>
        <v>0</v>
      </c>
      <c r="PP1245" s="30"/>
      <c r="PQ1245" s="30"/>
      <c r="PR1245" s="30"/>
      <c r="PS1245" s="25">
        <f t="shared" si="270"/>
        <v>0</v>
      </c>
      <c r="PT1245" s="25">
        <f t="shared" si="271"/>
        <v>0</v>
      </c>
      <c r="PU1245" s="25">
        <f t="shared" si="272"/>
        <v>0</v>
      </c>
      <c r="PV1245" s="25">
        <f t="shared" si="273"/>
        <v>0</v>
      </c>
      <c r="PW1245" s="25">
        <f t="shared" si="274"/>
        <v>0</v>
      </c>
      <c r="PX1245" s="25">
        <f t="shared" si="275"/>
        <v>0</v>
      </c>
      <c r="PY1245" s="25">
        <f t="shared" si="495"/>
        <v>0</v>
      </c>
      <c r="PZ1245" s="25">
        <f t="shared" si="496"/>
        <v>0</v>
      </c>
      <c r="QA1245" s="25">
        <f t="shared" si="497"/>
        <v>0</v>
      </c>
      <c r="QB1245" s="25">
        <f t="shared" si="498"/>
        <v>0</v>
      </c>
      <c r="QC1245" s="25">
        <f t="shared" si="499"/>
        <v>0</v>
      </c>
      <c r="QD1245" s="25">
        <f t="shared" si="500"/>
        <v>0</v>
      </c>
      <c r="QE1245" s="25">
        <f t="shared" si="276"/>
        <v>0</v>
      </c>
      <c r="QF1245" s="25">
        <f t="shared" si="276"/>
        <v>0</v>
      </c>
      <c r="QG1245" s="25">
        <f t="shared" si="276"/>
        <v>0</v>
      </c>
      <c r="QH1245" s="25">
        <f t="shared" si="277"/>
        <v>0</v>
      </c>
      <c r="QI1245" s="25">
        <f t="shared" si="277"/>
        <v>0</v>
      </c>
      <c r="QJ1245" s="25">
        <f t="shared" si="277"/>
        <v>0</v>
      </c>
      <c r="QK1245" s="30"/>
      <c r="QL1245" s="30"/>
      <c r="QM1245" s="30"/>
      <c r="QN1245" s="25">
        <f t="shared" si="278"/>
        <v>0</v>
      </c>
      <c r="QO1245" s="25">
        <f t="shared" si="279"/>
        <v>0</v>
      </c>
      <c r="QP1245" s="25">
        <f t="shared" si="280"/>
        <v>0</v>
      </c>
      <c r="QQ1245" s="25">
        <f t="shared" si="281"/>
        <v>0</v>
      </c>
      <c r="QR1245" s="25">
        <f t="shared" si="282"/>
        <v>0</v>
      </c>
      <c r="QS1245" s="25">
        <f t="shared" si="283"/>
        <v>0</v>
      </c>
      <c r="QT1245" s="25">
        <f t="shared" si="501"/>
        <v>0</v>
      </c>
      <c r="QU1245" s="25">
        <f t="shared" si="502"/>
        <v>0</v>
      </c>
      <c r="QV1245" s="25">
        <f t="shared" si="503"/>
        <v>0</v>
      </c>
      <c r="QW1245" s="25">
        <f t="shared" si="504"/>
        <v>0</v>
      </c>
      <c r="QX1245" s="25">
        <f t="shared" si="505"/>
        <v>0</v>
      </c>
      <c r="QY1245" s="25">
        <f t="shared" si="506"/>
        <v>0</v>
      </c>
      <c r="QZ1245" s="25">
        <f t="shared" si="284"/>
        <v>0</v>
      </c>
      <c r="RA1245" s="25">
        <f t="shared" si="284"/>
        <v>0</v>
      </c>
      <c r="RB1245" s="25">
        <f t="shared" si="284"/>
        <v>0</v>
      </c>
      <c r="RC1245" s="25">
        <f t="shared" si="285"/>
        <v>0</v>
      </c>
      <c r="RD1245" s="25">
        <f t="shared" si="285"/>
        <v>0</v>
      </c>
      <c r="RE1245" s="25">
        <f t="shared" si="285"/>
        <v>0</v>
      </c>
      <c r="RF1245" s="30"/>
      <c r="RG1245" s="30"/>
      <c r="RH1245" s="30"/>
      <c r="RI1245" s="25">
        <f t="shared" si="286"/>
        <v>0</v>
      </c>
      <c r="RJ1245" s="25">
        <f t="shared" si="287"/>
        <v>0</v>
      </c>
      <c r="RK1245" s="25">
        <f t="shared" si="288"/>
        <v>0</v>
      </c>
      <c r="RL1245" s="25">
        <f t="shared" si="289"/>
        <v>0</v>
      </c>
      <c r="RM1245" s="25">
        <f t="shared" si="290"/>
        <v>0</v>
      </c>
      <c r="RN1245" s="25">
        <f t="shared" si="291"/>
        <v>0</v>
      </c>
      <c r="RO1245" s="25">
        <f t="shared" si="507"/>
        <v>0</v>
      </c>
      <c r="RP1245" s="25">
        <f t="shared" si="508"/>
        <v>0</v>
      </c>
      <c r="RQ1245" s="25">
        <f t="shared" si="509"/>
        <v>0</v>
      </c>
      <c r="RR1245" s="25">
        <f t="shared" si="510"/>
        <v>0</v>
      </c>
      <c r="RS1245" s="25">
        <f t="shared" si="511"/>
        <v>0</v>
      </c>
      <c r="RT1245" s="25">
        <f t="shared" si="512"/>
        <v>0</v>
      </c>
      <c r="RU1245" s="25">
        <f t="shared" si="292"/>
        <v>0</v>
      </c>
      <c r="RV1245" s="25">
        <f t="shared" si="292"/>
        <v>0</v>
      </c>
      <c r="RW1245" s="25">
        <f t="shared" si="292"/>
        <v>0</v>
      </c>
      <c r="RX1245" s="25">
        <f t="shared" si="293"/>
        <v>0</v>
      </c>
      <c r="RY1245" s="25">
        <f t="shared" si="293"/>
        <v>0</v>
      </c>
      <c r="RZ1245" s="25">
        <f t="shared" si="293"/>
        <v>0</v>
      </c>
      <c r="SA1245" s="30"/>
      <c r="SB1245" s="30"/>
      <c r="SC1245" s="30"/>
      <c r="SD1245" s="25">
        <f t="shared" si="294"/>
        <v>0</v>
      </c>
      <c r="SE1245" s="25">
        <f t="shared" si="295"/>
        <v>0</v>
      </c>
      <c r="SF1245" s="25">
        <f t="shared" si="296"/>
        <v>0</v>
      </c>
      <c r="SG1245" s="25">
        <f t="shared" si="297"/>
        <v>0</v>
      </c>
      <c r="SH1245" s="25">
        <f t="shared" si="298"/>
        <v>0</v>
      </c>
      <c r="SI1245" s="25">
        <f t="shared" si="299"/>
        <v>0</v>
      </c>
      <c r="SJ1245" s="25">
        <f t="shared" si="513"/>
        <v>0</v>
      </c>
      <c r="SK1245" s="25">
        <f t="shared" si="514"/>
        <v>0</v>
      </c>
      <c r="SL1245" s="25">
        <f t="shared" si="515"/>
        <v>0</v>
      </c>
      <c r="SM1245" s="25">
        <f t="shared" si="516"/>
        <v>0</v>
      </c>
      <c r="SN1245" s="25">
        <f t="shared" si="517"/>
        <v>0</v>
      </c>
      <c r="SO1245" s="25">
        <f t="shared" si="518"/>
        <v>0</v>
      </c>
      <c r="SP1245" s="25">
        <f t="shared" si="300"/>
        <v>0</v>
      </c>
      <c r="SQ1245" s="25">
        <f t="shared" si="300"/>
        <v>0</v>
      </c>
      <c r="SR1245" s="25">
        <f t="shared" si="300"/>
        <v>0</v>
      </c>
      <c r="SS1245" s="25">
        <f t="shared" si="301"/>
        <v>0</v>
      </c>
      <c r="ST1245" s="25">
        <f t="shared" si="301"/>
        <v>0</v>
      </c>
      <c r="SU1245" s="25">
        <f t="shared" si="301"/>
        <v>0</v>
      </c>
      <c r="SV1245" s="30"/>
      <c r="SW1245" s="30"/>
      <c r="SX1245" s="30"/>
      <c r="SY1245" s="25">
        <f t="shared" si="302"/>
        <v>0</v>
      </c>
      <c r="SZ1245" s="25">
        <f t="shared" si="303"/>
        <v>0</v>
      </c>
      <c r="TA1245" s="25">
        <f t="shared" si="304"/>
        <v>0</v>
      </c>
      <c r="TB1245" s="25">
        <f t="shared" si="305"/>
        <v>0</v>
      </c>
      <c r="TC1245" s="25">
        <f t="shared" si="306"/>
        <v>0</v>
      </c>
      <c r="TD1245" s="25">
        <f t="shared" si="307"/>
        <v>0</v>
      </c>
      <c r="TE1245" s="25">
        <f t="shared" si="519"/>
        <v>0</v>
      </c>
      <c r="TF1245" s="25">
        <f t="shared" si="520"/>
        <v>0</v>
      </c>
      <c r="TG1245" s="25">
        <f t="shared" si="521"/>
        <v>0</v>
      </c>
      <c r="TH1245" s="25">
        <f t="shared" si="522"/>
        <v>0</v>
      </c>
      <c r="TI1245" s="25">
        <f t="shared" si="523"/>
        <v>0</v>
      </c>
      <c r="TJ1245" s="25">
        <f t="shared" si="524"/>
        <v>0</v>
      </c>
      <c r="TK1245" s="25">
        <f t="shared" si="308"/>
        <v>0</v>
      </c>
      <c r="TL1245" s="25">
        <f t="shared" si="308"/>
        <v>0</v>
      </c>
      <c r="TM1245" s="25">
        <f t="shared" si="308"/>
        <v>0</v>
      </c>
      <c r="TN1245" s="25">
        <f t="shared" si="309"/>
        <v>0</v>
      </c>
      <c r="TO1245" s="25">
        <f t="shared" si="309"/>
        <v>0</v>
      </c>
      <c r="TP1245" s="25">
        <f t="shared" si="309"/>
        <v>0</v>
      </c>
      <c r="TQ1245" s="30"/>
      <c r="TR1245" s="30"/>
      <c r="TS1245" s="30"/>
      <c r="TT1245" s="25">
        <f t="shared" si="310"/>
        <v>0</v>
      </c>
      <c r="TU1245" s="25">
        <f t="shared" si="311"/>
        <v>0</v>
      </c>
      <c r="TV1245" s="25">
        <f t="shared" si="312"/>
        <v>0</v>
      </c>
      <c r="TW1245" s="25">
        <f t="shared" si="313"/>
        <v>0</v>
      </c>
      <c r="TX1245" s="25">
        <f t="shared" si="314"/>
        <v>0</v>
      </c>
      <c r="TY1245" s="25">
        <f t="shared" si="315"/>
        <v>0</v>
      </c>
      <c r="TZ1245" s="25">
        <f t="shared" si="525"/>
        <v>0</v>
      </c>
      <c r="UA1245" s="25">
        <f t="shared" si="526"/>
        <v>0</v>
      </c>
      <c r="UB1245" s="25">
        <f t="shared" si="527"/>
        <v>0</v>
      </c>
      <c r="UC1245" s="25">
        <f t="shared" si="528"/>
        <v>0</v>
      </c>
      <c r="UD1245" s="25">
        <f t="shared" si="529"/>
        <v>0</v>
      </c>
      <c r="UE1245" s="25">
        <f t="shared" si="530"/>
        <v>0</v>
      </c>
      <c r="UF1245" s="25">
        <f t="shared" si="316"/>
        <v>0</v>
      </c>
      <c r="UG1245" s="25">
        <f t="shared" si="316"/>
        <v>0</v>
      </c>
      <c r="UH1245" s="25">
        <f t="shared" si="316"/>
        <v>0</v>
      </c>
      <c r="UI1245" s="25">
        <f t="shared" si="317"/>
        <v>0</v>
      </c>
      <c r="UJ1245" s="25">
        <f t="shared" si="317"/>
        <v>0</v>
      </c>
      <c r="UK1245" s="25">
        <f t="shared" si="317"/>
        <v>0</v>
      </c>
      <c r="UL1245" s="30"/>
      <c r="UM1245" s="30"/>
      <c r="UN1245" s="30"/>
      <c r="UO1245" s="25">
        <f t="shared" si="318"/>
        <v>0</v>
      </c>
      <c r="UP1245" s="25">
        <f t="shared" si="319"/>
        <v>0</v>
      </c>
      <c r="UQ1245" s="25">
        <f t="shared" si="320"/>
        <v>0</v>
      </c>
      <c r="UR1245" s="25">
        <f t="shared" si="321"/>
        <v>0</v>
      </c>
      <c r="US1245" s="25">
        <f t="shared" si="322"/>
        <v>0</v>
      </c>
      <c r="UT1245" s="25">
        <f t="shared" si="323"/>
        <v>0</v>
      </c>
      <c r="UU1245" s="25">
        <f t="shared" si="531"/>
        <v>66104.22</v>
      </c>
      <c r="UV1245" s="25">
        <f t="shared" si="532"/>
        <v>69746.94</v>
      </c>
      <c r="UW1245" s="25">
        <f t="shared" si="533"/>
        <v>74300.25</v>
      </c>
      <c r="UX1245" s="25">
        <f t="shared" si="534"/>
        <v>13089.5</v>
      </c>
      <c r="UY1245" s="25">
        <f t="shared" si="535"/>
        <v>12677.34</v>
      </c>
      <c r="UZ1245" s="25">
        <f t="shared" si="536"/>
        <v>12694.18</v>
      </c>
      <c r="VA1245" s="25">
        <f t="shared" si="324"/>
        <v>0</v>
      </c>
      <c r="VB1245" s="25">
        <f t="shared" si="324"/>
        <v>0</v>
      </c>
      <c r="VC1245" s="25">
        <f t="shared" si="324"/>
        <v>0</v>
      </c>
      <c r="VD1245" s="25">
        <f t="shared" si="325"/>
        <v>0</v>
      </c>
      <c r="VE1245" s="25">
        <f t="shared" si="325"/>
        <v>0</v>
      </c>
      <c r="VF1245" s="25">
        <f t="shared" si="325"/>
        <v>0</v>
      </c>
      <c r="VG1245" s="30"/>
      <c r="VH1245" s="30"/>
      <c r="VI1245" s="30"/>
      <c r="VJ1245" s="25">
        <f t="shared" si="326"/>
        <v>0</v>
      </c>
      <c r="VK1245" s="25">
        <f t="shared" si="327"/>
        <v>0</v>
      </c>
      <c r="VL1245" s="25">
        <f t="shared" si="328"/>
        <v>0</v>
      </c>
      <c r="VM1245" s="25">
        <f t="shared" si="329"/>
        <v>0</v>
      </c>
      <c r="VN1245" s="25">
        <f t="shared" si="330"/>
        <v>0</v>
      </c>
      <c r="VO1245" s="25">
        <f t="shared" si="331"/>
        <v>0</v>
      </c>
      <c r="VP1245" s="25">
        <f t="shared" si="537"/>
        <v>0</v>
      </c>
      <c r="VQ1245" s="25">
        <f t="shared" si="538"/>
        <v>0</v>
      </c>
      <c r="VR1245" s="25">
        <f t="shared" si="539"/>
        <v>0</v>
      </c>
      <c r="VS1245" s="25">
        <f t="shared" si="540"/>
        <v>0</v>
      </c>
      <c r="VT1245" s="25">
        <f t="shared" si="541"/>
        <v>0</v>
      </c>
      <c r="VU1245" s="25">
        <f t="shared" si="542"/>
        <v>0</v>
      </c>
      <c r="VV1245" s="25">
        <f t="shared" si="332"/>
        <v>0</v>
      </c>
      <c r="VW1245" s="25">
        <f t="shared" si="332"/>
        <v>0</v>
      </c>
      <c r="VX1245" s="25">
        <f t="shared" si="332"/>
        <v>0</v>
      </c>
      <c r="VY1245" s="25">
        <f t="shared" si="333"/>
        <v>0</v>
      </c>
      <c r="VZ1245" s="25">
        <f t="shared" si="333"/>
        <v>0</v>
      </c>
      <c r="WA1245" s="25">
        <f t="shared" si="333"/>
        <v>0</v>
      </c>
      <c r="WB1245" s="30"/>
      <c r="WC1245" s="30"/>
      <c r="WD1245" s="30"/>
      <c r="WE1245" s="25">
        <f t="shared" si="334"/>
        <v>0</v>
      </c>
      <c r="WF1245" s="25">
        <f t="shared" si="335"/>
        <v>0</v>
      </c>
      <c r="WG1245" s="25">
        <f t="shared" si="336"/>
        <v>0</v>
      </c>
      <c r="WH1245" s="25">
        <f t="shared" si="337"/>
        <v>0</v>
      </c>
      <c r="WI1245" s="25">
        <f t="shared" si="338"/>
        <v>0</v>
      </c>
      <c r="WJ1245" s="25">
        <f t="shared" si="339"/>
        <v>0</v>
      </c>
      <c r="WK1245" s="25">
        <f t="shared" si="543"/>
        <v>0</v>
      </c>
      <c r="WL1245" s="25">
        <f t="shared" si="544"/>
        <v>0</v>
      </c>
      <c r="WM1245" s="25">
        <f t="shared" si="545"/>
        <v>0</v>
      </c>
      <c r="WN1245" s="25">
        <f t="shared" si="546"/>
        <v>0</v>
      </c>
      <c r="WO1245" s="25">
        <f t="shared" si="547"/>
        <v>0</v>
      </c>
      <c r="WP1245" s="25">
        <f t="shared" si="548"/>
        <v>0</v>
      </c>
      <c r="WQ1245" s="25">
        <f t="shared" si="340"/>
        <v>0</v>
      </c>
      <c r="WR1245" s="25">
        <f t="shared" si="340"/>
        <v>0</v>
      </c>
      <c r="WS1245" s="25">
        <f t="shared" si="340"/>
        <v>0</v>
      </c>
      <c r="WT1245" s="25">
        <f t="shared" si="341"/>
        <v>0</v>
      </c>
      <c r="WU1245" s="25">
        <f t="shared" si="341"/>
        <v>0</v>
      </c>
      <c r="WV1245" s="25">
        <f t="shared" si="341"/>
        <v>0</v>
      </c>
      <c r="WW1245" s="30"/>
      <c r="WX1245" s="30"/>
      <c r="WY1245" s="30"/>
      <c r="WZ1245" s="25">
        <f t="shared" si="342"/>
        <v>0</v>
      </c>
      <c r="XA1245" s="25">
        <f t="shared" si="343"/>
        <v>0</v>
      </c>
      <c r="XB1245" s="25">
        <f t="shared" si="344"/>
        <v>0</v>
      </c>
      <c r="XC1245" s="25">
        <f t="shared" si="345"/>
        <v>0</v>
      </c>
      <c r="XD1245" s="25">
        <f t="shared" si="346"/>
        <v>0</v>
      </c>
      <c r="XE1245" s="25">
        <f t="shared" si="347"/>
        <v>0</v>
      </c>
      <c r="XF1245" s="25">
        <f t="shared" si="549"/>
        <v>0</v>
      </c>
      <c r="XG1245" s="25">
        <f t="shared" si="550"/>
        <v>0</v>
      </c>
      <c r="XH1245" s="25">
        <f t="shared" si="551"/>
        <v>0</v>
      </c>
      <c r="XI1245" s="25">
        <f t="shared" si="552"/>
        <v>0</v>
      </c>
      <c r="XJ1245" s="25">
        <f t="shared" si="553"/>
        <v>0</v>
      </c>
      <c r="XK1245" s="25">
        <f t="shared" si="554"/>
        <v>0</v>
      </c>
      <c r="XL1245" s="25">
        <f t="shared" si="348"/>
        <v>0</v>
      </c>
      <c r="XM1245" s="25">
        <f t="shared" si="348"/>
        <v>0</v>
      </c>
      <c r="XN1245" s="25">
        <f t="shared" si="348"/>
        <v>0</v>
      </c>
      <c r="XO1245" s="25">
        <f t="shared" si="349"/>
        <v>0</v>
      </c>
      <c r="XP1245" s="25">
        <f t="shared" si="349"/>
        <v>0</v>
      </c>
      <c r="XQ1245" s="25">
        <f t="shared" si="349"/>
        <v>0</v>
      </c>
      <c r="XR1245" s="30"/>
      <c r="XS1245" s="30"/>
      <c r="XT1245" s="30"/>
      <c r="XU1245" s="25">
        <f t="shared" si="350"/>
        <v>0</v>
      </c>
      <c r="XV1245" s="25">
        <f t="shared" si="351"/>
        <v>0</v>
      </c>
      <c r="XW1245" s="25">
        <f t="shared" si="352"/>
        <v>0</v>
      </c>
      <c r="XX1245" s="25">
        <f t="shared" si="353"/>
        <v>0</v>
      </c>
      <c r="XY1245" s="25">
        <f t="shared" si="354"/>
        <v>0</v>
      </c>
      <c r="XZ1245" s="25">
        <f t="shared" si="355"/>
        <v>0</v>
      </c>
      <c r="YA1245" s="25">
        <f t="shared" si="555"/>
        <v>0</v>
      </c>
      <c r="YB1245" s="25">
        <f t="shared" si="556"/>
        <v>0</v>
      </c>
      <c r="YC1245" s="25">
        <f t="shared" si="557"/>
        <v>0</v>
      </c>
      <c r="YD1245" s="25">
        <f t="shared" si="558"/>
        <v>0</v>
      </c>
      <c r="YE1245" s="25">
        <f t="shared" si="559"/>
        <v>0</v>
      </c>
      <c r="YF1245" s="25">
        <f t="shared" si="560"/>
        <v>0</v>
      </c>
      <c r="YG1245" s="25">
        <f t="shared" si="356"/>
        <v>0</v>
      </c>
      <c r="YH1245" s="25">
        <f t="shared" si="356"/>
        <v>0</v>
      </c>
      <c r="YI1245" s="25">
        <f t="shared" si="356"/>
        <v>0</v>
      </c>
      <c r="YJ1245" s="25">
        <f t="shared" si="357"/>
        <v>0</v>
      </c>
      <c r="YK1245" s="25">
        <f t="shared" si="357"/>
        <v>0</v>
      </c>
      <c r="YL1245" s="25">
        <f t="shared" si="357"/>
        <v>0</v>
      </c>
      <c r="YM1245" s="59">
        <f t="shared" si="561"/>
        <v>0</v>
      </c>
      <c r="YN1245" s="59">
        <f t="shared" si="358"/>
        <v>0</v>
      </c>
      <c r="YO1245" s="59">
        <f t="shared" si="358"/>
        <v>0</v>
      </c>
      <c r="YP1245" s="25">
        <f t="shared" si="359"/>
        <v>0</v>
      </c>
      <c r="YQ1245" s="25">
        <f t="shared" si="360"/>
        <v>0</v>
      </c>
      <c r="YR1245" s="25">
        <f t="shared" si="361"/>
        <v>0</v>
      </c>
      <c r="YS1245" s="25">
        <f t="shared" si="362"/>
        <v>0</v>
      </c>
      <c r="YT1245" s="25">
        <f t="shared" si="363"/>
        <v>0</v>
      </c>
      <c r="YU1245" s="25">
        <f t="shared" si="364"/>
        <v>0</v>
      </c>
      <c r="YV1245" s="25">
        <f t="shared" si="562"/>
        <v>66475.69</v>
      </c>
      <c r="YW1245" s="25">
        <f t="shared" si="563"/>
        <v>69191.240000000005</v>
      </c>
      <c r="YX1245" s="25">
        <f t="shared" si="564"/>
        <v>73521.89</v>
      </c>
      <c r="YY1245" s="25">
        <f t="shared" si="565"/>
        <v>19294.32</v>
      </c>
      <c r="YZ1245" s="25">
        <f t="shared" si="566"/>
        <v>18637.3</v>
      </c>
      <c r="ZA1245" s="25">
        <f t="shared" si="567"/>
        <v>18663.38</v>
      </c>
      <c r="ZB1245" s="25">
        <f t="shared" si="365"/>
        <v>0</v>
      </c>
      <c r="ZC1245" s="25">
        <f t="shared" si="365"/>
        <v>0</v>
      </c>
      <c r="ZD1245" s="25">
        <f t="shared" si="365"/>
        <v>0</v>
      </c>
      <c r="ZE1245" s="25">
        <f t="shared" si="366"/>
        <v>0</v>
      </c>
      <c r="ZF1245" s="25">
        <f t="shared" si="366"/>
        <v>0</v>
      </c>
      <c r="ZG1245" s="25">
        <f t="shared" si="366"/>
        <v>0</v>
      </c>
    </row>
    <row r="1246" spans="1:683" ht="38.25" customHeight="1">
      <c r="A1246" s="87" t="s">
        <v>70</v>
      </c>
      <c r="B1246" s="87" t="s">
        <v>85</v>
      </c>
      <c r="C1246" s="5"/>
      <c r="D1246" s="160"/>
      <c r="E1246" s="76"/>
      <c r="F1246" s="38">
        <f t="shared" si="112"/>
        <v>42192</v>
      </c>
      <c r="G1246" s="38">
        <f t="shared" si="112"/>
        <v>42508</v>
      </c>
      <c r="H1246" s="38">
        <f t="shared" si="112"/>
        <v>42867</v>
      </c>
      <c r="I1246" s="25">
        <f t="shared" si="113"/>
        <v>99967</v>
      </c>
      <c r="J1246" s="25">
        <f t="shared" si="114"/>
        <v>101946</v>
      </c>
      <c r="K1246" s="25">
        <f t="shared" si="115"/>
        <v>104301</v>
      </c>
      <c r="L1246" s="30"/>
      <c r="M1246" s="30"/>
      <c r="N1246" s="30"/>
      <c r="O1246" s="25">
        <f t="shared" si="367"/>
        <v>0</v>
      </c>
      <c r="P1246" s="25">
        <f t="shared" si="368"/>
        <v>0</v>
      </c>
      <c r="Q1246" s="25">
        <f t="shared" si="369"/>
        <v>0</v>
      </c>
      <c r="R1246" s="25">
        <f t="shared" si="370"/>
        <v>0</v>
      </c>
      <c r="S1246" s="25">
        <f t="shared" si="371"/>
        <v>0</v>
      </c>
      <c r="T1246" s="25">
        <f t="shared" si="372"/>
        <v>0</v>
      </c>
      <c r="U1246" s="25">
        <f t="shared" si="373"/>
        <v>0</v>
      </c>
      <c r="V1246" s="25">
        <f t="shared" si="374"/>
        <v>0</v>
      </c>
      <c r="W1246" s="25">
        <f t="shared" si="375"/>
        <v>0</v>
      </c>
      <c r="X1246" s="25">
        <f t="shared" si="376"/>
        <v>0</v>
      </c>
      <c r="Y1246" s="25">
        <f t="shared" si="377"/>
        <v>0</v>
      </c>
      <c r="Z1246" s="25">
        <f t="shared" si="378"/>
        <v>0</v>
      </c>
      <c r="AA1246" s="25">
        <f t="shared" si="379"/>
        <v>0</v>
      </c>
      <c r="AB1246" s="25">
        <f t="shared" si="116"/>
        <v>0</v>
      </c>
      <c r="AC1246" s="25">
        <f t="shared" si="116"/>
        <v>0</v>
      </c>
      <c r="AD1246" s="25">
        <f t="shared" si="380"/>
        <v>0</v>
      </c>
      <c r="AE1246" s="25">
        <f t="shared" si="117"/>
        <v>0</v>
      </c>
      <c r="AF1246" s="25">
        <f t="shared" si="117"/>
        <v>0</v>
      </c>
      <c r="AG1246" s="30"/>
      <c r="AH1246" s="30"/>
      <c r="AI1246" s="30"/>
      <c r="AJ1246" s="25">
        <f t="shared" si="118"/>
        <v>0</v>
      </c>
      <c r="AK1246" s="25">
        <f t="shared" si="119"/>
        <v>0</v>
      </c>
      <c r="AL1246" s="25">
        <f t="shared" si="120"/>
        <v>0</v>
      </c>
      <c r="AM1246" s="25">
        <f t="shared" si="121"/>
        <v>0</v>
      </c>
      <c r="AN1246" s="25">
        <f t="shared" si="122"/>
        <v>0</v>
      </c>
      <c r="AO1246" s="25">
        <f t="shared" si="123"/>
        <v>0</v>
      </c>
      <c r="AP1246" s="25">
        <f t="shared" si="381"/>
        <v>0</v>
      </c>
      <c r="AQ1246" s="25">
        <f t="shared" si="382"/>
        <v>0</v>
      </c>
      <c r="AR1246" s="25">
        <f t="shared" si="383"/>
        <v>0</v>
      </c>
      <c r="AS1246" s="25">
        <f t="shared" si="384"/>
        <v>0</v>
      </c>
      <c r="AT1246" s="25">
        <f t="shared" si="385"/>
        <v>0</v>
      </c>
      <c r="AU1246" s="25">
        <f t="shared" si="386"/>
        <v>0</v>
      </c>
      <c r="AV1246" s="25">
        <f t="shared" si="124"/>
        <v>0</v>
      </c>
      <c r="AW1246" s="25">
        <f t="shared" si="124"/>
        <v>0</v>
      </c>
      <c r="AX1246" s="25">
        <f t="shared" si="124"/>
        <v>0</v>
      </c>
      <c r="AY1246" s="25">
        <f t="shared" si="125"/>
        <v>0</v>
      </c>
      <c r="AZ1246" s="25">
        <f t="shared" si="125"/>
        <v>0</v>
      </c>
      <c r="BA1246" s="25">
        <f t="shared" si="125"/>
        <v>0</v>
      </c>
      <c r="BB1246" s="30"/>
      <c r="BC1246" s="30"/>
      <c r="BD1246" s="30"/>
      <c r="BE1246" s="25">
        <f t="shared" si="126"/>
        <v>0</v>
      </c>
      <c r="BF1246" s="25">
        <f t="shared" si="127"/>
        <v>0</v>
      </c>
      <c r="BG1246" s="25">
        <f t="shared" si="128"/>
        <v>0</v>
      </c>
      <c r="BH1246" s="25">
        <f t="shared" si="129"/>
        <v>0</v>
      </c>
      <c r="BI1246" s="25">
        <f t="shared" si="130"/>
        <v>0</v>
      </c>
      <c r="BJ1246" s="25">
        <f t="shared" si="131"/>
        <v>0</v>
      </c>
      <c r="BK1246" s="25">
        <f t="shared" si="387"/>
        <v>0</v>
      </c>
      <c r="BL1246" s="25">
        <f t="shared" si="388"/>
        <v>0</v>
      </c>
      <c r="BM1246" s="25">
        <f t="shared" si="389"/>
        <v>0</v>
      </c>
      <c r="BN1246" s="25">
        <f t="shared" si="390"/>
        <v>0</v>
      </c>
      <c r="BO1246" s="25">
        <f t="shared" si="391"/>
        <v>0</v>
      </c>
      <c r="BP1246" s="25">
        <f t="shared" si="392"/>
        <v>0</v>
      </c>
      <c r="BQ1246" s="25">
        <f t="shared" si="132"/>
        <v>0</v>
      </c>
      <c r="BR1246" s="25">
        <f t="shared" si="132"/>
        <v>0</v>
      </c>
      <c r="BS1246" s="25">
        <f t="shared" si="132"/>
        <v>0</v>
      </c>
      <c r="BT1246" s="25">
        <f t="shared" si="133"/>
        <v>0</v>
      </c>
      <c r="BU1246" s="25">
        <f t="shared" si="133"/>
        <v>0</v>
      </c>
      <c r="BV1246" s="25">
        <f t="shared" si="133"/>
        <v>0</v>
      </c>
      <c r="BW1246" s="30"/>
      <c r="BX1246" s="30"/>
      <c r="BY1246" s="30"/>
      <c r="BZ1246" s="25">
        <f t="shared" si="134"/>
        <v>0</v>
      </c>
      <c r="CA1246" s="25">
        <f t="shared" si="135"/>
        <v>0</v>
      </c>
      <c r="CB1246" s="25">
        <f t="shared" si="136"/>
        <v>0</v>
      </c>
      <c r="CC1246" s="25">
        <f t="shared" si="137"/>
        <v>0</v>
      </c>
      <c r="CD1246" s="25">
        <f t="shared" si="138"/>
        <v>0</v>
      </c>
      <c r="CE1246" s="25">
        <f t="shared" si="139"/>
        <v>0</v>
      </c>
      <c r="CF1246" s="25">
        <f t="shared" si="393"/>
        <v>0</v>
      </c>
      <c r="CG1246" s="25">
        <f t="shared" si="394"/>
        <v>0</v>
      </c>
      <c r="CH1246" s="25">
        <f t="shared" si="395"/>
        <v>0</v>
      </c>
      <c r="CI1246" s="25">
        <f t="shared" si="396"/>
        <v>0</v>
      </c>
      <c r="CJ1246" s="25">
        <f t="shared" si="397"/>
        <v>0</v>
      </c>
      <c r="CK1246" s="25">
        <f t="shared" si="398"/>
        <v>0</v>
      </c>
      <c r="CL1246" s="25">
        <f t="shared" si="140"/>
        <v>0</v>
      </c>
      <c r="CM1246" s="25">
        <f t="shared" si="140"/>
        <v>0</v>
      </c>
      <c r="CN1246" s="25">
        <f t="shared" si="140"/>
        <v>0</v>
      </c>
      <c r="CO1246" s="25">
        <f t="shared" si="141"/>
        <v>0</v>
      </c>
      <c r="CP1246" s="25">
        <f t="shared" si="141"/>
        <v>0</v>
      </c>
      <c r="CQ1246" s="25">
        <f t="shared" si="141"/>
        <v>0</v>
      </c>
      <c r="CR1246" s="30"/>
      <c r="CS1246" s="30"/>
      <c r="CT1246" s="30"/>
      <c r="CU1246" s="25">
        <f t="shared" si="142"/>
        <v>0</v>
      </c>
      <c r="CV1246" s="25">
        <f t="shared" si="143"/>
        <v>0</v>
      </c>
      <c r="CW1246" s="25">
        <f t="shared" si="144"/>
        <v>0</v>
      </c>
      <c r="CX1246" s="25">
        <f t="shared" si="145"/>
        <v>0</v>
      </c>
      <c r="CY1246" s="25">
        <f t="shared" si="146"/>
        <v>0</v>
      </c>
      <c r="CZ1246" s="25">
        <f t="shared" si="147"/>
        <v>0</v>
      </c>
      <c r="DA1246" s="25">
        <f t="shared" si="399"/>
        <v>0</v>
      </c>
      <c r="DB1246" s="25">
        <f t="shared" si="400"/>
        <v>0</v>
      </c>
      <c r="DC1246" s="25">
        <f t="shared" si="401"/>
        <v>0</v>
      </c>
      <c r="DD1246" s="25">
        <f t="shared" si="402"/>
        <v>0</v>
      </c>
      <c r="DE1246" s="25">
        <f t="shared" si="403"/>
        <v>0</v>
      </c>
      <c r="DF1246" s="25">
        <f t="shared" si="404"/>
        <v>0</v>
      </c>
      <c r="DG1246" s="25">
        <f t="shared" si="148"/>
        <v>0</v>
      </c>
      <c r="DH1246" s="25">
        <f t="shared" si="148"/>
        <v>0</v>
      </c>
      <c r="DI1246" s="25">
        <f t="shared" si="148"/>
        <v>0</v>
      </c>
      <c r="DJ1246" s="25">
        <f t="shared" si="149"/>
        <v>0</v>
      </c>
      <c r="DK1246" s="25">
        <f t="shared" si="149"/>
        <v>0</v>
      </c>
      <c r="DL1246" s="25">
        <f t="shared" si="149"/>
        <v>0</v>
      </c>
      <c r="DM1246" s="30"/>
      <c r="DN1246" s="30"/>
      <c r="DO1246" s="30"/>
      <c r="DP1246" s="25">
        <f t="shared" si="150"/>
        <v>0</v>
      </c>
      <c r="DQ1246" s="25">
        <f t="shared" si="151"/>
        <v>0</v>
      </c>
      <c r="DR1246" s="25">
        <f t="shared" si="152"/>
        <v>0</v>
      </c>
      <c r="DS1246" s="25">
        <f t="shared" si="153"/>
        <v>0</v>
      </c>
      <c r="DT1246" s="25">
        <f t="shared" si="154"/>
        <v>0</v>
      </c>
      <c r="DU1246" s="25">
        <f t="shared" si="155"/>
        <v>0</v>
      </c>
      <c r="DV1246" s="25">
        <f t="shared" si="405"/>
        <v>0</v>
      </c>
      <c r="DW1246" s="25">
        <f t="shared" si="406"/>
        <v>0</v>
      </c>
      <c r="DX1246" s="25">
        <f t="shared" si="407"/>
        <v>0</v>
      </c>
      <c r="DY1246" s="25">
        <f t="shared" si="408"/>
        <v>0</v>
      </c>
      <c r="DZ1246" s="25">
        <f t="shared" si="409"/>
        <v>0</v>
      </c>
      <c r="EA1246" s="25">
        <f t="shared" si="410"/>
        <v>0</v>
      </c>
      <c r="EB1246" s="25">
        <f t="shared" si="156"/>
        <v>0</v>
      </c>
      <c r="EC1246" s="25">
        <f t="shared" si="156"/>
        <v>0</v>
      </c>
      <c r="ED1246" s="25">
        <f t="shared" si="156"/>
        <v>0</v>
      </c>
      <c r="EE1246" s="25">
        <f t="shared" si="157"/>
        <v>0</v>
      </c>
      <c r="EF1246" s="25">
        <f t="shared" si="157"/>
        <v>0</v>
      </c>
      <c r="EG1246" s="25">
        <f t="shared" si="157"/>
        <v>0</v>
      </c>
      <c r="EH1246" s="30"/>
      <c r="EI1246" s="30"/>
      <c r="EJ1246" s="30"/>
      <c r="EK1246" s="25">
        <f t="shared" si="158"/>
        <v>0</v>
      </c>
      <c r="EL1246" s="25">
        <f t="shared" si="159"/>
        <v>0</v>
      </c>
      <c r="EM1246" s="25">
        <f t="shared" si="160"/>
        <v>0</v>
      </c>
      <c r="EN1246" s="25">
        <f t="shared" si="161"/>
        <v>0</v>
      </c>
      <c r="EO1246" s="25">
        <f t="shared" si="162"/>
        <v>0</v>
      </c>
      <c r="EP1246" s="25">
        <f t="shared" si="163"/>
        <v>0</v>
      </c>
      <c r="EQ1246" s="25">
        <f t="shared" si="411"/>
        <v>0</v>
      </c>
      <c r="ER1246" s="25">
        <f t="shared" si="412"/>
        <v>0</v>
      </c>
      <c r="ES1246" s="25">
        <f t="shared" si="413"/>
        <v>0</v>
      </c>
      <c r="ET1246" s="25">
        <f t="shared" si="414"/>
        <v>0</v>
      </c>
      <c r="EU1246" s="25">
        <f t="shared" si="415"/>
        <v>0</v>
      </c>
      <c r="EV1246" s="25">
        <f t="shared" si="416"/>
        <v>0</v>
      </c>
      <c r="EW1246" s="25">
        <f t="shared" si="164"/>
        <v>0</v>
      </c>
      <c r="EX1246" s="25">
        <f t="shared" si="164"/>
        <v>0</v>
      </c>
      <c r="EY1246" s="25">
        <f t="shared" si="164"/>
        <v>0</v>
      </c>
      <c r="EZ1246" s="25">
        <f t="shared" si="165"/>
        <v>0</v>
      </c>
      <c r="FA1246" s="25">
        <f t="shared" si="165"/>
        <v>0</v>
      </c>
      <c r="FB1246" s="25">
        <f t="shared" si="165"/>
        <v>0</v>
      </c>
      <c r="FC1246" s="30"/>
      <c r="FD1246" s="30"/>
      <c r="FE1246" s="30"/>
      <c r="FF1246" s="25">
        <f t="shared" si="166"/>
        <v>0</v>
      </c>
      <c r="FG1246" s="25">
        <f t="shared" si="167"/>
        <v>0</v>
      </c>
      <c r="FH1246" s="25">
        <f t="shared" si="168"/>
        <v>0</v>
      </c>
      <c r="FI1246" s="25">
        <f t="shared" si="169"/>
        <v>0</v>
      </c>
      <c r="FJ1246" s="25">
        <f t="shared" si="170"/>
        <v>0</v>
      </c>
      <c r="FK1246" s="25">
        <f t="shared" si="171"/>
        <v>0</v>
      </c>
      <c r="FL1246" s="25">
        <f t="shared" si="417"/>
        <v>0</v>
      </c>
      <c r="FM1246" s="25">
        <f t="shared" si="418"/>
        <v>0</v>
      </c>
      <c r="FN1246" s="25">
        <f t="shared" si="419"/>
        <v>0</v>
      </c>
      <c r="FO1246" s="25">
        <f t="shared" si="420"/>
        <v>0</v>
      </c>
      <c r="FP1246" s="25">
        <f t="shared" si="421"/>
        <v>0</v>
      </c>
      <c r="FQ1246" s="25">
        <f t="shared" si="422"/>
        <v>0</v>
      </c>
      <c r="FR1246" s="25">
        <f t="shared" si="172"/>
        <v>0</v>
      </c>
      <c r="FS1246" s="25">
        <f t="shared" si="172"/>
        <v>0</v>
      </c>
      <c r="FT1246" s="25">
        <f t="shared" si="172"/>
        <v>0</v>
      </c>
      <c r="FU1246" s="25">
        <f t="shared" si="173"/>
        <v>0</v>
      </c>
      <c r="FV1246" s="25">
        <f t="shared" si="173"/>
        <v>0</v>
      </c>
      <c r="FW1246" s="25">
        <f t="shared" si="173"/>
        <v>0</v>
      </c>
      <c r="FX1246" s="30"/>
      <c r="FY1246" s="30"/>
      <c r="FZ1246" s="30"/>
      <c r="GA1246" s="25">
        <f t="shared" si="174"/>
        <v>0</v>
      </c>
      <c r="GB1246" s="25">
        <f t="shared" si="175"/>
        <v>0</v>
      </c>
      <c r="GC1246" s="25">
        <f t="shared" si="176"/>
        <v>0</v>
      </c>
      <c r="GD1246" s="25">
        <f t="shared" si="177"/>
        <v>0</v>
      </c>
      <c r="GE1246" s="25">
        <f t="shared" si="178"/>
        <v>0</v>
      </c>
      <c r="GF1246" s="25">
        <f t="shared" si="179"/>
        <v>0</v>
      </c>
      <c r="GG1246" s="25">
        <f t="shared" si="423"/>
        <v>0</v>
      </c>
      <c r="GH1246" s="25">
        <f t="shared" si="424"/>
        <v>0</v>
      </c>
      <c r="GI1246" s="25">
        <f t="shared" si="425"/>
        <v>0</v>
      </c>
      <c r="GJ1246" s="25">
        <f t="shared" si="426"/>
        <v>0</v>
      </c>
      <c r="GK1246" s="25">
        <f t="shared" si="427"/>
        <v>0</v>
      </c>
      <c r="GL1246" s="25">
        <f t="shared" si="428"/>
        <v>0</v>
      </c>
      <c r="GM1246" s="25">
        <f t="shared" si="180"/>
        <v>0</v>
      </c>
      <c r="GN1246" s="25">
        <f t="shared" si="180"/>
        <v>0</v>
      </c>
      <c r="GO1246" s="25">
        <f t="shared" si="180"/>
        <v>0</v>
      </c>
      <c r="GP1246" s="25">
        <f t="shared" si="181"/>
        <v>0</v>
      </c>
      <c r="GQ1246" s="25">
        <f t="shared" si="181"/>
        <v>0</v>
      </c>
      <c r="GR1246" s="25">
        <f t="shared" si="181"/>
        <v>0</v>
      </c>
      <c r="GS1246" s="30"/>
      <c r="GT1246" s="30"/>
      <c r="GU1246" s="30"/>
      <c r="GV1246" s="25">
        <f t="shared" si="182"/>
        <v>0</v>
      </c>
      <c r="GW1246" s="25">
        <f t="shared" si="183"/>
        <v>0</v>
      </c>
      <c r="GX1246" s="25">
        <f t="shared" si="184"/>
        <v>0</v>
      </c>
      <c r="GY1246" s="25">
        <f t="shared" si="185"/>
        <v>0</v>
      </c>
      <c r="GZ1246" s="25">
        <f t="shared" si="186"/>
        <v>0</v>
      </c>
      <c r="HA1246" s="25">
        <f t="shared" si="187"/>
        <v>0</v>
      </c>
      <c r="HB1246" s="25">
        <f t="shared" si="429"/>
        <v>48170.37</v>
      </c>
      <c r="HC1246" s="25">
        <f t="shared" si="430"/>
        <v>48392.59</v>
      </c>
      <c r="HD1246" s="25">
        <f t="shared" si="431"/>
        <v>51074.07</v>
      </c>
      <c r="HE1246" s="25">
        <f t="shared" si="432"/>
        <v>35185.620000000003</v>
      </c>
      <c r="HF1246" s="25">
        <f t="shared" si="433"/>
        <v>33904.85</v>
      </c>
      <c r="HG1246" s="25">
        <f t="shared" si="434"/>
        <v>33958.5</v>
      </c>
      <c r="HH1246" s="25">
        <f t="shared" si="188"/>
        <v>0</v>
      </c>
      <c r="HI1246" s="25">
        <f t="shared" si="188"/>
        <v>0</v>
      </c>
      <c r="HJ1246" s="25">
        <f t="shared" si="188"/>
        <v>0</v>
      </c>
      <c r="HK1246" s="25">
        <f t="shared" si="189"/>
        <v>0</v>
      </c>
      <c r="HL1246" s="25">
        <f t="shared" si="189"/>
        <v>0</v>
      </c>
      <c r="HM1246" s="25">
        <f t="shared" si="189"/>
        <v>0</v>
      </c>
      <c r="HN1246" s="30"/>
      <c r="HO1246" s="30"/>
      <c r="HP1246" s="30"/>
      <c r="HQ1246" s="25">
        <f t="shared" si="190"/>
        <v>0</v>
      </c>
      <c r="HR1246" s="25">
        <f t="shared" si="191"/>
        <v>0</v>
      </c>
      <c r="HS1246" s="25">
        <f t="shared" si="192"/>
        <v>0</v>
      </c>
      <c r="HT1246" s="25">
        <f t="shared" si="193"/>
        <v>0</v>
      </c>
      <c r="HU1246" s="25">
        <f t="shared" si="194"/>
        <v>0</v>
      </c>
      <c r="HV1246" s="25">
        <f t="shared" si="195"/>
        <v>0</v>
      </c>
      <c r="HW1246" s="25">
        <f t="shared" si="435"/>
        <v>0</v>
      </c>
      <c r="HX1246" s="25">
        <f t="shared" si="436"/>
        <v>0</v>
      </c>
      <c r="HY1246" s="25">
        <f t="shared" si="437"/>
        <v>0</v>
      </c>
      <c r="HZ1246" s="25">
        <f t="shared" si="438"/>
        <v>0</v>
      </c>
      <c r="IA1246" s="25">
        <f t="shared" si="439"/>
        <v>0</v>
      </c>
      <c r="IB1246" s="25">
        <f t="shared" si="440"/>
        <v>0</v>
      </c>
      <c r="IC1246" s="25">
        <f t="shared" si="196"/>
        <v>0</v>
      </c>
      <c r="ID1246" s="25">
        <f t="shared" si="196"/>
        <v>0</v>
      </c>
      <c r="IE1246" s="25">
        <f t="shared" si="196"/>
        <v>0</v>
      </c>
      <c r="IF1246" s="25">
        <f t="shared" si="197"/>
        <v>0</v>
      </c>
      <c r="IG1246" s="25">
        <f t="shared" si="197"/>
        <v>0</v>
      </c>
      <c r="IH1246" s="25">
        <f t="shared" si="197"/>
        <v>0</v>
      </c>
      <c r="II1246" s="30"/>
      <c r="IJ1246" s="30"/>
      <c r="IK1246" s="30"/>
      <c r="IL1246" s="25">
        <f t="shared" si="198"/>
        <v>0</v>
      </c>
      <c r="IM1246" s="25">
        <f t="shared" si="199"/>
        <v>0</v>
      </c>
      <c r="IN1246" s="25">
        <f t="shared" si="200"/>
        <v>0</v>
      </c>
      <c r="IO1246" s="25">
        <f t="shared" si="201"/>
        <v>0</v>
      </c>
      <c r="IP1246" s="25">
        <f t="shared" si="202"/>
        <v>0</v>
      </c>
      <c r="IQ1246" s="25">
        <f t="shared" si="203"/>
        <v>0</v>
      </c>
      <c r="IR1246" s="25">
        <f t="shared" si="441"/>
        <v>0</v>
      </c>
      <c r="IS1246" s="25">
        <f t="shared" si="442"/>
        <v>0</v>
      </c>
      <c r="IT1246" s="25">
        <f t="shared" si="443"/>
        <v>0</v>
      </c>
      <c r="IU1246" s="25">
        <f t="shared" si="444"/>
        <v>0</v>
      </c>
      <c r="IV1246" s="25">
        <f t="shared" si="445"/>
        <v>0</v>
      </c>
      <c r="IW1246" s="25">
        <f t="shared" si="446"/>
        <v>0</v>
      </c>
      <c r="IX1246" s="25">
        <f t="shared" si="204"/>
        <v>0</v>
      </c>
      <c r="IY1246" s="25">
        <f t="shared" si="204"/>
        <v>0</v>
      </c>
      <c r="IZ1246" s="25">
        <f t="shared" si="204"/>
        <v>0</v>
      </c>
      <c r="JA1246" s="25">
        <f t="shared" si="205"/>
        <v>0</v>
      </c>
      <c r="JB1246" s="25">
        <f t="shared" si="205"/>
        <v>0</v>
      </c>
      <c r="JC1246" s="25">
        <f t="shared" si="205"/>
        <v>0</v>
      </c>
      <c r="JD1246" s="30"/>
      <c r="JE1246" s="30"/>
      <c r="JF1246" s="30"/>
      <c r="JG1246" s="25">
        <f t="shared" si="206"/>
        <v>0</v>
      </c>
      <c r="JH1246" s="25">
        <f t="shared" si="207"/>
        <v>0</v>
      </c>
      <c r="JI1246" s="25">
        <f t="shared" si="208"/>
        <v>0</v>
      </c>
      <c r="JJ1246" s="25">
        <f t="shared" si="209"/>
        <v>0</v>
      </c>
      <c r="JK1246" s="25">
        <f t="shared" si="210"/>
        <v>0</v>
      </c>
      <c r="JL1246" s="25">
        <f t="shared" si="211"/>
        <v>0</v>
      </c>
      <c r="JM1246" s="25">
        <f t="shared" si="447"/>
        <v>0</v>
      </c>
      <c r="JN1246" s="25">
        <f t="shared" si="448"/>
        <v>0</v>
      </c>
      <c r="JO1246" s="25">
        <f t="shared" si="449"/>
        <v>0</v>
      </c>
      <c r="JP1246" s="25">
        <f t="shared" si="450"/>
        <v>0</v>
      </c>
      <c r="JQ1246" s="25">
        <f t="shared" si="451"/>
        <v>0</v>
      </c>
      <c r="JR1246" s="25">
        <f t="shared" si="452"/>
        <v>0</v>
      </c>
      <c r="JS1246" s="25">
        <f t="shared" si="212"/>
        <v>0</v>
      </c>
      <c r="JT1246" s="25">
        <f t="shared" si="212"/>
        <v>0</v>
      </c>
      <c r="JU1246" s="25">
        <f t="shared" si="212"/>
        <v>0</v>
      </c>
      <c r="JV1246" s="25">
        <f t="shared" si="213"/>
        <v>0</v>
      </c>
      <c r="JW1246" s="25">
        <f t="shared" si="213"/>
        <v>0</v>
      </c>
      <c r="JX1246" s="25">
        <f t="shared" si="213"/>
        <v>0</v>
      </c>
      <c r="JY1246" s="30"/>
      <c r="JZ1246" s="30"/>
      <c r="KA1246" s="30"/>
      <c r="KB1246" s="25">
        <f t="shared" si="214"/>
        <v>0</v>
      </c>
      <c r="KC1246" s="25">
        <f t="shared" si="215"/>
        <v>0</v>
      </c>
      <c r="KD1246" s="25">
        <f t="shared" si="216"/>
        <v>0</v>
      </c>
      <c r="KE1246" s="25">
        <f t="shared" si="217"/>
        <v>0</v>
      </c>
      <c r="KF1246" s="25">
        <f t="shared" si="218"/>
        <v>0</v>
      </c>
      <c r="KG1246" s="25">
        <f t="shared" si="219"/>
        <v>0</v>
      </c>
      <c r="KH1246" s="25">
        <f t="shared" si="453"/>
        <v>0</v>
      </c>
      <c r="KI1246" s="25">
        <f t="shared" si="454"/>
        <v>0</v>
      </c>
      <c r="KJ1246" s="25">
        <f t="shared" si="455"/>
        <v>0</v>
      </c>
      <c r="KK1246" s="25">
        <f t="shared" si="456"/>
        <v>0</v>
      </c>
      <c r="KL1246" s="25">
        <f t="shared" si="457"/>
        <v>0</v>
      </c>
      <c r="KM1246" s="25">
        <f t="shared" si="458"/>
        <v>0</v>
      </c>
      <c r="KN1246" s="25">
        <f t="shared" si="220"/>
        <v>0</v>
      </c>
      <c r="KO1246" s="25">
        <f t="shared" si="220"/>
        <v>0</v>
      </c>
      <c r="KP1246" s="25">
        <f t="shared" si="220"/>
        <v>0</v>
      </c>
      <c r="KQ1246" s="25">
        <f t="shared" si="221"/>
        <v>0</v>
      </c>
      <c r="KR1246" s="25">
        <f t="shared" si="221"/>
        <v>0</v>
      </c>
      <c r="KS1246" s="25">
        <f t="shared" si="221"/>
        <v>0</v>
      </c>
      <c r="KT1246" s="30"/>
      <c r="KU1246" s="30"/>
      <c r="KV1246" s="30"/>
      <c r="KW1246" s="25">
        <f t="shared" si="222"/>
        <v>0</v>
      </c>
      <c r="KX1246" s="25">
        <f t="shared" si="223"/>
        <v>0</v>
      </c>
      <c r="KY1246" s="25">
        <f t="shared" si="224"/>
        <v>0</v>
      </c>
      <c r="KZ1246" s="25">
        <f t="shared" si="225"/>
        <v>0</v>
      </c>
      <c r="LA1246" s="25">
        <f t="shared" si="226"/>
        <v>0</v>
      </c>
      <c r="LB1246" s="25">
        <f t="shared" si="227"/>
        <v>0</v>
      </c>
      <c r="LC1246" s="25">
        <f t="shared" si="459"/>
        <v>0</v>
      </c>
      <c r="LD1246" s="25">
        <f t="shared" si="460"/>
        <v>0</v>
      </c>
      <c r="LE1246" s="25">
        <f t="shared" si="461"/>
        <v>0</v>
      </c>
      <c r="LF1246" s="25">
        <f t="shared" si="462"/>
        <v>0</v>
      </c>
      <c r="LG1246" s="25">
        <f t="shared" si="463"/>
        <v>0</v>
      </c>
      <c r="LH1246" s="25">
        <f t="shared" si="464"/>
        <v>0</v>
      </c>
      <c r="LI1246" s="25">
        <f t="shared" si="228"/>
        <v>0</v>
      </c>
      <c r="LJ1246" s="25">
        <f t="shared" si="228"/>
        <v>0</v>
      </c>
      <c r="LK1246" s="25">
        <f t="shared" si="228"/>
        <v>0</v>
      </c>
      <c r="LL1246" s="25">
        <f t="shared" si="229"/>
        <v>0</v>
      </c>
      <c r="LM1246" s="25">
        <f t="shared" si="229"/>
        <v>0</v>
      </c>
      <c r="LN1246" s="25">
        <f t="shared" si="229"/>
        <v>0</v>
      </c>
      <c r="LO1246" s="30"/>
      <c r="LP1246" s="30"/>
      <c r="LQ1246" s="30"/>
      <c r="LR1246" s="25">
        <f t="shared" si="230"/>
        <v>0</v>
      </c>
      <c r="LS1246" s="25">
        <f t="shared" si="231"/>
        <v>0</v>
      </c>
      <c r="LT1246" s="25">
        <f t="shared" si="232"/>
        <v>0</v>
      </c>
      <c r="LU1246" s="25">
        <f t="shared" si="233"/>
        <v>0</v>
      </c>
      <c r="LV1246" s="25">
        <f t="shared" si="234"/>
        <v>0</v>
      </c>
      <c r="LW1246" s="25">
        <f t="shared" si="235"/>
        <v>0</v>
      </c>
      <c r="LX1246" s="25">
        <f t="shared" si="465"/>
        <v>0</v>
      </c>
      <c r="LY1246" s="25">
        <f t="shared" si="466"/>
        <v>0</v>
      </c>
      <c r="LZ1246" s="25">
        <f t="shared" si="467"/>
        <v>0</v>
      </c>
      <c r="MA1246" s="25">
        <f t="shared" si="468"/>
        <v>0</v>
      </c>
      <c r="MB1246" s="25">
        <f t="shared" si="469"/>
        <v>0</v>
      </c>
      <c r="MC1246" s="25">
        <f t="shared" si="470"/>
        <v>0</v>
      </c>
      <c r="MD1246" s="25">
        <f t="shared" si="236"/>
        <v>0</v>
      </c>
      <c r="ME1246" s="25">
        <f t="shared" si="236"/>
        <v>0</v>
      </c>
      <c r="MF1246" s="25">
        <f t="shared" si="236"/>
        <v>0</v>
      </c>
      <c r="MG1246" s="25">
        <f t="shared" si="237"/>
        <v>0</v>
      </c>
      <c r="MH1246" s="25">
        <f t="shared" si="237"/>
        <v>0</v>
      </c>
      <c r="MI1246" s="25">
        <f t="shared" si="237"/>
        <v>0</v>
      </c>
      <c r="MJ1246" s="30"/>
      <c r="MK1246" s="30"/>
      <c r="ML1246" s="30"/>
      <c r="MM1246" s="25">
        <f t="shared" si="238"/>
        <v>0</v>
      </c>
      <c r="MN1246" s="25">
        <f t="shared" si="239"/>
        <v>0</v>
      </c>
      <c r="MO1246" s="25">
        <f t="shared" si="240"/>
        <v>0</v>
      </c>
      <c r="MP1246" s="25">
        <f t="shared" si="241"/>
        <v>0</v>
      </c>
      <c r="MQ1246" s="25">
        <f t="shared" si="242"/>
        <v>0</v>
      </c>
      <c r="MR1246" s="25">
        <f t="shared" si="243"/>
        <v>0</v>
      </c>
      <c r="MS1246" s="25">
        <f t="shared" si="471"/>
        <v>0</v>
      </c>
      <c r="MT1246" s="25">
        <f t="shared" si="472"/>
        <v>0</v>
      </c>
      <c r="MU1246" s="25">
        <f t="shared" si="473"/>
        <v>0</v>
      </c>
      <c r="MV1246" s="25">
        <f t="shared" si="474"/>
        <v>0</v>
      </c>
      <c r="MW1246" s="25">
        <f t="shared" si="475"/>
        <v>0</v>
      </c>
      <c r="MX1246" s="25">
        <f t="shared" si="476"/>
        <v>0</v>
      </c>
      <c r="MY1246" s="25">
        <f t="shared" si="244"/>
        <v>0</v>
      </c>
      <c r="MZ1246" s="25">
        <f t="shared" si="244"/>
        <v>0</v>
      </c>
      <c r="NA1246" s="25">
        <f t="shared" si="244"/>
        <v>0</v>
      </c>
      <c r="NB1246" s="25">
        <f t="shared" si="245"/>
        <v>0</v>
      </c>
      <c r="NC1246" s="25">
        <f t="shared" si="245"/>
        <v>0</v>
      </c>
      <c r="ND1246" s="25">
        <f t="shared" si="245"/>
        <v>0</v>
      </c>
      <c r="NE1246" s="30"/>
      <c r="NF1246" s="30"/>
      <c r="NG1246" s="30"/>
      <c r="NH1246" s="25">
        <f t="shared" si="246"/>
        <v>0</v>
      </c>
      <c r="NI1246" s="25">
        <f t="shared" si="247"/>
        <v>0</v>
      </c>
      <c r="NJ1246" s="25">
        <f t="shared" si="248"/>
        <v>0</v>
      </c>
      <c r="NK1246" s="25">
        <f t="shared" si="249"/>
        <v>0</v>
      </c>
      <c r="NL1246" s="25">
        <f t="shared" si="250"/>
        <v>0</v>
      </c>
      <c r="NM1246" s="25">
        <f t="shared" si="251"/>
        <v>0</v>
      </c>
      <c r="NN1246" s="25">
        <f t="shared" si="477"/>
        <v>0</v>
      </c>
      <c r="NO1246" s="25">
        <f t="shared" si="478"/>
        <v>0</v>
      </c>
      <c r="NP1246" s="25">
        <f t="shared" si="479"/>
        <v>0</v>
      </c>
      <c r="NQ1246" s="25">
        <f t="shared" si="480"/>
        <v>0</v>
      </c>
      <c r="NR1246" s="25">
        <f t="shared" si="481"/>
        <v>0</v>
      </c>
      <c r="NS1246" s="25">
        <f t="shared" si="482"/>
        <v>0</v>
      </c>
      <c r="NT1246" s="25">
        <f t="shared" si="252"/>
        <v>0</v>
      </c>
      <c r="NU1246" s="25">
        <f t="shared" si="252"/>
        <v>0</v>
      </c>
      <c r="NV1246" s="25">
        <f t="shared" si="252"/>
        <v>0</v>
      </c>
      <c r="NW1246" s="25">
        <f t="shared" si="253"/>
        <v>0</v>
      </c>
      <c r="NX1246" s="25">
        <f t="shared" si="253"/>
        <v>0</v>
      </c>
      <c r="NY1246" s="25">
        <f t="shared" si="253"/>
        <v>0</v>
      </c>
      <c r="NZ1246" s="30"/>
      <c r="OA1246" s="30"/>
      <c r="OB1246" s="30"/>
      <c r="OC1246" s="25">
        <f t="shared" si="254"/>
        <v>0</v>
      </c>
      <c r="OD1246" s="25">
        <f t="shared" si="255"/>
        <v>0</v>
      </c>
      <c r="OE1246" s="25">
        <f t="shared" si="256"/>
        <v>0</v>
      </c>
      <c r="OF1246" s="25">
        <f t="shared" si="257"/>
        <v>0</v>
      </c>
      <c r="OG1246" s="25">
        <f t="shared" si="258"/>
        <v>0</v>
      </c>
      <c r="OH1246" s="25">
        <f t="shared" si="259"/>
        <v>0</v>
      </c>
      <c r="OI1246" s="25">
        <f t="shared" si="483"/>
        <v>0</v>
      </c>
      <c r="OJ1246" s="25">
        <f t="shared" si="484"/>
        <v>0</v>
      </c>
      <c r="OK1246" s="25">
        <f t="shared" si="485"/>
        <v>0</v>
      </c>
      <c r="OL1246" s="25">
        <f t="shared" si="486"/>
        <v>0</v>
      </c>
      <c r="OM1246" s="25">
        <f t="shared" si="487"/>
        <v>0</v>
      </c>
      <c r="ON1246" s="25">
        <f t="shared" si="488"/>
        <v>0</v>
      </c>
      <c r="OO1246" s="25">
        <f t="shared" si="260"/>
        <v>0</v>
      </c>
      <c r="OP1246" s="25">
        <f t="shared" si="260"/>
        <v>0</v>
      </c>
      <c r="OQ1246" s="25">
        <f t="shared" si="260"/>
        <v>0</v>
      </c>
      <c r="OR1246" s="25">
        <f t="shared" si="261"/>
        <v>0</v>
      </c>
      <c r="OS1246" s="25">
        <f t="shared" si="261"/>
        <v>0</v>
      </c>
      <c r="OT1246" s="25">
        <f t="shared" si="261"/>
        <v>0</v>
      </c>
      <c r="OU1246" s="30"/>
      <c r="OV1246" s="30"/>
      <c r="OW1246" s="30"/>
      <c r="OX1246" s="25">
        <f t="shared" si="262"/>
        <v>0</v>
      </c>
      <c r="OY1246" s="25">
        <f t="shared" si="263"/>
        <v>0</v>
      </c>
      <c r="OZ1246" s="25">
        <f t="shared" si="264"/>
        <v>0</v>
      </c>
      <c r="PA1246" s="25">
        <f t="shared" si="265"/>
        <v>0</v>
      </c>
      <c r="PB1246" s="25">
        <f t="shared" si="266"/>
        <v>0</v>
      </c>
      <c r="PC1246" s="25">
        <f t="shared" si="267"/>
        <v>0</v>
      </c>
      <c r="PD1246" s="25">
        <f t="shared" si="489"/>
        <v>0</v>
      </c>
      <c r="PE1246" s="25">
        <f t="shared" si="490"/>
        <v>0</v>
      </c>
      <c r="PF1246" s="25">
        <f t="shared" si="491"/>
        <v>0</v>
      </c>
      <c r="PG1246" s="25">
        <f t="shared" si="492"/>
        <v>0</v>
      </c>
      <c r="PH1246" s="25">
        <f t="shared" si="493"/>
        <v>0</v>
      </c>
      <c r="PI1246" s="25">
        <f t="shared" si="494"/>
        <v>0</v>
      </c>
      <c r="PJ1246" s="25">
        <f t="shared" si="268"/>
        <v>0</v>
      </c>
      <c r="PK1246" s="25">
        <f t="shared" si="268"/>
        <v>0</v>
      </c>
      <c r="PL1246" s="25">
        <f t="shared" si="268"/>
        <v>0</v>
      </c>
      <c r="PM1246" s="25">
        <f t="shared" si="269"/>
        <v>0</v>
      </c>
      <c r="PN1246" s="25">
        <f t="shared" si="269"/>
        <v>0</v>
      </c>
      <c r="PO1246" s="25">
        <f t="shared" si="269"/>
        <v>0</v>
      </c>
      <c r="PP1246" s="30"/>
      <c r="PQ1246" s="30"/>
      <c r="PR1246" s="30"/>
      <c r="PS1246" s="25">
        <f t="shared" si="270"/>
        <v>0</v>
      </c>
      <c r="PT1246" s="25">
        <f t="shared" si="271"/>
        <v>0</v>
      </c>
      <c r="PU1246" s="25">
        <f t="shared" si="272"/>
        <v>0</v>
      </c>
      <c r="PV1246" s="25">
        <f t="shared" si="273"/>
        <v>0</v>
      </c>
      <c r="PW1246" s="25">
        <f t="shared" si="274"/>
        <v>0</v>
      </c>
      <c r="PX1246" s="25">
        <f t="shared" si="275"/>
        <v>0</v>
      </c>
      <c r="PY1246" s="25">
        <f t="shared" si="495"/>
        <v>0</v>
      </c>
      <c r="PZ1246" s="25">
        <f t="shared" si="496"/>
        <v>0</v>
      </c>
      <c r="QA1246" s="25">
        <f t="shared" si="497"/>
        <v>0</v>
      </c>
      <c r="QB1246" s="25">
        <f t="shared" si="498"/>
        <v>0</v>
      </c>
      <c r="QC1246" s="25">
        <f t="shared" si="499"/>
        <v>0</v>
      </c>
      <c r="QD1246" s="25">
        <f t="shared" si="500"/>
        <v>0</v>
      </c>
      <c r="QE1246" s="25">
        <f t="shared" si="276"/>
        <v>0</v>
      </c>
      <c r="QF1246" s="25">
        <f t="shared" si="276"/>
        <v>0</v>
      </c>
      <c r="QG1246" s="25">
        <f t="shared" si="276"/>
        <v>0</v>
      </c>
      <c r="QH1246" s="25">
        <f t="shared" si="277"/>
        <v>0</v>
      </c>
      <c r="QI1246" s="25">
        <f t="shared" si="277"/>
        <v>0</v>
      </c>
      <c r="QJ1246" s="25">
        <f t="shared" si="277"/>
        <v>0</v>
      </c>
      <c r="QK1246" s="30"/>
      <c r="QL1246" s="30"/>
      <c r="QM1246" s="30"/>
      <c r="QN1246" s="25">
        <f t="shared" si="278"/>
        <v>0</v>
      </c>
      <c r="QO1246" s="25">
        <f t="shared" si="279"/>
        <v>0</v>
      </c>
      <c r="QP1246" s="25">
        <f t="shared" si="280"/>
        <v>0</v>
      </c>
      <c r="QQ1246" s="25">
        <f t="shared" si="281"/>
        <v>0</v>
      </c>
      <c r="QR1246" s="25">
        <f t="shared" si="282"/>
        <v>0</v>
      </c>
      <c r="QS1246" s="25">
        <f t="shared" si="283"/>
        <v>0</v>
      </c>
      <c r="QT1246" s="25">
        <f t="shared" si="501"/>
        <v>0</v>
      </c>
      <c r="QU1246" s="25">
        <f t="shared" si="502"/>
        <v>0</v>
      </c>
      <c r="QV1246" s="25">
        <f t="shared" si="503"/>
        <v>0</v>
      </c>
      <c r="QW1246" s="25">
        <f t="shared" si="504"/>
        <v>0</v>
      </c>
      <c r="QX1246" s="25">
        <f t="shared" si="505"/>
        <v>0</v>
      </c>
      <c r="QY1246" s="25">
        <f t="shared" si="506"/>
        <v>0</v>
      </c>
      <c r="QZ1246" s="25">
        <f t="shared" si="284"/>
        <v>0</v>
      </c>
      <c r="RA1246" s="25">
        <f t="shared" si="284"/>
        <v>0</v>
      </c>
      <c r="RB1246" s="25">
        <f t="shared" si="284"/>
        <v>0</v>
      </c>
      <c r="RC1246" s="25">
        <f t="shared" si="285"/>
        <v>0</v>
      </c>
      <c r="RD1246" s="25">
        <f t="shared" si="285"/>
        <v>0</v>
      </c>
      <c r="RE1246" s="25">
        <f t="shared" si="285"/>
        <v>0</v>
      </c>
      <c r="RF1246" s="30"/>
      <c r="RG1246" s="30"/>
      <c r="RH1246" s="30"/>
      <c r="RI1246" s="25">
        <f t="shared" si="286"/>
        <v>0</v>
      </c>
      <c r="RJ1246" s="25">
        <f t="shared" si="287"/>
        <v>0</v>
      </c>
      <c r="RK1246" s="25">
        <f t="shared" si="288"/>
        <v>0</v>
      </c>
      <c r="RL1246" s="25">
        <f t="shared" si="289"/>
        <v>0</v>
      </c>
      <c r="RM1246" s="25">
        <f t="shared" si="290"/>
        <v>0</v>
      </c>
      <c r="RN1246" s="25">
        <f t="shared" si="291"/>
        <v>0</v>
      </c>
      <c r="RO1246" s="25">
        <f t="shared" si="507"/>
        <v>0</v>
      </c>
      <c r="RP1246" s="25">
        <f t="shared" si="508"/>
        <v>0</v>
      </c>
      <c r="RQ1246" s="25">
        <f t="shared" si="509"/>
        <v>0</v>
      </c>
      <c r="RR1246" s="25">
        <f t="shared" si="510"/>
        <v>0</v>
      </c>
      <c r="RS1246" s="25">
        <f t="shared" si="511"/>
        <v>0</v>
      </c>
      <c r="RT1246" s="25">
        <f t="shared" si="512"/>
        <v>0</v>
      </c>
      <c r="RU1246" s="25">
        <f t="shared" si="292"/>
        <v>0</v>
      </c>
      <c r="RV1246" s="25">
        <f t="shared" si="292"/>
        <v>0</v>
      </c>
      <c r="RW1246" s="25">
        <f t="shared" si="292"/>
        <v>0</v>
      </c>
      <c r="RX1246" s="25">
        <f t="shared" si="293"/>
        <v>0</v>
      </c>
      <c r="RY1246" s="25">
        <f t="shared" si="293"/>
        <v>0</v>
      </c>
      <c r="RZ1246" s="25">
        <f t="shared" si="293"/>
        <v>0</v>
      </c>
      <c r="SA1246" s="30"/>
      <c r="SB1246" s="30"/>
      <c r="SC1246" s="30"/>
      <c r="SD1246" s="25">
        <f t="shared" si="294"/>
        <v>0</v>
      </c>
      <c r="SE1246" s="25">
        <f t="shared" si="295"/>
        <v>0</v>
      </c>
      <c r="SF1246" s="25">
        <f t="shared" si="296"/>
        <v>0</v>
      </c>
      <c r="SG1246" s="25">
        <f t="shared" si="297"/>
        <v>0</v>
      </c>
      <c r="SH1246" s="25">
        <f t="shared" si="298"/>
        <v>0</v>
      </c>
      <c r="SI1246" s="25">
        <f t="shared" si="299"/>
        <v>0</v>
      </c>
      <c r="SJ1246" s="25">
        <f t="shared" si="513"/>
        <v>0</v>
      </c>
      <c r="SK1246" s="25">
        <f t="shared" si="514"/>
        <v>0</v>
      </c>
      <c r="SL1246" s="25">
        <f t="shared" si="515"/>
        <v>0</v>
      </c>
      <c r="SM1246" s="25">
        <f t="shared" si="516"/>
        <v>0</v>
      </c>
      <c r="SN1246" s="25">
        <f t="shared" si="517"/>
        <v>0</v>
      </c>
      <c r="SO1246" s="25">
        <f t="shared" si="518"/>
        <v>0</v>
      </c>
      <c r="SP1246" s="25">
        <f t="shared" si="300"/>
        <v>0</v>
      </c>
      <c r="SQ1246" s="25">
        <f t="shared" si="300"/>
        <v>0</v>
      </c>
      <c r="SR1246" s="25">
        <f t="shared" si="300"/>
        <v>0</v>
      </c>
      <c r="SS1246" s="25">
        <f t="shared" si="301"/>
        <v>0</v>
      </c>
      <c r="ST1246" s="25">
        <f t="shared" si="301"/>
        <v>0</v>
      </c>
      <c r="SU1246" s="25">
        <f t="shared" si="301"/>
        <v>0</v>
      </c>
      <c r="SV1246" s="30"/>
      <c r="SW1246" s="30"/>
      <c r="SX1246" s="30"/>
      <c r="SY1246" s="25">
        <f t="shared" si="302"/>
        <v>0</v>
      </c>
      <c r="SZ1246" s="25">
        <f t="shared" si="303"/>
        <v>0</v>
      </c>
      <c r="TA1246" s="25">
        <f t="shared" si="304"/>
        <v>0</v>
      </c>
      <c r="TB1246" s="25">
        <f t="shared" si="305"/>
        <v>0</v>
      </c>
      <c r="TC1246" s="25">
        <f t="shared" si="306"/>
        <v>0</v>
      </c>
      <c r="TD1246" s="25">
        <f t="shared" si="307"/>
        <v>0</v>
      </c>
      <c r="TE1246" s="25">
        <f t="shared" si="519"/>
        <v>0</v>
      </c>
      <c r="TF1246" s="25">
        <f t="shared" si="520"/>
        <v>0</v>
      </c>
      <c r="TG1246" s="25">
        <f t="shared" si="521"/>
        <v>0</v>
      </c>
      <c r="TH1246" s="25">
        <f t="shared" si="522"/>
        <v>0</v>
      </c>
      <c r="TI1246" s="25">
        <f t="shared" si="523"/>
        <v>0</v>
      </c>
      <c r="TJ1246" s="25">
        <f t="shared" si="524"/>
        <v>0</v>
      </c>
      <c r="TK1246" s="25">
        <f t="shared" si="308"/>
        <v>0</v>
      </c>
      <c r="TL1246" s="25">
        <f t="shared" si="308"/>
        <v>0</v>
      </c>
      <c r="TM1246" s="25">
        <f t="shared" si="308"/>
        <v>0</v>
      </c>
      <c r="TN1246" s="25">
        <f t="shared" si="309"/>
        <v>0</v>
      </c>
      <c r="TO1246" s="25">
        <f t="shared" si="309"/>
        <v>0</v>
      </c>
      <c r="TP1246" s="25">
        <f t="shared" si="309"/>
        <v>0</v>
      </c>
      <c r="TQ1246" s="30"/>
      <c r="TR1246" s="30"/>
      <c r="TS1246" s="30"/>
      <c r="TT1246" s="25">
        <f t="shared" si="310"/>
        <v>0</v>
      </c>
      <c r="TU1246" s="25">
        <f t="shared" si="311"/>
        <v>0</v>
      </c>
      <c r="TV1246" s="25">
        <f t="shared" si="312"/>
        <v>0</v>
      </c>
      <c r="TW1246" s="25">
        <f t="shared" si="313"/>
        <v>0</v>
      </c>
      <c r="TX1246" s="25">
        <f t="shared" si="314"/>
        <v>0</v>
      </c>
      <c r="TY1246" s="25">
        <f t="shared" si="315"/>
        <v>0</v>
      </c>
      <c r="TZ1246" s="25">
        <f t="shared" si="525"/>
        <v>0</v>
      </c>
      <c r="UA1246" s="25">
        <f t="shared" si="526"/>
        <v>0</v>
      </c>
      <c r="UB1246" s="25">
        <f t="shared" si="527"/>
        <v>0</v>
      </c>
      <c r="UC1246" s="25">
        <f t="shared" si="528"/>
        <v>0</v>
      </c>
      <c r="UD1246" s="25">
        <f t="shared" si="529"/>
        <v>0</v>
      </c>
      <c r="UE1246" s="25">
        <f t="shared" si="530"/>
        <v>0</v>
      </c>
      <c r="UF1246" s="25">
        <f t="shared" si="316"/>
        <v>0</v>
      </c>
      <c r="UG1246" s="25">
        <f t="shared" si="316"/>
        <v>0</v>
      </c>
      <c r="UH1246" s="25">
        <f t="shared" si="316"/>
        <v>0</v>
      </c>
      <c r="UI1246" s="25">
        <f t="shared" si="317"/>
        <v>0</v>
      </c>
      <c r="UJ1246" s="25">
        <f t="shared" si="317"/>
        <v>0</v>
      </c>
      <c r="UK1246" s="25">
        <f t="shared" si="317"/>
        <v>0</v>
      </c>
      <c r="UL1246" s="30">
        <v>30</v>
      </c>
      <c r="UM1246" s="30">
        <v>30</v>
      </c>
      <c r="UN1246" s="30">
        <v>30</v>
      </c>
      <c r="UO1246" s="25">
        <f t="shared" si="318"/>
        <v>1265760</v>
      </c>
      <c r="UP1246" s="25">
        <f t="shared" si="319"/>
        <v>1275240</v>
      </c>
      <c r="UQ1246" s="25">
        <f t="shared" si="320"/>
        <v>1286010</v>
      </c>
      <c r="UR1246" s="25">
        <f t="shared" si="321"/>
        <v>2999010</v>
      </c>
      <c r="US1246" s="25">
        <f t="shared" si="322"/>
        <v>3058380</v>
      </c>
      <c r="UT1246" s="25">
        <f t="shared" si="323"/>
        <v>3129030</v>
      </c>
      <c r="UU1246" s="25">
        <f t="shared" si="531"/>
        <v>47217.14</v>
      </c>
      <c r="UV1246" s="25">
        <f t="shared" si="532"/>
        <v>49818.57</v>
      </c>
      <c r="UW1246" s="25">
        <f t="shared" si="533"/>
        <v>53071.43</v>
      </c>
      <c r="UX1246" s="25">
        <f t="shared" si="534"/>
        <v>13089.5</v>
      </c>
      <c r="UY1246" s="25">
        <f t="shared" si="535"/>
        <v>12677.34</v>
      </c>
      <c r="UZ1246" s="25">
        <f t="shared" si="536"/>
        <v>12694.18</v>
      </c>
      <c r="VA1246" s="25">
        <f t="shared" si="324"/>
        <v>1416514.2</v>
      </c>
      <c r="VB1246" s="25">
        <f t="shared" si="324"/>
        <v>1494557.1</v>
      </c>
      <c r="VC1246" s="25">
        <f t="shared" si="324"/>
        <v>1592142.9</v>
      </c>
      <c r="VD1246" s="25">
        <f t="shared" si="325"/>
        <v>392685</v>
      </c>
      <c r="VE1246" s="25">
        <f t="shared" si="325"/>
        <v>380320.2</v>
      </c>
      <c r="VF1246" s="25">
        <f t="shared" si="325"/>
        <v>380825.4</v>
      </c>
      <c r="VG1246" s="30"/>
      <c r="VH1246" s="30"/>
      <c r="VI1246" s="30"/>
      <c r="VJ1246" s="25">
        <f t="shared" si="326"/>
        <v>0</v>
      </c>
      <c r="VK1246" s="25">
        <f t="shared" si="327"/>
        <v>0</v>
      </c>
      <c r="VL1246" s="25">
        <f t="shared" si="328"/>
        <v>0</v>
      </c>
      <c r="VM1246" s="25">
        <f t="shared" si="329"/>
        <v>0</v>
      </c>
      <c r="VN1246" s="25">
        <f t="shared" si="330"/>
        <v>0</v>
      </c>
      <c r="VO1246" s="25">
        <f t="shared" si="331"/>
        <v>0</v>
      </c>
      <c r="VP1246" s="25">
        <f t="shared" si="537"/>
        <v>0</v>
      </c>
      <c r="VQ1246" s="25">
        <f t="shared" si="538"/>
        <v>0</v>
      </c>
      <c r="VR1246" s="25">
        <f t="shared" si="539"/>
        <v>0</v>
      </c>
      <c r="VS1246" s="25">
        <f t="shared" si="540"/>
        <v>0</v>
      </c>
      <c r="VT1246" s="25">
        <f t="shared" si="541"/>
        <v>0</v>
      </c>
      <c r="VU1246" s="25">
        <f t="shared" si="542"/>
        <v>0</v>
      </c>
      <c r="VV1246" s="25">
        <f t="shared" si="332"/>
        <v>0</v>
      </c>
      <c r="VW1246" s="25">
        <f t="shared" si="332"/>
        <v>0</v>
      </c>
      <c r="VX1246" s="25">
        <f t="shared" si="332"/>
        <v>0</v>
      </c>
      <c r="VY1246" s="25">
        <f t="shared" si="333"/>
        <v>0</v>
      </c>
      <c r="VZ1246" s="25">
        <f t="shared" si="333"/>
        <v>0</v>
      </c>
      <c r="WA1246" s="25">
        <f t="shared" si="333"/>
        <v>0</v>
      </c>
      <c r="WB1246" s="30"/>
      <c r="WC1246" s="30"/>
      <c r="WD1246" s="30"/>
      <c r="WE1246" s="25">
        <f t="shared" si="334"/>
        <v>0</v>
      </c>
      <c r="WF1246" s="25">
        <f t="shared" si="335"/>
        <v>0</v>
      </c>
      <c r="WG1246" s="25">
        <f t="shared" si="336"/>
        <v>0</v>
      </c>
      <c r="WH1246" s="25">
        <f t="shared" si="337"/>
        <v>0</v>
      </c>
      <c r="WI1246" s="25">
        <f t="shared" si="338"/>
        <v>0</v>
      </c>
      <c r="WJ1246" s="25">
        <f t="shared" si="339"/>
        <v>0</v>
      </c>
      <c r="WK1246" s="25">
        <f t="shared" si="543"/>
        <v>0</v>
      </c>
      <c r="WL1246" s="25">
        <f t="shared" si="544"/>
        <v>0</v>
      </c>
      <c r="WM1246" s="25">
        <f t="shared" si="545"/>
        <v>0</v>
      </c>
      <c r="WN1246" s="25">
        <f t="shared" si="546"/>
        <v>0</v>
      </c>
      <c r="WO1246" s="25">
        <f t="shared" si="547"/>
        <v>0</v>
      </c>
      <c r="WP1246" s="25">
        <f t="shared" si="548"/>
        <v>0</v>
      </c>
      <c r="WQ1246" s="25">
        <f t="shared" si="340"/>
        <v>0</v>
      </c>
      <c r="WR1246" s="25">
        <f t="shared" si="340"/>
        <v>0</v>
      </c>
      <c r="WS1246" s="25">
        <f t="shared" si="340"/>
        <v>0</v>
      </c>
      <c r="WT1246" s="25">
        <f t="shared" si="341"/>
        <v>0</v>
      </c>
      <c r="WU1246" s="25">
        <f t="shared" si="341"/>
        <v>0</v>
      </c>
      <c r="WV1246" s="25">
        <f t="shared" si="341"/>
        <v>0</v>
      </c>
      <c r="WW1246" s="30"/>
      <c r="WX1246" s="30"/>
      <c r="WY1246" s="30"/>
      <c r="WZ1246" s="25">
        <f t="shared" si="342"/>
        <v>0</v>
      </c>
      <c r="XA1246" s="25">
        <f t="shared" si="343"/>
        <v>0</v>
      </c>
      <c r="XB1246" s="25">
        <f t="shared" si="344"/>
        <v>0</v>
      </c>
      <c r="XC1246" s="25">
        <f t="shared" si="345"/>
        <v>0</v>
      </c>
      <c r="XD1246" s="25">
        <f t="shared" si="346"/>
        <v>0</v>
      </c>
      <c r="XE1246" s="25">
        <f t="shared" si="347"/>
        <v>0</v>
      </c>
      <c r="XF1246" s="25">
        <f t="shared" si="549"/>
        <v>0</v>
      </c>
      <c r="XG1246" s="25">
        <f t="shared" si="550"/>
        <v>0</v>
      </c>
      <c r="XH1246" s="25">
        <f t="shared" si="551"/>
        <v>0</v>
      </c>
      <c r="XI1246" s="25">
        <f t="shared" si="552"/>
        <v>0</v>
      </c>
      <c r="XJ1246" s="25">
        <f t="shared" si="553"/>
        <v>0</v>
      </c>
      <c r="XK1246" s="25">
        <f t="shared" si="554"/>
        <v>0</v>
      </c>
      <c r="XL1246" s="25">
        <f t="shared" si="348"/>
        <v>0</v>
      </c>
      <c r="XM1246" s="25">
        <f t="shared" si="348"/>
        <v>0</v>
      </c>
      <c r="XN1246" s="25">
        <f t="shared" si="348"/>
        <v>0</v>
      </c>
      <c r="XO1246" s="25">
        <f t="shared" si="349"/>
        <v>0</v>
      </c>
      <c r="XP1246" s="25">
        <f t="shared" si="349"/>
        <v>0</v>
      </c>
      <c r="XQ1246" s="25">
        <f t="shared" si="349"/>
        <v>0</v>
      </c>
      <c r="XR1246" s="30"/>
      <c r="XS1246" s="30"/>
      <c r="XT1246" s="30"/>
      <c r="XU1246" s="25">
        <f t="shared" si="350"/>
        <v>0</v>
      </c>
      <c r="XV1246" s="25">
        <f t="shared" si="351"/>
        <v>0</v>
      </c>
      <c r="XW1246" s="25">
        <f t="shared" si="352"/>
        <v>0</v>
      </c>
      <c r="XX1246" s="25">
        <f t="shared" si="353"/>
        <v>0</v>
      </c>
      <c r="XY1246" s="25">
        <f t="shared" si="354"/>
        <v>0</v>
      </c>
      <c r="XZ1246" s="25">
        <f t="shared" si="355"/>
        <v>0</v>
      </c>
      <c r="YA1246" s="25">
        <f t="shared" si="555"/>
        <v>0</v>
      </c>
      <c r="YB1246" s="25">
        <f t="shared" si="556"/>
        <v>0</v>
      </c>
      <c r="YC1246" s="25">
        <f t="shared" si="557"/>
        <v>0</v>
      </c>
      <c r="YD1246" s="25">
        <f t="shared" si="558"/>
        <v>0</v>
      </c>
      <c r="YE1246" s="25">
        <f t="shared" si="559"/>
        <v>0</v>
      </c>
      <c r="YF1246" s="25">
        <f t="shared" si="560"/>
        <v>0</v>
      </c>
      <c r="YG1246" s="25">
        <f t="shared" si="356"/>
        <v>0</v>
      </c>
      <c r="YH1246" s="25">
        <f t="shared" si="356"/>
        <v>0</v>
      </c>
      <c r="YI1246" s="25">
        <f t="shared" si="356"/>
        <v>0</v>
      </c>
      <c r="YJ1246" s="25">
        <f t="shared" si="357"/>
        <v>0</v>
      </c>
      <c r="YK1246" s="25">
        <f t="shared" si="357"/>
        <v>0</v>
      </c>
      <c r="YL1246" s="25">
        <f t="shared" si="357"/>
        <v>0</v>
      </c>
      <c r="YM1246" s="59">
        <f t="shared" si="561"/>
        <v>30</v>
      </c>
      <c r="YN1246" s="59">
        <f t="shared" si="358"/>
        <v>30</v>
      </c>
      <c r="YO1246" s="59">
        <f t="shared" si="358"/>
        <v>30</v>
      </c>
      <c r="YP1246" s="25">
        <f t="shared" si="359"/>
        <v>1265760</v>
      </c>
      <c r="YQ1246" s="25">
        <f t="shared" si="360"/>
        <v>1275240</v>
      </c>
      <c r="YR1246" s="25">
        <f t="shared" si="361"/>
        <v>1286010</v>
      </c>
      <c r="YS1246" s="25">
        <f t="shared" si="362"/>
        <v>2999010</v>
      </c>
      <c r="YT1246" s="25">
        <f t="shared" si="363"/>
        <v>3058380</v>
      </c>
      <c r="YU1246" s="25">
        <f t="shared" si="364"/>
        <v>3129030</v>
      </c>
      <c r="YV1246" s="25">
        <f t="shared" si="562"/>
        <v>47482.47</v>
      </c>
      <c r="YW1246" s="25">
        <f t="shared" si="563"/>
        <v>49421.65</v>
      </c>
      <c r="YX1246" s="25">
        <f t="shared" si="564"/>
        <v>52515.46</v>
      </c>
      <c r="YY1246" s="25">
        <f t="shared" si="565"/>
        <v>19294.32</v>
      </c>
      <c r="YZ1246" s="25">
        <f t="shared" si="566"/>
        <v>18637.3</v>
      </c>
      <c r="ZA1246" s="25">
        <f t="shared" si="567"/>
        <v>18663.38</v>
      </c>
      <c r="ZB1246" s="25">
        <f t="shared" si="365"/>
        <v>1424474.1</v>
      </c>
      <c r="ZC1246" s="25">
        <f t="shared" si="365"/>
        <v>1482649.5</v>
      </c>
      <c r="ZD1246" s="25">
        <f t="shared" si="365"/>
        <v>1575463.8</v>
      </c>
      <c r="ZE1246" s="25">
        <f t="shared" si="366"/>
        <v>578829.6</v>
      </c>
      <c r="ZF1246" s="25">
        <f t="shared" si="366"/>
        <v>559119</v>
      </c>
      <c r="ZG1246" s="25">
        <f t="shared" si="366"/>
        <v>559901.4</v>
      </c>
    </row>
    <row r="1247" spans="1:683" ht="39" customHeight="1">
      <c r="A1247" s="87" t="s">
        <v>71</v>
      </c>
      <c r="B1247" s="87" t="s">
        <v>85</v>
      </c>
      <c r="C1247" s="5"/>
      <c r="D1247" s="160"/>
      <c r="E1247" s="76"/>
      <c r="F1247" s="38">
        <f t="shared" si="112"/>
        <v>42192</v>
      </c>
      <c r="G1247" s="38">
        <f t="shared" si="112"/>
        <v>42508</v>
      </c>
      <c r="H1247" s="38">
        <f t="shared" si="112"/>
        <v>42867</v>
      </c>
      <c r="I1247" s="25">
        <f t="shared" si="113"/>
        <v>99967</v>
      </c>
      <c r="J1247" s="25">
        <f t="shared" si="114"/>
        <v>101946</v>
      </c>
      <c r="K1247" s="25">
        <f t="shared" si="115"/>
        <v>104301</v>
      </c>
      <c r="L1247" s="30"/>
      <c r="M1247" s="30"/>
      <c r="N1247" s="30"/>
      <c r="O1247" s="25">
        <f t="shared" si="367"/>
        <v>0</v>
      </c>
      <c r="P1247" s="25">
        <f t="shared" si="368"/>
        <v>0</v>
      </c>
      <c r="Q1247" s="25">
        <f t="shared" si="369"/>
        <v>0</v>
      </c>
      <c r="R1247" s="25">
        <f t="shared" si="370"/>
        <v>0</v>
      </c>
      <c r="S1247" s="25">
        <f t="shared" si="371"/>
        <v>0</v>
      </c>
      <c r="T1247" s="25">
        <f t="shared" si="372"/>
        <v>0</v>
      </c>
      <c r="U1247" s="25">
        <f t="shared" si="373"/>
        <v>0</v>
      </c>
      <c r="V1247" s="25">
        <f t="shared" si="374"/>
        <v>0</v>
      </c>
      <c r="W1247" s="25">
        <f t="shared" si="375"/>
        <v>0</v>
      </c>
      <c r="X1247" s="25">
        <f t="shared" si="376"/>
        <v>0</v>
      </c>
      <c r="Y1247" s="25">
        <f t="shared" si="377"/>
        <v>0</v>
      </c>
      <c r="Z1247" s="25">
        <f t="shared" si="378"/>
        <v>0</v>
      </c>
      <c r="AA1247" s="25">
        <f t="shared" si="379"/>
        <v>0</v>
      </c>
      <c r="AB1247" s="25">
        <f t="shared" si="116"/>
        <v>0</v>
      </c>
      <c r="AC1247" s="25">
        <f t="shared" si="116"/>
        <v>0</v>
      </c>
      <c r="AD1247" s="25">
        <f t="shared" si="380"/>
        <v>0</v>
      </c>
      <c r="AE1247" s="25">
        <f t="shared" si="117"/>
        <v>0</v>
      </c>
      <c r="AF1247" s="25">
        <f t="shared" si="117"/>
        <v>0</v>
      </c>
      <c r="AG1247" s="30"/>
      <c r="AH1247" s="30"/>
      <c r="AI1247" s="30"/>
      <c r="AJ1247" s="25">
        <f t="shared" si="118"/>
        <v>0</v>
      </c>
      <c r="AK1247" s="25">
        <f t="shared" si="119"/>
        <v>0</v>
      </c>
      <c r="AL1247" s="25">
        <f t="shared" si="120"/>
        <v>0</v>
      </c>
      <c r="AM1247" s="25">
        <f t="shared" si="121"/>
        <v>0</v>
      </c>
      <c r="AN1247" s="25">
        <f t="shared" si="122"/>
        <v>0</v>
      </c>
      <c r="AO1247" s="25">
        <f t="shared" si="123"/>
        <v>0</v>
      </c>
      <c r="AP1247" s="25">
        <f t="shared" si="381"/>
        <v>0</v>
      </c>
      <c r="AQ1247" s="25">
        <f t="shared" si="382"/>
        <v>0</v>
      </c>
      <c r="AR1247" s="25">
        <f t="shared" si="383"/>
        <v>0</v>
      </c>
      <c r="AS1247" s="25">
        <f t="shared" si="384"/>
        <v>0</v>
      </c>
      <c r="AT1247" s="25">
        <f t="shared" si="385"/>
        <v>0</v>
      </c>
      <c r="AU1247" s="25">
        <f t="shared" si="386"/>
        <v>0</v>
      </c>
      <c r="AV1247" s="25">
        <f t="shared" si="124"/>
        <v>0</v>
      </c>
      <c r="AW1247" s="25">
        <f t="shared" si="124"/>
        <v>0</v>
      </c>
      <c r="AX1247" s="25">
        <f t="shared" si="124"/>
        <v>0</v>
      </c>
      <c r="AY1247" s="25">
        <f t="shared" si="125"/>
        <v>0</v>
      </c>
      <c r="AZ1247" s="25">
        <f t="shared" si="125"/>
        <v>0</v>
      </c>
      <c r="BA1247" s="25">
        <f t="shared" si="125"/>
        <v>0</v>
      </c>
      <c r="BB1247" s="30"/>
      <c r="BC1247" s="30"/>
      <c r="BD1247" s="30"/>
      <c r="BE1247" s="25">
        <f t="shared" si="126"/>
        <v>0</v>
      </c>
      <c r="BF1247" s="25">
        <f t="shared" si="127"/>
        <v>0</v>
      </c>
      <c r="BG1247" s="25">
        <f t="shared" si="128"/>
        <v>0</v>
      </c>
      <c r="BH1247" s="25">
        <f t="shared" si="129"/>
        <v>0</v>
      </c>
      <c r="BI1247" s="25">
        <f t="shared" si="130"/>
        <v>0</v>
      </c>
      <c r="BJ1247" s="25">
        <f t="shared" si="131"/>
        <v>0</v>
      </c>
      <c r="BK1247" s="25">
        <f t="shared" si="387"/>
        <v>0</v>
      </c>
      <c r="BL1247" s="25">
        <f t="shared" si="388"/>
        <v>0</v>
      </c>
      <c r="BM1247" s="25">
        <f t="shared" si="389"/>
        <v>0</v>
      </c>
      <c r="BN1247" s="25">
        <f t="shared" si="390"/>
        <v>0</v>
      </c>
      <c r="BO1247" s="25">
        <f t="shared" si="391"/>
        <v>0</v>
      </c>
      <c r="BP1247" s="25">
        <f t="shared" si="392"/>
        <v>0</v>
      </c>
      <c r="BQ1247" s="25">
        <f t="shared" si="132"/>
        <v>0</v>
      </c>
      <c r="BR1247" s="25">
        <f t="shared" si="132"/>
        <v>0</v>
      </c>
      <c r="BS1247" s="25">
        <f t="shared" si="132"/>
        <v>0</v>
      </c>
      <c r="BT1247" s="25">
        <f t="shared" si="133"/>
        <v>0</v>
      </c>
      <c r="BU1247" s="25">
        <f t="shared" si="133"/>
        <v>0</v>
      </c>
      <c r="BV1247" s="25">
        <f t="shared" si="133"/>
        <v>0</v>
      </c>
      <c r="BW1247" s="30"/>
      <c r="BX1247" s="30"/>
      <c r="BY1247" s="30"/>
      <c r="BZ1247" s="25">
        <f t="shared" si="134"/>
        <v>0</v>
      </c>
      <c r="CA1247" s="25">
        <f t="shared" si="135"/>
        <v>0</v>
      </c>
      <c r="CB1247" s="25">
        <f t="shared" si="136"/>
        <v>0</v>
      </c>
      <c r="CC1247" s="25">
        <f t="shared" si="137"/>
        <v>0</v>
      </c>
      <c r="CD1247" s="25">
        <f t="shared" si="138"/>
        <v>0</v>
      </c>
      <c r="CE1247" s="25">
        <f t="shared" si="139"/>
        <v>0</v>
      </c>
      <c r="CF1247" s="25">
        <f t="shared" si="393"/>
        <v>0</v>
      </c>
      <c r="CG1247" s="25">
        <f t="shared" si="394"/>
        <v>0</v>
      </c>
      <c r="CH1247" s="25">
        <f t="shared" si="395"/>
        <v>0</v>
      </c>
      <c r="CI1247" s="25">
        <f t="shared" si="396"/>
        <v>0</v>
      </c>
      <c r="CJ1247" s="25">
        <f t="shared" si="397"/>
        <v>0</v>
      </c>
      <c r="CK1247" s="25">
        <f t="shared" si="398"/>
        <v>0</v>
      </c>
      <c r="CL1247" s="25">
        <f t="shared" si="140"/>
        <v>0</v>
      </c>
      <c r="CM1247" s="25">
        <f t="shared" si="140"/>
        <v>0</v>
      </c>
      <c r="CN1247" s="25">
        <f t="shared" si="140"/>
        <v>0</v>
      </c>
      <c r="CO1247" s="25">
        <f t="shared" si="141"/>
        <v>0</v>
      </c>
      <c r="CP1247" s="25">
        <f t="shared" si="141"/>
        <v>0</v>
      </c>
      <c r="CQ1247" s="25">
        <f t="shared" si="141"/>
        <v>0</v>
      </c>
      <c r="CR1247" s="30"/>
      <c r="CS1247" s="30"/>
      <c r="CT1247" s="30"/>
      <c r="CU1247" s="25">
        <f t="shared" si="142"/>
        <v>0</v>
      </c>
      <c r="CV1247" s="25">
        <f t="shared" si="143"/>
        <v>0</v>
      </c>
      <c r="CW1247" s="25">
        <f t="shared" si="144"/>
        <v>0</v>
      </c>
      <c r="CX1247" s="25">
        <f t="shared" si="145"/>
        <v>0</v>
      </c>
      <c r="CY1247" s="25">
        <f t="shared" si="146"/>
        <v>0</v>
      </c>
      <c r="CZ1247" s="25">
        <f t="shared" si="147"/>
        <v>0</v>
      </c>
      <c r="DA1247" s="25">
        <f t="shared" si="399"/>
        <v>0</v>
      </c>
      <c r="DB1247" s="25">
        <f t="shared" si="400"/>
        <v>0</v>
      </c>
      <c r="DC1247" s="25">
        <f t="shared" si="401"/>
        <v>0</v>
      </c>
      <c r="DD1247" s="25">
        <f t="shared" si="402"/>
        <v>0</v>
      </c>
      <c r="DE1247" s="25">
        <f t="shared" si="403"/>
        <v>0</v>
      </c>
      <c r="DF1247" s="25">
        <f t="shared" si="404"/>
        <v>0</v>
      </c>
      <c r="DG1247" s="25">
        <f t="shared" si="148"/>
        <v>0</v>
      </c>
      <c r="DH1247" s="25">
        <f t="shared" si="148"/>
        <v>0</v>
      </c>
      <c r="DI1247" s="25">
        <f t="shared" si="148"/>
        <v>0</v>
      </c>
      <c r="DJ1247" s="25">
        <f t="shared" si="149"/>
        <v>0</v>
      </c>
      <c r="DK1247" s="25">
        <f t="shared" si="149"/>
        <v>0</v>
      </c>
      <c r="DL1247" s="25">
        <f t="shared" si="149"/>
        <v>0</v>
      </c>
      <c r="DM1247" s="30"/>
      <c r="DN1247" s="30"/>
      <c r="DO1247" s="30"/>
      <c r="DP1247" s="25">
        <f t="shared" si="150"/>
        <v>0</v>
      </c>
      <c r="DQ1247" s="25">
        <f t="shared" si="151"/>
        <v>0</v>
      </c>
      <c r="DR1247" s="25">
        <f t="shared" si="152"/>
        <v>0</v>
      </c>
      <c r="DS1247" s="25">
        <f t="shared" si="153"/>
        <v>0</v>
      </c>
      <c r="DT1247" s="25">
        <f t="shared" si="154"/>
        <v>0</v>
      </c>
      <c r="DU1247" s="25">
        <f t="shared" si="155"/>
        <v>0</v>
      </c>
      <c r="DV1247" s="25">
        <f t="shared" si="405"/>
        <v>0</v>
      </c>
      <c r="DW1247" s="25">
        <f t="shared" si="406"/>
        <v>0</v>
      </c>
      <c r="DX1247" s="25">
        <f t="shared" si="407"/>
        <v>0</v>
      </c>
      <c r="DY1247" s="25">
        <f t="shared" si="408"/>
        <v>0</v>
      </c>
      <c r="DZ1247" s="25">
        <f t="shared" si="409"/>
        <v>0</v>
      </c>
      <c r="EA1247" s="25">
        <f t="shared" si="410"/>
        <v>0</v>
      </c>
      <c r="EB1247" s="25">
        <f t="shared" si="156"/>
        <v>0</v>
      </c>
      <c r="EC1247" s="25">
        <f t="shared" si="156"/>
        <v>0</v>
      </c>
      <c r="ED1247" s="25">
        <f t="shared" si="156"/>
        <v>0</v>
      </c>
      <c r="EE1247" s="25">
        <f t="shared" si="157"/>
        <v>0</v>
      </c>
      <c r="EF1247" s="25">
        <f t="shared" si="157"/>
        <v>0</v>
      </c>
      <c r="EG1247" s="25">
        <f t="shared" si="157"/>
        <v>0</v>
      </c>
      <c r="EH1247" s="30"/>
      <c r="EI1247" s="30"/>
      <c r="EJ1247" s="30"/>
      <c r="EK1247" s="25">
        <f t="shared" si="158"/>
        <v>0</v>
      </c>
      <c r="EL1247" s="25">
        <f t="shared" si="159"/>
        <v>0</v>
      </c>
      <c r="EM1247" s="25">
        <f t="shared" si="160"/>
        <v>0</v>
      </c>
      <c r="EN1247" s="25">
        <f t="shared" si="161"/>
        <v>0</v>
      </c>
      <c r="EO1247" s="25">
        <f t="shared" si="162"/>
        <v>0</v>
      </c>
      <c r="EP1247" s="25">
        <f t="shared" si="163"/>
        <v>0</v>
      </c>
      <c r="EQ1247" s="25">
        <f t="shared" si="411"/>
        <v>0</v>
      </c>
      <c r="ER1247" s="25">
        <f t="shared" si="412"/>
        <v>0</v>
      </c>
      <c r="ES1247" s="25">
        <f t="shared" si="413"/>
        <v>0</v>
      </c>
      <c r="ET1247" s="25">
        <f t="shared" si="414"/>
        <v>0</v>
      </c>
      <c r="EU1247" s="25">
        <f t="shared" si="415"/>
        <v>0</v>
      </c>
      <c r="EV1247" s="25">
        <f t="shared" si="416"/>
        <v>0</v>
      </c>
      <c r="EW1247" s="25">
        <f t="shared" si="164"/>
        <v>0</v>
      </c>
      <c r="EX1247" s="25">
        <f t="shared" si="164"/>
        <v>0</v>
      </c>
      <c r="EY1247" s="25">
        <f t="shared" si="164"/>
        <v>0</v>
      </c>
      <c r="EZ1247" s="25">
        <f t="shared" si="165"/>
        <v>0</v>
      </c>
      <c r="FA1247" s="25">
        <f t="shared" si="165"/>
        <v>0</v>
      </c>
      <c r="FB1247" s="25">
        <f t="shared" si="165"/>
        <v>0</v>
      </c>
      <c r="FC1247" s="30"/>
      <c r="FD1247" s="30"/>
      <c r="FE1247" s="30"/>
      <c r="FF1247" s="25">
        <f t="shared" si="166"/>
        <v>0</v>
      </c>
      <c r="FG1247" s="25">
        <f t="shared" si="167"/>
        <v>0</v>
      </c>
      <c r="FH1247" s="25">
        <f t="shared" si="168"/>
        <v>0</v>
      </c>
      <c r="FI1247" s="25">
        <f t="shared" si="169"/>
        <v>0</v>
      </c>
      <c r="FJ1247" s="25">
        <f t="shared" si="170"/>
        <v>0</v>
      </c>
      <c r="FK1247" s="25">
        <f t="shared" si="171"/>
        <v>0</v>
      </c>
      <c r="FL1247" s="25">
        <f t="shared" si="417"/>
        <v>0</v>
      </c>
      <c r="FM1247" s="25">
        <f t="shared" si="418"/>
        <v>0</v>
      </c>
      <c r="FN1247" s="25">
        <f t="shared" si="419"/>
        <v>0</v>
      </c>
      <c r="FO1247" s="25">
        <f t="shared" si="420"/>
        <v>0</v>
      </c>
      <c r="FP1247" s="25">
        <f t="shared" si="421"/>
        <v>0</v>
      </c>
      <c r="FQ1247" s="25">
        <f t="shared" si="422"/>
        <v>0</v>
      </c>
      <c r="FR1247" s="25">
        <f t="shared" si="172"/>
        <v>0</v>
      </c>
      <c r="FS1247" s="25">
        <f t="shared" si="172"/>
        <v>0</v>
      </c>
      <c r="FT1247" s="25">
        <f t="shared" si="172"/>
        <v>0</v>
      </c>
      <c r="FU1247" s="25">
        <f t="shared" si="173"/>
        <v>0</v>
      </c>
      <c r="FV1247" s="25">
        <f t="shared" si="173"/>
        <v>0</v>
      </c>
      <c r="FW1247" s="25">
        <f t="shared" si="173"/>
        <v>0</v>
      </c>
      <c r="FX1247" s="30"/>
      <c r="FY1247" s="30"/>
      <c r="FZ1247" s="30"/>
      <c r="GA1247" s="25">
        <f t="shared" si="174"/>
        <v>0</v>
      </c>
      <c r="GB1247" s="25">
        <f t="shared" si="175"/>
        <v>0</v>
      </c>
      <c r="GC1247" s="25">
        <f t="shared" si="176"/>
        <v>0</v>
      </c>
      <c r="GD1247" s="25">
        <f t="shared" si="177"/>
        <v>0</v>
      </c>
      <c r="GE1247" s="25">
        <f t="shared" si="178"/>
        <v>0</v>
      </c>
      <c r="GF1247" s="25">
        <f t="shared" si="179"/>
        <v>0</v>
      </c>
      <c r="GG1247" s="25">
        <f t="shared" si="423"/>
        <v>0</v>
      </c>
      <c r="GH1247" s="25">
        <f t="shared" si="424"/>
        <v>0</v>
      </c>
      <c r="GI1247" s="25">
        <f t="shared" si="425"/>
        <v>0</v>
      </c>
      <c r="GJ1247" s="25">
        <f t="shared" si="426"/>
        <v>0</v>
      </c>
      <c r="GK1247" s="25">
        <f t="shared" si="427"/>
        <v>0</v>
      </c>
      <c r="GL1247" s="25">
        <f t="shared" si="428"/>
        <v>0</v>
      </c>
      <c r="GM1247" s="25">
        <f t="shared" si="180"/>
        <v>0</v>
      </c>
      <c r="GN1247" s="25">
        <f t="shared" si="180"/>
        <v>0</v>
      </c>
      <c r="GO1247" s="25">
        <f t="shared" si="180"/>
        <v>0</v>
      </c>
      <c r="GP1247" s="25">
        <f t="shared" si="181"/>
        <v>0</v>
      </c>
      <c r="GQ1247" s="25">
        <f t="shared" si="181"/>
        <v>0</v>
      </c>
      <c r="GR1247" s="25">
        <f t="shared" si="181"/>
        <v>0</v>
      </c>
      <c r="GS1247" s="30">
        <v>27</v>
      </c>
      <c r="GT1247" s="30">
        <v>27</v>
      </c>
      <c r="GU1247" s="30">
        <v>27</v>
      </c>
      <c r="GV1247" s="25">
        <f t="shared" si="182"/>
        <v>1139184</v>
      </c>
      <c r="GW1247" s="25">
        <f t="shared" si="183"/>
        <v>1147716</v>
      </c>
      <c r="GX1247" s="25">
        <f t="shared" si="184"/>
        <v>1157409</v>
      </c>
      <c r="GY1247" s="25">
        <f t="shared" si="185"/>
        <v>2699109</v>
      </c>
      <c r="GZ1247" s="25">
        <f t="shared" si="186"/>
        <v>2752542</v>
      </c>
      <c r="HA1247" s="25">
        <f t="shared" si="187"/>
        <v>2816127</v>
      </c>
      <c r="HB1247" s="25">
        <f t="shared" si="429"/>
        <v>48170.37</v>
      </c>
      <c r="HC1247" s="25">
        <f t="shared" si="430"/>
        <v>48392.59</v>
      </c>
      <c r="HD1247" s="25">
        <f t="shared" si="431"/>
        <v>51074.07</v>
      </c>
      <c r="HE1247" s="25">
        <f t="shared" si="432"/>
        <v>35185.620000000003</v>
      </c>
      <c r="HF1247" s="25">
        <f t="shared" si="433"/>
        <v>33904.85</v>
      </c>
      <c r="HG1247" s="25">
        <f t="shared" si="434"/>
        <v>33958.5</v>
      </c>
      <c r="HH1247" s="25">
        <f t="shared" si="188"/>
        <v>1300599.99</v>
      </c>
      <c r="HI1247" s="25">
        <f t="shared" si="188"/>
        <v>1306599.93</v>
      </c>
      <c r="HJ1247" s="25">
        <f t="shared" si="188"/>
        <v>1378999.89</v>
      </c>
      <c r="HK1247" s="25">
        <f t="shared" si="189"/>
        <v>950011.74</v>
      </c>
      <c r="HL1247" s="25">
        <f t="shared" si="189"/>
        <v>915430.95</v>
      </c>
      <c r="HM1247" s="25">
        <f t="shared" si="189"/>
        <v>916879.5</v>
      </c>
      <c r="HN1247" s="30"/>
      <c r="HO1247" s="30"/>
      <c r="HP1247" s="30"/>
      <c r="HQ1247" s="25">
        <f t="shared" si="190"/>
        <v>0</v>
      </c>
      <c r="HR1247" s="25">
        <f t="shared" si="191"/>
        <v>0</v>
      </c>
      <c r="HS1247" s="25">
        <f t="shared" si="192"/>
        <v>0</v>
      </c>
      <c r="HT1247" s="25">
        <f t="shared" si="193"/>
        <v>0</v>
      </c>
      <c r="HU1247" s="25">
        <f t="shared" si="194"/>
        <v>0</v>
      </c>
      <c r="HV1247" s="25">
        <f t="shared" si="195"/>
        <v>0</v>
      </c>
      <c r="HW1247" s="25">
        <f t="shared" si="435"/>
        <v>0</v>
      </c>
      <c r="HX1247" s="25">
        <f t="shared" si="436"/>
        <v>0</v>
      </c>
      <c r="HY1247" s="25">
        <f t="shared" si="437"/>
        <v>0</v>
      </c>
      <c r="HZ1247" s="25">
        <f t="shared" si="438"/>
        <v>0</v>
      </c>
      <c r="IA1247" s="25">
        <f t="shared" si="439"/>
        <v>0</v>
      </c>
      <c r="IB1247" s="25">
        <f t="shared" si="440"/>
        <v>0</v>
      </c>
      <c r="IC1247" s="25">
        <f t="shared" si="196"/>
        <v>0</v>
      </c>
      <c r="ID1247" s="25">
        <f t="shared" si="196"/>
        <v>0</v>
      </c>
      <c r="IE1247" s="25">
        <f t="shared" si="196"/>
        <v>0</v>
      </c>
      <c r="IF1247" s="25">
        <f t="shared" si="197"/>
        <v>0</v>
      </c>
      <c r="IG1247" s="25">
        <f t="shared" si="197"/>
        <v>0</v>
      </c>
      <c r="IH1247" s="25">
        <f t="shared" si="197"/>
        <v>0</v>
      </c>
      <c r="II1247" s="30"/>
      <c r="IJ1247" s="30"/>
      <c r="IK1247" s="30"/>
      <c r="IL1247" s="25">
        <f t="shared" si="198"/>
        <v>0</v>
      </c>
      <c r="IM1247" s="25">
        <f t="shared" si="199"/>
        <v>0</v>
      </c>
      <c r="IN1247" s="25">
        <f t="shared" si="200"/>
        <v>0</v>
      </c>
      <c r="IO1247" s="25">
        <f t="shared" si="201"/>
        <v>0</v>
      </c>
      <c r="IP1247" s="25">
        <f t="shared" si="202"/>
        <v>0</v>
      </c>
      <c r="IQ1247" s="25">
        <f t="shared" si="203"/>
        <v>0</v>
      </c>
      <c r="IR1247" s="25">
        <f t="shared" si="441"/>
        <v>0</v>
      </c>
      <c r="IS1247" s="25">
        <f t="shared" si="442"/>
        <v>0</v>
      </c>
      <c r="IT1247" s="25">
        <f t="shared" si="443"/>
        <v>0</v>
      </c>
      <c r="IU1247" s="25">
        <f t="shared" si="444"/>
        <v>0</v>
      </c>
      <c r="IV1247" s="25">
        <f t="shared" si="445"/>
        <v>0</v>
      </c>
      <c r="IW1247" s="25">
        <f t="shared" si="446"/>
        <v>0</v>
      </c>
      <c r="IX1247" s="25">
        <f t="shared" si="204"/>
        <v>0</v>
      </c>
      <c r="IY1247" s="25">
        <f t="shared" si="204"/>
        <v>0</v>
      </c>
      <c r="IZ1247" s="25">
        <f t="shared" si="204"/>
        <v>0</v>
      </c>
      <c r="JA1247" s="25">
        <f t="shared" si="205"/>
        <v>0</v>
      </c>
      <c r="JB1247" s="25">
        <f t="shared" si="205"/>
        <v>0</v>
      </c>
      <c r="JC1247" s="25">
        <f t="shared" si="205"/>
        <v>0</v>
      </c>
      <c r="JD1247" s="30"/>
      <c r="JE1247" s="30"/>
      <c r="JF1247" s="30"/>
      <c r="JG1247" s="25">
        <f t="shared" si="206"/>
        <v>0</v>
      </c>
      <c r="JH1247" s="25">
        <f t="shared" si="207"/>
        <v>0</v>
      </c>
      <c r="JI1247" s="25">
        <f t="shared" si="208"/>
        <v>0</v>
      </c>
      <c r="JJ1247" s="25">
        <f t="shared" si="209"/>
        <v>0</v>
      </c>
      <c r="JK1247" s="25">
        <f t="shared" si="210"/>
        <v>0</v>
      </c>
      <c r="JL1247" s="25">
        <f t="shared" si="211"/>
        <v>0</v>
      </c>
      <c r="JM1247" s="25">
        <f t="shared" si="447"/>
        <v>0</v>
      </c>
      <c r="JN1247" s="25">
        <f t="shared" si="448"/>
        <v>0</v>
      </c>
      <c r="JO1247" s="25">
        <f t="shared" si="449"/>
        <v>0</v>
      </c>
      <c r="JP1247" s="25">
        <f t="shared" si="450"/>
        <v>0</v>
      </c>
      <c r="JQ1247" s="25">
        <f t="shared" si="451"/>
        <v>0</v>
      </c>
      <c r="JR1247" s="25">
        <f t="shared" si="452"/>
        <v>0</v>
      </c>
      <c r="JS1247" s="25">
        <f t="shared" si="212"/>
        <v>0</v>
      </c>
      <c r="JT1247" s="25">
        <f t="shared" si="212"/>
        <v>0</v>
      </c>
      <c r="JU1247" s="25">
        <f t="shared" si="212"/>
        <v>0</v>
      </c>
      <c r="JV1247" s="25">
        <f t="shared" si="213"/>
        <v>0</v>
      </c>
      <c r="JW1247" s="25">
        <f t="shared" si="213"/>
        <v>0</v>
      </c>
      <c r="JX1247" s="25">
        <f t="shared" si="213"/>
        <v>0</v>
      </c>
      <c r="JY1247" s="30"/>
      <c r="JZ1247" s="30"/>
      <c r="KA1247" s="30"/>
      <c r="KB1247" s="25">
        <f t="shared" si="214"/>
        <v>0</v>
      </c>
      <c r="KC1247" s="25">
        <f t="shared" si="215"/>
        <v>0</v>
      </c>
      <c r="KD1247" s="25">
        <f t="shared" si="216"/>
        <v>0</v>
      </c>
      <c r="KE1247" s="25">
        <f t="shared" si="217"/>
        <v>0</v>
      </c>
      <c r="KF1247" s="25">
        <f t="shared" si="218"/>
        <v>0</v>
      </c>
      <c r="KG1247" s="25">
        <f t="shared" si="219"/>
        <v>0</v>
      </c>
      <c r="KH1247" s="25">
        <f t="shared" si="453"/>
        <v>0</v>
      </c>
      <c r="KI1247" s="25">
        <f t="shared" si="454"/>
        <v>0</v>
      </c>
      <c r="KJ1247" s="25">
        <f t="shared" si="455"/>
        <v>0</v>
      </c>
      <c r="KK1247" s="25">
        <f t="shared" si="456"/>
        <v>0</v>
      </c>
      <c r="KL1247" s="25">
        <f t="shared" si="457"/>
        <v>0</v>
      </c>
      <c r="KM1247" s="25">
        <f t="shared" si="458"/>
        <v>0</v>
      </c>
      <c r="KN1247" s="25">
        <f t="shared" si="220"/>
        <v>0</v>
      </c>
      <c r="KO1247" s="25">
        <f t="shared" si="220"/>
        <v>0</v>
      </c>
      <c r="KP1247" s="25">
        <f t="shared" si="220"/>
        <v>0</v>
      </c>
      <c r="KQ1247" s="25">
        <f t="shared" si="221"/>
        <v>0</v>
      </c>
      <c r="KR1247" s="25">
        <f t="shared" si="221"/>
        <v>0</v>
      </c>
      <c r="KS1247" s="25">
        <f t="shared" si="221"/>
        <v>0</v>
      </c>
      <c r="KT1247" s="30"/>
      <c r="KU1247" s="30"/>
      <c r="KV1247" s="30"/>
      <c r="KW1247" s="25">
        <f t="shared" si="222"/>
        <v>0</v>
      </c>
      <c r="KX1247" s="25">
        <f t="shared" si="223"/>
        <v>0</v>
      </c>
      <c r="KY1247" s="25">
        <f t="shared" si="224"/>
        <v>0</v>
      </c>
      <c r="KZ1247" s="25">
        <f t="shared" si="225"/>
        <v>0</v>
      </c>
      <c r="LA1247" s="25">
        <f t="shared" si="226"/>
        <v>0</v>
      </c>
      <c r="LB1247" s="25">
        <f t="shared" si="227"/>
        <v>0</v>
      </c>
      <c r="LC1247" s="25">
        <f t="shared" si="459"/>
        <v>0</v>
      </c>
      <c r="LD1247" s="25">
        <f t="shared" si="460"/>
        <v>0</v>
      </c>
      <c r="LE1247" s="25">
        <f t="shared" si="461"/>
        <v>0</v>
      </c>
      <c r="LF1247" s="25">
        <f t="shared" si="462"/>
        <v>0</v>
      </c>
      <c r="LG1247" s="25">
        <f t="shared" si="463"/>
        <v>0</v>
      </c>
      <c r="LH1247" s="25">
        <f t="shared" si="464"/>
        <v>0</v>
      </c>
      <c r="LI1247" s="25">
        <f t="shared" si="228"/>
        <v>0</v>
      </c>
      <c r="LJ1247" s="25">
        <f t="shared" si="228"/>
        <v>0</v>
      </c>
      <c r="LK1247" s="25">
        <f t="shared" si="228"/>
        <v>0</v>
      </c>
      <c r="LL1247" s="25">
        <f t="shared" si="229"/>
        <v>0</v>
      </c>
      <c r="LM1247" s="25">
        <f t="shared" si="229"/>
        <v>0</v>
      </c>
      <c r="LN1247" s="25">
        <f t="shared" si="229"/>
        <v>0</v>
      </c>
      <c r="LO1247" s="30"/>
      <c r="LP1247" s="30"/>
      <c r="LQ1247" s="30"/>
      <c r="LR1247" s="25">
        <f t="shared" si="230"/>
        <v>0</v>
      </c>
      <c r="LS1247" s="25">
        <f t="shared" si="231"/>
        <v>0</v>
      </c>
      <c r="LT1247" s="25">
        <f t="shared" si="232"/>
        <v>0</v>
      </c>
      <c r="LU1247" s="25">
        <f t="shared" si="233"/>
        <v>0</v>
      </c>
      <c r="LV1247" s="25">
        <f t="shared" si="234"/>
        <v>0</v>
      </c>
      <c r="LW1247" s="25">
        <f t="shared" si="235"/>
        <v>0</v>
      </c>
      <c r="LX1247" s="25">
        <f t="shared" si="465"/>
        <v>0</v>
      </c>
      <c r="LY1247" s="25">
        <f t="shared" si="466"/>
        <v>0</v>
      </c>
      <c r="LZ1247" s="25">
        <f t="shared" si="467"/>
        <v>0</v>
      </c>
      <c r="MA1247" s="25">
        <f t="shared" si="468"/>
        <v>0</v>
      </c>
      <c r="MB1247" s="25">
        <f t="shared" si="469"/>
        <v>0</v>
      </c>
      <c r="MC1247" s="25">
        <f t="shared" si="470"/>
        <v>0</v>
      </c>
      <c r="MD1247" s="25">
        <f t="shared" si="236"/>
        <v>0</v>
      </c>
      <c r="ME1247" s="25">
        <f t="shared" si="236"/>
        <v>0</v>
      </c>
      <c r="MF1247" s="25">
        <f t="shared" si="236"/>
        <v>0</v>
      </c>
      <c r="MG1247" s="25">
        <f t="shared" si="237"/>
        <v>0</v>
      </c>
      <c r="MH1247" s="25">
        <f t="shared" si="237"/>
        <v>0</v>
      </c>
      <c r="MI1247" s="25">
        <f t="shared" si="237"/>
        <v>0</v>
      </c>
      <c r="MJ1247" s="30"/>
      <c r="MK1247" s="30"/>
      <c r="ML1247" s="30"/>
      <c r="MM1247" s="25">
        <f t="shared" si="238"/>
        <v>0</v>
      </c>
      <c r="MN1247" s="25">
        <f t="shared" si="239"/>
        <v>0</v>
      </c>
      <c r="MO1247" s="25">
        <f t="shared" si="240"/>
        <v>0</v>
      </c>
      <c r="MP1247" s="25">
        <f t="shared" si="241"/>
        <v>0</v>
      </c>
      <c r="MQ1247" s="25">
        <f t="shared" si="242"/>
        <v>0</v>
      </c>
      <c r="MR1247" s="25">
        <f t="shared" si="243"/>
        <v>0</v>
      </c>
      <c r="MS1247" s="25">
        <f t="shared" si="471"/>
        <v>0</v>
      </c>
      <c r="MT1247" s="25">
        <f t="shared" si="472"/>
        <v>0</v>
      </c>
      <c r="MU1247" s="25">
        <f t="shared" si="473"/>
        <v>0</v>
      </c>
      <c r="MV1247" s="25">
        <f t="shared" si="474"/>
        <v>0</v>
      </c>
      <c r="MW1247" s="25">
        <f t="shared" si="475"/>
        <v>0</v>
      </c>
      <c r="MX1247" s="25">
        <f t="shared" si="476"/>
        <v>0</v>
      </c>
      <c r="MY1247" s="25">
        <f t="shared" si="244"/>
        <v>0</v>
      </c>
      <c r="MZ1247" s="25">
        <f t="shared" si="244"/>
        <v>0</v>
      </c>
      <c r="NA1247" s="25">
        <f t="shared" si="244"/>
        <v>0</v>
      </c>
      <c r="NB1247" s="25">
        <f t="shared" si="245"/>
        <v>0</v>
      </c>
      <c r="NC1247" s="25">
        <f t="shared" si="245"/>
        <v>0</v>
      </c>
      <c r="ND1247" s="25">
        <f t="shared" si="245"/>
        <v>0</v>
      </c>
      <c r="NE1247" s="30"/>
      <c r="NF1247" s="30"/>
      <c r="NG1247" s="30"/>
      <c r="NH1247" s="25">
        <f t="shared" si="246"/>
        <v>0</v>
      </c>
      <c r="NI1247" s="25">
        <f t="shared" si="247"/>
        <v>0</v>
      </c>
      <c r="NJ1247" s="25">
        <f t="shared" si="248"/>
        <v>0</v>
      </c>
      <c r="NK1247" s="25">
        <f t="shared" si="249"/>
        <v>0</v>
      </c>
      <c r="NL1247" s="25">
        <f t="shared" si="250"/>
        <v>0</v>
      </c>
      <c r="NM1247" s="25">
        <f t="shared" si="251"/>
        <v>0</v>
      </c>
      <c r="NN1247" s="25">
        <f t="shared" si="477"/>
        <v>0</v>
      </c>
      <c r="NO1247" s="25">
        <f t="shared" si="478"/>
        <v>0</v>
      </c>
      <c r="NP1247" s="25">
        <f t="shared" si="479"/>
        <v>0</v>
      </c>
      <c r="NQ1247" s="25">
        <f t="shared" si="480"/>
        <v>0</v>
      </c>
      <c r="NR1247" s="25">
        <f t="shared" si="481"/>
        <v>0</v>
      </c>
      <c r="NS1247" s="25">
        <f t="shared" si="482"/>
        <v>0</v>
      </c>
      <c r="NT1247" s="25">
        <f t="shared" si="252"/>
        <v>0</v>
      </c>
      <c r="NU1247" s="25">
        <f t="shared" si="252"/>
        <v>0</v>
      </c>
      <c r="NV1247" s="25">
        <f t="shared" si="252"/>
        <v>0</v>
      </c>
      <c r="NW1247" s="25">
        <f t="shared" si="253"/>
        <v>0</v>
      </c>
      <c r="NX1247" s="25">
        <f t="shared" si="253"/>
        <v>0</v>
      </c>
      <c r="NY1247" s="25">
        <f t="shared" si="253"/>
        <v>0</v>
      </c>
      <c r="NZ1247" s="30"/>
      <c r="OA1247" s="30"/>
      <c r="OB1247" s="30"/>
      <c r="OC1247" s="25">
        <f t="shared" si="254"/>
        <v>0</v>
      </c>
      <c r="OD1247" s="25">
        <f t="shared" si="255"/>
        <v>0</v>
      </c>
      <c r="OE1247" s="25">
        <f t="shared" si="256"/>
        <v>0</v>
      </c>
      <c r="OF1247" s="25">
        <f t="shared" si="257"/>
        <v>0</v>
      </c>
      <c r="OG1247" s="25">
        <f t="shared" si="258"/>
        <v>0</v>
      </c>
      <c r="OH1247" s="25">
        <f t="shared" si="259"/>
        <v>0</v>
      </c>
      <c r="OI1247" s="25">
        <f t="shared" si="483"/>
        <v>0</v>
      </c>
      <c r="OJ1247" s="25">
        <f t="shared" si="484"/>
        <v>0</v>
      </c>
      <c r="OK1247" s="25">
        <f t="shared" si="485"/>
        <v>0</v>
      </c>
      <c r="OL1247" s="25">
        <f t="shared" si="486"/>
        <v>0</v>
      </c>
      <c r="OM1247" s="25">
        <f t="shared" si="487"/>
        <v>0</v>
      </c>
      <c r="ON1247" s="25">
        <f t="shared" si="488"/>
        <v>0</v>
      </c>
      <c r="OO1247" s="25">
        <f t="shared" si="260"/>
        <v>0</v>
      </c>
      <c r="OP1247" s="25">
        <f t="shared" si="260"/>
        <v>0</v>
      </c>
      <c r="OQ1247" s="25">
        <f t="shared" si="260"/>
        <v>0</v>
      </c>
      <c r="OR1247" s="25">
        <f t="shared" si="261"/>
        <v>0</v>
      </c>
      <c r="OS1247" s="25">
        <f t="shared" si="261"/>
        <v>0</v>
      </c>
      <c r="OT1247" s="25">
        <f t="shared" si="261"/>
        <v>0</v>
      </c>
      <c r="OU1247" s="30"/>
      <c r="OV1247" s="30"/>
      <c r="OW1247" s="30"/>
      <c r="OX1247" s="25">
        <f t="shared" si="262"/>
        <v>0</v>
      </c>
      <c r="OY1247" s="25">
        <f t="shared" si="263"/>
        <v>0</v>
      </c>
      <c r="OZ1247" s="25">
        <f t="shared" si="264"/>
        <v>0</v>
      </c>
      <c r="PA1247" s="25">
        <f t="shared" si="265"/>
        <v>0</v>
      </c>
      <c r="PB1247" s="25">
        <f t="shared" si="266"/>
        <v>0</v>
      </c>
      <c r="PC1247" s="25">
        <f t="shared" si="267"/>
        <v>0</v>
      </c>
      <c r="PD1247" s="25">
        <f t="shared" si="489"/>
        <v>0</v>
      </c>
      <c r="PE1247" s="25">
        <f t="shared" si="490"/>
        <v>0</v>
      </c>
      <c r="PF1247" s="25">
        <f t="shared" si="491"/>
        <v>0</v>
      </c>
      <c r="PG1247" s="25">
        <f t="shared" si="492"/>
        <v>0</v>
      </c>
      <c r="PH1247" s="25">
        <f t="shared" si="493"/>
        <v>0</v>
      </c>
      <c r="PI1247" s="25">
        <f t="shared" si="494"/>
        <v>0</v>
      </c>
      <c r="PJ1247" s="25">
        <f t="shared" si="268"/>
        <v>0</v>
      </c>
      <c r="PK1247" s="25">
        <f t="shared" si="268"/>
        <v>0</v>
      </c>
      <c r="PL1247" s="25">
        <f t="shared" si="268"/>
        <v>0</v>
      </c>
      <c r="PM1247" s="25">
        <f t="shared" si="269"/>
        <v>0</v>
      </c>
      <c r="PN1247" s="25">
        <f t="shared" si="269"/>
        <v>0</v>
      </c>
      <c r="PO1247" s="25">
        <f t="shared" si="269"/>
        <v>0</v>
      </c>
      <c r="PP1247" s="30"/>
      <c r="PQ1247" s="30"/>
      <c r="PR1247" s="30"/>
      <c r="PS1247" s="25">
        <f t="shared" si="270"/>
        <v>0</v>
      </c>
      <c r="PT1247" s="25">
        <f t="shared" si="271"/>
        <v>0</v>
      </c>
      <c r="PU1247" s="25">
        <f t="shared" si="272"/>
        <v>0</v>
      </c>
      <c r="PV1247" s="25">
        <f t="shared" si="273"/>
        <v>0</v>
      </c>
      <c r="PW1247" s="25">
        <f t="shared" si="274"/>
        <v>0</v>
      </c>
      <c r="PX1247" s="25">
        <f t="shared" si="275"/>
        <v>0</v>
      </c>
      <c r="PY1247" s="25">
        <f t="shared" si="495"/>
        <v>0</v>
      </c>
      <c r="PZ1247" s="25">
        <f t="shared" si="496"/>
        <v>0</v>
      </c>
      <c r="QA1247" s="25">
        <f t="shared" si="497"/>
        <v>0</v>
      </c>
      <c r="QB1247" s="25">
        <f t="shared" si="498"/>
        <v>0</v>
      </c>
      <c r="QC1247" s="25">
        <f t="shared" si="499"/>
        <v>0</v>
      </c>
      <c r="QD1247" s="25">
        <f t="shared" si="500"/>
        <v>0</v>
      </c>
      <c r="QE1247" s="25">
        <f t="shared" si="276"/>
        <v>0</v>
      </c>
      <c r="QF1247" s="25">
        <f t="shared" si="276"/>
        <v>0</v>
      </c>
      <c r="QG1247" s="25">
        <f t="shared" si="276"/>
        <v>0</v>
      </c>
      <c r="QH1247" s="25">
        <f t="shared" si="277"/>
        <v>0</v>
      </c>
      <c r="QI1247" s="25">
        <f t="shared" si="277"/>
        <v>0</v>
      </c>
      <c r="QJ1247" s="25">
        <f t="shared" si="277"/>
        <v>0</v>
      </c>
      <c r="QK1247" s="30"/>
      <c r="QL1247" s="30"/>
      <c r="QM1247" s="30"/>
      <c r="QN1247" s="25">
        <f t="shared" si="278"/>
        <v>0</v>
      </c>
      <c r="QO1247" s="25">
        <f t="shared" si="279"/>
        <v>0</v>
      </c>
      <c r="QP1247" s="25">
        <f t="shared" si="280"/>
        <v>0</v>
      </c>
      <c r="QQ1247" s="25">
        <f t="shared" si="281"/>
        <v>0</v>
      </c>
      <c r="QR1247" s="25">
        <f t="shared" si="282"/>
        <v>0</v>
      </c>
      <c r="QS1247" s="25">
        <f t="shared" si="283"/>
        <v>0</v>
      </c>
      <c r="QT1247" s="25">
        <f t="shared" si="501"/>
        <v>0</v>
      </c>
      <c r="QU1247" s="25">
        <f t="shared" si="502"/>
        <v>0</v>
      </c>
      <c r="QV1247" s="25">
        <f t="shared" si="503"/>
        <v>0</v>
      </c>
      <c r="QW1247" s="25">
        <f t="shared" si="504"/>
        <v>0</v>
      </c>
      <c r="QX1247" s="25">
        <f t="shared" si="505"/>
        <v>0</v>
      </c>
      <c r="QY1247" s="25">
        <f t="shared" si="506"/>
        <v>0</v>
      </c>
      <c r="QZ1247" s="25">
        <f t="shared" si="284"/>
        <v>0</v>
      </c>
      <c r="RA1247" s="25">
        <f t="shared" si="284"/>
        <v>0</v>
      </c>
      <c r="RB1247" s="25">
        <f t="shared" si="284"/>
        <v>0</v>
      </c>
      <c r="RC1247" s="25">
        <f t="shared" si="285"/>
        <v>0</v>
      </c>
      <c r="RD1247" s="25">
        <f t="shared" si="285"/>
        <v>0</v>
      </c>
      <c r="RE1247" s="25">
        <f t="shared" si="285"/>
        <v>0</v>
      </c>
      <c r="RF1247" s="30"/>
      <c r="RG1247" s="30"/>
      <c r="RH1247" s="30"/>
      <c r="RI1247" s="25">
        <f t="shared" si="286"/>
        <v>0</v>
      </c>
      <c r="RJ1247" s="25">
        <f t="shared" si="287"/>
        <v>0</v>
      </c>
      <c r="RK1247" s="25">
        <f t="shared" si="288"/>
        <v>0</v>
      </c>
      <c r="RL1247" s="25">
        <f t="shared" si="289"/>
        <v>0</v>
      </c>
      <c r="RM1247" s="25">
        <f t="shared" si="290"/>
        <v>0</v>
      </c>
      <c r="RN1247" s="25">
        <f t="shared" si="291"/>
        <v>0</v>
      </c>
      <c r="RO1247" s="25">
        <f t="shared" si="507"/>
        <v>0</v>
      </c>
      <c r="RP1247" s="25">
        <f t="shared" si="508"/>
        <v>0</v>
      </c>
      <c r="RQ1247" s="25">
        <f t="shared" si="509"/>
        <v>0</v>
      </c>
      <c r="RR1247" s="25">
        <f t="shared" si="510"/>
        <v>0</v>
      </c>
      <c r="RS1247" s="25">
        <f t="shared" si="511"/>
        <v>0</v>
      </c>
      <c r="RT1247" s="25">
        <f t="shared" si="512"/>
        <v>0</v>
      </c>
      <c r="RU1247" s="25">
        <f t="shared" si="292"/>
        <v>0</v>
      </c>
      <c r="RV1247" s="25">
        <f t="shared" si="292"/>
        <v>0</v>
      </c>
      <c r="RW1247" s="25">
        <f t="shared" si="292"/>
        <v>0</v>
      </c>
      <c r="RX1247" s="25">
        <f t="shared" si="293"/>
        <v>0</v>
      </c>
      <c r="RY1247" s="25">
        <f t="shared" si="293"/>
        <v>0</v>
      </c>
      <c r="RZ1247" s="25">
        <f t="shared" si="293"/>
        <v>0</v>
      </c>
      <c r="SA1247" s="30"/>
      <c r="SB1247" s="30"/>
      <c r="SC1247" s="30"/>
      <c r="SD1247" s="25">
        <f t="shared" si="294"/>
        <v>0</v>
      </c>
      <c r="SE1247" s="25">
        <f t="shared" si="295"/>
        <v>0</v>
      </c>
      <c r="SF1247" s="25">
        <f t="shared" si="296"/>
        <v>0</v>
      </c>
      <c r="SG1247" s="25">
        <f t="shared" si="297"/>
        <v>0</v>
      </c>
      <c r="SH1247" s="25">
        <f t="shared" si="298"/>
        <v>0</v>
      </c>
      <c r="SI1247" s="25">
        <f t="shared" si="299"/>
        <v>0</v>
      </c>
      <c r="SJ1247" s="25">
        <f t="shared" si="513"/>
        <v>0</v>
      </c>
      <c r="SK1247" s="25">
        <f t="shared" si="514"/>
        <v>0</v>
      </c>
      <c r="SL1247" s="25">
        <f t="shared" si="515"/>
        <v>0</v>
      </c>
      <c r="SM1247" s="25">
        <f t="shared" si="516"/>
        <v>0</v>
      </c>
      <c r="SN1247" s="25">
        <f t="shared" si="517"/>
        <v>0</v>
      </c>
      <c r="SO1247" s="25">
        <f t="shared" si="518"/>
        <v>0</v>
      </c>
      <c r="SP1247" s="25">
        <f t="shared" si="300"/>
        <v>0</v>
      </c>
      <c r="SQ1247" s="25">
        <f t="shared" si="300"/>
        <v>0</v>
      </c>
      <c r="SR1247" s="25">
        <f t="shared" si="300"/>
        <v>0</v>
      </c>
      <c r="SS1247" s="25">
        <f t="shared" si="301"/>
        <v>0</v>
      </c>
      <c r="ST1247" s="25">
        <f t="shared" si="301"/>
        <v>0</v>
      </c>
      <c r="SU1247" s="25">
        <f t="shared" si="301"/>
        <v>0</v>
      </c>
      <c r="SV1247" s="30"/>
      <c r="SW1247" s="30"/>
      <c r="SX1247" s="30"/>
      <c r="SY1247" s="25">
        <f t="shared" si="302"/>
        <v>0</v>
      </c>
      <c r="SZ1247" s="25">
        <f t="shared" si="303"/>
        <v>0</v>
      </c>
      <c r="TA1247" s="25">
        <f t="shared" si="304"/>
        <v>0</v>
      </c>
      <c r="TB1247" s="25">
        <f t="shared" si="305"/>
        <v>0</v>
      </c>
      <c r="TC1247" s="25">
        <f t="shared" si="306"/>
        <v>0</v>
      </c>
      <c r="TD1247" s="25">
        <f t="shared" si="307"/>
        <v>0</v>
      </c>
      <c r="TE1247" s="25">
        <f t="shared" si="519"/>
        <v>0</v>
      </c>
      <c r="TF1247" s="25">
        <f t="shared" si="520"/>
        <v>0</v>
      </c>
      <c r="TG1247" s="25">
        <f t="shared" si="521"/>
        <v>0</v>
      </c>
      <c r="TH1247" s="25">
        <f t="shared" si="522"/>
        <v>0</v>
      </c>
      <c r="TI1247" s="25">
        <f t="shared" si="523"/>
        <v>0</v>
      </c>
      <c r="TJ1247" s="25">
        <f t="shared" si="524"/>
        <v>0</v>
      </c>
      <c r="TK1247" s="25">
        <f t="shared" si="308"/>
        <v>0</v>
      </c>
      <c r="TL1247" s="25">
        <f t="shared" si="308"/>
        <v>0</v>
      </c>
      <c r="TM1247" s="25">
        <f t="shared" si="308"/>
        <v>0</v>
      </c>
      <c r="TN1247" s="25">
        <f t="shared" si="309"/>
        <v>0</v>
      </c>
      <c r="TO1247" s="25">
        <f t="shared" si="309"/>
        <v>0</v>
      </c>
      <c r="TP1247" s="25">
        <f t="shared" si="309"/>
        <v>0</v>
      </c>
      <c r="TQ1247" s="30"/>
      <c r="TR1247" s="30"/>
      <c r="TS1247" s="30"/>
      <c r="TT1247" s="25">
        <f t="shared" si="310"/>
        <v>0</v>
      </c>
      <c r="TU1247" s="25">
        <f t="shared" si="311"/>
        <v>0</v>
      </c>
      <c r="TV1247" s="25">
        <f t="shared" si="312"/>
        <v>0</v>
      </c>
      <c r="TW1247" s="25">
        <f t="shared" si="313"/>
        <v>0</v>
      </c>
      <c r="TX1247" s="25">
        <f t="shared" si="314"/>
        <v>0</v>
      </c>
      <c r="TY1247" s="25">
        <f t="shared" si="315"/>
        <v>0</v>
      </c>
      <c r="TZ1247" s="25">
        <f t="shared" si="525"/>
        <v>0</v>
      </c>
      <c r="UA1247" s="25">
        <f t="shared" si="526"/>
        <v>0</v>
      </c>
      <c r="UB1247" s="25">
        <f t="shared" si="527"/>
        <v>0</v>
      </c>
      <c r="UC1247" s="25">
        <f t="shared" si="528"/>
        <v>0</v>
      </c>
      <c r="UD1247" s="25">
        <f t="shared" si="529"/>
        <v>0</v>
      </c>
      <c r="UE1247" s="25">
        <f t="shared" si="530"/>
        <v>0</v>
      </c>
      <c r="UF1247" s="25">
        <f t="shared" si="316"/>
        <v>0</v>
      </c>
      <c r="UG1247" s="25">
        <f t="shared" si="316"/>
        <v>0</v>
      </c>
      <c r="UH1247" s="25">
        <f t="shared" si="316"/>
        <v>0</v>
      </c>
      <c r="UI1247" s="25">
        <f t="shared" si="317"/>
        <v>0</v>
      </c>
      <c r="UJ1247" s="25">
        <f t="shared" si="317"/>
        <v>0</v>
      </c>
      <c r="UK1247" s="25">
        <f t="shared" si="317"/>
        <v>0</v>
      </c>
      <c r="UL1247" s="30">
        <v>23</v>
      </c>
      <c r="UM1247" s="30">
        <v>23</v>
      </c>
      <c r="UN1247" s="30">
        <v>23</v>
      </c>
      <c r="UO1247" s="25">
        <f t="shared" si="318"/>
        <v>970416</v>
      </c>
      <c r="UP1247" s="25">
        <f t="shared" si="319"/>
        <v>977684</v>
      </c>
      <c r="UQ1247" s="25">
        <f t="shared" si="320"/>
        <v>985941</v>
      </c>
      <c r="UR1247" s="25">
        <f t="shared" si="321"/>
        <v>2299241</v>
      </c>
      <c r="US1247" s="25">
        <f t="shared" si="322"/>
        <v>2344758</v>
      </c>
      <c r="UT1247" s="25">
        <f t="shared" si="323"/>
        <v>2398923</v>
      </c>
      <c r="UU1247" s="25">
        <f t="shared" si="531"/>
        <v>47217.14</v>
      </c>
      <c r="UV1247" s="25">
        <f t="shared" si="532"/>
        <v>49818.57</v>
      </c>
      <c r="UW1247" s="25">
        <f t="shared" si="533"/>
        <v>53071.43</v>
      </c>
      <c r="UX1247" s="25">
        <f t="shared" si="534"/>
        <v>13089.5</v>
      </c>
      <c r="UY1247" s="25">
        <f t="shared" si="535"/>
        <v>12677.34</v>
      </c>
      <c r="UZ1247" s="25">
        <f t="shared" si="536"/>
        <v>12694.18</v>
      </c>
      <c r="VA1247" s="25">
        <f t="shared" si="324"/>
        <v>1085994.22</v>
      </c>
      <c r="VB1247" s="25">
        <f t="shared" si="324"/>
        <v>1145827.1100000001</v>
      </c>
      <c r="VC1247" s="25">
        <f t="shared" si="324"/>
        <v>1220642.8899999999</v>
      </c>
      <c r="VD1247" s="25">
        <f t="shared" si="325"/>
        <v>301058.5</v>
      </c>
      <c r="VE1247" s="25">
        <f t="shared" si="325"/>
        <v>291578.82</v>
      </c>
      <c r="VF1247" s="25">
        <f t="shared" si="325"/>
        <v>291966.14</v>
      </c>
      <c r="VG1247" s="30"/>
      <c r="VH1247" s="30"/>
      <c r="VI1247" s="30"/>
      <c r="VJ1247" s="25">
        <f t="shared" si="326"/>
        <v>0</v>
      </c>
      <c r="VK1247" s="25">
        <f t="shared" si="327"/>
        <v>0</v>
      </c>
      <c r="VL1247" s="25">
        <f t="shared" si="328"/>
        <v>0</v>
      </c>
      <c r="VM1247" s="25">
        <f t="shared" si="329"/>
        <v>0</v>
      </c>
      <c r="VN1247" s="25">
        <f t="shared" si="330"/>
        <v>0</v>
      </c>
      <c r="VO1247" s="25">
        <f t="shared" si="331"/>
        <v>0</v>
      </c>
      <c r="VP1247" s="25">
        <f t="shared" si="537"/>
        <v>0</v>
      </c>
      <c r="VQ1247" s="25">
        <f t="shared" si="538"/>
        <v>0</v>
      </c>
      <c r="VR1247" s="25">
        <f t="shared" si="539"/>
        <v>0</v>
      </c>
      <c r="VS1247" s="25">
        <f t="shared" si="540"/>
        <v>0</v>
      </c>
      <c r="VT1247" s="25">
        <f t="shared" si="541"/>
        <v>0</v>
      </c>
      <c r="VU1247" s="25">
        <f t="shared" si="542"/>
        <v>0</v>
      </c>
      <c r="VV1247" s="25">
        <f t="shared" si="332"/>
        <v>0</v>
      </c>
      <c r="VW1247" s="25">
        <f t="shared" si="332"/>
        <v>0</v>
      </c>
      <c r="VX1247" s="25">
        <f t="shared" si="332"/>
        <v>0</v>
      </c>
      <c r="VY1247" s="25">
        <f t="shared" si="333"/>
        <v>0</v>
      </c>
      <c r="VZ1247" s="25">
        <f t="shared" si="333"/>
        <v>0</v>
      </c>
      <c r="WA1247" s="25">
        <f t="shared" si="333"/>
        <v>0</v>
      </c>
      <c r="WB1247" s="30"/>
      <c r="WC1247" s="30"/>
      <c r="WD1247" s="30"/>
      <c r="WE1247" s="25">
        <f t="shared" si="334"/>
        <v>0</v>
      </c>
      <c r="WF1247" s="25">
        <f t="shared" si="335"/>
        <v>0</v>
      </c>
      <c r="WG1247" s="25">
        <f t="shared" si="336"/>
        <v>0</v>
      </c>
      <c r="WH1247" s="25">
        <f t="shared" si="337"/>
        <v>0</v>
      </c>
      <c r="WI1247" s="25">
        <f t="shared" si="338"/>
        <v>0</v>
      </c>
      <c r="WJ1247" s="25">
        <f t="shared" si="339"/>
        <v>0</v>
      </c>
      <c r="WK1247" s="25">
        <f t="shared" si="543"/>
        <v>0</v>
      </c>
      <c r="WL1247" s="25">
        <f t="shared" si="544"/>
        <v>0</v>
      </c>
      <c r="WM1247" s="25">
        <f t="shared" si="545"/>
        <v>0</v>
      </c>
      <c r="WN1247" s="25">
        <f t="shared" si="546"/>
        <v>0</v>
      </c>
      <c r="WO1247" s="25">
        <f t="shared" si="547"/>
        <v>0</v>
      </c>
      <c r="WP1247" s="25">
        <f t="shared" si="548"/>
        <v>0</v>
      </c>
      <c r="WQ1247" s="25">
        <f t="shared" si="340"/>
        <v>0</v>
      </c>
      <c r="WR1247" s="25">
        <f t="shared" si="340"/>
        <v>0</v>
      </c>
      <c r="WS1247" s="25">
        <f t="shared" si="340"/>
        <v>0</v>
      </c>
      <c r="WT1247" s="25">
        <f t="shared" si="341"/>
        <v>0</v>
      </c>
      <c r="WU1247" s="25">
        <f t="shared" si="341"/>
        <v>0</v>
      </c>
      <c r="WV1247" s="25">
        <f t="shared" si="341"/>
        <v>0</v>
      </c>
      <c r="WW1247" s="30"/>
      <c r="WX1247" s="30"/>
      <c r="WY1247" s="30"/>
      <c r="WZ1247" s="25">
        <f t="shared" si="342"/>
        <v>0</v>
      </c>
      <c r="XA1247" s="25">
        <f t="shared" si="343"/>
        <v>0</v>
      </c>
      <c r="XB1247" s="25">
        <f t="shared" si="344"/>
        <v>0</v>
      </c>
      <c r="XC1247" s="25">
        <f t="shared" si="345"/>
        <v>0</v>
      </c>
      <c r="XD1247" s="25">
        <f t="shared" si="346"/>
        <v>0</v>
      </c>
      <c r="XE1247" s="25">
        <f t="shared" si="347"/>
        <v>0</v>
      </c>
      <c r="XF1247" s="25">
        <f t="shared" si="549"/>
        <v>0</v>
      </c>
      <c r="XG1247" s="25">
        <f t="shared" si="550"/>
        <v>0</v>
      </c>
      <c r="XH1247" s="25">
        <f t="shared" si="551"/>
        <v>0</v>
      </c>
      <c r="XI1247" s="25">
        <f t="shared" si="552"/>
        <v>0</v>
      </c>
      <c r="XJ1247" s="25">
        <f t="shared" si="553"/>
        <v>0</v>
      </c>
      <c r="XK1247" s="25">
        <f t="shared" si="554"/>
        <v>0</v>
      </c>
      <c r="XL1247" s="25">
        <f t="shared" si="348"/>
        <v>0</v>
      </c>
      <c r="XM1247" s="25">
        <f t="shared" si="348"/>
        <v>0</v>
      </c>
      <c r="XN1247" s="25">
        <f t="shared" si="348"/>
        <v>0</v>
      </c>
      <c r="XO1247" s="25">
        <f t="shared" si="349"/>
        <v>0</v>
      </c>
      <c r="XP1247" s="25">
        <f t="shared" si="349"/>
        <v>0</v>
      </c>
      <c r="XQ1247" s="25">
        <f t="shared" si="349"/>
        <v>0</v>
      </c>
      <c r="XR1247" s="30"/>
      <c r="XS1247" s="30"/>
      <c r="XT1247" s="30"/>
      <c r="XU1247" s="25">
        <f t="shared" si="350"/>
        <v>0</v>
      </c>
      <c r="XV1247" s="25">
        <f t="shared" si="351"/>
        <v>0</v>
      </c>
      <c r="XW1247" s="25">
        <f t="shared" si="352"/>
        <v>0</v>
      </c>
      <c r="XX1247" s="25">
        <f t="shared" si="353"/>
        <v>0</v>
      </c>
      <c r="XY1247" s="25">
        <f t="shared" si="354"/>
        <v>0</v>
      </c>
      <c r="XZ1247" s="25">
        <f t="shared" si="355"/>
        <v>0</v>
      </c>
      <c r="YA1247" s="25">
        <f t="shared" si="555"/>
        <v>0</v>
      </c>
      <c r="YB1247" s="25">
        <f t="shared" si="556"/>
        <v>0</v>
      </c>
      <c r="YC1247" s="25">
        <f t="shared" si="557"/>
        <v>0</v>
      </c>
      <c r="YD1247" s="25">
        <f t="shared" si="558"/>
        <v>0</v>
      </c>
      <c r="YE1247" s="25">
        <f t="shared" si="559"/>
        <v>0</v>
      </c>
      <c r="YF1247" s="25">
        <f t="shared" si="560"/>
        <v>0</v>
      </c>
      <c r="YG1247" s="25">
        <f t="shared" si="356"/>
        <v>0</v>
      </c>
      <c r="YH1247" s="25">
        <f t="shared" si="356"/>
        <v>0</v>
      </c>
      <c r="YI1247" s="25">
        <f t="shared" si="356"/>
        <v>0</v>
      </c>
      <c r="YJ1247" s="25">
        <f t="shared" si="357"/>
        <v>0</v>
      </c>
      <c r="YK1247" s="25">
        <f t="shared" si="357"/>
        <v>0</v>
      </c>
      <c r="YL1247" s="25">
        <f t="shared" si="357"/>
        <v>0</v>
      </c>
      <c r="YM1247" s="59">
        <f t="shared" si="561"/>
        <v>50</v>
      </c>
      <c r="YN1247" s="59">
        <f t="shared" si="358"/>
        <v>50</v>
      </c>
      <c r="YO1247" s="59">
        <f t="shared" si="358"/>
        <v>50</v>
      </c>
      <c r="YP1247" s="25">
        <f t="shared" si="359"/>
        <v>2109600</v>
      </c>
      <c r="YQ1247" s="25">
        <f t="shared" si="360"/>
        <v>2125400</v>
      </c>
      <c r="YR1247" s="25">
        <f t="shared" si="361"/>
        <v>2143350</v>
      </c>
      <c r="YS1247" s="25">
        <f t="shared" si="362"/>
        <v>4998350</v>
      </c>
      <c r="YT1247" s="25">
        <f t="shared" si="363"/>
        <v>5097300</v>
      </c>
      <c r="YU1247" s="25">
        <f t="shared" si="364"/>
        <v>5215050</v>
      </c>
      <c r="YV1247" s="25">
        <f t="shared" si="562"/>
        <v>47482.47</v>
      </c>
      <c r="YW1247" s="25">
        <f t="shared" si="563"/>
        <v>49421.65</v>
      </c>
      <c r="YX1247" s="25">
        <f t="shared" si="564"/>
        <v>52515.46</v>
      </c>
      <c r="YY1247" s="25">
        <f t="shared" si="565"/>
        <v>19294.32</v>
      </c>
      <c r="YZ1247" s="25">
        <f t="shared" si="566"/>
        <v>18637.3</v>
      </c>
      <c r="ZA1247" s="25">
        <f t="shared" si="567"/>
        <v>18663.38</v>
      </c>
      <c r="ZB1247" s="25">
        <f t="shared" si="365"/>
        <v>2374123.5</v>
      </c>
      <c r="ZC1247" s="25">
        <f t="shared" si="365"/>
        <v>2471082.5</v>
      </c>
      <c r="ZD1247" s="25">
        <f t="shared" si="365"/>
        <v>2625773</v>
      </c>
      <c r="ZE1247" s="25">
        <f t="shared" si="366"/>
        <v>964716</v>
      </c>
      <c r="ZF1247" s="25">
        <f t="shared" si="366"/>
        <v>931865</v>
      </c>
      <c r="ZG1247" s="25">
        <f t="shared" si="366"/>
        <v>933169</v>
      </c>
    </row>
    <row r="1248" spans="1:683" ht="48" hidden="1">
      <c r="A1248" s="21" t="s">
        <v>72</v>
      </c>
      <c r="B1248" s="87" t="s">
        <v>84</v>
      </c>
      <c r="C1248" s="5"/>
      <c r="D1248" s="160"/>
      <c r="E1248" s="76"/>
      <c r="F1248" s="38">
        <f t="shared" si="112"/>
        <v>66051</v>
      </c>
      <c r="G1248" s="38">
        <f t="shared" si="112"/>
        <v>66367</v>
      </c>
      <c r="H1248" s="38">
        <f t="shared" si="112"/>
        <v>66726</v>
      </c>
      <c r="I1248" s="25">
        <f t="shared" si="113"/>
        <v>167956</v>
      </c>
      <c r="J1248" s="25">
        <f t="shared" si="114"/>
        <v>171310</v>
      </c>
      <c r="K1248" s="25">
        <f t="shared" si="115"/>
        <v>175303</v>
      </c>
      <c r="L1248" s="30"/>
      <c r="M1248" s="30"/>
      <c r="N1248" s="30"/>
      <c r="O1248" s="25">
        <f t="shared" si="367"/>
        <v>0</v>
      </c>
      <c r="P1248" s="25">
        <f t="shared" si="368"/>
        <v>0</v>
      </c>
      <c r="Q1248" s="25">
        <f t="shared" si="369"/>
        <v>0</v>
      </c>
      <c r="R1248" s="25">
        <f t="shared" si="370"/>
        <v>0</v>
      </c>
      <c r="S1248" s="25">
        <f t="shared" si="371"/>
        <v>0</v>
      </c>
      <c r="T1248" s="25">
        <f t="shared" si="372"/>
        <v>0</v>
      </c>
      <c r="U1248" s="25">
        <f t="shared" si="373"/>
        <v>0</v>
      </c>
      <c r="V1248" s="25">
        <f t="shared" si="374"/>
        <v>0</v>
      </c>
      <c r="W1248" s="25">
        <f t="shared" si="375"/>
        <v>0</v>
      </c>
      <c r="X1248" s="25">
        <f t="shared" si="376"/>
        <v>0</v>
      </c>
      <c r="Y1248" s="25">
        <f t="shared" si="377"/>
        <v>0</v>
      </c>
      <c r="Z1248" s="25">
        <f t="shared" si="378"/>
        <v>0</v>
      </c>
      <c r="AA1248" s="25">
        <f t="shared" si="379"/>
        <v>0</v>
      </c>
      <c r="AB1248" s="25">
        <f t="shared" si="116"/>
        <v>0</v>
      </c>
      <c r="AC1248" s="25">
        <f t="shared" si="116"/>
        <v>0</v>
      </c>
      <c r="AD1248" s="25">
        <f t="shared" si="380"/>
        <v>0</v>
      </c>
      <c r="AE1248" s="25">
        <f t="shared" si="117"/>
        <v>0</v>
      </c>
      <c r="AF1248" s="25">
        <f t="shared" si="117"/>
        <v>0</v>
      </c>
      <c r="AG1248" s="30"/>
      <c r="AH1248" s="30"/>
      <c r="AI1248" s="30"/>
      <c r="AJ1248" s="25">
        <f t="shared" si="118"/>
        <v>0</v>
      </c>
      <c r="AK1248" s="25">
        <f t="shared" si="119"/>
        <v>0</v>
      </c>
      <c r="AL1248" s="25">
        <f t="shared" si="120"/>
        <v>0</v>
      </c>
      <c r="AM1248" s="25">
        <f t="shared" si="121"/>
        <v>0</v>
      </c>
      <c r="AN1248" s="25">
        <f t="shared" si="122"/>
        <v>0</v>
      </c>
      <c r="AO1248" s="25">
        <f t="shared" si="123"/>
        <v>0</v>
      </c>
      <c r="AP1248" s="25">
        <f t="shared" si="381"/>
        <v>0</v>
      </c>
      <c r="AQ1248" s="25">
        <f t="shared" si="382"/>
        <v>0</v>
      </c>
      <c r="AR1248" s="25">
        <f t="shared" si="383"/>
        <v>0</v>
      </c>
      <c r="AS1248" s="25">
        <f t="shared" si="384"/>
        <v>0</v>
      </c>
      <c r="AT1248" s="25">
        <f t="shared" si="385"/>
        <v>0</v>
      </c>
      <c r="AU1248" s="25">
        <f t="shared" si="386"/>
        <v>0</v>
      </c>
      <c r="AV1248" s="25">
        <f t="shared" si="124"/>
        <v>0</v>
      </c>
      <c r="AW1248" s="25">
        <f t="shared" si="124"/>
        <v>0</v>
      </c>
      <c r="AX1248" s="25">
        <f t="shared" si="124"/>
        <v>0</v>
      </c>
      <c r="AY1248" s="25">
        <f t="shared" si="125"/>
        <v>0</v>
      </c>
      <c r="AZ1248" s="25">
        <f t="shared" si="125"/>
        <v>0</v>
      </c>
      <c r="BA1248" s="25">
        <f t="shared" si="125"/>
        <v>0</v>
      </c>
      <c r="BB1248" s="30"/>
      <c r="BC1248" s="30"/>
      <c r="BD1248" s="30"/>
      <c r="BE1248" s="25">
        <f t="shared" si="126"/>
        <v>0</v>
      </c>
      <c r="BF1248" s="25">
        <f t="shared" si="127"/>
        <v>0</v>
      </c>
      <c r="BG1248" s="25">
        <f t="shared" si="128"/>
        <v>0</v>
      </c>
      <c r="BH1248" s="25">
        <f t="shared" si="129"/>
        <v>0</v>
      </c>
      <c r="BI1248" s="25">
        <f t="shared" si="130"/>
        <v>0</v>
      </c>
      <c r="BJ1248" s="25">
        <f t="shared" si="131"/>
        <v>0</v>
      </c>
      <c r="BK1248" s="25">
        <f t="shared" si="387"/>
        <v>0</v>
      </c>
      <c r="BL1248" s="25">
        <f t="shared" si="388"/>
        <v>0</v>
      </c>
      <c r="BM1248" s="25">
        <f t="shared" si="389"/>
        <v>0</v>
      </c>
      <c r="BN1248" s="25">
        <f t="shared" si="390"/>
        <v>0</v>
      </c>
      <c r="BO1248" s="25">
        <f t="shared" si="391"/>
        <v>0</v>
      </c>
      <c r="BP1248" s="25">
        <f t="shared" si="392"/>
        <v>0</v>
      </c>
      <c r="BQ1248" s="25">
        <f t="shared" si="132"/>
        <v>0</v>
      </c>
      <c r="BR1248" s="25">
        <f t="shared" si="132"/>
        <v>0</v>
      </c>
      <c r="BS1248" s="25">
        <f t="shared" si="132"/>
        <v>0</v>
      </c>
      <c r="BT1248" s="25">
        <f t="shared" si="133"/>
        <v>0</v>
      </c>
      <c r="BU1248" s="25">
        <f t="shared" si="133"/>
        <v>0</v>
      </c>
      <c r="BV1248" s="25">
        <f t="shared" si="133"/>
        <v>0</v>
      </c>
      <c r="BW1248" s="30"/>
      <c r="BX1248" s="30"/>
      <c r="BY1248" s="30"/>
      <c r="BZ1248" s="25">
        <f t="shared" si="134"/>
        <v>0</v>
      </c>
      <c r="CA1248" s="25">
        <f t="shared" si="135"/>
        <v>0</v>
      </c>
      <c r="CB1248" s="25">
        <f t="shared" si="136"/>
        <v>0</v>
      </c>
      <c r="CC1248" s="25">
        <f t="shared" si="137"/>
        <v>0</v>
      </c>
      <c r="CD1248" s="25">
        <f t="shared" si="138"/>
        <v>0</v>
      </c>
      <c r="CE1248" s="25">
        <f t="shared" si="139"/>
        <v>0</v>
      </c>
      <c r="CF1248" s="25">
        <f t="shared" si="393"/>
        <v>0</v>
      </c>
      <c r="CG1248" s="25">
        <f t="shared" si="394"/>
        <v>0</v>
      </c>
      <c r="CH1248" s="25">
        <f t="shared" si="395"/>
        <v>0</v>
      </c>
      <c r="CI1248" s="25">
        <f t="shared" si="396"/>
        <v>0</v>
      </c>
      <c r="CJ1248" s="25">
        <f t="shared" si="397"/>
        <v>0</v>
      </c>
      <c r="CK1248" s="25">
        <f t="shared" si="398"/>
        <v>0</v>
      </c>
      <c r="CL1248" s="25">
        <f t="shared" si="140"/>
        <v>0</v>
      </c>
      <c r="CM1248" s="25">
        <f t="shared" si="140"/>
        <v>0</v>
      </c>
      <c r="CN1248" s="25">
        <f t="shared" si="140"/>
        <v>0</v>
      </c>
      <c r="CO1248" s="25">
        <f t="shared" si="141"/>
        <v>0</v>
      </c>
      <c r="CP1248" s="25">
        <f t="shared" si="141"/>
        <v>0</v>
      </c>
      <c r="CQ1248" s="25">
        <f t="shared" si="141"/>
        <v>0</v>
      </c>
      <c r="CR1248" s="30"/>
      <c r="CS1248" s="30"/>
      <c r="CT1248" s="30"/>
      <c r="CU1248" s="25">
        <f t="shared" si="142"/>
        <v>0</v>
      </c>
      <c r="CV1248" s="25">
        <f t="shared" si="143"/>
        <v>0</v>
      </c>
      <c r="CW1248" s="25">
        <f t="shared" si="144"/>
        <v>0</v>
      </c>
      <c r="CX1248" s="25">
        <f t="shared" si="145"/>
        <v>0</v>
      </c>
      <c r="CY1248" s="25">
        <f t="shared" si="146"/>
        <v>0</v>
      </c>
      <c r="CZ1248" s="25">
        <f t="shared" si="147"/>
        <v>0</v>
      </c>
      <c r="DA1248" s="25">
        <f t="shared" si="399"/>
        <v>0</v>
      </c>
      <c r="DB1248" s="25">
        <f t="shared" si="400"/>
        <v>0</v>
      </c>
      <c r="DC1248" s="25">
        <f t="shared" si="401"/>
        <v>0</v>
      </c>
      <c r="DD1248" s="25">
        <f t="shared" si="402"/>
        <v>0</v>
      </c>
      <c r="DE1248" s="25">
        <f t="shared" si="403"/>
        <v>0</v>
      </c>
      <c r="DF1248" s="25">
        <f t="shared" si="404"/>
        <v>0</v>
      </c>
      <c r="DG1248" s="25">
        <f t="shared" si="148"/>
        <v>0</v>
      </c>
      <c r="DH1248" s="25">
        <f t="shared" si="148"/>
        <v>0</v>
      </c>
      <c r="DI1248" s="25">
        <f t="shared" si="148"/>
        <v>0</v>
      </c>
      <c r="DJ1248" s="25">
        <f t="shared" si="149"/>
        <v>0</v>
      </c>
      <c r="DK1248" s="25">
        <f t="shared" si="149"/>
        <v>0</v>
      </c>
      <c r="DL1248" s="25">
        <f t="shared" si="149"/>
        <v>0</v>
      </c>
      <c r="DM1248" s="30"/>
      <c r="DN1248" s="30"/>
      <c r="DO1248" s="30"/>
      <c r="DP1248" s="25">
        <f t="shared" si="150"/>
        <v>0</v>
      </c>
      <c r="DQ1248" s="25">
        <f t="shared" si="151"/>
        <v>0</v>
      </c>
      <c r="DR1248" s="25">
        <f t="shared" si="152"/>
        <v>0</v>
      </c>
      <c r="DS1248" s="25">
        <f t="shared" si="153"/>
        <v>0</v>
      </c>
      <c r="DT1248" s="25">
        <f t="shared" si="154"/>
        <v>0</v>
      </c>
      <c r="DU1248" s="25">
        <f t="shared" si="155"/>
        <v>0</v>
      </c>
      <c r="DV1248" s="25">
        <f t="shared" si="405"/>
        <v>0</v>
      </c>
      <c r="DW1248" s="25">
        <f t="shared" si="406"/>
        <v>0</v>
      </c>
      <c r="DX1248" s="25">
        <f t="shared" si="407"/>
        <v>0</v>
      </c>
      <c r="DY1248" s="25">
        <f t="shared" si="408"/>
        <v>0</v>
      </c>
      <c r="DZ1248" s="25">
        <f t="shared" si="409"/>
        <v>0</v>
      </c>
      <c r="EA1248" s="25">
        <f t="shared" si="410"/>
        <v>0</v>
      </c>
      <c r="EB1248" s="25">
        <f t="shared" si="156"/>
        <v>0</v>
      </c>
      <c r="EC1248" s="25">
        <f t="shared" si="156"/>
        <v>0</v>
      </c>
      <c r="ED1248" s="25">
        <f t="shared" si="156"/>
        <v>0</v>
      </c>
      <c r="EE1248" s="25">
        <f t="shared" si="157"/>
        <v>0</v>
      </c>
      <c r="EF1248" s="25">
        <f t="shared" si="157"/>
        <v>0</v>
      </c>
      <c r="EG1248" s="25">
        <f t="shared" si="157"/>
        <v>0</v>
      </c>
      <c r="EH1248" s="30"/>
      <c r="EI1248" s="30"/>
      <c r="EJ1248" s="30"/>
      <c r="EK1248" s="25">
        <f t="shared" si="158"/>
        <v>0</v>
      </c>
      <c r="EL1248" s="25">
        <f t="shared" si="159"/>
        <v>0</v>
      </c>
      <c r="EM1248" s="25">
        <f t="shared" si="160"/>
        <v>0</v>
      </c>
      <c r="EN1248" s="25">
        <f t="shared" si="161"/>
        <v>0</v>
      </c>
      <c r="EO1248" s="25">
        <f t="shared" si="162"/>
        <v>0</v>
      </c>
      <c r="EP1248" s="25">
        <f t="shared" si="163"/>
        <v>0</v>
      </c>
      <c r="EQ1248" s="25">
        <f t="shared" si="411"/>
        <v>0</v>
      </c>
      <c r="ER1248" s="25">
        <f t="shared" si="412"/>
        <v>0</v>
      </c>
      <c r="ES1248" s="25">
        <f t="shared" si="413"/>
        <v>0</v>
      </c>
      <c r="ET1248" s="25">
        <f t="shared" si="414"/>
        <v>0</v>
      </c>
      <c r="EU1248" s="25">
        <f t="shared" si="415"/>
        <v>0</v>
      </c>
      <c r="EV1248" s="25">
        <f t="shared" si="416"/>
        <v>0</v>
      </c>
      <c r="EW1248" s="25">
        <f t="shared" si="164"/>
        <v>0</v>
      </c>
      <c r="EX1248" s="25">
        <f t="shared" si="164"/>
        <v>0</v>
      </c>
      <c r="EY1248" s="25">
        <f t="shared" si="164"/>
        <v>0</v>
      </c>
      <c r="EZ1248" s="25">
        <f t="shared" si="165"/>
        <v>0</v>
      </c>
      <c r="FA1248" s="25">
        <f t="shared" si="165"/>
        <v>0</v>
      </c>
      <c r="FB1248" s="25">
        <f t="shared" si="165"/>
        <v>0</v>
      </c>
      <c r="FC1248" s="30"/>
      <c r="FD1248" s="30"/>
      <c r="FE1248" s="30"/>
      <c r="FF1248" s="25">
        <f t="shared" si="166"/>
        <v>0</v>
      </c>
      <c r="FG1248" s="25">
        <f t="shared" si="167"/>
        <v>0</v>
      </c>
      <c r="FH1248" s="25">
        <f t="shared" si="168"/>
        <v>0</v>
      </c>
      <c r="FI1248" s="25">
        <f t="shared" si="169"/>
        <v>0</v>
      </c>
      <c r="FJ1248" s="25">
        <f t="shared" si="170"/>
        <v>0</v>
      </c>
      <c r="FK1248" s="25">
        <f t="shared" si="171"/>
        <v>0</v>
      </c>
      <c r="FL1248" s="25">
        <f t="shared" si="417"/>
        <v>0</v>
      </c>
      <c r="FM1248" s="25">
        <f t="shared" si="418"/>
        <v>0</v>
      </c>
      <c r="FN1248" s="25">
        <f t="shared" si="419"/>
        <v>0</v>
      </c>
      <c r="FO1248" s="25">
        <f t="shared" si="420"/>
        <v>0</v>
      </c>
      <c r="FP1248" s="25">
        <f t="shared" si="421"/>
        <v>0</v>
      </c>
      <c r="FQ1248" s="25">
        <f t="shared" si="422"/>
        <v>0</v>
      </c>
      <c r="FR1248" s="25">
        <f t="shared" si="172"/>
        <v>0</v>
      </c>
      <c r="FS1248" s="25">
        <f t="shared" si="172"/>
        <v>0</v>
      </c>
      <c r="FT1248" s="25">
        <f t="shared" si="172"/>
        <v>0</v>
      </c>
      <c r="FU1248" s="25">
        <f t="shared" si="173"/>
        <v>0</v>
      </c>
      <c r="FV1248" s="25">
        <f t="shared" si="173"/>
        <v>0</v>
      </c>
      <c r="FW1248" s="25">
        <f t="shared" si="173"/>
        <v>0</v>
      </c>
      <c r="FX1248" s="30"/>
      <c r="FY1248" s="30"/>
      <c r="FZ1248" s="30"/>
      <c r="GA1248" s="25">
        <f t="shared" si="174"/>
        <v>0</v>
      </c>
      <c r="GB1248" s="25">
        <f t="shared" si="175"/>
        <v>0</v>
      </c>
      <c r="GC1248" s="25">
        <f t="shared" si="176"/>
        <v>0</v>
      </c>
      <c r="GD1248" s="25">
        <f t="shared" si="177"/>
        <v>0</v>
      </c>
      <c r="GE1248" s="25">
        <f t="shared" si="178"/>
        <v>0</v>
      </c>
      <c r="GF1248" s="25">
        <f t="shared" si="179"/>
        <v>0</v>
      </c>
      <c r="GG1248" s="25">
        <f t="shared" si="423"/>
        <v>0</v>
      </c>
      <c r="GH1248" s="25">
        <f t="shared" si="424"/>
        <v>0</v>
      </c>
      <c r="GI1248" s="25">
        <f t="shared" si="425"/>
        <v>0</v>
      </c>
      <c r="GJ1248" s="25">
        <f t="shared" si="426"/>
        <v>0</v>
      </c>
      <c r="GK1248" s="25">
        <f t="shared" si="427"/>
        <v>0</v>
      </c>
      <c r="GL1248" s="25">
        <f t="shared" si="428"/>
        <v>0</v>
      </c>
      <c r="GM1248" s="25">
        <f t="shared" si="180"/>
        <v>0</v>
      </c>
      <c r="GN1248" s="25">
        <f t="shared" si="180"/>
        <v>0</v>
      </c>
      <c r="GO1248" s="25">
        <f t="shared" si="180"/>
        <v>0</v>
      </c>
      <c r="GP1248" s="25">
        <f t="shared" si="181"/>
        <v>0</v>
      </c>
      <c r="GQ1248" s="25">
        <f t="shared" si="181"/>
        <v>0</v>
      </c>
      <c r="GR1248" s="25">
        <f t="shared" si="181"/>
        <v>0</v>
      </c>
      <c r="GS1248" s="30"/>
      <c r="GT1248" s="30"/>
      <c r="GU1248" s="30"/>
      <c r="GV1248" s="25">
        <f t="shared" si="182"/>
        <v>0</v>
      </c>
      <c r="GW1248" s="25">
        <f t="shared" si="183"/>
        <v>0</v>
      </c>
      <c r="GX1248" s="25">
        <f t="shared" si="184"/>
        <v>0</v>
      </c>
      <c r="GY1248" s="25">
        <f t="shared" si="185"/>
        <v>0</v>
      </c>
      <c r="GZ1248" s="25">
        <f t="shared" si="186"/>
        <v>0</v>
      </c>
      <c r="HA1248" s="25">
        <f t="shared" si="187"/>
        <v>0</v>
      </c>
      <c r="HB1248" s="25">
        <f t="shared" si="429"/>
        <v>75410.06</v>
      </c>
      <c r="HC1248" s="25">
        <f t="shared" si="430"/>
        <v>75554.509999999995</v>
      </c>
      <c r="HD1248" s="25">
        <f t="shared" si="431"/>
        <v>79500.98</v>
      </c>
      <c r="HE1248" s="25">
        <f t="shared" si="432"/>
        <v>59115.86</v>
      </c>
      <c r="HF1248" s="25">
        <f t="shared" si="433"/>
        <v>56973.7</v>
      </c>
      <c r="HG1248" s="25">
        <f t="shared" si="434"/>
        <v>57075.45</v>
      </c>
      <c r="HH1248" s="25">
        <f t="shared" si="188"/>
        <v>0</v>
      </c>
      <c r="HI1248" s="25">
        <f t="shared" si="188"/>
        <v>0</v>
      </c>
      <c r="HJ1248" s="25">
        <f t="shared" si="188"/>
        <v>0</v>
      </c>
      <c r="HK1248" s="25">
        <f t="shared" si="189"/>
        <v>0</v>
      </c>
      <c r="HL1248" s="25">
        <f t="shared" si="189"/>
        <v>0</v>
      </c>
      <c r="HM1248" s="25">
        <f t="shared" si="189"/>
        <v>0</v>
      </c>
      <c r="HN1248" s="30"/>
      <c r="HO1248" s="30"/>
      <c r="HP1248" s="30"/>
      <c r="HQ1248" s="25">
        <f t="shared" si="190"/>
        <v>0</v>
      </c>
      <c r="HR1248" s="25">
        <f t="shared" si="191"/>
        <v>0</v>
      </c>
      <c r="HS1248" s="25">
        <f t="shared" si="192"/>
        <v>0</v>
      </c>
      <c r="HT1248" s="25">
        <f t="shared" si="193"/>
        <v>0</v>
      </c>
      <c r="HU1248" s="25">
        <f t="shared" si="194"/>
        <v>0</v>
      </c>
      <c r="HV1248" s="25">
        <f t="shared" si="195"/>
        <v>0</v>
      </c>
      <c r="HW1248" s="25">
        <f t="shared" si="435"/>
        <v>0</v>
      </c>
      <c r="HX1248" s="25">
        <f t="shared" si="436"/>
        <v>0</v>
      </c>
      <c r="HY1248" s="25">
        <f t="shared" si="437"/>
        <v>0</v>
      </c>
      <c r="HZ1248" s="25">
        <f t="shared" si="438"/>
        <v>0</v>
      </c>
      <c r="IA1248" s="25">
        <f t="shared" si="439"/>
        <v>0</v>
      </c>
      <c r="IB1248" s="25">
        <f t="shared" si="440"/>
        <v>0</v>
      </c>
      <c r="IC1248" s="25">
        <f t="shared" si="196"/>
        <v>0</v>
      </c>
      <c r="ID1248" s="25">
        <f t="shared" si="196"/>
        <v>0</v>
      </c>
      <c r="IE1248" s="25">
        <f t="shared" si="196"/>
        <v>0</v>
      </c>
      <c r="IF1248" s="25">
        <f t="shared" si="197"/>
        <v>0</v>
      </c>
      <c r="IG1248" s="25">
        <f t="shared" si="197"/>
        <v>0</v>
      </c>
      <c r="IH1248" s="25">
        <f t="shared" si="197"/>
        <v>0</v>
      </c>
      <c r="II1248" s="30"/>
      <c r="IJ1248" s="30"/>
      <c r="IK1248" s="30"/>
      <c r="IL1248" s="25">
        <f t="shared" si="198"/>
        <v>0</v>
      </c>
      <c r="IM1248" s="25">
        <f t="shared" si="199"/>
        <v>0</v>
      </c>
      <c r="IN1248" s="25">
        <f t="shared" si="200"/>
        <v>0</v>
      </c>
      <c r="IO1248" s="25">
        <f t="shared" si="201"/>
        <v>0</v>
      </c>
      <c r="IP1248" s="25">
        <f t="shared" si="202"/>
        <v>0</v>
      </c>
      <c r="IQ1248" s="25">
        <f t="shared" si="203"/>
        <v>0</v>
      </c>
      <c r="IR1248" s="25">
        <f t="shared" si="441"/>
        <v>0</v>
      </c>
      <c r="IS1248" s="25">
        <f t="shared" si="442"/>
        <v>0</v>
      </c>
      <c r="IT1248" s="25">
        <f t="shared" si="443"/>
        <v>0</v>
      </c>
      <c r="IU1248" s="25">
        <f t="shared" si="444"/>
        <v>0</v>
      </c>
      <c r="IV1248" s="25">
        <f t="shared" si="445"/>
        <v>0</v>
      </c>
      <c r="IW1248" s="25">
        <f t="shared" si="446"/>
        <v>0</v>
      </c>
      <c r="IX1248" s="25">
        <f t="shared" si="204"/>
        <v>0</v>
      </c>
      <c r="IY1248" s="25">
        <f t="shared" si="204"/>
        <v>0</v>
      </c>
      <c r="IZ1248" s="25">
        <f t="shared" si="204"/>
        <v>0</v>
      </c>
      <c r="JA1248" s="25">
        <f t="shared" si="205"/>
        <v>0</v>
      </c>
      <c r="JB1248" s="25">
        <f t="shared" si="205"/>
        <v>0</v>
      </c>
      <c r="JC1248" s="25">
        <f t="shared" si="205"/>
        <v>0</v>
      </c>
      <c r="JD1248" s="30"/>
      <c r="JE1248" s="30"/>
      <c r="JF1248" s="30"/>
      <c r="JG1248" s="25">
        <f t="shared" si="206"/>
        <v>0</v>
      </c>
      <c r="JH1248" s="25">
        <f t="shared" si="207"/>
        <v>0</v>
      </c>
      <c r="JI1248" s="25">
        <f t="shared" si="208"/>
        <v>0</v>
      </c>
      <c r="JJ1248" s="25">
        <f t="shared" si="209"/>
        <v>0</v>
      </c>
      <c r="JK1248" s="25">
        <f t="shared" si="210"/>
        <v>0</v>
      </c>
      <c r="JL1248" s="25">
        <f t="shared" si="211"/>
        <v>0</v>
      </c>
      <c r="JM1248" s="25">
        <f t="shared" si="447"/>
        <v>0</v>
      </c>
      <c r="JN1248" s="25">
        <f t="shared" si="448"/>
        <v>0</v>
      </c>
      <c r="JO1248" s="25">
        <f t="shared" si="449"/>
        <v>0</v>
      </c>
      <c r="JP1248" s="25">
        <f t="shared" si="450"/>
        <v>0</v>
      </c>
      <c r="JQ1248" s="25">
        <f t="shared" si="451"/>
        <v>0</v>
      </c>
      <c r="JR1248" s="25">
        <f t="shared" si="452"/>
        <v>0</v>
      </c>
      <c r="JS1248" s="25">
        <f t="shared" si="212"/>
        <v>0</v>
      </c>
      <c r="JT1248" s="25">
        <f t="shared" si="212"/>
        <v>0</v>
      </c>
      <c r="JU1248" s="25">
        <f t="shared" si="212"/>
        <v>0</v>
      </c>
      <c r="JV1248" s="25">
        <f t="shared" si="213"/>
        <v>0</v>
      </c>
      <c r="JW1248" s="25">
        <f t="shared" si="213"/>
        <v>0</v>
      </c>
      <c r="JX1248" s="25">
        <f t="shared" si="213"/>
        <v>0</v>
      </c>
      <c r="JY1248" s="30"/>
      <c r="JZ1248" s="30"/>
      <c r="KA1248" s="30"/>
      <c r="KB1248" s="25">
        <f t="shared" si="214"/>
        <v>0</v>
      </c>
      <c r="KC1248" s="25">
        <f t="shared" si="215"/>
        <v>0</v>
      </c>
      <c r="KD1248" s="25">
        <f t="shared" si="216"/>
        <v>0</v>
      </c>
      <c r="KE1248" s="25">
        <f t="shared" si="217"/>
        <v>0</v>
      </c>
      <c r="KF1248" s="25">
        <f t="shared" si="218"/>
        <v>0</v>
      </c>
      <c r="KG1248" s="25">
        <f t="shared" si="219"/>
        <v>0</v>
      </c>
      <c r="KH1248" s="25">
        <f t="shared" si="453"/>
        <v>0</v>
      </c>
      <c r="KI1248" s="25">
        <f t="shared" si="454"/>
        <v>0</v>
      </c>
      <c r="KJ1248" s="25">
        <f t="shared" si="455"/>
        <v>0</v>
      </c>
      <c r="KK1248" s="25">
        <f t="shared" si="456"/>
        <v>0</v>
      </c>
      <c r="KL1248" s="25">
        <f t="shared" si="457"/>
        <v>0</v>
      </c>
      <c r="KM1248" s="25">
        <f t="shared" si="458"/>
        <v>0</v>
      </c>
      <c r="KN1248" s="25">
        <f t="shared" si="220"/>
        <v>0</v>
      </c>
      <c r="KO1248" s="25">
        <f t="shared" si="220"/>
        <v>0</v>
      </c>
      <c r="KP1248" s="25">
        <f t="shared" si="220"/>
        <v>0</v>
      </c>
      <c r="KQ1248" s="25">
        <f t="shared" si="221"/>
        <v>0</v>
      </c>
      <c r="KR1248" s="25">
        <f t="shared" si="221"/>
        <v>0</v>
      </c>
      <c r="KS1248" s="25">
        <f t="shared" si="221"/>
        <v>0</v>
      </c>
      <c r="KT1248" s="30"/>
      <c r="KU1248" s="30"/>
      <c r="KV1248" s="30"/>
      <c r="KW1248" s="25">
        <f t="shared" si="222"/>
        <v>0</v>
      </c>
      <c r="KX1248" s="25">
        <f t="shared" si="223"/>
        <v>0</v>
      </c>
      <c r="KY1248" s="25">
        <f t="shared" si="224"/>
        <v>0</v>
      </c>
      <c r="KZ1248" s="25">
        <f t="shared" si="225"/>
        <v>0</v>
      </c>
      <c r="LA1248" s="25">
        <f t="shared" si="226"/>
        <v>0</v>
      </c>
      <c r="LB1248" s="25">
        <f t="shared" si="227"/>
        <v>0</v>
      </c>
      <c r="LC1248" s="25">
        <f t="shared" si="459"/>
        <v>0</v>
      </c>
      <c r="LD1248" s="25">
        <f t="shared" si="460"/>
        <v>0</v>
      </c>
      <c r="LE1248" s="25">
        <f t="shared" si="461"/>
        <v>0</v>
      </c>
      <c r="LF1248" s="25">
        <f t="shared" si="462"/>
        <v>0</v>
      </c>
      <c r="LG1248" s="25">
        <f t="shared" si="463"/>
        <v>0</v>
      </c>
      <c r="LH1248" s="25">
        <f t="shared" si="464"/>
        <v>0</v>
      </c>
      <c r="LI1248" s="25">
        <f t="shared" si="228"/>
        <v>0</v>
      </c>
      <c r="LJ1248" s="25">
        <f t="shared" si="228"/>
        <v>0</v>
      </c>
      <c r="LK1248" s="25">
        <f t="shared" si="228"/>
        <v>0</v>
      </c>
      <c r="LL1248" s="25">
        <f t="shared" si="229"/>
        <v>0</v>
      </c>
      <c r="LM1248" s="25">
        <f t="shared" si="229"/>
        <v>0</v>
      </c>
      <c r="LN1248" s="25">
        <f t="shared" si="229"/>
        <v>0</v>
      </c>
      <c r="LO1248" s="30"/>
      <c r="LP1248" s="30"/>
      <c r="LQ1248" s="30"/>
      <c r="LR1248" s="25">
        <f t="shared" si="230"/>
        <v>0</v>
      </c>
      <c r="LS1248" s="25">
        <f t="shared" si="231"/>
        <v>0</v>
      </c>
      <c r="LT1248" s="25">
        <f t="shared" si="232"/>
        <v>0</v>
      </c>
      <c r="LU1248" s="25">
        <f t="shared" si="233"/>
        <v>0</v>
      </c>
      <c r="LV1248" s="25">
        <f t="shared" si="234"/>
        <v>0</v>
      </c>
      <c r="LW1248" s="25">
        <f t="shared" si="235"/>
        <v>0</v>
      </c>
      <c r="LX1248" s="25">
        <f t="shared" si="465"/>
        <v>0</v>
      </c>
      <c r="LY1248" s="25">
        <f t="shared" si="466"/>
        <v>0</v>
      </c>
      <c r="LZ1248" s="25">
        <f t="shared" si="467"/>
        <v>0</v>
      </c>
      <c r="MA1248" s="25">
        <f t="shared" si="468"/>
        <v>0</v>
      </c>
      <c r="MB1248" s="25">
        <f t="shared" si="469"/>
        <v>0</v>
      </c>
      <c r="MC1248" s="25">
        <f t="shared" si="470"/>
        <v>0</v>
      </c>
      <c r="MD1248" s="25">
        <f t="shared" si="236"/>
        <v>0</v>
      </c>
      <c r="ME1248" s="25">
        <f t="shared" si="236"/>
        <v>0</v>
      </c>
      <c r="MF1248" s="25">
        <f t="shared" si="236"/>
        <v>0</v>
      </c>
      <c r="MG1248" s="25">
        <f t="shared" si="237"/>
        <v>0</v>
      </c>
      <c r="MH1248" s="25">
        <f t="shared" si="237"/>
        <v>0</v>
      </c>
      <c r="MI1248" s="25">
        <f t="shared" si="237"/>
        <v>0</v>
      </c>
      <c r="MJ1248" s="30"/>
      <c r="MK1248" s="30"/>
      <c r="ML1248" s="30"/>
      <c r="MM1248" s="25">
        <f t="shared" si="238"/>
        <v>0</v>
      </c>
      <c r="MN1248" s="25">
        <f t="shared" si="239"/>
        <v>0</v>
      </c>
      <c r="MO1248" s="25">
        <f t="shared" si="240"/>
        <v>0</v>
      </c>
      <c r="MP1248" s="25">
        <f t="shared" si="241"/>
        <v>0</v>
      </c>
      <c r="MQ1248" s="25">
        <f t="shared" si="242"/>
        <v>0</v>
      </c>
      <c r="MR1248" s="25">
        <f t="shared" si="243"/>
        <v>0</v>
      </c>
      <c r="MS1248" s="25">
        <f t="shared" si="471"/>
        <v>0</v>
      </c>
      <c r="MT1248" s="25">
        <f t="shared" si="472"/>
        <v>0</v>
      </c>
      <c r="MU1248" s="25">
        <f t="shared" si="473"/>
        <v>0</v>
      </c>
      <c r="MV1248" s="25">
        <f t="shared" si="474"/>
        <v>0</v>
      </c>
      <c r="MW1248" s="25">
        <f t="shared" si="475"/>
        <v>0</v>
      </c>
      <c r="MX1248" s="25">
        <f t="shared" si="476"/>
        <v>0</v>
      </c>
      <c r="MY1248" s="25">
        <f t="shared" si="244"/>
        <v>0</v>
      </c>
      <c r="MZ1248" s="25">
        <f t="shared" si="244"/>
        <v>0</v>
      </c>
      <c r="NA1248" s="25">
        <f t="shared" si="244"/>
        <v>0</v>
      </c>
      <c r="NB1248" s="25">
        <f t="shared" si="245"/>
        <v>0</v>
      </c>
      <c r="NC1248" s="25">
        <f t="shared" si="245"/>
        <v>0</v>
      </c>
      <c r="ND1248" s="25">
        <f t="shared" si="245"/>
        <v>0</v>
      </c>
      <c r="NE1248" s="30"/>
      <c r="NF1248" s="30"/>
      <c r="NG1248" s="30"/>
      <c r="NH1248" s="25">
        <f t="shared" si="246"/>
        <v>0</v>
      </c>
      <c r="NI1248" s="25">
        <f t="shared" si="247"/>
        <v>0</v>
      </c>
      <c r="NJ1248" s="25">
        <f t="shared" si="248"/>
        <v>0</v>
      </c>
      <c r="NK1248" s="25">
        <f t="shared" si="249"/>
        <v>0</v>
      </c>
      <c r="NL1248" s="25">
        <f t="shared" si="250"/>
        <v>0</v>
      </c>
      <c r="NM1248" s="25">
        <f t="shared" si="251"/>
        <v>0</v>
      </c>
      <c r="NN1248" s="25">
        <f t="shared" si="477"/>
        <v>0</v>
      </c>
      <c r="NO1248" s="25">
        <f t="shared" si="478"/>
        <v>0</v>
      </c>
      <c r="NP1248" s="25">
        <f t="shared" si="479"/>
        <v>0</v>
      </c>
      <c r="NQ1248" s="25">
        <f t="shared" si="480"/>
        <v>0</v>
      </c>
      <c r="NR1248" s="25">
        <f t="shared" si="481"/>
        <v>0</v>
      </c>
      <c r="NS1248" s="25">
        <f t="shared" si="482"/>
        <v>0</v>
      </c>
      <c r="NT1248" s="25">
        <f t="shared" si="252"/>
        <v>0</v>
      </c>
      <c r="NU1248" s="25">
        <f t="shared" si="252"/>
        <v>0</v>
      </c>
      <c r="NV1248" s="25">
        <f t="shared" si="252"/>
        <v>0</v>
      </c>
      <c r="NW1248" s="25">
        <f t="shared" si="253"/>
        <v>0</v>
      </c>
      <c r="NX1248" s="25">
        <f t="shared" si="253"/>
        <v>0</v>
      </c>
      <c r="NY1248" s="25">
        <f t="shared" si="253"/>
        <v>0</v>
      </c>
      <c r="NZ1248" s="30"/>
      <c r="OA1248" s="30"/>
      <c r="OB1248" s="30"/>
      <c r="OC1248" s="25">
        <f t="shared" si="254"/>
        <v>0</v>
      </c>
      <c r="OD1248" s="25">
        <f t="shared" si="255"/>
        <v>0</v>
      </c>
      <c r="OE1248" s="25">
        <f t="shared" si="256"/>
        <v>0</v>
      </c>
      <c r="OF1248" s="25">
        <f t="shared" si="257"/>
        <v>0</v>
      </c>
      <c r="OG1248" s="25">
        <f t="shared" si="258"/>
        <v>0</v>
      </c>
      <c r="OH1248" s="25">
        <f t="shared" si="259"/>
        <v>0</v>
      </c>
      <c r="OI1248" s="25">
        <f t="shared" si="483"/>
        <v>0</v>
      </c>
      <c r="OJ1248" s="25">
        <f t="shared" si="484"/>
        <v>0</v>
      </c>
      <c r="OK1248" s="25">
        <f t="shared" si="485"/>
        <v>0</v>
      </c>
      <c r="OL1248" s="25">
        <f t="shared" si="486"/>
        <v>0</v>
      </c>
      <c r="OM1248" s="25">
        <f t="shared" si="487"/>
        <v>0</v>
      </c>
      <c r="ON1248" s="25">
        <f t="shared" si="488"/>
        <v>0</v>
      </c>
      <c r="OO1248" s="25">
        <f t="shared" si="260"/>
        <v>0</v>
      </c>
      <c r="OP1248" s="25">
        <f t="shared" si="260"/>
        <v>0</v>
      </c>
      <c r="OQ1248" s="25">
        <f t="shared" si="260"/>
        <v>0</v>
      </c>
      <c r="OR1248" s="25">
        <f t="shared" si="261"/>
        <v>0</v>
      </c>
      <c r="OS1248" s="25">
        <f t="shared" si="261"/>
        <v>0</v>
      </c>
      <c r="OT1248" s="25">
        <f t="shared" si="261"/>
        <v>0</v>
      </c>
      <c r="OU1248" s="30"/>
      <c r="OV1248" s="30"/>
      <c r="OW1248" s="30"/>
      <c r="OX1248" s="25">
        <f t="shared" si="262"/>
        <v>0</v>
      </c>
      <c r="OY1248" s="25">
        <f t="shared" si="263"/>
        <v>0</v>
      </c>
      <c r="OZ1248" s="25">
        <f t="shared" si="264"/>
        <v>0</v>
      </c>
      <c r="PA1248" s="25">
        <f t="shared" si="265"/>
        <v>0</v>
      </c>
      <c r="PB1248" s="25">
        <f t="shared" si="266"/>
        <v>0</v>
      </c>
      <c r="PC1248" s="25">
        <f t="shared" si="267"/>
        <v>0</v>
      </c>
      <c r="PD1248" s="25">
        <f t="shared" si="489"/>
        <v>0</v>
      </c>
      <c r="PE1248" s="25">
        <f t="shared" si="490"/>
        <v>0</v>
      </c>
      <c r="PF1248" s="25">
        <f t="shared" si="491"/>
        <v>0</v>
      </c>
      <c r="PG1248" s="25">
        <f t="shared" si="492"/>
        <v>0</v>
      </c>
      <c r="PH1248" s="25">
        <f t="shared" si="493"/>
        <v>0</v>
      </c>
      <c r="PI1248" s="25">
        <f t="shared" si="494"/>
        <v>0</v>
      </c>
      <c r="PJ1248" s="25">
        <f t="shared" si="268"/>
        <v>0</v>
      </c>
      <c r="PK1248" s="25">
        <f t="shared" si="268"/>
        <v>0</v>
      </c>
      <c r="PL1248" s="25">
        <f t="shared" si="268"/>
        <v>0</v>
      </c>
      <c r="PM1248" s="25">
        <f t="shared" si="269"/>
        <v>0</v>
      </c>
      <c r="PN1248" s="25">
        <f t="shared" si="269"/>
        <v>0</v>
      </c>
      <c r="PO1248" s="25">
        <f t="shared" si="269"/>
        <v>0</v>
      </c>
      <c r="PP1248" s="30"/>
      <c r="PQ1248" s="30"/>
      <c r="PR1248" s="30"/>
      <c r="PS1248" s="25">
        <f t="shared" si="270"/>
        <v>0</v>
      </c>
      <c r="PT1248" s="25">
        <f t="shared" si="271"/>
        <v>0</v>
      </c>
      <c r="PU1248" s="25">
        <f t="shared" si="272"/>
        <v>0</v>
      </c>
      <c r="PV1248" s="25">
        <f t="shared" si="273"/>
        <v>0</v>
      </c>
      <c r="PW1248" s="25">
        <f t="shared" si="274"/>
        <v>0</v>
      </c>
      <c r="PX1248" s="25">
        <f t="shared" si="275"/>
        <v>0</v>
      </c>
      <c r="PY1248" s="25">
        <f t="shared" si="495"/>
        <v>0</v>
      </c>
      <c r="PZ1248" s="25">
        <f t="shared" si="496"/>
        <v>0</v>
      </c>
      <c r="QA1248" s="25">
        <f t="shared" si="497"/>
        <v>0</v>
      </c>
      <c r="QB1248" s="25">
        <f t="shared" si="498"/>
        <v>0</v>
      </c>
      <c r="QC1248" s="25">
        <f t="shared" si="499"/>
        <v>0</v>
      </c>
      <c r="QD1248" s="25">
        <f t="shared" si="500"/>
        <v>0</v>
      </c>
      <c r="QE1248" s="25">
        <f t="shared" si="276"/>
        <v>0</v>
      </c>
      <c r="QF1248" s="25">
        <f t="shared" si="276"/>
        <v>0</v>
      </c>
      <c r="QG1248" s="25">
        <f t="shared" si="276"/>
        <v>0</v>
      </c>
      <c r="QH1248" s="25">
        <f t="shared" si="277"/>
        <v>0</v>
      </c>
      <c r="QI1248" s="25">
        <f t="shared" si="277"/>
        <v>0</v>
      </c>
      <c r="QJ1248" s="25">
        <f t="shared" si="277"/>
        <v>0</v>
      </c>
      <c r="QK1248" s="30"/>
      <c r="QL1248" s="30"/>
      <c r="QM1248" s="30"/>
      <c r="QN1248" s="25">
        <f t="shared" si="278"/>
        <v>0</v>
      </c>
      <c r="QO1248" s="25">
        <f t="shared" si="279"/>
        <v>0</v>
      </c>
      <c r="QP1248" s="25">
        <f t="shared" si="280"/>
        <v>0</v>
      </c>
      <c r="QQ1248" s="25">
        <f t="shared" si="281"/>
        <v>0</v>
      </c>
      <c r="QR1248" s="25">
        <f t="shared" si="282"/>
        <v>0</v>
      </c>
      <c r="QS1248" s="25">
        <f t="shared" si="283"/>
        <v>0</v>
      </c>
      <c r="QT1248" s="25">
        <f t="shared" si="501"/>
        <v>0</v>
      </c>
      <c r="QU1248" s="25">
        <f t="shared" si="502"/>
        <v>0</v>
      </c>
      <c r="QV1248" s="25">
        <f t="shared" si="503"/>
        <v>0</v>
      </c>
      <c r="QW1248" s="25">
        <f t="shared" si="504"/>
        <v>0</v>
      </c>
      <c r="QX1248" s="25">
        <f t="shared" si="505"/>
        <v>0</v>
      </c>
      <c r="QY1248" s="25">
        <f t="shared" si="506"/>
        <v>0</v>
      </c>
      <c r="QZ1248" s="25">
        <f t="shared" si="284"/>
        <v>0</v>
      </c>
      <c r="RA1248" s="25">
        <f t="shared" si="284"/>
        <v>0</v>
      </c>
      <c r="RB1248" s="25">
        <f t="shared" si="284"/>
        <v>0</v>
      </c>
      <c r="RC1248" s="25">
        <f t="shared" si="285"/>
        <v>0</v>
      </c>
      <c r="RD1248" s="25">
        <f t="shared" si="285"/>
        <v>0</v>
      </c>
      <c r="RE1248" s="25">
        <f t="shared" si="285"/>
        <v>0</v>
      </c>
      <c r="RF1248" s="30"/>
      <c r="RG1248" s="30"/>
      <c r="RH1248" s="30"/>
      <c r="RI1248" s="25">
        <f t="shared" si="286"/>
        <v>0</v>
      </c>
      <c r="RJ1248" s="25">
        <f t="shared" si="287"/>
        <v>0</v>
      </c>
      <c r="RK1248" s="25">
        <f t="shared" si="288"/>
        <v>0</v>
      </c>
      <c r="RL1248" s="25">
        <f t="shared" si="289"/>
        <v>0</v>
      </c>
      <c r="RM1248" s="25">
        <f t="shared" si="290"/>
        <v>0</v>
      </c>
      <c r="RN1248" s="25">
        <f t="shared" si="291"/>
        <v>0</v>
      </c>
      <c r="RO1248" s="25">
        <f t="shared" si="507"/>
        <v>0</v>
      </c>
      <c r="RP1248" s="25">
        <f t="shared" si="508"/>
        <v>0</v>
      </c>
      <c r="RQ1248" s="25">
        <f t="shared" si="509"/>
        <v>0</v>
      </c>
      <c r="RR1248" s="25">
        <f t="shared" si="510"/>
        <v>0</v>
      </c>
      <c r="RS1248" s="25">
        <f t="shared" si="511"/>
        <v>0</v>
      </c>
      <c r="RT1248" s="25">
        <f t="shared" si="512"/>
        <v>0</v>
      </c>
      <c r="RU1248" s="25">
        <f t="shared" si="292"/>
        <v>0</v>
      </c>
      <c r="RV1248" s="25">
        <f t="shared" si="292"/>
        <v>0</v>
      </c>
      <c r="RW1248" s="25">
        <f t="shared" si="292"/>
        <v>0</v>
      </c>
      <c r="RX1248" s="25">
        <f t="shared" si="293"/>
        <v>0</v>
      </c>
      <c r="RY1248" s="25">
        <f t="shared" si="293"/>
        <v>0</v>
      </c>
      <c r="RZ1248" s="25">
        <f t="shared" si="293"/>
        <v>0</v>
      </c>
      <c r="SA1248" s="30"/>
      <c r="SB1248" s="30"/>
      <c r="SC1248" s="30"/>
      <c r="SD1248" s="25">
        <f t="shared" si="294"/>
        <v>0</v>
      </c>
      <c r="SE1248" s="25">
        <f t="shared" si="295"/>
        <v>0</v>
      </c>
      <c r="SF1248" s="25">
        <f t="shared" si="296"/>
        <v>0</v>
      </c>
      <c r="SG1248" s="25">
        <f t="shared" si="297"/>
        <v>0</v>
      </c>
      <c r="SH1248" s="25">
        <f t="shared" si="298"/>
        <v>0</v>
      </c>
      <c r="SI1248" s="25">
        <f t="shared" si="299"/>
        <v>0</v>
      </c>
      <c r="SJ1248" s="25">
        <f t="shared" si="513"/>
        <v>0</v>
      </c>
      <c r="SK1248" s="25">
        <f t="shared" si="514"/>
        <v>0</v>
      </c>
      <c r="SL1248" s="25">
        <f t="shared" si="515"/>
        <v>0</v>
      </c>
      <c r="SM1248" s="25">
        <f t="shared" si="516"/>
        <v>0</v>
      </c>
      <c r="SN1248" s="25">
        <f t="shared" si="517"/>
        <v>0</v>
      </c>
      <c r="SO1248" s="25">
        <f t="shared" si="518"/>
        <v>0</v>
      </c>
      <c r="SP1248" s="25">
        <f t="shared" si="300"/>
        <v>0</v>
      </c>
      <c r="SQ1248" s="25">
        <f t="shared" si="300"/>
        <v>0</v>
      </c>
      <c r="SR1248" s="25">
        <f t="shared" si="300"/>
        <v>0</v>
      </c>
      <c r="SS1248" s="25">
        <f t="shared" si="301"/>
        <v>0</v>
      </c>
      <c r="ST1248" s="25">
        <f t="shared" si="301"/>
        <v>0</v>
      </c>
      <c r="SU1248" s="25">
        <f t="shared" si="301"/>
        <v>0</v>
      </c>
      <c r="SV1248" s="30"/>
      <c r="SW1248" s="30"/>
      <c r="SX1248" s="30"/>
      <c r="SY1248" s="25">
        <f t="shared" si="302"/>
        <v>0</v>
      </c>
      <c r="SZ1248" s="25">
        <f t="shared" si="303"/>
        <v>0</v>
      </c>
      <c r="TA1248" s="25">
        <f t="shared" si="304"/>
        <v>0</v>
      </c>
      <c r="TB1248" s="25">
        <f t="shared" si="305"/>
        <v>0</v>
      </c>
      <c r="TC1248" s="25">
        <f t="shared" si="306"/>
        <v>0</v>
      </c>
      <c r="TD1248" s="25">
        <f t="shared" si="307"/>
        <v>0</v>
      </c>
      <c r="TE1248" s="25">
        <f t="shared" si="519"/>
        <v>0</v>
      </c>
      <c r="TF1248" s="25">
        <f t="shared" si="520"/>
        <v>0</v>
      </c>
      <c r="TG1248" s="25">
        <f t="shared" si="521"/>
        <v>0</v>
      </c>
      <c r="TH1248" s="25">
        <f t="shared" si="522"/>
        <v>0</v>
      </c>
      <c r="TI1248" s="25">
        <f t="shared" si="523"/>
        <v>0</v>
      </c>
      <c r="TJ1248" s="25">
        <f t="shared" si="524"/>
        <v>0</v>
      </c>
      <c r="TK1248" s="25">
        <f t="shared" si="308"/>
        <v>0</v>
      </c>
      <c r="TL1248" s="25">
        <f t="shared" si="308"/>
        <v>0</v>
      </c>
      <c r="TM1248" s="25">
        <f t="shared" si="308"/>
        <v>0</v>
      </c>
      <c r="TN1248" s="25">
        <f t="shared" si="309"/>
        <v>0</v>
      </c>
      <c r="TO1248" s="25">
        <f t="shared" si="309"/>
        <v>0</v>
      </c>
      <c r="TP1248" s="25">
        <f t="shared" si="309"/>
        <v>0</v>
      </c>
      <c r="TQ1248" s="30"/>
      <c r="TR1248" s="30"/>
      <c r="TS1248" s="30"/>
      <c r="TT1248" s="25">
        <f t="shared" si="310"/>
        <v>0</v>
      </c>
      <c r="TU1248" s="25">
        <f t="shared" si="311"/>
        <v>0</v>
      </c>
      <c r="TV1248" s="25">
        <f t="shared" si="312"/>
        <v>0</v>
      </c>
      <c r="TW1248" s="25">
        <f t="shared" si="313"/>
        <v>0</v>
      </c>
      <c r="TX1248" s="25">
        <f t="shared" si="314"/>
        <v>0</v>
      </c>
      <c r="TY1248" s="25">
        <f t="shared" si="315"/>
        <v>0</v>
      </c>
      <c r="TZ1248" s="25">
        <f t="shared" si="525"/>
        <v>0</v>
      </c>
      <c r="UA1248" s="25">
        <f t="shared" si="526"/>
        <v>0</v>
      </c>
      <c r="UB1248" s="25">
        <f t="shared" si="527"/>
        <v>0</v>
      </c>
      <c r="UC1248" s="25">
        <f t="shared" si="528"/>
        <v>0</v>
      </c>
      <c r="UD1248" s="25">
        <f t="shared" si="529"/>
        <v>0</v>
      </c>
      <c r="UE1248" s="25">
        <f t="shared" si="530"/>
        <v>0</v>
      </c>
      <c r="UF1248" s="25">
        <f t="shared" si="316"/>
        <v>0</v>
      </c>
      <c r="UG1248" s="25">
        <f t="shared" si="316"/>
        <v>0</v>
      </c>
      <c r="UH1248" s="25">
        <f t="shared" si="316"/>
        <v>0</v>
      </c>
      <c r="UI1248" s="25">
        <f t="shared" si="317"/>
        <v>0</v>
      </c>
      <c r="UJ1248" s="25">
        <f t="shared" si="317"/>
        <v>0</v>
      </c>
      <c r="UK1248" s="25">
        <f t="shared" si="317"/>
        <v>0</v>
      </c>
      <c r="UL1248" s="30"/>
      <c r="UM1248" s="30"/>
      <c r="UN1248" s="30"/>
      <c r="UO1248" s="25">
        <f t="shared" si="318"/>
        <v>0</v>
      </c>
      <c r="UP1248" s="25">
        <f t="shared" si="319"/>
        <v>0</v>
      </c>
      <c r="UQ1248" s="25">
        <f t="shared" si="320"/>
        <v>0</v>
      </c>
      <c r="UR1248" s="25">
        <f t="shared" si="321"/>
        <v>0</v>
      </c>
      <c r="US1248" s="25">
        <f t="shared" si="322"/>
        <v>0</v>
      </c>
      <c r="UT1248" s="25">
        <f t="shared" si="323"/>
        <v>0</v>
      </c>
      <c r="UU1248" s="25">
        <f t="shared" si="531"/>
        <v>73917.789999999994</v>
      </c>
      <c r="UV1248" s="25">
        <f t="shared" si="532"/>
        <v>77780.87</v>
      </c>
      <c r="UW1248" s="25">
        <f t="shared" si="533"/>
        <v>82610.03</v>
      </c>
      <c r="UX1248" s="25">
        <f t="shared" si="534"/>
        <v>21991.85</v>
      </c>
      <c r="UY1248" s="25">
        <f t="shared" si="535"/>
        <v>21302.99</v>
      </c>
      <c r="UZ1248" s="25">
        <f t="shared" si="536"/>
        <v>21335.62</v>
      </c>
      <c r="VA1248" s="25">
        <f t="shared" si="324"/>
        <v>0</v>
      </c>
      <c r="VB1248" s="25">
        <f t="shared" si="324"/>
        <v>0</v>
      </c>
      <c r="VC1248" s="25">
        <f t="shared" si="324"/>
        <v>0</v>
      </c>
      <c r="VD1248" s="25">
        <f t="shared" si="325"/>
        <v>0</v>
      </c>
      <c r="VE1248" s="25">
        <f t="shared" si="325"/>
        <v>0</v>
      </c>
      <c r="VF1248" s="25">
        <f t="shared" si="325"/>
        <v>0</v>
      </c>
      <c r="VG1248" s="30"/>
      <c r="VH1248" s="30"/>
      <c r="VI1248" s="30"/>
      <c r="VJ1248" s="25">
        <f t="shared" si="326"/>
        <v>0</v>
      </c>
      <c r="VK1248" s="25">
        <f t="shared" si="327"/>
        <v>0</v>
      </c>
      <c r="VL1248" s="25">
        <f t="shared" si="328"/>
        <v>0</v>
      </c>
      <c r="VM1248" s="25">
        <f t="shared" si="329"/>
        <v>0</v>
      </c>
      <c r="VN1248" s="25">
        <f t="shared" si="330"/>
        <v>0</v>
      </c>
      <c r="VO1248" s="25">
        <f t="shared" si="331"/>
        <v>0</v>
      </c>
      <c r="VP1248" s="25">
        <f t="shared" si="537"/>
        <v>0</v>
      </c>
      <c r="VQ1248" s="25">
        <f t="shared" si="538"/>
        <v>0</v>
      </c>
      <c r="VR1248" s="25">
        <f t="shared" si="539"/>
        <v>0</v>
      </c>
      <c r="VS1248" s="25">
        <f t="shared" si="540"/>
        <v>0</v>
      </c>
      <c r="VT1248" s="25">
        <f t="shared" si="541"/>
        <v>0</v>
      </c>
      <c r="VU1248" s="25">
        <f t="shared" si="542"/>
        <v>0</v>
      </c>
      <c r="VV1248" s="25">
        <f t="shared" si="332"/>
        <v>0</v>
      </c>
      <c r="VW1248" s="25">
        <f t="shared" si="332"/>
        <v>0</v>
      </c>
      <c r="VX1248" s="25">
        <f t="shared" si="332"/>
        <v>0</v>
      </c>
      <c r="VY1248" s="25">
        <f t="shared" si="333"/>
        <v>0</v>
      </c>
      <c r="VZ1248" s="25">
        <f t="shared" si="333"/>
        <v>0</v>
      </c>
      <c r="WA1248" s="25">
        <f t="shared" si="333"/>
        <v>0</v>
      </c>
      <c r="WB1248" s="30"/>
      <c r="WC1248" s="30"/>
      <c r="WD1248" s="30"/>
      <c r="WE1248" s="25">
        <f t="shared" si="334"/>
        <v>0</v>
      </c>
      <c r="WF1248" s="25">
        <f t="shared" si="335"/>
        <v>0</v>
      </c>
      <c r="WG1248" s="25">
        <f t="shared" si="336"/>
        <v>0</v>
      </c>
      <c r="WH1248" s="25">
        <f t="shared" si="337"/>
        <v>0</v>
      </c>
      <c r="WI1248" s="25">
        <f t="shared" si="338"/>
        <v>0</v>
      </c>
      <c r="WJ1248" s="25">
        <f t="shared" si="339"/>
        <v>0</v>
      </c>
      <c r="WK1248" s="25">
        <f t="shared" si="543"/>
        <v>0</v>
      </c>
      <c r="WL1248" s="25">
        <f t="shared" si="544"/>
        <v>0</v>
      </c>
      <c r="WM1248" s="25">
        <f t="shared" si="545"/>
        <v>0</v>
      </c>
      <c r="WN1248" s="25">
        <f t="shared" si="546"/>
        <v>0</v>
      </c>
      <c r="WO1248" s="25">
        <f t="shared" si="547"/>
        <v>0</v>
      </c>
      <c r="WP1248" s="25">
        <f t="shared" si="548"/>
        <v>0</v>
      </c>
      <c r="WQ1248" s="25">
        <f t="shared" si="340"/>
        <v>0</v>
      </c>
      <c r="WR1248" s="25">
        <f t="shared" si="340"/>
        <v>0</v>
      </c>
      <c r="WS1248" s="25">
        <f t="shared" si="340"/>
        <v>0</v>
      </c>
      <c r="WT1248" s="25">
        <f t="shared" si="341"/>
        <v>0</v>
      </c>
      <c r="WU1248" s="25">
        <f t="shared" si="341"/>
        <v>0</v>
      </c>
      <c r="WV1248" s="25">
        <f t="shared" si="341"/>
        <v>0</v>
      </c>
      <c r="WW1248" s="30"/>
      <c r="WX1248" s="30"/>
      <c r="WY1248" s="30"/>
      <c r="WZ1248" s="25">
        <f t="shared" si="342"/>
        <v>0</v>
      </c>
      <c r="XA1248" s="25">
        <f t="shared" si="343"/>
        <v>0</v>
      </c>
      <c r="XB1248" s="25">
        <f t="shared" si="344"/>
        <v>0</v>
      </c>
      <c r="XC1248" s="25">
        <f t="shared" si="345"/>
        <v>0</v>
      </c>
      <c r="XD1248" s="25">
        <f t="shared" si="346"/>
        <v>0</v>
      </c>
      <c r="XE1248" s="25">
        <f t="shared" si="347"/>
        <v>0</v>
      </c>
      <c r="XF1248" s="25">
        <f t="shared" si="549"/>
        <v>0</v>
      </c>
      <c r="XG1248" s="25">
        <f t="shared" si="550"/>
        <v>0</v>
      </c>
      <c r="XH1248" s="25">
        <f t="shared" si="551"/>
        <v>0</v>
      </c>
      <c r="XI1248" s="25">
        <f t="shared" si="552"/>
        <v>0</v>
      </c>
      <c r="XJ1248" s="25">
        <f t="shared" si="553"/>
        <v>0</v>
      </c>
      <c r="XK1248" s="25">
        <f t="shared" si="554"/>
        <v>0</v>
      </c>
      <c r="XL1248" s="25">
        <f t="shared" si="348"/>
        <v>0</v>
      </c>
      <c r="XM1248" s="25">
        <f t="shared" si="348"/>
        <v>0</v>
      </c>
      <c r="XN1248" s="25">
        <f t="shared" si="348"/>
        <v>0</v>
      </c>
      <c r="XO1248" s="25">
        <f t="shared" si="349"/>
        <v>0</v>
      </c>
      <c r="XP1248" s="25">
        <f t="shared" si="349"/>
        <v>0</v>
      </c>
      <c r="XQ1248" s="25">
        <f t="shared" si="349"/>
        <v>0</v>
      </c>
      <c r="XR1248" s="30"/>
      <c r="XS1248" s="30"/>
      <c r="XT1248" s="30"/>
      <c r="XU1248" s="25">
        <f t="shared" si="350"/>
        <v>0</v>
      </c>
      <c r="XV1248" s="25">
        <f t="shared" si="351"/>
        <v>0</v>
      </c>
      <c r="XW1248" s="25">
        <f t="shared" si="352"/>
        <v>0</v>
      </c>
      <c r="XX1248" s="25">
        <f t="shared" si="353"/>
        <v>0</v>
      </c>
      <c r="XY1248" s="25">
        <f t="shared" si="354"/>
        <v>0</v>
      </c>
      <c r="XZ1248" s="25">
        <f t="shared" si="355"/>
        <v>0</v>
      </c>
      <c r="YA1248" s="25">
        <f t="shared" si="555"/>
        <v>0</v>
      </c>
      <c r="YB1248" s="25">
        <f t="shared" si="556"/>
        <v>0</v>
      </c>
      <c r="YC1248" s="25">
        <f t="shared" si="557"/>
        <v>0</v>
      </c>
      <c r="YD1248" s="25">
        <f t="shared" si="558"/>
        <v>0</v>
      </c>
      <c r="YE1248" s="25">
        <f t="shared" si="559"/>
        <v>0</v>
      </c>
      <c r="YF1248" s="25">
        <f t="shared" si="560"/>
        <v>0</v>
      </c>
      <c r="YG1248" s="25">
        <f t="shared" si="356"/>
        <v>0</v>
      </c>
      <c r="YH1248" s="25">
        <f t="shared" si="356"/>
        <v>0</v>
      </c>
      <c r="YI1248" s="25">
        <f t="shared" si="356"/>
        <v>0</v>
      </c>
      <c r="YJ1248" s="25">
        <f t="shared" si="357"/>
        <v>0</v>
      </c>
      <c r="YK1248" s="25">
        <f t="shared" si="357"/>
        <v>0</v>
      </c>
      <c r="YL1248" s="25">
        <f t="shared" si="357"/>
        <v>0</v>
      </c>
      <c r="YM1248" s="59">
        <f t="shared" si="561"/>
        <v>0</v>
      </c>
      <c r="YN1248" s="59">
        <f t="shared" si="358"/>
        <v>0</v>
      </c>
      <c r="YO1248" s="59">
        <f t="shared" si="358"/>
        <v>0</v>
      </c>
      <c r="YP1248" s="25">
        <f t="shared" si="359"/>
        <v>0</v>
      </c>
      <c r="YQ1248" s="25">
        <f t="shared" si="360"/>
        <v>0</v>
      </c>
      <c r="YR1248" s="25">
        <f t="shared" si="361"/>
        <v>0</v>
      </c>
      <c r="YS1248" s="25">
        <f t="shared" si="362"/>
        <v>0</v>
      </c>
      <c r="YT1248" s="25">
        <f t="shared" si="363"/>
        <v>0</v>
      </c>
      <c r="YU1248" s="25">
        <f t="shared" si="364"/>
        <v>0</v>
      </c>
      <c r="YV1248" s="25">
        <f t="shared" si="562"/>
        <v>74333.17</v>
      </c>
      <c r="YW1248" s="25">
        <f t="shared" si="563"/>
        <v>77161.16</v>
      </c>
      <c r="YX1248" s="25">
        <f t="shared" si="564"/>
        <v>81744.63</v>
      </c>
      <c r="YY1248" s="25">
        <f t="shared" si="565"/>
        <v>32416.67</v>
      </c>
      <c r="YZ1248" s="25">
        <f t="shared" si="566"/>
        <v>31318.11</v>
      </c>
      <c r="ZA1248" s="25">
        <f t="shared" si="567"/>
        <v>31368.32</v>
      </c>
      <c r="ZB1248" s="25">
        <f t="shared" si="365"/>
        <v>0</v>
      </c>
      <c r="ZC1248" s="25">
        <f t="shared" si="365"/>
        <v>0</v>
      </c>
      <c r="ZD1248" s="25">
        <f t="shared" si="365"/>
        <v>0</v>
      </c>
      <c r="ZE1248" s="25">
        <f t="shared" si="366"/>
        <v>0</v>
      </c>
      <c r="ZF1248" s="25">
        <f t="shared" si="366"/>
        <v>0</v>
      </c>
      <c r="ZG1248" s="25">
        <f t="shared" si="366"/>
        <v>0</v>
      </c>
    </row>
    <row r="1249" spans="1:683" ht="86.25" hidden="1" customHeight="1">
      <c r="A1249" s="26" t="s">
        <v>73</v>
      </c>
      <c r="B1249" s="87" t="s">
        <v>84</v>
      </c>
      <c r="C1249" s="5"/>
      <c r="D1249" s="160"/>
      <c r="E1249" s="76"/>
      <c r="F1249" s="38">
        <f t="shared" si="112"/>
        <v>106037</v>
      </c>
      <c r="G1249" s="38">
        <f t="shared" si="112"/>
        <v>106859</v>
      </c>
      <c r="H1249" s="38">
        <f t="shared" si="112"/>
        <v>107792</v>
      </c>
      <c r="I1249" s="25">
        <f t="shared" si="113"/>
        <v>201109</v>
      </c>
      <c r="J1249" s="25">
        <f t="shared" si="114"/>
        <v>205135</v>
      </c>
      <c r="K1249" s="25">
        <f t="shared" si="115"/>
        <v>209926</v>
      </c>
      <c r="L1249" s="30"/>
      <c r="M1249" s="30"/>
      <c r="N1249" s="30"/>
      <c r="O1249" s="25">
        <f t="shared" si="367"/>
        <v>0</v>
      </c>
      <c r="P1249" s="25">
        <f t="shared" si="368"/>
        <v>0</v>
      </c>
      <c r="Q1249" s="25">
        <f t="shared" si="369"/>
        <v>0</v>
      </c>
      <c r="R1249" s="25">
        <f t="shared" si="370"/>
        <v>0</v>
      </c>
      <c r="S1249" s="25">
        <f t="shared" si="371"/>
        <v>0</v>
      </c>
      <c r="T1249" s="25">
        <f t="shared" si="372"/>
        <v>0</v>
      </c>
      <c r="U1249" s="25">
        <f t="shared" si="373"/>
        <v>0</v>
      </c>
      <c r="V1249" s="25">
        <f t="shared" si="374"/>
        <v>0</v>
      </c>
      <c r="W1249" s="25">
        <f t="shared" si="375"/>
        <v>0</v>
      </c>
      <c r="X1249" s="25">
        <f t="shared" si="376"/>
        <v>0</v>
      </c>
      <c r="Y1249" s="25">
        <f t="shared" si="377"/>
        <v>0</v>
      </c>
      <c r="Z1249" s="25">
        <f t="shared" si="378"/>
        <v>0</v>
      </c>
      <c r="AA1249" s="25">
        <f t="shared" si="379"/>
        <v>0</v>
      </c>
      <c r="AB1249" s="25">
        <f t="shared" si="116"/>
        <v>0</v>
      </c>
      <c r="AC1249" s="25">
        <f t="shared" si="116"/>
        <v>0</v>
      </c>
      <c r="AD1249" s="25">
        <f t="shared" si="380"/>
        <v>0</v>
      </c>
      <c r="AE1249" s="25">
        <f t="shared" si="117"/>
        <v>0</v>
      </c>
      <c r="AF1249" s="25">
        <f t="shared" si="117"/>
        <v>0</v>
      </c>
      <c r="AG1249" s="30"/>
      <c r="AH1249" s="30"/>
      <c r="AI1249" s="30"/>
      <c r="AJ1249" s="25">
        <f t="shared" si="118"/>
        <v>0</v>
      </c>
      <c r="AK1249" s="25">
        <f t="shared" si="119"/>
        <v>0</v>
      </c>
      <c r="AL1249" s="25">
        <f t="shared" si="120"/>
        <v>0</v>
      </c>
      <c r="AM1249" s="25">
        <f t="shared" si="121"/>
        <v>0</v>
      </c>
      <c r="AN1249" s="25">
        <f t="shared" si="122"/>
        <v>0</v>
      </c>
      <c r="AO1249" s="25">
        <f t="shared" si="123"/>
        <v>0</v>
      </c>
      <c r="AP1249" s="25">
        <f t="shared" si="381"/>
        <v>0</v>
      </c>
      <c r="AQ1249" s="25">
        <f t="shared" si="382"/>
        <v>0</v>
      </c>
      <c r="AR1249" s="25">
        <f t="shared" si="383"/>
        <v>0</v>
      </c>
      <c r="AS1249" s="25">
        <f t="shared" si="384"/>
        <v>0</v>
      </c>
      <c r="AT1249" s="25">
        <f t="shared" si="385"/>
        <v>0</v>
      </c>
      <c r="AU1249" s="25">
        <f t="shared" si="386"/>
        <v>0</v>
      </c>
      <c r="AV1249" s="25">
        <f t="shared" si="124"/>
        <v>0</v>
      </c>
      <c r="AW1249" s="25">
        <f t="shared" si="124"/>
        <v>0</v>
      </c>
      <c r="AX1249" s="25">
        <f t="shared" si="124"/>
        <v>0</v>
      </c>
      <c r="AY1249" s="25">
        <f t="shared" si="125"/>
        <v>0</v>
      </c>
      <c r="AZ1249" s="25">
        <f t="shared" si="125"/>
        <v>0</v>
      </c>
      <c r="BA1249" s="25">
        <f t="shared" si="125"/>
        <v>0</v>
      </c>
      <c r="BB1249" s="30"/>
      <c r="BC1249" s="30"/>
      <c r="BD1249" s="30"/>
      <c r="BE1249" s="25">
        <f t="shared" si="126"/>
        <v>0</v>
      </c>
      <c r="BF1249" s="25">
        <f t="shared" si="127"/>
        <v>0</v>
      </c>
      <c r="BG1249" s="25">
        <f t="shared" si="128"/>
        <v>0</v>
      </c>
      <c r="BH1249" s="25">
        <f t="shared" si="129"/>
        <v>0</v>
      </c>
      <c r="BI1249" s="25">
        <f t="shared" si="130"/>
        <v>0</v>
      </c>
      <c r="BJ1249" s="25">
        <f t="shared" si="131"/>
        <v>0</v>
      </c>
      <c r="BK1249" s="25">
        <f t="shared" si="387"/>
        <v>0</v>
      </c>
      <c r="BL1249" s="25">
        <f t="shared" si="388"/>
        <v>0</v>
      </c>
      <c r="BM1249" s="25">
        <f t="shared" si="389"/>
        <v>0</v>
      </c>
      <c r="BN1249" s="25">
        <f t="shared" si="390"/>
        <v>0</v>
      </c>
      <c r="BO1249" s="25">
        <f t="shared" si="391"/>
        <v>0</v>
      </c>
      <c r="BP1249" s="25">
        <f t="shared" si="392"/>
        <v>0</v>
      </c>
      <c r="BQ1249" s="25">
        <f t="shared" si="132"/>
        <v>0</v>
      </c>
      <c r="BR1249" s="25">
        <f t="shared" si="132"/>
        <v>0</v>
      </c>
      <c r="BS1249" s="25">
        <f t="shared" si="132"/>
        <v>0</v>
      </c>
      <c r="BT1249" s="25">
        <f t="shared" si="133"/>
        <v>0</v>
      </c>
      <c r="BU1249" s="25">
        <f t="shared" si="133"/>
        <v>0</v>
      </c>
      <c r="BV1249" s="25">
        <f t="shared" si="133"/>
        <v>0</v>
      </c>
      <c r="BW1249" s="30"/>
      <c r="BX1249" s="30"/>
      <c r="BY1249" s="30"/>
      <c r="BZ1249" s="25">
        <f t="shared" si="134"/>
        <v>0</v>
      </c>
      <c r="CA1249" s="25">
        <f t="shared" si="135"/>
        <v>0</v>
      </c>
      <c r="CB1249" s="25">
        <f t="shared" si="136"/>
        <v>0</v>
      </c>
      <c r="CC1249" s="25">
        <f t="shared" si="137"/>
        <v>0</v>
      </c>
      <c r="CD1249" s="25">
        <f t="shared" si="138"/>
        <v>0</v>
      </c>
      <c r="CE1249" s="25">
        <f t="shared" si="139"/>
        <v>0</v>
      </c>
      <c r="CF1249" s="25">
        <f t="shared" si="393"/>
        <v>0</v>
      </c>
      <c r="CG1249" s="25">
        <f t="shared" si="394"/>
        <v>0</v>
      </c>
      <c r="CH1249" s="25">
        <f t="shared" si="395"/>
        <v>0</v>
      </c>
      <c r="CI1249" s="25">
        <f t="shared" si="396"/>
        <v>0</v>
      </c>
      <c r="CJ1249" s="25">
        <f t="shared" si="397"/>
        <v>0</v>
      </c>
      <c r="CK1249" s="25">
        <f t="shared" si="398"/>
        <v>0</v>
      </c>
      <c r="CL1249" s="25">
        <f t="shared" si="140"/>
        <v>0</v>
      </c>
      <c r="CM1249" s="25">
        <f t="shared" si="140"/>
        <v>0</v>
      </c>
      <c r="CN1249" s="25">
        <f t="shared" si="140"/>
        <v>0</v>
      </c>
      <c r="CO1249" s="25">
        <f t="shared" si="141"/>
        <v>0</v>
      </c>
      <c r="CP1249" s="25">
        <f t="shared" si="141"/>
        <v>0</v>
      </c>
      <c r="CQ1249" s="25">
        <f t="shared" si="141"/>
        <v>0</v>
      </c>
      <c r="CR1249" s="30"/>
      <c r="CS1249" s="30"/>
      <c r="CT1249" s="30"/>
      <c r="CU1249" s="25">
        <f t="shared" si="142"/>
        <v>0</v>
      </c>
      <c r="CV1249" s="25">
        <f t="shared" si="143"/>
        <v>0</v>
      </c>
      <c r="CW1249" s="25">
        <f t="shared" si="144"/>
        <v>0</v>
      </c>
      <c r="CX1249" s="25">
        <f t="shared" si="145"/>
        <v>0</v>
      </c>
      <c r="CY1249" s="25">
        <f t="shared" si="146"/>
        <v>0</v>
      </c>
      <c r="CZ1249" s="25">
        <f t="shared" si="147"/>
        <v>0</v>
      </c>
      <c r="DA1249" s="25">
        <f t="shared" si="399"/>
        <v>0</v>
      </c>
      <c r="DB1249" s="25">
        <f t="shared" si="400"/>
        <v>0</v>
      </c>
      <c r="DC1249" s="25">
        <f t="shared" si="401"/>
        <v>0</v>
      </c>
      <c r="DD1249" s="25">
        <f t="shared" si="402"/>
        <v>0</v>
      </c>
      <c r="DE1249" s="25">
        <f t="shared" si="403"/>
        <v>0</v>
      </c>
      <c r="DF1249" s="25">
        <f t="shared" si="404"/>
        <v>0</v>
      </c>
      <c r="DG1249" s="25">
        <f t="shared" si="148"/>
        <v>0</v>
      </c>
      <c r="DH1249" s="25">
        <f t="shared" si="148"/>
        <v>0</v>
      </c>
      <c r="DI1249" s="25">
        <f t="shared" si="148"/>
        <v>0</v>
      </c>
      <c r="DJ1249" s="25">
        <f t="shared" si="149"/>
        <v>0</v>
      </c>
      <c r="DK1249" s="25">
        <f t="shared" si="149"/>
        <v>0</v>
      </c>
      <c r="DL1249" s="25">
        <f t="shared" si="149"/>
        <v>0</v>
      </c>
      <c r="DM1249" s="30"/>
      <c r="DN1249" s="30"/>
      <c r="DO1249" s="30"/>
      <c r="DP1249" s="25">
        <f t="shared" si="150"/>
        <v>0</v>
      </c>
      <c r="DQ1249" s="25">
        <f t="shared" si="151"/>
        <v>0</v>
      </c>
      <c r="DR1249" s="25">
        <f t="shared" si="152"/>
        <v>0</v>
      </c>
      <c r="DS1249" s="25">
        <f t="shared" si="153"/>
        <v>0</v>
      </c>
      <c r="DT1249" s="25">
        <f t="shared" si="154"/>
        <v>0</v>
      </c>
      <c r="DU1249" s="25">
        <f t="shared" si="155"/>
        <v>0</v>
      </c>
      <c r="DV1249" s="25">
        <f t="shared" si="405"/>
        <v>0</v>
      </c>
      <c r="DW1249" s="25">
        <f t="shared" si="406"/>
        <v>0</v>
      </c>
      <c r="DX1249" s="25">
        <f t="shared" si="407"/>
        <v>0</v>
      </c>
      <c r="DY1249" s="25">
        <f t="shared" si="408"/>
        <v>0</v>
      </c>
      <c r="DZ1249" s="25">
        <f t="shared" si="409"/>
        <v>0</v>
      </c>
      <c r="EA1249" s="25">
        <f t="shared" si="410"/>
        <v>0</v>
      </c>
      <c r="EB1249" s="25">
        <f t="shared" si="156"/>
        <v>0</v>
      </c>
      <c r="EC1249" s="25">
        <f t="shared" si="156"/>
        <v>0</v>
      </c>
      <c r="ED1249" s="25">
        <f t="shared" si="156"/>
        <v>0</v>
      </c>
      <c r="EE1249" s="25">
        <f t="shared" si="157"/>
        <v>0</v>
      </c>
      <c r="EF1249" s="25">
        <f t="shared" si="157"/>
        <v>0</v>
      </c>
      <c r="EG1249" s="25">
        <f t="shared" si="157"/>
        <v>0</v>
      </c>
      <c r="EH1249" s="30"/>
      <c r="EI1249" s="30"/>
      <c r="EJ1249" s="30"/>
      <c r="EK1249" s="25">
        <f t="shared" si="158"/>
        <v>0</v>
      </c>
      <c r="EL1249" s="25">
        <f t="shared" si="159"/>
        <v>0</v>
      </c>
      <c r="EM1249" s="25">
        <f t="shared" si="160"/>
        <v>0</v>
      </c>
      <c r="EN1249" s="25">
        <f t="shared" si="161"/>
        <v>0</v>
      </c>
      <c r="EO1249" s="25">
        <f t="shared" si="162"/>
        <v>0</v>
      </c>
      <c r="EP1249" s="25">
        <f t="shared" si="163"/>
        <v>0</v>
      </c>
      <c r="EQ1249" s="25">
        <f t="shared" si="411"/>
        <v>0</v>
      </c>
      <c r="ER1249" s="25">
        <f t="shared" si="412"/>
        <v>0</v>
      </c>
      <c r="ES1249" s="25">
        <f t="shared" si="413"/>
        <v>0</v>
      </c>
      <c r="ET1249" s="25">
        <f t="shared" si="414"/>
        <v>0</v>
      </c>
      <c r="EU1249" s="25">
        <f t="shared" si="415"/>
        <v>0</v>
      </c>
      <c r="EV1249" s="25">
        <f t="shared" si="416"/>
        <v>0</v>
      </c>
      <c r="EW1249" s="25">
        <f t="shared" si="164"/>
        <v>0</v>
      </c>
      <c r="EX1249" s="25">
        <f t="shared" si="164"/>
        <v>0</v>
      </c>
      <c r="EY1249" s="25">
        <f t="shared" si="164"/>
        <v>0</v>
      </c>
      <c r="EZ1249" s="25">
        <f t="shared" si="165"/>
        <v>0</v>
      </c>
      <c r="FA1249" s="25">
        <f t="shared" si="165"/>
        <v>0</v>
      </c>
      <c r="FB1249" s="25">
        <f t="shared" si="165"/>
        <v>0</v>
      </c>
      <c r="FC1249" s="30"/>
      <c r="FD1249" s="30"/>
      <c r="FE1249" s="30"/>
      <c r="FF1249" s="25">
        <f t="shared" si="166"/>
        <v>0</v>
      </c>
      <c r="FG1249" s="25">
        <f t="shared" si="167"/>
        <v>0</v>
      </c>
      <c r="FH1249" s="25">
        <f t="shared" si="168"/>
        <v>0</v>
      </c>
      <c r="FI1249" s="25">
        <f t="shared" si="169"/>
        <v>0</v>
      </c>
      <c r="FJ1249" s="25">
        <f t="shared" si="170"/>
        <v>0</v>
      </c>
      <c r="FK1249" s="25">
        <f t="shared" si="171"/>
        <v>0</v>
      </c>
      <c r="FL1249" s="25">
        <f t="shared" si="417"/>
        <v>0</v>
      </c>
      <c r="FM1249" s="25">
        <f t="shared" si="418"/>
        <v>0</v>
      </c>
      <c r="FN1249" s="25">
        <f t="shared" si="419"/>
        <v>0</v>
      </c>
      <c r="FO1249" s="25">
        <f t="shared" si="420"/>
        <v>0</v>
      </c>
      <c r="FP1249" s="25">
        <f t="shared" si="421"/>
        <v>0</v>
      </c>
      <c r="FQ1249" s="25">
        <f t="shared" si="422"/>
        <v>0</v>
      </c>
      <c r="FR1249" s="25">
        <f t="shared" si="172"/>
        <v>0</v>
      </c>
      <c r="FS1249" s="25">
        <f t="shared" si="172"/>
        <v>0</v>
      </c>
      <c r="FT1249" s="25">
        <f t="shared" si="172"/>
        <v>0</v>
      </c>
      <c r="FU1249" s="25">
        <f t="shared" si="173"/>
        <v>0</v>
      </c>
      <c r="FV1249" s="25">
        <f t="shared" si="173"/>
        <v>0</v>
      </c>
      <c r="FW1249" s="25">
        <f t="shared" si="173"/>
        <v>0</v>
      </c>
      <c r="FX1249" s="30"/>
      <c r="FY1249" s="30"/>
      <c r="FZ1249" s="30"/>
      <c r="GA1249" s="25">
        <f t="shared" si="174"/>
        <v>0</v>
      </c>
      <c r="GB1249" s="25">
        <f t="shared" si="175"/>
        <v>0</v>
      </c>
      <c r="GC1249" s="25">
        <f t="shared" si="176"/>
        <v>0</v>
      </c>
      <c r="GD1249" s="25">
        <f t="shared" si="177"/>
        <v>0</v>
      </c>
      <c r="GE1249" s="25">
        <f t="shared" si="178"/>
        <v>0</v>
      </c>
      <c r="GF1249" s="25">
        <f t="shared" si="179"/>
        <v>0</v>
      </c>
      <c r="GG1249" s="25">
        <f t="shared" si="423"/>
        <v>0</v>
      </c>
      <c r="GH1249" s="25">
        <f t="shared" si="424"/>
        <v>0</v>
      </c>
      <c r="GI1249" s="25">
        <f t="shared" si="425"/>
        <v>0</v>
      </c>
      <c r="GJ1249" s="25">
        <f t="shared" si="426"/>
        <v>0</v>
      </c>
      <c r="GK1249" s="25">
        <f t="shared" si="427"/>
        <v>0</v>
      </c>
      <c r="GL1249" s="25">
        <f t="shared" si="428"/>
        <v>0</v>
      </c>
      <c r="GM1249" s="25">
        <f t="shared" si="180"/>
        <v>0</v>
      </c>
      <c r="GN1249" s="25">
        <f t="shared" si="180"/>
        <v>0</v>
      </c>
      <c r="GO1249" s="25">
        <f t="shared" si="180"/>
        <v>0</v>
      </c>
      <c r="GP1249" s="25">
        <f t="shared" si="181"/>
        <v>0</v>
      </c>
      <c r="GQ1249" s="25">
        <f t="shared" si="181"/>
        <v>0</v>
      </c>
      <c r="GR1249" s="25">
        <f t="shared" si="181"/>
        <v>0</v>
      </c>
      <c r="GS1249" s="30"/>
      <c r="GT1249" s="30"/>
      <c r="GU1249" s="30"/>
      <c r="GV1249" s="25">
        <f t="shared" si="182"/>
        <v>0</v>
      </c>
      <c r="GW1249" s="25">
        <f t="shared" si="183"/>
        <v>0</v>
      </c>
      <c r="GX1249" s="25">
        <f t="shared" si="184"/>
        <v>0</v>
      </c>
      <c r="GY1249" s="25">
        <f t="shared" si="185"/>
        <v>0</v>
      </c>
      <c r="GZ1249" s="25">
        <f t="shared" si="186"/>
        <v>0</v>
      </c>
      <c r="HA1249" s="25">
        <f t="shared" si="187"/>
        <v>0</v>
      </c>
      <c r="HB1249" s="25">
        <f t="shared" si="429"/>
        <v>121061.85</v>
      </c>
      <c r="HC1249" s="25">
        <f t="shared" si="430"/>
        <v>121652.02</v>
      </c>
      <c r="HD1249" s="25">
        <f t="shared" si="431"/>
        <v>128429.25</v>
      </c>
      <c r="HE1249" s="25">
        <f t="shared" si="432"/>
        <v>70784.800000000003</v>
      </c>
      <c r="HF1249" s="25">
        <f t="shared" si="433"/>
        <v>68223.100000000006</v>
      </c>
      <c r="HG1249" s="25">
        <f t="shared" si="434"/>
        <v>68348.070000000007</v>
      </c>
      <c r="HH1249" s="25">
        <f t="shared" si="188"/>
        <v>0</v>
      </c>
      <c r="HI1249" s="25">
        <f t="shared" si="188"/>
        <v>0</v>
      </c>
      <c r="HJ1249" s="25">
        <f t="shared" si="188"/>
        <v>0</v>
      </c>
      <c r="HK1249" s="25">
        <f t="shared" si="189"/>
        <v>0</v>
      </c>
      <c r="HL1249" s="25">
        <f t="shared" si="189"/>
        <v>0</v>
      </c>
      <c r="HM1249" s="25">
        <f t="shared" si="189"/>
        <v>0</v>
      </c>
      <c r="HN1249" s="30"/>
      <c r="HO1249" s="30"/>
      <c r="HP1249" s="30"/>
      <c r="HQ1249" s="25">
        <f t="shared" si="190"/>
        <v>0</v>
      </c>
      <c r="HR1249" s="25">
        <f t="shared" si="191"/>
        <v>0</v>
      </c>
      <c r="HS1249" s="25">
        <f t="shared" si="192"/>
        <v>0</v>
      </c>
      <c r="HT1249" s="25">
        <f t="shared" si="193"/>
        <v>0</v>
      </c>
      <c r="HU1249" s="25">
        <f t="shared" si="194"/>
        <v>0</v>
      </c>
      <c r="HV1249" s="25">
        <f t="shared" si="195"/>
        <v>0</v>
      </c>
      <c r="HW1249" s="25">
        <f t="shared" si="435"/>
        <v>0</v>
      </c>
      <c r="HX1249" s="25">
        <f t="shared" si="436"/>
        <v>0</v>
      </c>
      <c r="HY1249" s="25">
        <f t="shared" si="437"/>
        <v>0</v>
      </c>
      <c r="HZ1249" s="25">
        <f t="shared" si="438"/>
        <v>0</v>
      </c>
      <c r="IA1249" s="25">
        <f t="shared" si="439"/>
        <v>0</v>
      </c>
      <c r="IB1249" s="25">
        <f t="shared" si="440"/>
        <v>0</v>
      </c>
      <c r="IC1249" s="25">
        <f t="shared" si="196"/>
        <v>0</v>
      </c>
      <c r="ID1249" s="25">
        <f t="shared" si="196"/>
        <v>0</v>
      </c>
      <c r="IE1249" s="25">
        <f t="shared" si="196"/>
        <v>0</v>
      </c>
      <c r="IF1249" s="25">
        <f t="shared" si="197"/>
        <v>0</v>
      </c>
      <c r="IG1249" s="25">
        <f t="shared" si="197"/>
        <v>0</v>
      </c>
      <c r="IH1249" s="25">
        <f t="shared" si="197"/>
        <v>0</v>
      </c>
      <c r="II1249" s="30"/>
      <c r="IJ1249" s="30"/>
      <c r="IK1249" s="30"/>
      <c r="IL1249" s="25">
        <f t="shared" si="198"/>
        <v>0</v>
      </c>
      <c r="IM1249" s="25">
        <f t="shared" si="199"/>
        <v>0</v>
      </c>
      <c r="IN1249" s="25">
        <f t="shared" si="200"/>
        <v>0</v>
      </c>
      <c r="IO1249" s="25">
        <f t="shared" si="201"/>
        <v>0</v>
      </c>
      <c r="IP1249" s="25">
        <f t="shared" si="202"/>
        <v>0</v>
      </c>
      <c r="IQ1249" s="25">
        <f t="shared" si="203"/>
        <v>0</v>
      </c>
      <c r="IR1249" s="25">
        <f t="shared" si="441"/>
        <v>0</v>
      </c>
      <c r="IS1249" s="25">
        <f t="shared" si="442"/>
        <v>0</v>
      </c>
      <c r="IT1249" s="25">
        <f t="shared" si="443"/>
        <v>0</v>
      </c>
      <c r="IU1249" s="25">
        <f t="shared" si="444"/>
        <v>0</v>
      </c>
      <c r="IV1249" s="25">
        <f t="shared" si="445"/>
        <v>0</v>
      </c>
      <c r="IW1249" s="25">
        <f t="shared" si="446"/>
        <v>0</v>
      </c>
      <c r="IX1249" s="25">
        <f t="shared" si="204"/>
        <v>0</v>
      </c>
      <c r="IY1249" s="25">
        <f t="shared" si="204"/>
        <v>0</v>
      </c>
      <c r="IZ1249" s="25">
        <f t="shared" si="204"/>
        <v>0</v>
      </c>
      <c r="JA1249" s="25">
        <f t="shared" si="205"/>
        <v>0</v>
      </c>
      <c r="JB1249" s="25">
        <f t="shared" si="205"/>
        <v>0</v>
      </c>
      <c r="JC1249" s="25">
        <f t="shared" si="205"/>
        <v>0</v>
      </c>
      <c r="JD1249" s="30"/>
      <c r="JE1249" s="30"/>
      <c r="JF1249" s="30"/>
      <c r="JG1249" s="25">
        <f t="shared" si="206"/>
        <v>0</v>
      </c>
      <c r="JH1249" s="25">
        <f t="shared" si="207"/>
        <v>0</v>
      </c>
      <c r="JI1249" s="25">
        <f t="shared" si="208"/>
        <v>0</v>
      </c>
      <c r="JJ1249" s="25">
        <f t="shared" si="209"/>
        <v>0</v>
      </c>
      <c r="JK1249" s="25">
        <f t="shared" si="210"/>
        <v>0</v>
      </c>
      <c r="JL1249" s="25">
        <f t="shared" si="211"/>
        <v>0</v>
      </c>
      <c r="JM1249" s="25">
        <f t="shared" si="447"/>
        <v>0</v>
      </c>
      <c r="JN1249" s="25">
        <f t="shared" si="448"/>
        <v>0</v>
      </c>
      <c r="JO1249" s="25">
        <f t="shared" si="449"/>
        <v>0</v>
      </c>
      <c r="JP1249" s="25">
        <f t="shared" si="450"/>
        <v>0</v>
      </c>
      <c r="JQ1249" s="25">
        <f t="shared" si="451"/>
        <v>0</v>
      </c>
      <c r="JR1249" s="25">
        <f t="shared" si="452"/>
        <v>0</v>
      </c>
      <c r="JS1249" s="25">
        <f t="shared" si="212"/>
        <v>0</v>
      </c>
      <c r="JT1249" s="25">
        <f t="shared" si="212"/>
        <v>0</v>
      </c>
      <c r="JU1249" s="25">
        <f t="shared" si="212"/>
        <v>0</v>
      </c>
      <c r="JV1249" s="25">
        <f t="shared" si="213"/>
        <v>0</v>
      </c>
      <c r="JW1249" s="25">
        <f t="shared" si="213"/>
        <v>0</v>
      </c>
      <c r="JX1249" s="25">
        <f t="shared" si="213"/>
        <v>0</v>
      </c>
      <c r="JY1249" s="30"/>
      <c r="JZ1249" s="30"/>
      <c r="KA1249" s="30"/>
      <c r="KB1249" s="25">
        <f t="shared" si="214"/>
        <v>0</v>
      </c>
      <c r="KC1249" s="25">
        <f t="shared" si="215"/>
        <v>0</v>
      </c>
      <c r="KD1249" s="25">
        <f t="shared" si="216"/>
        <v>0</v>
      </c>
      <c r="KE1249" s="25">
        <f t="shared" si="217"/>
        <v>0</v>
      </c>
      <c r="KF1249" s="25">
        <f t="shared" si="218"/>
        <v>0</v>
      </c>
      <c r="KG1249" s="25">
        <f t="shared" si="219"/>
        <v>0</v>
      </c>
      <c r="KH1249" s="25">
        <f t="shared" si="453"/>
        <v>0</v>
      </c>
      <c r="KI1249" s="25">
        <f t="shared" si="454"/>
        <v>0</v>
      </c>
      <c r="KJ1249" s="25">
        <f t="shared" si="455"/>
        <v>0</v>
      </c>
      <c r="KK1249" s="25">
        <f t="shared" si="456"/>
        <v>0</v>
      </c>
      <c r="KL1249" s="25">
        <f t="shared" si="457"/>
        <v>0</v>
      </c>
      <c r="KM1249" s="25">
        <f t="shared" si="458"/>
        <v>0</v>
      </c>
      <c r="KN1249" s="25">
        <f t="shared" si="220"/>
        <v>0</v>
      </c>
      <c r="KO1249" s="25">
        <f t="shared" si="220"/>
        <v>0</v>
      </c>
      <c r="KP1249" s="25">
        <f t="shared" si="220"/>
        <v>0</v>
      </c>
      <c r="KQ1249" s="25">
        <f t="shared" si="221"/>
        <v>0</v>
      </c>
      <c r="KR1249" s="25">
        <f t="shared" si="221"/>
        <v>0</v>
      </c>
      <c r="KS1249" s="25">
        <f t="shared" si="221"/>
        <v>0</v>
      </c>
      <c r="KT1249" s="30"/>
      <c r="KU1249" s="30"/>
      <c r="KV1249" s="30"/>
      <c r="KW1249" s="25">
        <f t="shared" si="222"/>
        <v>0</v>
      </c>
      <c r="KX1249" s="25">
        <f t="shared" si="223"/>
        <v>0</v>
      </c>
      <c r="KY1249" s="25">
        <f t="shared" si="224"/>
        <v>0</v>
      </c>
      <c r="KZ1249" s="25">
        <f t="shared" si="225"/>
        <v>0</v>
      </c>
      <c r="LA1249" s="25">
        <f t="shared" si="226"/>
        <v>0</v>
      </c>
      <c r="LB1249" s="25">
        <f t="shared" si="227"/>
        <v>0</v>
      </c>
      <c r="LC1249" s="25">
        <f t="shared" si="459"/>
        <v>0</v>
      </c>
      <c r="LD1249" s="25">
        <f t="shared" si="460"/>
        <v>0</v>
      </c>
      <c r="LE1249" s="25">
        <f t="shared" si="461"/>
        <v>0</v>
      </c>
      <c r="LF1249" s="25">
        <f t="shared" si="462"/>
        <v>0</v>
      </c>
      <c r="LG1249" s="25">
        <f t="shared" si="463"/>
        <v>0</v>
      </c>
      <c r="LH1249" s="25">
        <f t="shared" si="464"/>
        <v>0</v>
      </c>
      <c r="LI1249" s="25">
        <f t="shared" si="228"/>
        <v>0</v>
      </c>
      <c r="LJ1249" s="25">
        <f t="shared" si="228"/>
        <v>0</v>
      </c>
      <c r="LK1249" s="25">
        <f t="shared" si="228"/>
        <v>0</v>
      </c>
      <c r="LL1249" s="25">
        <f t="shared" si="229"/>
        <v>0</v>
      </c>
      <c r="LM1249" s="25">
        <f t="shared" si="229"/>
        <v>0</v>
      </c>
      <c r="LN1249" s="25">
        <f t="shared" si="229"/>
        <v>0</v>
      </c>
      <c r="LO1249" s="30"/>
      <c r="LP1249" s="30"/>
      <c r="LQ1249" s="30"/>
      <c r="LR1249" s="25">
        <f t="shared" si="230"/>
        <v>0</v>
      </c>
      <c r="LS1249" s="25">
        <f t="shared" si="231"/>
        <v>0</v>
      </c>
      <c r="LT1249" s="25">
        <f t="shared" si="232"/>
        <v>0</v>
      </c>
      <c r="LU1249" s="25">
        <f t="shared" si="233"/>
        <v>0</v>
      </c>
      <c r="LV1249" s="25">
        <f t="shared" si="234"/>
        <v>0</v>
      </c>
      <c r="LW1249" s="25">
        <f t="shared" si="235"/>
        <v>0</v>
      </c>
      <c r="LX1249" s="25">
        <f t="shared" si="465"/>
        <v>0</v>
      </c>
      <c r="LY1249" s="25">
        <f t="shared" si="466"/>
        <v>0</v>
      </c>
      <c r="LZ1249" s="25">
        <f t="shared" si="467"/>
        <v>0</v>
      </c>
      <c r="MA1249" s="25">
        <f t="shared" si="468"/>
        <v>0</v>
      </c>
      <c r="MB1249" s="25">
        <f t="shared" si="469"/>
        <v>0</v>
      </c>
      <c r="MC1249" s="25">
        <f t="shared" si="470"/>
        <v>0</v>
      </c>
      <c r="MD1249" s="25">
        <f t="shared" si="236"/>
        <v>0</v>
      </c>
      <c r="ME1249" s="25">
        <f t="shared" si="236"/>
        <v>0</v>
      </c>
      <c r="MF1249" s="25">
        <f t="shared" si="236"/>
        <v>0</v>
      </c>
      <c r="MG1249" s="25">
        <f t="shared" si="237"/>
        <v>0</v>
      </c>
      <c r="MH1249" s="25">
        <f t="shared" si="237"/>
        <v>0</v>
      </c>
      <c r="MI1249" s="25">
        <f t="shared" si="237"/>
        <v>0</v>
      </c>
      <c r="MJ1249" s="30"/>
      <c r="MK1249" s="30"/>
      <c r="ML1249" s="30"/>
      <c r="MM1249" s="25">
        <f t="shared" si="238"/>
        <v>0</v>
      </c>
      <c r="MN1249" s="25">
        <f t="shared" si="239"/>
        <v>0</v>
      </c>
      <c r="MO1249" s="25">
        <f t="shared" si="240"/>
        <v>0</v>
      </c>
      <c r="MP1249" s="25">
        <f t="shared" si="241"/>
        <v>0</v>
      </c>
      <c r="MQ1249" s="25">
        <f t="shared" si="242"/>
        <v>0</v>
      </c>
      <c r="MR1249" s="25">
        <f t="shared" si="243"/>
        <v>0</v>
      </c>
      <c r="MS1249" s="25">
        <f t="shared" si="471"/>
        <v>0</v>
      </c>
      <c r="MT1249" s="25">
        <f t="shared" si="472"/>
        <v>0</v>
      </c>
      <c r="MU1249" s="25">
        <f t="shared" si="473"/>
        <v>0</v>
      </c>
      <c r="MV1249" s="25">
        <f t="shared" si="474"/>
        <v>0</v>
      </c>
      <c r="MW1249" s="25">
        <f t="shared" si="475"/>
        <v>0</v>
      </c>
      <c r="MX1249" s="25">
        <f t="shared" si="476"/>
        <v>0</v>
      </c>
      <c r="MY1249" s="25">
        <f t="shared" si="244"/>
        <v>0</v>
      </c>
      <c r="MZ1249" s="25">
        <f t="shared" si="244"/>
        <v>0</v>
      </c>
      <c r="NA1249" s="25">
        <f t="shared" si="244"/>
        <v>0</v>
      </c>
      <c r="NB1249" s="25">
        <f t="shared" si="245"/>
        <v>0</v>
      </c>
      <c r="NC1249" s="25">
        <f t="shared" si="245"/>
        <v>0</v>
      </c>
      <c r="ND1249" s="25">
        <f t="shared" si="245"/>
        <v>0</v>
      </c>
      <c r="NE1249" s="30"/>
      <c r="NF1249" s="30"/>
      <c r="NG1249" s="30"/>
      <c r="NH1249" s="25">
        <f t="shared" si="246"/>
        <v>0</v>
      </c>
      <c r="NI1249" s="25">
        <f t="shared" si="247"/>
        <v>0</v>
      </c>
      <c r="NJ1249" s="25">
        <f t="shared" si="248"/>
        <v>0</v>
      </c>
      <c r="NK1249" s="25">
        <f t="shared" si="249"/>
        <v>0</v>
      </c>
      <c r="NL1249" s="25">
        <f t="shared" si="250"/>
        <v>0</v>
      </c>
      <c r="NM1249" s="25">
        <f t="shared" si="251"/>
        <v>0</v>
      </c>
      <c r="NN1249" s="25">
        <f t="shared" si="477"/>
        <v>0</v>
      </c>
      <c r="NO1249" s="25">
        <f t="shared" si="478"/>
        <v>0</v>
      </c>
      <c r="NP1249" s="25">
        <f t="shared" si="479"/>
        <v>0</v>
      </c>
      <c r="NQ1249" s="25">
        <f t="shared" si="480"/>
        <v>0</v>
      </c>
      <c r="NR1249" s="25">
        <f t="shared" si="481"/>
        <v>0</v>
      </c>
      <c r="NS1249" s="25">
        <f t="shared" si="482"/>
        <v>0</v>
      </c>
      <c r="NT1249" s="25">
        <f t="shared" si="252"/>
        <v>0</v>
      </c>
      <c r="NU1249" s="25">
        <f t="shared" si="252"/>
        <v>0</v>
      </c>
      <c r="NV1249" s="25">
        <f t="shared" si="252"/>
        <v>0</v>
      </c>
      <c r="NW1249" s="25">
        <f t="shared" si="253"/>
        <v>0</v>
      </c>
      <c r="NX1249" s="25">
        <f t="shared" si="253"/>
        <v>0</v>
      </c>
      <c r="NY1249" s="25">
        <f t="shared" si="253"/>
        <v>0</v>
      </c>
      <c r="NZ1249" s="30"/>
      <c r="OA1249" s="30"/>
      <c r="OB1249" s="30"/>
      <c r="OC1249" s="25">
        <f t="shared" si="254"/>
        <v>0</v>
      </c>
      <c r="OD1249" s="25">
        <f t="shared" si="255"/>
        <v>0</v>
      </c>
      <c r="OE1249" s="25">
        <f t="shared" si="256"/>
        <v>0</v>
      </c>
      <c r="OF1249" s="25">
        <f t="shared" si="257"/>
        <v>0</v>
      </c>
      <c r="OG1249" s="25">
        <f t="shared" si="258"/>
        <v>0</v>
      </c>
      <c r="OH1249" s="25">
        <f t="shared" si="259"/>
        <v>0</v>
      </c>
      <c r="OI1249" s="25">
        <f t="shared" si="483"/>
        <v>0</v>
      </c>
      <c r="OJ1249" s="25">
        <f t="shared" si="484"/>
        <v>0</v>
      </c>
      <c r="OK1249" s="25">
        <f t="shared" si="485"/>
        <v>0</v>
      </c>
      <c r="OL1249" s="25">
        <f t="shared" si="486"/>
        <v>0</v>
      </c>
      <c r="OM1249" s="25">
        <f t="shared" si="487"/>
        <v>0</v>
      </c>
      <c r="ON1249" s="25">
        <f t="shared" si="488"/>
        <v>0</v>
      </c>
      <c r="OO1249" s="25">
        <f t="shared" si="260"/>
        <v>0</v>
      </c>
      <c r="OP1249" s="25">
        <f t="shared" si="260"/>
        <v>0</v>
      </c>
      <c r="OQ1249" s="25">
        <f t="shared" si="260"/>
        <v>0</v>
      </c>
      <c r="OR1249" s="25">
        <f t="shared" si="261"/>
        <v>0</v>
      </c>
      <c r="OS1249" s="25">
        <f t="shared" si="261"/>
        <v>0</v>
      </c>
      <c r="OT1249" s="25">
        <f t="shared" si="261"/>
        <v>0</v>
      </c>
      <c r="OU1249" s="30"/>
      <c r="OV1249" s="30"/>
      <c r="OW1249" s="30"/>
      <c r="OX1249" s="25">
        <f t="shared" si="262"/>
        <v>0</v>
      </c>
      <c r="OY1249" s="25">
        <f t="shared" si="263"/>
        <v>0</v>
      </c>
      <c r="OZ1249" s="25">
        <f t="shared" si="264"/>
        <v>0</v>
      </c>
      <c r="PA1249" s="25">
        <f t="shared" si="265"/>
        <v>0</v>
      </c>
      <c r="PB1249" s="25">
        <f t="shared" si="266"/>
        <v>0</v>
      </c>
      <c r="PC1249" s="25">
        <f t="shared" si="267"/>
        <v>0</v>
      </c>
      <c r="PD1249" s="25">
        <f t="shared" si="489"/>
        <v>0</v>
      </c>
      <c r="PE1249" s="25">
        <f t="shared" si="490"/>
        <v>0</v>
      </c>
      <c r="PF1249" s="25">
        <f t="shared" si="491"/>
        <v>0</v>
      </c>
      <c r="PG1249" s="25">
        <f t="shared" si="492"/>
        <v>0</v>
      </c>
      <c r="PH1249" s="25">
        <f t="shared" si="493"/>
        <v>0</v>
      </c>
      <c r="PI1249" s="25">
        <f t="shared" si="494"/>
        <v>0</v>
      </c>
      <c r="PJ1249" s="25">
        <f t="shared" si="268"/>
        <v>0</v>
      </c>
      <c r="PK1249" s="25">
        <f t="shared" si="268"/>
        <v>0</v>
      </c>
      <c r="PL1249" s="25">
        <f t="shared" si="268"/>
        <v>0</v>
      </c>
      <c r="PM1249" s="25">
        <f t="shared" si="269"/>
        <v>0</v>
      </c>
      <c r="PN1249" s="25">
        <f t="shared" si="269"/>
        <v>0</v>
      </c>
      <c r="PO1249" s="25">
        <f t="shared" si="269"/>
        <v>0</v>
      </c>
      <c r="PP1249" s="30"/>
      <c r="PQ1249" s="30"/>
      <c r="PR1249" s="30"/>
      <c r="PS1249" s="25">
        <f t="shared" si="270"/>
        <v>0</v>
      </c>
      <c r="PT1249" s="25">
        <f t="shared" si="271"/>
        <v>0</v>
      </c>
      <c r="PU1249" s="25">
        <f t="shared" si="272"/>
        <v>0</v>
      </c>
      <c r="PV1249" s="25">
        <f t="shared" si="273"/>
        <v>0</v>
      </c>
      <c r="PW1249" s="25">
        <f t="shared" si="274"/>
        <v>0</v>
      </c>
      <c r="PX1249" s="25">
        <f t="shared" si="275"/>
        <v>0</v>
      </c>
      <c r="PY1249" s="25">
        <f t="shared" si="495"/>
        <v>0</v>
      </c>
      <c r="PZ1249" s="25">
        <f t="shared" si="496"/>
        <v>0</v>
      </c>
      <c r="QA1249" s="25">
        <f t="shared" si="497"/>
        <v>0</v>
      </c>
      <c r="QB1249" s="25">
        <f t="shared" si="498"/>
        <v>0</v>
      </c>
      <c r="QC1249" s="25">
        <f t="shared" si="499"/>
        <v>0</v>
      </c>
      <c r="QD1249" s="25">
        <f t="shared" si="500"/>
        <v>0</v>
      </c>
      <c r="QE1249" s="25">
        <f t="shared" si="276"/>
        <v>0</v>
      </c>
      <c r="QF1249" s="25">
        <f t="shared" si="276"/>
        <v>0</v>
      </c>
      <c r="QG1249" s="25">
        <f t="shared" si="276"/>
        <v>0</v>
      </c>
      <c r="QH1249" s="25">
        <f t="shared" si="277"/>
        <v>0</v>
      </c>
      <c r="QI1249" s="25">
        <f t="shared" si="277"/>
        <v>0</v>
      </c>
      <c r="QJ1249" s="25">
        <f t="shared" si="277"/>
        <v>0</v>
      </c>
      <c r="QK1249" s="30"/>
      <c r="QL1249" s="30"/>
      <c r="QM1249" s="30"/>
      <c r="QN1249" s="25">
        <f t="shared" si="278"/>
        <v>0</v>
      </c>
      <c r="QO1249" s="25">
        <f t="shared" si="279"/>
        <v>0</v>
      </c>
      <c r="QP1249" s="25">
        <f t="shared" si="280"/>
        <v>0</v>
      </c>
      <c r="QQ1249" s="25">
        <f t="shared" si="281"/>
        <v>0</v>
      </c>
      <c r="QR1249" s="25">
        <f t="shared" si="282"/>
        <v>0</v>
      </c>
      <c r="QS1249" s="25">
        <f t="shared" si="283"/>
        <v>0</v>
      </c>
      <c r="QT1249" s="25">
        <f t="shared" si="501"/>
        <v>0</v>
      </c>
      <c r="QU1249" s="25">
        <f t="shared" si="502"/>
        <v>0</v>
      </c>
      <c r="QV1249" s="25">
        <f t="shared" si="503"/>
        <v>0</v>
      </c>
      <c r="QW1249" s="25">
        <f t="shared" si="504"/>
        <v>0</v>
      </c>
      <c r="QX1249" s="25">
        <f t="shared" si="505"/>
        <v>0</v>
      </c>
      <c r="QY1249" s="25">
        <f t="shared" si="506"/>
        <v>0</v>
      </c>
      <c r="QZ1249" s="25">
        <f t="shared" si="284"/>
        <v>0</v>
      </c>
      <c r="RA1249" s="25">
        <f t="shared" si="284"/>
        <v>0</v>
      </c>
      <c r="RB1249" s="25">
        <f t="shared" si="284"/>
        <v>0</v>
      </c>
      <c r="RC1249" s="25">
        <f t="shared" si="285"/>
        <v>0</v>
      </c>
      <c r="RD1249" s="25">
        <f t="shared" si="285"/>
        <v>0</v>
      </c>
      <c r="RE1249" s="25">
        <f t="shared" si="285"/>
        <v>0</v>
      </c>
      <c r="RF1249" s="30"/>
      <c r="RG1249" s="30"/>
      <c r="RH1249" s="30"/>
      <c r="RI1249" s="25">
        <f t="shared" si="286"/>
        <v>0</v>
      </c>
      <c r="RJ1249" s="25">
        <f t="shared" si="287"/>
        <v>0</v>
      </c>
      <c r="RK1249" s="25">
        <f t="shared" si="288"/>
        <v>0</v>
      </c>
      <c r="RL1249" s="25">
        <f t="shared" si="289"/>
        <v>0</v>
      </c>
      <c r="RM1249" s="25">
        <f t="shared" si="290"/>
        <v>0</v>
      </c>
      <c r="RN1249" s="25">
        <f t="shared" si="291"/>
        <v>0</v>
      </c>
      <c r="RO1249" s="25">
        <f t="shared" si="507"/>
        <v>0</v>
      </c>
      <c r="RP1249" s="25">
        <f t="shared" si="508"/>
        <v>0</v>
      </c>
      <c r="RQ1249" s="25">
        <f t="shared" si="509"/>
        <v>0</v>
      </c>
      <c r="RR1249" s="25">
        <f t="shared" si="510"/>
        <v>0</v>
      </c>
      <c r="RS1249" s="25">
        <f t="shared" si="511"/>
        <v>0</v>
      </c>
      <c r="RT1249" s="25">
        <f t="shared" si="512"/>
        <v>0</v>
      </c>
      <c r="RU1249" s="25">
        <f t="shared" si="292"/>
        <v>0</v>
      </c>
      <c r="RV1249" s="25">
        <f t="shared" si="292"/>
        <v>0</v>
      </c>
      <c r="RW1249" s="25">
        <f t="shared" si="292"/>
        <v>0</v>
      </c>
      <c r="RX1249" s="25">
        <f t="shared" si="293"/>
        <v>0</v>
      </c>
      <c r="RY1249" s="25">
        <f t="shared" si="293"/>
        <v>0</v>
      </c>
      <c r="RZ1249" s="25">
        <f t="shared" si="293"/>
        <v>0</v>
      </c>
      <c r="SA1249" s="30"/>
      <c r="SB1249" s="30"/>
      <c r="SC1249" s="30"/>
      <c r="SD1249" s="25">
        <f t="shared" si="294"/>
        <v>0</v>
      </c>
      <c r="SE1249" s="25">
        <f t="shared" si="295"/>
        <v>0</v>
      </c>
      <c r="SF1249" s="25">
        <f t="shared" si="296"/>
        <v>0</v>
      </c>
      <c r="SG1249" s="25">
        <f t="shared" si="297"/>
        <v>0</v>
      </c>
      <c r="SH1249" s="25">
        <f t="shared" si="298"/>
        <v>0</v>
      </c>
      <c r="SI1249" s="25">
        <f t="shared" si="299"/>
        <v>0</v>
      </c>
      <c r="SJ1249" s="25">
        <f t="shared" si="513"/>
        <v>0</v>
      </c>
      <c r="SK1249" s="25">
        <f t="shared" si="514"/>
        <v>0</v>
      </c>
      <c r="SL1249" s="25">
        <f t="shared" si="515"/>
        <v>0</v>
      </c>
      <c r="SM1249" s="25">
        <f t="shared" si="516"/>
        <v>0</v>
      </c>
      <c r="SN1249" s="25">
        <f t="shared" si="517"/>
        <v>0</v>
      </c>
      <c r="SO1249" s="25">
        <f t="shared" si="518"/>
        <v>0</v>
      </c>
      <c r="SP1249" s="25">
        <f t="shared" si="300"/>
        <v>0</v>
      </c>
      <c r="SQ1249" s="25">
        <f t="shared" si="300"/>
        <v>0</v>
      </c>
      <c r="SR1249" s="25">
        <f t="shared" si="300"/>
        <v>0</v>
      </c>
      <c r="SS1249" s="25">
        <f t="shared" si="301"/>
        <v>0</v>
      </c>
      <c r="ST1249" s="25">
        <f t="shared" si="301"/>
        <v>0</v>
      </c>
      <c r="SU1249" s="25">
        <f t="shared" si="301"/>
        <v>0</v>
      </c>
      <c r="SV1249" s="30"/>
      <c r="SW1249" s="30"/>
      <c r="SX1249" s="30"/>
      <c r="SY1249" s="25">
        <f t="shared" si="302"/>
        <v>0</v>
      </c>
      <c r="SZ1249" s="25">
        <f t="shared" si="303"/>
        <v>0</v>
      </c>
      <c r="TA1249" s="25">
        <f t="shared" si="304"/>
        <v>0</v>
      </c>
      <c r="TB1249" s="25">
        <f t="shared" si="305"/>
        <v>0</v>
      </c>
      <c r="TC1249" s="25">
        <f t="shared" si="306"/>
        <v>0</v>
      </c>
      <c r="TD1249" s="25">
        <f t="shared" si="307"/>
        <v>0</v>
      </c>
      <c r="TE1249" s="25">
        <f t="shared" si="519"/>
        <v>0</v>
      </c>
      <c r="TF1249" s="25">
        <f t="shared" si="520"/>
        <v>0</v>
      </c>
      <c r="TG1249" s="25">
        <f t="shared" si="521"/>
        <v>0</v>
      </c>
      <c r="TH1249" s="25">
        <f t="shared" si="522"/>
        <v>0</v>
      </c>
      <c r="TI1249" s="25">
        <f t="shared" si="523"/>
        <v>0</v>
      </c>
      <c r="TJ1249" s="25">
        <f t="shared" si="524"/>
        <v>0</v>
      </c>
      <c r="TK1249" s="25">
        <f t="shared" si="308"/>
        <v>0</v>
      </c>
      <c r="TL1249" s="25">
        <f t="shared" si="308"/>
        <v>0</v>
      </c>
      <c r="TM1249" s="25">
        <f t="shared" si="308"/>
        <v>0</v>
      </c>
      <c r="TN1249" s="25">
        <f t="shared" si="309"/>
        <v>0</v>
      </c>
      <c r="TO1249" s="25">
        <f t="shared" si="309"/>
        <v>0</v>
      </c>
      <c r="TP1249" s="25">
        <f t="shared" si="309"/>
        <v>0</v>
      </c>
      <c r="TQ1249" s="30"/>
      <c r="TR1249" s="30"/>
      <c r="TS1249" s="30"/>
      <c r="TT1249" s="25">
        <f t="shared" si="310"/>
        <v>0</v>
      </c>
      <c r="TU1249" s="25">
        <f t="shared" si="311"/>
        <v>0</v>
      </c>
      <c r="TV1249" s="25">
        <f t="shared" si="312"/>
        <v>0</v>
      </c>
      <c r="TW1249" s="25">
        <f t="shared" si="313"/>
        <v>0</v>
      </c>
      <c r="TX1249" s="25">
        <f t="shared" si="314"/>
        <v>0</v>
      </c>
      <c r="TY1249" s="25">
        <f t="shared" si="315"/>
        <v>0</v>
      </c>
      <c r="TZ1249" s="25">
        <f t="shared" si="525"/>
        <v>0</v>
      </c>
      <c r="UA1249" s="25">
        <f t="shared" si="526"/>
        <v>0</v>
      </c>
      <c r="UB1249" s="25">
        <f t="shared" si="527"/>
        <v>0</v>
      </c>
      <c r="UC1249" s="25">
        <f t="shared" si="528"/>
        <v>0</v>
      </c>
      <c r="UD1249" s="25">
        <f t="shared" si="529"/>
        <v>0</v>
      </c>
      <c r="UE1249" s="25">
        <f t="shared" si="530"/>
        <v>0</v>
      </c>
      <c r="UF1249" s="25">
        <f t="shared" si="316"/>
        <v>0</v>
      </c>
      <c r="UG1249" s="25">
        <f t="shared" si="316"/>
        <v>0</v>
      </c>
      <c r="UH1249" s="25">
        <f t="shared" si="316"/>
        <v>0</v>
      </c>
      <c r="UI1249" s="25">
        <f t="shared" si="317"/>
        <v>0</v>
      </c>
      <c r="UJ1249" s="25">
        <f t="shared" si="317"/>
        <v>0</v>
      </c>
      <c r="UK1249" s="25">
        <f t="shared" si="317"/>
        <v>0</v>
      </c>
      <c r="UL1249" s="30"/>
      <c r="UM1249" s="30"/>
      <c r="UN1249" s="30"/>
      <c r="UO1249" s="25">
        <f t="shared" si="318"/>
        <v>0</v>
      </c>
      <c r="UP1249" s="25">
        <f t="shared" si="319"/>
        <v>0</v>
      </c>
      <c r="UQ1249" s="25">
        <f t="shared" si="320"/>
        <v>0</v>
      </c>
      <c r="UR1249" s="25">
        <f t="shared" si="321"/>
        <v>0</v>
      </c>
      <c r="US1249" s="25">
        <f t="shared" si="322"/>
        <v>0</v>
      </c>
      <c r="UT1249" s="25">
        <f t="shared" si="323"/>
        <v>0</v>
      </c>
      <c r="UU1249" s="25">
        <f t="shared" si="531"/>
        <v>118666.2</v>
      </c>
      <c r="UV1249" s="25">
        <f t="shared" si="532"/>
        <v>125236.73</v>
      </c>
      <c r="UW1249" s="25">
        <f t="shared" si="533"/>
        <v>133451.73000000001</v>
      </c>
      <c r="UX1249" s="25">
        <f t="shared" si="534"/>
        <v>26332.85</v>
      </c>
      <c r="UY1249" s="25">
        <f t="shared" si="535"/>
        <v>25509.25</v>
      </c>
      <c r="UZ1249" s="25">
        <f t="shared" si="536"/>
        <v>25549.49</v>
      </c>
      <c r="VA1249" s="25">
        <f t="shared" si="324"/>
        <v>0</v>
      </c>
      <c r="VB1249" s="25">
        <f t="shared" si="324"/>
        <v>0</v>
      </c>
      <c r="VC1249" s="25">
        <f t="shared" si="324"/>
        <v>0</v>
      </c>
      <c r="VD1249" s="25">
        <f t="shared" si="325"/>
        <v>0</v>
      </c>
      <c r="VE1249" s="25">
        <f t="shared" si="325"/>
        <v>0</v>
      </c>
      <c r="VF1249" s="25">
        <f t="shared" si="325"/>
        <v>0</v>
      </c>
      <c r="VG1249" s="30"/>
      <c r="VH1249" s="30"/>
      <c r="VI1249" s="30"/>
      <c r="VJ1249" s="25">
        <f t="shared" si="326"/>
        <v>0</v>
      </c>
      <c r="VK1249" s="25">
        <f t="shared" si="327"/>
        <v>0</v>
      </c>
      <c r="VL1249" s="25">
        <f t="shared" si="328"/>
        <v>0</v>
      </c>
      <c r="VM1249" s="25">
        <f t="shared" si="329"/>
        <v>0</v>
      </c>
      <c r="VN1249" s="25">
        <f t="shared" si="330"/>
        <v>0</v>
      </c>
      <c r="VO1249" s="25">
        <f t="shared" si="331"/>
        <v>0</v>
      </c>
      <c r="VP1249" s="25">
        <f t="shared" si="537"/>
        <v>0</v>
      </c>
      <c r="VQ1249" s="25">
        <f t="shared" si="538"/>
        <v>0</v>
      </c>
      <c r="VR1249" s="25">
        <f t="shared" si="539"/>
        <v>0</v>
      </c>
      <c r="VS1249" s="25">
        <f t="shared" si="540"/>
        <v>0</v>
      </c>
      <c r="VT1249" s="25">
        <f t="shared" si="541"/>
        <v>0</v>
      </c>
      <c r="VU1249" s="25">
        <f t="shared" si="542"/>
        <v>0</v>
      </c>
      <c r="VV1249" s="25">
        <f t="shared" si="332"/>
        <v>0</v>
      </c>
      <c r="VW1249" s="25">
        <f t="shared" si="332"/>
        <v>0</v>
      </c>
      <c r="VX1249" s="25">
        <f t="shared" si="332"/>
        <v>0</v>
      </c>
      <c r="VY1249" s="25">
        <f t="shared" si="333"/>
        <v>0</v>
      </c>
      <c r="VZ1249" s="25">
        <f t="shared" si="333"/>
        <v>0</v>
      </c>
      <c r="WA1249" s="25">
        <f t="shared" si="333"/>
        <v>0</v>
      </c>
      <c r="WB1249" s="30"/>
      <c r="WC1249" s="30"/>
      <c r="WD1249" s="30"/>
      <c r="WE1249" s="25">
        <f t="shared" si="334"/>
        <v>0</v>
      </c>
      <c r="WF1249" s="25">
        <f t="shared" si="335"/>
        <v>0</v>
      </c>
      <c r="WG1249" s="25">
        <f t="shared" si="336"/>
        <v>0</v>
      </c>
      <c r="WH1249" s="25">
        <f t="shared" si="337"/>
        <v>0</v>
      </c>
      <c r="WI1249" s="25">
        <f t="shared" si="338"/>
        <v>0</v>
      </c>
      <c r="WJ1249" s="25">
        <f t="shared" si="339"/>
        <v>0</v>
      </c>
      <c r="WK1249" s="25">
        <f t="shared" si="543"/>
        <v>0</v>
      </c>
      <c r="WL1249" s="25">
        <f t="shared" si="544"/>
        <v>0</v>
      </c>
      <c r="WM1249" s="25">
        <f t="shared" si="545"/>
        <v>0</v>
      </c>
      <c r="WN1249" s="25">
        <f t="shared" si="546"/>
        <v>0</v>
      </c>
      <c r="WO1249" s="25">
        <f t="shared" si="547"/>
        <v>0</v>
      </c>
      <c r="WP1249" s="25">
        <f t="shared" si="548"/>
        <v>0</v>
      </c>
      <c r="WQ1249" s="25">
        <f t="shared" si="340"/>
        <v>0</v>
      </c>
      <c r="WR1249" s="25">
        <f t="shared" si="340"/>
        <v>0</v>
      </c>
      <c r="WS1249" s="25">
        <f t="shared" si="340"/>
        <v>0</v>
      </c>
      <c r="WT1249" s="25">
        <f t="shared" si="341"/>
        <v>0</v>
      </c>
      <c r="WU1249" s="25">
        <f t="shared" si="341"/>
        <v>0</v>
      </c>
      <c r="WV1249" s="25">
        <f t="shared" si="341"/>
        <v>0</v>
      </c>
      <c r="WW1249" s="30"/>
      <c r="WX1249" s="30"/>
      <c r="WY1249" s="30"/>
      <c r="WZ1249" s="25">
        <f t="shared" si="342"/>
        <v>0</v>
      </c>
      <c r="XA1249" s="25">
        <f t="shared" si="343"/>
        <v>0</v>
      </c>
      <c r="XB1249" s="25">
        <f t="shared" si="344"/>
        <v>0</v>
      </c>
      <c r="XC1249" s="25">
        <f t="shared" si="345"/>
        <v>0</v>
      </c>
      <c r="XD1249" s="25">
        <f t="shared" si="346"/>
        <v>0</v>
      </c>
      <c r="XE1249" s="25">
        <f t="shared" si="347"/>
        <v>0</v>
      </c>
      <c r="XF1249" s="25">
        <f t="shared" si="549"/>
        <v>0</v>
      </c>
      <c r="XG1249" s="25">
        <f t="shared" si="550"/>
        <v>0</v>
      </c>
      <c r="XH1249" s="25">
        <f t="shared" si="551"/>
        <v>0</v>
      </c>
      <c r="XI1249" s="25">
        <f t="shared" si="552"/>
        <v>0</v>
      </c>
      <c r="XJ1249" s="25">
        <f t="shared" si="553"/>
        <v>0</v>
      </c>
      <c r="XK1249" s="25">
        <f t="shared" si="554"/>
        <v>0</v>
      </c>
      <c r="XL1249" s="25">
        <f t="shared" si="348"/>
        <v>0</v>
      </c>
      <c r="XM1249" s="25">
        <f t="shared" si="348"/>
        <v>0</v>
      </c>
      <c r="XN1249" s="25">
        <f t="shared" si="348"/>
        <v>0</v>
      </c>
      <c r="XO1249" s="25">
        <f t="shared" si="349"/>
        <v>0</v>
      </c>
      <c r="XP1249" s="25">
        <f t="shared" si="349"/>
        <v>0</v>
      </c>
      <c r="XQ1249" s="25">
        <f t="shared" si="349"/>
        <v>0</v>
      </c>
      <c r="XR1249" s="30"/>
      <c r="XS1249" s="30"/>
      <c r="XT1249" s="30"/>
      <c r="XU1249" s="25">
        <f t="shared" si="350"/>
        <v>0</v>
      </c>
      <c r="XV1249" s="25">
        <f t="shared" si="351"/>
        <v>0</v>
      </c>
      <c r="XW1249" s="25">
        <f t="shared" si="352"/>
        <v>0</v>
      </c>
      <c r="XX1249" s="25">
        <f t="shared" si="353"/>
        <v>0</v>
      </c>
      <c r="XY1249" s="25">
        <f t="shared" si="354"/>
        <v>0</v>
      </c>
      <c r="XZ1249" s="25">
        <f t="shared" si="355"/>
        <v>0</v>
      </c>
      <c r="YA1249" s="25">
        <f t="shared" si="555"/>
        <v>0</v>
      </c>
      <c r="YB1249" s="25">
        <f t="shared" si="556"/>
        <v>0</v>
      </c>
      <c r="YC1249" s="25">
        <f t="shared" si="557"/>
        <v>0</v>
      </c>
      <c r="YD1249" s="25">
        <f t="shared" si="558"/>
        <v>0</v>
      </c>
      <c r="YE1249" s="25">
        <f t="shared" si="559"/>
        <v>0</v>
      </c>
      <c r="YF1249" s="25">
        <f t="shared" si="560"/>
        <v>0</v>
      </c>
      <c r="YG1249" s="25">
        <f t="shared" si="356"/>
        <v>0</v>
      </c>
      <c r="YH1249" s="25">
        <f t="shared" si="356"/>
        <v>0</v>
      </c>
      <c r="YI1249" s="25">
        <f t="shared" si="356"/>
        <v>0</v>
      </c>
      <c r="YJ1249" s="25">
        <f t="shared" si="357"/>
        <v>0</v>
      </c>
      <c r="YK1249" s="25">
        <f t="shared" si="357"/>
        <v>0</v>
      </c>
      <c r="YL1249" s="25">
        <f t="shared" si="357"/>
        <v>0</v>
      </c>
      <c r="YM1249" s="59">
        <f t="shared" si="561"/>
        <v>0</v>
      </c>
      <c r="YN1249" s="59">
        <f t="shared" si="358"/>
        <v>0</v>
      </c>
      <c r="YO1249" s="59">
        <f t="shared" si="358"/>
        <v>0</v>
      </c>
      <c r="YP1249" s="25">
        <f t="shared" si="359"/>
        <v>0</v>
      </c>
      <c r="YQ1249" s="25">
        <f t="shared" si="360"/>
        <v>0</v>
      </c>
      <c r="YR1249" s="25">
        <f t="shared" si="361"/>
        <v>0</v>
      </c>
      <c r="YS1249" s="25">
        <f t="shared" si="362"/>
        <v>0</v>
      </c>
      <c r="YT1249" s="25">
        <f t="shared" si="363"/>
        <v>0</v>
      </c>
      <c r="YU1249" s="25">
        <f t="shared" si="364"/>
        <v>0</v>
      </c>
      <c r="YV1249" s="25">
        <f t="shared" si="562"/>
        <v>119333.03</v>
      </c>
      <c r="YW1249" s="25">
        <f t="shared" si="563"/>
        <v>124238.92</v>
      </c>
      <c r="YX1249" s="25">
        <f t="shared" si="564"/>
        <v>132053.72</v>
      </c>
      <c r="YY1249" s="25">
        <f t="shared" si="565"/>
        <v>38815.43</v>
      </c>
      <c r="YZ1249" s="25">
        <f t="shared" si="566"/>
        <v>37501.839999999997</v>
      </c>
      <c r="ZA1249" s="25">
        <f t="shared" si="567"/>
        <v>37563.68</v>
      </c>
      <c r="ZB1249" s="25">
        <f t="shared" si="365"/>
        <v>0</v>
      </c>
      <c r="ZC1249" s="25">
        <f t="shared" si="365"/>
        <v>0</v>
      </c>
      <c r="ZD1249" s="25">
        <f t="shared" si="365"/>
        <v>0</v>
      </c>
      <c r="ZE1249" s="25">
        <f t="shared" si="366"/>
        <v>0</v>
      </c>
      <c r="ZF1249" s="25">
        <f t="shared" si="366"/>
        <v>0</v>
      </c>
      <c r="ZG1249" s="25">
        <f t="shared" si="366"/>
        <v>0</v>
      </c>
    </row>
    <row r="1250" spans="1:683" ht="86.25" hidden="1" customHeight="1">
      <c r="A1250" s="26" t="s">
        <v>78</v>
      </c>
      <c r="B1250" s="87" t="s">
        <v>83</v>
      </c>
      <c r="C1250" s="5"/>
      <c r="D1250" s="160"/>
      <c r="E1250" s="76"/>
      <c r="F1250" s="38">
        <f t="shared" si="112"/>
        <v>231534</v>
      </c>
      <c r="G1250" s="38">
        <f t="shared" si="112"/>
        <v>233354</v>
      </c>
      <c r="H1250" s="38">
        <f t="shared" si="112"/>
        <v>235417</v>
      </c>
      <c r="I1250" s="25">
        <f t="shared" si="113"/>
        <v>285468</v>
      </c>
      <c r="J1250" s="25">
        <f t="shared" si="114"/>
        <v>291199</v>
      </c>
      <c r="K1250" s="25">
        <f t="shared" si="115"/>
        <v>298023</v>
      </c>
      <c r="L1250" s="30"/>
      <c r="M1250" s="30"/>
      <c r="N1250" s="30"/>
      <c r="O1250" s="25">
        <f t="shared" si="367"/>
        <v>0</v>
      </c>
      <c r="P1250" s="25">
        <f t="shared" si="368"/>
        <v>0</v>
      </c>
      <c r="Q1250" s="25">
        <f t="shared" si="369"/>
        <v>0</v>
      </c>
      <c r="R1250" s="25">
        <f t="shared" si="370"/>
        <v>0</v>
      </c>
      <c r="S1250" s="25">
        <f t="shared" si="371"/>
        <v>0</v>
      </c>
      <c r="T1250" s="25">
        <f t="shared" si="372"/>
        <v>0</v>
      </c>
      <c r="U1250" s="25">
        <f t="shared" si="373"/>
        <v>0</v>
      </c>
      <c r="V1250" s="25">
        <f t="shared" si="374"/>
        <v>0</v>
      </c>
      <c r="W1250" s="25">
        <f t="shared" si="375"/>
        <v>0</v>
      </c>
      <c r="X1250" s="25">
        <f t="shared" si="376"/>
        <v>0</v>
      </c>
      <c r="Y1250" s="25">
        <f t="shared" si="377"/>
        <v>0</v>
      </c>
      <c r="Z1250" s="25">
        <f t="shared" si="378"/>
        <v>0</v>
      </c>
      <c r="AA1250" s="25">
        <f t="shared" si="379"/>
        <v>0</v>
      </c>
      <c r="AB1250" s="25">
        <f t="shared" si="116"/>
        <v>0</v>
      </c>
      <c r="AC1250" s="25">
        <f t="shared" si="116"/>
        <v>0</v>
      </c>
      <c r="AD1250" s="25">
        <f t="shared" si="380"/>
        <v>0</v>
      </c>
      <c r="AE1250" s="25">
        <f t="shared" si="117"/>
        <v>0</v>
      </c>
      <c r="AF1250" s="25">
        <f t="shared" si="117"/>
        <v>0</v>
      </c>
      <c r="AG1250" s="30"/>
      <c r="AH1250" s="30"/>
      <c r="AI1250" s="30"/>
      <c r="AJ1250" s="25">
        <f t="shared" si="118"/>
        <v>0</v>
      </c>
      <c r="AK1250" s="25">
        <f t="shared" si="119"/>
        <v>0</v>
      </c>
      <c r="AL1250" s="25">
        <f t="shared" si="120"/>
        <v>0</v>
      </c>
      <c r="AM1250" s="25">
        <f t="shared" si="121"/>
        <v>0</v>
      </c>
      <c r="AN1250" s="25">
        <f t="shared" si="122"/>
        <v>0</v>
      </c>
      <c r="AO1250" s="25">
        <f t="shared" si="123"/>
        <v>0</v>
      </c>
      <c r="AP1250" s="25">
        <f t="shared" si="381"/>
        <v>0</v>
      </c>
      <c r="AQ1250" s="25">
        <f t="shared" si="382"/>
        <v>0</v>
      </c>
      <c r="AR1250" s="25">
        <f t="shared" si="383"/>
        <v>0</v>
      </c>
      <c r="AS1250" s="25">
        <f t="shared" si="384"/>
        <v>0</v>
      </c>
      <c r="AT1250" s="25">
        <f t="shared" si="385"/>
        <v>0</v>
      </c>
      <c r="AU1250" s="25">
        <f t="shared" si="386"/>
        <v>0</v>
      </c>
      <c r="AV1250" s="25">
        <f t="shared" si="124"/>
        <v>0</v>
      </c>
      <c r="AW1250" s="25">
        <f t="shared" si="124"/>
        <v>0</v>
      </c>
      <c r="AX1250" s="25">
        <f t="shared" si="124"/>
        <v>0</v>
      </c>
      <c r="AY1250" s="25">
        <f t="shared" si="125"/>
        <v>0</v>
      </c>
      <c r="AZ1250" s="25">
        <f t="shared" si="125"/>
        <v>0</v>
      </c>
      <c r="BA1250" s="25">
        <f t="shared" si="125"/>
        <v>0</v>
      </c>
      <c r="BB1250" s="30"/>
      <c r="BC1250" s="30"/>
      <c r="BD1250" s="30"/>
      <c r="BE1250" s="25">
        <f t="shared" si="126"/>
        <v>0</v>
      </c>
      <c r="BF1250" s="25">
        <f t="shared" si="127"/>
        <v>0</v>
      </c>
      <c r="BG1250" s="25">
        <f t="shared" si="128"/>
        <v>0</v>
      </c>
      <c r="BH1250" s="25">
        <f t="shared" si="129"/>
        <v>0</v>
      </c>
      <c r="BI1250" s="25">
        <f t="shared" si="130"/>
        <v>0</v>
      </c>
      <c r="BJ1250" s="25">
        <f t="shared" si="131"/>
        <v>0</v>
      </c>
      <c r="BK1250" s="25">
        <f t="shared" si="387"/>
        <v>0</v>
      </c>
      <c r="BL1250" s="25">
        <f t="shared" si="388"/>
        <v>0</v>
      </c>
      <c r="BM1250" s="25">
        <f t="shared" si="389"/>
        <v>0</v>
      </c>
      <c r="BN1250" s="25">
        <f t="shared" si="390"/>
        <v>0</v>
      </c>
      <c r="BO1250" s="25">
        <f t="shared" si="391"/>
        <v>0</v>
      </c>
      <c r="BP1250" s="25">
        <f t="shared" si="392"/>
        <v>0</v>
      </c>
      <c r="BQ1250" s="25">
        <f t="shared" si="132"/>
        <v>0</v>
      </c>
      <c r="BR1250" s="25">
        <f t="shared" si="132"/>
        <v>0</v>
      </c>
      <c r="BS1250" s="25">
        <f t="shared" si="132"/>
        <v>0</v>
      </c>
      <c r="BT1250" s="25">
        <f t="shared" si="133"/>
        <v>0</v>
      </c>
      <c r="BU1250" s="25">
        <f t="shared" si="133"/>
        <v>0</v>
      </c>
      <c r="BV1250" s="25">
        <f t="shared" si="133"/>
        <v>0</v>
      </c>
      <c r="BW1250" s="30"/>
      <c r="BX1250" s="30"/>
      <c r="BY1250" s="30"/>
      <c r="BZ1250" s="25">
        <f t="shared" si="134"/>
        <v>0</v>
      </c>
      <c r="CA1250" s="25">
        <f t="shared" si="135"/>
        <v>0</v>
      </c>
      <c r="CB1250" s="25">
        <f t="shared" si="136"/>
        <v>0</v>
      </c>
      <c r="CC1250" s="25">
        <f t="shared" si="137"/>
        <v>0</v>
      </c>
      <c r="CD1250" s="25">
        <f t="shared" si="138"/>
        <v>0</v>
      </c>
      <c r="CE1250" s="25">
        <f t="shared" si="139"/>
        <v>0</v>
      </c>
      <c r="CF1250" s="25">
        <f t="shared" si="393"/>
        <v>0</v>
      </c>
      <c r="CG1250" s="25">
        <f t="shared" si="394"/>
        <v>0</v>
      </c>
      <c r="CH1250" s="25">
        <f t="shared" si="395"/>
        <v>0</v>
      </c>
      <c r="CI1250" s="25">
        <f t="shared" si="396"/>
        <v>0</v>
      </c>
      <c r="CJ1250" s="25">
        <f t="shared" si="397"/>
        <v>0</v>
      </c>
      <c r="CK1250" s="25">
        <f t="shared" si="398"/>
        <v>0</v>
      </c>
      <c r="CL1250" s="25">
        <f t="shared" si="140"/>
        <v>0</v>
      </c>
      <c r="CM1250" s="25">
        <f t="shared" si="140"/>
        <v>0</v>
      </c>
      <c r="CN1250" s="25">
        <f t="shared" si="140"/>
        <v>0</v>
      </c>
      <c r="CO1250" s="25">
        <f t="shared" si="141"/>
        <v>0</v>
      </c>
      <c r="CP1250" s="25">
        <f t="shared" si="141"/>
        <v>0</v>
      </c>
      <c r="CQ1250" s="25">
        <f t="shared" si="141"/>
        <v>0</v>
      </c>
      <c r="CR1250" s="30"/>
      <c r="CS1250" s="30"/>
      <c r="CT1250" s="30"/>
      <c r="CU1250" s="25">
        <f t="shared" si="142"/>
        <v>0</v>
      </c>
      <c r="CV1250" s="25">
        <f t="shared" si="143"/>
        <v>0</v>
      </c>
      <c r="CW1250" s="25">
        <f t="shared" si="144"/>
        <v>0</v>
      </c>
      <c r="CX1250" s="25">
        <f t="shared" si="145"/>
        <v>0</v>
      </c>
      <c r="CY1250" s="25">
        <f t="shared" si="146"/>
        <v>0</v>
      </c>
      <c r="CZ1250" s="25">
        <f t="shared" si="147"/>
        <v>0</v>
      </c>
      <c r="DA1250" s="25">
        <f t="shared" si="399"/>
        <v>0</v>
      </c>
      <c r="DB1250" s="25">
        <f t="shared" si="400"/>
        <v>0</v>
      </c>
      <c r="DC1250" s="25">
        <f t="shared" si="401"/>
        <v>0</v>
      </c>
      <c r="DD1250" s="25">
        <f t="shared" si="402"/>
        <v>0</v>
      </c>
      <c r="DE1250" s="25">
        <f t="shared" si="403"/>
        <v>0</v>
      </c>
      <c r="DF1250" s="25">
        <f t="shared" si="404"/>
        <v>0</v>
      </c>
      <c r="DG1250" s="25">
        <f t="shared" si="148"/>
        <v>0</v>
      </c>
      <c r="DH1250" s="25">
        <f t="shared" si="148"/>
        <v>0</v>
      </c>
      <c r="DI1250" s="25">
        <f t="shared" si="148"/>
        <v>0</v>
      </c>
      <c r="DJ1250" s="25">
        <f t="shared" si="149"/>
        <v>0</v>
      </c>
      <c r="DK1250" s="25">
        <f t="shared" si="149"/>
        <v>0</v>
      </c>
      <c r="DL1250" s="25">
        <f t="shared" si="149"/>
        <v>0</v>
      </c>
      <c r="DM1250" s="30"/>
      <c r="DN1250" s="30"/>
      <c r="DO1250" s="30"/>
      <c r="DP1250" s="25">
        <f t="shared" si="150"/>
        <v>0</v>
      </c>
      <c r="DQ1250" s="25">
        <f t="shared" si="151"/>
        <v>0</v>
      </c>
      <c r="DR1250" s="25">
        <f t="shared" si="152"/>
        <v>0</v>
      </c>
      <c r="DS1250" s="25">
        <f t="shared" si="153"/>
        <v>0</v>
      </c>
      <c r="DT1250" s="25">
        <f t="shared" si="154"/>
        <v>0</v>
      </c>
      <c r="DU1250" s="25">
        <f t="shared" si="155"/>
        <v>0</v>
      </c>
      <c r="DV1250" s="25">
        <f t="shared" si="405"/>
        <v>0</v>
      </c>
      <c r="DW1250" s="25">
        <f t="shared" si="406"/>
        <v>0</v>
      </c>
      <c r="DX1250" s="25">
        <f t="shared" si="407"/>
        <v>0</v>
      </c>
      <c r="DY1250" s="25">
        <f t="shared" si="408"/>
        <v>0</v>
      </c>
      <c r="DZ1250" s="25">
        <f t="shared" si="409"/>
        <v>0</v>
      </c>
      <c r="EA1250" s="25">
        <f t="shared" si="410"/>
        <v>0</v>
      </c>
      <c r="EB1250" s="25">
        <f t="shared" si="156"/>
        <v>0</v>
      </c>
      <c r="EC1250" s="25">
        <f t="shared" si="156"/>
        <v>0</v>
      </c>
      <c r="ED1250" s="25">
        <f t="shared" si="156"/>
        <v>0</v>
      </c>
      <c r="EE1250" s="25">
        <f t="shared" si="157"/>
        <v>0</v>
      </c>
      <c r="EF1250" s="25">
        <f t="shared" si="157"/>
        <v>0</v>
      </c>
      <c r="EG1250" s="25">
        <f t="shared" si="157"/>
        <v>0</v>
      </c>
      <c r="EH1250" s="30"/>
      <c r="EI1250" s="30"/>
      <c r="EJ1250" s="30"/>
      <c r="EK1250" s="25">
        <f t="shared" si="158"/>
        <v>0</v>
      </c>
      <c r="EL1250" s="25">
        <f t="shared" si="159"/>
        <v>0</v>
      </c>
      <c r="EM1250" s="25">
        <f t="shared" si="160"/>
        <v>0</v>
      </c>
      <c r="EN1250" s="25">
        <f t="shared" si="161"/>
        <v>0</v>
      </c>
      <c r="EO1250" s="25">
        <f t="shared" si="162"/>
        <v>0</v>
      </c>
      <c r="EP1250" s="25">
        <f t="shared" si="163"/>
        <v>0</v>
      </c>
      <c r="EQ1250" s="25">
        <f t="shared" si="411"/>
        <v>0</v>
      </c>
      <c r="ER1250" s="25">
        <f t="shared" si="412"/>
        <v>0</v>
      </c>
      <c r="ES1250" s="25">
        <f t="shared" si="413"/>
        <v>0</v>
      </c>
      <c r="ET1250" s="25">
        <f t="shared" si="414"/>
        <v>0</v>
      </c>
      <c r="EU1250" s="25">
        <f t="shared" si="415"/>
        <v>0</v>
      </c>
      <c r="EV1250" s="25">
        <f t="shared" si="416"/>
        <v>0</v>
      </c>
      <c r="EW1250" s="25">
        <f t="shared" si="164"/>
        <v>0</v>
      </c>
      <c r="EX1250" s="25">
        <f t="shared" si="164"/>
        <v>0</v>
      </c>
      <c r="EY1250" s="25">
        <f t="shared" si="164"/>
        <v>0</v>
      </c>
      <c r="EZ1250" s="25">
        <f t="shared" si="165"/>
        <v>0</v>
      </c>
      <c r="FA1250" s="25">
        <f t="shared" si="165"/>
        <v>0</v>
      </c>
      <c r="FB1250" s="25">
        <f t="shared" si="165"/>
        <v>0</v>
      </c>
      <c r="FC1250" s="30"/>
      <c r="FD1250" s="30"/>
      <c r="FE1250" s="30"/>
      <c r="FF1250" s="25">
        <f t="shared" si="166"/>
        <v>0</v>
      </c>
      <c r="FG1250" s="25">
        <f t="shared" si="167"/>
        <v>0</v>
      </c>
      <c r="FH1250" s="25">
        <f t="shared" si="168"/>
        <v>0</v>
      </c>
      <c r="FI1250" s="25">
        <f t="shared" si="169"/>
        <v>0</v>
      </c>
      <c r="FJ1250" s="25">
        <f t="shared" si="170"/>
        <v>0</v>
      </c>
      <c r="FK1250" s="25">
        <f t="shared" si="171"/>
        <v>0</v>
      </c>
      <c r="FL1250" s="25">
        <f t="shared" si="417"/>
        <v>0</v>
      </c>
      <c r="FM1250" s="25">
        <f t="shared" si="418"/>
        <v>0</v>
      </c>
      <c r="FN1250" s="25">
        <f t="shared" si="419"/>
        <v>0</v>
      </c>
      <c r="FO1250" s="25">
        <f t="shared" si="420"/>
        <v>0</v>
      </c>
      <c r="FP1250" s="25">
        <f t="shared" si="421"/>
        <v>0</v>
      </c>
      <c r="FQ1250" s="25">
        <f t="shared" si="422"/>
        <v>0</v>
      </c>
      <c r="FR1250" s="25">
        <f t="shared" si="172"/>
        <v>0</v>
      </c>
      <c r="FS1250" s="25">
        <f t="shared" si="172"/>
        <v>0</v>
      </c>
      <c r="FT1250" s="25">
        <f t="shared" si="172"/>
        <v>0</v>
      </c>
      <c r="FU1250" s="25">
        <f t="shared" si="173"/>
        <v>0</v>
      </c>
      <c r="FV1250" s="25">
        <f t="shared" si="173"/>
        <v>0</v>
      </c>
      <c r="FW1250" s="25">
        <f t="shared" si="173"/>
        <v>0</v>
      </c>
      <c r="FX1250" s="30"/>
      <c r="FY1250" s="30"/>
      <c r="FZ1250" s="30"/>
      <c r="GA1250" s="25">
        <f t="shared" si="174"/>
        <v>0</v>
      </c>
      <c r="GB1250" s="25">
        <f t="shared" si="175"/>
        <v>0</v>
      </c>
      <c r="GC1250" s="25">
        <f t="shared" si="176"/>
        <v>0</v>
      </c>
      <c r="GD1250" s="25">
        <f t="shared" si="177"/>
        <v>0</v>
      </c>
      <c r="GE1250" s="25">
        <f t="shared" si="178"/>
        <v>0</v>
      </c>
      <c r="GF1250" s="25">
        <f t="shared" si="179"/>
        <v>0</v>
      </c>
      <c r="GG1250" s="25">
        <f t="shared" si="423"/>
        <v>0</v>
      </c>
      <c r="GH1250" s="25">
        <f t="shared" si="424"/>
        <v>0</v>
      </c>
      <c r="GI1250" s="25">
        <f t="shared" si="425"/>
        <v>0</v>
      </c>
      <c r="GJ1250" s="25">
        <f t="shared" si="426"/>
        <v>0</v>
      </c>
      <c r="GK1250" s="25">
        <f t="shared" si="427"/>
        <v>0</v>
      </c>
      <c r="GL1250" s="25">
        <f t="shared" si="428"/>
        <v>0</v>
      </c>
      <c r="GM1250" s="25">
        <f t="shared" si="180"/>
        <v>0</v>
      </c>
      <c r="GN1250" s="25">
        <f t="shared" si="180"/>
        <v>0</v>
      </c>
      <c r="GO1250" s="25">
        <f t="shared" si="180"/>
        <v>0</v>
      </c>
      <c r="GP1250" s="25">
        <f t="shared" si="181"/>
        <v>0</v>
      </c>
      <c r="GQ1250" s="25">
        <f t="shared" si="181"/>
        <v>0</v>
      </c>
      <c r="GR1250" s="25">
        <f t="shared" si="181"/>
        <v>0</v>
      </c>
      <c r="GS1250" s="30"/>
      <c r="GT1250" s="30"/>
      <c r="GU1250" s="30"/>
      <c r="GV1250" s="25">
        <f t="shared" si="182"/>
        <v>0</v>
      </c>
      <c r="GW1250" s="25">
        <f t="shared" si="183"/>
        <v>0</v>
      </c>
      <c r="GX1250" s="25">
        <f t="shared" si="184"/>
        <v>0</v>
      </c>
      <c r="GY1250" s="25">
        <f t="shared" si="185"/>
        <v>0</v>
      </c>
      <c r="GZ1250" s="25">
        <f t="shared" si="186"/>
        <v>0</v>
      </c>
      <c r="HA1250" s="25">
        <f t="shared" si="187"/>
        <v>0</v>
      </c>
      <c r="HB1250" s="25">
        <f t="shared" si="429"/>
        <v>264341.07</v>
      </c>
      <c r="HC1250" s="25">
        <f t="shared" si="430"/>
        <v>265658.34999999998</v>
      </c>
      <c r="HD1250" s="25">
        <f t="shared" si="431"/>
        <v>280488.61</v>
      </c>
      <c r="HE1250" s="25">
        <f t="shared" si="432"/>
        <v>100476.83</v>
      </c>
      <c r="HF1250" s="25">
        <f t="shared" si="433"/>
        <v>96845.97</v>
      </c>
      <c r="HG1250" s="25">
        <f t="shared" si="434"/>
        <v>97030.84</v>
      </c>
      <c r="HH1250" s="25">
        <f t="shared" si="188"/>
        <v>0</v>
      </c>
      <c r="HI1250" s="25">
        <f t="shared" si="188"/>
        <v>0</v>
      </c>
      <c r="HJ1250" s="25">
        <f t="shared" si="188"/>
        <v>0</v>
      </c>
      <c r="HK1250" s="25">
        <f t="shared" si="189"/>
        <v>0</v>
      </c>
      <c r="HL1250" s="25">
        <f t="shared" si="189"/>
        <v>0</v>
      </c>
      <c r="HM1250" s="25">
        <f t="shared" si="189"/>
        <v>0</v>
      </c>
      <c r="HN1250" s="30"/>
      <c r="HO1250" s="30"/>
      <c r="HP1250" s="30"/>
      <c r="HQ1250" s="25">
        <f t="shared" si="190"/>
        <v>0</v>
      </c>
      <c r="HR1250" s="25">
        <f t="shared" si="191"/>
        <v>0</v>
      </c>
      <c r="HS1250" s="25">
        <f t="shared" si="192"/>
        <v>0</v>
      </c>
      <c r="HT1250" s="25">
        <f t="shared" si="193"/>
        <v>0</v>
      </c>
      <c r="HU1250" s="25">
        <f t="shared" si="194"/>
        <v>0</v>
      </c>
      <c r="HV1250" s="25">
        <f t="shared" si="195"/>
        <v>0</v>
      </c>
      <c r="HW1250" s="25">
        <f t="shared" si="435"/>
        <v>0</v>
      </c>
      <c r="HX1250" s="25">
        <f t="shared" si="436"/>
        <v>0</v>
      </c>
      <c r="HY1250" s="25">
        <f t="shared" si="437"/>
        <v>0</v>
      </c>
      <c r="HZ1250" s="25">
        <f t="shared" si="438"/>
        <v>0</v>
      </c>
      <c r="IA1250" s="25">
        <f t="shared" si="439"/>
        <v>0</v>
      </c>
      <c r="IB1250" s="25">
        <f t="shared" si="440"/>
        <v>0</v>
      </c>
      <c r="IC1250" s="25">
        <f t="shared" si="196"/>
        <v>0</v>
      </c>
      <c r="ID1250" s="25">
        <f t="shared" si="196"/>
        <v>0</v>
      </c>
      <c r="IE1250" s="25">
        <f t="shared" si="196"/>
        <v>0</v>
      </c>
      <c r="IF1250" s="25">
        <f t="shared" si="197"/>
        <v>0</v>
      </c>
      <c r="IG1250" s="25">
        <f t="shared" si="197"/>
        <v>0</v>
      </c>
      <c r="IH1250" s="25">
        <f t="shared" si="197"/>
        <v>0</v>
      </c>
      <c r="II1250" s="30"/>
      <c r="IJ1250" s="30"/>
      <c r="IK1250" s="30"/>
      <c r="IL1250" s="25">
        <f t="shared" si="198"/>
        <v>0</v>
      </c>
      <c r="IM1250" s="25">
        <f t="shared" si="199"/>
        <v>0</v>
      </c>
      <c r="IN1250" s="25">
        <f t="shared" si="200"/>
        <v>0</v>
      </c>
      <c r="IO1250" s="25">
        <f t="shared" si="201"/>
        <v>0</v>
      </c>
      <c r="IP1250" s="25">
        <f t="shared" si="202"/>
        <v>0</v>
      </c>
      <c r="IQ1250" s="25">
        <f t="shared" si="203"/>
        <v>0</v>
      </c>
      <c r="IR1250" s="25">
        <f t="shared" si="441"/>
        <v>0</v>
      </c>
      <c r="IS1250" s="25">
        <f t="shared" si="442"/>
        <v>0</v>
      </c>
      <c r="IT1250" s="25">
        <f t="shared" si="443"/>
        <v>0</v>
      </c>
      <c r="IU1250" s="25">
        <f t="shared" si="444"/>
        <v>0</v>
      </c>
      <c r="IV1250" s="25">
        <f t="shared" si="445"/>
        <v>0</v>
      </c>
      <c r="IW1250" s="25">
        <f t="shared" si="446"/>
        <v>0</v>
      </c>
      <c r="IX1250" s="25">
        <f t="shared" si="204"/>
        <v>0</v>
      </c>
      <c r="IY1250" s="25">
        <f t="shared" si="204"/>
        <v>0</v>
      </c>
      <c r="IZ1250" s="25">
        <f t="shared" si="204"/>
        <v>0</v>
      </c>
      <c r="JA1250" s="25">
        <f t="shared" si="205"/>
        <v>0</v>
      </c>
      <c r="JB1250" s="25">
        <f t="shared" si="205"/>
        <v>0</v>
      </c>
      <c r="JC1250" s="25">
        <f t="shared" si="205"/>
        <v>0</v>
      </c>
      <c r="JD1250" s="30"/>
      <c r="JE1250" s="30"/>
      <c r="JF1250" s="30"/>
      <c r="JG1250" s="25">
        <f t="shared" si="206"/>
        <v>0</v>
      </c>
      <c r="JH1250" s="25">
        <f t="shared" si="207"/>
        <v>0</v>
      </c>
      <c r="JI1250" s="25">
        <f t="shared" si="208"/>
        <v>0</v>
      </c>
      <c r="JJ1250" s="25">
        <f t="shared" si="209"/>
        <v>0</v>
      </c>
      <c r="JK1250" s="25">
        <f t="shared" si="210"/>
        <v>0</v>
      </c>
      <c r="JL1250" s="25">
        <f t="shared" si="211"/>
        <v>0</v>
      </c>
      <c r="JM1250" s="25">
        <f t="shared" si="447"/>
        <v>0</v>
      </c>
      <c r="JN1250" s="25">
        <f t="shared" si="448"/>
        <v>0</v>
      </c>
      <c r="JO1250" s="25">
        <f t="shared" si="449"/>
        <v>0</v>
      </c>
      <c r="JP1250" s="25">
        <f t="shared" si="450"/>
        <v>0</v>
      </c>
      <c r="JQ1250" s="25">
        <f t="shared" si="451"/>
        <v>0</v>
      </c>
      <c r="JR1250" s="25">
        <f t="shared" si="452"/>
        <v>0</v>
      </c>
      <c r="JS1250" s="25">
        <f t="shared" si="212"/>
        <v>0</v>
      </c>
      <c r="JT1250" s="25">
        <f t="shared" si="212"/>
        <v>0</v>
      </c>
      <c r="JU1250" s="25">
        <f t="shared" si="212"/>
        <v>0</v>
      </c>
      <c r="JV1250" s="25">
        <f t="shared" si="213"/>
        <v>0</v>
      </c>
      <c r="JW1250" s="25">
        <f t="shared" si="213"/>
        <v>0</v>
      </c>
      <c r="JX1250" s="25">
        <f t="shared" si="213"/>
        <v>0</v>
      </c>
      <c r="JY1250" s="30"/>
      <c r="JZ1250" s="30"/>
      <c r="KA1250" s="30"/>
      <c r="KB1250" s="25">
        <f t="shared" si="214"/>
        <v>0</v>
      </c>
      <c r="KC1250" s="25">
        <f t="shared" si="215"/>
        <v>0</v>
      </c>
      <c r="KD1250" s="25">
        <f t="shared" si="216"/>
        <v>0</v>
      </c>
      <c r="KE1250" s="25">
        <f t="shared" si="217"/>
        <v>0</v>
      </c>
      <c r="KF1250" s="25">
        <f t="shared" si="218"/>
        <v>0</v>
      </c>
      <c r="KG1250" s="25">
        <f t="shared" si="219"/>
        <v>0</v>
      </c>
      <c r="KH1250" s="25">
        <f t="shared" si="453"/>
        <v>0</v>
      </c>
      <c r="KI1250" s="25">
        <f t="shared" si="454"/>
        <v>0</v>
      </c>
      <c r="KJ1250" s="25">
        <f t="shared" si="455"/>
        <v>0</v>
      </c>
      <c r="KK1250" s="25">
        <f t="shared" si="456"/>
        <v>0</v>
      </c>
      <c r="KL1250" s="25">
        <f t="shared" si="457"/>
        <v>0</v>
      </c>
      <c r="KM1250" s="25">
        <f t="shared" si="458"/>
        <v>0</v>
      </c>
      <c r="KN1250" s="25">
        <f t="shared" si="220"/>
        <v>0</v>
      </c>
      <c r="KO1250" s="25">
        <f t="shared" si="220"/>
        <v>0</v>
      </c>
      <c r="KP1250" s="25">
        <f t="shared" si="220"/>
        <v>0</v>
      </c>
      <c r="KQ1250" s="25">
        <f t="shared" si="221"/>
        <v>0</v>
      </c>
      <c r="KR1250" s="25">
        <f t="shared" si="221"/>
        <v>0</v>
      </c>
      <c r="KS1250" s="25">
        <f t="shared" si="221"/>
        <v>0</v>
      </c>
      <c r="KT1250" s="30"/>
      <c r="KU1250" s="30"/>
      <c r="KV1250" s="30"/>
      <c r="KW1250" s="25">
        <f t="shared" si="222"/>
        <v>0</v>
      </c>
      <c r="KX1250" s="25">
        <f t="shared" si="223"/>
        <v>0</v>
      </c>
      <c r="KY1250" s="25">
        <f t="shared" si="224"/>
        <v>0</v>
      </c>
      <c r="KZ1250" s="25">
        <f t="shared" si="225"/>
        <v>0</v>
      </c>
      <c r="LA1250" s="25">
        <f t="shared" si="226"/>
        <v>0</v>
      </c>
      <c r="LB1250" s="25">
        <f t="shared" si="227"/>
        <v>0</v>
      </c>
      <c r="LC1250" s="25">
        <f t="shared" si="459"/>
        <v>0</v>
      </c>
      <c r="LD1250" s="25">
        <f t="shared" si="460"/>
        <v>0</v>
      </c>
      <c r="LE1250" s="25">
        <f t="shared" si="461"/>
        <v>0</v>
      </c>
      <c r="LF1250" s="25">
        <f t="shared" si="462"/>
        <v>0</v>
      </c>
      <c r="LG1250" s="25">
        <f t="shared" si="463"/>
        <v>0</v>
      </c>
      <c r="LH1250" s="25">
        <f t="shared" si="464"/>
        <v>0</v>
      </c>
      <c r="LI1250" s="25">
        <f t="shared" si="228"/>
        <v>0</v>
      </c>
      <c r="LJ1250" s="25">
        <f t="shared" si="228"/>
        <v>0</v>
      </c>
      <c r="LK1250" s="25">
        <f t="shared" si="228"/>
        <v>0</v>
      </c>
      <c r="LL1250" s="25">
        <f t="shared" si="229"/>
        <v>0</v>
      </c>
      <c r="LM1250" s="25">
        <f t="shared" si="229"/>
        <v>0</v>
      </c>
      <c r="LN1250" s="25">
        <f t="shared" si="229"/>
        <v>0</v>
      </c>
      <c r="LO1250" s="30"/>
      <c r="LP1250" s="30"/>
      <c r="LQ1250" s="30"/>
      <c r="LR1250" s="25">
        <f t="shared" si="230"/>
        <v>0</v>
      </c>
      <c r="LS1250" s="25">
        <f t="shared" si="231"/>
        <v>0</v>
      </c>
      <c r="LT1250" s="25">
        <f t="shared" si="232"/>
        <v>0</v>
      </c>
      <c r="LU1250" s="25">
        <f t="shared" si="233"/>
        <v>0</v>
      </c>
      <c r="LV1250" s="25">
        <f t="shared" si="234"/>
        <v>0</v>
      </c>
      <c r="LW1250" s="25">
        <f t="shared" si="235"/>
        <v>0</v>
      </c>
      <c r="LX1250" s="25">
        <f t="shared" si="465"/>
        <v>0</v>
      </c>
      <c r="LY1250" s="25">
        <f t="shared" si="466"/>
        <v>0</v>
      </c>
      <c r="LZ1250" s="25">
        <f t="shared" si="467"/>
        <v>0</v>
      </c>
      <c r="MA1250" s="25">
        <f t="shared" si="468"/>
        <v>0</v>
      </c>
      <c r="MB1250" s="25">
        <f t="shared" si="469"/>
        <v>0</v>
      </c>
      <c r="MC1250" s="25">
        <f t="shared" si="470"/>
        <v>0</v>
      </c>
      <c r="MD1250" s="25">
        <f t="shared" si="236"/>
        <v>0</v>
      </c>
      <c r="ME1250" s="25">
        <f t="shared" si="236"/>
        <v>0</v>
      </c>
      <c r="MF1250" s="25">
        <f t="shared" si="236"/>
        <v>0</v>
      </c>
      <c r="MG1250" s="25">
        <f t="shared" si="237"/>
        <v>0</v>
      </c>
      <c r="MH1250" s="25">
        <f t="shared" si="237"/>
        <v>0</v>
      </c>
      <c r="MI1250" s="25">
        <f t="shared" si="237"/>
        <v>0</v>
      </c>
      <c r="MJ1250" s="30"/>
      <c r="MK1250" s="30"/>
      <c r="ML1250" s="30"/>
      <c r="MM1250" s="25">
        <f t="shared" si="238"/>
        <v>0</v>
      </c>
      <c r="MN1250" s="25">
        <f t="shared" si="239"/>
        <v>0</v>
      </c>
      <c r="MO1250" s="25">
        <f t="shared" si="240"/>
        <v>0</v>
      </c>
      <c r="MP1250" s="25">
        <f t="shared" si="241"/>
        <v>0</v>
      </c>
      <c r="MQ1250" s="25">
        <f t="shared" si="242"/>
        <v>0</v>
      </c>
      <c r="MR1250" s="25">
        <f t="shared" si="243"/>
        <v>0</v>
      </c>
      <c r="MS1250" s="25">
        <f t="shared" si="471"/>
        <v>0</v>
      </c>
      <c r="MT1250" s="25">
        <f t="shared" si="472"/>
        <v>0</v>
      </c>
      <c r="MU1250" s="25">
        <f t="shared" si="473"/>
        <v>0</v>
      </c>
      <c r="MV1250" s="25">
        <f t="shared" si="474"/>
        <v>0</v>
      </c>
      <c r="MW1250" s="25">
        <f t="shared" si="475"/>
        <v>0</v>
      </c>
      <c r="MX1250" s="25">
        <f t="shared" si="476"/>
        <v>0</v>
      </c>
      <c r="MY1250" s="25">
        <f t="shared" si="244"/>
        <v>0</v>
      </c>
      <c r="MZ1250" s="25">
        <f t="shared" si="244"/>
        <v>0</v>
      </c>
      <c r="NA1250" s="25">
        <f t="shared" si="244"/>
        <v>0</v>
      </c>
      <c r="NB1250" s="25">
        <f t="shared" si="245"/>
        <v>0</v>
      </c>
      <c r="NC1250" s="25">
        <f t="shared" si="245"/>
        <v>0</v>
      </c>
      <c r="ND1250" s="25">
        <f t="shared" si="245"/>
        <v>0</v>
      </c>
      <c r="NE1250" s="30"/>
      <c r="NF1250" s="30"/>
      <c r="NG1250" s="30"/>
      <c r="NH1250" s="25">
        <f t="shared" si="246"/>
        <v>0</v>
      </c>
      <c r="NI1250" s="25">
        <f t="shared" si="247"/>
        <v>0</v>
      </c>
      <c r="NJ1250" s="25">
        <f t="shared" si="248"/>
        <v>0</v>
      </c>
      <c r="NK1250" s="25">
        <f t="shared" si="249"/>
        <v>0</v>
      </c>
      <c r="NL1250" s="25">
        <f t="shared" si="250"/>
        <v>0</v>
      </c>
      <c r="NM1250" s="25">
        <f t="shared" si="251"/>
        <v>0</v>
      </c>
      <c r="NN1250" s="25">
        <f t="shared" si="477"/>
        <v>0</v>
      </c>
      <c r="NO1250" s="25">
        <f t="shared" si="478"/>
        <v>0</v>
      </c>
      <c r="NP1250" s="25">
        <f t="shared" si="479"/>
        <v>0</v>
      </c>
      <c r="NQ1250" s="25">
        <f t="shared" si="480"/>
        <v>0</v>
      </c>
      <c r="NR1250" s="25">
        <f t="shared" si="481"/>
        <v>0</v>
      </c>
      <c r="NS1250" s="25">
        <f t="shared" si="482"/>
        <v>0</v>
      </c>
      <c r="NT1250" s="25">
        <f t="shared" si="252"/>
        <v>0</v>
      </c>
      <c r="NU1250" s="25">
        <f t="shared" si="252"/>
        <v>0</v>
      </c>
      <c r="NV1250" s="25">
        <f t="shared" si="252"/>
        <v>0</v>
      </c>
      <c r="NW1250" s="25">
        <f t="shared" si="253"/>
        <v>0</v>
      </c>
      <c r="NX1250" s="25">
        <f t="shared" si="253"/>
        <v>0</v>
      </c>
      <c r="NY1250" s="25">
        <f t="shared" si="253"/>
        <v>0</v>
      </c>
      <c r="NZ1250" s="30"/>
      <c r="OA1250" s="30"/>
      <c r="OB1250" s="30"/>
      <c r="OC1250" s="25">
        <f t="shared" si="254"/>
        <v>0</v>
      </c>
      <c r="OD1250" s="25">
        <f t="shared" si="255"/>
        <v>0</v>
      </c>
      <c r="OE1250" s="25">
        <f t="shared" si="256"/>
        <v>0</v>
      </c>
      <c r="OF1250" s="25">
        <f t="shared" si="257"/>
        <v>0</v>
      </c>
      <c r="OG1250" s="25">
        <f t="shared" si="258"/>
        <v>0</v>
      </c>
      <c r="OH1250" s="25">
        <f t="shared" si="259"/>
        <v>0</v>
      </c>
      <c r="OI1250" s="25">
        <f t="shared" si="483"/>
        <v>0</v>
      </c>
      <c r="OJ1250" s="25">
        <f t="shared" si="484"/>
        <v>0</v>
      </c>
      <c r="OK1250" s="25">
        <f t="shared" si="485"/>
        <v>0</v>
      </c>
      <c r="OL1250" s="25">
        <f t="shared" si="486"/>
        <v>0</v>
      </c>
      <c r="OM1250" s="25">
        <f t="shared" si="487"/>
        <v>0</v>
      </c>
      <c r="ON1250" s="25">
        <f t="shared" si="488"/>
        <v>0</v>
      </c>
      <c r="OO1250" s="25">
        <f t="shared" si="260"/>
        <v>0</v>
      </c>
      <c r="OP1250" s="25">
        <f t="shared" si="260"/>
        <v>0</v>
      </c>
      <c r="OQ1250" s="25">
        <f t="shared" si="260"/>
        <v>0</v>
      </c>
      <c r="OR1250" s="25">
        <f t="shared" si="261"/>
        <v>0</v>
      </c>
      <c r="OS1250" s="25">
        <f t="shared" si="261"/>
        <v>0</v>
      </c>
      <c r="OT1250" s="25">
        <f t="shared" si="261"/>
        <v>0</v>
      </c>
      <c r="OU1250" s="30"/>
      <c r="OV1250" s="30"/>
      <c r="OW1250" s="30"/>
      <c r="OX1250" s="25">
        <f t="shared" si="262"/>
        <v>0</v>
      </c>
      <c r="OY1250" s="25">
        <f t="shared" si="263"/>
        <v>0</v>
      </c>
      <c r="OZ1250" s="25">
        <f t="shared" si="264"/>
        <v>0</v>
      </c>
      <c r="PA1250" s="25">
        <f t="shared" si="265"/>
        <v>0</v>
      </c>
      <c r="PB1250" s="25">
        <f t="shared" si="266"/>
        <v>0</v>
      </c>
      <c r="PC1250" s="25">
        <f t="shared" si="267"/>
        <v>0</v>
      </c>
      <c r="PD1250" s="25">
        <f t="shared" si="489"/>
        <v>0</v>
      </c>
      <c r="PE1250" s="25">
        <f t="shared" si="490"/>
        <v>0</v>
      </c>
      <c r="PF1250" s="25">
        <f t="shared" si="491"/>
        <v>0</v>
      </c>
      <c r="PG1250" s="25">
        <f t="shared" si="492"/>
        <v>0</v>
      </c>
      <c r="PH1250" s="25">
        <f t="shared" si="493"/>
        <v>0</v>
      </c>
      <c r="PI1250" s="25">
        <f t="shared" si="494"/>
        <v>0</v>
      </c>
      <c r="PJ1250" s="25">
        <f t="shared" si="268"/>
        <v>0</v>
      </c>
      <c r="PK1250" s="25">
        <f t="shared" si="268"/>
        <v>0</v>
      </c>
      <c r="PL1250" s="25">
        <f t="shared" si="268"/>
        <v>0</v>
      </c>
      <c r="PM1250" s="25">
        <f t="shared" si="269"/>
        <v>0</v>
      </c>
      <c r="PN1250" s="25">
        <f t="shared" si="269"/>
        <v>0</v>
      </c>
      <c r="PO1250" s="25">
        <f t="shared" si="269"/>
        <v>0</v>
      </c>
      <c r="PP1250" s="30"/>
      <c r="PQ1250" s="30"/>
      <c r="PR1250" s="30"/>
      <c r="PS1250" s="25">
        <f t="shared" si="270"/>
        <v>0</v>
      </c>
      <c r="PT1250" s="25">
        <f t="shared" si="271"/>
        <v>0</v>
      </c>
      <c r="PU1250" s="25">
        <f t="shared" si="272"/>
        <v>0</v>
      </c>
      <c r="PV1250" s="25">
        <f t="shared" si="273"/>
        <v>0</v>
      </c>
      <c r="PW1250" s="25">
        <f t="shared" si="274"/>
        <v>0</v>
      </c>
      <c r="PX1250" s="25">
        <f t="shared" si="275"/>
        <v>0</v>
      </c>
      <c r="PY1250" s="25">
        <f t="shared" si="495"/>
        <v>0</v>
      </c>
      <c r="PZ1250" s="25">
        <f t="shared" si="496"/>
        <v>0</v>
      </c>
      <c r="QA1250" s="25">
        <f t="shared" si="497"/>
        <v>0</v>
      </c>
      <c r="QB1250" s="25">
        <f t="shared" si="498"/>
        <v>0</v>
      </c>
      <c r="QC1250" s="25">
        <f t="shared" si="499"/>
        <v>0</v>
      </c>
      <c r="QD1250" s="25">
        <f t="shared" si="500"/>
        <v>0</v>
      </c>
      <c r="QE1250" s="25">
        <f t="shared" si="276"/>
        <v>0</v>
      </c>
      <c r="QF1250" s="25">
        <f t="shared" si="276"/>
        <v>0</v>
      </c>
      <c r="QG1250" s="25">
        <f t="shared" si="276"/>
        <v>0</v>
      </c>
      <c r="QH1250" s="25">
        <f t="shared" si="277"/>
        <v>0</v>
      </c>
      <c r="QI1250" s="25">
        <f t="shared" si="277"/>
        <v>0</v>
      </c>
      <c r="QJ1250" s="25">
        <f t="shared" si="277"/>
        <v>0</v>
      </c>
      <c r="QK1250" s="30"/>
      <c r="QL1250" s="30"/>
      <c r="QM1250" s="30"/>
      <c r="QN1250" s="25">
        <f t="shared" si="278"/>
        <v>0</v>
      </c>
      <c r="QO1250" s="25">
        <f t="shared" si="279"/>
        <v>0</v>
      </c>
      <c r="QP1250" s="25">
        <f t="shared" si="280"/>
        <v>0</v>
      </c>
      <c r="QQ1250" s="25">
        <f t="shared" si="281"/>
        <v>0</v>
      </c>
      <c r="QR1250" s="25">
        <f t="shared" si="282"/>
        <v>0</v>
      </c>
      <c r="QS1250" s="25">
        <f t="shared" si="283"/>
        <v>0</v>
      </c>
      <c r="QT1250" s="25">
        <f t="shared" si="501"/>
        <v>0</v>
      </c>
      <c r="QU1250" s="25">
        <f t="shared" si="502"/>
        <v>0</v>
      </c>
      <c r="QV1250" s="25">
        <f t="shared" si="503"/>
        <v>0</v>
      </c>
      <c r="QW1250" s="25">
        <f t="shared" si="504"/>
        <v>0</v>
      </c>
      <c r="QX1250" s="25">
        <f t="shared" si="505"/>
        <v>0</v>
      </c>
      <c r="QY1250" s="25">
        <f t="shared" si="506"/>
        <v>0</v>
      </c>
      <c r="QZ1250" s="25">
        <f t="shared" si="284"/>
        <v>0</v>
      </c>
      <c r="RA1250" s="25">
        <f t="shared" si="284"/>
        <v>0</v>
      </c>
      <c r="RB1250" s="25">
        <f t="shared" si="284"/>
        <v>0</v>
      </c>
      <c r="RC1250" s="25">
        <f t="shared" si="285"/>
        <v>0</v>
      </c>
      <c r="RD1250" s="25">
        <f t="shared" si="285"/>
        <v>0</v>
      </c>
      <c r="RE1250" s="25">
        <f t="shared" si="285"/>
        <v>0</v>
      </c>
      <c r="RF1250" s="30"/>
      <c r="RG1250" s="30"/>
      <c r="RH1250" s="30"/>
      <c r="RI1250" s="25">
        <f t="shared" si="286"/>
        <v>0</v>
      </c>
      <c r="RJ1250" s="25">
        <f t="shared" si="287"/>
        <v>0</v>
      </c>
      <c r="RK1250" s="25">
        <f t="shared" si="288"/>
        <v>0</v>
      </c>
      <c r="RL1250" s="25">
        <f t="shared" si="289"/>
        <v>0</v>
      </c>
      <c r="RM1250" s="25">
        <f t="shared" si="290"/>
        <v>0</v>
      </c>
      <c r="RN1250" s="25">
        <f t="shared" si="291"/>
        <v>0</v>
      </c>
      <c r="RO1250" s="25">
        <f t="shared" si="507"/>
        <v>0</v>
      </c>
      <c r="RP1250" s="25">
        <f t="shared" si="508"/>
        <v>0</v>
      </c>
      <c r="RQ1250" s="25">
        <f t="shared" si="509"/>
        <v>0</v>
      </c>
      <c r="RR1250" s="25">
        <f t="shared" si="510"/>
        <v>0</v>
      </c>
      <c r="RS1250" s="25">
        <f t="shared" si="511"/>
        <v>0</v>
      </c>
      <c r="RT1250" s="25">
        <f t="shared" si="512"/>
        <v>0</v>
      </c>
      <c r="RU1250" s="25">
        <f t="shared" si="292"/>
        <v>0</v>
      </c>
      <c r="RV1250" s="25">
        <f t="shared" si="292"/>
        <v>0</v>
      </c>
      <c r="RW1250" s="25">
        <f t="shared" si="292"/>
        <v>0</v>
      </c>
      <c r="RX1250" s="25">
        <f t="shared" si="293"/>
        <v>0</v>
      </c>
      <c r="RY1250" s="25">
        <f t="shared" si="293"/>
        <v>0</v>
      </c>
      <c r="RZ1250" s="25">
        <f t="shared" si="293"/>
        <v>0</v>
      </c>
      <c r="SA1250" s="30"/>
      <c r="SB1250" s="30"/>
      <c r="SC1250" s="30"/>
      <c r="SD1250" s="25">
        <f t="shared" si="294"/>
        <v>0</v>
      </c>
      <c r="SE1250" s="25">
        <f t="shared" si="295"/>
        <v>0</v>
      </c>
      <c r="SF1250" s="25">
        <f t="shared" si="296"/>
        <v>0</v>
      </c>
      <c r="SG1250" s="25">
        <f t="shared" si="297"/>
        <v>0</v>
      </c>
      <c r="SH1250" s="25">
        <f t="shared" si="298"/>
        <v>0</v>
      </c>
      <c r="SI1250" s="25">
        <f t="shared" si="299"/>
        <v>0</v>
      </c>
      <c r="SJ1250" s="25">
        <f t="shared" si="513"/>
        <v>0</v>
      </c>
      <c r="SK1250" s="25">
        <f t="shared" si="514"/>
        <v>0</v>
      </c>
      <c r="SL1250" s="25">
        <f t="shared" si="515"/>
        <v>0</v>
      </c>
      <c r="SM1250" s="25">
        <f t="shared" si="516"/>
        <v>0</v>
      </c>
      <c r="SN1250" s="25">
        <f t="shared" si="517"/>
        <v>0</v>
      </c>
      <c r="SO1250" s="25">
        <f t="shared" si="518"/>
        <v>0</v>
      </c>
      <c r="SP1250" s="25">
        <f t="shared" si="300"/>
        <v>0</v>
      </c>
      <c r="SQ1250" s="25">
        <f t="shared" si="300"/>
        <v>0</v>
      </c>
      <c r="SR1250" s="25">
        <f t="shared" si="300"/>
        <v>0</v>
      </c>
      <c r="SS1250" s="25">
        <f t="shared" si="301"/>
        <v>0</v>
      </c>
      <c r="ST1250" s="25">
        <f t="shared" si="301"/>
        <v>0</v>
      </c>
      <c r="SU1250" s="25">
        <f t="shared" si="301"/>
        <v>0</v>
      </c>
      <c r="SV1250" s="30"/>
      <c r="SW1250" s="30"/>
      <c r="SX1250" s="30"/>
      <c r="SY1250" s="25">
        <f t="shared" si="302"/>
        <v>0</v>
      </c>
      <c r="SZ1250" s="25">
        <f t="shared" si="303"/>
        <v>0</v>
      </c>
      <c r="TA1250" s="25">
        <f t="shared" si="304"/>
        <v>0</v>
      </c>
      <c r="TB1250" s="25">
        <f t="shared" si="305"/>
        <v>0</v>
      </c>
      <c r="TC1250" s="25">
        <f t="shared" si="306"/>
        <v>0</v>
      </c>
      <c r="TD1250" s="25">
        <f t="shared" si="307"/>
        <v>0</v>
      </c>
      <c r="TE1250" s="25">
        <f t="shared" si="519"/>
        <v>0</v>
      </c>
      <c r="TF1250" s="25">
        <f t="shared" si="520"/>
        <v>0</v>
      </c>
      <c r="TG1250" s="25">
        <f t="shared" si="521"/>
        <v>0</v>
      </c>
      <c r="TH1250" s="25">
        <f t="shared" si="522"/>
        <v>0</v>
      </c>
      <c r="TI1250" s="25">
        <f t="shared" si="523"/>
        <v>0</v>
      </c>
      <c r="TJ1250" s="25">
        <f t="shared" si="524"/>
        <v>0</v>
      </c>
      <c r="TK1250" s="25">
        <f t="shared" si="308"/>
        <v>0</v>
      </c>
      <c r="TL1250" s="25">
        <f t="shared" si="308"/>
        <v>0</v>
      </c>
      <c r="TM1250" s="25">
        <f t="shared" si="308"/>
        <v>0</v>
      </c>
      <c r="TN1250" s="25">
        <f t="shared" si="309"/>
        <v>0</v>
      </c>
      <c r="TO1250" s="25">
        <f t="shared" si="309"/>
        <v>0</v>
      </c>
      <c r="TP1250" s="25">
        <f t="shared" si="309"/>
        <v>0</v>
      </c>
      <c r="TQ1250" s="30"/>
      <c r="TR1250" s="30"/>
      <c r="TS1250" s="30"/>
      <c r="TT1250" s="25">
        <f t="shared" si="310"/>
        <v>0</v>
      </c>
      <c r="TU1250" s="25">
        <f t="shared" si="311"/>
        <v>0</v>
      </c>
      <c r="TV1250" s="25">
        <f t="shared" si="312"/>
        <v>0</v>
      </c>
      <c r="TW1250" s="25">
        <f t="shared" si="313"/>
        <v>0</v>
      </c>
      <c r="TX1250" s="25">
        <f t="shared" si="314"/>
        <v>0</v>
      </c>
      <c r="TY1250" s="25">
        <f t="shared" si="315"/>
        <v>0</v>
      </c>
      <c r="TZ1250" s="25">
        <f t="shared" si="525"/>
        <v>0</v>
      </c>
      <c r="UA1250" s="25">
        <f t="shared" si="526"/>
        <v>0</v>
      </c>
      <c r="UB1250" s="25">
        <f t="shared" si="527"/>
        <v>0</v>
      </c>
      <c r="UC1250" s="25">
        <f t="shared" si="528"/>
        <v>0</v>
      </c>
      <c r="UD1250" s="25">
        <f t="shared" si="529"/>
        <v>0</v>
      </c>
      <c r="UE1250" s="25">
        <f t="shared" si="530"/>
        <v>0</v>
      </c>
      <c r="UF1250" s="25">
        <f t="shared" si="316"/>
        <v>0</v>
      </c>
      <c r="UG1250" s="25">
        <f t="shared" si="316"/>
        <v>0</v>
      </c>
      <c r="UH1250" s="25">
        <f t="shared" si="316"/>
        <v>0</v>
      </c>
      <c r="UI1250" s="25">
        <f t="shared" si="317"/>
        <v>0</v>
      </c>
      <c r="UJ1250" s="25">
        <f t="shared" si="317"/>
        <v>0</v>
      </c>
      <c r="UK1250" s="25">
        <f t="shared" si="317"/>
        <v>0</v>
      </c>
      <c r="UL1250" s="30"/>
      <c r="UM1250" s="30"/>
      <c r="UN1250" s="30"/>
      <c r="UO1250" s="25">
        <f t="shared" si="318"/>
        <v>0</v>
      </c>
      <c r="UP1250" s="25">
        <f t="shared" si="319"/>
        <v>0</v>
      </c>
      <c r="UQ1250" s="25">
        <f t="shared" si="320"/>
        <v>0</v>
      </c>
      <c r="UR1250" s="25">
        <f t="shared" si="321"/>
        <v>0</v>
      </c>
      <c r="US1250" s="25">
        <f t="shared" si="322"/>
        <v>0</v>
      </c>
      <c r="UT1250" s="25">
        <f t="shared" si="323"/>
        <v>0</v>
      </c>
      <c r="UU1250" s="25">
        <f t="shared" si="531"/>
        <v>259110.11</v>
      </c>
      <c r="UV1250" s="25">
        <f t="shared" si="532"/>
        <v>273486.46999999997</v>
      </c>
      <c r="UW1250" s="25">
        <f t="shared" si="533"/>
        <v>291457.68</v>
      </c>
      <c r="UX1250" s="25">
        <f t="shared" si="534"/>
        <v>37378.660000000003</v>
      </c>
      <c r="UY1250" s="25">
        <f t="shared" si="535"/>
        <v>36211.599999999999</v>
      </c>
      <c r="UZ1250" s="25">
        <f t="shared" si="536"/>
        <v>36271.519999999997</v>
      </c>
      <c r="VA1250" s="25">
        <f t="shared" si="324"/>
        <v>0</v>
      </c>
      <c r="VB1250" s="25">
        <f t="shared" si="324"/>
        <v>0</v>
      </c>
      <c r="VC1250" s="25">
        <f t="shared" si="324"/>
        <v>0</v>
      </c>
      <c r="VD1250" s="25">
        <f t="shared" si="325"/>
        <v>0</v>
      </c>
      <c r="VE1250" s="25">
        <f t="shared" si="325"/>
        <v>0</v>
      </c>
      <c r="VF1250" s="25">
        <f t="shared" si="325"/>
        <v>0</v>
      </c>
      <c r="VG1250" s="30"/>
      <c r="VH1250" s="30"/>
      <c r="VI1250" s="30"/>
      <c r="VJ1250" s="25">
        <f t="shared" si="326"/>
        <v>0</v>
      </c>
      <c r="VK1250" s="25">
        <f t="shared" si="327"/>
        <v>0</v>
      </c>
      <c r="VL1250" s="25">
        <f t="shared" si="328"/>
        <v>0</v>
      </c>
      <c r="VM1250" s="25">
        <f t="shared" si="329"/>
        <v>0</v>
      </c>
      <c r="VN1250" s="25">
        <f t="shared" si="330"/>
        <v>0</v>
      </c>
      <c r="VO1250" s="25">
        <f t="shared" si="331"/>
        <v>0</v>
      </c>
      <c r="VP1250" s="25">
        <f t="shared" si="537"/>
        <v>0</v>
      </c>
      <c r="VQ1250" s="25">
        <f t="shared" si="538"/>
        <v>0</v>
      </c>
      <c r="VR1250" s="25">
        <f t="shared" si="539"/>
        <v>0</v>
      </c>
      <c r="VS1250" s="25">
        <f t="shared" si="540"/>
        <v>0</v>
      </c>
      <c r="VT1250" s="25">
        <f t="shared" si="541"/>
        <v>0</v>
      </c>
      <c r="VU1250" s="25">
        <f t="shared" si="542"/>
        <v>0</v>
      </c>
      <c r="VV1250" s="25">
        <f t="shared" si="332"/>
        <v>0</v>
      </c>
      <c r="VW1250" s="25">
        <f t="shared" si="332"/>
        <v>0</v>
      </c>
      <c r="VX1250" s="25">
        <f t="shared" si="332"/>
        <v>0</v>
      </c>
      <c r="VY1250" s="25">
        <f t="shared" si="333"/>
        <v>0</v>
      </c>
      <c r="VZ1250" s="25">
        <f t="shared" si="333"/>
        <v>0</v>
      </c>
      <c r="WA1250" s="25">
        <f t="shared" si="333"/>
        <v>0</v>
      </c>
      <c r="WB1250" s="30"/>
      <c r="WC1250" s="30"/>
      <c r="WD1250" s="30"/>
      <c r="WE1250" s="25">
        <f t="shared" si="334"/>
        <v>0</v>
      </c>
      <c r="WF1250" s="25">
        <f t="shared" si="335"/>
        <v>0</v>
      </c>
      <c r="WG1250" s="25">
        <f t="shared" si="336"/>
        <v>0</v>
      </c>
      <c r="WH1250" s="25">
        <f t="shared" si="337"/>
        <v>0</v>
      </c>
      <c r="WI1250" s="25">
        <f t="shared" si="338"/>
        <v>0</v>
      </c>
      <c r="WJ1250" s="25">
        <f t="shared" si="339"/>
        <v>0</v>
      </c>
      <c r="WK1250" s="25">
        <f t="shared" si="543"/>
        <v>0</v>
      </c>
      <c r="WL1250" s="25">
        <f t="shared" si="544"/>
        <v>0</v>
      </c>
      <c r="WM1250" s="25">
        <f t="shared" si="545"/>
        <v>0</v>
      </c>
      <c r="WN1250" s="25">
        <f t="shared" si="546"/>
        <v>0</v>
      </c>
      <c r="WO1250" s="25">
        <f t="shared" si="547"/>
        <v>0</v>
      </c>
      <c r="WP1250" s="25">
        <f t="shared" si="548"/>
        <v>0</v>
      </c>
      <c r="WQ1250" s="25">
        <f t="shared" si="340"/>
        <v>0</v>
      </c>
      <c r="WR1250" s="25">
        <f t="shared" si="340"/>
        <v>0</v>
      </c>
      <c r="WS1250" s="25">
        <f t="shared" si="340"/>
        <v>0</v>
      </c>
      <c r="WT1250" s="25">
        <f t="shared" si="341"/>
        <v>0</v>
      </c>
      <c r="WU1250" s="25">
        <f t="shared" si="341"/>
        <v>0</v>
      </c>
      <c r="WV1250" s="25">
        <f t="shared" si="341"/>
        <v>0</v>
      </c>
      <c r="WW1250" s="30"/>
      <c r="WX1250" s="30"/>
      <c r="WY1250" s="30"/>
      <c r="WZ1250" s="25">
        <f t="shared" si="342"/>
        <v>0</v>
      </c>
      <c r="XA1250" s="25">
        <f t="shared" si="343"/>
        <v>0</v>
      </c>
      <c r="XB1250" s="25">
        <f t="shared" si="344"/>
        <v>0</v>
      </c>
      <c r="XC1250" s="25">
        <f t="shared" si="345"/>
        <v>0</v>
      </c>
      <c r="XD1250" s="25">
        <f t="shared" si="346"/>
        <v>0</v>
      </c>
      <c r="XE1250" s="25">
        <f t="shared" si="347"/>
        <v>0</v>
      </c>
      <c r="XF1250" s="25">
        <f t="shared" si="549"/>
        <v>0</v>
      </c>
      <c r="XG1250" s="25">
        <f t="shared" si="550"/>
        <v>0</v>
      </c>
      <c r="XH1250" s="25">
        <f t="shared" si="551"/>
        <v>0</v>
      </c>
      <c r="XI1250" s="25">
        <f t="shared" si="552"/>
        <v>0</v>
      </c>
      <c r="XJ1250" s="25">
        <f t="shared" si="553"/>
        <v>0</v>
      </c>
      <c r="XK1250" s="25">
        <f t="shared" si="554"/>
        <v>0</v>
      </c>
      <c r="XL1250" s="25">
        <f t="shared" si="348"/>
        <v>0</v>
      </c>
      <c r="XM1250" s="25">
        <f t="shared" si="348"/>
        <v>0</v>
      </c>
      <c r="XN1250" s="25">
        <f t="shared" si="348"/>
        <v>0</v>
      </c>
      <c r="XO1250" s="25">
        <f t="shared" si="349"/>
        <v>0</v>
      </c>
      <c r="XP1250" s="25">
        <f t="shared" si="349"/>
        <v>0</v>
      </c>
      <c r="XQ1250" s="25">
        <f t="shared" si="349"/>
        <v>0</v>
      </c>
      <c r="XR1250" s="30"/>
      <c r="XS1250" s="30"/>
      <c r="XT1250" s="30"/>
      <c r="XU1250" s="25">
        <f t="shared" si="350"/>
        <v>0</v>
      </c>
      <c r="XV1250" s="25">
        <f t="shared" si="351"/>
        <v>0</v>
      </c>
      <c r="XW1250" s="25">
        <f t="shared" si="352"/>
        <v>0</v>
      </c>
      <c r="XX1250" s="25">
        <f t="shared" si="353"/>
        <v>0</v>
      </c>
      <c r="XY1250" s="25">
        <f t="shared" si="354"/>
        <v>0</v>
      </c>
      <c r="XZ1250" s="25">
        <f t="shared" si="355"/>
        <v>0</v>
      </c>
      <c r="YA1250" s="25">
        <f t="shared" si="555"/>
        <v>0</v>
      </c>
      <c r="YB1250" s="25">
        <f t="shared" si="556"/>
        <v>0</v>
      </c>
      <c r="YC1250" s="25">
        <f t="shared" si="557"/>
        <v>0</v>
      </c>
      <c r="YD1250" s="25">
        <f t="shared" si="558"/>
        <v>0</v>
      </c>
      <c r="YE1250" s="25">
        <f t="shared" si="559"/>
        <v>0</v>
      </c>
      <c r="YF1250" s="25">
        <f t="shared" si="560"/>
        <v>0</v>
      </c>
      <c r="YG1250" s="25">
        <f t="shared" si="356"/>
        <v>0</v>
      </c>
      <c r="YH1250" s="25">
        <f t="shared" si="356"/>
        <v>0</v>
      </c>
      <c r="YI1250" s="25">
        <f t="shared" si="356"/>
        <v>0</v>
      </c>
      <c r="YJ1250" s="25">
        <f t="shared" si="357"/>
        <v>0</v>
      </c>
      <c r="YK1250" s="25">
        <f t="shared" si="357"/>
        <v>0</v>
      </c>
      <c r="YL1250" s="25">
        <f t="shared" si="357"/>
        <v>0</v>
      </c>
      <c r="YM1250" s="59">
        <f t="shared" si="561"/>
        <v>0</v>
      </c>
      <c r="YN1250" s="59">
        <f>M1250+AH1250+BC1250+BX1250+CS1250+DN1250+EI1250+FD1250+FY1250+GT1250+HO1250+IJ1250+JE1250+JZ1250+KU1250+LP1250+MK1250+NF1250+OA1250+OV1250+PQ1250+QL1250+RG1250+SB1250+SW1250+TR1250+UM1250+VH1250+WC1250+WX1250+XS1250</f>
        <v>0</v>
      </c>
      <c r="YO1250" s="59">
        <f t="shared" si="358"/>
        <v>0</v>
      </c>
      <c r="YP1250" s="25">
        <f t="shared" si="359"/>
        <v>0</v>
      </c>
      <c r="YQ1250" s="25">
        <f t="shared" si="360"/>
        <v>0</v>
      </c>
      <c r="YR1250" s="25">
        <f t="shared" si="361"/>
        <v>0</v>
      </c>
      <c r="YS1250" s="25">
        <f t="shared" si="362"/>
        <v>0</v>
      </c>
      <c r="YT1250" s="25">
        <f t="shared" si="363"/>
        <v>0</v>
      </c>
      <c r="YU1250" s="25">
        <f t="shared" si="364"/>
        <v>0</v>
      </c>
      <c r="YV1250" s="25">
        <f t="shared" si="562"/>
        <v>260566.15</v>
      </c>
      <c r="YW1250" s="25">
        <f t="shared" si="563"/>
        <v>271307.51</v>
      </c>
      <c r="YX1250" s="25">
        <f t="shared" si="564"/>
        <v>288404.44</v>
      </c>
      <c r="YY1250" s="25">
        <f t="shared" si="565"/>
        <v>55097.3</v>
      </c>
      <c r="YZ1250" s="25">
        <f t="shared" si="566"/>
        <v>53235.66</v>
      </c>
      <c r="ZA1250" s="25">
        <f t="shared" si="567"/>
        <v>53327.56</v>
      </c>
      <c r="ZB1250" s="25">
        <f t="shared" si="365"/>
        <v>0</v>
      </c>
      <c r="ZC1250" s="25">
        <f t="shared" si="365"/>
        <v>0</v>
      </c>
      <c r="ZD1250" s="25">
        <f t="shared" si="365"/>
        <v>0</v>
      </c>
      <c r="ZE1250" s="25">
        <f t="shared" si="366"/>
        <v>0</v>
      </c>
      <c r="ZF1250" s="25">
        <f t="shared" si="366"/>
        <v>0</v>
      </c>
      <c r="ZG1250" s="25">
        <f t="shared" si="366"/>
        <v>0</v>
      </c>
    </row>
    <row r="1251" spans="1:683" ht="87.75" hidden="1" customHeight="1">
      <c r="A1251" s="26" t="s">
        <v>74</v>
      </c>
      <c r="B1251" s="87" t="s">
        <v>84</v>
      </c>
      <c r="C1251" s="5"/>
      <c r="D1251" s="160"/>
      <c r="E1251" s="76"/>
      <c r="F1251" s="38">
        <f t="shared" si="112"/>
        <v>202509</v>
      </c>
      <c r="G1251" s="38">
        <f t="shared" si="112"/>
        <v>204091</v>
      </c>
      <c r="H1251" s="38">
        <f t="shared" si="112"/>
        <v>205885</v>
      </c>
      <c r="I1251" s="25">
        <f t="shared" si="113"/>
        <v>250850</v>
      </c>
      <c r="J1251" s="25">
        <f t="shared" si="114"/>
        <v>255882</v>
      </c>
      <c r="K1251" s="25">
        <f t="shared" si="115"/>
        <v>261872</v>
      </c>
      <c r="L1251" s="30"/>
      <c r="M1251" s="30"/>
      <c r="N1251" s="30"/>
      <c r="O1251" s="25">
        <f t="shared" si="367"/>
        <v>0</v>
      </c>
      <c r="P1251" s="25">
        <f t="shared" si="368"/>
        <v>0</v>
      </c>
      <c r="Q1251" s="25">
        <f t="shared" si="369"/>
        <v>0</v>
      </c>
      <c r="R1251" s="25">
        <f t="shared" si="370"/>
        <v>0</v>
      </c>
      <c r="S1251" s="25">
        <f t="shared" si="371"/>
        <v>0</v>
      </c>
      <c r="T1251" s="25">
        <f t="shared" si="372"/>
        <v>0</v>
      </c>
      <c r="U1251" s="25">
        <f t="shared" si="373"/>
        <v>0</v>
      </c>
      <c r="V1251" s="25">
        <f t="shared" si="374"/>
        <v>0</v>
      </c>
      <c r="W1251" s="25">
        <f t="shared" si="375"/>
        <v>0</v>
      </c>
      <c r="X1251" s="25">
        <f t="shared" si="376"/>
        <v>0</v>
      </c>
      <c r="Y1251" s="25">
        <f t="shared" si="377"/>
        <v>0</v>
      </c>
      <c r="Z1251" s="25">
        <f t="shared" si="378"/>
        <v>0</v>
      </c>
      <c r="AA1251" s="25">
        <f t="shared" si="379"/>
        <v>0</v>
      </c>
      <c r="AB1251" s="25">
        <f t="shared" si="116"/>
        <v>0</v>
      </c>
      <c r="AC1251" s="25">
        <f t="shared" si="116"/>
        <v>0</v>
      </c>
      <c r="AD1251" s="25">
        <f t="shared" si="380"/>
        <v>0</v>
      </c>
      <c r="AE1251" s="25">
        <f t="shared" si="117"/>
        <v>0</v>
      </c>
      <c r="AF1251" s="25">
        <f t="shared" si="117"/>
        <v>0</v>
      </c>
      <c r="AG1251" s="30"/>
      <c r="AH1251" s="30"/>
      <c r="AI1251" s="30"/>
      <c r="AJ1251" s="25">
        <f t="shared" si="118"/>
        <v>0</v>
      </c>
      <c r="AK1251" s="25">
        <f t="shared" si="119"/>
        <v>0</v>
      </c>
      <c r="AL1251" s="25">
        <f t="shared" si="120"/>
        <v>0</v>
      </c>
      <c r="AM1251" s="25">
        <f t="shared" si="121"/>
        <v>0</v>
      </c>
      <c r="AN1251" s="25">
        <f t="shared" si="122"/>
        <v>0</v>
      </c>
      <c r="AO1251" s="25">
        <f t="shared" si="123"/>
        <v>0</v>
      </c>
      <c r="AP1251" s="25">
        <f t="shared" si="381"/>
        <v>0</v>
      </c>
      <c r="AQ1251" s="25">
        <f t="shared" si="382"/>
        <v>0</v>
      </c>
      <c r="AR1251" s="25">
        <f t="shared" si="383"/>
        <v>0</v>
      </c>
      <c r="AS1251" s="25">
        <f t="shared" si="384"/>
        <v>0</v>
      </c>
      <c r="AT1251" s="25">
        <f t="shared" si="385"/>
        <v>0</v>
      </c>
      <c r="AU1251" s="25">
        <f t="shared" si="386"/>
        <v>0</v>
      </c>
      <c r="AV1251" s="25">
        <f t="shared" si="124"/>
        <v>0</v>
      </c>
      <c r="AW1251" s="25">
        <f t="shared" si="124"/>
        <v>0</v>
      </c>
      <c r="AX1251" s="25">
        <f t="shared" si="124"/>
        <v>0</v>
      </c>
      <c r="AY1251" s="25">
        <f t="shared" si="125"/>
        <v>0</v>
      </c>
      <c r="AZ1251" s="25">
        <f t="shared" si="125"/>
        <v>0</v>
      </c>
      <c r="BA1251" s="25">
        <f t="shared" si="125"/>
        <v>0</v>
      </c>
      <c r="BB1251" s="30"/>
      <c r="BC1251" s="30"/>
      <c r="BD1251" s="30"/>
      <c r="BE1251" s="25">
        <f t="shared" si="126"/>
        <v>0</v>
      </c>
      <c r="BF1251" s="25">
        <f t="shared" si="127"/>
        <v>0</v>
      </c>
      <c r="BG1251" s="25">
        <f t="shared" si="128"/>
        <v>0</v>
      </c>
      <c r="BH1251" s="25">
        <f t="shared" si="129"/>
        <v>0</v>
      </c>
      <c r="BI1251" s="25">
        <f t="shared" si="130"/>
        <v>0</v>
      </c>
      <c r="BJ1251" s="25">
        <f t="shared" si="131"/>
        <v>0</v>
      </c>
      <c r="BK1251" s="25">
        <f t="shared" si="387"/>
        <v>0</v>
      </c>
      <c r="BL1251" s="25">
        <f t="shared" si="388"/>
        <v>0</v>
      </c>
      <c r="BM1251" s="25">
        <f t="shared" si="389"/>
        <v>0</v>
      </c>
      <c r="BN1251" s="25">
        <f t="shared" si="390"/>
        <v>0</v>
      </c>
      <c r="BO1251" s="25">
        <f t="shared" si="391"/>
        <v>0</v>
      </c>
      <c r="BP1251" s="25">
        <f t="shared" si="392"/>
        <v>0</v>
      </c>
      <c r="BQ1251" s="25">
        <f t="shared" si="132"/>
        <v>0</v>
      </c>
      <c r="BR1251" s="25">
        <f t="shared" si="132"/>
        <v>0</v>
      </c>
      <c r="BS1251" s="25">
        <f t="shared" si="132"/>
        <v>0</v>
      </c>
      <c r="BT1251" s="25">
        <f t="shared" si="133"/>
        <v>0</v>
      </c>
      <c r="BU1251" s="25">
        <f t="shared" si="133"/>
        <v>0</v>
      </c>
      <c r="BV1251" s="25">
        <f t="shared" si="133"/>
        <v>0</v>
      </c>
      <c r="BW1251" s="30"/>
      <c r="BX1251" s="30"/>
      <c r="BY1251" s="30"/>
      <c r="BZ1251" s="25">
        <f t="shared" si="134"/>
        <v>0</v>
      </c>
      <c r="CA1251" s="25">
        <f t="shared" si="135"/>
        <v>0</v>
      </c>
      <c r="CB1251" s="25">
        <f t="shared" si="136"/>
        <v>0</v>
      </c>
      <c r="CC1251" s="25">
        <f t="shared" si="137"/>
        <v>0</v>
      </c>
      <c r="CD1251" s="25">
        <f t="shared" si="138"/>
        <v>0</v>
      </c>
      <c r="CE1251" s="25">
        <f t="shared" si="139"/>
        <v>0</v>
      </c>
      <c r="CF1251" s="25">
        <f t="shared" si="393"/>
        <v>0</v>
      </c>
      <c r="CG1251" s="25">
        <f t="shared" si="394"/>
        <v>0</v>
      </c>
      <c r="CH1251" s="25">
        <f t="shared" si="395"/>
        <v>0</v>
      </c>
      <c r="CI1251" s="25">
        <f t="shared" si="396"/>
        <v>0</v>
      </c>
      <c r="CJ1251" s="25">
        <f t="shared" si="397"/>
        <v>0</v>
      </c>
      <c r="CK1251" s="25">
        <f t="shared" si="398"/>
        <v>0</v>
      </c>
      <c r="CL1251" s="25">
        <f t="shared" si="140"/>
        <v>0</v>
      </c>
      <c r="CM1251" s="25">
        <f t="shared" si="140"/>
        <v>0</v>
      </c>
      <c r="CN1251" s="25">
        <f t="shared" si="140"/>
        <v>0</v>
      </c>
      <c r="CO1251" s="25">
        <f t="shared" si="141"/>
        <v>0</v>
      </c>
      <c r="CP1251" s="25">
        <f t="shared" si="141"/>
        <v>0</v>
      </c>
      <c r="CQ1251" s="25">
        <f t="shared" si="141"/>
        <v>0</v>
      </c>
      <c r="CR1251" s="30"/>
      <c r="CS1251" s="30"/>
      <c r="CT1251" s="30"/>
      <c r="CU1251" s="25">
        <f t="shared" si="142"/>
        <v>0</v>
      </c>
      <c r="CV1251" s="25">
        <f t="shared" si="143"/>
        <v>0</v>
      </c>
      <c r="CW1251" s="25">
        <f t="shared" si="144"/>
        <v>0</v>
      </c>
      <c r="CX1251" s="25">
        <f t="shared" si="145"/>
        <v>0</v>
      </c>
      <c r="CY1251" s="25">
        <f t="shared" si="146"/>
        <v>0</v>
      </c>
      <c r="CZ1251" s="25">
        <f t="shared" si="147"/>
        <v>0</v>
      </c>
      <c r="DA1251" s="25">
        <f t="shared" si="399"/>
        <v>0</v>
      </c>
      <c r="DB1251" s="25">
        <f t="shared" si="400"/>
        <v>0</v>
      </c>
      <c r="DC1251" s="25">
        <f t="shared" si="401"/>
        <v>0</v>
      </c>
      <c r="DD1251" s="25">
        <f t="shared" si="402"/>
        <v>0</v>
      </c>
      <c r="DE1251" s="25">
        <f t="shared" si="403"/>
        <v>0</v>
      </c>
      <c r="DF1251" s="25">
        <f t="shared" si="404"/>
        <v>0</v>
      </c>
      <c r="DG1251" s="25">
        <f t="shared" si="148"/>
        <v>0</v>
      </c>
      <c r="DH1251" s="25">
        <f t="shared" si="148"/>
        <v>0</v>
      </c>
      <c r="DI1251" s="25">
        <f t="shared" si="148"/>
        <v>0</v>
      </c>
      <c r="DJ1251" s="25">
        <f t="shared" si="149"/>
        <v>0</v>
      </c>
      <c r="DK1251" s="25">
        <f t="shared" si="149"/>
        <v>0</v>
      </c>
      <c r="DL1251" s="25">
        <f t="shared" si="149"/>
        <v>0</v>
      </c>
      <c r="DM1251" s="30"/>
      <c r="DN1251" s="30"/>
      <c r="DO1251" s="30"/>
      <c r="DP1251" s="25">
        <f t="shared" si="150"/>
        <v>0</v>
      </c>
      <c r="DQ1251" s="25">
        <f t="shared" si="151"/>
        <v>0</v>
      </c>
      <c r="DR1251" s="25">
        <f t="shared" si="152"/>
        <v>0</v>
      </c>
      <c r="DS1251" s="25">
        <f t="shared" si="153"/>
        <v>0</v>
      </c>
      <c r="DT1251" s="25">
        <f t="shared" si="154"/>
        <v>0</v>
      </c>
      <c r="DU1251" s="25">
        <f t="shared" si="155"/>
        <v>0</v>
      </c>
      <c r="DV1251" s="25">
        <f t="shared" si="405"/>
        <v>0</v>
      </c>
      <c r="DW1251" s="25">
        <f t="shared" si="406"/>
        <v>0</v>
      </c>
      <c r="DX1251" s="25">
        <f t="shared" si="407"/>
        <v>0</v>
      </c>
      <c r="DY1251" s="25">
        <f t="shared" si="408"/>
        <v>0</v>
      </c>
      <c r="DZ1251" s="25">
        <f t="shared" si="409"/>
        <v>0</v>
      </c>
      <c r="EA1251" s="25">
        <f t="shared" si="410"/>
        <v>0</v>
      </c>
      <c r="EB1251" s="25">
        <f t="shared" si="156"/>
        <v>0</v>
      </c>
      <c r="EC1251" s="25">
        <f t="shared" si="156"/>
        <v>0</v>
      </c>
      <c r="ED1251" s="25">
        <f t="shared" si="156"/>
        <v>0</v>
      </c>
      <c r="EE1251" s="25">
        <f t="shared" si="157"/>
        <v>0</v>
      </c>
      <c r="EF1251" s="25">
        <f t="shared" si="157"/>
        <v>0</v>
      </c>
      <c r="EG1251" s="25">
        <f t="shared" si="157"/>
        <v>0</v>
      </c>
      <c r="EH1251" s="30"/>
      <c r="EI1251" s="30"/>
      <c r="EJ1251" s="30"/>
      <c r="EK1251" s="25">
        <f t="shared" si="158"/>
        <v>0</v>
      </c>
      <c r="EL1251" s="25">
        <f t="shared" si="159"/>
        <v>0</v>
      </c>
      <c r="EM1251" s="25">
        <f t="shared" si="160"/>
        <v>0</v>
      </c>
      <c r="EN1251" s="25">
        <f t="shared" si="161"/>
        <v>0</v>
      </c>
      <c r="EO1251" s="25">
        <f t="shared" si="162"/>
        <v>0</v>
      </c>
      <c r="EP1251" s="25">
        <f t="shared" si="163"/>
        <v>0</v>
      </c>
      <c r="EQ1251" s="25">
        <f t="shared" si="411"/>
        <v>0</v>
      </c>
      <c r="ER1251" s="25">
        <f t="shared" si="412"/>
        <v>0</v>
      </c>
      <c r="ES1251" s="25">
        <f t="shared" si="413"/>
        <v>0</v>
      </c>
      <c r="ET1251" s="25">
        <f t="shared" si="414"/>
        <v>0</v>
      </c>
      <c r="EU1251" s="25">
        <f t="shared" si="415"/>
        <v>0</v>
      </c>
      <c r="EV1251" s="25">
        <f t="shared" si="416"/>
        <v>0</v>
      </c>
      <c r="EW1251" s="25">
        <f t="shared" si="164"/>
        <v>0</v>
      </c>
      <c r="EX1251" s="25">
        <f t="shared" si="164"/>
        <v>0</v>
      </c>
      <c r="EY1251" s="25">
        <f t="shared" si="164"/>
        <v>0</v>
      </c>
      <c r="EZ1251" s="25">
        <f t="shared" si="165"/>
        <v>0</v>
      </c>
      <c r="FA1251" s="25">
        <f t="shared" si="165"/>
        <v>0</v>
      </c>
      <c r="FB1251" s="25">
        <f t="shared" si="165"/>
        <v>0</v>
      </c>
      <c r="FC1251" s="30"/>
      <c r="FD1251" s="30"/>
      <c r="FE1251" s="30"/>
      <c r="FF1251" s="25">
        <f t="shared" si="166"/>
        <v>0</v>
      </c>
      <c r="FG1251" s="25">
        <f t="shared" si="167"/>
        <v>0</v>
      </c>
      <c r="FH1251" s="25">
        <f t="shared" si="168"/>
        <v>0</v>
      </c>
      <c r="FI1251" s="25">
        <f t="shared" si="169"/>
        <v>0</v>
      </c>
      <c r="FJ1251" s="25">
        <f t="shared" si="170"/>
        <v>0</v>
      </c>
      <c r="FK1251" s="25">
        <f t="shared" si="171"/>
        <v>0</v>
      </c>
      <c r="FL1251" s="25">
        <f t="shared" si="417"/>
        <v>0</v>
      </c>
      <c r="FM1251" s="25">
        <f t="shared" si="418"/>
        <v>0</v>
      </c>
      <c r="FN1251" s="25">
        <f t="shared" si="419"/>
        <v>0</v>
      </c>
      <c r="FO1251" s="25">
        <f t="shared" si="420"/>
        <v>0</v>
      </c>
      <c r="FP1251" s="25">
        <f t="shared" si="421"/>
        <v>0</v>
      </c>
      <c r="FQ1251" s="25">
        <f t="shared" si="422"/>
        <v>0</v>
      </c>
      <c r="FR1251" s="25">
        <f t="shared" si="172"/>
        <v>0</v>
      </c>
      <c r="FS1251" s="25">
        <f t="shared" si="172"/>
        <v>0</v>
      </c>
      <c r="FT1251" s="25">
        <f t="shared" si="172"/>
        <v>0</v>
      </c>
      <c r="FU1251" s="25">
        <f t="shared" si="173"/>
        <v>0</v>
      </c>
      <c r="FV1251" s="25">
        <f t="shared" si="173"/>
        <v>0</v>
      </c>
      <c r="FW1251" s="25">
        <f t="shared" si="173"/>
        <v>0</v>
      </c>
      <c r="FX1251" s="30"/>
      <c r="FY1251" s="30"/>
      <c r="FZ1251" s="30"/>
      <c r="GA1251" s="25">
        <f t="shared" si="174"/>
        <v>0</v>
      </c>
      <c r="GB1251" s="25">
        <f t="shared" si="175"/>
        <v>0</v>
      </c>
      <c r="GC1251" s="25">
        <f t="shared" si="176"/>
        <v>0</v>
      </c>
      <c r="GD1251" s="25">
        <f t="shared" si="177"/>
        <v>0</v>
      </c>
      <c r="GE1251" s="25">
        <f t="shared" si="178"/>
        <v>0</v>
      </c>
      <c r="GF1251" s="25">
        <f t="shared" si="179"/>
        <v>0</v>
      </c>
      <c r="GG1251" s="25">
        <f t="shared" si="423"/>
        <v>0</v>
      </c>
      <c r="GH1251" s="25">
        <f t="shared" si="424"/>
        <v>0</v>
      </c>
      <c r="GI1251" s="25">
        <f t="shared" si="425"/>
        <v>0</v>
      </c>
      <c r="GJ1251" s="25">
        <f t="shared" si="426"/>
        <v>0</v>
      </c>
      <c r="GK1251" s="25">
        <f t="shared" si="427"/>
        <v>0</v>
      </c>
      <c r="GL1251" s="25">
        <f t="shared" si="428"/>
        <v>0</v>
      </c>
      <c r="GM1251" s="25">
        <f t="shared" si="180"/>
        <v>0</v>
      </c>
      <c r="GN1251" s="25">
        <f t="shared" si="180"/>
        <v>0</v>
      </c>
      <c r="GO1251" s="25">
        <f t="shared" si="180"/>
        <v>0</v>
      </c>
      <c r="GP1251" s="25">
        <f t="shared" si="181"/>
        <v>0</v>
      </c>
      <c r="GQ1251" s="25">
        <f t="shared" si="181"/>
        <v>0</v>
      </c>
      <c r="GR1251" s="25">
        <f t="shared" si="181"/>
        <v>0</v>
      </c>
      <c r="GS1251" s="30"/>
      <c r="GT1251" s="30"/>
      <c r="GU1251" s="30"/>
      <c r="GV1251" s="25">
        <f t="shared" si="182"/>
        <v>0</v>
      </c>
      <c r="GW1251" s="25">
        <f t="shared" si="183"/>
        <v>0</v>
      </c>
      <c r="GX1251" s="25">
        <f t="shared" si="184"/>
        <v>0</v>
      </c>
      <c r="GY1251" s="25">
        <f t="shared" si="185"/>
        <v>0</v>
      </c>
      <c r="GZ1251" s="25">
        <f t="shared" si="186"/>
        <v>0</v>
      </c>
      <c r="HA1251" s="25">
        <f t="shared" si="187"/>
        <v>0</v>
      </c>
      <c r="HB1251" s="25">
        <f t="shared" si="429"/>
        <v>231203.39</v>
      </c>
      <c r="HC1251" s="25">
        <f t="shared" si="430"/>
        <v>232344.33</v>
      </c>
      <c r="HD1251" s="25">
        <f t="shared" si="431"/>
        <v>245302.58</v>
      </c>
      <c r="HE1251" s="25">
        <f t="shared" si="432"/>
        <v>88292.25</v>
      </c>
      <c r="HF1251" s="25">
        <f t="shared" si="433"/>
        <v>85100.36</v>
      </c>
      <c r="HG1251" s="25">
        <f t="shared" si="434"/>
        <v>85260.74</v>
      </c>
      <c r="HH1251" s="25">
        <f t="shared" si="188"/>
        <v>0</v>
      </c>
      <c r="HI1251" s="25">
        <f t="shared" si="188"/>
        <v>0</v>
      </c>
      <c r="HJ1251" s="25">
        <f t="shared" si="188"/>
        <v>0</v>
      </c>
      <c r="HK1251" s="25">
        <f t="shared" si="189"/>
        <v>0</v>
      </c>
      <c r="HL1251" s="25">
        <f t="shared" si="189"/>
        <v>0</v>
      </c>
      <c r="HM1251" s="25">
        <f t="shared" si="189"/>
        <v>0</v>
      </c>
      <c r="HN1251" s="30"/>
      <c r="HO1251" s="30"/>
      <c r="HP1251" s="30"/>
      <c r="HQ1251" s="25">
        <f t="shared" si="190"/>
        <v>0</v>
      </c>
      <c r="HR1251" s="25">
        <f t="shared" si="191"/>
        <v>0</v>
      </c>
      <c r="HS1251" s="25">
        <f t="shared" si="192"/>
        <v>0</v>
      </c>
      <c r="HT1251" s="25">
        <f t="shared" si="193"/>
        <v>0</v>
      </c>
      <c r="HU1251" s="25">
        <f t="shared" si="194"/>
        <v>0</v>
      </c>
      <c r="HV1251" s="25">
        <f t="shared" si="195"/>
        <v>0</v>
      </c>
      <c r="HW1251" s="25">
        <f t="shared" si="435"/>
        <v>0</v>
      </c>
      <c r="HX1251" s="25">
        <f t="shared" si="436"/>
        <v>0</v>
      </c>
      <c r="HY1251" s="25">
        <f t="shared" si="437"/>
        <v>0</v>
      </c>
      <c r="HZ1251" s="25">
        <f t="shared" si="438"/>
        <v>0</v>
      </c>
      <c r="IA1251" s="25">
        <f t="shared" si="439"/>
        <v>0</v>
      </c>
      <c r="IB1251" s="25">
        <f t="shared" si="440"/>
        <v>0</v>
      </c>
      <c r="IC1251" s="25">
        <f t="shared" si="196"/>
        <v>0</v>
      </c>
      <c r="ID1251" s="25">
        <f t="shared" si="196"/>
        <v>0</v>
      </c>
      <c r="IE1251" s="25">
        <f t="shared" si="196"/>
        <v>0</v>
      </c>
      <c r="IF1251" s="25">
        <f t="shared" si="197"/>
        <v>0</v>
      </c>
      <c r="IG1251" s="25">
        <f t="shared" si="197"/>
        <v>0</v>
      </c>
      <c r="IH1251" s="25">
        <f t="shared" si="197"/>
        <v>0</v>
      </c>
      <c r="II1251" s="30"/>
      <c r="IJ1251" s="30"/>
      <c r="IK1251" s="30"/>
      <c r="IL1251" s="25">
        <f t="shared" si="198"/>
        <v>0</v>
      </c>
      <c r="IM1251" s="25">
        <f t="shared" si="199"/>
        <v>0</v>
      </c>
      <c r="IN1251" s="25">
        <f t="shared" si="200"/>
        <v>0</v>
      </c>
      <c r="IO1251" s="25">
        <f t="shared" si="201"/>
        <v>0</v>
      </c>
      <c r="IP1251" s="25">
        <f t="shared" si="202"/>
        <v>0</v>
      </c>
      <c r="IQ1251" s="25">
        <f t="shared" si="203"/>
        <v>0</v>
      </c>
      <c r="IR1251" s="25">
        <f t="shared" si="441"/>
        <v>0</v>
      </c>
      <c r="IS1251" s="25">
        <f t="shared" si="442"/>
        <v>0</v>
      </c>
      <c r="IT1251" s="25">
        <f t="shared" si="443"/>
        <v>0</v>
      </c>
      <c r="IU1251" s="25">
        <f t="shared" si="444"/>
        <v>0</v>
      </c>
      <c r="IV1251" s="25">
        <f t="shared" si="445"/>
        <v>0</v>
      </c>
      <c r="IW1251" s="25">
        <f t="shared" si="446"/>
        <v>0</v>
      </c>
      <c r="IX1251" s="25">
        <f t="shared" si="204"/>
        <v>0</v>
      </c>
      <c r="IY1251" s="25">
        <f t="shared" si="204"/>
        <v>0</v>
      </c>
      <c r="IZ1251" s="25">
        <f t="shared" si="204"/>
        <v>0</v>
      </c>
      <c r="JA1251" s="25">
        <f t="shared" si="205"/>
        <v>0</v>
      </c>
      <c r="JB1251" s="25">
        <f t="shared" si="205"/>
        <v>0</v>
      </c>
      <c r="JC1251" s="25">
        <f t="shared" si="205"/>
        <v>0</v>
      </c>
      <c r="JD1251" s="30"/>
      <c r="JE1251" s="30"/>
      <c r="JF1251" s="30"/>
      <c r="JG1251" s="25">
        <f t="shared" si="206"/>
        <v>0</v>
      </c>
      <c r="JH1251" s="25">
        <f t="shared" si="207"/>
        <v>0</v>
      </c>
      <c r="JI1251" s="25">
        <f t="shared" si="208"/>
        <v>0</v>
      </c>
      <c r="JJ1251" s="25">
        <f t="shared" si="209"/>
        <v>0</v>
      </c>
      <c r="JK1251" s="25">
        <f t="shared" si="210"/>
        <v>0</v>
      </c>
      <c r="JL1251" s="25">
        <f t="shared" si="211"/>
        <v>0</v>
      </c>
      <c r="JM1251" s="25">
        <f t="shared" si="447"/>
        <v>0</v>
      </c>
      <c r="JN1251" s="25">
        <f t="shared" si="448"/>
        <v>0</v>
      </c>
      <c r="JO1251" s="25">
        <f t="shared" si="449"/>
        <v>0</v>
      </c>
      <c r="JP1251" s="25">
        <f t="shared" si="450"/>
        <v>0</v>
      </c>
      <c r="JQ1251" s="25">
        <f t="shared" si="451"/>
        <v>0</v>
      </c>
      <c r="JR1251" s="25">
        <f t="shared" si="452"/>
        <v>0</v>
      </c>
      <c r="JS1251" s="25">
        <f t="shared" si="212"/>
        <v>0</v>
      </c>
      <c r="JT1251" s="25">
        <f t="shared" si="212"/>
        <v>0</v>
      </c>
      <c r="JU1251" s="25">
        <f t="shared" si="212"/>
        <v>0</v>
      </c>
      <c r="JV1251" s="25">
        <f t="shared" si="213"/>
        <v>0</v>
      </c>
      <c r="JW1251" s="25">
        <f t="shared" si="213"/>
        <v>0</v>
      </c>
      <c r="JX1251" s="25">
        <f t="shared" si="213"/>
        <v>0</v>
      </c>
      <c r="JY1251" s="30"/>
      <c r="JZ1251" s="30"/>
      <c r="KA1251" s="30"/>
      <c r="KB1251" s="25">
        <f t="shared" si="214"/>
        <v>0</v>
      </c>
      <c r="KC1251" s="25">
        <f t="shared" si="215"/>
        <v>0</v>
      </c>
      <c r="KD1251" s="25">
        <f t="shared" si="216"/>
        <v>0</v>
      </c>
      <c r="KE1251" s="25">
        <f t="shared" si="217"/>
        <v>0</v>
      </c>
      <c r="KF1251" s="25">
        <f t="shared" si="218"/>
        <v>0</v>
      </c>
      <c r="KG1251" s="25">
        <f t="shared" si="219"/>
        <v>0</v>
      </c>
      <c r="KH1251" s="25">
        <f t="shared" si="453"/>
        <v>0</v>
      </c>
      <c r="KI1251" s="25">
        <f t="shared" si="454"/>
        <v>0</v>
      </c>
      <c r="KJ1251" s="25">
        <f t="shared" si="455"/>
        <v>0</v>
      </c>
      <c r="KK1251" s="25">
        <f t="shared" si="456"/>
        <v>0</v>
      </c>
      <c r="KL1251" s="25">
        <f t="shared" si="457"/>
        <v>0</v>
      </c>
      <c r="KM1251" s="25">
        <f t="shared" si="458"/>
        <v>0</v>
      </c>
      <c r="KN1251" s="25">
        <f t="shared" si="220"/>
        <v>0</v>
      </c>
      <c r="KO1251" s="25">
        <f t="shared" si="220"/>
        <v>0</v>
      </c>
      <c r="KP1251" s="25">
        <f t="shared" si="220"/>
        <v>0</v>
      </c>
      <c r="KQ1251" s="25">
        <f t="shared" si="221"/>
        <v>0</v>
      </c>
      <c r="KR1251" s="25">
        <f t="shared" si="221"/>
        <v>0</v>
      </c>
      <c r="KS1251" s="25">
        <f t="shared" si="221"/>
        <v>0</v>
      </c>
      <c r="KT1251" s="30"/>
      <c r="KU1251" s="30"/>
      <c r="KV1251" s="30"/>
      <c r="KW1251" s="25">
        <f t="shared" si="222"/>
        <v>0</v>
      </c>
      <c r="KX1251" s="25">
        <f t="shared" si="223"/>
        <v>0</v>
      </c>
      <c r="KY1251" s="25">
        <f t="shared" si="224"/>
        <v>0</v>
      </c>
      <c r="KZ1251" s="25">
        <f t="shared" si="225"/>
        <v>0</v>
      </c>
      <c r="LA1251" s="25">
        <f t="shared" si="226"/>
        <v>0</v>
      </c>
      <c r="LB1251" s="25">
        <f t="shared" si="227"/>
        <v>0</v>
      </c>
      <c r="LC1251" s="25">
        <f t="shared" si="459"/>
        <v>0</v>
      </c>
      <c r="LD1251" s="25">
        <f t="shared" si="460"/>
        <v>0</v>
      </c>
      <c r="LE1251" s="25">
        <f t="shared" si="461"/>
        <v>0</v>
      </c>
      <c r="LF1251" s="25">
        <f t="shared" si="462"/>
        <v>0</v>
      </c>
      <c r="LG1251" s="25">
        <f t="shared" si="463"/>
        <v>0</v>
      </c>
      <c r="LH1251" s="25">
        <f t="shared" si="464"/>
        <v>0</v>
      </c>
      <c r="LI1251" s="25">
        <f t="shared" si="228"/>
        <v>0</v>
      </c>
      <c r="LJ1251" s="25">
        <f t="shared" si="228"/>
        <v>0</v>
      </c>
      <c r="LK1251" s="25">
        <f t="shared" si="228"/>
        <v>0</v>
      </c>
      <c r="LL1251" s="25">
        <f t="shared" si="229"/>
        <v>0</v>
      </c>
      <c r="LM1251" s="25">
        <f t="shared" si="229"/>
        <v>0</v>
      </c>
      <c r="LN1251" s="25">
        <f t="shared" si="229"/>
        <v>0</v>
      </c>
      <c r="LO1251" s="30"/>
      <c r="LP1251" s="30"/>
      <c r="LQ1251" s="30"/>
      <c r="LR1251" s="25">
        <f t="shared" si="230"/>
        <v>0</v>
      </c>
      <c r="LS1251" s="25">
        <f t="shared" si="231"/>
        <v>0</v>
      </c>
      <c r="LT1251" s="25">
        <f t="shared" si="232"/>
        <v>0</v>
      </c>
      <c r="LU1251" s="25">
        <f t="shared" si="233"/>
        <v>0</v>
      </c>
      <c r="LV1251" s="25">
        <f t="shared" si="234"/>
        <v>0</v>
      </c>
      <c r="LW1251" s="25">
        <f t="shared" si="235"/>
        <v>0</v>
      </c>
      <c r="LX1251" s="25">
        <f t="shared" si="465"/>
        <v>0</v>
      </c>
      <c r="LY1251" s="25">
        <f t="shared" si="466"/>
        <v>0</v>
      </c>
      <c r="LZ1251" s="25">
        <f t="shared" si="467"/>
        <v>0</v>
      </c>
      <c r="MA1251" s="25">
        <f t="shared" si="468"/>
        <v>0</v>
      </c>
      <c r="MB1251" s="25">
        <f t="shared" si="469"/>
        <v>0</v>
      </c>
      <c r="MC1251" s="25">
        <f t="shared" si="470"/>
        <v>0</v>
      </c>
      <c r="MD1251" s="25">
        <f t="shared" si="236"/>
        <v>0</v>
      </c>
      <c r="ME1251" s="25">
        <f t="shared" si="236"/>
        <v>0</v>
      </c>
      <c r="MF1251" s="25">
        <f t="shared" si="236"/>
        <v>0</v>
      </c>
      <c r="MG1251" s="25">
        <f t="shared" si="237"/>
        <v>0</v>
      </c>
      <c r="MH1251" s="25">
        <f t="shared" si="237"/>
        <v>0</v>
      </c>
      <c r="MI1251" s="25">
        <f t="shared" si="237"/>
        <v>0</v>
      </c>
      <c r="MJ1251" s="30"/>
      <c r="MK1251" s="30"/>
      <c r="ML1251" s="30"/>
      <c r="MM1251" s="25">
        <f t="shared" si="238"/>
        <v>0</v>
      </c>
      <c r="MN1251" s="25">
        <f t="shared" si="239"/>
        <v>0</v>
      </c>
      <c r="MO1251" s="25">
        <f t="shared" si="240"/>
        <v>0</v>
      </c>
      <c r="MP1251" s="25">
        <f t="shared" si="241"/>
        <v>0</v>
      </c>
      <c r="MQ1251" s="25">
        <f t="shared" si="242"/>
        <v>0</v>
      </c>
      <c r="MR1251" s="25">
        <f t="shared" si="243"/>
        <v>0</v>
      </c>
      <c r="MS1251" s="25">
        <f t="shared" si="471"/>
        <v>0</v>
      </c>
      <c r="MT1251" s="25">
        <f t="shared" si="472"/>
        <v>0</v>
      </c>
      <c r="MU1251" s="25">
        <f t="shared" si="473"/>
        <v>0</v>
      </c>
      <c r="MV1251" s="25">
        <f t="shared" si="474"/>
        <v>0</v>
      </c>
      <c r="MW1251" s="25">
        <f t="shared" si="475"/>
        <v>0</v>
      </c>
      <c r="MX1251" s="25">
        <f t="shared" si="476"/>
        <v>0</v>
      </c>
      <c r="MY1251" s="25">
        <f t="shared" si="244"/>
        <v>0</v>
      </c>
      <c r="MZ1251" s="25">
        <f t="shared" si="244"/>
        <v>0</v>
      </c>
      <c r="NA1251" s="25">
        <f t="shared" si="244"/>
        <v>0</v>
      </c>
      <c r="NB1251" s="25">
        <f t="shared" si="245"/>
        <v>0</v>
      </c>
      <c r="NC1251" s="25">
        <f t="shared" si="245"/>
        <v>0</v>
      </c>
      <c r="ND1251" s="25">
        <f t="shared" si="245"/>
        <v>0</v>
      </c>
      <c r="NE1251" s="30"/>
      <c r="NF1251" s="30"/>
      <c r="NG1251" s="30"/>
      <c r="NH1251" s="25">
        <f t="shared" si="246"/>
        <v>0</v>
      </c>
      <c r="NI1251" s="25">
        <f t="shared" si="247"/>
        <v>0</v>
      </c>
      <c r="NJ1251" s="25">
        <f t="shared" si="248"/>
        <v>0</v>
      </c>
      <c r="NK1251" s="25">
        <f t="shared" si="249"/>
        <v>0</v>
      </c>
      <c r="NL1251" s="25">
        <f t="shared" si="250"/>
        <v>0</v>
      </c>
      <c r="NM1251" s="25">
        <f t="shared" si="251"/>
        <v>0</v>
      </c>
      <c r="NN1251" s="25">
        <f t="shared" si="477"/>
        <v>0</v>
      </c>
      <c r="NO1251" s="25">
        <f t="shared" si="478"/>
        <v>0</v>
      </c>
      <c r="NP1251" s="25">
        <f t="shared" si="479"/>
        <v>0</v>
      </c>
      <c r="NQ1251" s="25">
        <f t="shared" si="480"/>
        <v>0</v>
      </c>
      <c r="NR1251" s="25">
        <f t="shared" si="481"/>
        <v>0</v>
      </c>
      <c r="NS1251" s="25">
        <f t="shared" si="482"/>
        <v>0</v>
      </c>
      <c r="NT1251" s="25">
        <f t="shared" si="252"/>
        <v>0</v>
      </c>
      <c r="NU1251" s="25">
        <f t="shared" si="252"/>
        <v>0</v>
      </c>
      <c r="NV1251" s="25">
        <f t="shared" si="252"/>
        <v>0</v>
      </c>
      <c r="NW1251" s="25">
        <f t="shared" si="253"/>
        <v>0</v>
      </c>
      <c r="NX1251" s="25">
        <f t="shared" si="253"/>
        <v>0</v>
      </c>
      <c r="NY1251" s="25">
        <f t="shared" si="253"/>
        <v>0</v>
      </c>
      <c r="NZ1251" s="30"/>
      <c r="OA1251" s="30"/>
      <c r="OB1251" s="30"/>
      <c r="OC1251" s="25">
        <f t="shared" si="254"/>
        <v>0</v>
      </c>
      <c r="OD1251" s="25">
        <f t="shared" si="255"/>
        <v>0</v>
      </c>
      <c r="OE1251" s="25">
        <f t="shared" si="256"/>
        <v>0</v>
      </c>
      <c r="OF1251" s="25">
        <f t="shared" si="257"/>
        <v>0</v>
      </c>
      <c r="OG1251" s="25">
        <f t="shared" si="258"/>
        <v>0</v>
      </c>
      <c r="OH1251" s="25">
        <f t="shared" si="259"/>
        <v>0</v>
      </c>
      <c r="OI1251" s="25">
        <f t="shared" si="483"/>
        <v>0</v>
      </c>
      <c r="OJ1251" s="25">
        <f t="shared" si="484"/>
        <v>0</v>
      </c>
      <c r="OK1251" s="25">
        <f t="shared" si="485"/>
        <v>0</v>
      </c>
      <c r="OL1251" s="25">
        <f t="shared" si="486"/>
        <v>0</v>
      </c>
      <c r="OM1251" s="25">
        <f t="shared" si="487"/>
        <v>0</v>
      </c>
      <c r="ON1251" s="25">
        <f t="shared" si="488"/>
        <v>0</v>
      </c>
      <c r="OO1251" s="25">
        <f t="shared" si="260"/>
        <v>0</v>
      </c>
      <c r="OP1251" s="25">
        <f t="shared" si="260"/>
        <v>0</v>
      </c>
      <c r="OQ1251" s="25">
        <f t="shared" si="260"/>
        <v>0</v>
      </c>
      <c r="OR1251" s="25">
        <f t="shared" si="261"/>
        <v>0</v>
      </c>
      <c r="OS1251" s="25">
        <f t="shared" si="261"/>
        <v>0</v>
      </c>
      <c r="OT1251" s="25">
        <f t="shared" si="261"/>
        <v>0</v>
      </c>
      <c r="OU1251" s="30"/>
      <c r="OV1251" s="30"/>
      <c r="OW1251" s="30"/>
      <c r="OX1251" s="25">
        <f t="shared" si="262"/>
        <v>0</v>
      </c>
      <c r="OY1251" s="25">
        <f t="shared" si="263"/>
        <v>0</v>
      </c>
      <c r="OZ1251" s="25">
        <f t="shared" si="264"/>
        <v>0</v>
      </c>
      <c r="PA1251" s="25">
        <f t="shared" si="265"/>
        <v>0</v>
      </c>
      <c r="PB1251" s="25">
        <f t="shared" si="266"/>
        <v>0</v>
      </c>
      <c r="PC1251" s="25">
        <f t="shared" si="267"/>
        <v>0</v>
      </c>
      <c r="PD1251" s="25">
        <f t="shared" si="489"/>
        <v>0</v>
      </c>
      <c r="PE1251" s="25">
        <f t="shared" si="490"/>
        <v>0</v>
      </c>
      <c r="PF1251" s="25">
        <f t="shared" si="491"/>
        <v>0</v>
      </c>
      <c r="PG1251" s="25">
        <f t="shared" si="492"/>
        <v>0</v>
      </c>
      <c r="PH1251" s="25">
        <f t="shared" si="493"/>
        <v>0</v>
      </c>
      <c r="PI1251" s="25">
        <f t="shared" si="494"/>
        <v>0</v>
      </c>
      <c r="PJ1251" s="25">
        <f t="shared" si="268"/>
        <v>0</v>
      </c>
      <c r="PK1251" s="25">
        <f t="shared" si="268"/>
        <v>0</v>
      </c>
      <c r="PL1251" s="25">
        <f t="shared" si="268"/>
        <v>0</v>
      </c>
      <c r="PM1251" s="25">
        <f t="shared" si="269"/>
        <v>0</v>
      </c>
      <c r="PN1251" s="25">
        <f t="shared" si="269"/>
        <v>0</v>
      </c>
      <c r="PO1251" s="25">
        <f t="shared" si="269"/>
        <v>0</v>
      </c>
      <c r="PP1251" s="30"/>
      <c r="PQ1251" s="30"/>
      <c r="PR1251" s="30"/>
      <c r="PS1251" s="25">
        <f t="shared" si="270"/>
        <v>0</v>
      </c>
      <c r="PT1251" s="25">
        <f t="shared" si="271"/>
        <v>0</v>
      </c>
      <c r="PU1251" s="25">
        <f t="shared" si="272"/>
        <v>0</v>
      </c>
      <c r="PV1251" s="25">
        <f t="shared" si="273"/>
        <v>0</v>
      </c>
      <c r="PW1251" s="25">
        <f t="shared" si="274"/>
        <v>0</v>
      </c>
      <c r="PX1251" s="25">
        <f t="shared" si="275"/>
        <v>0</v>
      </c>
      <c r="PY1251" s="25">
        <f t="shared" si="495"/>
        <v>0</v>
      </c>
      <c r="PZ1251" s="25">
        <f t="shared" si="496"/>
        <v>0</v>
      </c>
      <c r="QA1251" s="25">
        <f t="shared" si="497"/>
        <v>0</v>
      </c>
      <c r="QB1251" s="25">
        <f t="shared" si="498"/>
        <v>0</v>
      </c>
      <c r="QC1251" s="25">
        <f t="shared" si="499"/>
        <v>0</v>
      </c>
      <c r="QD1251" s="25">
        <f t="shared" si="500"/>
        <v>0</v>
      </c>
      <c r="QE1251" s="25">
        <f t="shared" si="276"/>
        <v>0</v>
      </c>
      <c r="QF1251" s="25">
        <f t="shared" si="276"/>
        <v>0</v>
      </c>
      <c r="QG1251" s="25">
        <f t="shared" si="276"/>
        <v>0</v>
      </c>
      <c r="QH1251" s="25">
        <f t="shared" si="277"/>
        <v>0</v>
      </c>
      <c r="QI1251" s="25">
        <f t="shared" si="277"/>
        <v>0</v>
      </c>
      <c r="QJ1251" s="25">
        <f t="shared" si="277"/>
        <v>0</v>
      </c>
      <c r="QK1251" s="30"/>
      <c r="QL1251" s="30"/>
      <c r="QM1251" s="30"/>
      <c r="QN1251" s="25">
        <f t="shared" si="278"/>
        <v>0</v>
      </c>
      <c r="QO1251" s="25">
        <f t="shared" si="279"/>
        <v>0</v>
      </c>
      <c r="QP1251" s="25">
        <f t="shared" si="280"/>
        <v>0</v>
      </c>
      <c r="QQ1251" s="25">
        <f t="shared" si="281"/>
        <v>0</v>
      </c>
      <c r="QR1251" s="25">
        <f t="shared" si="282"/>
        <v>0</v>
      </c>
      <c r="QS1251" s="25">
        <f t="shared" si="283"/>
        <v>0</v>
      </c>
      <c r="QT1251" s="25">
        <f t="shared" si="501"/>
        <v>0</v>
      </c>
      <c r="QU1251" s="25">
        <f t="shared" si="502"/>
        <v>0</v>
      </c>
      <c r="QV1251" s="25">
        <f t="shared" si="503"/>
        <v>0</v>
      </c>
      <c r="QW1251" s="25">
        <f t="shared" si="504"/>
        <v>0</v>
      </c>
      <c r="QX1251" s="25">
        <f t="shared" si="505"/>
        <v>0</v>
      </c>
      <c r="QY1251" s="25">
        <f t="shared" si="506"/>
        <v>0</v>
      </c>
      <c r="QZ1251" s="25">
        <f t="shared" si="284"/>
        <v>0</v>
      </c>
      <c r="RA1251" s="25">
        <f t="shared" si="284"/>
        <v>0</v>
      </c>
      <c r="RB1251" s="25">
        <f t="shared" si="284"/>
        <v>0</v>
      </c>
      <c r="RC1251" s="25">
        <f t="shared" si="285"/>
        <v>0</v>
      </c>
      <c r="RD1251" s="25">
        <f t="shared" si="285"/>
        <v>0</v>
      </c>
      <c r="RE1251" s="25">
        <f t="shared" si="285"/>
        <v>0</v>
      </c>
      <c r="RF1251" s="30"/>
      <c r="RG1251" s="30"/>
      <c r="RH1251" s="30"/>
      <c r="RI1251" s="25">
        <f t="shared" si="286"/>
        <v>0</v>
      </c>
      <c r="RJ1251" s="25">
        <f t="shared" si="287"/>
        <v>0</v>
      </c>
      <c r="RK1251" s="25">
        <f t="shared" si="288"/>
        <v>0</v>
      </c>
      <c r="RL1251" s="25">
        <f t="shared" si="289"/>
        <v>0</v>
      </c>
      <c r="RM1251" s="25">
        <f t="shared" si="290"/>
        <v>0</v>
      </c>
      <c r="RN1251" s="25">
        <f t="shared" si="291"/>
        <v>0</v>
      </c>
      <c r="RO1251" s="25">
        <f t="shared" si="507"/>
        <v>0</v>
      </c>
      <c r="RP1251" s="25">
        <f t="shared" si="508"/>
        <v>0</v>
      </c>
      <c r="RQ1251" s="25">
        <f t="shared" si="509"/>
        <v>0</v>
      </c>
      <c r="RR1251" s="25">
        <f t="shared" si="510"/>
        <v>0</v>
      </c>
      <c r="RS1251" s="25">
        <f t="shared" si="511"/>
        <v>0</v>
      </c>
      <c r="RT1251" s="25">
        <f t="shared" si="512"/>
        <v>0</v>
      </c>
      <c r="RU1251" s="25">
        <f t="shared" si="292"/>
        <v>0</v>
      </c>
      <c r="RV1251" s="25">
        <f t="shared" si="292"/>
        <v>0</v>
      </c>
      <c r="RW1251" s="25">
        <f t="shared" si="292"/>
        <v>0</v>
      </c>
      <c r="RX1251" s="25">
        <f t="shared" si="293"/>
        <v>0</v>
      </c>
      <c r="RY1251" s="25">
        <f t="shared" si="293"/>
        <v>0</v>
      </c>
      <c r="RZ1251" s="25">
        <f t="shared" si="293"/>
        <v>0</v>
      </c>
      <c r="SA1251" s="30"/>
      <c r="SB1251" s="30"/>
      <c r="SC1251" s="30"/>
      <c r="SD1251" s="25">
        <f t="shared" si="294"/>
        <v>0</v>
      </c>
      <c r="SE1251" s="25">
        <f t="shared" si="295"/>
        <v>0</v>
      </c>
      <c r="SF1251" s="25">
        <f t="shared" si="296"/>
        <v>0</v>
      </c>
      <c r="SG1251" s="25">
        <f t="shared" si="297"/>
        <v>0</v>
      </c>
      <c r="SH1251" s="25">
        <f t="shared" si="298"/>
        <v>0</v>
      </c>
      <c r="SI1251" s="25">
        <f t="shared" si="299"/>
        <v>0</v>
      </c>
      <c r="SJ1251" s="25">
        <f t="shared" si="513"/>
        <v>0</v>
      </c>
      <c r="SK1251" s="25">
        <f t="shared" si="514"/>
        <v>0</v>
      </c>
      <c r="SL1251" s="25">
        <f t="shared" si="515"/>
        <v>0</v>
      </c>
      <c r="SM1251" s="25">
        <f t="shared" si="516"/>
        <v>0</v>
      </c>
      <c r="SN1251" s="25">
        <f t="shared" si="517"/>
        <v>0</v>
      </c>
      <c r="SO1251" s="25">
        <f t="shared" si="518"/>
        <v>0</v>
      </c>
      <c r="SP1251" s="25">
        <f t="shared" si="300"/>
        <v>0</v>
      </c>
      <c r="SQ1251" s="25">
        <f t="shared" si="300"/>
        <v>0</v>
      </c>
      <c r="SR1251" s="25">
        <f t="shared" si="300"/>
        <v>0</v>
      </c>
      <c r="SS1251" s="25">
        <f t="shared" si="301"/>
        <v>0</v>
      </c>
      <c r="ST1251" s="25">
        <f t="shared" si="301"/>
        <v>0</v>
      </c>
      <c r="SU1251" s="25">
        <f t="shared" si="301"/>
        <v>0</v>
      </c>
      <c r="SV1251" s="30"/>
      <c r="SW1251" s="30"/>
      <c r="SX1251" s="30"/>
      <c r="SY1251" s="25">
        <f t="shared" si="302"/>
        <v>0</v>
      </c>
      <c r="SZ1251" s="25">
        <f t="shared" si="303"/>
        <v>0</v>
      </c>
      <c r="TA1251" s="25">
        <f t="shared" si="304"/>
        <v>0</v>
      </c>
      <c r="TB1251" s="25">
        <f t="shared" si="305"/>
        <v>0</v>
      </c>
      <c r="TC1251" s="25">
        <f t="shared" si="306"/>
        <v>0</v>
      </c>
      <c r="TD1251" s="25">
        <f t="shared" si="307"/>
        <v>0</v>
      </c>
      <c r="TE1251" s="25">
        <f t="shared" si="519"/>
        <v>0</v>
      </c>
      <c r="TF1251" s="25">
        <f t="shared" si="520"/>
        <v>0</v>
      </c>
      <c r="TG1251" s="25">
        <f t="shared" si="521"/>
        <v>0</v>
      </c>
      <c r="TH1251" s="25">
        <f t="shared" si="522"/>
        <v>0</v>
      </c>
      <c r="TI1251" s="25">
        <f t="shared" si="523"/>
        <v>0</v>
      </c>
      <c r="TJ1251" s="25">
        <f t="shared" si="524"/>
        <v>0</v>
      </c>
      <c r="TK1251" s="25">
        <f t="shared" si="308"/>
        <v>0</v>
      </c>
      <c r="TL1251" s="25">
        <f t="shared" si="308"/>
        <v>0</v>
      </c>
      <c r="TM1251" s="25">
        <f t="shared" si="308"/>
        <v>0</v>
      </c>
      <c r="TN1251" s="25">
        <f t="shared" si="309"/>
        <v>0</v>
      </c>
      <c r="TO1251" s="25">
        <f t="shared" si="309"/>
        <v>0</v>
      </c>
      <c r="TP1251" s="25">
        <f t="shared" si="309"/>
        <v>0</v>
      </c>
      <c r="TQ1251" s="30"/>
      <c r="TR1251" s="30"/>
      <c r="TS1251" s="30"/>
      <c r="TT1251" s="25">
        <f t="shared" si="310"/>
        <v>0</v>
      </c>
      <c r="TU1251" s="25">
        <f t="shared" si="311"/>
        <v>0</v>
      </c>
      <c r="TV1251" s="25">
        <f t="shared" si="312"/>
        <v>0</v>
      </c>
      <c r="TW1251" s="25">
        <f t="shared" si="313"/>
        <v>0</v>
      </c>
      <c r="TX1251" s="25">
        <f t="shared" si="314"/>
        <v>0</v>
      </c>
      <c r="TY1251" s="25">
        <f t="shared" si="315"/>
        <v>0</v>
      </c>
      <c r="TZ1251" s="25">
        <f t="shared" si="525"/>
        <v>0</v>
      </c>
      <c r="UA1251" s="25">
        <f t="shared" si="526"/>
        <v>0</v>
      </c>
      <c r="UB1251" s="25">
        <f t="shared" si="527"/>
        <v>0</v>
      </c>
      <c r="UC1251" s="25">
        <f t="shared" si="528"/>
        <v>0</v>
      </c>
      <c r="UD1251" s="25">
        <f t="shared" si="529"/>
        <v>0</v>
      </c>
      <c r="UE1251" s="25">
        <f t="shared" si="530"/>
        <v>0</v>
      </c>
      <c r="UF1251" s="25">
        <f t="shared" si="316"/>
        <v>0</v>
      </c>
      <c r="UG1251" s="25">
        <f t="shared" si="316"/>
        <v>0</v>
      </c>
      <c r="UH1251" s="25">
        <f t="shared" si="316"/>
        <v>0</v>
      </c>
      <c r="UI1251" s="25">
        <f t="shared" si="317"/>
        <v>0</v>
      </c>
      <c r="UJ1251" s="25">
        <f t="shared" si="317"/>
        <v>0</v>
      </c>
      <c r="UK1251" s="25">
        <f t="shared" si="317"/>
        <v>0</v>
      </c>
      <c r="UL1251" s="30"/>
      <c r="UM1251" s="30"/>
      <c r="UN1251" s="30"/>
      <c r="UO1251" s="25">
        <f t="shared" si="318"/>
        <v>0</v>
      </c>
      <c r="UP1251" s="25">
        <f t="shared" si="319"/>
        <v>0</v>
      </c>
      <c r="UQ1251" s="25">
        <f t="shared" si="320"/>
        <v>0</v>
      </c>
      <c r="UR1251" s="25">
        <f t="shared" si="321"/>
        <v>0</v>
      </c>
      <c r="US1251" s="25">
        <f t="shared" si="322"/>
        <v>0</v>
      </c>
      <c r="UT1251" s="25">
        <f t="shared" si="323"/>
        <v>0</v>
      </c>
      <c r="UU1251" s="25">
        <f t="shared" si="531"/>
        <v>226628.19</v>
      </c>
      <c r="UV1251" s="25">
        <f t="shared" si="532"/>
        <v>239190.79</v>
      </c>
      <c r="UW1251" s="25">
        <f t="shared" si="533"/>
        <v>254895.63</v>
      </c>
      <c r="UX1251" s="25">
        <f t="shared" si="534"/>
        <v>32845.839999999997</v>
      </c>
      <c r="UY1251" s="25">
        <f t="shared" si="535"/>
        <v>31819.81</v>
      </c>
      <c r="UZ1251" s="25">
        <f t="shared" si="536"/>
        <v>31871.69</v>
      </c>
      <c r="VA1251" s="25">
        <f t="shared" si="324"/>
        <v>0</v>
      </c>
      <c r="VB1251" s="25">
        <f t="shared" si="324"/>
        <v>0</v>
      </c>
      <c r="VC1251" s="25">
        <f t="shared" si="324"/>
        <v>0</v>
      </c>
      <c r="VD1251" s="25">
        <f t="shared" si="325"/>
        <v>0</v>
      </c>
      <c r="VE1251" s="25">
        <f t="shared" si="325"/>
        <v>0</v>
      </c>
      <c r="VF1251" s="25">
        <f t="shared" si="325"/>
        <v>0</v>
      </c>
      <c r="VG1251" s="30"/>
      <c r="VH1251" s="30"/>
      <c r="VI1251" s="30"/>
      <c r="VJ1251" s="25">
        <f t="shared" si="326"/>
        <v>0</v>
      </c>
      <c r="VK1251" s="25">
        <f t="shared" si="327"/>
        <v>0</v>
      </c>
      <c r="VL1251" s="25">
        <f t="shared" si="328"/>
        <v>0</v>
      </c>
      <c r="VM1251" s="25">
        <f t="shared" si="329"/>
        <v>0</v>
      </c>
      <c r="VN1251" s="25">
        <f t="shared" si="330"/>
        <v>0</v>
      </c>
      <c r="VO1251" s="25">
        <f t="shared" si="331"/>
        <v>0</v>
      </c>
      <c r="VP1251" s="25">
        <f t="shared" si="537"/>
        <v>0</v>
      </c>
      <c r="VQ1251" s="25">
        <f t="shared" si="538"/>
        <v>0</v>
      </c>
      <c r="VR1251" s="25">
        <f t="shared" si="539"/>
        <v>0</v>
      </c>
      <c r="VS1251" s="25">
        <f t="shared" si="540"/>
        <v>0</v>
      </c>
      <c r="VT1251" s="25">
        <f t="shared" si="541"/>
        <v>0</v>
      </c>
      <c r="VU1251" s="25">
        <f t="shared" si="542"/>
        <v>0</v>
      </c>
      <c r="VV1251" s="25">
        <f t="shared" si="332"/>
        <v>0</v>
      </c>
      <c r="VW1251" s="25">
        <f t="shared" si="332"/>
        <v>0</v>
      </c>
      <c r="VX1251" s="25">
        <f t="shared" si="332"/>
        <v>0</v>
      </c>
      <c r="VY1251" s="25">
        <f t="shared" si="333"/>
        <v>0</v>
      </c>
      <c r="VZ1251" s="25">
        <f t="shared" si="333"/>
        <v>0</v>
      </c>
      <c r="WA1251" s="25">
        <f t="shared" si="333"/>
        <v>0</v>
      </c>
      <c r="WB1251" s="30"/>
      <c r="WC1251" s="30"/>
      <c r="WD1251" s="30"/>
      <c r="WE1251" s="25">
        <f t="shared" si="334"/>
        <v>0</v>
      </c>
      <c r="WF1251" s="25">
        <f t="shared" si="335"/>
        <v>0</v>
      </c>
      <c r="WG1251" s="25">
        <f t="shared" si="336"/>
        <v>0</v>
      </c>
      <c r="WH1251" s="25">
        <f t="shared" si="337"/>
        <v>0</v>
      </c>
      <c r="WI1251" s="25">
        <f t="shared" si="338"/>
        <v>0</v>
      </c>
      <c r="WJ1251" s="25">
        <f t="shared" si="339"/>
        <v>0</v>
      </c>
      <c r="WK1251" s="25">
        <f t="shared" si="543"/>
        <v>0</v>
      </c>
      <c r="WL1251" s="25">
        <f t="shared" si="544"/>
        <v>0</v>
      </c>
      <c r="WM1251" s="25">
        <f t="shared" si="545"/>
        <v>0</v>
      </c>
      <c r="WN1251" s="25">
        <f t="shared" si="546"/>
        <v>0</v>
      </c>
      <c r="WO1251" s="25">
        <f t="shared" si="547"/>
        <v>0</v>
      </c>
      <c r="WP1251" s="25">
        <f t="shared" si="548"/>
        <v>0</v>
      </c>
      <c r="WQ1251" s="25">
        <f t="shared" si="340"/>
        <v>0</v>
      </c>
      <c r="WR1251" s="25">
        <f t="shared" si="340"/>
        <v>0</v>
      </c>
      <c r="WS1251" s="25">
        <f t="shared" si="340"/>
        <v>0</v>
      </c>
      <c r="WT1251" s="25">
        <f t="shared" si="341"/>
        <v>0</v>
      </c>
      <c r="WU1251" s="25">
        <f t="shared" si="341"/>
        <v>0</v>
      </c>
      <c r="WV1251" s="25">
        <f t="shared" si="341"/>
        <v>0</v>
      </c>
      <c r="WW1251" s="30"/>
      <c r="WX1251" s="30"/>
      <c r="WY1251" s="30"/>
      <c r="WZ1251" s="25">
        <f t="shared" si="342"/>
        <v>0</v>
      </c>
      <c r="XA1251" s="25">
        <f t="shared" si="343"/>
        <v>0</v>
      </c>
      <c r="XB1251" s="25">
        <f t="shared" si="344"/>
        <v>0</v>
      </c>
      <c r="XC1251" s="25">
        <f t="shared" si="345"/>
        <v>0</v>
      </c>
      <c r="XD1251" s="25">
        <f t="shared" si="346"/>
        <v>0</v>
      </c>
      <c r="XE1251" s="25">
        <f t="shared" si="347"/>
        <v>0</v>
      </c>
      <c r="XF1251" s="25">
        <f t="shared" si="549"/>
        <v>0</v>
      </c>
      <c r="XG1251" s="25">
        <f t="shared" si="550"/>
        <v>0</v>
      </c>
      <c r="XH1251" s="25">
        <f t="shared" si="551"/>
        <v>0</v>
      </c>
      <c r="XI1251" s="25">
        <f t="shared" si="552"/>
        <v>0</v>
      </c>
      <c r="XJ1251" s="25">
        <f t="shared" si="553"/>
        <v>0</v>
      </c>
      <c r="XK1251" s="25">
        <f t="shared" si="554"/>
        <v>0</v>
      </c>
      <c r="XL1251" s="25">
        <f t="shared" si="348"/>
        <v>0</v>
      </c>
      <c r="XM1251" s="25">
        <f t="shared" si="348"/>
        <v>0</v>
      </c>
      <c r="XN1251" s="25">
        <f t="shared" si="348"/>
        <v>0</v>
      </c>
      <c r="XO1251" s="25">
        <f t="shared" si="349"/>
        <v>0</v>
      </c>
      <c r="XP1251" s="25">
        <f t="shared" si="349"/>
        <v>0</v>
      </c>
      <c r="XQ1251" s="25">
        <f t="shared" si="349"/>
        <v>0</v>
      </c>
      <c r="XR1251" s="30"/>
      <c r="XS1251" s="30"/>
      <c r="XT1251" s="30"/>
      <c r="XU1251" s="25">
        <f t="shared" si="350"/>
        <v>0</v>
      </c>
      <c r="XV1251" s="25">
        <f t="shared" si="351"/>
        <v>0</v>
      </c>
      <c r="XW1251" s="25">
        <f t="shared" si="352"/>
        <v>0</v>
      </c>
      <c r="XX1251" s="25">
        <f t="shared" si="353"/>
        <v>0</v>
      </c>
      <c r="XY1251" s="25">
        <f t="shared" si="354"/>
        <v>0</v>
      </c>
      <c r="XZ1251" s="25">
        <f t="shared" si="355"/>
        <v>0</v>
      </c>
      <c r="YA1251" s="25">
        <f t="shared" si="555"/>
        <v>0</v>
      </c>
      <c r="YB1251" s="25">
        <f t="shared" si="556"/>
        <v>0</v>
      </c>
      <c r="YC1251" s="25">
        <f t="shared" si="557"/>
        <v>0</v>
      </c>
      <c r="YD1251" s="25">
        <f t="shared" si="558"/>
        <v>0</v>
      </c>
      <c r="YE1251" s="25">
        <f t="shared" si="559"/>
        <v>0</v>
      </c>
      <c r="YF1251" s="25">
        <f t="shared" si="560"/>
        <v>0</v>
      </c>
      <c r="YG1251" s="25">
        <f t="shared" si="356"/>
        <v>0</v>
      </c>
      <c r="YH1251" s="25">
        <f t="shared" si="356"/>
        <v>0</v>
      </c>
      <c r="YI1251" s="25">
        <f t="shared" si="356"/>
        <v>0</v>
      </c>
      <c r="YJ1251" s="25">
        <f t="shared" si="357"/>
        <v>0</v>
      </c>
      <c r="YK1251" s="25">
        <f t="shared" si="357"/>
        <v>0</v>
      </c>
      <c r="YL1251" s="25">
        <f t="shared" si="357"/>
        <v>0</v>
      </c>
      <c r="YM1251" s="59">
        <f t="shared" si="561"/>
        <v>0</v>
      </c>
      <c r="YN1251" s="59">
        <f t="shared" si="358"/>
        <v>0</v>
      </c>
      <c r="YO1251" s="59">
        <f t="shared" si="358"/>
        <v>0</v>
      </c>
      <c r="YP1251" s="25">
        <f t="shared" si="359"/>
        <v>0</v>
      </c>
      <c r="YQ1251" s="25">
        <f t="shared" si="360"/>
        <v>0</v>
      </c>
      <c r="YR1251" s="25">
        <f t="shared" si="361"/>
        <v>0</v>
      </c>
      <c r="YS1251" s="25">
        <f t="shared" si="362"/>
        <v>0</v>
      </c>
      <c r="YT1251" s="25">
        <f t="shared" si="363"/>
        <v>0</v>
      </c>
      <c r="YU1251" s="25">
        <f t="shared" si="364"/>
        <v>0</v>
      </c>
      <c r="YV1251" s="25">
        <f t="shared" si="562"/>
        <v>227901.7</v>
      </c>
      <c r="YW1251" s="25">
        <f t="shared" si="563"/>
        <v>237285.07</v>
      </c>
      <c r="YX1251" s="25">
        <f t="shared" si="564"/>
        <v>252225.4</v>
      </c>
      <c r="YY1251" s="25">
        <f t="shared" si="565"/>
        <v>48415.79</v>
      </c>
      <c r="YZ1251" s="25">
        <f t="shared" si="566"/>
        <v>46779.17</v>
      </c>
      <c r="ZA1251" s="25">
        <f t="shared" si="567"/>
        <v>46858.78</v>
      </c>
      <c r="ZB1251" s="25">
        <f t="shared" si="365"/>
        <v>0</v>
      </c>
      <c r="ZC1251" s="25">
        <f t="shared" si="365"/>
        <v>0</v>
      </c>
      <c r="ZD1251" s="25">
        <f t="shared" si="365"/>
        <v>0</v>
      </c>
      <c r="ZE1251" s="25">
        <f t="shared" si="366"/>
        <v>0</v>
      </c>
      <c r="ZF1251" s="25">
        <f t="shared" si="366"/>
        <v>0</v>
      </c>
      <c r="ZG1251" s="25">
        <f t="shared" si="366"/>
        <v>0</v>
      </c>
    </row>
    <row r="1252" spans="1:683" ht="24" hidden="1">
      <c r="A1252" s="21" t="s">
        <v>79</v>
      </c>
      <c r="B1252" s="87" t="s">
        <v>82</v>
      </c>
      <c r="C1252" s="5"/>
      <c r="D1252" s="160"/>
      <c r="E1252" s="76"/>
      <c r="F1252" s="38">
        <f t="shared" si="112"/>
        <v>63935</v>
      </c>
      <c r="G1252" s="38">
        <f t="shared" si="112"/>
        <v>64426</v>
      </c>
      <c r="H1252" s="38">
        <f t="shared" si="112"/>
        <v>64983</v>
      </c>
      <c r="I1252" s="25">
        <f t="shared" si="113"/>
        <v>115474</v>
      </c>
      <c r="J1252" s="25">
        <f t="shared" si="114"/>
        <v>117767</v>
      </c>
      <c r="K1252" s="25">
        <f t="shared" si="115"/>
        <v>120496</v>
      </c>
      <c r="L1252" s="30"/>
      <c r="M1252" s="30"/>
      <c r="N1252" s="30"/>
      <c r="O1252" s="25">
        <f t="shared" si="367"/>
        <v>0</v>
      </c>
      <c r="P1252" s="25">
        <f t="shared" si="368"/>
        <v>0</v>
      </c>
      <c r="Q1252" s="25">
        <f t="shared" si="369"/>
        <v>0</v>
      </c>
      <c r="R1252" s="25">
        <f t="shared" si="370"/>
        <v>0</v>
      </c>
      <c r="S1252" s="25">
        <f t="shared" si="371"/>
        <v>0</v>
      </c>
      <c r="T1252" s="25">
        <f t="shared" si="372"/>
        <v>0</v>
      </c>
      <c r="U1252" s="25">
        <f t="shared" si="373"/>
        <v>0</v>
      </c>
      <c r="V1252" s="25">
        <f t="shared" si="374"/>
        <v>0</v>
      </c>
      <c r="W1252" s="25">
        <f t="shared" si="375"/>
        <v>0</v>
      </c>
      <c r="X1252" s="25">
        <f t="shared" si="376"/>
        <v>0</v>
      </c>
      <c r="Y1252" s="25">
        <f t="shared" si="377"/>
        <v>0</v>
      </c>
      <c r="Z1252" s="25">
        <f t="shared" si="378"/>
        <v>0</v>
      </c>
      <c r="AA1252" s="25">
        <f t="shared" si="379"/>
        <v>0</v>
      </c>
      <c r="AB1252" s="25">
        <f t="shared" si="116"/>
        <v>0</v>
      </c>
      <c r="AC1252" s="25">
        <f t="shared" si="116"/>
        <v>0</v>
      </c>
      <c r="AD1252" s="25">
        <f t="shared" si="380"/>
        <v>0</v>
      </c>
      <c r="AE1252" s="25">
        <f t="shared" si="117"/>
        <v>0</v>
      </c>
      <c r="AF1252" s="25">
        <f t="shared" si="117"/>
        <v>0</v>
      </c>
      <c r="AG1252" s="30"/>
      <c r="AH1252" s="30"/>
      <c r="AI1252" s="30"/>
      <c r="AJ1252" s="25">
        <f t="shared" si="118"/>
        <v>0</v>
      </c>
      <c r="AK1252" s="25">
        <f t="shared" si="119"/>
        <v>0</v>
      </c>
      <c r="AL1252" s="25">
        <f t="shared" si="120"/>
        <v>0</v>
      </c>
      <c r="AM1252" s="25">
        <f t="shared" si="121"/>
        <v>0</v>
      </c>
      <c r="AN1252" s="25">
        <f t="shared" si="122"/>
        <v>0</v>
      </c>
      <c r="AO1252" s="25">
        <f t="shared" si="123"/>
        <v>0</v>
      </c>
      <c r="AP1252" s="25">
        <f t="shared" si="381"/>
        <v>0</v>
      </c>
      <c r="AQ1252" s="25">
        <f t="shared" si="382"/>
        <v>0</v>
      </c>
      <c r="AR1252" s="25">
        <f t="shared" si="383"/>
        <v>0</v>
      </c>
      <c r="AS1252" s="25">
        <f t="shared" si="384"/>
        <v>0</v>
      </c>
      <c r="AT1252" s="25">
        <f t="shared" si="385"/>
        <v>0</v>
      </c>
      <c r="AU1252" s="25">
        <f t="shared" si="386"/>
        <v>0</v>
      </c>
      <c r="AV1252" s="25">
        <f t="shared" si="124"/>
        <v>0</v>
      </c>
      <c r="AW1252" s="25">
        <f t="shared" si="124"/>
        <v>0</v>
      </c>
      <c r="AX1252" s="25">
        <f t="shared" si="124"/>
        <v>0</v>
      </c>
      <c r="AY1252" s="25">
        <f t="shared" si="125"/>
        <v>0</v>
      </c>
      <c r="AZ1252" s="25">
        <f t="shared" si="125"/>
        <v>0</v>
      </c>
      <c r="BA1252" s="25">
        <f t="shared" si="125"/>
        <v>0</v>
      </c>
      <c r="BB1252" s="30"/>
      <c r="BC1252" s="30"/>
      <c r="BD1252" s="30"/>
      <c r="BE1252" s="25">
        <f t="shared" si="126"/>
        <v>0</v>
      </c>
      <c r="BF1252" s="25">
        <f t="shared" si="127"/>
        <v>0</v>
      </c>
      <c r="BG1252" s="25">
        <f t="shared" si="128"/>
        <v>0</v>
      </c>
      <c r="BH1252" s="25">
        <f t="shared" si="129"/>
        <v>0</v>
      </c>
      <c r="BI1252" s="25">
        <f t="shared" si="130"/>
        <v>0</v>
      </c>
      <c r="BJ1252" s="25">
        <f t="shared" si="131"/>
        <v>0</v>
      </c>
      <c r="BK1252" s="25">
        <f t="shared" si="387"/>
        <v>0</v>
      </c>
      <c r="BL1252" s="25">
        <f t="shared" si="388"/>
        <v>0</v>
      </c>
      <c r="BM1252" s="25">
        <f t="shared" si="389"/>
        <v>0</v>
      </c>
      <c r="BN1252" s="25">
        <f t="shared" si="390"/>
        <v>0</v>
      </c>
      <c r="BO1252" s="25">
        <f t="shared" si="391"/>
        <v>0</v>
      </c>
      <c r="BP1252" s="25">
        <f t="shared" si="392"/>
        <v>0</v>
      </c>
      <c r="BQ1252" s="25">
        <f t="shared" si="132"/>
        <v>0</v>
      </c>
      <c r="BR1252" s="25">
        <f t="shared" si="132"/>
        <v>0</v>
      </c>
      <c r="BS1252" s="25">
        <f t="shared" si="132"/>
        <v>0</v>
      </c>
      <c r="BT1252" s="25">
        <f t="shared" si="133"/>
        <v>0</v>
      </c>
      <c r="BU1252" s="25">
        <f t="shared" si="133"/>
        <v>0</v>
      </c>
      <c r="BV1252" s="25">
        <f t="shared" si="133"/>
        <v>0</v>
      </c>
      <c r="BW1252" s="30"/>
      <c r="BX1252" s="30"/>
      <c r="BY1252" s="30"/>
      <c r="BZ1252" s="25">
        <f t="shared" si="134"/>
        <v>0</v>
      </c>
      <c r="CA1252" s="25">
        <f t="shared" si="135"/>
        <v>0</v>
      </c>
      <c r="CB1252" s="25">
        <f t="shared" si="136"/>
        <v>0</v>
      </c>
      <c r="CC1252" s="25">
        <f t="shared" si="137"/>
        <v>0</v>
      </c>
      <c r="CD1252" s="25">
        <f t="shared" si="138"/>
        <v>0</v>
      </c>
      <c r="CE1252" s="25">
        <f t="shared" si="139"/>
        <v>0</v>
      </c>
      <c r="CF1252" s="25">
        <f t="shared" si="393"/>
        <v>0</v>
      </c>
      <c r="CG1252" s="25">
        <f t="shared" si="394"/>
        <v>0</v>
      </c>
      <c r="CH1252" s="25">
        <f t="shared" si="395"/>
        <v>0</v>
      </c>
      <c r="CI1252" s="25">
        <f t="shared" si="396"/>
        <v>0</v>
      </c>
      <c r="CJ1252" s="25">
        <f t="shared" si="397"/>
        <v>0</v>
      </c>
      <c r="CK1252" s="25">
        <f t="shared" si="398"/>
        <v>0</v>
      </c>
      <c r="CL1252" s="25">
        <f t="shared" si="140"/>
        <v>0</v>
      </c>
      <c r="CM1252" s="25">
        <f t="shared" si="140"/>
        <v>0</v>
      </c>
      <c r="CN1252" s="25">
        <f t="shared" si="140"/>
        <v>0</v>
      </c>
      <c r="CO1252" s="25">
        <f t="shared" si="141"/>
        <v>0</v>
      </c>
      <c r="CP1252" s="25">
        <f t="shared" si="141"/>
        <v>0</v>
      </c>
      <c r="CQ1252" s="25">
        <f t="shared" si="141"/>
        <v>0</v>
      </c>
      <c r="CR1252" s="30"/>
      <c r="CS1252" s="30"/>
      <c r="CT1252" s="30"/>
      <c r="CU1252" s="25">
        <f t="shared" si="142"/>
        <v>0</v>
      </c>
      <c r="CV1252" s="25">
        <f t="shared" si="143"/>
        <v>0</v>
      </c>
      <c r="CW1252" s="25">
        <f t="shared" si="144"/>
        <v>0</v>
      </c>
      <c r="CX1252" s="25">
        <f t="shared" si="145"/>
        <v>0</v>
      </c>
      <c r="CY1252" s="25">
        <f t="shared" si="146"/>
        <v>0</v>
      </c>
      <c r="CZ1252" s="25">
        <f t="shared" si="147"/>
        <v>0</v>
      </c>
      <c r="DA1252" s="25">
        <f t="shared" si="399"/>
        <v>0</v>
      </c>
      <c r="DB1252" s="25">
        <f t="shared" si="400"/>
        <v>0</v>
      </c>
      <c r="DC1252" s="25">
        <f t="shared" si="401"/>
        <v>0</v>
      </c>
      <c r="DD1252" s="25">
        <f t="shared" si="402"/>
        <v>0</v>
      </c>
      <c r="DE1252" s="25">
        <f t="shared" si="403"/>
        <v>0</v>
      </c>
      <c r="DF1252" s="25">
        <f t="shared" si="404"/>
        <v>0</v>
      </c>
      <c r="DG1252" s="25">
        <f t="shared" si="148"/>
        <v>0</v>
      </c>
      <c r="DH1252" s="25">
        <f t="shared" si="148"/>
        <v>0</v>
      </c>
      <c r="DI1252" s="25">
        <f t="shared" si="148"/>
        <v>0</v>
      </c>
      <c r="DJ1252" s="25">
        <f t="shared" si="149"/>
        <v>0</v>
      </c>
      <c r="DK1252" s="25">
        <f t="shared" si="149"/>
        <v>0</v>
      </c>
      <c r="DL1252" s="25">
        <f t="shared" si="149"/>
        <v>0</v>
      </c>
      <c r="DM1252" s="30"/>
      <c r="DN1252" s="30"/>
      <c r="DO1252" s="30"/>
      <c r="DP1252" s="25">
        <f t="shared" si="150"/>
        <v>0</v>
      </c>
      <c r="DQ1252" s="25">
        <f t="shared" si="151"/>
        <v>0</v>
      </c>
      <c r="DR1252" s="25">
        <f t="shared" si="152"/>
        <v>0</v>
      </c>
      <c r="DS1252" s="25">
        <f t="shared" si="153"/>
        <v>0</v>
      </c>
      <c r="DT1252" s="25">
        <f t="shared" si="154"/>
        <v>0</v>
      </c>
      <c r="DU1252" s="25">
        <f t="shared" si="155"/>
        <v>0</v>
      </c>
      <c r="DV1252" s="25">
        <f t="shared" si="405"/>
        <v>0</v>
      </c>
      <c r="DW1252" s="25">
        <f t="shared" si="406"/>
        <v>0</v>
      </c>
      <c r="DX1252" s="25">
        <f t="shared" si="407"/>
        <v>0</v>
      </c>
      <c r="DY1252" s="25">
        <f t="shared" si="408"/>
        <v>0</v>
      </c>
      <c r="DZ1252" s="25">
        <f t="shared" si="409"/>
        <v>0</v>
      </c>
      <c r="EA1252" s="25">
        <f t="shared" si="410"/>
        <v>0</v>
      </c>
      <c r="EB1252" s="25">
        <f t="shared" si="156"/>
        <v>0</v>
      </c>
      <c r="EC1252" s="25">
        <f t="shared" si="156"/>
        <v>0</v>
      </c>
      <c r="ED1252" s="25">
        <f t="shared" si="156"/>
        <v>0</v>
      </c>
      <c r="EE1252" s="25">
        <f t="shared" si="157"/>
        <v>0</v>
      </c>
      <c r="EF1252" s="25">
        <f t="shared" si="157"/>
        <v>0</v>
      </c>
      <c r="EG1252" s="25">
        <f t="shared" si="157"/>
        <v>0</v>
      </c>
      <c r="EH1252" s="30"/>
      <c r="EI1252" s="30"/>
      <c r="EJ1252" s="30"/>
      <c r="EK1252" s="25">
        <f t="shared" si="158"/>
        <v>0</v>
      </c>
      <c r="EL1252" s="25">
        <f t="shared" si="159"/>
        <v>0</v>
      </c>
      <c r="EM1252" s="25">
        <f t="shared" si="160"/>
        <v>0</v>
      </c>
      <c r="EN1252" s="25">
        <f t="shared" si="161"/>
        <v>0</v>
      </c>
      <c r="EO1252" s="25">
        <f t="shared" si="162"/>
        <v>0</v>
      </c>
      <c r="EP1252" s="25">
        <f t="shared" si="163"/>
        <v>0</v>
      </c>
      <c r="EQ1252" s="25">
        <f t="shared" si="411"/>
        <v>0</v>
      </c>
      <c r="ER1252" s="25">
        <f t="shared" si="412"/>
        <v>0</v>
      </c>
      <c r="ES1252" s="25">
        <f t="shared" si="413"/>
        <v>0</v>
      </c>
      <c r="ET1252" s="25">
        <f t="shared" si="414"/>
        <v>0</v>
      </c>
      <c r="EU1252" s="25">
        <f t="shared" si="415"/>
        <v>0</v>
      </c>
      <c r="EV1252" s="25">
        <f t="shared" si="416"/>
        <v>0</v>
      </c>
      <c r="EW1252" s="25">
        <f t="shared" si="164"/>
        <v>0</v>
      </c>
      <c r="EX1252" s="25">
        <f t="shared" si="164"/>
        <v>0</v>
      </c>
      <c r="EY1252" s="25">
        <f t="shared" si="164"/>
        <v>0</v>
      </c>
      <c r="EZ1252" s="25">
        <f t="shared" si="165"/>
        <v>0</v>
      </c>
      <c r="FA1252" s="25">
        <f t="shared" si="165"/>
        <v>0</v>
      </c>
      <c r="FB1252" s="25">
        <f t="shared" si="165"/>
        <v>0</v>
      </c>
      <c r="FC1252" s="30"/>
      <c r="FD1252" s="30"/>
      <c r="FE1252" s="30"/>
      <c r="FF1252" s="25">
        <f t="shared" si="166"/>
        <v>0</v>
      </c>
      <c r="FG1252" s="25">
        <f t="shared" si="167"/>
        <v>0</v>
      </c>
      <c r="FH1252" s="25">
        <f t="shared" si="168"/>
        <v>0</v>
      </c>
      <c r="FI1252" s="25">
        <f t="shared" si="169"/>
        <v>0</v>
      </c>
      <c r="FJ1252" s="25">
        <f t="shared" si="170"/>
        <v>0</v>
      </c>
      <c r="FK1252" s="25">
        <f t="shared" si="171"/>
        <v>0</v>
      </c>
      <c r="FL1252" s="25">
        <f t="shared" si="417"/>
        <v>0</v>
      </c>
      <c r="FM1252" s="25">
        <f t="shared" si="418"/>
        <v>0</v>
      </c>
      <c r="FN1252" s="25">
        <f t="shared" si="419"/>
        <v>0</v>
      </c>
      <c r="FO1252" s="25">
        <f t="shared" si="420"/>
        <v>0</v>
      </c>
      <c r="FP1252" s="25">
        <f t="shared" si="421"/>
        <v>0</v>
      </c>
      <c r="FQ1252" s="25">
        <f t="shared" si="422"/>
        <v>0</v>
      </c>
      <c r="FR1252" s="25">
        <f t="shared" si="172"/>
        <v>0</v>
      </c>
      <c r="FS1252" s="25">
        <f t="shared" si="172"/>
        <v>0</v>
      </c>
      <c r="FT1252" s="25">
        <f t="shared" si="172"/>
        <v>0</v>
      </c>
      <c r="FU1252" s="25">
        <f t="shared" si="173"/>
        <v>0</v>
      </c>
      <c r="FV1252" s="25">
        <f t="shared" si="173"/>
        <v>0</v>
      </c>
      <c r="FW1252" s="25">
        <f t="shared" si="173"/>
        <v>0</v>
      </c>
      <c r="FX1252" s="30"/>
      <c r="FY1252" s="30"/>
      <c r="FZ1252" s="30"/>
      <c r="GA1252" s="25">
        <f t="shared" si="174"/>
        <v>0</v>
      </c>
      <c r="GB1252" s="25">
        <f t="shared" si="175"/>
        <v>0</v>
      </c>
      <c r="GC1252" s="25">
        <f t="shared" si="176"/>
        <v>0</v>
      </c>
      <c r="GD1252" s="25">
        <f t="shared" si="177"/>
        <v>0</v>
      </c>
      <c r="GE1252" s="25">
        <f t="shared" si="178"/>
        <v>0</v>
      </c>
      <c r="GF1252" s="25">
        <f t="shared" si="179"/>
        <v>0</v>
      </c>
      <c r="GG1252" s="25">
        <f t="shared" si="423"/>
        <v>0</v>
      </c>
      <c r="GH1252" s="25">
        <f t="shared" si="424"/>
        <v>0</v>
      </c>
      <c r="GI1252" s="25">
        <f t="shared" si="425"/>
        <v>0</v>
      </c>
      <c r="GJ1252" s="25">
        <f t="shared" si="426"/>
        <v>0</v>
      </c>
      <c r="GK1252" s="25">
        <f t="shared" si="427"/>
        <v>0</v>
      </c>
      <c r="GL1252" s="25">
        <f t="shared" si="428"/>
        <v>0</v>
      </c>
      <c r="GM1252" s="25">
        <f t="shared" si="180"/>
        <v>0</v>
      </c>
      <c r="GN1252" s="25">
        <f t="shared" si="180"/>
        <v>0</v>
      </c>
      <c r="GO1252" s="25">
        <f t="shared" si="180"/>
        <v>0</v>
      </c>
      <c r="GP1252" s="25">
        <f t="shared" si="181"/>
        <v>0</v>
      </c>
      <c r="GQ1252" s="25">
        <f t="shared" si="181"/>
        <v>0</v>
      </c>
      <c r="GR1252" s="25">
        <f t="shared" si="181"/>
        <v>0</v>
      </c>
      <c r="GS1252" s="30"/>
      <c r="GT1252" s="30"/>
      <c r="GU1252" s="30"/>
      <c r="GV1252" s="25">
        <f t="shared" si="182"/>
        <v>0</v>
      </c>
      <c r="GW1252" s="25">
        <f t="shared" si="183"/>
        <v>0</v>
      </c>
      <c r="GX1252" s="25">
        <f t="shared" si="184"/>
        <v>0</v>
      </c>
      <c r="GY1252" s="25">
        <f t="shared" si="185"/>
        <v>0</v>
      </c>
      <c r="GZ1252" s="25">
        <f t="shared" si="186"/>
        <v>0</v>
      </c>
      <c r="HA1252" s="25">
        <f t="shared" si="187"/>
        <v>0</v>
      </c>
      <c r="HB1252" s="25">
        <f t="shared" si="429"/>
        <v>72994.23</v>
      </c>
      <c r="HC1252" s="25">
        <f t="shared" si="430"/>
        <v>73344.81</v>
      </c>
      <c r="HD1252" s="25">
        <f t="shared" si="431"/>
        <v>77424.28</v>
      </c>
      <c r="HE1252" s="25">
        <f t="shared" si="432"/>
        <v>40643.65</v>
      </c>
      <c r="HF1252" s="25">
        <f t="shared" si="433"/>
        <v>39166.550000000003</v>
      </c>
      <c r="HG1252" s="25">
        <f t="shared" si="434"/>
        <v>39231.300000000003</v>
      </c>
      <c r="HH1252" s="25">
        <f t="shared" si="188"/>
        <v>0</v>
      </c>
      <c r="HI1252" s="25">
        <f t="shared" si="188"/>
        <v>0</v>
      </c>
      <c r="HJ1252" s="25">
        <f t="shared" si="188"/>
        <v>0</v>
      </c>
      <c r="HK1252" s="25">
        <f t="shared" si="189"/>
        <v>0</v>
      </c>
      <c r="HL1252" s="25">
        <f t="shared" si="189"/>
        <v>0</v>
      </c>
      <c r="HM1252" s="25">
        <f t="shared" si="189"/>
        <v>0</v>
      </c>
      <c r="HN1252" s="30"/>
      <c r="HO1252" s="30"/>
      <c r="HP1252" s="30"/>
      <c r="HQ1252" s="25">
        <f t="shared" si="190"/>
        <v>0</v>
      </c>
      <c r="HR1252" s="25">
        <f t="shared" si="191"/>
        <v>0</v>
      </c>
      <c r="HS1252" s="25">
        <f t="shared" si="192"/>
        <v>0</v>
      </c>
      <c r="HT1252" s="25">
        <f t="shared" si="193"/>
        <v>0</v>
      </c>
      <c r="HU1252" s="25">
        <f t="shared" si="194"/>
        <v>0</v>
      </c>
      <c r="HV1252" s="25">
        <f t="shared" si="195"/>
        <v>0</v>
      </c>
      <c r="HW1252" s="25">
        <f t="shared" si="435"/>
        <v>0</v>
      </c>
      <c r="HX1252" s="25">
        <f t="shared" si="436"/>
        <v>0</v>
      </c>
      <c r="HY1252" s="25">
        <f t="shared" si="437"/>
        <v>0</v>
      </c>
      <c r="HZ1252" s="25">
        <f t="shared" si="438"/>
        <v>0</v>
      </c>
      <c r="IA1252" s="25">
        <f t="shared" si="439"/>
        <v>0</v>
      </c>
      <c r="IB1252" s="25">
        <f t="shared" si="440"/>
        <v>0</v>
      </c>
      <c r="IC1252" s="25">
        <f t="shared" si="196"/>
        <v>0</v>
      </c>
      <c r="ID1252" s="25">
        <f t="shared" si="196"/>
        <v>0</v>
      </c>
      <c r="IE1252" s="25">
        <f t="shared" si="196"/>
        <v>0</v>
      </c>
      <c r="IF1252" s="25">
        <f t="shared" si="197"/>
        <v>0</v>
      </c>
      <c r="IG1252" s="25">
        <f t="shared" si="197"/>
        <v>0</v>
      </c>
      <c r="IH1252" s="25">
        <f t="shared" si="197"/>
        <v>0</v>
      </c>
      <c r="II1252" s="30"/>
      <c r="IJ1252" s="30"/>
      <c r="IK1252" s="30"/>
      <c r="IL1252" s="25">
        <f t="shared" si="198"/>
        <v>0</v>
      </c>
      <c r="IM1252" s="25">
        <f t="shared" si="199"/>
        <v>0</v>
      </c>
      <c r="IN1252" s="25">
        <f t="shared" si="200"/>
        <v>0</v>
      </c>
      <c r="IO1252" s="25">
        <f t="shared" si="201"/>
        <v>0</v>
      </c>
      <c r="IP1252" s="25">
        <f t="shared" si="202"/>
        <v>0</v>
      </c>
      <c r="IQ1252" s="25">
        <f t="shared" si="203"/>
        <v>0</v>
      </c>
      <c r="IR1252" s="25">
        <f t="shared" si="441"/>
        <v>0</v>
      </c>
      <c r="IS1252" s="25">
        <f t="shared" si="442"/>
        <v>0</v>
      </c>
      <c r="IT1252" s="25">
        <f t="shared" si="443"/>
        <v>0</v>
      </c>
      <c r="IU1252" s="25">
        <f t="shared" si="444"/>
        <v>0</v>
      </c>
      <c r="IV1252" s="25">
        <f t="shared" si="445"/>
        <v>0</v>
      </c>
      <c r="IW1252" s="25">
        <f t="shared" si="446"/>
        <v>0</v>
      </c>
      <c r="IX1252" s="25">
        <f t="shared" si="204"/>
        <v>0</v>
      </c>
      <c r="IY1252" s="25">
        <f t="shared" si="204"/>
        <v>0</v>
      </c>
      <c r="IZ1252" s="25">
        <f t="shared" si="204"/>
        <v>0</v>
      </c>
      <c r="JA1252" s="25">
        <f t="shared" si="205"/>
        <v>0</v>
      </c>
      <c r="JB1252" s="25">
        <f t="shared" si="205"/>
        <v>0</v>
      </c>
      <c r="JC1252" s="25">
        <f t="shared" si="205"/>
        <v>0</v>
      </c>
      <c r="JD1252" s="30"/>
      <c r="JE1252" s="30"/>
      <c r="JF1252" s="30"/>
      <c r="JG1252" s="25">
        <f t="shared" si="206"/>
        <v>0</v>
      </c>
      <c r="JH1252" s="25">
        <f t="shared" si="207"/>
        <v>0</v>
      </c>
      <c r="JI1252" s="25">
        <f t="shared" si="208"/>
        <v>0</v>
      </c>
      <c r="JJ1252" s="25">
        <f t="shared" si="209"/>
        <v>0</v>
      </c>
      <c r="JK1252" s="25">
        <f t="shared" si="210"/>
        <v>0</v>
      </c>
      <c r="JL1252" s="25">
        <f t="shared" si="211"/>
        <v>0</v>
      </c>
      <c r="JM1252" s="25">
        <f t="shared" si="447"/>
        <v>0</v>
      </c>
      <c r="JN1252" s="25">
        <f t="shared" si="448"/>
        <v>0</v>
      </c>
      <c r="JO1252" s="25">
        <f t="shared" si="449"/>
        <v>0</v>
      </c>
      <c r="JP1252" s="25">
        <f t="shared" si="450"/>
        <v>0</v>
      </c>
      <c r="JQ1252" s="25">
        <f t="shared" si="451"/>
        <v>0</v>
      </c>
      <c r="JR1252" s="25">
        <f t="shared" si="452"/>
        <v>0</v>
      </c>
      <c r="JS1252" s="25">
        <f t="shared" si="212"/>
        <v>0</v>
      </c>
      <c r="JT1252" s="25">
        <f t="shared" si="212"/>
        <v>0</v>
      </c>
      <c r="JU1252" s="25">
        <f t="shared" si="212"/>
        <v>0</v>
      </c>
      <c r="JV1252" s="25">
        <f t="shared" si="213"/>
        <v>0</v>
      </c>
      <c r="JW1252" s="25">
        <f t="shared" si="213"/>
        <v>0</v>
      </c>
      <c r="JX1252" s="25">
        <f t="shared" si="213"/>
        <v>0</v>
      </c>
      <c r="JY1252" s="30"/>
      <c r="JZ1252" s="30"/>
      <c r="KA1252" s="30"/>
      <c r="KB1252" s="25">
        <f t="shared" si="214"/>
        <v>0</v>
      </c>
      <c r="KC1252" s="25">
        <f t="shared" si="215"/>
        <v>0</v>
      </c>
      <c r="KD1252" s="25">
        <f t="shared" si="216"/>
        <v>0</v>
      </c>
      <c r="KE1252" s="25">
        <f t="shared" si="217"/>
        <v>0</v>
      </c>
      <c r="KF1252" s="25">
        <f t="shared" si="218"/>
        <v>0</v>
      </c>
      <c r="KG1252" s="25">
        <f t="shared" si="219"/>
        <v>0</v>
      </c>
      <c r="KH1252" s="25">
        <f t="shared" si="453"/>
        <v>0</v>
      </c>
      <c r="KI1252" s="25">
        <f t="shared" si="454"/>
        <v>0</v>
      </c>
      <c r="KJ1252" s="25">
        <f t="shared" si="455"/>
        <v>0</v>
      </c>
      <c r="KK1252" s="25">
        <f t="shared" si="456"/>
        <v>0</v>
      </c>
      <c r="KL1252" s="25">
        <f t="shared" si="457"/>
        <v>0</v>
      </c>
      <c r="KM1252" s="25">
        <f t="shared" si="458"/>
        <v>0</v>
      </c>
      <c r="KN1252" s="25">
        <f t="shared" si="220"/>
        <v>0</v>
      </c>
      <c r="KO1252" s="25">
        <f t="shared" si="220"/>
        <v>0</v>
      </c>
      <c r="KP1252" s="25">
        <f t="shared" si="220"/>
        <v>0</v>
      </c>
      <c r="KQ1252" s="25">
        <f t="shared" si="221"/>
        <v>0</v>
      </c>
      <c r="KR1252" s="25">
        <f t="shared" si="221"/>
        <v>0</v>
      </c>
      <c r="KS1252" s="25">
        <f t="shared" si="221"/>
        <v>0</v>
      </c>
      <c r="KT1252" s="30"/>
      <c r="KU1252" s="30"/>
      <c r="KV1252" s="30"/>
      <c r="KW1252" s="25">
        <f t="shared" si="222"/>
        <v>0</v>
      </c>
      <c r="KX1252" s="25">
        <f t="shared" si="223"/>
        <v>0</v>
      </c>
      <c r="KY1252" s="25">
        <f t="shared" si="224"/>
        <v>0</v>
      </c>
      <c r="KZ1252" s="25">
        <f t="shared" si="225"/>
        <v>0</v>
      </c>
      <c r="LA1252" s="25">
        <f t="shared" si="226"/>
        <v>0</v>
      </c>
      <c r="LB1252" s="25">
        <f t="shared" si="227"/>
        <v>0</v>
      </c>
      <c r="LC1252" s="25">
        <f t="shared" si="459"/>
        <v>0</v>
      </c>
      <c r="LD1252" s="25">
        <f t="shared" si="460"/>
        <v>0</v>
      </c>
      <c r="LE1252" s="25">
        <f t="shared" si="461"/>
        <v>0</v>
      </c>
      <c r="LF1252" s="25">
        <f t="shared" si="462"/>
        <v>0</v>
      </c>
      <c r="LG1252" s="25">
        <f t="shared" si="463"/>
        <v>0</v>
      </c>
      <c r="LH1252" s="25">
        <f t="shared" si="464"/>
        <v>0</v>
      </c>
      <c r="LI1252" s="25">
        <f t="shared" si="228"/>
        <v>0</v>
      </c>
      <c r="LJ1252" s="25">
        <f t="shared" si="228"/>
        <v>0</v>
      </c>
      <c r="LK1252" s="25">
        <f t="shared" si="228"/>
        <v>0</v>
      </c>
      <c r="LL1252" s="25">
        <f t="shared" si="229"/>
        <v>0</v>
      </c>
      <c r="LM1252" s="25">
        <f t="shared" si="229"/>
        <v>0</v>
      </c>
      <c r="LN1252" s="25">
        <f t="shared" si="229"/>
        <v>0</v>
      </c>
      <c r="LO1252" s="30"/>
      <c r="LP1252" s="30"/>
      <c r="LQ1252" s="30"/>
      <c r="LR1252" s="25">
        <f t="shared" si="230"/>
        <v>0</v>
      </c>
      <c r="LS1252" s="25">
        <f t="shared" si="231"/>
        <v>0</v>
      </c>
      <c r="LT1252" s="25">
        <f t="shared" si="232"/>
        <v>0</v>
      </c>
      <c r="LU1252" s="25">
        <f t="shared" si="233"/>
        <v>0</v>
      </c>
      <c r="LV1252" s="25">
        <f t="shared" si="234"/>
        <v>0</v>
      </c>
      <c r="LW1252" s="25">
        <f t="shared" si="235"/>
        <v>0</v>
      </c>
      <c r="LX1252" s="25">
        <f t="shared" si="465"/>
        <v>0</v>
      </c>
      <c r="LY1252" s="25">
        <f t="shared" si="466"/>
        <v>0</v>
      </c>
      <c r="LZ1252" s="25">
        <f t="shared" si="467"/>
        <v>0</v>
      </c>
      <c r="MA1252" s="25">
        <f t="shared" si="468"/>
        <v>0</v>
      </c>
      <c r="MB1252" s="25">
        <f t="shared" si="469"/>
        <v>0</v>
      </c>
      <c r="MC1252" s="25">
        <f t="shared" si="470"/>
        <v>0</v>
      </c>
      <c r="MD1252" s="25">
        <f t="shared" si="236"/>
        <v>0</v>
      </c>
      <c r="ME1252" s="25">
        <f t="shared" si="236"/>
        <v>0</v>
      </c>
      <c r="MF1252" s="25">
        <f t="shared" si="236"/>
        <v>0</v>
      </c>
      <c r="MG1252" s="25">
        <f t="shared" si="237"/>
        <v>0</v>
      </c>
      <c r="MH1252" s="25">
        <f t="shared" si="237"/>
        <v>0</v>
      </c>
      <c r="MI1252" s="25">
        <f t="shared" si="237"/>
        <v>0</v>
      </c>
      <c r="MJ1252" s="30"/>
      <c r="MK1252" s="30"/>
      <c r="ML1252" s="30"/>
      <c r="MM1252" s="25">
        <f t="shared" si="238"/>
        <v>0</v>
      </c>
      <c r="MN1252" s="25">
        <f t="shared" si="239"/>
        <v>0</v>
      </c>
      <c r="MO1252" s="25">
        <f t="shared" si="240"/>
        <v>0</v>
      </c>
      <c r="MP1252" s="25">
        <f t="shared" si="241"/>
        <v>0</v>
      </c>
      <c r="MQ1252" s="25">
        <f t="shared" si="242"/>
        <v>0</v>
      </c>
      <c r="MR1252" s="25">
        <f t="shared" si="243"/>
        <v>0</v>
      </c>
      <c r="MS1252" s="25">
        <f t="shared" si="471"/>
        <v>0</v>
      </c>
      <c r="MT1252" s="25">
        <f t="shared" si="472"/>
        <v>0</v>
      </c>
      <c r="MU1252" s="25">
        <f t="shared" si="473"/>
        <v>0</v>
      </c>
      <c r="MV1252" s="25">
        <f t="shared" si="474"/>
        <v>0</v>
      </c>
      <c r="MW1252" s="25">
        <f t="shared" si="475"/>
        <v>0</v>
      </c>
      <c r="MX1252" s="25">
        <f t="shared" si="476"/>
        <v>0</v>
      </c>
      <c r="MY1252" s="25">
        <f t="shared" si="244"/>
        <v>0</v>
      </c>
      <c r="MZ1252" s="25">
        <f t="shared" si="244"/>
        <v>0</v>
      </c>
      <c r="NA1252" s="25">
        <f t="shared" si="244"/>
        <v>0</v>
      </c>
      <c r="NB1252" s="25">
        <f t="shared" si="245"/>
        <v>0</v>
      </c>
      <c r="NC1252" s="25">
        <f t="shared" si="245"/>
        <v>0</v>
      </c>
      <c r="ND1252" s="25">
        <f t="shared" si="245"/>
        <v>0</v>
      </c>
      <c r="NE1252" s="30"/>
      <c r="NF1252" s="30"/>
      <c r="NG1252" s="30"/>
      <c r="NH1252" s="25">
        <f t="shared" si="246"/>
        <v>0</v>
      </c>
      <c r="NI1252" s="25">
        <f t="shared" si="247"/>
        <v>0</v>
      </c>
      <c r="NJ1252" s="25">
        <f t="shared" si="248"/>
        <v>0</v>
      </c>
      <c r="NK1252" s="25">
        <f t="shared" si="249"/>
        <v>0</v>
      </c>
      <c r="NL1252" s="25">
        <f t="shared" si="250"/>
        <v>0</v>
      </c>
      <c r="NM1252" s="25">
        <f t="shared" si="251"/>
        <v>0</v>
      </c>
      <c r="NN1252" s="25">
        <f t="shared" si="477"/>
        <v>0</v>
      </c>
      <c r="NO1252" s="25">
        <f t="shared" si="478"/>
        <v>0</v>
      </c>
      <c r="NP1252" s="25">
        <f t="shared" si="479"/>
        <v>0</v>
      </c>
      <c r="NQ1252" s="25">
        <f t="shared" si="480"/>
        <v>0</v>
      </c>
      <c r="NR1252" s="25">
        <f t="shared" si="481"/>
        <v>0</v>
      </c>
      <c r="NS1252" s="25">
        <f t="shared" si="482"/>
        <v>0</v>
      </c>
      <c r="NT1252" s="25">
        <f t="shared" si="252"/>
        <v>0</v>
      </c>
      <c r="NU1252" s="25">
        <f t="shared" si="252"/>
        <v>0</v>
      </c>
      <c r="NV1252" s="25">
        <f t="shared" si="252"/>
        <v>0</v>
      </c>
      <c r="NW1252" s="25">
        <f t="shared" si="253"/>
        <v>0</v>
      </c>
      <c r="NX1252" s="25">
        <f t="shared" si="253"/>
        <v>0</v>
      </c>
      <c r="NY1252" s="25">
        <f t="shared" si="253"/>
        <v>0</v>
      </c>
      <c r="NZ1252" s="30"/>
      <c r="OA1252" s="30"/>
      <c r="OB1252" s="30"/>
      <c r="OC1252" s="25">
        <f t="shared" si="254"/>
        <v>0</v>
      </c>
      <c r="OD1252" s="25">
        <f t="shared" si="255"/>
        <v>0</v>
      </c>
      <c r="OE1252" s="25">
        <f t="shared" si="256"/>
        <v>0</v>
      </c>
      <c r="OF1252" s="25">
        <f t="shared" si="257"/>
        <v>0</v>
      </c>
      <c r="OG1252" s="25">
        <f t="shared" si="258"/>
        <v>0</v>
      </c>
      <c r="OH1252" s="25">
        <f t="shared" si="259"/>
        <v>0</v>
      </c>
      <c r="OI1252" s="25">
        <f t="shared" si="483"/>
        <v>0</v>
      </c>
      <c r="OJ1252" s="25">
        <f t="shared" si="484"/>
        <v>0</v>
      </c>
      <c r="OK1252" s="25">
        <f t="shared" si="485"/>
        <v>0</v>
      </c>
      <c r="OL1252" s="25">
        <f t="shared" si="486"/>
        <v>0</v>
      </c>
      <c r="OM1252" s="25">
        <f t="shared" si="487"/>
        <v>0</v>
      </c>
      <c r="ON1252" s="25">
        <f t="shared" si="488"/>
        <v>0</v>
      </c>
      <c r="OO1252" s="25">
        <f t="shared" si="260"/>
        <v>0</v>
      </c>
      <c r="OP1252" s="25">
        <f t="shared" si="260"/>
        <v>0</v>
      </c>
      <c r="OQ1252" s="25">
        <f t="shared" si="260"/>
        <v>0</v>
      </c>
      <c r="OR1252" s="25">
        <f t="shared" si="261"/>
        <v>0</v>
      </c>
      <c r="OS1252" s="25">
        <f t="shared" si="261"/>
        <v>0</v>
      </c>
      <c r="OT1252" s="25">
        <f t="shared" si="261"/>
        <v>0</v>
      </c>
      <c r="OU1252" s="30"/>
      <c r="OV1252" s="30"/>
      <c r="OW1252" s="30"/>
      <c r="OX1252" s="25">
        <f t="shared" si="262"/>
        <v>0</v>
      </c>
      <c r="OY1252" s="25">
        <f t="shared" si="263"/>
        <v>0</v>
      </c>
      <c r="OZ1252" s="25">
        <f t="shared" si="264"/>
        <v>0</v>
      </c>
      <c r="PA1252" s="25">
        <f t="shared" si="265"/>
        <v>0</v>
      </c>
      <c r="PB1252" s="25">
        <f t="shared" si="266"/>
        <v>0</v>
      </c>
      <c r="PC1252" s="25">
        <f t="shared" si="267"/>
        <v>0</v>
      </c>
      <c r="PD1252" s="25">
        <f t="shared" si="489"/>
        <v>0</v>
      </c>
      <c r="PE1252" s="25">
        <f t="shared" si="490"/>
        <v>0</v>
      </c>
      <c r="PF1252" s="25">
        <f t="shared" si="491"/>
        <v>0</v>
      </c>
      <c r="PG1252" s="25">
        <f t="shared" si="492"/>
        <v>0</v>
      </c>
      <c r="PH1252" s="25">
        <f t="shared" si="493"/>
        <v>0</v>
      </c>
      <c r="PI1252" s="25">
        <f t="shared" si="494"/>
        <v>0</v>
      </c>
      <c r="PJ1252" s="25">
        <f t="shared" si="268"/>
        <v>0</v>
      </c>
      <c r="PK1252" s="25">
        <f t="shared" si="268"/>
        <v>0</v>
      </c>
      <c r="PL1252" s="25">
        <f t="shared" si="268"/>
        <v>0</v>
      </c>
      <c r="PM1252" s="25">
        <f t="shared" si="269"/>
        <v>0</v>
      </c>
      <c r="PN1252" s="25">
        <f t="shared" si="269"/>
        <v>0</v>
      </c>
      <c r="PO1252" s="25">
        <f t="shared" si="269"/>
        <v>0</v>
      </c>
      <c r="PP1252" s="30"/>
      <c r="PQ1252" s="30"/>
      <c r="PR1252" s="30"/>
      <c r="PS1252" s="25">
        <f t="shared" si="270"/>
        <v>0</v>
      </c>
      <c r="PT1252" s="25">
        <f t="shared" si="271"/>
        <v>0</v>
      </c>
      <c r="PU1252" s="25">
        <f t="shared" si="272"/>
        <v>0</v>
      </c>
      <c r="PV1252" s="25">
        <f t="shared" si="273"/>
        <v>0</v>
      </c>
      <c r="PW1252" s="25">
        <f t="shared" si="274"/>
        <v>0</v>
      </c>
      <c r="PX1252" s="25">
        <f t="shared" si="275"/>
        <v>0</v>
      </c>
      <c r="PY1252" s="25">
        <f t="shared" si="495"/>
        <v>0</v>
      </c>
      <c r="PZ1252" s="25">
        <f t="shared" si="496"/>
        <v>0</v>
      </c>
      <c r="QA1252" s="25">
        <f t="shared" si="497"/>
        <v>0</v>
      </c>
      <c r="QB1252" s="25">
        <f t="shared" si="498"/>
        <v>0</v>
      </c>
      <c r="QC1252" s="25">
        <f t="shared" si="499"/>
        <v>0</v>
      </c>
      <c r="QD1252" s="25">
        <f t="shared" si="500"/>
        <v>0</v>
      </c>
      <c r="QE1252" s="25">
        <f t="shared" si="276"/>
        <v>0</v>
      </c>
      <c r="QF1252" s="25">
        <f t="shared" si="276"/>
        <v>0</v>
      </c>
      <c r="QG1252" s="25">
        <f t="shared" si="276"/>
        <v>0</v>
      </c>
      <c r="QH1252" s="25">
        <f t="shared" si="277"/>
        <v>0</v>
      </c>
      <c r="QI1252" s="25">
        <f t="shared" si="277"/>
        <v>0</v>
      </c>
      <c r="QJ1252" s="25">
        <f t="shared" si="277"/>
        <v>0</v>
      </c>
      <c r="QK1252" s="30"/>
      <c r="QL1252" s="30"/>
      <c r="QM1252" s="30"/>
      <c r="QN1252" s="25">
        <f t="shared" si="278"/>
        <v>0</v>
      </c>
      <c r="QO1252" s="25">
        <f t="shared" si="279"/>
        <v>0</v>
      </c>
      <c r="QP1252" s="25">
        <f t="shared" si="280"/>
        <v>0</v>
      </c>
      <c r="QQ1252" s="25">
        <f t="shared" si="281"/>
        <v>0</v>
      </c>
      <c r="QR1252" s="25">
        <f t="shared" si="282"/>
        <v>0</v>
      </c>
      <c r="QS1252" s="25">
        <f t="shared" si="283"/>
        <v>0</v>
      </c>
      <c r="QT1252" s="25">
        <f t="shared" si="501"/>
        <v>0</v>
      </c>
      <c r="QU1252" s="25">
        <f t="shared" si="502"/>
        <v>0</v>
      </c>
      <c r="QV1252" s="25">
        <f t="shared" si="503"/>
        <v>0</v>
      </c>
      <c r="QW1252" s="25">
        <f t="shared" si="504"/>
        <v>0</v>
      </c>
      <c r="QX1252" s="25">
        <f t="shared" si="505"/>
        <v>0</v>
      </c>
      <c r="QY1252" s="25">
        <f t="shared" si="506"/>
        <v>0</v>
      </c>
      <c r="QZ1252" s="25">
        <f t="shared" si="284"/>
        <v>0</v>
      </c>
      <c r="RA1252" s="25">
        <f t="shared" si="284"/>
        <v>0</v>
      </c>
      <c r="RB1252" s="25">
        <f t="shared" si="284"/>
        <v>0</v>
      </c>
      <c r="RC1252" s="25">
        <f t="shared" si="285"/>
        <v>0</v>
      </c>
      <c r="RD1252" s="25">
        <f t="shared" si="285"/>
        <v>0</v>
      </c>
      <c r="RE1252" s="25">
        <f t="shared" si="285"/>
        <v>0</v>
      </c>
      <c r="RF1252" s="30"/>
      <c r="RG1252" s="30"/>
      <c r="RH1252" s="30"/>
      <c r="RI1252" s="25">
        <f t="shared" si="286"/>
        <v>0</v>
      </c>
      <c r="RJ1252" s="25">
        <f t="shared" si="287"/>
        <v>0</v>
      </c>
      <c r="RK1252" s="25">
        <f t="shared" si="288"/>
        <v>0</v>
      </c>
      <c r="RL1252" s="25">
        <f t="shared" si="289"/>
        <v>0</v>
      </c>
      <c r="RM1252" s="25">
        <f t="shared" si="290"/>
        <v>0</v>
      </c>
      <c r="RN1252" s="25">
        <f t="shared" si="291"/>
        <v>0</v>
      </c>
      <c r="RO1252" s="25">
        <f t="shared" si="507"/>
        <v>0</v>
      </c>
      <c r="RP1252" s="25">
        <f t="shared" si="508"/>
        <v>0</v>
      </c>
      <c r="RQ1252" s="25">
        <f t="shared" si="509"/>
        <v>0</v>
      </c>
      <c r="RR1252" s="25">
        <f t="shared" si="510"/>
        <v>0</v>
      </c>
      <c r="RS1252" s="25">
        <f t="shared" si="511"/>
        <v>0</v>
      </c>
      <c r="RT1252" s="25">
        <f t="shared" si="512"/>
        <v>0</v>
      </c>
      <c r="RU1252" s="25">
        <f t="shared" si="292"/>
        <v>0</v>
      </c>
      <c r="RV1252" s="25">
        <f t="shared" si="292"/>
        <v>0</v>
      </c>
      <c r="RW1252" s="25">
        <f t="shared" si="292"/>
        <v>0</v>
      </c>
      <c r="RX1252" s="25">
        <f t="shared" si="293"/>
        <v>0</v>
      </c>
      <c r="RY1252" s="25">
        <f t="shared" si="293"/>
        <v>0</v>
      </c>
      <c r="RZ1252" s="25">
        <f t="shared" si="293"/>
        <v>0</v>
      </c>
      <c r="SA1252" s="30"/>
      <c r="SB1252" s="30"/>
      <c r="SC1252" s="30"/>
      <c r="SD1252" s="25">
        <f t="shared" si="294"/>
        <v>0</v>
      </c>
      <c r="SE1252" s="25">
        <f t="shared" si="295"/>
        <v>0</v>
      </c>
      <c r="SF1252" s="25">
        <f t="shared" si="296"/>
        <v>0</v>
      </c>
      <c r="SG1252" s="25">
        <f t="shared" si="297"/>
        <v>0</v>
      </c>
      <c r="SH1252" s="25">
        <f t="shared" si="298"/>
        <v>0</v>
      </c>
      <c r="SI1252" s="25">
        <f t="shared" si="299"/>
        <v>0</v>
      </c>
      <c r="SJ1252" s="25">
        <f t="shared" si="513"/>
        <v>0</v>
      </c>
      <c r="SK1252" s="25">
        <f t="shared" si="514"/>
        <v>0</v>
      </c>
      <c r="SL1252" s="25">
        <f t="shared" si="515"/>
        <v>0</v>
      </c>
      <c r="SM1252" s="25">
        <f t="shared" si="516"/>
        <v>0</v>
      </c>
      <c r="SN1252" s="25">
        <f t="shared" si="517"/>
        <v>0</v>
      </c>
      <c r="SO1252" s="25">
        <f t="shared" si="518"/>
        <v>0</v>
      </c>
      <c r="SP1252" s="25">
        <f t="shared" si="300"/>
        <v>0</v>
      </c>
      <c r="SQ1252" s="25">
        <f t="shared" si="300"/>
        <v>0</v>
      </c>
      <c r="SR1252" s="25">
        <f t="shared" si="300"/>
        <v>0</v>
      </c>
      <c r="SS1252" s="25">
        <f t="shared" si="301"/>
        <v>0</v>
      </c>
      <c r="ST1252" s="25">
        <f t="shared" si="301"/>
        <v>0</v>
      </c>
      <c r="SU1252" s="25">
        <f t="shared" si="301"/>
        <v>0</v>
      </c>
      <c r="SV1252" s="30"/>
      <c r="SW1252" s="30"/>
      <c r="SX1252" s="30"/>
      <c r="SY1252" s="25">
        <f t="shared" si="302"/>
        <v>0</v>
      </c>
      <c r="SZ1252" s="25">
        <f t="shared" si="303"/>
        <v>0</v>
      </c>
      <c r="TA1252" s="25">
        <f t="shared" si="304"/>
        <v>0</v>
      </c>
      <c r="TB1252" s="25">
        <f t="shared" si="305"/>
        <v>0</v>
      </c>
      <c r="TC1252" s="25">
        <f t="shared" si="306"/>
        <v>0</v>
      </c>
      <c r="TD1252" s="25">
        <f t="shared" si="307"/>
        <v>0</v>
      </c>
      <c r="TE1252" s="25">
        <f t="shared" si="519"/>
        <v>0</v>
      </c>
      <c r="TF1252" s="25">
        <f t="shared" si="520"/>
        <v>0</v>
      </c>
      <c r="TG1252" s="25">
        <f t="shared" si="521"/>
        <v>0</v>
      </c>
      <c r="TH1252" s="25">
        <f t="shared" si="522"/>
        <v>0</v>
      </c>
      <c r="TI1252" s="25">
        <f t="shared" si="523"/>
        <v>0</v>
      </c>
      <c r="TJ1252" s="25">
        <f t="shared" si="524"/>
        <v>0</v>
      </c>
      <c r="TK1252" s="25">
        <f t="shared" si="308"/>
        <v>0</v>
      </c>
      <c r="TL1252" s="25">
        <f t="shared" si="308"/>
        <v>0</v>
      </c>
      <c r="TM1252" s="25">
        <f t="shared" si="308"/>
        <v>0</v>
      </c>
      <c r="TN1252" s="25">
        <f t="shared" si="309"/>
        <v>0</v>
      </c>
      <c r="TO1252" s="25">
        <f t="shared" si="309"/>
        <v>0</v>
      </c>
      <c r="TP1252" s="25">
        <f t="shared" si="309"/>
        <v>0</v>
      </c>
      <c r="TQ1252" s="30"/>
      <c r="TR1252" s="30"/>
      <c r="TS1252" s="30"/>
      <c r="TT1252" s="25">
        <f t="shared" si="310"/>
        <v>0</v>
      </c>
      <c r="TU1252" s="25">
        <f t="shared" si="311"/>
        <v>0</v>
      </c>
      <c r="TV1252" s="25">
        <f t="shared" si="312"/>
        <v>0</v>
      </c>
      <c r="TW1252" s="25">
        <f t="shared" si="313"/>
        <v>0</v>
      </c>
      <c r="TX1252" s="25">
        <f t="shared" si="314"/>
        <v>0</v>
      </c>
      <c r="TY1252" s="25">
        <f t="shared" si="315"/>
        <v>0</v>
      </c>
      <c r="TZ1252" s="25">
        <f t="shared" si="525"/>
        <v>0</v>
      </c>
      <c r="UA1252" s="25">
        <f t="shared" si="526"/>
        <v>0</v>
      </c>
      <c r="UB1252" s="25">
        <f t="shared" si="527"/>
        <v>0</v>
      </c>
      <c r="UC1252" s="25">
        <f t="shared" si="528"/>
        <v>0</v>
      </c>
      <c r="UD1252" s="25">
        <f t="shared" si="529"/>
        <v>0</v>
      </c>
      <c r="UE1252" s="25">
        <f t="shared" si="530"/>
        <v>0</v>
      </c>
      <c r="UF1252" s="25">
        <f t="shared" si="316"/>
        <v>0</v>
      </c>
      <c r="UG1252" s="25">
        <f t="shared" si="316"/>
        <v>0</v>
      </c>
      <c r="UH1252" s="25">
        <f t="shared" si="316"/>
        <v>0</v>
      </c>
      <c r="UI1252" s="25">
        <f t="shared" si="317"/>
        <v>0</v>
      </c>
      <c r="UJ1252" s="25">
        <f t="shared" si="317"/>
        <v>0</v>
      </c>
      <c r="UK1252" s="25">
        <f t="shared" si="317"/>
        <v>0</v>
      </c>
      <c r="UL1252" s="30"/>
      <c r="UM1252" s="30"/>
      <c r="UN1252" s="30"/>
      <c r="UO1252" s="25">
        <f t="shared" si="318"/>
        <v>0</v>
      </c>
      <c r="UP1252" s="25">
        <f t="shared" si="319"/>
        <v>0</v>
      </c>
      <c r="UQ1252" s="25">
        <f t="shared" si="320"/>
        <v>0</v>
      </c>
      <c r="UR1252" s="25">
        <f t="shared" si="321"/>
        <v>0</v>
      </c>
      <c r="US1252" s="25">
        <f t="shared" si="322"/>
        <v>0</v>
      </c>
      <c r="UT1252" s="25">
        <f t="shared" si="323"/>
        <v>0</v>
      </c>
      <c r="UU1252" s="25">
        <f t="shared" si="531"/>
        <v>71549.77</v>
      </c>
      <c r="UV1252" s="25">
        <f t="shared" si="532"/>
        <v>75506.05</v>
      </c>
      <c r="UW1252" s="25">
        <f t="shared" si="533"/>
        <v>80452.11</v>
      </c>
      <c r="UX1252" s="25">
        <f t="shared" si="534"/>
        <v>15119.96</v>
      </c>
      <c r="UY1252" s="25">
        <f t="shared" si="535"/>
        <v>14644.73</v>
      </c>
      <c r="UZ1252" s="25">
        <f t="shared" si="536"/>
        <v>14665.22</v>
      </c>
      <c r="VA1252" s="25">
        <f t="shared" si="324"/>
        <v>0</v>
      </c>
      <c r="VB1252" s="25">
        <f t="shared" si="324"/>
        <v>0</v>
      </c>
      <c r="VC1252" s="25">
        <f t="shared" si="324"/>
        <v>0</v>
      </c>
      <c r="VD1252" s="25">
        <f t="shared" si="325"/>
        <v>0</v>
      </c>
      <c r="VE1252" s="25">
        <f t="shared" si="325"/>
        <v>0</v>
      </c>
      <c r="VF1252" s="25">
        <f t="shared" si="325"/>
        <v>0</v>
      </c>
      <c r="VG1252" s="30"/>
      <c r="VH1252" s="30"/>
      <c r="VI1252" s="30"/>
      <c r="VJ1252" s="25">
        <f t="shared" si="326"/>
        <v>0</v>
      </c>
      <c r="VK1252" s="25">
        <f t="shared" si="327"/>
        <v>0</v>
      </c>
      <c r="VL1252" s="25">
        <f t="shared" si="328"/>
        <v>0</v>
      </c>
      <c r="VM1252" s="25">
        <f t="shared" si="329"/>
        <v>0</v>
      </c>
      <c r="VN1252" s="25">
        <f t="shared" si="330"/>
        <v>0</v>
      </c>
      <c r="VO1252" s="25">
        <f t="shared" si="331"/>
        <v>0</v>
      </c>
      <c r="VP1252" s="25">
        <f t="shared" si="537"/>
        <v>0</v>
      </c>
      <c r="VQ1252" s="25">
        <f t="shared" si="538"/>
        <v>0</v>
      </c>
      <c r="VR1252" s="25">
        <f t="shared" si="539"/>
        <v>0</v>
      </c>
      <c r="VS1252" s="25">
        <f t="shared" si="540"/>
        <v>0</v>
      </c>
      <c r="VT1252" s="25">
        <f t="shared" si="541"/>
        <v>0</v>
      </c>
      <c r="VU1252" s="25">
        <f t="shared" si="542"/>
        <v>0</v>
      </c>
      <c r="VV1252" s="25">
        <f t="shared" si="332"/>
        <v>0</v>
      </c>
      <c r="VW1252" s="25">
        <f t="shared" si="332"/>
        <v>0</v>
      </c>
      <c r="VX1252" s="25">
        <f t="shared" si="332"/>
        <v>0</v>
      </c>
      <c r="VY1252" s="25">
        <f t="shared" si="333"/>
        <v>0</v>
      </c>
      <c r="VZ1252" s="25">
        <f t="shared" si="333"/>
        <v>0</v>
      </c>
      <c r="WA1252" s="25">
        <f t="shared" si="333"/>
        <v>0</v>
      </c>
      <c r="WB1252" s="30"/>
      <c r="WC1252" s="30"/>
      <c r="WD1252" s="30"/>
      <c r="WE1252" s="25">
        <f t="shared" si="334"/>
        <v>0</v>
      </c>
      <c r="WF1252" s="25">
        <f t="shared" si="335"/>
        <v>0</v>
      </c>
      <c r="WG1252" s="25">
        <f t="shared" si="336"/>
        <v>0</v>
      </c>
      <c r="WH1252" s="25">
        <f t="shared" si="337"/>
        <v>0</v>
      </c>
      <c r="WI1252" s="25">
        <f t="shared" si="338"/>
        <v>0</v>
      </c>
      <c r="WJ1252" s="25">
        <f t="shared" si="339"/>
        <v>0</v>
      </c>
      <c r="WK1252" s="25">
        <f t="shared" si="543"/>
        <v>0</v>
      </c>
      <c r="WL1252" s="25">
        <f t="shared" si="544"/>
        <v>0</v>
      </c>
      <c r="WM1252" s="25">
        <f t="shared" si="545"/>
        <v>0</v>
      </c>
      <c r="WN1252" s="25">
        <f t="shared" si="546"/>
        <v>0</v>
      </c>
      <c r="WO1252" s="25">
        <f t="shared" si="547"/>
        <v>0</v>
      </c>
      <c r="WP1252" s="25">
        <f t="shared" si="548"/>
        <v>0</v>
      </c>
      <c r="WQ1252" s="25">
        <f t="shared" si="340"/>
        <v>0</v>
      </c>
      <c r="WR1252" s="25">
        <f t="shared" si="340"/>
        <v>0</v>
      </c>
      <c r="WS1252" s="25">
        <f t="shared" si="340"/>
        <v>0</v>
      </c>
      <c r="WT1252" s="25">
        <f t="shared" si="341"/>
        <v>0</v>
      </c>
      <c r="WU1252" s="25">
        <f t="shared" si="341"/>
        <v>0</v>
      </c>
      <c r="WV1252" s="25">
        <f t="shared" si="341"/>
        <v>0</v>
      </c>
      <c r="WW1252" s="30"/>
      <c r="WX1252" s="30"/>
      <c r="WY1252" s="30"/>
      <c r="WZ1252" s="25">
        <f t="shared" si="342"/>
        <v>0</v>
      </c>
      <c r="XA1252" s="25">
        <f t="shared" si="343"/>
        <v>0</v>
      </c>
      <c r="XB1252" s="25">
        <f t="shared" si="344"/>
        <v>0</v>
      </c>
      <c r="XC1252" s="25">
        <f t="shared" si="345"/>
        <v>0</v>
      </c>
      <c r="XD1252" s="25">
        <f t="shared" si="346"/>
        <v>0</v>
      </c>
      <c r="XE1252" s="25">
        <f t="shared" si="347"/>
        <v>0</v>
      </c>
      <c r="XF1252" s="25">
        <f t="shared" si="549"/>
        <v>0</v>
      </c>
      <c r="XG1252" s="25">
        <f t="shared" si="550"/>
        <v>0</v>
      </c>
      <c r="XH1252" s="25">
        <f t="shared" si="551"/>
        <v>0</v>
      </c>
      <c r="XI1252" s="25">
        <f t="shared" si="552"/>
        <v>0</v>
      </c>
      <c r="XJ1252" s="25">
        <f t="shared" si="553"/>
        <v>0</v>
      </c>
      <c r="XK1252" s="25">
        <f t="shared" si="554"/>
        <v>0</v>
      </c>
      <c r="XL1252" s="25">
        <f t="shared" si="348"/>
        <v>0</v>
      </c>
      <c r="XM1252" s="25">
        <f t="shared" si="348"/>
        <v>0</v>
      </c>
      <c r="XN1252" s="25">
        <f t="shared" si="348"/>
        <v>0</v>
      </c>
      <c r="XO1252" s="25">
        <f t="shared" si="349"/>
        <v>0</v>
      </c>
      <c r="XP1252" s="25">
        <f t="shared" si="349"/>
        <v>0</v>
      </c>
      <c r="XQ1252" s="25">
        <f t="shared" si="349"/>
        <v>0</v>
      </c>
      <c r="XR1252" s="30"/>
      <c r="XS1252" s="30"/>
      <c r="XT1252" s="30"/>
      <c r="XU1252" s="25">
        <f t="shared" si="350"/>
        <v>0</v>
      </c>
      <c r="XV1252" s="25">
        <f t="shared" si="351"/>
        <v>0</v>
      </c>
      <c r="XW1252" s="25">
        <f t="shared" si="352"/>
        <v>0</v>
      </c>
      <c r="XX1252" s="25">
        <f t="shared" si="353"/>
        <v>0</v>
      </c>
      <c r="XY1252" s="25">
        <f t="shared" si="354"/>
        <v>0</v>
      </c>
      <c r="XZ1252" s="25">
        <f t="shared" si="355"/>
        <v>0</v>
      </c>
      <c r="YA1252" s="25">
        <f t="shared" si="555"/>
        <v>0</v>
      </c>
      <c r="YB1252" s="25">
        <f t="shared" si="556"/>
        <v>0</v>
      </c>
      <c r="YC1252" s="25">
        <f t="shared" si="557"/>
        <v>0</v>
      </c>
      <c r="YD1252" s="25">
        <f t="shared" si="558"/>
        <v>0</v>
      </c>
      <c r="YE1252" s="25">
        <f t="shared" si="559"/>
        <v>0</v>
      </c>
      <c r="YF1252" s="25">
        <f t="shared" si="560"/>
        <v>0</v>
      </c>
      <c r="YG1252" s="25">
        <f t="shared" si="356"/>
        <v>0</v>
      </c>
      <c r="YH1252" s="25">
        <f t="shared" si="356"/>
        <v>0</v>
      </c>
      <c r="YI1252" s="25">
        <f t="shared" si="356"/>
        <v>0</v>
      </c>
      <c r="YJ1252" s="25">
        <f t="shared" si="357"/>
        <v>0</v>
      </c>
      <c r="YK1252" s="25">
        <f t="shared" si="357"/>
        <v>0</v>
      </c>
      <c r="YL1252" s="25">
        <f t="shared" si="357"/>
        <v>0</v>
      </c>
      <c r="YM1252" s="59">
        <f t="shared" si="561"/>
        <v>0</v>
      </c>
      <c r="YN1252" s="59">
        <f t="shared" si="358"/>
        <v>0</v>
      </c>
      <c r="YO1252" s="59">
        <f t="shared" si="358"/>
        <v>0</v>
      </c>
      <c r="YP1252" s="25">
        <f t="shared" si="359"/>
        <v>0</v>
      </c>
      <c r="YQ1252" s="25">
        <f t="shared" si="360"/>
        <v>0</v>
      </c>
      <c r="YR1252" s="25">
        <f t="shared" si="361"/>
        <v>0</v>
      </c>
      <c r="YS1252" s="25">
        <f t="shared" si="362"/>
        <v>0</v>
      </c>
      <c r="YT1252" s="25">
        <f t="shared" si="363"/>
        <v>0</v>
      </c>
      <c r="YU1252" s="25">
        <f t="shared" si="364"/>
        <v>0</v>
      </c>
      <c r="YV1252" s="25">
        <f t="shared" si="562"/>
        <v>71951.839999999997</v>
      </c>
      <c r="YW1252" s="25">
        <f t="shared" si="563"/>
        <v>74904.47</v>
      </c>
      <c r="YX1252" s="25">
        <f t="shared" si="564"/>
        <v>79609.31</v>
      </c>
      <c r="YY1252" s="25">
        <f t="shared" si="565"/>
        <v>22287.279999999999</v>
      </c>
      <c r="YZ1252" s="25">
        <f t="shared" si="566"/>
        <v>21529.62</v>
      </c>
      <c r="ZA1252" s="25">
        <f t="shared" si="567"/>
        <v>21561.279999999999</v>
      </c>
      <c r="ZB1252" s="25">
        <f t="shared" si="365"/>
        <v>0</v>
      </c>
      <c r="ZC1252" s="25">
        <f t="shared" si="365"/>
        <v>0</v>
      </c>
      <c r="ZD1252" s="25">
        <f t="shared" si="365"/>
        <v>0</v>
      </c>
      <c r="ZE1252" s="25">
        <f t="shared" si="366"/>
        <v>0</v>
      </c>
      <c r="ZF1252" s="25">
        <f t="shared" si="366"/>
        <v>0</v>
      </c>
      <c r="ZG1252" s="25">
        <f t="shared" si="366"/>
        <v>0</v>
      </c>
    </row>
    <row r="1253" spans="1:683" ht="24" hidden="1">
      <c r="A1253" s="87" t="s">
        <v>75</v>
      </c>
      <c r="B1253" s="87" t="s">
        <v>85</v>
      </c>
      <c r="C1253" s="5"/>
      <c r="D1253" s="160"/>
      <c r="E1253" s="76"/>
      <c r="F1253" s="38">
        <f t="shared" si="112"/>
        <v>56198</v>
      </c>
      <c r="G1253" s="38">
        <f t="shared" si="112"/>
        <v>56625</v>
      </c>
      <c r="H1253" s="38">
        <f t="shared" si="112"/>
        <v>57110</v>
      </c>
      <c r="I1253" s="25">
        <f t="shared" si="113"/>
        <v>99967</v>
      </c>
      <c r="J1253" s="25">
        <f t="shared" si="114"/>
        <v>101946</v>
      </c>
      <c r="K1253" s="25">
        <f t="shared" si="115"/>
        <v>104301</v>
      </c>
      <c r="L1253" s="30"/>
      <c r="M1253" s="30"/>
      <c r="N1253" s="30"/>
      <c r="O1253" s="25">
        <f t="shared" si="367"/>
        <v>0</v>
      </c>
      <c r="P1253" s="25">
        <f t="shared" si="368"/>
        <v>0</v>
      </c>
      <c r="Q1253" s="25">
        <f t="shared" si="369"/>
        <v>0</v>
      </c>
      <c r="R1253" s="25">
        <f t="shared" si="370"/>
        <v>0</v>
      </c>
      <c r="S1253" s="25">
        <f t="shared" si="371"/>
        <v>0</v>
      </c>
      <c r="T1253" s="25">
        <f t="shared" si="372"/>
        <v>0</v>
      </c>
      <c r="U1253" s="25">
        <f t="shared" si="373"/>
        <v>0</v>
      </c>
      <c r="V1253" s="25">
        <f t="shared" si="374"/>
        <v>0</v>
      </c>
      <c r="W1253" s="25">
        <f t="shared" si="375"/>
        <v>0</v>
      </c>
      <c r="X1253" s="25">
        <f t="shared" si="376"/>
        <v>0</v>
      </c>
      <c r="Y1253" s="25">
        <f t="shared" si="377"/>
        <v>0</v>
      </c>
      <c r="Z1253" s="25">
        <f t="shared" si="378"/>
        <v>0</v>
      </c>
      <c r="AA1253" s="25">
        <f t="shared" si="379"/>
        <v>0</v>
      </c>
      <c r="AB1253" s="25">
        <f t="shared" si="116"/>
        <v>0</v>
      </c>
      <c r="AC1253" s="25">
        <f t="shared" si="116"/>
        <v>0</v>
      </c>
      <c r="AD1253" s="25">
        <f t="shared" si="380"/>
        <v>0</v>
      </c>
      <c r="AE1253" s="25">
        <f t="shared" si="117"/>
        <v>0</v>
      </c>
      <c r="AF1253" s="25">
        <f t="shared" si="117"/>
        <v>0</v>
      </c>
      <c r="AG1253" s="30"/>
      <c r="AH1253" s="30"/>
      <c r="AI1253" s="30"/>
      <c r="AJ1253" s="25">
        <f t="shared" si="118"/>
        <v>0</v>
      </c>
      <c r="AK1253" s="25">
        <f t="shared" si="119"/>
        <v>0</v>
      </c>
      <c r="AL1253" s="25">
        <f t="shared" si="120"/>
        <v>0</v>
      </c>
      <c r="AM1253" s="25">
        <f t="shared" si="121"/>
        <v>0</v>
      </c>
      <c r="AN1253" s="25">
        <f t="shared" si="122"/>
        <v>0</v>
      </c>
      <c r="AO1253" s="25">
        <f t="shared" si="123"/>
        <v>0</v>
      </c>
      <c r="AP1253" s="25">
        <f t="shared" si="381"/>
        <v>0</v>
      </c>
      <c r="AQ1253" s="25">
        <f t="shared" si="382"/>
        <v>0</v>
      </c>
      <c r="AR1253" s="25">
        <f t="shared" si="383"/>
        <v>0</v>
      </c>
      <c r="AS1253" s="25">
        <f t="shared" si="384"/>
        <v>0</v>
      </c>
      <c r="AT1253" s="25">
        <f t="shared" si="385"/>
        <v>0</v>
      </c>
      <c r="AU1253" s="25">
        <f t="shared" si="386"/>
        <v>0</v>
      </c>
      <c r="AV1253" s="25">
        <f t="shared" si="124"/>
        <v>0</v>
      </c>
      <c r="AW1253" s="25">
        <f t="shared" si="124"/>
        <v>0</v>
      </c>
      <c r="AX1253" s="25">
        <f t="shared" si="124"/>
        <v>0</v>
      </c>
      <c r="AY1253" s="25">
        <f t="shared" si="125"/>
        <v>0</v>
      </c>
      <c r="AZ1253" s="25">
        <f t="shared" si="125"/>
        <v>0</v>
      </c>
      <c r="BA1253" s="25">
        <f t="shared" si="125"/>
        <v>0</v>
      </c>
      <c r="BB1253" s="30"/>
      <c r="BC1253" s="30"/>
      <c r="BD1253" s="30"/>
      <c r="BE1253" s="25">
        <f t="shared" si="126"/>
        <v>0</v>
      </c>
      <c r="BF1253" s="25">
        <f t="shared" si="127"/>
        <v>0</v>
      </c>
      <c r="BG1253" s="25">
        <f t="shared" si="128"/>
        <v>0</v>
      </c>
      <c r="BH1253" s="25">
        <f t="shared" si="129"/>
        <v>0</v>
      </c>
      <c r="BI1253" s="25">
        <f t="shared" si="130"/>
        <v>0</v>
      </c>
      <c r="BJ1253" s="25">
        <f t="shared" si="131"/>
        <v>0</v>
      </c>
      <c r="BK1253" s="25">
        <f t="shared" si="387"/>
        <v>0</v>
      </c>
      <c r="BL1253" s="25">
        <f t="shared" si="388"/>
        <v>0</v>
      </c>
      <c r="BM1253" s="25">
        <f t="shared" si="389"/>
        <v>0</v>
      </c>
      <c r="BN1253" s="25">
        <f t="shared" si="390"/>
        <v>0</v>
      </c>
      <c r="BO1253" s="25">
        <f t="shared" si="391"/>
        <v>0</v>
      </c>
      <c r="BP1253" s="25">
        <f t="shared" si="392"/>
        <v>0</v>
      </c>
      <c r="BQ1253" s="25">
        <f t="shared" si="132"/>
        <v>0</v>
      </c>
      <c r="BR1253" s="25">
        <f t="shared" si="132"/>
        <v>0</v>
      </c>
      <c r="BS1253" s="25">
        <f t="shared" si="132"/>
        <v>0</v>
      </c>
      <c r="BT1253" s="25">
        <f t="shared" si="133"/>
        <v>0</v>
      </c>
      <c r="BU1253" s="25">
        <f t="shared" si="133"/>
        <v>0</v>
      </c>
      <c r="BV1253" s="25">
        <f t="shared" si="133"/>
        <v>0</v>
      </c>
      <c r="BW1253" s="30"/>
      <c r="BX1253" s="30"/>
      <c r="BY1253" s="30"/>
      <c r="BZ1253" s="25">
        <f t="shared" si="134"/>
        <v>0</v>
      </c>
      <c r="CA1253" s="25">
        <f t="shared" si="135"/>
        <v>0</v>
      </c>
      <c r="CB1253" s="25">
        <f t="shared" si="136"/>
        <v>0</v>
      </c>
      <c r="CC1253" s="25">
        <f t="shared" si="137"/>
        <v>0</v>
      </c>
      <c r="CD1253" s="25">
        <f t="shared" si="138"/>
        <v>0</v>
      </c>
      <c r="CE1253" s="25">
        <f t="shared" si="139"/>
        <v>0</v>
      </c>
      <c r="CF1253" s="25">
        <f t="shared" si="393"/>
        <v>0</v>
      </c>
      <c r="CG1253" s="25">
        <f t="shared" si="394"/>
        <v>0</v>
      </c>
      <c r="CH1253" s="25">
        <f t="shared" si="395"/>
        <v>0</v>
      </c>
      <c r="CI1253" s="25">
        <f t="shared" si="396"/>
        <v>0</v>
      </c>
      <c r="CJ1253" s="25">
        <f t="shared" si="397"/>
        <v>0</v>
      </c>
      <c r="CK1253" s="25">
        <f t="shared" si="398"/>
        <v>0</v>
      </c>
      <c r="CL1253" s="25">
        <f t="shared" si="140"/>
        <v>0</v>
      </c>
      <c r="CM1253" s="25">
        <f t="shared" si="140"/>
        <v>0</v>
      </c>
      <c r="CN1253" s="25">
        <f t="shared" si="140"/>
        <v>0</v>
      </c>
      <c r="CO1253" s="25">
        <f t="shared" si="141"/>
        <v>0</v>
      </c>
      <c r="CP1253" s="25">
        <f t="shared" si="141"/>
        <v>0</v>
      </c>
      <c r="CQ1253" s="25">
        <f t="shared" si="141"/>
        <v>0</v>
      </c>
      <c r="CR1253" s="30"/>
      <c r="CS1253" s="30"/>
      <c r="CT1253" s="30"/>
      <c r="CU1253" s="25">
        <f t="shared" si="142"/>
        <v>0</v>
      </c>
      <c r="CV1253" s="25">
        <f t="shared" si="143"/>
        <v>0</v>
      </c>
      <c r="CW1253" s="25">
        <f t="shared" si="144"/>
        <v>0</v>
      </c>
      <c r="CX1253" s="25">
        <f t="shared" si="145"/>
        <v>0</v>
      </c>
      <c r="CY1253" s="25">
        <f t="shared" si="146"/>
        <v>0</v>
      </c>
      <c r="CZ1253" s="25">
        <f t="shared" si="147"/>
        <v>0</v>
      </c>
      <c r="DA1253" s="25">
        <f t="shared" si="399"/>
        <v>0</v>
      </c>
      <c r="DB1253" s="25">
        <f t="shared" si="400"/>
        <v>0</v>
      </c>
      <c r="DC1253" s="25">
        <f t="shared" si="401"/>
        <v>0</v>
      </c>
      <c r="DD1253" s="25">
        <f t="shared" si="402"/>
        <v>0</v>
      </c>
      <c r="DE1253" s="25">
        <f t="shared" si="403"/>
        <v>0</v>
      </c>
      <c r="DF1253" s="25">
        <f t="shared" si="404"/>
        <v>0</v>
      </c>
      <c r="DG1253" s="25">
        <f t="shared" si="148"/>
        <v>0</v>
      </c>
      <c r="DH1253" s="25">
        <f t="shared" si="148"/>
        <v>0</v>
      </c>
      <c r="DI1253" s="25">
        <f t="shared" si="148"/>
        <v>0</v>
      </c>
      <c r="DJ1253" s="25">
        <f t="shared" si="149"/>
        <v>0</v>
      </c>
      <c r="DK1253" s="25">
        <f t="shared" si="149"/>
        <v>0</v>
      </c>
      <c r="DL1253" s="25">
        <f t="shared" si="149"/>
        <v>0</v>
      </c>
      <c r="DM1253" s="30"/>
      <c r="DN1253" s="30"/>
      <c r="DO1253" s="30"/>
      <c r="DP1253" s="25">
        <f t="shared" si="150"/>
        <v>0</v>
      </c>
      <c r="DQ1253" s="25">
        <f t="shared" si="151"/>
        <v>0</v>
      </c>
      <c r="DR1253" s="25">
        <f t="shared" si="152"/>
        <v>0</v>
      </c>
      <c r="DS1253" s="25">
        <f t="shared" si="153"/>
        <v>0</v>
      </c>
      <c r="DT1253" s="25">
        <f t="shared" si="154"/>
        <v>0</v>
      </c>
      <c r="DU1253" s="25">
        <f t="shared" si="155"/>
        <v>0</v>
      </c>
      <c r="DV1253" s="25">
        <f t="shared" si="405"/>
        <v>0</v>
      </c>
      <c r="DW1253" s="25">
        <f t="shared" si="406"/>
        <v>0</v>
      </c>
      <c r="DX1253" s="25">
        <f t="shared" si="407"/>
        <v>0</v>
      </c>
      <c r="DY1253" s="25">
        <f t="shared" si="408"/>
        <v>0</v>
      </c>
      <c r="DZ1253" s="25">
        <f t="shared" si="409"/>
        <v>0</v>
      </c>
      <c r="EA1253" s="25">
        <f t="shared" si="410"/>
        <v>0</v>
      </c>
      <c r="EB1253" s="25">
        <f t="shared" si="156"/>
        <v>0</v>
      </c>
      <c r="EC1253" s="25">
        <f t="shared" si="156"/>
        <v>0</v>
      </c>
      <c r="ED1253" s="25">
        <f t="shared" si="156"/>
        <v>0</v>
      </c>
      <c r="EE1253" s="25">
        <f t="shared" si="157"/>
        <v>0</v>
      </c>
      <c r="EF1253" s="25">
        <f t="shared" si="157"/>
        <v>0</v>
      </c>
      <c r="EG1253" s="25">
        <f t="shared" si="157"/>
        <v>0</v>
      </c>
      <c r="EH1253" s="30"/>
      <c r="EI1253" s="30"/>
      <c r="EJ1253" s="30"/>
      <c r="EK1253" s="25">
        <f t="shared" si="158"/>
        <v>0</v>
      </c>
      <c r="EL1253" s="25">
        <f t="shared" si="159"/>
        <v>0</v>
      </c>
      <c r="EM1253" s="25">
        <f t="shared" si="160"/>
        <v>0</v>
      </c>
      <c r="EN1253" s="25">
        <f t="shared" si="161"/>
        <v>0</v>
      </c>
      <c r="EO1253" s="25">
        <f t="shared" si="162"/>
        <v>0</v>
      </c>
      <c r="EP1253" s="25">
        <f t="shared" si="163"/>
        <v>0</v>
      </c>
      <c r="EQ1253" s="25">
        <f t="shared" si="411"/>
        <v>0</v>
      </c>
      <c r="ER1253" s="25">
        <f t="shared" si="412"/>
        <v>0</v>
      </c>
      <c r="ES1253" s="25">
        <f t="shared" si="413"/>
        <v>0</v>
      </c>
      <c r="ET1253" s="25">
        <f t="shared" si="414"/>
        <v>0</v>
      </c>
      <c r="EU1253" s="25">
        <f t="shared" si="415"/>
        <v>0</v>
      </c>
      <c r="EV1253" s="25">
        <f t="shared" si="416"/>
        <v>0</v>
      </c>
      <c r="EW1253" s="25">
        <f t="shared" si="164"/>
        <v>0</v>
      </c>
      <c r="EX1253" s="25">
        <f t="shared" si="164"/>
        <v>0</v>
      </c>
      <c r="EY1253" s="25">
        <f t="shared" si="164"/>
        <v>0</v>
      </c>
      <c r="EZ1253" s="25">
        <f t="shared" si="165"/>
        <v>0</v>
      </c>
      <c r="FA1253" s="25">
        <f t="shared" si="165"/>
        <v>0</v>
      </c>
      <c r="FB1253" s="25">
        <f t="shared" si="165"/>
        <v>0</v>
      </c>
      <c r="FC1253" s="30"/>
      <c r="FD1253" s="30"/>
      <c r="FE1253" s="30"/>
      <c r="FF1253" s="25">
        <f t="shared" si="166"/>
        <v>0</v>
      </c>
      <c r="FG1253" s="25">
        <f t="shared" si="167"/>
        <v>0</v>
      </c>
      <c r="FH1253" s="25">
        <f t="shared" si="168"/>
        <v>0</v>
      </c>
      <c r="FI1253" s="25">
        <f t="shared" si="169"/>
        <v>0</v>
      </c>
      <c r="FJ1253" s="25">
        <f t="shared" si="170"/>
        <v>0</v>
      </c>
      <c r="FK1253" s="25">
        <f t="shared" si="171"/>
        <v>0</v>
      </c>
      <c r="FL1253" s="25">
        <f t="shared" si="417"/>
        <v>0</v>
      </c>
      <c r="FM1253" s="25">
        <f t="shared" si="418"/>
        <v>0</v>
      </c>
      <c r="FN1253" s="25">
        <f t="shared" si="419"/>
        <v>0</v>
      </c>
      <c r="FO1253" s="25">
        <f t="shared" si="420"/>
        <v>0</v>
      </c>
      <c r="FP1253" s="25">
        <f t="shared" si="421"/>
        <v>0</v>
      </c>
      <c r="FQ1253" s="25">
        <f t="shared" si="422"/>
        <v>0</v>
      </c>
      <c r="FR1253" s="25">
        <f t="shared" si="172"/>
        <v>0</v>
      </c>
      <c r="FS1253" s="25">
        <f t="shared" si="172"/>
        <v>0</v>
      </c>
      <c r="FT1253" s="25">
        <f t="shared" si="172"/>
        <v>0</v>
      </c>
      <c r="FU1253" s="25">
        <f t="shared" si="173"/>
        <v>0</v>
      </c>
      <c r="FV1253" s="25">
        <f t="shared" si="173"/>
        <v>0</v>
      </c>
      <c r="FW1253" s="25">
        <f t="shared" si="173"/>
        <v>0</v>
      </c>
      <c r="FX1253" s="30"/>
      <c r="FY1253" s="30"/>
      <c r="FZ1253" s="30"/>
      <c r="GA1253" s="25">
        <f t="shared" si="174"/>
        <v>0</v>
      </c>
      <c r="GB1253" s="25">
        <f t="shared" si="175"/>
        <v>0</v>
      </c>
      <c r="GC1253" s="25">
        <f t="shared" si="176"/>
        <v>0</v>
      </c>
      <c r="GD1253" s="25">
        <f t="shared" si="177"/>
        <v>0</v>
      </c>
      <c r="GE1253" s="25">
        <f t="shared" si="178"/>
        <v>0</v>
      </c>
      <c r="GF1253" s="25">
        <f t="shared" si="179"/>
        <v>0</v>
      </c>
      <c r="GG1253" s="25">
        <f t="shared" si="423"/>
        <v>0</v>
      </c>
      <c r="GH1253" s="25">
        <f t="shared" si="424"/>
        <v>0</v>
      </c>
      <c r="GI1253" s="25">
        <f t="shared" si="425"/>
        <v>0</v>
      </c>
      <c r="GJ1253" s="25">
        <f t="shared" si="426"/>
        <v>0</v>
      </c>
      <c r="GK1253" s="25">
        <f t="shared" si="427"/>
        <v>0</v>
      </c>
      <c r="GL1253" s="25">
        <f t="shared" si="428"/>
        <v>0</v>
      </c>
      <c r="GM1253" s="25">
        <f t="shared" si="180"/>
        <v>0</v>
      </c>
      <c r="GN1253" s="25">
        <f t="shared" si="180"/>
        <v>0</v>
      </c>
      <c r="GO1253" s="25">
        <f t="shared" si="180"/>
        <v>0</v>
      </c>
      <c r="GP1253" s="25">
        <f t="shared" si="181"/>
        <v>0</v>
      </c>
      <c r="GQ1253" s="25">
        <f t="shared" si="181"/>
        <v>0</v>
      </c>
      <c r="GR1253" s="25">
        <f t="shared" si="181"/>
        <v>0</v>
      </c>
      <c r="GS1253" s="30"/>
      <c r="GT1253" s="30"/>
      <c r="GU1253" s="30"/>
      <c r="GV1253" s="25">
        <f t="shared" si="182"/>
        <v>0</v>
      </c>
      <c r="GW1253" s="25">
        <f t="shared" si="183"/>
        <v>0</v>
      </c>
      <c r="GX1253" s="25">
        <f t="shared" si="184"/>
        <v>0</v>
      </c>
      <c r="GY1253" s="25">
        <f t="shared" si="185"/>
        <v>0</v>
      </c>
      <c r="GZ1253" s="25">
        <f t="shared" si="186"/>
        <v>0</v>
      </c>
      <c r="HA1253" s="25">
        <f t="shared" si="187"/>
        <v>0</v>
      </c>
      <c r="HB1253" s="25">
        <f t="shared" si="429"/>
        <v>64160.94</v>
      </c>
      <c r="HC1253" s="25">
        <f t="shared" si="430"/>
        <v>64463.88</v>
      </c>
      <c r="HD1253" s="25">
        <f t="shared" si="431"/>
        <v>68043.960000000006</v>
      </c>
      <c r="HE1253" s="25">
        <f t="shared" si="432"/>
        <v>35185.620000000003</v>
      </c>
      <c r="HF1253" s="25">
        <f t="shared" si="433"/>
        <v>33904.85</v>
      </c>
      <c r="HG1253" s="25">
        <f t="shared" si="434"/>
        <v>33958.5</v>
      </c>
      <c r="HH1253" s="25">
        <f t="shared" si="188"/>
        <v>0</v>
      </c>
      <c r="HI1253" s="25">
        <f t="shared" si="188"/>
        <v>0</v>
      </c>
      <c r="HJ1253" s="25">
        <f t="shared" si="188"/>
        <v>0</v>
      </c>
      <c r="HK1253" s="25">
        <f t="shared" si="189"/>
        <v>0</v>
      </c>
      <c r="HL1253" s="25">
        <f t="shared" si="189"/>
        <v>0</v>
      </c>
      <c r="HM1253" s="25">
        <f t="shared" si="189"/>
        <v>0</v>
      </c>
      <c r="HN1253" s="30"/>
      <c r="HO1253" s="30"/>
      <c r="HP1253" s="30"/>
      <c r="HQ1253" s="25">
        <f t="shared" si="190"/>
        <v>0</v>
      </c>
      <c r="HR1253" s="25">
        <f t="shared" si="191"/>
        <v>0</v>
      </c>
      <c r="HS1253" s="25">
        <f t="shared" si="192"/>
        <v>0</v>
      </c>
      <c r="HT1253" s="25">
        <f t="shared" si="193"/>
        <v>0</v>
      </c>
      <c r="HU1253" s="25">
        <f t="shared" si="194"/>
        <v>0</v>
      </c>
      <c r="HV1253" s="25">
        <f t="shared" si="195"/>
        <v>0</v>
      </c>
      <c r="HW1253" s="25">
        <f t="shared" si="435"/>
        <v>0</v>
      </c>
      <c r="HX1253" s="25">
        <f t="shared" si="436"/>
        <v>0</v>
      </c>
      <c r="HY1253" s="25">
        <f t="shared" si="437"/>
        <v>0</v>
      </c>
      <c r="HZ1253" s="25">
        <f t="shared" si="438"/>
        <v>0</v>
      </c>
      <c r="IA1253" s="25">
        <f t="shared" si="439"/>
        <v>0</v>
      </c>
      <c r="IB1253" s="25">
        <f t="shared" si="440"/>
        <v>0</v>
      </c>
      <c r="IC1253" s="25">
        <f t="shared" si="196"/>
        <v>0</v>
      </c>
      <c r="ID1253" s="25">
        <f t="shared" si="196"/>
        <v>0</v>
      </c>
      <c r="IE1253" s="25">
        <f t="shared" si="196"/>
        <v>0</v>
      </c>
      <c r="IF1253" s="25">
        <f t="shared" si="197"/>
        <v>0</v>
      </c>
      <c r="IG1253" s="25">
        <f t="shared" si="197"/>
        <v>0</v>
      </c>
      <c r="IH1253" s="25">
        <f t="shared" si="197"/>
        <v>0</v>
      </c>
      <c r="II1253" s="30"/>
      <c r="IJ1253" s="30"/>
      <c r="IK1253" s="30"/>
      <c r="IL1253" s="25">
        <f t="shared" si="198"/>
        <v>0</v>
      </c>
      <c r="IM1253" s="25">
        <f t="shared" si="199"/>
        <v>0</v>
      </c>
      <c r="IN1253" s="25">
        <f t="shared" si="200"/>
        <v>0</v>
      </c>
      <c r="IO1253" s="25">
        <f t="shared" si="201"/>
        <v>0</v>
      </c>
      <c r="IP1253" s="25">
        <f t="shared" si="202"/>
        <v>0</v>
      </c>
      <c r="IQ1253" s="25">
        <f t="shared" si="203"/>
        <v>0</v>
      </c>
      <c r="IR1253" s="25">
        <f t="shared" si="441"/>
        <v>0</v>
      </c>
      <c r="IS1253" s="25">
        <f t="shared" si="442"/>
        <v>0</v>
      </c>
      <c r="IT1253" s="25">
        <f t="shared" si="443"/>
        <v>0</v>
      </c>
      <c r="IU1253" s="25">
        <f t="shared" si="444"/>
        <v>0</v>
      </c>
      <c r="IV1253" s="25">
        <f t="shared" si="445"/>
        <v>0</v>
      </c>
      <c r="IW1253" s="25">
        <f t="shared" si="446"/>
        <v>0</v>
      </c>
      <c r="IX1253" s="25">
        <f t="shared" si="204"/>
        <v>0</v>
      </c>
      <c r="IY1253" s="25">
        <f t="shared" si="204"/>
        <v>0</v>
      </c>
      <c r="IZ1253" s="25">
        <f t="shared" si="204"/>
        <v>0</v>
      </c>
      <c r="JA1253" s="25">
        <f t="shared" si="205"/>
        <v>0</v>
      </c>
      <c r="JB1253" s="25">
        <f t="shared" si="205"/>
        <v>0</v>
      </c>
      <c r="JC1253" s="25">
        <f t="shared" si="205"/>
        <v>0</v>
      </c>
      <c r="JD1253" s="30"/>
      <c r="JE1253" s="30"/>
      <c r="JF1253" s="30"/>
      <c r="JG1253" s="25">
        <f t="shared" si="206"/>
        <v>0</v>
      </c>
      <c r="JH1253" s="25">
        <f t="shared" si="207"/>
        <v>0</v>
      </c>
      <c r="JI1253" s="25">
        <f t="shared" si="208"/>
        <v>0</v>
      </c>
      <c r="JJ1253" s="25">
        <f t="shared" si="209"/>
        <v>0</v>
      </c>
      <c r="JK1253" s="25">
        <f t="shared" si="210"/>
        <v>0</v>
      </c>
      <c r="JL1253" s="25">
        <f t="shared" si="211"/>
        <v>0</v>
      </c>
      <c r="JM1253" s="25">
        <f t="shared" si="447"/>
        <v>0</v>
      </c>
      <c r="JN1253" s="25">
        <f t="shared" si="448"/>
        <v>0</v>
      </c>
      <c r="JO1253" s="25">
        <f t="shared" si="449"/>
        <v>0</v>
      </c>
      <c r="JP1253" s="25">
        <f t="shared" si="450"/>
        <v>0</v>
      </c>
      <c r="JQ1253" s="25">
        <f t="shared" si="451"/>
        <v>0</v>
      </c>
      <c r="JR1253" s="25">
        <f t="shared" si="452"/>
        <v>0</v>
      </c>
      <c r="JS1253" s="25">
        <f t="shared" si="212"/>
        <v>0</v>
      </c>
      <c r="JT1253" s="25">
        <f t="shared" si="212"/>
        <v>0</v>
      </c>
      <c r="JU1253" s="25">
        <f t="shared" si="212"/>
        <v>0</v>
      </c>
      <c r="JV1253" s="25">
        <f t="shared" si="213"/>
        <v>0</v>
      </c>
      <c r="JW1253" s="25">
        <f t="shared" si="213"/>
        <v>0</v>
      </c>
      <c r="JX1253" s="25">
        <f t="shared" si="213"/>
        <v>0</v>
      </c>
      <c r="JY1253" s="30"/>
      <c r="JZ1253" s="30"/>
      <c r="KA1253" s="30"/>
      <c r="KB1253" s="25">
        <f t="shared" si="214"/>
        <v>0</v>
      </c>
      <c r="KC1253" s="25">
        <f t="shared" si="215"/>
        <v>0</v>
      </c>
      <c r="KD1253" s="25">
        <f t="shared" si="216"/>
        <v>0</v>
      </c>
      <c r="KE1253" s="25">
        <f t="shared" si="217"/>
        <v>0</v>
      </c>
      <c r="KF1253" s="25">
        <f t="shared" si="218"/>
        <v>0</v>
      </c>
      <c r="KG1253" s="25">
        <f t="shared" si="219"/>
        <v>0</v>
      </c>
      <c r="KH1253" s="25">
        <f t="shared" si="453"/>
        <v>0</v>
      </c>
      <c r="KI1253" s="25">
        <f t="shared" si="454"/>
        <v>0</v>
      </c>
      <c r="KJ1253" s="25">
        <f t="shared" si="455"/>
        <v>0</v>
      </c>
      <c r="KK1253" s="25">
        <f t="shared" si="456"/>
        <v>0</v>
      </c>
      <c r="KL1253" s="25">
        <f t="shared" si="457"/>
        <v>0</v>
      </c>
      <c r="KM1253" s="25">
        <f t="shared" si="458"/>
        <v>0</v>
      </c>
      <c r="KN1253" s="25">
        <f t="shared" si="220"/>
        <v>0</v>
      </c>
      <c r="KO1253" s="25">
        <f t="shared" si="220"/>
        <v>0</v>
      </c>
      <c r="KP1253" s="25">
        <f t="shared" si="220"/>
        <v>0</v>
      </c>
      <c r="KQ1253" s="25">
        <f t="shared" si="221"/>
        <v>0</v>
      </c>
      <c r="KR1253" s="25">
        <f t="shared" si="221"/>
        <v>0</v>
      </c>
      <c r="KS1253" s="25">
        <f t="shared" si="221"/>
        <v>0</v>
      </c>
      <c r="KT1253" s="30"/>
      <c r="KU1253" s="30"/>
      <c r="KV1253" s="30"/>
      <c r="KW1253" s="25">
        <f t="shared" si="222"/>
        <v>0</v>
      </c>
      <c r="KX1253" s="25">
        <f t="shared" si="223"/>
        <v>0</v>
      </c>
      <c r="KY1253" s="25">
        <f t="shared" si="224"/>
        <v>0</v>
      </c>
      <c r="KZ1253" s="25">
        <f t="shared" si="225"/>
        <v>0</v>
      </c>
      <c r="LA1253" s="25">
        <f t="shared" si="226"/>
        <v>0</v>
      </c>
      <c r="LB1253" s="25">
        <f t="shared" si="227"/>
        <v>0</v>
      </c>
      <c r="LC1253" s="25">
        <f t="shared" si="459"/>
        <v>0</v>
      </c>
      <c r="LD1253" s="25">
        <f t="shared" si="460"/>
        <v>0</v>
      </c>
      <c r="LE1253" s="25">
        <f t="shared" si="461"/>
        <v>0</v>
      </c>
      <c r="LF1253" s="25">
        <f t="shared" si="462"/>
        <v>0</v>
      </c>
      <c r="LG1253" s="25">
        <f t="shared" si="463"/>
        <v>0</v>
      </c>
      <c r="LH1253" s="25">
        <f t="shared" si="464"/>
        <v>0</v>
      </c>
      <c r="LI1253" s="25">
        <f t="shared" si="228"/>
        <v>0</v>
      </c>
      <c r="LJ1253" s="25">
        <f t="shared" si="228"/>
        <v>0</v>
      </c>
      <c r="LK1253" s="25">
        <f t="shared" si="228"/>
        <v>0</v>
      </c>
      <c r="LL1253" s="25">
        <f t="shared" si="229"/>
        <v>0</v>
      </c>
      <c r="LM1253" s="25">
        <f t="shared" si="229"/>
        <v>0</v>
      </c>
      <c r="LN1253" s="25">
        <f t="shared" si="229"/>
        <v>0</v>
      </c>
      <c r="LO1253" s="30"/>
      <c r="LP1253" s="30"/>
      <c r="LQ1253" s="30"/>
      <c r="LR1253" s="25">
        <f t="shared" si="230"/>
        <v>0</v>
      </c>
      <c r="LS1253" s="25">
        <f t="shared" si="231"/>
        <v>0</v>
      </c>
      <c r="LT1253" s="25">
        <f t="shared" si="232"/>
        <v>0</v>
      </c>
      <c r="LU1253" s="25">
        <f t="shared" si="233"/>
        <v>0</v>
      </c>
      <c r="LV1253" s="25">
        <f t="shared" si="234"/>
        <v>0</v>
      </c>
      <c r="LW1253" s="25">
        <f t="shared" si="235"/>
        <v>0</v>
      </c>
      <c r="LX1253" s="25">
        <f t="shared" si="465"/>
        <v>0</v>
      </c>
      <c r="LY1253" s="25">
        <f t="shared" si="466"/>
        <v>0</v>
      </c>
      <c r="LZ1253" s="25">
        <f t="shared" si="467"/>
        <v>0</v>
      </c>
      <c r="MA1253" s="25">
        <f t="shared" si="468"/>
        <v>0</v>
      </c>
      <c r="MB1253" s="25">
        <f t="shared" si="469"/>
        <v>0</v>
      </c>
      <c r="MC1253" s="25">
        <f t="shared" si="470"/>
        <v>0</v>
      </c>
      <c r="MD1253" s="25">
        <f t="shared" si="236"/>
        <v>0</v>
      </c>
      <c r="ME1253" s="25">
        <f t="shared" si="236"/>
        <v>0</v>
      </c>
      <c r="MF1253" s="25">
        <f t="shared" si="236"/>
        <v>0</v>
      </c>
      <c r="MG1253" s="25">
        <f t="shared" si="237"/>
        <v>0</v>
      </c>
      <c r="MH1253" s="25">
        <f t="shared" si="237"/>
        <v>0</v>
      </c>
      <c r="MI1253" s="25">
        <f t="shared" si="237"/>
        <v>0</v>
      </c>
      <c r="MJ1253" s="30"/>
      <c r="MK1253" s="30"/>
      <c r="ML1253" s="30"/>
      <c r="MM1253" s="25">
        <f t="shared" si="238"/>
        <v>0</v>
      </c>
      <c r="MN1253" s="25">
        <f t="shared" si="239"/>
        <v>0</v>
      </c>
      <c r="MO1253" s="25">
        <f t="shared" si="240"/>
        <v>0</v>
      </c>
      <c r="MP1253" s="25">
        <f t="shared" si="241"/>
        <v>0</v>
      </c>
      <c r="MQ1253" s="25">
        <f t="shared" si="242"/>
        <v>0</v>
      </c>
      <c r="MR1253" s="25">
        <f t="shared" si="243"/>
        <v>0</v>
      </c>
      <c r="MS1253" s="25">
        <f t="shared" si="471"/>
        <v>0</v>
      </c>
      <c r="MT1253" s="25">
        <f t="shared" si="472"/>
        <v>0</v>
      </c>
      <c r="MU1253" s="25">
        <f t="shared" si="473"/>
        <v>0</v>
      </c>
      <c r="MV1253" s="25">
        <f t="shared" si="474"/>
        <v>0</v>
      </c>
      <c r="MW1253" s="25">
        <f t="shared" si="475"/>
        <v>0</v>
      </c>
      <c r="MX1253" s="25">
        <f t="shared" si="476"/>
        <v>0</v>
      </c>
      <c r="MY1253" s="25">
        <f t="shared" si="244"/>
        <v>0</v>
      </c>
      <c r="MZ1253" s="25">
        <f t="shared" si="244"/>
        <v>0</v>
      </c>
      <c r="NA1253" s="25">
        <f t="shared" si="244"/>
        <v>0</v>
      </c>
      <c r="NB1253" s="25">
        <f t="shared" si="245"/>
        <v>0</v>
      </c>
      <c r="NC1253" s="25">
        <f t="shared" si="245"/>
        <v>0</v>
      </c>
      <c r="ND1253" s="25">
        <f t="shared" si="245"/>
        <v>0</v>
      </c>
      <c r="NE1253" s="30"/>
      <c r="NF1253" s="30"/>
      <c r="NG1253" s="30"/>
      <c r="NH1253" s="25">
        <f t="shared" si="246"/>
        <v>0</v>
      </c>
      <c r="NI1253" s="25">
        <f t="shared" si="247"/>
        <v>0</v>
      </c>
      <c r="NJ1253" s="25">
        <f t="shared" si="248"/>
        <v>0</v>
      </c>
      <c r="NK1253" s="25">
        <f t="shared" si="249"/>
        <v>0</v>
      </c>
      <c r="NL1253" s="25">
        <f t="shared" si="250"/>
        <v>0</v>
      </c>
      <c r="NM1253" s="25">
        <f t="shared" si="251"/>
        <v>0</v>
      </c>
      <c r="NN1253" s="25">
        <f t="shared" si="477"/>
        <v>0</v>
      </c>
      <c r="NO1253" s="25">
        <f t="shared" si="478"/>
        <v>0</v>
      </c>
      <c r="NP1253" s="25">
        <f t="shared" si="479"/>
        <v>0</v>
      </c>
      <c r="NQ1253" s="25">
        <f t="shared" si="480"/>
        <v>0</v>
      </c>
      <c r="NR1253" s="25">
        <f t="shared" si="481"/>
        <v>0</v>
      </c>
      <c r="NS1253" s="25">
        <f t="shared" si="482"/>
        <v>0</v>
      </c>
      <c r="NT1253" s="25">
        <f t="shared" si="252"/>
        <v>0</v>
      </c>
      <c r="NU1253" s="25">
        <f t="shared" si="252"/>
        <v>0</v>
      </c>
      <c r="NV1253" s="25">
        <f t="shared" si="252"/>
        <v>0</v>
      </c>
      <c r="NW1253" s="25">
        <f t="shared" si="253"/>
        <v>0</v>
      </c>
      <c r="NX1253" s="25">
        <f t="shared" si="253"/>
        <v>0</v>
      </c>
      <c r="NY1253" s="25">
        <f t="shared" si="253"/>
        <v>0</v>
      </c>
      <c r="NZ1253" s="30"/>
      <c r="OA1253" s="30"/>
      <c r="OB1253" s="30"/>
      <c r="OC1253" s="25">
        <f t="shared" si="254"/>
        <v>0</v>
      </c>
      <c r="OD1253" s="25">
        <f t="shared" si="255"/>
        <v>0</v>
      </c>
      <c r="OE1253" s="25">
        <f t="shared" si="256"/>
        <v>0</v>
      </c>
      <c r="OF1253" s="25">
        <f t="shared" si="257"/>
        <v>0</v>
      </c>
      <c r="OG1253" s="25">
        <f t="shared" si="258"/>
        <v>0</v>
      </c>
      <c r="OH1253" s="25">
        <f t="shared" si="259"/>
        <v>0</v>
      </c>
      <c r="OI1253" s="25">
        <f t="shared" si="483"/>
        <v>0</v>
      </c>
      <c r="OJ1253" s="25">
        <f t="shared" si="484"/>
        <v>0</v>
      </c>
      <c r="OK1253" s="25">
        <f t="shared" si="485"/>
        <v>0</v>
      </c>
      <c r="OL1253" s="25">
        <f t="shared" si="486"/>
        <v>0</v>
      </c>
      <c r="OM1253" s="25">
        <f t="shared" si="487"/>
        <v>0</v>
      </c>
      <c r="ON1253" s="25">
        <f t="shared" si="488"/>
        <v>0</v>
      </c>
      <c r="OO1253" s="25">
        <f t="shared" si="260"/>
        <v>0</v>
      </c>
      <c r="OP1253" s="25">
        <f t="shared" si="260"/>
        <v>0</v>
      </c>
      <c r="OQ1253" s="25">
        <f t="shared" si="260"/>
        <v>0</v>
      </c>
      <c r="OR1253" s="25">
        <f t="shared" si="261"/>
        <v>0</v>
      </c>
      <c r="OS1253" s="25">
        <f t="shared" si="261"/>
        <v>0</v>
      </c>
      <c r="OT1253" s="25">
        <f t="shared" si="261"/>
        <v>0</v>
      </c>
      <c r="OU1253" s="30"/>
      <c r="OV1253" s="30"/>
      <c r="OW1253" s="30"/>
      <c r="OX1253" s="25">
        <f t="shared" si="262"/>
        <v>0</v>
      </c>
      <c r="OY1253" s="25">
        <f t="shared" si="263"/>
        <v>0</v>
      </c>
      <c r="OZ1253" s="25">
        <f t="shared" si="264"/>
        <v>0</v>
      </c>
      <c r="PA1253" s="25">
        <f t="shared" si="265"/>
        <v>0</v>
      </c>
      <c r="PB1253" s="25">
        <f t="shared" si="266"/>
        <v>0</v>
      </c>
      <c r="PC1253" s="25">
        <f t="shared" si="267"/>
        <v>0</v>
      </c>
      <c r="PD1253" s="25">
        <f t="shared" si="489"/>
        <v>0</v>
      </c>
      <c r="PE1253" s="25">
        <f t="shared" si="490"/>
        <v>0</v>
      </c>
      <c r="PF1253" s="25">
        <f t="shared" si="491"/>
        <v>0</v>
      </c>
      <c r="PG1253" s="25">
        <f t="shared" si="492"/>
        <v>0</v>
      </c>
      <c r="PH1253" s="25">
        <f t="shared" si="493"/>
        <v>0</v>
      </c>
      <c r="PI1253" s="25">
        <f t="shared" si="494"/>
        <v>0</v>
      </c>
      <c r="PJ1253" s="25">
        <f t="shared" si="268"/>
        <v>0</v>
      </c>
      <c r="PK1253" s="25">
        <f t="shared" si="268"/>
        <v>0</v>
      </c>
      <c r="PL1253" s="25">
        <f t="shared" si="268"/>
        <v>0</v>
      </c>
      <c r="PM1253" s="25">
        <f t="shared" si="269"/>
        <v>0</v>
      </c>
      <c r="PN1253" s="25">
        <f t="shared" si="269"/>
        <v>0</v>
      </c>
      <c r="PO1253" s="25">
        <f t="shared" si="269"/>
        <v>0</v>
      </c>
      <c r="PP1253" s="30"/>
      <c r="PQ1253" s="30"/>
      <c r="PR1253" s="30"/>
      <c r="PS1253" s="25">
        <f t="shared" si="270"/>
        <v>0</v>
      </c>
      <c r="PT1253" s="25">
        <f t="shared" si="271"/>
        <v>0</v>
      </c>
      <c r="PU1253" s="25">
        <f t="shared" si="272"/>
        <v>0</v>
      </c>
      <c r="PV1253" s="25">
        <f t="shared" si="273"/>
        <v>0</v>
      </c>
      <c r="PW1253" s="25">
        <f t="shared" si="274"/>
        <v>0</v>
      </c>
      <c r="PX1253" s="25">
        <f t="shared" si="275"/>
        <v>0</v>
      </c>
      <c r="PY1253" s="25">
        <f t="shared" si="495"/>
        <v>0</v>
      </c>
      <c r="PZ1253" s="25">
        <f t="shared" si="496"/>
        <v>0</v>
      </c>
      <c r="QA1253" s="25">
        <f t="shared" si="497"/>
        <v>0</v>
      </c>
      <c r="QB1253" s="25">
        <f t="shared" si="498"/>
        <v>0</v>
      </c>
      <c r="QC1253" s="25">
        <f t="shared" si="499"/>
        <v>0</v>
      </c>
      <c r="QD1253" s="25">
        <f t="shared" si="500"/>
        <v>0</v>
      </c>
      <c r="QE1253" s="25">
        <f t="shared" si="276"/>
        <v>0</v>
      </c>
      <c r="QF1253" s="25">
        <f t="shared" si="276"/>
        <v>0</v>
      </c>
      <c r="QG1253" s="25">
        <f t="shared" si="276"/>
        <v>0</v>
      </c>
      <c r="QH1253" s="25">
        <f t="shared" si="277"/>
        <v>0</v>
      </c>
      <c r="QI1253" s="25">
        <f t="shared" si="277"/>
        <v>0</v>
      </c>
      <c r="QJ1253" s="25">
        <f t="shared" si="277"/>
        <v>0</v>
      </c>
      <c r="QK1253" s="30"/>
      <c r="QL1253" s="30"/>
      <c r="QM1253" s="30"/>
      <c r="QN1253" s="25">
        <f t="shared" si="278"/>
        <v>0</v>
      </c>
      <c r="QO1253" s="25">
        <f t="shared" si="279"/>
        <v>0</v>
      </c>
      <c r="QP1253" s="25">
        <f t="shared" si="280"/>
        <v>0</v>
      </c>
      <c r="QQ1253" s="25">
        <f t="shared" si="281"/>
        <v>0</v>
      </c>
      <c r="QR1253" s="25">
        <f t="shared" si="282"/>
        <v>0</v>
      </c>
      <c r="QS1253" s="25">
        <f t="shared" si="283"/>
        <v>0</v>
      </c>
      <c r="QT1253" s="25">
        <f t="shared" si="501"/>
        <v>0</v>
      </c>
      <c r="QU1253" s="25">
        <f t="shared" si="502"/>
        <v>0</v>
      </c>
      <c r="QV1253" s="25">
        <f t="shared" si="503"/>
        <v>0</v>
      </c>
      <c r="QW1253" s="25">
        <f t="shared" si="504"/>
        <v>0</v>
      </c>
      <c r="QX1253" s="25">
        <f t="shared" si="505"/>
        <v>0</v>
      </c>
      <c r="QY1253" s="25">
        <f t="shared" si="506"/>
        <v>0</v>
      </c>
      <c r="QZ1253" s="25">
        <f t="shared" si="284"/>
        <v>0</v>
      </c>
      <c r="RA1253" s="25">
        <f t="shared" si="284"/>
        <v>0</v>
      </c>
      <c r="RB1253" s="25">
        <f t="shared" si="284"/>
        <v>0</v>
      </c>
      <c r="RC1253" s="25">
        <f t="shared" si="285"/>
        <v>0</v>
      </c>
      <c r="RD1253" s="25">
        <f t="shared" si="285"/>
        <v>0</v>
      </c>
      <c r="RE1253" s="25">
        <f t="shared" si="285"/>
        <v>0</v>
      </c>
      <c r="RF1253" s="30"/>
      <c r="RG1253" s="30"/>
      <c r="RH1253" s="30"/>
      <c r="RI1253" s="25">
        <f t="shared" si="286"/>
        <v>0</v>
      </c>
      <c r="RJ1253" s="25">
        <f t="shared" si="287"/>
        <v>0</v>
      </c>
      <c r="RK1253" s="25">
        <f t="shared" si="288"/>
        <v>0</v>
      </c>
      <c r="RL1253" s="25">
        <f t="shared" si="289"/>
        <v>0</v>
      </c>
      <c r="RM1253" s="25">
        <f t="shared" si="290"/>
        <v>0</v>
      </c>
      <c r="RN1253" s="25">
        <f t="shared" si="291"/>
        <v>0</v>
      </c>
      <c r="RO1253" s="25">
        <f t="shared" si="507"/>
        <v>0</v>
      </c>
      <c r="RP1253" s="25">
        <f t="shared" si="508"/>
        <v>0</v>
      </c>
      <c r="RQ1253" s="25">
        <f t="shared" si="509"/>
        <v>0</v>
      </c>
      <c r="RR1253" s="25">
        <f t="shared" si="510"/>
        <v>0</v>
      </c>
      <c r="RS1253" s="25">
        <f t="shared" si="511"/>
        <v>0</v>
      </c>
      <c r="RT1253" s="25">
        <f t="shared" si="512"/>
        <v>0</v>
      </c>
      <c r="RU1253" s="25">
        <f t="shared" si="292"/>
        <v>0</v>
      </c>
      <c r="RV1253" s="25">
        <f t="shared" si="292"/>
        <v>0</v>
      </c>
      <c r="RW1253" s="25">
        <f t="shared" si="292"/>
        <v>0</v>
      </c>
      <c r="RX1253" s="25">
        <f t="shared" si="293"/>
        <v>0</v>
      </c>
      <c r="RY1253" s="25">
        <f t="shared" si="293"/>
        <v>0</v>
      </c>
      <c r="RZ1253" s="25">
        <f t="shared" si="293"/>
        <v>0</v>
      </c>
      <c r="SA1253" s="30"/>
      <c r="SB1253" s="30"/>
      <c r="SC1253" s="30"/>
      <c r="SD1253" s="25">
        <f t="shared" si="294"/>
        <v>0</v>
      </c>
      <c r="SE1253" s="25">
        <f t="shared" si="295"/>
        <v>0</v>
      </c>
      <c r="SF1253" s="25">
        <f t="shared" si="296"/>
        <v>0</v>
      </c>
      <c r="SG1253" s="25">
        <f t="shared" si="297"/>
        <v>0</v>
      </c>
      <c r="SH1253" s="25">
        <f t="shared" si="298"/>
        <v>0</v>
      </c>
      <c r="SI1253" s="25">
        <f t="shared" si="299"/>
        <v>0</v>
      </c>
      <c r="SJ1253" s="25">
        <f t="shared" si="513"/>
        <v>0</v>
      </c>
      <c r="SK1253" s="25">
        <f t="shared" si="514"/>
        <v>0</v>
      </c>
      <c r="SL1253" s="25">
        <f t="shared" si="515"/>
        <v>0</v>
      </c>
      <c r="SM1253" s="25">
        <f t="shared" si="516"/>
        <v>0</v>
      </c>
      <c r="SN1253" s="25">
        <f t="shared" si="517"/>
        <v>0</v>
      </c>
      <c r="SO1253" s="25">
        <f t="shared" si="518"/>
        <v>0</v>
      </c>
      <c r="SP1253" s="25">
        <f t="shared" si="300"/>
        <v>0</v>
      </c>
      <c r="SQ1253" s="25">
        <f t="shared" si="300"/>
        <v>0</v>
      </c>
      <c r="SR1253" s="25">
        <f t="shared" si="300"/>
        <v>0</v>
      </c>
      <c r="SS1253" s="25">
        <f t="shared" si="301"/>
        <v>0</v>
      </c>
      <c r="ST1253" s="25">
        <f t="shared" si="301"/>
        <v>0</v>
      </c>
      <c r="SU1253" s="25">
        <f t="shared" si="301"/>
        <v>0</v>
      </c>
      <c r="SV1253" s="30"/>
      <c r="SW1253" s="30"/>
      <c r="SX1253" s="30"/>
      <c r="SY1253" s="25">
        <f t="shared" si="302"/>
        <v>0</v>
      </c>
      <c r="SZ1253" s="25">
        <f t="shared" si="303"/>
        <v>0</v>
      </c>
      <c r="TA1253" s="25">
        <f t="shared" si="304"/>
        <v>0</v>
      </c>
      <c r="TB1253" s="25">
        <f t="shared" si="305"/>
        <v>0</v>
      </c>
      <c r="TC1253" s="25">
        <f t="shared" si="306"/>
        <v>0</v>
      </c>
      <c r="TD1253" s="25">
        <f t="shared" si="307"/>
        <v>0</v>
      </c>
      <c r="TE1253" s="25">
        <f t="shared" si="519"/>
        <v>0</v>
      </c>
      <c r="TF1253" s="25">
        <f t="shared" si="520"/>
        <v>0</v>
      </c>
      <c r="TG1253" s="25">
        <f t="shared" si="521"/>
        <v>0</v>
      </c>
      <c r="TH1253" s="25">
        <f t="shared" si="522"/>
        <v>0</v>
      </c>
      <c r="TI1253" s="25">
        <f t="shared" si="523"/>
        <v>0</v>
      </c>
      <c r="TJ1253" s="25">
        <f t="shared" si="524"/>
        <v>0</v>
      </c>
      <c r="TK1253" s="25">
        <f t="shared" si="308"/>
        <v>0</v>
      </c>
      <c r="TL1253" s="25">
        <f t="shared" si="308"/>
        <v>0</v>
      </c>
      <c r="TM1253" s="25">
        <f t="shared" si="308"/>
        <v>0</v>
      </c>
      <c r="TN1253" s="25">
        <f t="shared" si="309"/>
        <v>0</v>
      </c>
      <c r="TO1253" s="25">
        <f t="shared" si="309"/>
        <v>0</v>
      </c>
      <c r="TP1253" s="25">
        <f t="shared" si="309"/>
        <v>0</v>
      </c>
      <c r="TQ1253" s="30"/>
      <c r="TR1253" s="30"/>
      <c r="TS1253" s="30"/>
      <c r="TT1253" s="25">
        <f t="shared" si="310"/>
        <v>0</v>
      </c>
      <c r="TU1253" s="25">
        <f t="shared" si="311"/>
        <v>0</v>
      </c>
      <c r="TV1253" s="25">
        <f t="shared" si="312"/>
        <v>0</v>
      </c>
      <c r="TW1253" s="25">
        <f t="shared" si="313"/>
        <v>0</v>
      </c>
      <c r="TX1253" s="25">
        <f t="shared" si="314"/>
        <v>0</v>
      </c>
      <c r="TY1253" s="25">
        <f t="shared" si="315"/>
        <v>0</v>
      </c>
      <c r="TZ1253" s="25">
        <f t="shared" si="525"/>
        <v>0</v>
      </c>
      <c r="UA1253" s="25">
        <f t="shared" si="526"/>
        <v>0</v>
      </c>
      <c r="UB1253" s="25">
        <f t="shared" si="527"/>
        <v>0</v>
      </c>
      <c r="UC1253" s="25">
        <f t="shared" si="528"/>
        <v>0</v>
      </c>
      <c r="UD1253" s="25">
        <f t="shared" si="529"/>
        <v>0</v>
      </c>
      <c r="UE1253" s="25">
        <f t="shared" si="530"/>
        <v>0</v>
      </c>
      <c r="UF1253" s="25">
        <f t="shared" si="316"/>
        <v>0</v>
      </c>
      <c r="UG1253" s="25">
        <f t="shared" si="316"/>
        <v>0</v>
      </c>
      <c r="UH1253" s="25">
        <f t="shared" si="316"/>
        <v>0</v>
      </c>
      <c r="UI1253" s="25">
        <f t="shared" si="317"/>
        <v>0</v>
      </c>
      <c r="UJ1253" s="25">
        <f t="shared" si="317"/>
        <v>0</v>
      </c>
      <c r="UK1253" s="25">
        <f t="shared" si="317"/>
        <v>0</v>
      </c>
      <c r="UL1253" s="30"/>
      <c r="UM1253" s="30"/>
      <c r="UN1253" s="30"/>
      <c r="UO1253" s="25">
        <f t="shared" si="318"/>
        <v>0</v>
      </c>
      <c r="UP1253" s="25">
        <f t="shared" si="319"/>
        <v>0</v>
      </c>
      <c r="UQ1253" s="25">
        <f t="shared" si="320"/>
        <v>0</v>
      </c>
      <c r="UR1253" s="25">
        <f t="shared" si="321"/>
        <v>0</v>
      </c>
      <c r="US1253" s="25">
        <f t="shared" si="322"/>
        <v>0</v>
      </c>
      <c r="UT1253" s="25">
        <f t="shared" si="323"/>
        <v>0</v>
      </c>
      <c r="UU1253" s="25">
        <f t="shared" si="531"/>
        <v>62891.28</v>
      </c>
      <c r="UV1253" s="25">
        <f t="shared" si="532"/>
        <v>66363.429999999993</v>
      </c>
      <c r="UW1253" s="25">
        <f t="shared" si="533"/>
        <v>70704.95</v>
      </c>
      <c r="UX1253" s="25">
        <f t="shared" si="534"/>
        <v>13089.5</v>
      </c>
      <c r="UY1253" s="25">
        <f t="shared" si="535"/>
        <v>12677.34</v>
      </c>
      <c r="UZ1253" s="25">
        <f t="shared" si="536"/>
        <v>12694.18</v>
      </c>
      <c r="VA1253" s="25">
        <f t="shared" si="324"/>
        <v>0</v>
      </c>
      <c r="VB1253" s="25">
        <f t="shared" si="324"/>
        <v>0</v>
      </c>
      <c r="VC1253" s="25">
        <f t="shared" si="324"/>
        <v>0</v>
      </c>
      <c r="VD1253" s="25">
        <f t="shared" si="325"/>
        <v>0</v>
      </c>
      <c r="VE1253" s="25">
        <f t="shared" si="325"/>
        <v>0</v>
      </c>
      <c r="VF1253" s="25">
        <f t="shared" si="325"/>
        <v>0</v>
      </c>
      <c r="VG1253" s="30"/>
      <c r="VH1253" s="30"/>
      <c r="VI1253" s="30"/>
      <c r="VJ1253" s="25">
        <f t="shared" si="326"/>
        <v>0</v>
      </c>
      <c r="VK1253" s="25">
        <f t="shared" si="327"/>
        <v>0</v>
      </c>
      <c r="VL1253" s="25">
        <f t="shared" si="328"/>
        <v>0</v>
      </c>
      <c r="VM1253" s="25">
        <f t="shared" si="329"/>
        <v>0</v>
      </c>
      <c r="VN1253" s="25">
        <f t="shared" si="330"/>
        <v>0</v>
      </c>
      <c r="VO1253" s="25">
        <f t="shared" si="331"/>
        <v>0</v>
      </c>
      <c r="VP1253" s="25">
        <f t="shared" si="537"/>
        <v>0</v>
      </c>
      <c r="VQ1253" s="25">
        <f t="shared" si="538"/>
        <v>0</v>
      </c>
      <c r="VR1253" s="25">
        <f t="shared" si="539"/>
        <v>0</v>
      </c>
      <c r="VS1253" s="25">
        <f t="shared" si="540"/>
        <v>0</v>
      </c>
      <c r="VT1253" s="25">
        <f t="shared" si="541"/>
        <v>0</v>
      </c>
      <c r="VU1253" s="25">
        <f t="shared" si="542"/>
        <v>0</v>
      </c>
      <c r="VV1253" s="25">
        <f t="shared" si="332"/>
        <v>0</v>
      </c>
      <c r="VW1253" s="25">
        <f t="shared" si="332"/>
        <v>0</v>
      </c>
      <c r="VX1253" s="25">
        <f t="shared" si="332"/>
        <v>0</v>
      </c>
      <c r="VY1253" s="25">
        <f t="shared" si="333"/>
        <v>0</v>
      </c>
      <c r="VZ1253" s="25">
        <f t="shared" si="333"/>
        <v>0</v>
      </c>
      <c r="WA1253" s="25">
        <f t="shared" si="333"/>
        <v>0</v>
      </c>
      <c r="WB1253" s="30"/>
      <c r="WC1253" s="30"/>
      <c r="WD1253" s="30"/>
      <c r="WE1253" s="25">
        <f t="shared" si="334"/>
        <v>0</v>
      </c>
      <c r="WF1253" s="25">
        <f t="shared" si="335"/>
        <v>0</v>
      </c>
      <c r="WG1253" s="25">
        <f t="shared" si="336"/>
        <v>0</v>
      </c>
      <c r="WH1253" s="25">
        <f t="shared" si="337"/>
        <v>0</v>
      </c>
      <c r="WI1253" s="25">
        <f t="shared" si="338"/>
        <v>0</v>
      </c>
      <c r="WJ1253" s="25">
        <f t="shared" si="339"/>
        <v>0</v>
      </c>
      <c r="WK1253" s="25">
        <f t="shared" si="543"/>
        <v>0</v>
      </c>
      <c r="WL1253" s="25">
        <f t="shared" si="544"/>
        <v>0</v>
      </c>
      <c r="WM1253" s="25">
        <f t="shared" si="545"/>
        <v>0</v>
      </c>
      <c r="WN1253" s="25">
        <f t="shared" si="546"/>
        <v>0</v>
      </c>
      <c r="WO1253" s="25">
        <f t="shared" si="547"/>
        <v>0</v>
      </c>
      <c r="WP1253" s="25">
        <f t="shared" si="548"/>
        <v>0</v>
      </c>
      <c r="WQ1253" s="25">
        <f t="shared" si="340"/>
        <v>0</v>
      </c>
      <c r="WR1253" s="25">
        <f t="shared" si="340"/>
        <v>0</v>
      </c>
      <c r="WS1253" s="25">
        <f t="shared" si="340"/>
        <v>0</v>
      </c>
      <c r="WT1253" s="25">
        <f t="shared" si="341"/>
        <v>0</v>
      </c>
      <c r="WU1253" s="25">
        <f t="shared" si="341"/>
        <v>0</v>
      </c>
      <c r="WV1253" s="25">
        <f t="shared" si="341"/>
        <v>0</v>
      </c>
      <c r="WW1253" s="30"/>
      <c r="WX1253" s="30"/>
      <c r="WY1253" s="30"/>
      <c r="WZ1253" s="25">
        <f t="shared" si="342"/>
        <v>0</v>
      </c>
      <c r="XA1253" s="25">
        <f t="shared" si="343"/>
        <v>0</v>
      </c>
      <c r="XB1253" s="25">
        <f t="shared" si="344"/>
        <v>0</v>
      </c>
      <c r="XC1253" s="25">
        <f t="shared" si="345"/>
        <v>0</v>
      </c>
      <c r="XD1253" s="25">
        <f t="shared" si="346"/>
        <v>0</v>
      </c>
      <c r="XE1253" s="25">
        <f t="shared" si="347"/>
        <v>0</v>
      </c>
      <c r="XF1253" s="25">
        <f t="shared" si="549"/>
        <v>0</v>
      </c>
      <c r="XG1253" s="25">
        <f t="shared" si="550"/>
        <v>0</v>
      </c>
      <c r="XH1253" s="25">
        <f t="shared" si="551"/>
        <v>0</v>
      </c>
      <c r="XI1253" s="25">
        <f t="shared" si="552"/>
        <v>0</v>
      </c>
      <c r="XJ1253" s="25">
        <f t="shared" si="553"/>
        <v>0</v>
      </c>
      <c r="XK1253" s="25">
        <f t="shared" si="554"/>
        <v>0</v>
      </c>
      <c r="XL1253" s="25">
        <f t="shared" si="348"/>
        <v>0</v>
      </c>
      <c r="XM1253" s="25">
        <f t="shared" si="348"/>
        <v>0</v>
      </c>
      <c r="XN1253" s="25">
        <f t="shared" si="348"/>
        <v>0</v>
      </c>
      <c r="XO1253" s="25">
        <f t="shared" si="349"/>
        <v>0</v>
      </c>
      <c r="XP1253" s="25">
        <f t="shared" si="349"/>
        <v>0</v>
      </c>
      <c r="XQ1253" s="25">
        <f t="shared" si="349"/>
        <v>0</v>
      </c>
      <c r="XR1253" s="30"/>
      <c r="XS1253" s="30"/>
      <c r="XT1253" s="30"/>
      <c r="XU1253" s="25">
        <f t="shared" si="350"/>
        <v>0</v>
      </c>
      <c r="XV1253" s="25">
        <f t="shared" si="351"/>
        <v>0</v>
      </c>
      <c r="XW1253" s="25">
        <f t="shared" si="352"/>
        <v>0</v>
      </c>
      <c r="XX1253" s="25">
        <f t="shared" si="353"/>
        <v>0</v>
      </c>
      <c r="XY1253" s="25">
        <f t="shared" si="354"/>
        <v>0</v>
      </c>
      <c r="XZ1253" s="25">
        <f t="shared" si="355"/>
        <v>0</v>
      </c>
      <c r="YA1253" s="25">
        <f t="shared" si="555"/>
        <v>0</v>
      </c>
      <c r="YB1253" s="25">
        <f t="shared" si="556"/>
        <v>0</v>
      </c>
      <c r="YC1253" s="25">
        <f t="shared" si="557"/>
        <v>0</v>
      </c>
      <c r="YD1253" s="25">
        <f t="shared" si="558"/>
        <v>0</v>
      </c>
      <c r="YE1253" s="25">
        <f t="shared" si="559"/>
        <v>0</v>
      </c>
      <c r="YF1253" s="25">
        <f t="shared" si="560"/>
        <v>0</v>
      </c>
      <c r="YG1253" s="25">
        <f t="shared" si="356"/>
        <v>0</v>
      </c>
      <c r="YH1253" s="25">
        <f t="shared" si="356"/>
        <v>0</v>
      </c>
      <c r="YI1253" s="25">
        <f t="shared" si="356"/>
        <v>0</v>
      </c>
      <c r="YJ1253" s="25">
        <f t="shared" si="357"/>
        <v>0</v>
      </c>
      <c r="YK1253" s="25">
        <f t="shared" si="357"/>
        <v>0</v>
      </c>
      <c r="YL1253" s="25">
        <f t="shared" si="357"/>
        <v>0</v>
      </c>
      <c r="YM1253" s="59">
        <f t="shared" si="561"/>
        <v>0</v>
      </c>
      <c r="YN1253" s="59">
        <f t="shared" si="358"/>
        <v>0</v>
      </c>
      <c r="YO1253" s="59">
        <f t="shared" si="358"/>
        <v>0</v>
      </c>
      <c r="YP1253" s="25">
        <f t="shared" si="359"/>
        <v>0</v>
      </c>
      <c r="YQ1253" s="25">
        <f t="shared" si="360"/>
        <v>0</v>
      </c>
      <c r="YR1253" s="25">
        <f t="shared" si="361"/>
        <v>0</v>
      </c>
      <c r="YS1253" s="25">
        <f t="shared" si="362"/>
        <v>0</v>
      </c>
      <c r="YT1253" s="25">
        <f t="shared" si="363"/>
        <v>0</v>
      </c>
      <c r="YU1253" s="25">
        <f t="shared" si="364"/>
        <v>0</v>
      </c>
      <c r="YV1253" s="25">
        <f t="shared" si="562"/>
        <v>63244.69</v>
      </c>
      <c r="YW1253" s="25">
        <f t="shared" si="563"/>
        <v>65834.69</v>
      </c>
      <c r="YX1253" s="25">
        <f t="shared" si="564"/>
        <v>69964.259999999995</v>
      </c>
      <c r="YY1253" s="25">
        <f t="shared" si="565"/>
        <v>19294.32</v>
      </c>
      <c r="YZ1253" s="25">
        <f t="shared" si="566"/>
        <v>18637.3</v>
      </c>
      <c r="ZA1253" s="25">
        <f t="shared" si="567"/>
        <v>18663.38</v>
      </c>
      <c r="ZB1253" s="25">
        <f t="shared" si="365"/>
        <v>0</v>
      </c>
      <c r="ZC1253" s="25">
        <f t="shared" si="365"/>
        <v>0</v>
      </c>
      <c r="ZD1253" s="25">
        <f t="shared" si="365"/>
        <v>0</v>
      </c>
      <c r="ZE1253" s="25">
        <f t="shared" si="366"/>
        <v>0</v>
      </c>
      <c r="ZF1253" s="25">
        <f t="shared" si="366"/>
        <v>0</v>
      </c>
      <c r="ZG1253" s="25">
        <f t="shared" si="366"/>
        <v>0</v>
      </c>
    </row>
    <row r="1254" spans="1:683" ht="24" hidden="1">
      <c r="A1254" s="21" t="s">
        <v>80</v>
      </c>
      <c r="B1254" s="87" t="s">
        <v>82</v>
      </c>
      <c r="C1254" s="5"/>
      <c r="D1254" s="160"/>
      <c r="E1254" s="76"/>
      <c r="F1254" s="38">
        <f t="shared" si="112"/>
        <v>55054</v>
      </c>
      <c r="G1254" s="38">
        <f t="shared" si="112"/>
        <v>55472</v>
      </c>
      <c r="H1254" s="38">
        <f t="shared" si="112"/>
        <v>55947</v>
      </c>
      <c r="I1254" s="25">
        <f t="shared" si="113"/>
        <v>172139</v>
      </c>
      <c r="J1254" s="25">
        <f t="shared" si="114"/>
        <v>175578</v>
      </c>
      <c r="K1254" s="25">
        <f t="shared" si="115"/>
        <v>179672</v>
      </c>
      <c r="L1254" s="30"/>
      <c r="M1254" s="30"/>
      <c r="N1254" s="30"/>
      <c r="O1254" s="25">
        <f t="shared" si="367"/>
        <v>0</v>
      </c>
      <c r="P1254" s="25">
        <f t="shared" si="368"/>
        <v>0</v>
      </c>
      <c r="Q1254" s="25">
        <f t="shared" si="369"/>
        <v>0</v>
      </c>
      <c r="R1254" s="25">
        <f t="shared" si="370"/>
        <v>0</v>
      </c>
      <c r="S1254" s="25">
        <f t="shared" si="371"/>
        <v>0</v>
      </c>
      <c r="T1254" s="25">
        <f t="shared" si="372"/>
        <v>0</v>
      </c>
      <c r="U1254" s="25">
        <f t="shared" si="373"/>
        <v>0</v>
      </c>
      <c r="V1254" s="25">
        <f t="shared" si="374"/>
        <v>0</v>
      </c>
      <c r="W1254" s="25">
        <f t="shared" si="375"/>
        <v>0</v>
      </c>
      <c r="X1254" s="25">
        <f t="shared" si="376"/>
        <v>0</v>
      </c>
      <c r="Y1254" s="25">
        <f t="shared" si="377"/>
        <v>0</v>
      </c>
      <c r="Z1254" s="25">
        <f t="shared" si="378"/>
        <v>0</v>
      </c>
      <c r="AA1254" s="25">
        <f t="shared" si="379"/>
        <v>0</v>
      </c>
      <c r="AB1254" s="25">
        <f t="shared" si="116"/>
        <v>0</v>
      </c>
      <c r="AC1254" s="25">
        <f t="shared" si="116"/>
        <v>0</v>
      </c>
      <c r="AD1254" s="25">
        <f t="shared" si="380"/>
        <v>0</v>
      </c>
      <c r="AE1254" s="25">
        <f t="shared" si="117"/>
        <v>0</v>
      </c>
      <c r="AF1254" s="25">
        <f t="shared" si="117"/>
        <v>0</v>
      </c>
      <c r="AG1254" s="30"/>
      <c r="AH1254" s="30"/>
      <c r="AI1254" s="30"/>
      <c r="AJ1254" s="25">
        <f t="shared" si="118"/>
        <v>0</v>
      </c>
      <c r="AK1254" s="25">
        <f t="shared" si="119"/>
        <v>0</v>
      </c>
      <c r="AL1254" s="25">
        <f t="shared" si="120"/>
        <v>0</v>
      </c>
      <c r="AM1254" s="25">
        <f t="shared" si="121"/>
        <v>0</v>
      </c>
      <c r="AN1254" s="25">
        <f t="shared" si="122"/>
        <v>0</v>
      </c>
      <c r="AO1254" s="25">
        <f t="shared" si="123"/>
        <v>0</v>
      </c>
      <c r="AP1254" s="25">
        <f t="shared" si="381"/>
        <v>0</v>
      </c>
      <c r="AQ1254" s="25">
        <f t="shared" si="382"/>
        <v>0</v>
      </c>
      <c r="AR1254" s="25">
        <f t="shared" si="383"/>
        <v>0</v>
      </c>
      <c r="AS1254" s="25">
        <f t="shared" si="384"/>
        <v>0</v>
      </c>
      <c r="AT1254" s="25">
        <f t="shared" si="385"/>
        <v>0</v>
      </c>
      <c r="AU1254" s="25">
        <f t="shared" si="386"/>
        <v>0</v>
      </c>
      <c r="AV1254" s="25">
        <f t="shared" si="124"/>
        <v>0</v>
      </c>
      <c r="AW1254" s="25">
        <f t="shared" si="124"/>
        <v>0</v>
      </c>
      <c r="AX1254" s="25">
        <f t="shared" si="124"/>
        <v>0</v>
      </c>
      <c r="AY1254" s="25">
        <f t="shared" si="125"/>
        <v>0</v>
      </c>
      <c r="AZ1254" s="25">
        <f t="shared" si="125"/>
        <v>0</v>
      </c>
      <c r="BA1254" s="25">
        <f t="shared" si="125"/>
        <v>0</v>
      </c>
      <c r="BB1254" s="30"/>
      <c r="BC1254" s="30"/>
      <c r="BD1254" s="30"/>
      <c r="BE1254" s="25">
        <f t="shared" si="126"/>
        <v>0</v>
      </c>
      <c r="BF1254" s="25">
        <f t="shared" si="127"/>
        <v>0</v>
      </c>
      <c r="BG1254" s="25">
        <f t="shared" si="128"/>
        <v>0</v>
      </c>
      <c r="BH1254" s="25">
        <f t="shared" si="129"/>
        <v>0</v>
      </c>
      <c r="BI1254" s="25">
        <f t="shared" si="130"/>
        <v>0</v>
      </c>
      <c r="BJ1254" s="25">
        <f t="shared" si="131"/>
        <v>0</v>
      </c>
      <c r="BK1254" s="25">
        <f t="shared" si="387"/>
        <v>0</v>
      </c>
      <c r="BL1254" s="25">
        <f t="shared" si="388"/>
        <v>0</v>
      </c>
      <c r="BM1254" s="25">
        <f t="shared" si="389"/>
        <v>0</v>
      </c>
      <c r="BN1254" s="25">
        <f t="shared" si="390"/>
        <v>0</v>
      </c>
      <c r="BO1254" s="25">
        <f t="shared" si="391"/>
        <v>0</v>
      </c>
      <c r="BP1254" s="25">
        <f t="shared" si="392"/>
        <v>0</v>
      </c>
      <c r="BQ1254" s="25">
        <f t="shared" si="132"/>
        <v>0</v>
      </c>
      <c r="BR1254" s="25">
        <f t="shared" si="132"/>
        <v>0</v>
      </c>
      <c r="BS1254" s="25">
        <f t="shared" si="132"/>
        <v>0</v>
      </c>
      <c r="BT1254" s="25">
        <f t="shared" si="133"/>
        <v>0</v>
      </c>
      <c r="BU1254" s="25">
        <f t="shared" si="133"/>
        <v>0</v>
      </c>
      <c r="BV1254" s="25">
        <f t="shared" si="133"/>
        <v>0</v>
      </c>
      <c r="BW1254" s="30"/>
      <c r="BX1254" s="30"/>
      <c r="BY1254" s="30"/>
      <c r="BZ1254" s="25">
        <f t="shared" si="134"/>
        <v>0</v>
      </c>
      <c r="CA1254" s="25">
        <f t="shared" si="135"/>
        <v>0</v>
      </c>
      <c r="CB1254" s="25">
        <f t="shared" si="136"/>
        <v>0</v>
      </c>
      <c r="CC1254" s="25">
        <f t="shared" si="137"/>
        <v>0</v>
      </c>
      <c r="CD1254" s="25">
        <f t="shared" si="138"/>
        <v>0</v>
      </c>
      <c r="CE1254" s="25">
        <f t="shared" si="139"/>
        <v>0</v>
      </c>
      <c r="CF1254" s="25">
        <f t="shared" si="393"/>
        <v>0</v>
      </c>
      <c r="CG1254" s="25">
        <f t="shared" si="394"/>
        <v>0</v>
      </c>
      <c r="CH1254" s="25">
        <f t="shared" si="395"/>
        <v>0</v>
      </c>
      <c r="CI1254" s="25">
        <f t="shared" si="396"/>
        <v>0</v>
      </c>
      <c r="CJ1254" s="25">
        <f t="shared" si="397"/>
        <v>0</v>
      </c>
      <c r="CK1254" s="25">
        <f t="shared" si="398"/>
        <v>0</v>
      </c>
      <c r="CL1254" s="25">
        <f t="shared" si="140"/>
        <v>0</v>
      </c>
      <c r="CM1254" s="25">
        <f t="shared" si="140"/>
        <v>0</v>
      </c>
      <c r="CN1254" s="25">
        <f t="shared" si="140"/>
        <v>0</v>
      </c>
      <c r="CO1254" s="25">
        <f t="shared" si="141"/>
        <v>0</v>
      </c>
      <c r="CP1254" s="25">
        <f t="shared" si="141"/>
        <v>0</v>
      </c>
      <c r="CQ1254" s="25">
        <f t="shared" si="141"/>
        <v>0</v>
      </c>
      <c r="CR1254" s="30"/>
      <c r="CS1254" s="30"/>
      <c r="CT1254" s="30"/>
      <c r="CU1254" s="25">
        <f t="shared" si="142"/>
        <v>0</v>
      </c>
      <c r="CV1254" s="25">
        <f t="shared" si="143"/>
        <v>0</v>
      </c>
      <c r="CW1254" s="25">
        <f t="shared" si="144"/>
        <v>0</v>
      </c>
      <c r="CX1254" s="25">
        <f t="shared" si="145"/>
        <v>0</v>
      </c>
      <c r="CY1254" s="25">
        <f t="shared" si="146"/>
        <v>0</v>
      </c>
      <c r="CZ1254" s="25">
        <f t="shared" si="147"/>
        <v>0</v>
      </c>
      <c r="DA1254" s="25">
        <f t="shared" si="399"/>
        <v>0</v>
      </c>
      <c r="DB1254" s="25">
        <f t="shared" si="400"/>
        <v>0</v>
      </c>
      <c r="DC1254" s="25">
        <f t="shared" si="401"/>
        <v>0</v>
      </c>
      <c r="DD1254" s="25">
        <f t="shared" si="402"/>
        <v>0</v>
      </c>
      <c r="DE1254" s="25">
        <f t="shared" si="403"/>
        <v>0</v>
      </c>
      <c r="DF1254" s="25">
        <f t="shared" si="404"/>
        <v>0</v>
      </c>
      <c r="DG1254" s="25">
        <f t="shared" si="148"/>
        <v>0</v>
      </c>
      <c r="DH1254" s="25">
        <f t="shared" si="148"/>
        <v>0</v>
      </c>
      <c r="DI1254" s="25">
        <f t="shared" si="148"/>
        <v>0</v>
      </c>
      <c r="DJ1254" s="25">
        <f t="shared" si="149"/>
        <v>0</v>
      </c>
      <c r="DK1254" s="25">
        <f t="shared" si="149"/>
        <v>0</v>
      </c>
      <c r="DL1254" s="25">
        <f t="shared" si="149"/>
        <v>0</v>
      </c>
      <c r="DM1254" s="30"/>
      <c r="DN1254" s="30"/>
      <c r="DO1254" s="30"/>
      <c r="DP1254" s="25">
        <f t="shared" si="150"/>
        <v>0</v>
      </c>
      <c r="DQ1254" s="25">
        <f t="shared" si="151"/>
        <v>0</v>
      </c>
      <c r="DR1254" s="25">
        <f t="shared" si="152"/>
        <v>0</v>
      </c>
      <c r="DS1254" s="25">
        <f t="shared" si="153"/>
        <v>0</v>
      </c>
      <c r="DT1254" s="25">
        <f t="shared" si="154"/>
        <v>0</v>
      </c>
      <c r="DU1254" s="25">
        <f t="shared" si="155"/>
        <v>0</v>
      </c>
      <c r="DV1254" s="25">
        <f t="shared" si="405"/>
        <v>0</v>
      </c>
      <c r="DW1254" s="25">
        <f t="shared" si="406"/>
        <v>0</v>
      </c>
      <c r="DX1254" s="25">
        <f t="shared" si="407"/>
        <v>0</v>
      </c>
      <c r="DY1254" s="25">
        <f t="shared" si="408"/>
        <v>0</v>
      </c>
      <c r="DZ1254" s="25">
        <f t="shared" si="409"/>
        <v>0</v>
      </c>
      <c r="EA1254" s="25">
        <f t="shared" si="410"/>
        <v>0</v>
      </c>
      <c r="EB1254" s="25">
        <f t="shared" si="156"/>
        <v>0</v>
      </c>
      <c r="EC1254" s="25">
        <f t="shared" si="156"/>
        <v>0</v>
      </c>
      <c r="ED1254" s="25">
        <f t="shared" si="156"/>
        <v>0</v>
      </c>
      <c r="EE1254" s="25">
        <f t="shared" si="157"/>
        <v>0</v>
      </c>
      <c r="EF1254" s="25">
        <f t="shared" si="157"/>
        <v>0</v>
      </c>
      <c r="EG1254" s="25">
        <f t="shared" si="157"/>
        <v>0</v>
      </c>
      <c r="EH1254" s="30"/>
      <c r="EI1254" s="30"/>
      <c r="EJ1254" s="30"/>
      <c r="EK1254" s="25">
        <f t="shared" si="158"/>
        <v>0</v>
      </c>
      <c r="EL1254" s="25">
        <f t="shared" si="159"/>
        <v>0</v>
      </c>
      <c r="EM1254" s="25">
        <f t="shared" si="160"/>
        <v>0</v>
      </c>
      <c r="EN1254" s="25">
        <f t="shared" si="161"/>
        <v>0</v>
      </c>
      <c r="EO1254" s="25">
        <f t="shared" si="162"/>
        <v>0</v>
      </c>
      <c r="EP1254" s="25">
        <f t="shared" si="163"/>
        <v>0</v>
      </c>
      <c r="EQ1254" s="25">
        <f t="shared" si="411"/>
        <v>0</v>
      </c>
      <c r="ER1254" s="25">
        <f t="shared" si="412"/>
        <v>0</v>
      </c>
      <c r="ES1254" s="25">
        <f t="shared" si="413"/>
        <v>0</v>
      </c>
      <c r="ET1254" s="25">
        <f t="shared" si="414"/>
        <v>0</v>
      </c>
      <c r="EU1254" s="25">
        <f t="shared" si="415"/>
        <v>0</v>
      </c>
      <c r="EV1254" s="25">
        <f t="shared" si="416"/>
        <v>0</v>
      </c>
      <c r="EW1254" s="25">
        <f t="shared" si="164"/>
        <v>0</v>
      </c>
      <c r="EX1254" s="25">
        <f t="shared" si="164"/>
        <v>0</v>
      </c>
      <c r="EY1254" s="25">
        <f t="shared" si="164"/>
        <v>0</v>
      </c>
      <c r="EZ1254" s="25">
        <f t="shared" si="165"/>
        <v>0</v>
      </c>
      <c r="FA1254" s="25">
        <f t="shared" si="165"/>
        <v>0</v>
      </c>
      <c r="FB1254" s="25">
        <f t="shared" si="165"/>
        <v>0</v>
      </c>
      <c r="FC1254" s="30"/>
      <c r="FD1254" s="30"/>
      <c r="FE1254" s="30"/>
      <c r="FF1254" s="25">
        <f t="shared" si="166"/>
        <v>0</v>
      </c>
      <c r="FG1254" s="25">
        <f t="shared" si="167"/>
        <v>0</v>
      </c>
      <c r="FH1254" s="25">
        <f t="shared" si="168"/>
        <v>0</v>
      </c>
      <c r="FI1254" s="25">
        <f t="shared" si="169"/>
        <v>0</v>
      </c>
      <c r="FJ1254" s="25">
        <f t="shared" si="170"/>
        <v>0</v>
      </c>
      <c r="FK1254" s="25">
        <f t="shared" si="171"/>
        <v>0</v>
      </c>
      <c r="FL1254" s="25">
        <f t="shared" si="417"/>
        <v>0</v>
      </c>
      <c r="FM1254" s="25">
        <f t="shared" si="418"/>
        <v>0</v>
      </c>
      <c r="FN1254" s="25">
        <f t="shared" si="419"/>
        <v>0</v>
      </c>
      <c r="FO1254" s="25">
        <f t="shared" si="420"/>
        <v>0</v>
      </c>
      <c r="FP1254" s="25">
        <f t="shared" si="421"/>
        <v>0</v>
      </c>
      <c r="FQ1254" s="25">
        <f t="shared" si="422"/>
        <v>0</v>
      </c>
      <c r="FR1254" s="25">
        <f t="shared" si="172"/>
        <v>0</v>
      </c>
      <c r="FS1254" s="25">
        <f t="shared" si="172"/>
        <v>0</v>
      </c>
      <c r="FT1254" s="25">
        <f t="shared" si="172"/>
        <v>0</v>
      </c>
      <c r="FU1254" s="25">
        <f t="shared" si="173"/>
        <v>0</v>
      </c>
      <c r="FV1254" s="25">
        <f t="shared" si="173"/>
        <v>0</v>
      </c>
      <c r="FW1254" s="25">
        <f t="shared" si="173"/>
        <v>0</v>
      </c>
      <c r="FX1254" s="30"/>
      <c r="FY1254" s="30"/>
      <c r="FZ1254" s="30"/>
      <c r="GA1254" s="25">
        <f t="shared" si="174"/>
        <v>0</v>
      </c>
      <c r="GB1254" s="25">
        <f t="shared" si="175"/>
        <v>0</v>
      </c>
      <c r="GC1254" s="25">
        <f t="shared" si="176"/>
        <v>0</v>
      </c>
      <c r="GD1254" s="25">
        <f t="shared" si="177"/>
        <v>0</v>
      </c>
      <c r="GE1254" s="25">
        <f t="shared" si="178"/>
        <v>0</v>
      </c>
      <c r="GF1254" s="25">
        <f t="shared" si="179"/>
        <v>0</v>
      </c>
      <c r="GG1254" s="25">
        <f t="shared" si="423"/>
        <v>0</v>
      </c>
      <c r="GH1254" s="25">
        <f t="shared" si="424"/>
        <v>0</v>
      </c>
      <c r="GI1254" s="25">
        <f t="shared" si="425"/>
        <v>0</v>
      </c>
      <c r="GJ1254" s="25">
        <f t="shared" si="426"/>
        <v>0</v>
      </c>
      <c r="GK1254" s="25">
        <f t="shared" si="427"/>
        <v>0</v>
      </c>
      <c r="GL1254" s="25">
        <f t="shared" si="428"/>
        <v>0</v>
      </c>
      <c r="GM1254" s="25">
        <f t="shared" si="180"/>
        <v>0</v>
      </c>
      <c r="GN1254" s="25">
        <f t="shared" si="180"/>
        <v>0</v>
      </c>
      <c r="GO1254" s="25">
        <f t="shared" si="180"/>
        <v>0</v>
      </c>
      <c r="GP1254" s="25">
        <f t="shared" si="181"/>
        <v>0</v>
      </c>
      <c r="GQ1254" s="25">
        <f t="shared" si="181"/>
        <v>0</v>
      </c>
      <c r="GR1254" s="25">
        <f t="shared" si="181"/>
        <v>0</v>
      </c>
      <c r="GS1254" s="30"/>
      <c r="GT1254" s="30"/>
      <c r="GU1254" s="30"/>
      <c r="GV1254" s="25">
        <f t="shared" si="182"/>
        <v>0</v>
      </c>
      <c r="GW1254" s="25">
        <f t="shared" si="183"/>
        <v>0</v>
      </c>
      <c r="GX1254" s="25">
        <f t="shared" si="184"/>
        <v>0</v>
      </c>
      <c r="GY1254" s="25">
        <f t="shared" si="185"/>
        <v>0</v>
      </c>
      <c r="GZ1254" s="25">
        <f t="shared" si="186"/>
        <v>0</v>
      </c>
      <c r="HA1254" s="25">
        <f t="shared" si="187"/>
        <v>0</v>
      </c>
      <c r="HB1254" s="25">
        <f t="shared" si="429"/>
        <v>62854.84</v>
      </c>
      <c r="HC1254" s="25">
        <f t="shared" si="430"/>
        <v>63151.26</v>
      </c>
      <c r="HD1254" s="25">
        <f t="shared" si="431"/>
        <v>66658.3</v>
      </c>
      <c r="HE1254" s="25">
        <f t="shared" si="432"/>
        <v>60588.160000000003</v>
      </c>
      <c r="HF1254" s="25">
        <f t="shared" si="433"/>
        <v>58393.13</v>
      </c>
      <c r="HG1254" s="25">
        <f t="shared" si="434"/>
        <v>58497.919999999998</v>
      </c>
      <c r="HH1254" s="25">
        <f t="shared" si="188"/>
        <v>0</v>
      </c>
      <c r="HI1254" s="25">
        <f t="shared" si="188"/>
        <v>0</v>
      </c>
      <c r="HJ1254" s="25">
        <f t="shared" si="188"/>
        <v>0</v>
      </c>
      <c r="HK1254" s="25">
        <f t="shared" si="189"/>
        <v>0</v>
      </c>
      <c r="HL1254" s="25">
        <f t="shared" si="189"/>
        <v>0</v>
      </c>
      <c r="HM1254" s="25">
        <f t="shared" si="189"/>
        <v>0</v>
      </c>
      <c r="HN1254" s="30"/>
      <c r="HO1254" s="30"/>
      <c r="HP1254" s="30"/>
      <c r="HQ1254" s="25">
        <f t="shared" si="190"/>
        <v>0</v>
      </c>
      <c r="HR1254" s="25">
        <f t="shared" si="191"/>
        <v>0</v>
      </c>
      <c r="HS1254" s="25">
        <f t="shared" si="192"/>
        <v>0</v>
      </c>
      <c r="HT1254" s="25">
        <f t="shared" si="193"/>
        <v>0</v>
      </c>
      <c r="HU1254" s="25">
        <f t="shared" si="194"/>
        <v>0</v>
      </c>
      <c r="HV1254" s="25">
        <f t="shared" si="195"/>
        <v>0</v>
      </c>
      <c r="HW1254" s="25">
        <f t="shared" si="435"/>
        <v>0</v>
      </c>
      <c r="HX1254" s="25">
        <f t="shared" si="436"/>
        <v>0</v>
      </c>
      <c r="HY1254" s="25">
        <f t="shared" si="437"/>
        <v>0</v>
      </c>
      <c r="HZ1254" s="25">
        <f t="shared" si="438"/>
        <v>0</v>
      </c>
      <c r="IA1254" s="25">
        <f t="shared" si="439"/>
        <v>0</v>
      </c>
      <c r="IB1254" s="25">
        <f t="shared" si="440"/>
        <v>0</v>
      </c>
      <c r="IC1254" s="25">
        <f t="shared" si="196"/>
        <v>0</v>
      </c>
      <c r="ID1254" s="25">
        <f t="shared" si="196"/>
        <v>0</v>
      </c>
      <c r="IE1254" s="25">
        <f t="shared" si="196"/>
        <v>0</v>
      </c>
      <c r="IF1254" s="25">
        <f t="shared" si="197"/>
        <v>0</v>
      </c>
      <c r="IG1254" s="25">
        <f t="shared" si="197"/>
        <v>0</v>
      </c>
      <c r="IH1254" s="25">
        <f t="shared" si="197"/>
        <v>0</v>
      </c>
      <c r="II1254" s="30"/>
      <c r="IJ1254" s="30"/>
      <c r="IK1254" s="30"/>
      <c r="IL1254" s="25">
        <f t="shared" si="198"/>
        <v>0</v>
      </c>
      <c r="IM1254" s="25">
        <f t="shared" si="199"/>
        <v>0</v>
      </c>
      <c r="IN1254" s="25">
        <f t="shared" si="200"/>
        <v>0</v>
      </c>
      <c r="IO1254" s="25">
        <f t="shared" si="201"/>
        <v>0</v>
      </c>
      <c r="IP1254" s="25">
        <f t="shared" si="202"/>
        <v>0</v>
      </c>
      <c r="IQ1254" s="25">
        <f t="shared" si="203"/>
        <v>0</v>
      </c>
      <c r="IR1254" s="25">
        <f t="shared" si="441"/>
        <v>0</v>
      </c>
      <c r="IS1254" s="25">
        <f t="shared" si="442"/>
        <v>0</v>
      </c>
      <c r="IT1254" s="25">
        <f t="shared" si="443"/>
        <v>0</v>
      </c>
      <c r="IU1254" s="25">
        <f t="shared" si="444"/>
        <v>0</v>
      </c>
      <c r="IV1254" s="25">
        <f t="shared" si="445"/>
        <v>0</v>
      </c>
      <c r="IW1254" s="25">
        <f t="shared" si="446"/>
        <v>0</v>
      </c>
      <c r="IX1254" s="25">
        <f t="shared" si="204"/>
        <v>0</v>
      </c>
      <c r="IY1254" s="25">
        <f t="shared" si="204"/>
        <v>0</v>
      </c>
      <c r="IZ1254" s="25">
        <f t="shared" si="204"/>
        <v>0</v>
      </c>
      <c r="JA1254" s="25">
        <f t="shared" si="205"/>
        <v>0</v>
      </c>
      <c r="JB1254" s="25">
        <f t="shared" si="205"/>
        <v>0</v>
      </c>
      <c r="JC1254" s="25">
        <f t="shared" si="205"/>
        <v>0</v>
      </c>
      <c r="JD1254" s="30"/>
      <c r="JE1254" s="30"/>
      <c r="JF1254" s="30"/>
      <c r="JG1254" s="25">
        <f t="shared" si="206"/>
        <v>0</v>
      </c>
      <c r="JH1254" s="25">
        <f t="shared" si="207"/>
        <v>0</v>
      </c>
      <c r="JI1254" s="25">
        <f t="shared" si="208"/>
        <v>0</v>
      </c>
      <c r="JJ1254" s="25">
        <f t="shared" si="209"/>
        <v>0</v>
      </c>
      <c r="JK1254" s="25">
        <f t="shared" si="210"/>
        <v>0</v>
      </c>
      <c r="JL1254" s="25">
        <f t="shared" si="211"/>
        <v>0</v>
      </c>
      <c r="JM1254" s="25">
        <f t="shared" si="447"/>
        <v>0</v>
      </c>
      <c r="JN1254" s="25">
        <f t="shared" si="448"/>
        <v>0</v>
      </c>
      <c r="JO1254" s="25">
        <f t="shared" si="449"/>
        <v>0</v>
      </c>
      <c r="JP1254" s="25">
        <f t="shared" si="450"/>
        <v>0</v>
      </c>
      <c r="JQ1254" s="25">
        <f t="shared" si="451"/>
        <v>0</v>
      </c>
      <c r="JR1254" s="25">
        <f t="shared" si="452"/>
        <v>0</v>
      </c>
      <c r="JS1254" s="25">
        <f t="shared" si="212"/>
        <v>0</v>
      </c>
      <c r="JT1254" s="25">
        <f t="shared" si="212"/>
        <v>0</v>
      </c>
      <c r="JU1254" s="25">
        <f t="shared" si="212"/>
        <v>0</v>
      </c>
      <c r="JV1254" s="25">
        <f t="shared" si="213"/>
        <v>0</v>
      </c>
      <c r="JW1254" s="25">
        <f t="shared" si="213"/>
        <v>0</v>
      </c>
      <c r="JX1254" s="25">
        <f t="shared" si="213"/>
        <v>0</v>
      </c>
      <c r="JY1254" s="30"/>
      <c r="JZ1254" s="30"/>
      <c r="KA1254" s="30"/>
      <c r="KB1254" s="25">
        <f t="shared" si="214"/>
        <v>0</v>
      </c>
      <c r="KC1254" s="25">
        <f t="shared" si="215"/>
        <v>0</v>
      </c>
      <c r="KD1254" s="25">
        <f t="shared" si="216"/>
        <v>0</v>
      </c>
      <c r="KE1254" s="25">
        <f t="shared" si="217"/>
        <v>0</v>
      </c>
      <c r="KF1254" s="25">
        <f t="shared" si="218"/>
        <v>0</v>
      </c>
      <c r="KG1254" s="25">
        <f t="shared" si="219"/>
        <v>0</v>
      </c>
      <c r="KH1254" s="25">
        <f t="shared" si="453"/>
        <v>0</v>
      </c>
      <c r="KI1254" s="25">
        <f t="shared" si="454"/>
        <v>0</v>
      </c>
      <c r="KJ1254" s="25">
        <f t="shared" si="455"/>
        <v>0</v>
      </c>
      <c r="KK1254" s="25">
        <f t="shared" si="456"/>
        <v>0</v>
      </c>
      <c r="KL1254" s="25">
        <f t="shared" si="457"/>
        <v>0</v>
      </c>
      <c r="KM1254" s="25">
        <f t="shared" si="458"/>
        <v>0</v>
      </c>
      <c r="KN1254" s="25">
        <f t="shared" si="220"/>
        <v>0</v>
      </c>
      <c r="KO1254" s="25">
        <f t="shared" si="220"/>
        <v>0</v>
      </c>
      <c r="KP1254" s="25">
        <f t="shared" si="220"/>
        <v>0</v>
      </c>
      <c r="KQ1254" s="25">
        <f t="shared" si="221"/>
        <v>0</v>
      </c>
      <c r="KR1254" s="25">
        <f t="shared" si="221"/>
        <v>0</v>
      </c>
      <c r="KS1254" s="25">
        <f t="shared" si="221"/>
        <v>0</v>
      </c>
      <c r="KT1254" s="30"/>
      <c r="KU1254" s="30"/>
      <c r="KV1254" s="30"/>
      <c r="KW1254" s="25">
        <f t="shared" si="222"/>
        <v>0</v>
      </c>
      <c r="KX1254" s="25">
        <f t="shared" si="223"/>
        <v>0</v>
      </c>
      <c r="KY1254" s="25">
        <f t="shared" si="224"/>
        <v>0</v>
      </c>
      <c r="KZ1254" s="25">
        <f t="shared" si="225"/>
        <v>0</v>
      </c>
      <c r="LA1254" s="25">
        <f t="shared" si="226"/>
        <v>0</v>
      </c>
      <c r="LB1254" s="25">
        <f t="shared" si="227"/>
        <v>0</v>
      </c>
      <c r="LC1254" s="25">
        <f t="shared" si="459"/>
        <v>0</v>
      </c>
      <c r="LD1254" s="25">
        <f t="shared" si="460"/>
        <v>0</v>
      </c>
      <c r="LE1254" s="25">
        <f t="shared" si="461"/>
        <v>0</v>
      </c>
      <c r="LF1254" s="25">
        <f t="shared" si="462"/>
        <v>0</v>
      </c>
      <c r="LG1254" s="25">
        <f t="shared" si="463"/>
        <v>0</v>
      </c>
      <c r="LH1254" s="25">
        <f t="shared" si="464"/>
        <v>0</v>
      </c>
      <c r="LI1254" s="25">
        <f t="shared" si="228"/>
        <v>0</v>
      </c>
      <c r="LJ1254" s="25">
        <f t="shared" si="228"/>
        <v>0</v>
      </c>
      <c r="LK1254" s="25">
        <f t="shared" si="228"/>
        <v>0</v>
      </c>
      <c r="LL1254" s="25">
        <f t="shared" si="229"/>
        <v>0</v>
      </c>
      <c r="LM1254" s="25">
        <f t="shared" si="229"/>
        <v>0</v>
      </c>
      <c r="LN1254" s="25">
        <f t="shared" si="229"/>
        <v>0</v>
      </c>
      <c r="LO1254" s="30"/>
      <c r="LP1254" s="30"/>
      <c r="LQ1254" s="30"/>
      <c r="LR1254" s="25">
        <f t="shared" si="230"/>
        <v>0</v>
      </c>
      <c r="LS1254" s="25">
        <f t="shared" si="231"/>
        <v>0</v>
      </c>
      <c r="LT1254" s="25">
        <f t="shared" si="232"/>
        <v>0</v>
      </c>
      <c r="LU1254" s="25">
        <f t="shared" si="233"/>
        <v>0</v>
      </c>
      <c r="LV1254" s="25">
        <f t="shared" si="234"/>
        <v>0</v>
      </c>
      <c r="LW1254" s="25">
        <f t="shared" si="235"/>
        <v>0</v>
      </c>
      <c r="LX1254" s="25">
        <f t="shared" si="465"/>
        <v>0</v>
      </c>
      <c r="LY1254" s="25">
        <f t="shared" si="466"/>
        <v>0</v>
      </c>
      <c r="LZ1254" s="25">
        <f t="shared" si="467"/>
        <v>0</v>
      </c>
      <c r="MA1254" s="25">
        <f t="shared" si="468"/>
        <v>0</v>
      </c>
      <c r="MB1254" s="25">
        <f t="shared" si="469"/>
        <v>0</v>
      </c>
      <c r="MC1254" s="25">
        <f t="shared" si="470"/>
        <v>0</v>
      </c>
      <c r="MD1254" s="25">
        <f t="shared" si="236"/>
        <v>0</v>
      </c>
      <c r="ME1254" s="25">
        <f t="shared" si="236"/>
        <v>0</v>
      </c>
      <c r="MF1254" s="25">
        <f t="shared" si="236"/>
        <v>0</v>
      </c>
      <c r="MG1254" s="25">
        <f t="shared" si="237"/>
        <v>0</v>
      </c>
      <c r="MH1254" s="25">
        <f t="shared" si="237"/>
        <v>0</v>
      </c>
      <c r="MI1254" s="25">
        <f t="shared" si="237"/>
        <v>0</v>
      </c>
      <c r="MJ1254" s="30"/>
      <c r="MK1254" s="30"/>
      <c r="ML1254" s="30"/>
      <c r="MM1254" s="25">
        <f t="shared" si="238"/>
        <v>0</v>
      </c>
      <c r="MN1254" s="25">
        <f t="shared" si="239"/>
        <v>0</v>
      </c>
      <c r="MO1254" s="25">
        <f t="shared" si="240"/>
        <v>0</v>
      </c>
      <c r="MP1254" s="25">
        <f t="shared" si="241"/>
        <v>0</v>
      </c>
      <c r="MQ1254" s="25">
        <f t="shared" si="242"/>
        <v>0</v>
      </c>
      <c r="MR1254" s="25">
        <f t="shared" si="243"/>
        <v>0</v>
      </c>
      <c r="MS1254" s="25">
        <f t="shared" si="471"/>
        <v>0</v>
      </c>
      <c r="MT1254" s="25">
        <f t="shared" si="472"/>
        <v>0</v>
      </c>
      <c r="MU1254" s="25">
        <f t="shared" si="473"/>
        <v>0</v>
      </c>
      <c r="MV1254" s="25">
        <f t="shared" si="474"/>
        <v>0</v>
      </c>
      <c r="MW1254" s="25">
        <f t="shared" si="475"/>
        <v>0</v>
      </c>
      <c r="MX1254" s="25">
        <f t="shared" si="476"/>
        <v>0</v>
      </c>
      <c r="MY1254" s="25">
        <f t="shared" si="244"/>
        <v>0</v>
      </c>
      <c r="MZ1254" s="25">
        <f t="shared" si="244"/>
        <v>0</v>
      </c>
      <c r="NA1254" s="25">
        <f t="shared" si="244"/>
        <v>0</v>
      </c>
      <c r="NB1254" s="25">
        <f t="shared" si="245"/>
        <v>0</v>
      </c>
      <c r="NC1254" s="25">
        <f t="shared" si="245"/>
        <v>0</v>
      </c>
      <c r="ND1254" s="25">
        <f t="shared" si="245"/>
        <v>0</v>
      </c>
      <c r="NE1254" s="30"/>
      <c r="NF1254" s="30"/>
      <c r="NG1254" s="30"/>
      <c r="NH1254" s="25">
        <f t="shared" si="246"/>
        <v>0</v>
      </c>
      <c r="NI1254" s="25">
        <f t="shared" si="247"/>
        <v>0</v>
      </c>
      <c r="NJ1254" s="25">
        <f t="shared" si="248"/>
        <v>0</v>
      </c>
      <c r="NK1254" s="25">
        <f t="shared" si="249"/>
        <v>0</v>
      </c>
      <c r="NL1254" s="25">
        <f t="shared" si="250"/>
        <v>0</v>
      </c>
      <c r="NM1254" s="25">
        <f t="shared" si="251"/>
        <v>0</v>
      </c>
      <c r="NN1254" s="25">
        <f t="shared" si="477"/>
        <v>0</v>
      </c>
      <c r="NO1254" s="25">
        <f t="shared" si="478"/>
        <v>0</v>
      </c>
      <c r="NP1254" s="25">
        <f t="shared" si="479"/>
        <v>0</v>
      </c>
      <c r="NQ1254" s="25">
        <f t="shared" si="480"/>
        <v>0</v>
      </c>
      <c r="NR1254" s="25">
        <f t="shared" si="481"/>
        <v>0</v>
      </c>
      <c r="NS1254" s="25">
        <f t="shared" si="482"/>
        <v>0</v>
      </c>
      <c r="NT1254" s="25">
        <f t="shared" si="252"/>
        <v>0</v>
      </c>
      <c r="NU1254" s="25">
        <f t="shared" si="252"/>
        <v>0</v>
      </c>
      <c r="NV1254" s="25">
        <f t="shared" si="252"/>
        <v>0</v>
      </c>
      <c r="NW1254" s="25">
        <f t="shared" si="253"/>
        <v>0</v>
      </c>
      <c r="NX1254" s="25">
        <f t="shared" si="253"/>
        <v>0</v>
      </c>
      <c r="NY1254" s="25">
        <f t="shared" si="253"/>
        <v>0</v>
      </c>
      <c r="NZ1254" s="30"/>
      <c r="OA1254" s="30"/>
      <c r="OB1254" s="30"/>
      <c r="OC1254" s="25">
        <f t="shared" si="254"/>
        <v>0</v>
      </c>
      <c r="OD1254" s="25">
        <f t="shared" si="255"/>
        <v>0</v>
      </c>
      <c r="OE1254" s="25">
        <f t="shared" si="256"/>
        <v>0</v>
      </c>
      <c r="OF1254" s="25">
        <f t="shared" si="257"/>
        <v>0</v>
      </c>
      <c r="OG1254" s="25">
        <f t="shared" si="258"/>
        <v>0</v>
      </c>
      <c r="OH1254" s="25">
        <f t="shared" si="259"/>
        <v>0</v>
      </c>
      <c r="OI1254" s="25">
        <f t="shared" si="483"/>
        <v>0</v>
      </c>
      <c r="OJ1254" s="25">
        <f t="shared" si="484"/>
        <v>0</v>
      </c>
      <c r="OK1254" s="25">
        <f t="shared" si="485"/>
        <v>0</v>
      </c>
      <c r="OL1254" s="25">
        <f t="shared" si="486"/>
        <v>0</v>
      </c>
      <c r="OM1254" s="25">
        <f t="shared" si="487"/>
        <v>0</v>
      </c>
      <c r="ON1254" s="25">
        <f t="shared" si="488"/>
        <v>0</v>
      </c>
      <c r="OO1254" s="25">
        <f t="shared" si="260"/>
        <v>0</v>
      </c>
      <c r="OP1254" s="25">
        <f t="shared" si="260"/>
        <v>0</v>
      </c>
      <c r="OQ1254" s="25">
        <f t="shared" si="260"/>
        <v>0</v>
      </c>
      <c r="OR1254" s="25">
        <f t="shared" si="261"/>
        <v>0</v>
      </c>
      <c r="OS1254" s="25">
        <f t="shared" si="261"/>
        <v>0</v>
      </c>
      <c r="OT1254" s="25">
        <f t="shared" si="261"/>
        <v>0</v>
      </c>
      <c r="OU1254" s="30"/>
      <c r="OV1254" s="30"/>
      <c r="OW1254" s="30"/>
      <c r="OX1254" s="25">
        <f t="shared" si="262"/>
        <v>0</v>
      </c>
      <c r="OY1254" s="25">
        <f t="shared" si="263"/>
        <v>0</v>
      </c>
      <c r="OZ1254" s="25">
        <f t="shared" si="264"/>
        <v>0</v>
      </c>
      <c r="PA1254" s="25">
        <f t="shared" si="265"/>
        <v>0</v>
      </c>
      <c r="PB1254" s="25">
        <f t="shared" si="266"/>
        <v>0</v>
      </c>
      <c r="PC1254" s="25">
        <f t="shared" si="267"/>
        <v>0</v>
      </c>
      <c r="PD1254" s="25">
        <f t="shared" si="489"/>
        <v>0</v>
      </c>
      <c r="PE1254" s="25">
        <f t="shared" si="490"/>
        <v>0</v>
      </c>
      <c r="PF1254" s="25">
        <f t="shared" si="491"/>
        <v>0</v>
      </c>
      <c r="PG1254" s="25">
        <f t="shared" si="492"/>
        <v>0</v>
      </c>
      <c r="PH1254" s="25">
        <f t="shared" si="493"/>
        <v>0</v>
      </c>
      <c r="PI1254" s="25">
        <f t="shared" si="494"/>
        <v>0</v>
      </c>
      <c r="PJ1254" s="25">
        <f t="shared" si="268"/>
        <v>0</v>
      </c>
      <c r="PK1254" s="25">
        <f t="shared" si="268"/>
        <v>0</v>
      </c>
      <c r="PL1254" s="25">
        <f t="shared" si="268"/>
        <v>0</v>
      </c>
      <c r="PM1254" s="25">
        <f t="shared" si="269"/>
        <v>0</v>
      </c>
      <c r="PN1254" s="25">
        <f t="shared" si="269"/>
        <v>0</v>
      </c>
      <c r="PO1254" s="25">
        <f t="shared" si="269"/>
        <v>0</v>
      </c>
      <c r="PP1254" s="30"/>
      <c r="PQ1254" s="30"/>
      <c r="PR1254" s="30"/>
      <c r="PS1254" s="25">
        <f t="shared" si="270"/>
        <v>0</v>
      </c>
      <c r="PT1254" s="25">
        <f t="shared" si="271"/>
        <v>0</v>
      </c>
      <c r="PU1254" s="25">
        <f t="shared" si="272"/>
        <v>0</v>
      </c>
      <c r="PV1254" s="25">
        <f t="shared" si="273"/>
        <v>0</v>
      </c>
      <c r="PW1254" s="25">
        <f t="shared" si="274"/>
        <v>0</v>
      </c>
      <c r="PX1254" s="25">
        <f t="shared" si="275"/>
        <v>0</v>
      </c>
      <c r="PY1254" s="25">
        <f t="shared" si="495"/>
        <v>0</v>
      </c>
      <c r="PZ1254" s="25">
        <f t="shared" si="496"/>
        <v>0</v>
      </c>
      <c r="QA1254" s="25">
        <f t="shared" si="497"/>
        <v>0</v>
      </c>
      <c r="QB1254" s="25">
        <f t="shared" si="498"/>
        <v>0</v>
      </c>
      <c r="QC1254" s="25">
        <f t="shared" si="499"/>
        <v>0</v>
      </c>
      <c r="QD1254" s="25">
        <f t="shared" si="500"/>
        <v>0</v>
      </c>
      <c r="QE1254" s="25">
        <f t="shared" si="276"/>
        <v>0</v>
      </c>
      <c r="QF1254" s="25">
        <f t="shared" si="276"/>
        <v>0</v>
      </c>
      <c r="QG1254" s="25">
        <f t="shared" si="276"/>
        <v>0</v>
      </c>
      <c r="QH1254" s="25">
        <f t="shared" si="277"/>
        <v>0</v>
      </c>
      <c r="QI1254" s="25">
        <f t="shared" si="277"/>
        <v>0</v>
      </c>
      <c r="QJ1254" s="25">
        <f t="shared" si="277"/>
        <v>0</v>
      </c>
      <c r="QK1254" s="30"/>
      <c r="QL1254" s="30"/>
      <c r="QM1254" s="30"/>
      <c r="QN1254" s="25">
        <f t="shared" si="278"/>
        <v>0</v>
      </c>
      <c r="QO1254" s="25">
        <f t="shared" si="279"/>
        <v>0</v>
      </c>
      <c r="QP1254" s="25">
        <f t="shared" si="280"/>
        <v>0</v>
      </c>
      <c r="QQ1254" s="25">
        <f t="shared" si="281"/>
        <v>0</v>
      </c>
      <c r="QR1254" s="25">
        <f t="shared" si="282"/>
        <v>0</v>
      </c>
      <c r="QS1254" s="25">
        <f t="shared" si="283"/>
        <v>0</v>
      </c>
      <c r="QT1254" s="25">
        <f t="shared" si="501"/>
        <v>0</v>
      </c>
      <c r="QU1254" s="25">
        <f t="shared" si="502"/>
        <v>0</v>
      </c>
      <c r="QV1254" s="25">
        <f t="shared" si="503"/>
        <v>0</v>
      </c>
      <c r="QW1254" s="25">
        <f t="shared" si="504"/>
        <v>0</v>
      </c>
      <c r="QX1254" s="25">
        <f t="shared" si="505"/>
        <v>0</v>
      </c>
      <c r="QY1254" s="25">
        <f t="shared" si="506"/>
        <v>0</v>
      </c>
      <c r="QZ1254" s="25">
        <f t="shared" si="284"/>
        <v>0</v>
      </c>
      <c r="RA1254" s="25">
        <f t="shared" si="284"/>
        <v>0</v>
      </c>
      <c r="RB1254" s="25">
        <f t="shared" si="284"/>
        <v>0</v>
      </c>
      <c r="RC1254" s="25">
        <f t="shared" si="285"/>
        <v>0</v>
      </c>
      <c r="RD1254" s="25">
        <f t="shared" si="285"/>
        <v>0</v>
      </c>
      <c r="RE1254" s="25">
        <f t="shared" si="285"/>
        <v>0</v>
      </c>
      <c r="RF1254" s="30"/>
      <c r="RG1254" s="30"/>
      <c r="RH1254" s="30"/>
      <c r="RI1254" s="25">
        <f t="shared" si="286"/>
        <v>0</v>
      </c>
      <c r="RJ1254" s="25">
        <f t="shared" si="287"/>
        <v>0</v>
      </c>
      <c r="RK1254" s="25">
        <f t="shared" si="288"/>
        <v>0</v>
      </c>
      <c r="RL1254" s="25">
        <f t="shared" si="289"/>
        <v>0</v>
      </c>
      <c r="RM1254" s="25">
        <f t="shared" si="290"/>
        <v>0</v>
      </c>
      <c r="RN1254" s="25">
        <f t="shared" si="291"/>
        <v>0</v>
      </c>
      <c r="RO1254" s="25">
        <f t="shared" si="507"/>
        <v>0</v>
      </c>
      <c r="RP1254" s="25">
        <f t="shared" si="508"/>
        <v>0</v>
      </c>
      <c r="RQ1254" s="25">
        <f t="shared" si="509"/>
        <v>0</v>
      </c>
      <c r="RR1254" s="25">
        <f t="shared" si="510"/>
        <v>0</v>
      </c>
      <c r="RS1254" s="25">
        <f t="shared" si="511"/>
        <v>0</v>
      </c>
      <c r="RT1254" s="25">
        <f t="shared" si="512"/>
        <v>0</v>
      </c>
      <c r="RU1254" s="25">
        <f t="shared" si="292"/>
        <v>0</v>
      </c>
      <c r="RV1254" s="25">
        <f t="shared" si="292"/>
        <v>0</v>
      </c>
      <c r="RW1254" s="25">
        <f t="shared" si="292"/>
        <v>0</v>
      </c>
      <c r="RX1254" s="25">
        <f t="shared" si="293"/>
        <v>0</v>
      </c>
      <c r="RY1254" s="25">
        <f t="shared" si="293"/>
        <v>0</v>
      </c>
      <c r="RZ1254" s="25">
        <f t="shared" si="293"/>
        <v>0</v>
      </c>
      <c r="SA1254" s="30"/>
      <c r="SB1254" s="30"/>
      <c r="SC1254" s="30"/>
      <c r="SD1254" s="25">
        <f t="shared" si="294"/>
        <v>0</v>
      </c>
      <c r="SE1254" s="25">
        <f t="shared" si="295"/>
        <v>0</v>
      </c>
      <c r="SF1254" s="25">
        <f t="shared" si="296"/>
        <v>0</v>
      </c>
      <c r="SG1254" s="25">
        <f t="shared" si="297"/>
        <v>0</v>
      </c>
      <c r="SH1254" s="25">
        <f t="shared" si="298"/>
        <v>0</v>
      </c>
      <c r="SI1254" s="25">
        <f t="shared" si="299"/>
        <v>0</v>
      </c>
      <c r="SJ1254" s="25">
        <f t="shared" si="513"/>
        <v>0</v>
      </c>
      <c r="SK1254" s="25">
        <f t="shared" si="514"/>
        <v>0</v>
      </c>
      <c r="SL1254" s="25">
        <f t="shared" si="515"/>
        <v>0</v>
      </c>
      <c r="SM1254" s="25">
        <f t="shared" si="516"/>
        <v>0</v>
      </c>
      <c r="SN1254" s="25">
        <f t="shared" si="517"/>
        <v>0</v>
      </c>
      <c r="SO1254" s="25">
        <f t="shared" si="518"/>
        <v>0</v>
      </c>
      <c r="SP1254" s="25">
        <f t="shared" si="300"/>
        <v>0</v>
      </c>
      <c r="SQ1254" s="25">
        <f t="shared" si="300"/>
        <v>0</v>
      </c>
      <c r="SR1254" s="25">
        <f t="shared" si="300"/>
        <v>0</v>
      </c>
      <c r="SS1254" s="25">
        <f t="shared" si="301"/>
        <v>0</v>
      </c>
      <c r="ST1254" s="25">
        <f t="shared" si="301"/>
        <v>0</v>
      </c>
      <c r="SU1254" s="25">
        <f t="shared" si="301"/>
        <v>0</v>
      </c>
      <c r="SV1254" s="30"/>
      <c r="SW1254" s="30"/>
      <c r="SX1254" s="30"/>
      <c r="SY1254" s="25">
        <f t="shared" si="302"/>
        <v>0</v>
      </c>
      <c r="SZ1254" s="25">
        <f t="shared" si="303"/>
        <v>0</v>
      </c>
      <c r="TA1254" s="25">
        <f t="shared" si="304"/>
        <v>0</v>
      </c>
      <c r="TB1254" s="25">
        <f t="shared" si="305"/>
        <v>0</v>
      </c>
      <c r="TC1254" s="25">
        <f t="shared" si="306"/>
        <v>0</v>
      </c>
      <c r="TD1254" s="25">
        <f t="shared" si="307"/>
        <v>0</v>
      </c>
      <c r="TE1254" s="25">
        <f t="shared" si="519"/>
        <v>0</v>
      </c>
      <c r="TF1254" s="25">
        <f t="shared" si="520"/>
        <v>0</v>
      </c>
      <c r="TG1254" s="25">
        <f t="shared" si="521"/>
        <v>0</v>
      </c>
      <c r="TH1254" s="25">
        <f t="shared" si="522"/>
        <v>0</v>
      </c>
      <c r="TI1254" s="25">
        <f t="shared" si="523"/>
        <v>0</v>
      </c>
      <c r="TJ1254" s="25">
        <f t="shared" si="524"/>
        <v>0</v>
      </c>
      <c r="TK1254" s="25">
        <f t="shared" si="308"/>
        <v>0</v>
      </c>
      <c r="TL1254" s="25">
        <f t="shared" si="308"/>
        <v>0</v>
      </c>
      <c r="TM1254" s="25">
        <f t="shared" si="308"/>
        <v>0</v>
      </c>
      <c r="TN1254" s="25">
        <f t="shared" si="309"/>
        <v>0</v>
      </c>
      <c r="TO1254" s="25">
        <f t="shared" si="309"/>
        <v>0</v>
      </c>
      <c r="TP1254" s="25">
        <f t="shared" si="309"/>
        <v>0</v>
      </c>
      <c r="TQ1254" s="30"/>
      <c r="TR1254" s="30"/>
      <c r="TS1254" s="30"/>
      <c r="TT1254" s="25">
        <f t="shared" si="310"/>
        <v>0</v>
      </c>
      <c r="TU1254" s="25">
        <f t="shared" si="311"/>
        <v>0</v>
      </c>
      <c r="TV1254" s="25">
        <f t="shared" si="312"/>
        <v>0</v>
      </c>
      <c r="TW1254" s="25">
        <f t="shared" si="313"/>
        <v>0</v>
      </c>
      <c r="TX1254" s="25">
        <f t="shared" si="314"/>
        <v>0</v>
      </c>
      <c r="TY1254" s="25">
        <f t="shared" si="315"/>
        <v>0</v>
      </c>
      <c r="TZ1254" s="25">
        <f t="shared" si="525"/>
        <v>0</v>
      </c>
      <c r="UA1254" s="25">
        <f t="shared" si="526"/>
        <v>0</v>
      </c>
      <c r="UB1254" s="25">
        <f t="shared" si="527"/>
        <v>0</v>
      </c>
      <c r="UC1254" s="25">
        <f t="shared" si="528"/>
        <v>0</v>
      </c>
      <c r="UD1254" s="25">
        <f t="shared" si="529"/>
        <v>0</v>
      </c>
      <c r="UE1254" s="25">
        <f t="shared" si="530"/>
        <v>0</v>
      </c>
      <c r="UF1254" s="25">
        <f t="shared" si="316"/>
        <v>0</v>
      </c>
      <c r="UG1254" s="25">
        <f t="shared" si="316"/>
        <v>0</v>
      </c>
      <c r="UH1254" s="25">
        <f t="shared" si="316"/>
        <v>0</v>
      </c>
      <c r="UI1254" s="25">
        <f t="shared" si="317"/>
        <v>0</v>
      </c>
      <c r="UJ1254" s="25">
        <f t="shared" si="317"/>
        <v>0</v>
      </c>
      <c r="UK1254" s="25">
        <f t="shared" si="317"/>
        <v>0</v>
      </c>
      <c r="UL1254" s="30"/>
      <c r="UM1254" s="30"/>
      <c r="UN1254" s="30"/>
      <c r="UO1254" s="25">
        <f t="shared" si="318"/>
        <v>0</v>
      </c>
      <c r="UP1254" s="25">
        <f t="shared" si="319"/>
        <v>0</v>
      </c>
      <c r="UQ1254" s="25">
        <f t="shared" si="320"/>
        <v>0</v>
      </c>
      <c r="UR1254" s="25">
        <f t="shared" si="321"/>
        <v>0</v>
      </c>
      <c r="US1254" s="25">
        <f t="shared" si="322"/>
        <v>0</v>
      </c>
      <c r="UT1254" s="25">
        <f t="shared" si="323"/>
        <v>0</v>
      </c>
      <c r="UU1254" s="25">
        <f t="shared" si="531"/>
        <v>61611.03</v>
      </c>
      <c r="UV1254" s="25">
        <f t="shared" si="532"/>
        <v>65012.13</v>
      </c>
      <c r="UW1254" s="25">
        <f t="shared" si="533"/>
        <v>69265.100000000006</v>
      </c>
      <c r="UX1254" s="25">
        <f t="shared" si="534"/>
        <v>22539.57</v>
      </c>
      <c r="UY1254" s="25">
        <f t="shared" si="535"/>
        <v>21833.73</v>
      </c>
      <c r="UZ1254" s="25">
        <f t="shared" si="536"/>
        <v>21867.360000000001</v>
      </c>
      <c r="VA1254" s="25">
        <f t="shared" si="324"/>
        <v>0</v>
      </c>
      <c r="VB1254" s="25">
        <f t="shared" si="324"/>
        <v>0</v>
      </c>
      <c r="VC1254" s="25">
        <f t="shared" si="324"/>
        <v>0</v>
      </c>
      <c r="VD1254" s="25">
        <f t="shared" si="325"/>
        <v>0</v>
      </c>
      <c r="VE1254" s="25">
        <f t="shared" si="325"/>
        <v>0</v>
      </c>
      <c r="VF1254" s="25">
        <f t="shared" si="325"/>
        <v>0</v>
      </c>
      <c r="VG1254" s="30"/>
      <c r="VH1254" s="30"/>
      <c r="VI1254" s="30"/>
      <c r="VJ1254" s="25">
        <f t="shared" si="326"/>
        <v>0</v>
      </c>
      <c r="VK1254" s="25">
        <f t="shared" si="327"/>
        <v>0</v>
      </c>
      <c r="VL1254" s="25">
        <f t="shared" si="328"/>
        <v>0</v>
      </c>
      <c r="VM1254" s="25">
        <f t="shared" si="329"/>
        <v>0</v>
      </c>
      <c r="VN1254" s="25">
        <f t="shared" si="330"/>
        <v>0</v>
      </c>
      <c r="VO1254" s="25">
        <f t="shared" si="331"/>
        <v>0</v>
      </c>
      <c r="VP1254" s="25">
        <f t="shared" si="537"/>
        <v>0</v>
      </c>
      <c r="VQ1254" s="25">
        <f t="shared" si="538"/>
        <v>0</v>
      </c>
      <c r="VR1254" s="25">
        <f t="shared" si="539"/>
        <v>0</v>
      </c>
      <c r="VS1254" s="25">
        <f t="shared" si="540"/>
        <v>0</v>
      </c>
      <c r="VT1254" s="25">
        <f t="shared" si="541"/>
        <v>0</v>
      </c>
      <c r="VU1254" s="25">
        <f t="shared" si="542"/>
        <v>0</v>
      </c>
      <c r="VV1254" s="25">
        <f t="shared" si="332"/>
        <v>0</v>
      </c>
      <c r="VW1254" s="25">
        <f t="shared" si="332"/>
        <v>0</v>
      </c>
      <c r="VX1254" s="25">
        <f t="shared" si="332"/>
        <v>0</v>
      </c>
      <c r="VY1254" s="25">
        <f t="shared" si="333"/>
        <v>0</v>
      </c>
      <c r="VZ1254" s="25">
        <f t="shared" si="333"/>
        <v>0</v>
      </c>
      <c r="WA1254" s="25">
        <f t="shared" si="333"/>
        <v>0</v>
      </c>
      <c r="WB1254" s="30"/>
      <c r="WC1254" s="30"/>
      <c r="WD1254" s="30"/>
      <c r="WE1254" s="25">
        <f t="shared" si="334"/>
        <v>0</v>
      </c>
      <c r="WF1254" s="25">
        <f t="shared" si="335"/>
        <v>0</v>
      </c>
      <c r="WG1254" s="25">
        <f t="shared" si="336"/>
        <v>0</v>
      </c>
      <c r="WH1254" s="25">
        <f t="shared" si="337"/>
        <v>0</v>
      </c>
      <c r="WI1254" s="25">
        <f t="shared" si="338"/>
        <v>0</v>
      </c>
      <c r="WJ1254" s="25">
        <f t="shared" si="339"/>
        <v>0</v>
      </c>
      <c r="WK1254" s="25">
        <f t="shared" si="543"/>
        <v>0</v>
      </c>
      <c r="WL1254" s="25">
        <f t="shared" si="544"/>
        <v>0</v>
      </c>
      <c r="WM1254" s="25">
        <f t="shared" si="545"/>
        <v>0</v>
      </c>
      <c r="WN1254" s="25">
        <f t="shared" si="546"/>
        <v>0</v>
      </c>
      <c r="WO1254" s="25">
        <f t="shared" si="547"/>
        <v>0</v>
      </c>
      <c r="WP1254" s="25">
        <f t="shared" si="548"/>
        <v>0</v>
      </c>
      <c r="WQ1254" s="25">
        <f t="shared" si="340"/>
        <v>0</v>
      </c>
      <c r="WR1254" s="25">
        <f t="shared" si="340"/>
        <v>0</v>
      </c>
      <c r="WS1254" s="25">
        <f t="shared" si="340"/>
        <v>0</v>
      </c>
      <c r="WT1254" s="25">
        <f t="shared" si="341"/>
        <v>0</v>
      </c>
      <c r="WU1254" s="25">
        <f t="shared" si="341"/>
        <v>0</v>
      </c>
      <c r="WV1254" s="25">
        <f t="shared" si="341"/>
        <v>0</v>
      </c>
      <c r="WW1254" s="30"/>
      <c r="WX1254" s="30"/>
      <c r="WY1254" s="30"/>
      <c r="WZ1254" s="25">
        <f t="shared" si="342"/>
        <v>0</v>
      </c>
      <c r="XA1254" s="25">
        <f t="shared" si="343"/>
        <v>0</v>
      </c>
      <c r="XB1254" s="25">
        <f t="shared" si="344"/>
        <v>0</v>
      </c>
      <c r="XC1254" s="25">
        <f t="shared" si="345"/>
        <v>0</v>
      </c>
      <c r="XD1254" s="25">
        <f t="shared" si="346"/>
        <v>0</v>
      </c>
      <c r="XE1254" s="25">
        <f t="shared" si="347"/>
        <v>0</v>
      </c>
      <c r="XF1254" s="25">
        <f t="shared" si="549"/>
        <v>0</v>
      </c>
      <c r="XG1254" s="25">
        <f t="shared" si="550"/>
        <v>0</v>
      </c>
      <c r="XH1254" s="25">
        <f t="shared" si="551"/>
        <v>0</v>
      </c>
      <c r="XI1254" s="25">
        <f t="shared" si="552"/>
        <v>0</v>
      </c>
      <c r="XJ1254" s="25">
        <f t="shared" si="553"/>
        <v>0</v>
      </c>
      <c r="XK1254" s="25">
        <f t="shared" si="554"/>
        <v>0</v>
      </c>
      <c r="XL1254" s="25">
        <f t="shared" si="348"/>
        <v>0</v>
      </c>
      <c r="XM1254" s="25">
        <f t="shared" si="348"/>
        <v>0</v>
      </c>
      <c r="XN1254" s="25">
        <f t="shared" si="348"/>
        <v>0</v>
      </c>
      <c r="XO1254" s="25">
        <f t="shared" si="349"/>
        <v>0</v>
      </c>
      <c r="XP1254" s="25">
        <f t="shared" si="349"/>
        <v>0</v>
      </c>
      <c r="XQ1254" s="25">
        <f t="shared" si="349"/>
        <v>0</v>
      </c>
      <c r="XR1254" s="30"/>
      <c r="XS1254" s="30"/>
      <c r="XT1254" s="30"/>
      <c r="XU1254" s="25">
        <f t="shared" si="350"/>
        <v>0</v>
      </c>
      <c r="XV1254" s="25">
        <f t="shared" si="351"/>
        <v>0</v>
      </c>
      <c r="XW1254" s="25">
        <f t="shared" si="352"/>
        <v>0</v>
      </c>
      <c r="XX1254" s="25">
        <f t="shared" si="353"/>
        <v>0</v>
      </c>
      <c r="XY1254" s="25">
        <f t="shared" si="354"/>
        <v>0</v>
      </c>
      <c r="XZ1254" s="25">
        <f t="shared" si="355"/>
        <v>0</v>
      </c>
      <c r="YA1254" s="25">
        <f t="shared" si="555"/>
        <v>0</v>
      </c>
      <c r="YB1254" s="25">
        <f t="shared" si="556"/>
        <v>0</v>
      </c>
      <c r="YC1254" s="25">
        <f t="shared" si="557"/>
        <v>0</v>
      </c>
      <c r="YD1254" s="25">
        <f t="shared" si="558"/>
        <v>0</v>
      </c>
      <c r="YE1254" s="25">
        <f t="shared" si="559"/>
        <v>0</v>
      </c>
      <c r="YF1254" s="25">
        <f t="shared" si="560"/>
        <v>0</v>
      </c>
      <c r="YG1254" s="25">
        <f t="shared" si="356"/>
        <v>0</v>
      </c>
      <c r="YH1254" s="25">
        <f t="shared" si="356"/>
        <v>0</v>
      </c>
      <c r="YI1254" s="25">
        <f t="shared" si="356"/>
        <v>0</v>
      </c>
      <c r="YJ1254" s="25">
        <f t="shared" si="357"/>
        <v>0</v>
      </c>
      <c r="YK1254" s="25">
        <f t="shared" si="357"/>
        <v>0</v>
      </c>
      <c r="YL1254" s="25">
        <f t="shared" si="357"/>
        <v>0</v>
      </c>
      <c r="YM1254" s="59">
        <f t="shared" si="561"/>
        <v>0</v>
      </c>
      <c r="YN1254" s="59">
        <f t="shared" si="358"/>
        <v>0</v>
      </c>
      <c r="YO1254" s="59">
        <f t="shared" si="358"/>
        <v>0</v>
      </c>
      <c r="YP1254" s="25">
        <f t="shared" si="359"/>
        <v>0</v>
      </c>
      <c r="YQ1254" s="25">
        <f t="shared" si="360"/>
        <v>0</v>
      </c>
      <c r="YR1254" s="25">
        <f t="shared" si="361"/>
        <v>0</v>
      </c>
      <c r="YS1254" s="25">
        <f t="shared" si="362"/>
        <v>0</v>
      </c>
      <c r="YT1254" s="25">
        <f t="shared" si="363"/>
        <v>0</v>
      </c>
      <c r="YU1254" s="25">
        <f t="shared" si="364"/>
        <v>0</v>
      </c>
      <c r="YV1254" s="25">
        <f t="shared" si="562"/>
        <v>61957.25</v>
      </c>
      <c r="YW1254" s="25">
        <f t="shared" si="563"/>
        <v>64494.16</v>
      </c>
      <c r="YX1254" s="25">
        <f t="shared" si="564"/>
        <v>68539.5</v>
      </c>
      <c r="YY1254" s="25">
        <f t="shared" si="565"/>
        <v>33224.019999999997</v>
      </c>
      <c r="YZ1254" s="25">
        <f t="shared" si="566"/>
        <v>32098.36</v>
      </c>
      <c r="ZA1254" s="25">
        <f t="shared" si="567"/>
        <v>32150.1</v>
      </c>
      <c r="ZB1254" s="25">
        <f t="shared" si="365"/>
        <v>0</v>
      </c>
      <c r="ZC1254" s="25">
        <f t="shared" si="365"/>
        <v>0</v>
      </c>
      <c r="ZD1254" s="25">
        <f t="shared" si="365"/>
        <v>0</v>
      </c>
      <c r="ZE1254" s="25">
        <f t="shared" si="366"/>
        <v>0</v>
      </c>
      <c r="ZF1254" s="25">
        <f t="shared" si="366"/>
        <v>0</v>
      </c>
      <c r="ZG1254" s="25">
        <f t="shared" si="366"/>
        <v>0</v>
      </c>
    </row>
    <row r="1255" spans="1:683" ht="24" hidden="1">
      <c r="A1255" s="87" t="s">
        <v>76</v>
      </c>
      <c r="B1255" s="87" t="s">
        <v>85</v>
      </c>
      <c r="C1255" s="5"/>
      <c r="D1255" s="160"/>
      <c r="E1255" s="76"/>
      <c r="F1255" s="38">
        <f t="shared" si="112"/>
        <v>48520</v>
      </c>
      <c r="G1255" s="38">
        <f t="shared" si="112"/>
        <v>48884</v>
      </c>
      <c r="H1255" s="38">
        <f t="shared" si="112"/>
        <v>49297</v>
      </c>
      <c r="I1255" s="25">
        <f t="shared" si="113"/>
        <v>144269</v>
      </c>
      <c r="J1255" s="25">
        <f t="shared" si="114"/>
        <v>147144</v>
      </c>
      <c r="K1255" s="25">
        <f t="shared" si="115"/>
        <v>150566</v>
      </c>
      <c r="L1255" s="30"/>
      <c r="M1255" s="30"/>
      <c r="N1255" s="30"/>
      <c r="O1255" s="25">
        <f t="shared" si="367"/>
        <v>0</v>
      </c>
      <c r="P1255" s="25">
        <f t="shared" si="368"/>
        <v>0</v>
      </c>
      <c r="Q1255" s="25">
        <f t="shared" si="369"/>
        <v>0</v>
      </c>
      <c r="R1255" s="25">
        <f t="shared" si="370"/>
        <v>0</v>
      </c>
      <c r="S1255" s="25">
        <f t="shared" si="371"/>
        <v>0</v>
      </c>
      <c r="T1255" s="25">
        <f t="shared" si="372"/>
        <v>0</v>
      </c>
      <c r="U1255" s="25">
        <f t="shared" si="373"/>
        <v>0</v>
      </c>
      <c r="V1255" s="25">
        <f t="shared" si="374"/>
        <v>0</v>
      </c>
      <c r="W1255" s="25">
        <f t="shared" si="375"/>
        <v>0</v>
      </c>
      <c r="X1255" s="25">
        <f t="shared" si="376"/>
        <v>0</v>
      </c>
      <c r="Y1255" s="25">
        <f t="shared" si="377"/>
        <v>0</v>
      </c>
      <c r="Z1255" s="25">
        <f t="shared" si="378"/>
        <v>0</v>
      </c>
      <c r="AA1255" s="25">
        <f t="shared" si="379"/>
        <v>0</v>
      </c>
      <c r="AB1255" s="25">
        <f t="shared" si="116"/>
        <v>0</v>
      </c>
      <c r="AC1255" s="25">
        <f t="shared" si="116"/>
        <v>0</v>
      </c>
      <c r="AD1255" s="25">
        <f t="shared" si="380"/>
        <v>0</v>
      </c>
      <c r="AE1255" s="25">
        <f t="shared" si="117"/>
        <v>0</v>
      </c>
      <c r="AF1255" s="25">
        <f t="shared" si="117"/>
        <v>0</v>
      </c>
      <c r="AG1255" s="30"/>
      <c r="AH1255" s="30"/>
      <c r="AI1255" s="30"/>
      <c r="AJ1255" s="25">
        <f t="shared" si="118"/>
        <v>0</v>
      </c>
      <c r="AK1255" s="25">
        <f t="shared" si="119"/>
        <v>0</v>
      </c>
      <c r="AL1255" s="25">
        <f t="shared" si="120"/>
        <v>0</v>
      </c>
      <c r="AM1255" s="25">
        <f t="shared" si="121"/>
        <v>0</v>
      </c>
      <c r="AN1255" s="25">
        <f t="shared" si="122"/>
        <v>0</v>
      </c>
      <c r="AO1255" s="25">
        <f t="shared" si="123"/>
        <v>0</v>
      </c>
      <c r="AP1255" s="25">
        <f t="shared" si="381"/>
        <v>0</v>
      </c>
      <c r="AQ1255" s="25">
        <f t="shared" si="382"/>
        <v>0</v>
      </c>
      <c r="AR1255" s="25">
        <f t="shared" si="383"/>
        <v>0</v>
      </c>
      <c r="AS1255" s="25">
        <f t="shared" si="384"/>
        <v>0</v>
      </c>
      <c r="AT1255" s="25">
        <f t="shared" si="385"/>
        <v>0</v>
      </c>
      <c r="AU1255" s="25">
        <f t="shared" si="386"/>
        <v>0</v>
      </c>
      <c r="AV1255" s="25">
        <f t="shared" si="124"/>
        <v>0</v>
      </c>
      <c r="AW1255" s="25">
        <f t="shared" si="124"/>
        <v>0</v>
      </c>
      <c r="AX1255" s="25">
        <f t="shared" si="124"/>
        <v>0</v>
      </c>
      <c r="AY1255" s="25">
        <f t="shared" si="125"/>
        <v>0</v>
      </c>
      <c r="AZ1255" s="25">
        <f t="shared" si="125"/>
        <v>0</v>
      </c>
      <c r="BA1255" s="25">
        <f t="shared" si="125"/>
        <v>0</v>
      </c>
      <c r="BB1255" s="30"/>
      <c r="BC1255" s="30"/>
      <c r="BD1255" s="30"/>
      <c r="BE1255" s="25">
        <f t="shared" si="126"/>
        <v>0</v>
      </c>
      <c r="BF1255" s="25">
        <f t="shared" si="127"/>
        <v>0</v>
      </c>
      <c r="BG1255" s="25">
        <f t="shared" si="128"/>
        <v>0</v>
      </c>
      <c r="BH1255" s="25">
        <f t="shared" si="129"/>
        <v>0</v>
      </c>
      <c r="BI1255" s="25">
        <f t="shared" si="130"/>
        <v>0</v>
      </c>
      <c r="BJ1255" s="25">
        <f t="shared" si="131"/>
        <v>0</v>
      </c>
      <c r="BK1255" s="25">
        <f t="shared" si="387"/>
        <v>0</v>
      </c>
      <c r="BL1255" s="25">
        <f t="shared" si="388"/>
        <v>0</v>
      </c>
      <c r="BM1255" s="25">
        <f t="shared" si="389"/>
        <v>0</v>
      </c>
      <c r="BN1255" s="25">
        <f t="shared" si="390"/>
        <v>0</v>
      </c>
      <c r="BO1255" s="25">
        <f t="shared" si="391"/>
        <v>0</v>
      </c>
      <c r="BP1255" s="25">
        <f t="shared" si="392"/>
        <v>0</v>
      </c>
      <c r="BQ1255" s="25">
        <f t="shared" si="132"/>
        <v>0</v>
      </c>
      <c r="BR1255" s="25">
        <f t="shared" si="132"/>
        <v>0</v>
      </c>
      <c r="BS1255" s="25">
        <f t="shared" si="132"/>
        <v>0</v>
      </c>
      <c r="BT1255" s="25">
        <f t="shared" si="133"/>
        <v>0</v>
      </c>
      <c r="BU1255" s="25">
        <f t="shared" si="133"/>
        <v>0</v>
      </c>
      <c r="BV1255" s="25">
        <f t="shared" si="133"/>
        <v>0</v>
      </c>
      <c r="BW1255" s="30"/>
      <c r="BX1255" s="30"/>
      <c r="BY1255" s="30"/>
      <c r="BZ1255" s="25">
        <f t="shared" si="134"/>
        <v>0</v>
      </c>
      <c r="CA1255" s="25">
        <f t="shared" si="135"/>
        <v>0</v>
      </c>
      <c r="CB1255" s="25">
        <f t="shared" si="136"/>
        <v>0</v>
      </c>
      <c r="CC1255" s="25">
        <f t="shared" si="137"/>
        <v>0</v>
      </c>
      <c r="CD1255" s="25">
        <f t="shared" si="138"/>
        <v>0</v>
      </c>
      <c r="CE1255" s="25">
        <f t="shared" si="139"/>
        <v>0</v>
      </c>
      <c r="CF1255" s="25">
        <f t="shared" si="393"/>
        <v>0</v>
      </c>
      <c r="CG1255" s="25">
        <f t="shared" si="394"/>
        <v>0</v>
      </c>
      <c r="CH1255" s="25">
        <f t="shared" si="395"/>
        <v>0</v>
      </c>
      <c r="CI1255" s="25">
        <f t="shared" si="396"/>
        <v>0</v>
      </c>
      <c r="CJ1255" s="25">
        <f t="shared" si="397"/>
        <v>0</v>
      </c>
      <c r="CK1255" s="25">
        <f t="shared" si="398"/>
        <v>0</v>
      </c>
      <c r="CL1255" s="25">
        <f t="shared" si="140"/>
        <v>0</v>
      </c>
      <c r="CM1255" s="25">
        <f t="shared" si="140"/>
        <v>0</v>
      </c>
      <c r="CN1255" s="25">
        <f t="shared" si="140"/>
        <v>0</v>
      </c>
      <c r="CO1255" s="25">
        <f t="shared" si="141"/>
        <v>0</v>
      </c>
      <c r="CP1255" s="25">
        <f t="shared" si="141"/>
        <v>0</v>
      </c>
      <c r="CQ1255" s="25">
        <f t="shared" si="141"/>
        <v>0</v>
      </c>
      <c r="CR1255" s="30"/>
      <c r="CS1255" s="30"/>
      <c r="CT1255" s="30"/>
      <c r="CU1255" s="25">
        <f t="shared" si="142"/>
        <v>0</v>
      </c>
      <c r="CV1255" s="25">
        <f t="shared" si="143"/>
        <v>0</v>
      </c>
      <c r="CW1255" s="25">
        <f t="shared" si="144"/>
        <v>0</v>
      </c>
      <c r="CX1255" s="25">
        <f t="shared" si="145"/>
        <v>0</v>
      </c>
      <c r="CY1255" s="25">
        <f t="shared" si="146"/>
        <v>0</v>
      </c>
      <c r="CZ1255" s="25">
        <f t="shared" si="147"/>
        <v>0</v>
      </c>
      <c r="DA1255" s="25">
        <f t="shared" si="399"/>
        <v>0</v>
      </c>
      <c r="DB1255" s="25">
        <f t="shared" si="400"/>
        <v>0</v>
      </c>
      <c r="DC1255" s="25">
        <f t="shared" si="401"/>
        <v>0</v>
      </c>
      <c r="DD1255" s="25">
        <f t="shared" si="402"/>
        <v>0</v>
      </c>
      <c r="DE1255" s="25">
        <f t="shared" si="403"/>
        <v>0</v>
      </c>
      <c r="DF1255" s="25">
        <f t="shared" si="404"/>
        <v>0</v>
      </c>
      <c r="DG1255" s="25">
        <f t="shared" si="148"/>
        <v>0</v>
      </c>
      <c r="DH1255" s="25">
        <f t="shared" si="148"/>
        <v>0</v>
      </c>
      <c r="DI1255" s="25">
        <f t="shared" si="148"/>
        <v>0</v>
      </c>
      <c r="DJ1255" s="25">
        <f t="shared" si="149"/>
        <v>0</v>
      </c>
      <c r="DK1255" s="25">
        <f t="shared" si="149"/>
        <v>0</v>
      </c>
      <c r="DL1255" s="25">
        <f t="shared" si="149"/>
        <v>0</v>
      </c>
      <c r="DM1255" s="30"/>
      <c r="DN1255" s="30"/>
      <c r="DO1255" s="30"/>
      <c r="DP1255" s="25">
        <f t="shared" si="150"/>
        <v>0</v>
      </c>
      <c r="DQ1255" s="25">
        <f t="shared" si="151"/>
        <v>0</v>
      </c>
      <c r="DR1255" s="25">
        <f t="shared" si="152"/>
        <v>0</v>
      </c>
      <c r="DS1255" s="25">
        <f t="shared" si="153"/>
        <v>0</v>
      </c>
      <c r="DT1255" s="25">
        <f t="shared" si="154"/>
        <v>0</v>
      </c>
      <c r="DU1255" s="25">
        <f t="shared" si="155"/>
        <v>0</v>
      </c>
      <c r="DV1255" s="25">
        <f t="shared" si="405"/>
        <v>0</v>
      </c>
      <c r="DW1255" s="25">
        <f t="shared" si="406"/>
        <v>0</v>
      </c>
      <c r="DX1255" s="25">
        <f t="shared" si="407"/>
        <v>0</v>
      </c>
      <c r="DY1255" s="25">
        <f t="shared" si="408"/>
        <v>0</v>
      </c>
      <c r="DZ1255" s="25">
        <f t="shared" si="409"/>
        <v>0</v>
      </c>
      <c r="EA1255" s="25">
        <f t="shared" si="410"/>
        <v>0</v>
      </c>
      <c r="EB1255" s="25">
        <f t="shared" si="156"/>
        <v>0</v>
      </c>
      <c r="EC1255" s="25">
        <f t="shared" si="156"/>
        <v>0</v>
      </c>
      <c r="ED1255" s="25">
        <f t="shared" si="156"/>
        <v>0</v>
      </c>
      <c r="EE1255" s="25">
        <f t="shared" si="157"/>
        <v>0</v>
      </c>
      <c r="EF1255" s="25">
        <f t="shared" si="157"/>
        <v>0</v>
      </c>
      <c r="EG1255" s="25">
        <f t="shared" si="157"/>
        <v>0</v>
      </c>
      <c r="EH1255" s="30"/>
      <c r="EI1255" s="30"/>
      <c r="EJ1255" s="30"/>
      <c r="EK1255" s="25">
        <f t="shared" si="158"/>
        <v>0</v>
      </c>
      <c r="EL1255" s="25">
        <f t="shared" si="159"/>
        <v>0</v>
      </c>
      <c r="EM1255" s="25">
        <f t="shared" si="160"/>
        <v>0</v>
      </c>
      <c r="EN1255" s="25">
        <f t="shared" si="161"/>
        <v>0</v>
      </c>
      <c r="EO1255" s="25">
        <f t="shared" si="162"/>
        <v>0</v>
      </c>
      <c r="EP1255" s="25">
        <f t="shared" si="163"/>
        <v>0</v>
      </c>
      <c r="EQ1255" s="25">
        <f t="shared" si="411"/>
        <v>0</v>
      </c>
      <c r="ER1255" s="25">
        <f t="shared" si="412"/>
        <v>0</v>
      </c>
      <c r="ES1255" s="25">
        <f t="shared" si="413"/>
        <v>0</v>
      </c>
      <c r="ET1255" s="25">
        <f t="shared" si="414"/>
        <v>0</v>
      </c>
      <c r="EU1255" s="25">
        <f t="shared" si="415"/>
        <v>0</v>
      </c>
      <c r="EV1255" s="25">
        <f t="shared" si="416"/>
        <v>0</v>
      </c>
      <c r="EW1255" s="25">
        <f t="shared" si="164"/>
        <v>0</v>
      </c>
      <c r="EX1255" s="25">
        <f t="shared" si="164"/>
        <v>0</v>
      </c>
      <c r="EY1255" s="25">
        <f t="shared" si="164"/>
        <v>0</v>
      </c>
      <c r="EZ1255" s="25">
        <f t="shared" si="165"/>
        <v>0</v>
      </c>
      <c r="FA1255" s="25">
        <f t="shared" si="165"/>
        <v>0</v>
      </c>
      <c r="FB1255" s="25">
        <f t="shared" si="165"/>
        <v>0</v>
      </c>
      <c r="FC1255" s="30"/>
      <c r="FD1255" s="30"/>
      <c r="FE1255" s="30"/>
      <c r="FF1255" s="25">
        <f t="shared" si="166"/>
        <v>0</v>
      </c>
      <c r="FG1255" s="25">
        <f t="shared" si="167"/>
        <v>0</v>
      </c>
      <c r="FH1255" s="25">
        <f t="shared" si="168"/>
        <v>0</v>
      </c>
      <c r="FI1255" s="25">
        <f t="shared" si="169"/>
        <v>0</v>
      </c>
      <c r="FJ1255" s="25">
        <f t="shared" si="170"/>
        <v>0</v>
      </c>
      <c r="FK1255" s="25">
        <f t="shared" si="171"/>
        <v>0</v>
      </c>
      <c r="FL1255" s="25">
        <f t="shared" si="417"/>
        <v>0</v>
      </c>
      <c r="FM1255" s="25">
        <f t="shared" si="418"/>
        <v>0</v>
      </c>
      <c r="FN1255" s="25">
        <f t="shared" si="419"/>
        <v>0</v>
      </c>
      <c r="FO1255" s="25">
        <f t="shared" si="420"/>
        <v>0</v>
      </c>
      <c r="FP1255" s="25">
        <f t="shared" si="421"/>
        <v>0</v>
      </c>
      <c r="FQ1255" s="25">
        <f t="shared" si="422"/>
        <v>0</v>
      </c>
      <c r="FR1255" s="25">
        <f t="shared" si="172"/>
        <v>0</v>
      </c>
      <c r="FS1255" s="25">
        <f t="shared" si="172"/>
        <v>0</v>
      </c>
      <c r="FT1255" s="25">
        <f t="shared" si="172"/>
        <v>0</v>
      </c>
      <c r="FU1255" s="25">
        <f t="shared" si="173"/>
        <v>0</v>
      </c>
      <c r="FV1255" s="25">
        <f t="shared" si="173"/>
        <v>0</v>
      </c>
      <c r="FW1255" s="25">
        <f t="shared" si="173"/>
        <v>0</v>
      </c>
      <c r="FX1255" s="30"/>
      <c r="FY1255" s="30"/>
      <c r="FZ1255" s="30"/>
      <c r="GA1255" s="25">
        <f t="shared" si="174"/>
        <v>0</v>
      </c>
      <c r="GB1255" s="25">
        <f t="shared" si="175"/>
        <v>0</v>
      </c>
      <c r="GC1255" s="25">
        <f t="shared" si="176"/>
        <v>0</v>
      </c>
      <c r="GD1255" s="25">
        <f t="shared" si="177"/>
        <v>0</v>
      </c>
      <c r="GE1255" s="25">
        <f t="shared" si="178"/>
        <v>0</v>
      </c>
      <c r="GF1255" s="25">
        <f t="shared" si="179"/>
        <v>0</v>
      </c>
      <c r="GG1255" s="25">
        <f t="shared" si="423"/>
        <v>0</v>
      </c>
      <c r="GH1255" s="25">
        <f t="shared" si="424"/>
        <v>0</v>
      </c>
      <c r="GI1255" s="25">
        <f t="shared" si="425"/>
        <v>0</v>
      </c>
      <c r="GJ1255" s="25">
        <f t="shared" si="426"/>
        <v>0</v>
      </c>
      <c r="GK1255" s="25">
        <f t="shared" si="427"/>
        <v>0</v>
      </c>
      <c r="GL1255" s="25">
        <f t="shared" si="428"/>
        <v>0</v>
      </c>
      <c r="GM1255" s="25">
        <f t="shared" si="180"/>
        <v>0</v>
      </c>
      <c r="GN1255" s="25">
        <f t="shared" si="180"/>
        <v>0</v>
      </c>
      <c r="GO1255" s="25">
        <f t="shared" si="180"/>
        <v>0</v>
      </c>
      <c r="GP1255" s="25">
        <f t="shared" si="181"/>
        <v>0</v>
      </c>
      <c r="GQ1255" s="25">
        <f t="shared" si="181"/>
        <v>0</v>
      </c>
      <c r="GR1255" s="25">
        <f t="shared" si="181"/>
        <v>0</v>
      </c>
      <c r="GS1255" s="30"/>
      <c r="GT1255" s="30"/>
      <c r="GU1255" s="30"/>
      <c r="GV1255" s="25">
        <f t="shared" si="182"/>
        <v>0</v>
      </c>
      <c r="GW1255" s="25">
        <f t="shared" si="183"/>
        <v>0</v>
      </c>
      <c r="GX1255" s="25">
        <f t="shared" si="184"/>
        <v>0</v>
      </c>
      <c r="GY1255" s="25">
        <f t="shared" si="185"/>
        <v>0</v>
      </c>
      <c r="GZ1255" s="25">
        <f t="shared" si="186"/>
        <v>0</v>
      </c>
      <c r="HA1255" s="25">
        <f t="shared" si="187"/>
        <v>0</v>
      </c>
      <c r="HB1255" s="25">
        <f t="shared" si="429"/>
        <v>55395.01</v>
      </c>
      <c r="HC1255" s="25">
        <f t="shared" si="430"/>
        <v>55651.25</v>
      </c>
      <c r="HD1255" s="25">
        <f t="shared" si="431"/>
        <v>58735.13</v>
      </c>
      <c r="HE1255" s="25">
        <f t="shared" si="432"/>
        <v>50778.69</v>
      </c>
      <c r="HF1255" s="25">
        <f t="shared" si="433"/>
        <v>48936.65</v>
      </c>
      <c r="HG1255" s="25">
        <f t="shared" si="434"/>
        <v>49021.54</v>
      </c>
      <c r="HH1255" s="25">
        <f t="shared" si="188"/>
        <v>0</v>
      </c>
      <c r="HI1255" s="25">
        <f t="shared" si="188"/>
        <v>0</v>
      </c>
      <c r="HJ1255" s="25">
        <f t="shared" si="188"/>
        <v>0</v>
      </c>
      <c r="HK1255" s="25">
        <f t="shared" si="189"/>
        <v>0</v>
      </c>
      <c r="HL1255" s="25">
        <f t="shared" si="189"/>
        <v>0</v>
      </c>
      <c r="HM1255" s="25">
        <f t="shared" si="189"/>
        <v>0</v>
      </c>
      <c r="HN1255" s="30"/>
      <c r="HO1255" s="30"/>
      <c r="HP1255" s="30"/>
      <c r="HQ1255" s="25">
        <f t="shared" si="190"/>
        <v>0</v>
      </c>
      <c r="HR1255" s="25">
        <f t="shared" si="191"/>
        <v>0</v>
      </c>
      <c r="HS1255" s="25">
        <f t="shared" si="192"/>
        <v>0</v>
      </c>
      <c r="HT1255" s="25">
        <f t="shared" si="193"/>
        <v>0</v>
      </c>
      <c r="HU1255" s="25">
        <f t="shared" si="194"/>
        <v>0</v>
      </c>
      <c r="HV1255" s="25">
        <f t="shared" si="195"/>
        <v>0</v>
      </c>
      <c r="HW1255" s="25">
        <f t="shared" si="435"/>
        <v>0</v>
      </c>
      <c r="HX1255" s="25">
        <f t="shared" si="436"/>
        <v>0</v>
      </c>
      <c r="HY1255" s="25">
        <f t="shared" si="437"/>
        <v>0</v>
      </c>
      <c r="HZ1255" s="25">
        <f t="shared" si="438"/>
        <v>0</v>
      </c>
      <c r="IA1255" s="25">
        <f t="shared" si="439"/>
        <v>0</v>
      </c>
      <c r="IB1255" s="25">
        <f t="shared" si="440"/>
        <v>0</v>
      </c>
      <c r="IC1255" s="25">
        <f t="shared" si="196"/>
        <v>0</v>
      </c>
      <c r="ID1255" s="25">
        <f t="shared" si="196"/>
        <v>0</v>
      </c>
      <c r="IE1255" s="25">
        <f t="shared" si="196"/>
        <v>0</v>
      </c>
      <c r="IF1255" s="25">
        <f t="shared" si="197"/>
        <v>0</v>
      </c>
      <c r="IG1255" s="25">
        <f t="shared" si="197"/>
        <v>0</v>
      </c>
      <c r="IH1255" s="25">
        <f t="shared" si="197"/>
        <v>0</v>
      </c>
      <c r="II1255" s="30"/>
      <c r="IJ1255" s="30"/>
      <c r="IK1255" s="30"/>
      <c r="IL1255" s="25">
        <f t="shared" si="198"/>
        <v>0</v>
      </c>
      <c r="IM1255" s="25">
        <f t="shared" si="199"/>
        <v>0</v>
      </c>
      <c r="IN1255" s="25">
        <f t="shared" si="200"/>
        <v>0</v>
      </c>
      <c r="IO1255" s="25">
        <f t="shared" si="201"/>
        <v>0</v>
      </c>
      <c r="IP1255" s="25">
        <f t="shared" si="202"/>
        <v>0</v>
      </c>
      <c r="IQ1255" s="25">
        <f t="shared" si="203"/>
        <v>0</v>
      </c>
      <c r="IR1255" s="25">
        <f t="shared" si="441"/>
        <v>0</v>
      </c>
      <c r="IS1255" s="25">
        <f t="shared" si="442"/>
        <v>0</v>
      </c>
      <c r="IT1255" s="25">
        <f t="shared" si="443"/>
        <v>0</v>
      </c>
      <c r="IU1255" s="25">
        <f t="shared" si="444"/>
        <v>0</v>
      </c>
      <c r="IV1255" s="25">
        <f t="shared" si="445"/>
        <v>0</v>
      </c>
      <c r="IW1255" s="25">
        <f t="shared" si="446"/>
        <v>0</v>
      </c>
      <c r="IX1255" s="25">
        <f t="shared" si="204"/>
        <v>0</v>
      </c>
      <c r="IY1255" s="25">
        <f t="shared" si="204"/>
        <v>0</v>
      </c>
      <c r="IZ1255" s="25">
        <f t="shared" si="204"/>
        <v>0</v>
      </c>
      <c r="JA1255" s="25">
        <f t="shared" si="205"/>
        <v>0</v>
      </c>
      <c r="JB1255" s="25">
        <f t="shared" si="205"/>
        <v>0</v>
      </c>
      <c r="JC1255" s="25">
        <f t="shared" si="205"/>
        <v>0</v>
      </c>
      <c r="JD1255" s="30"/>
      <c r="JE1255" s="30"/>
      <c r="JF1255" s="30"/>
      <c r="JG1255" s="25">
        <f t="shared" si="206"/>
        <v>0</v>
      </c>
      <c r="JH1255" s="25">
        <f t="shared" si="207"/>
        <v>0</v>
      </c>
      <c r="JI1255" s="25">
        <f t="shared" si="208"/>
        <v>0</v>
      </c>
      <c r="JJ1255" s="25">
        <f t="shared" si="209"/>
        <v>0</v>
      </c>
      <c r="JK1255" s="25">
        <f t="shared" si="210"/>
        <v>0</v>
      </c>
      <c r="JL1255" s="25">
        <f t="shared" si="211"/>
        <v>0</v>
      </c>
      <c r="JM1255" s="25">
        <f t="shared" si="447"/>
        <v>0</v>
      </c>
      <c r="JN1255" s="25">
        <f t="shared" si="448"/>
        <v>0</v>
      </c>
      <c r="JO1255" s="25">
        <f t="shared" si="449"/>
        <v>0</v>
      </c>
      <c r="JP1255" s="25">
        <f t="shared" si="450"/>
        <v>0</v>
      </c>
      <c r="JQ1255" s="25">
        <f t="shared" si="451"/>
        <v>0</v>
      </c>
      <c r="JR1255" s="25">
        <f t="shared" si="452"/>
        <v>0</v>
      </c>
      <c r="JS1255" s="25">
        <f t="shared" si="212"/>
        <v>0</v>
      </c>
      <c r="JT1255" s="25">
        <f t="shared" si="212"/>
        <v>0</v>
      </c>
      <c r="JU1255" s="25">
        <f t="shared" si="212"/>
        <v>0</v>
      </c>
      <c r="JV1255" s="25">
        <f t="shared" si="213"/>
        <v>0</v>
      </c>
      <c r="JW1255" s="25">
        <f t="shared" si="213"/>
        <v>0</v>
      </c>
      <c r="JX1255" s="25">
        <f t="shared" si="213"/>
        <v>0</v>
      </c>
      <c r="JY1255" s="30"/>
      <c r="JZ1255" s="30"/>
      <c r="KA1255" s="30"/>
      <c r="KB1255" s="25">
        <f t="shared" si="214"/>
        <v>0</v>
      </c>
      <c r="KC1255" s="25">
        <f t="shared" si="215"/>
        <v>0</v>
      </c>
      <c r="KD1255" s="25">
        <f t="shared" si="216"/>
        <v>0</v>
      </c>
      <c r="KE1255" s="25">
        <f t="shared" si="217"/>
        <v>0</v>
      </c>
      <c r="KF1255" s="25">
        <f t="shared" si="218"/>
        <v>0</v>
      </c>
      <c r="KG1255" s="25">
        <f t="shared" si="219"/>
        <v>0</v>
      </c>
      <c r="KH1255" s="25">
        <f t="shared" si="453"/>
        <v>0</v>
      </c>
      <c r="KI1255" s="25">
        <f t="shared" si="454"/>
        <v>0</v>
      </c>
      <c r="KJ1255" s="25">
        <f t="shared" si="455"/>
        <v>0</v>
      </c>
      <c r="KK1255" s="25">
        <f t="shared" si="456"/>
        <v>0</v>
      </c>
      <c r="KL1255" s="25">
        <f t="shared" si="457"/>
        <v>0</v>
      </c>
      <c r="KM1255" s="25">
        <f t="shared" si="458"/>
        <v>0</v>
      </c>
      <c r="KN1255" s="25">
        <f t="shared" si="220"/>
        <v>0</v>
      </c>
      <c r="KO1255" s="25">
        <f t="shared" si="220"/>
        <v>0</v>
      </c>
      <c r="KP1255" s="25">
        <f t="shared" si="220"/>
        <v>0</v>
      </c>
      <c r="KQ1255" s="25">
        <f t="shared" si="221"/>
        <v>0</v>
      </c>
      <c r="KR1255" s="25">
        <f t="shared" si="221"/>
        <v>0</v>
      </c>
      <c r="KS1255" s="25">
        <f t="shared" si="221"/>
        <v>0</v>
      </c>
      <c r="KT1255" s="30"/>
      <c r="KU1255" s="30"/>
      <c r="KV1255" s="30"/>
      <c r="KW1255" s="25">
        <f t="shared" si="222"/>
        <v>0</v>
      </c>
      <c r="KX1255" s="25">
        <f t="shared" si="223"/>
        <v>0</v>
      </c>
      <c r="KY1255" s="25">
        <f t="shared" si="224"/>
        <v>0</v>
      </c>
      <c r="KZ1255" s="25">
        <f t="shared" si="225"/>
        <v>0</v>
      </c>
      <c r="LA1255" s="25">
        <f t="shared" si="226"/>
        <v>0</v>
      </c>
      <c r="LB1255" s="25">
        <f t="shared" si="227"/>
        <v>0</v>
      </c>
      <c r="LC1255" s="25">
        <f t="shared" si="459"/>
        <v>0</v>
      </c>
      <c r="LD1255" s="25">
        <f t="shared" si="460"/>
        <v>0</v>
      </c>
      <c r="LE1255" s="25">
        <f t="shared" si="461"/>
        <v>0</v>
      </c>
      <c r="LF1255" s="25">
        <f t="shared" si="462"/>
        <v>0</v>
      </c>
      <c r="LG1255" s="25">
        <f t="shared" si="463"/>
        <v>0</v>
      </c>
      <c r="LH1255" s="25">
        <f t="shared" si="464"/>
        <v>0</v>
      </c>
      <c r="LI1255" s="25">
        <f t="shared" si="228"/>
        <v>0</v>
      </c>
      <c r="LJ1255" s="25">
        <f t="shared" si="228"/>
        <v>0</v>
      </c>
      <c r="LK1255" s="25">
        <f t="shared" si="228"/>
        <v>0</v>
      </c>
      <c r="LL1255" s="25">
        <f t="shared" si="229"/>
        <v>0</v>
      </c>
      <c r="LM1255" s="25">
        <f t="shared" si="229"/>
        <v>0</v>
      </c>
      <c r="LN1255" s="25">
        <f t="shared" si="229"/>
        <v>0</v>
      </c>
      <c r="LO1255" s="30"/>
      <c r="LP1255" s="30"/>
      <c r="LQ1255" s="30"/>
      <c r="LR1255" s="25">
        <f t="shared" si="230"/>
        <v>0</v>
      </c>
      <c r="LS1255" s="25">
        <f t="shared" si="231"/>
        <v>0</v>
      </c>
      <c r="LT1255" s="25">
        <f t="shared" si="232"/>
        <v>0</v>
      </c>
      <c r="LU1255" s="25">
        <f t="shared" si="233"/>
        <v>0</v>
      </c>
      <c r="LV1255" s="25">
        <f t="shared" si="234"/>
        <v>0</v>
      </c>
      <c r="LW1255" s="25">
        <f t="shared" si="235"/>
        <v>0</v>
      </c>
      <c r="LX1255" s="25">
        <f t="shared" si="465"/>
        <v>0</v>
      </c>
      <c r="LY1255" s="25">
        <f t="shared" si="466"/>
        <v>0</v>
      </c>
      <c r="LZ1255" s="25">
        <f t="shared" si="467"/>
        <v>0</v>
      </c>
      <c r="MA1255" s="25">
        <f t="shared" si="468"/>
        <v>0</v>
      </c>
      <c r="MB1255" s="25">
        <f t="shared" si="469"/>
        <v>0</v>
      </c>
      <c r="MC1255" s="25">
        <f t="shared" si="470"/>
        <v>0</v>
      </c>
      <c r="MD1255" s="25">
        <f t="shared" si="236"/>
        <v>0</v>
      </c>
      <c r="ME1255" s="25">
        <f t="shared" si="236"/>
        <v>0</v>
      </c>
      <c r="MF1255" s="25">
        <f t="shared" si="236"/>
        <v>0</v>
      </c>
      <c r="MG1255" s="25">
        <f t="shared" si="237"/>
        <v>0</v>
      </c>
      <c r="MH1255" s="25">
        <f t="shared" si="237"/>
        <v>0</v>
      </c>
      <c r="MI1255" s="25">
        <f t="shared" si="237"/>
        <v>0</v>
      </c>
      <c r="MJ1255" s="30"/>
      <c r="MK1255" s="30"/>
      <c r="ML1255" s="30"/>
      <c r="MM1255" s="25">
        <f t="shared" si="238"/>
        <v>0</v>
      </c>
      <c r="MN1255" s="25">
        <f t="shared" si="239"/>
        <v>0</v>
      </c>
      <c r="MO1255" s="25">
        <f t="shared" si="240"/>
        <v>0</v>
      </c>
      <c r="MP1255" s="25">
        <f t="shared" si="241"/>
        <v>0</v>
      </c>
      <c r="MQ1255" s="25">
        <f t="shared" si="242"/>
        <v>0</v>
      </c>
      <c r="MR1255" s="25">
        <f t="shared" si="243"/>
        <v>0</v>
      </c>
      <c r="MS1255" s="25">
        <f t="shared" si="471"/>
        <v>0</v>
      </c>
      <c r="MT1255" s="25">
        <f t="shared" si="472"/>
        <v>0</v>
      </c>
      <c r="MU1255" s="25">
        <f t="shared" si="473"/>
        <v>0</v>
      </c>
      <c r="MV1255" s="25">
        <f t="shared" si="474"/>
        <v>0</v>
      </c>
      <c r="MW1255" s="25">
        <f t="shared" si="475"/>
        <v>0</v>
      </c>
      <c r="MX1255" s="25">
        <f t="shared" si="476"/>
        <v>0</v>
      </c>
      <c r="MY1255" s="25">
        <f t="shared" si="244"/>
        <v>0</v>
      </c>
      <c r="MZ1255" s="25">
        <f t="shared" si="244"/>
        <v>0</v>
      </c>
      <c r="NA1255" s="25">
        <f t="shared" si="244"/>
        <v>0</v>
      </c>
      <c r="NB1255" s="25">
        <f t="shared" si="245"/>
        <v>0</v>
      </c>
      <c r="NC1255" s="25">
        <f t="shared" si="245"/>
        <v>0</v>
      </c>
      <c r="ND1255" s="25">
        <f t="shared" si="245"/>
        <v>0</v>
      </c>
      <c r="NE1255" s="30"/>
      <c r="NF1255" s="30"/>
      <c r="NG1255" s="30"/>
      <c r="NH1255" s="25">
        <f t="shared" si="246"/>
        <v>0</v>
      </c>
      <c r="NI1255" s="25">
        <f t="shared" si="247"/>
        <v>0</v>
      </c>
      <c r="NJ1255" s="25">
        <f t="shared" si="248"/>
        <v>0</v>
      </c>
      <c r="NK1255" s="25">
        <f t="shared" si="249"/>
        <v>0</v>
      </c>
      <c r="NL1255" s="25">
        <f t="shared" si="250"/>
        <v>0</v>
      </c>
      <c r="NM1255" s="25">
        <f t="shared" si="251"/>
        <v>0</v>
      </c>
      <c r="NN1255" s="25">
        <f t="shared" si="477"/>
        <v>0</v>
      </c>
      <c r="NO1255" s="25">
        <f t="shared" si="478"/>
        <v>0</v>
      </c>
      <c r="NP1255" s="25">
        <f t="shared" si="479"/>
        <v>0</v>
      </c>
      <c r="NQ1255" s="25">
        <f t="shared" si="480"/>
        <v>0</v>
      </c>
      <c r="NR1255" s="25">
        <f t="shared" si="481"/>
        <v>0</v>
      </c>
      <c r="NS1255" s="25">
        <f t="shared" si="482"/>
        <v>0</v>
      </c>
      <c r="NT1255" s="25">
        <f t="shared" si="252"/>
        <v>0</v>
      </c>
      <c r="NU1255" s="25">
        <f t="shared" si="252"/>
        <v>0</v>
      </c>
      <c r="NV1255" s="25">
        <f t="shared" si="252"/>
        <v>0</v>
      </c>
      <c r="NW1255" s="25">
        <f t="shared" si="253"/>
        <v>0</v>
      </c>
      <c r="NX1255" s="25">
        <f t="shared" si="253"/>
        <v>0</v>
      </c>
      <c r="NY1255" s="25">
        <f t="shared" si="253"/>
        <v>0</v>
      </c>
      <c r="NZ1255" s="30"/>
      <c r="OA1255" s="30"/>
      <c r="OB1255" s="30"/>
      <c r="OC1255" s="25">
        <f t="shared" si="254"/>
        <v>0</v>
      </c>
      <c r="OD1255" s="25">
        <f t="shared" si="255"/>
        <v>0</v>
      </c>
      <c r="OE1255" s="25">
        <f t="shared" si="256"/>
        <v>0</v>
      </c>
      <c r="OF1255" s="25">
        <f t="shared" si="257"/>
        <v>0</v>
      </c>
      <c r="OG1255" s="25">
        <f t="shared" si="258"/>
        <v>0</v>
      </c>
      <c r="OH1255" s="25">
        <f t="shared" si="259"/>
        <v>0</v>
      </c>
      <c r="OI1255" s="25">
        <f t="shared" si="483"/>
        <v>0</v>
      </c>
      <c r="OJ1255" s="25">
        <f t="shared" si="484"/>
        <v>0</v>
      </c>
      <c r="OK1255" s="25">
        <f t="shared" si="485"/>
        <v>0</v>
      </c>
      <c r="OL1255" s="25">
        <f t="shared" si="486"/>
        <v>0</v>
      </c>
      <c r="OM1255" s="25">
        <f t="shared" si="487"/>
        <v>0</v>
      </c>
      <c r="ON1255" s="25">
        <f t="shared" si="488"/>
        <v>0</v>
      </c>
      <c r="OO1255" s="25">
        <f t="shared" si="260"/>
        <v>0</v>
      </c>
      <c r="OP1255" s="25">
        <f t="shared" si="260"/>
        <v>0</v>
      </c>
      <c r="OQ1255" s="25">
        <f t="shared" si="260"/>
        <v>0</v>
      </c>
      <c r="OR1255" s="25">
        <f t="shared" si="261"/>
        <v>0</v>
      </c>
      <c r="OS1255" s="25">
        <f t="shared" si="261"/>
        <v>0</v>
      </c>
      <c r="OT1255" s="25">
        <f t="shared" si="261"/>
        <v>0</v>
      </c>
      <c r="OU1255" s="30"/>
      <c r="OV1255" s="30"/>
      <c r="OW1255" s="30"/>
      <c r="OX1255" s="25">
        <f t="shared" si="262"/>
        <v>0</v>
      </c>
      <c r="OY1255" s="25">
        <f t="shared" si="263"/>
        <v>0</v>
      </c>
      <c r="OZ1255" s="25">
        <f t="shared" si="264"/>
        <v>0</v>
      </c>
      <c r="PA1255" s="25">
        <f t="shared" si="265"/>
        <v>0</v>
      </c>
      <c r="PB1255" s="25">
        <f t="shared" si="266"/>
        <v>0</v>
      </c>
      <c r="PC1255" s="25">
        <f t="shared" si="267"/>
        <v>0</v>
      </c>
      <c r="PD1255" s="25">
        <f t="shared" si="489"/>
        <v>0</v>
      </c>
      <c r="PE1255" s="25">
        <f t="shared" si="490"/>
        <v>0</v>
      </c>
      <c r="PF1255" s="25">
        <f t="shared" si="491"/>
        <v>0</v>
      </c>
      <c r="PG1255" s="25">
        <f t="shared" si="492"/>
        <v>0</v>
      </c>
      <c r="PH1255" s="25">
        <f t="shared" si="493"/>
        <v>0</v>
      </c>
      <c r="PI1255" s="25">
        <f t="shared" si="494"/>
        <v>0</v>
      </c>
      <c r="PJ1255" s="25">
        <f t="shared" si="268"/>
        <v>0</v>
      </c>
      <c r="PK1255" s="25">
        <f t="shared" si="268"/>
        <v>0</v>
      </c>
      <c r="PL1255" s="25">
        <f t="shared" si="268"/>
        <v>0</v>
      </c>
      <c r="PM1255" s="25">
        <f t="shared" si="269"/>
        <v>0</v>
      </c>
      <c r="PN1255" s="25">
        <f t="shared" si="269"/>
        <v>0</v>
      </c>
      <c r="PO1255" s="25">
        <f t="shared" si="269"/>
        <v>0</v>
      </c>
      <c r="PP1255" s="30"/>
      <c r="PQ1255" s="30"/>
      <c r="PR1255" s="30"/>
      <c r="PS1255" s="25">
        <f t="shared" si="270"/>
        <v>0</v>
      </c>
      <c r="PT1255" s="25">
        <f t="shared" si="271"/>
        <v>0</v>
      </c>
      <c r="PU1255" s="25">
        <f t="shared" si="272"/>
        <v>0</v>
      </c>
      <c r="PV1255" s="25">
        <f t="shared" si="273"/>
        <v>0</v>
      </c>
      <c r="PW1255" s="25">
        <f t="shared" si="274"/>
        <v>0</v>
      </c>
      <c r="PX1255" s="25">
        <f t="shared" si="275"/>
        <v>0</v>
      </c>
      <c r="PY1255" s="25">
        <f t="shared" si="495"/>
        <v>0</v>
      </c>
      <c r="PZ1255" s="25">
        <f t="shared" si="496"/>
        <v>0</v>
      </c>
      <c r="QA1255" s="25">
        <f t="shared" si="497"/>
        <v>0</v>
      </c>
      <c r="QB1255" s="25">
        <f t="shared" si="498"/>
        <v>0</v>
      </c>
      <c r="QC1255" s="25">
        <f t="shared" si="499"/>
        <v>0</v>
      </c>
      <c r="QD1255" s="25">
        <f t="shared" si="500"/>
        <v>0</v>
      </c>
      <c r="QE1255" s="25">
        <f t="shared" si="276"/>
        <v>0</v>
      </c>
      <c r="QF1255" s="25">
        <f t="shared" si="276"/>
        <v>0</v>
      </c>
      <c r="QG1255" s="25">
        <f t="shared" si="276"/>
        <v>0</v>
      </c>
      <c r="QH1255" s="25">
        <f t="shared" si="277"/>
        <v>0</v>
      </c>
      <c r="QI1255" s="25">
        <f t="shared" si="277"/>
        <v>0</v>
      </c>
      <c r="QJ1255" s="25">
        <f t="shared" si="277"/>
        <v>0</v>
      </c>
      <c r="QK1255" s="30"/>
      <c r="QL1255" s="30"/>
      <c r="QM1255" s="30"/>
      <c r="QN1255" s="25">
        <f t="shared" si="278"/>
        <v>0</v>
      </c>
      <c r="QO1255" s="25">
        <f t="shared" si="279"/>
        <v>0</v>
      </c>
      <c r="QP1255" s="25">
        <f t="shared" si="280"/>
        <v>0</v>
      </c>
      <c r="QQ1255" s="25">
        <f t="shared" si="281"/>
        <v>0</v>
      </c>
      <c r="QR1255" s="25">
        <f t="shared" si="282"/>
        <v>0</v>
      </c>
      <c r="QS1255" s="25">
        <f t="shared" si="283"/>
        <v>0</v>
      </c>
      <c r="QT1255" s="25">
        <f t="shared" si="501"/>
        <v>0</v>
      </c>
      <c r="QU1255" s="25">
        <f t="shared" si="502"/>
        <v>0</v>
      </c>
      <c r="QV1255" s="25">
        <f t="shared" si="503"/>
        <v>0</v>
      </c>
      <c r="QW1255" s="25">
        <f t="shared" si="504"/>
        <v>0</v>
      </c>
      <c r="QX1255" s="25">
        <f t="shared" si="505"/>
        <v>0</v>
      </c>
      <c r="QY1255" s="25">
        <f t="shared" si="506"/>
        <v>0</v>
      </c>
      <c r="QZ1255" s="25">
        <f t="shared" si="284"/>
        <v>0</v>
      </c>
      <c r="RA1255" s="25">
        <f t="shared" si="284"/>
        <v>0</v>
      </c>
      <c r="RB1255" s="25">
        <f t="shared" si="284"/>
        <v>0</v>
      </c>
      <c r="RC1255" s="25">
        <f t="shared" si="285"/>
        <v>0</v>
      </c>
      <c r="RD1255" s="25">
        <f t="shared" si="285"/>
        <v>0</v>
      </c>
      <c r="RE1255" s="25">
        <f t="shared" si="285"/>
        <v>0</v>
      </c>
      <c r="RF1255" s="30"/>
      <c r="RG1255" s="30"/>
      <c r="RH1255" s="30"/>
      <c r="RI1255" s="25">
        <f t="shared" si="286"/>
        <v>0</v>
      </c>
      <c r="RJ1255" s="25">
        <f t="shared" si="287"/>
        <v>0</v>
      </c>
      <c r="RK1255" s="25">
        <f t="shared" si="288"/>
        <v>0</v>
      </c>
      <c r="RL1255" s="25">
        <f t="shared" si="289"/>
        <v>0</v>
      </c>
      <c r="RM1255" s="25">
        <f t="shared" si="290"/>
        <v>0</v>
      </c>
      <c r="RN1255" s="25">
        <f t="shared" si="291"/>
        <v>0</v>
      </c>
      <c r="RO1255" s="25">
        <f t="shared" si="507"/>
        <v>0</v>
      </c>
      <c r="RP1255" s="25">
        <f t="shared" si="508"/>
        <v>0</v>
      </c>
      <c r="RQ1255" s="25">
        <f t="shared" si="509"/>
        <v>0</v>
      </c>
      <c r="RR1255" s="25">
        <f t="shared" si="510"/>
        <v>0</v>
      </c>
      <c r="RS1255" s="25">
        <f t="shared" si="511"/>
        <v>0</v>
      </c>
      <c r="RT1255" s="25">
        <f t="shared" si="512"/>
        <v>0</v>
      </c>
      <c r="RU1255" s="25">
        <f t="shared" si="292"/>
        <v>0</v>
      </c>
      <c r="RV1255" s="25">
        <f t="shared" si="292"/>
        <v>0</v>
      </c>
      <c r="RW1255" s="25">
        <f t="shared" si="292"/>
        <v>0</v>
      </c>
      <c r="RX1255" s="25">
        <f t="shared" si="293"/>
        <v>0</v>
      </c>
      <c r="RY1255" s="25">
        <f t="shared" si="293"/>
        <v>0</v>
      </c>
      <c r="RZ1255" s="25">
        <f t="shared" si="293"/>
        <v>0</v>
      </c>
      <c r="SA1255" s="30"/>
      <c r="SB1255" s="30"/>
      <c r="SC1255" s="30"/>
      <c r="SD1255" s="25">
        <f t="shared" si="294"/>
        <v>0</v>
      </c>
      <c r="SE1255" s="25">
        <f t="shared" si="295"/>
        <v>0</v>
      </c>
      <c r="SF1255" s="25">
        <f t="shared" si="296"/>
        <v>0</v>
      </c>
      <c r="SG1255" s="25">
        <f t="shared" si="297"/>
        <v>0</v>
      </c>
      <c r="SH1255" s="25">
        <f t="shared" si="298"/>
        <v>0</v>
      </c>
      <c r="SI1255" s="25">
        <f t="shared" si="299"/>
        <v>0</v>
      </c>
      <c r="SJ1255" s="25">
        <f t="shared" si="513"/>
        <v>0</v>
      </c>
      <c r="SK1255" s="25">
        <f t="shared" si="514"/>
        <v>0</v>
      </c>
      <c r="SL1255" s="25">
        <f t="shared" si="515"/>
        <v>0</v>
      </c>
      <c r="SM1255" s="25">
        <f t="shared" si="516"/>
        <v>0</v>
      </c>
      <c r="SN1255" s="25">
        <f t="shared" si="517"/>
        <v>0</v>
      </c>
      <c r="SO1255" s="25">
        <f t="shared" si="518"/>
        <v>0</v>
      </c>
      <c r="SP1255" s="25">
        <f t="shared" si="300"/>
        <v>0</v>
      </c>
      <c r="SQ1255" s="25">
        <f t="shared" si="300"/>
        <v>0</v>
      </c>
      <c r="SR1255" s="25">
        <f t="shared" si="300"/>
        <v>0</v>
      </c>
      <c r="SS1255" s="25">
        <f t="shared" si="301"/>
        <v>0</v>
      </c>
      <c r="ST1255" s="25">
        <f t="shared" si="301"/>
        <v>0</v>
      </c>
      <c r="SU1255" s="25">
        <f t="shared" si="301"/>
        <v>0</v>
      </c>
      <c r="SV1255" s="30"/>
      <c r="SW1255" s="30"/>
      <c r="SX1255" s="30"/>
      <c r="SY1255" s="25">
        <f t="shared" si="302"/>
        <v>0</v>
      </c>
      <c r="SZ1255" s="25">
        <f t="shared" si="303"/>
        <v>0</v>
      </c>
      <c r="TA1255" s="25">
        <f t="shared" si="304"/>
        <v>0</v>
      </c>
      <c r="TB1255" s="25">
        <f t="shared" si="305"/>
        <v>0</v>
      </c>
      <c r="TC1255" s="25">
        <f t="shared" si="306"/>
        <v>0</v>
      </c>
      <c r="TD1255" s="25">
        <f t="shared" si="307"/>
        <v>0</v>
      </c>
      <c r="TE1255" s="25">
        <f t="shared" si="519"/>
        <v>0</v>
      </c>
      <c r="TF1255" s="25">
        <f t="shared" si="520"/>
        <v>0</v>
      </c>
      <c r="TG1255" s="25">
        <f t="shared" si="521"/>
        <v>0</v>
      </c>
      <c r="TH1255" s="25">
        <f t="shared" si="522"/>
        <v>0</v>
      </c>
      <c r="TI1255" s="25">
        <f t="shared" si="523"/>
        <v>0</v>
      </c>
      <c r="TJ1255" s="25">
        <f t="shared" si="524"/>
        <v>0</v>
      </c>
      <c r="TK1255" s="25">
        <f t="shared" si="308"/>
        <v>0</v>
      </c>
      <c r="TL1255" s="25">
        <f t="shared" si="308"/>
        <v>0</v>
      </c>
      <c r="TM1255" s="25">
        <f t="shared" si="308"/>
        <v>0</v>
      </c>
      <c r="TN1255" s="25">
        <f t="shared" si="309"/>
        <v>0</v>
      </c>
      <c r="TO1255" s="25">
        <f t="shared" si="309"/>
        <v>0</v>
      </c>
      <c r="TP1255" s="25">
        <f t="shared" si="309"/>
        <v>0</v>
      </c>
      <c r="TQ1255" s="30"/>
      <c r="TR1255" s="30"/>
      <c r="TS1255" s="30"/>
      <c r="TT1255" s="25">
        <f t="shared" si="310"/>
        <v>0</v>
      </c>
      <c r="TU1255" s="25">
        <f t="shared" si="311"/>
        <v>0</v>
      </c>
      <c r="TV1255" s="25">
        <f t="shared" si="312"/>
        <v>0</v>
      </c>
      <c r="TW1255" s="25">
        <f t="shared" si="313"/>
        <v>0</v>
      </c>
      <c r="TX1255" s="25">
        <f t="shared" si="314"/>
        <v>0</v>
      </c>
      <c r="TY1255" s="25">
        <f t="shared" si="315"/>
        <v>0</v>
      </c>
      <c r="TZ1255" s="25">
        <f t="shared" si="525"/>
        <v>0</v>
      </c>
      <c r="UA1255" s="25">
        <f t="shared" si="526"/>
        <v>0</v>
      </c>
      <c r="UB1255" s="25">
        <f t="shared" si="527"/>
        <v>0</v>
      </c>
      <c r="UC1255" s="25">
        <f t="shared" si="528"/>
        <v>0</v>
      </c>
      <c r="UD1255" s="25">
        <f t="shared" si="529"/>
        <v>0</v>
      </c>
      <c r="UE1255" s="25">
        <f t="shared" si="530"/>
        <v>0</v>
      </c>
      <c r="UF1255" s="25">
        <f t="shared" si="316"/>
        <v>0</v>
      </c>
      <c r="UG1255" s="25">
        <f t="shared" si="316"/>
        <v>0</v>
      </c>
      <c r="UH1255" s="25">
        <f t="shared" si="316"/>
        <v>0</v>
      </c>
      <c r="UI1255" s="25">
        <f t="shared" si="317"/>
        <v>0</v>
      </c>
      <c r="UJ1255" s="25">
        <f t="shared" si="317"/>
        <v>0</v>
      </c>
      <c r="UK1255" s="25">
        <f t="shared" si="317"/>
        <v>0</v>
      </c>
      <c r="UL1255" s="30"/>
      <c r="UM1255" s="30"/>
      <c r="UN1255" s="30"/>
      <c r="UO1255" s="25">
        <f t="shared" si="318"/>
        <v>0</v>
      </c>
      <c r="UP1255" s="25">
        <f t="shared" si="319"/>
        <v>0</v>
      </c>
      <c r="UQ1255" s="25">
        <f t="shared" si="320"/>
        <v>0</v>
      </c>
      <c r="UR1255" s="25">
        <f t="shared" si="321"/>
        <v>0</v>
      </c>
      <c r="US1255" s="25">
        <f t="shared" si="322"/>
        <v>0</v>
      </c>
      <c r="UT1255" s="25">
        <f t="shared" si="323"/>
        <v>0</v>
      </c>
      <c r="UU1255" s="25">
        <f t="shared" si="531"/>
        <v>54298.82</v>
      </c>
      <c r="UV1255" s="25">
        <f t="shared" si="532"/>
        <v>57291.12</v>
      </c>
      <c r="UW1255" s="25">
        <f t="shared" si="533"/>
        <v>61032.08</v>
      </c>
      <c r="UX1255" s="25">
        <f t="shared" si="534"/>
        <v>18890.32</v>
      </c>
      <c r="UY1255" s="25">
        <f t="shared" si="535"/>
        <v>18297.86</v>
      </c>
      <c r="UZ1255" s="25">
        <f t="shared" si="536"/>
        <v>18324.96</v>
      </c>
      <c r="VA1255" s="25">
        <f t="shared" si="324"/>
        <v>0</v>
      </c>
      <c r="VB1255" s="25">
        <f t="shared" si="324"/>
        <v>0</v>
      </c>
      <c r="VC1255" s="25">
        <f t="shared" si="324"/>
        <v>0</v>
      </c>
      <c r="VD1255" s="25">
        <f t="shared" si="325"/>
        <v>0</v>
      </c>
      <c r="VE1255" s="25">
        <f t="shared" si="325"/>
        <v>0</v>
      </c>
      <c r="VF1255" s="25">
        <f t="shared" si="325"/>
        <v>0</v>
      </c>
      <c r="VG1255" s="30"/>
      <c r="VH1255" s="30"/>
      <c r="VI1255" s="30"/>
      <c r="VJ1255" s="25">
        <f t="shared" si="326"/>
        <v>0</v>
      </c>
      <c r="VK1255" s="25">
        <f t="shared" si="327"/>
        <v>0</v>
      </c>
      <c r="VL1255" s="25">
        <f t="shared" si="328"/>
        <v>0</v>
      </c>
      <c r="VM1255" s="25">
        <f t="shared" si="329"/>
        <v>0</v>
      </c>
      <c r="VN1255" s="25">
        <f t="shared" si="330"/>
        <v>0</v>
      </c>
      <c r="VO1255" s="25">
        <f t="shared" si="331"/>
        <v>0</v>
      </c>
      <c r="VP1255" s="25">
        <f t="shared" si="537"/>
        <v>0</v>
      </c>
      <c r="VQ1255" s="25">
        <f t="shared" si="538"/>
        <v>0</v>
      </c>
      <c r="VR1255" s="25">
        <f t="shared" si="539"/>
        <v>0</v>
      </c>
      <c r="VS1255" s="25">
        <f t="shared" si="540"/>
        <v>0</v>
      </c>
      <c r="VT1255" s="25">
        <f t="shared" si="541"/>
        <v>0</v>
      </c>
      <c r="VU1255" s="25">
        <f t="shared" si="542"/>
        <v>0</v>
      </c>
      <c r="VV1255" s="25">
        <f t="shared" si="332"/>
        <v>0</v>
      </c>
      <c r="VW1255" s="25">
        <f t="shared" si="332"/>
        <v>0</v>
      </c>
      <c r="VX1255" s="25">
        <f t="shared" si="332"/>
        <v>0</v>
      </c>
      <c r="VY1255" s="25">
        <f t="shared" si="333"/>
        <v>0</v>
      </c>
      <c r="VZ1255" s="25">
        <f t="shared" si="333"/>
        <v>0</v>
      </c>
      <c r="WA1255" s="25">
        <f t="shared" si="333"/>
        <v>0</v>
      </c>
      <c r="WB1255" s="30"/>
      <c r="WC1255" s="30"/>
      <c r="WD1255" s="30"/>
      <c r="WE1255" s="25">
        <f t="shared" si="334"/>
        <v>0</v>
      </c>
      <c r="WF1255" s="25">
        <f t="shared" si="335"/>
        <v>0</v>
      </c>
      <c r="WG1255" s="25">
        <f t="shared" si="336"/>
        <v>0</v>
      </c>
      <c r="WH1255" s="25">
        <f t="shared" si="337"/>
        <v>0</v>
      </c>
      <c r="WI1255" s="25">
        <f t="shared" si="338"/>
        <v>0</v>
      </c>
      <c r="WJ1255" s="25">
        <f t="shared" si="339"/>
        <v>0</v>
      </c>
      <c r="WK1255" s="25">
        <f t="shared" si="543"/>
        <v>0</v>
      </c>
      <c r="WL1255" s="25">
        <f t="shared" si="544"/>
        <v>0</v>
      </c>
      <c r="WM1255" s="25">
        <f t="shared" si="545"/>
        <v>0</v>
      </c>
      <c r="WN1255" s="25">
        <f t="shared" si="546"/>
        <v>0</v>
      </c>
      <c r="WO1255" s="25">
        <f t="shared" si="547"/>
        <v>0</v>
      </c>
      <c r="WP1255" s="25">
        <f t="shared" si="548"/>
        <v>0</v>
      </c>
      <c r="WQ1255" s="25">
        <f t="shared" si="340"/>
        <v>0</v>
      </c>
      <c r="WR1255" s="25">
        <f t="shared" si="340"/>
        <v>0</v>
      </c>
      <c r="WS1255" s="25">
        <f t="shared" si="340"/>
        <v>0</v>
      </c>
      <c r="WT1255" s="25">
        <f t="shared" si="341"/>
        <v>0</v>
      </c>
      <c r="WU1255" s="25">
        <f t="shared" si="341"/>
        <v>0</v>
      </c>
      <c r="WV1255" s="25">
        <f t="shared" si="341"/>
        <v>0</v>
      </c>
      <c r="WW1255" s="30"/>
      <c r="WX1255" s="30"/>
      <c r="WY1255" s="30"/>
      <c r="WZ1255" s="25">
        <f t="shared" si="342"/>
        <v>0</v>
      </c>
      <c r="XA1255" s="25">
        <f t="shared" si="343"/>
        <v>0</v>
      </c>
      <c r="XB1255" s="25">
        <f t="shared" si="344"/>
        <v>0</v>
      </c>
      <c r="XC1255" s="25">
        <f t="shared" si="345"/>
        <v>0</v>
      </c>
      <c r="XD1255" s="25">
        <f t="shared" si="346"/>
        <v>0</v>
      </c>
      <c r="XE1255" s="25">
        <f t="shared" si="347"/>
        <v>0</v>
      </c>
      <c r="XF1255" s="25">
        <f t="shared" si="549"/>
        <v>0</v>
      </c>
      <c r="XG1255" s="25">
        <f t="shared" si="550"/>
        <v>0</v>
      </c>
      <c r="XH1255" s="25">
        <f t="shared" si="551"/>
        <v>0</v>
      </c>
      <c r="XI1255" s="25">
        <f t="shared" si="552"/>
        <v>0</v>
      </c>
      <c r="XJ1255" s="25">
        <f t="shared" si="553"/>
        <v>0</v>
      </c>
      <c r="XK1255" s="25">
        <f t="shared" si="554"/>
        <v>0</v>
      </c>
      <c r="XL1255" s="25">
        <f t="shared" si="348"/>
        <v>0</v>
      </c>
      <c r="XM1255" s="25">
        <f t="shared" si="348"/>
        <v>0</v>
      </c>
      <c r="XN1255" s="25">
        <f t="shared" si="348"/>
        <v>0</v>
      </c>
      <c r="XO1255" s="25">
        <f t="shared" si="349"/>
        <v>0</v>
      </c>
      <c r="XP1255" s="25">
        <f t="shared" si="349"/>
        <v>0</v>
      </c>
      <c r="XQ1255" s="25">
        <f t="shared" si="349"/>
        <v>0</v>
      </c>
      <c r="XR1255" s="30"/>
      <c r="XS1255" s="30"/>
      <c r="XT1255" s="30"/>
      <c r="XU1255" s="25">
        <f t="shared" si="350"/>
        <v>0</v>
      </c>
      <c r="XV1255" s="25">
        <f t="shared" si="351"/>
        <v>0</v>
      </c>
      <c r="XW1255" s="25">
        <f t="shared" si="352"/>
        <v>0</v>
      </c>
      <c r="XX1255" s="25">
        <f t="shared" si="353"/>
        <v>0</v>
      </c>
      <c r="XY1255" s="25">
        <f t="shared" si="354"/>
        <v>0</v>
      </c>
      <c r="XZ1255" s="25">
        <f t="shared" si="355"/>
        <v>0</v>
      </c>
      <c r="YA1255" s="25">
        <f t="shared" si="555"/>
        <v>0</v>
      </c>
      <c r="YB1255" s="25">
        <f t="shared" si="556"/>
        <v>0</v>
      </c>
      <c r="YC1255" s="25">
        <f t="shared" si="557"/>
        <v>0</v>
      </c>
      <c r="YD1255" s="25">
        <f t="shared" si="558"/>
        <v>0</v>
      </c>
      <c r="YE1255" s="25">
        <f t="shared" si="559"/>
        <v>0</v>
      </c>
      <c r="YF1255" s="25">
        <f t="shared" si="560"/>
        <v>0</v>
      </c>
      <c r="YG1255" s="25">
        <f t="shared" si="356"/>
        <v>0</v>
      </c>
      <c r="YH1255" s="25">
        <f t="shared" si="356"/>
        <v>0</v>
      </c>
      <c r="YI1255" s="25">
        <f t="shared" si="356"/>
        <v>0</v>
      </c>
      <c r="YJ1255" s="25">
        <f t="shared" si="357"/>
        <v>0</v>
      </c>
      <c r="YK1255" s="25">
        <f t="shared" si="357"/>
        <v>0</v>
      </c>
      <c r="YL1255" s="25">
        <f t="shared" si="357"/>
        <v>0</v>
      </c>
      <c r="YM1255" s="59">
        <f t="shared" si="561"/>
        <v>0</v>
      </c>
      <c r="YN1255" s="59">
        <f t="shared" si="358"/>
        <v>0</v>
      </c>
      <c r="YO1255" s="59">
        <f t="shared" si="358"/>
        <v>0</v>
      </c>
      <c r="YP1255" s="25">
        <f t="shared" si="359"/>
        <v>0</v>
      </c>
      <c r="YQ1255" s="25">
        <f t="shared" si="360"/>
        <v>0</v>
      </c>
      <c r="YR1255" s="25">
        <f t="shared" si="361"/>
        <v>0</v>
      </c>
      <c r="YS1255" s="25">
        <f t="shared" si="362"/>
        <v>0</v>
      </c>
      <c r="YT1255" s="25">
        <f t="shared" si="363"/>
        <v>0</v>
      </c>
      <c r="YU1255" s="25">
        <f t="shared" si="364"/>
        <v>0</v>
      </c>
      <c r="YV1255" s="25">
        <f t="shared" si="562"/>
        <v>54603.95</v>
      </c>
      <c r="YW1255" s="25">
        <f t="shared" si="563"/>
        <v>56834.66</v>
      </c>
      <c r="YX1255" s="25">
        <f t="shared" si="564"/>
        <v>60392.72</v>
      </c>
      <c r="YY1255" s="25">
        <f t="shared" si="565"/>
        <v>27844.92</v>
      </c>
      <c r="YZ1255" s="25">
        <f t="shared" si="566"/>
        <v>26900.19</v>
      </c>
      <c r="ZA1255" s="25">
        <f t="shared" si="567"/>
        <v>26941.94</v>
      </c>
      <c r="ZB1255" s="25">
        <f t="shared" si="365"/>
        <v>0</v>
      </c>
      <c r="ZC1255" s="25">
        <f t="shared" si="365"/>
        <v>0</v>
      </c>
      <c r="ZD1255" s="25">
        <f t="shared" si="365"/>
        <v>0</v>
      </c>
      <c r="ZE1255" s="25">
        <f t="shared" si="366"/>
        <v>0</v>
      </c>
      <c r="ZF1255" s="25">
        <f t="shared" si="366"/>
        <v>0</v>
      </c>
      <c r="ZG1255" s="25">
        <f t="shared" si="366"/>
        <v>0</v>
      </c>
    </row>
    <row r="1256" spans="1:683" ht="15" hidden="1" customHeight="1">
      <c r="A1256" s="160"/>
      <c r="B1256" s="87"/>
      <c r="C1256" s="5"/>
      <c r="D1256" s="160"/>
      <c r="E1256" s="76"/>
      <c r="F1256" s="38">
        <f t="shared" si="112"/>
        <v>0</v>
      </c>
      <c r="G1256" s="38">
        <f t="shared" si="112"/>
        <v>0</v>
      </c>
      <c r="H1256" s="38">
        <f t="shared" si="112"/>
        <v>0</v>
      </c>
      <c r="I1256" s="25">
        <f t="shared" si="113"/>
        <v>0</v>
      </c>
      <c r="J1256" s="25">
        <f t="shared" si="114"/>
        <v>0</v>
      </c>
      <c r="K1256" s="25">
        <f t="shared" si="115"/>
        <v>0</v>
      </c>
      <c r="L1256" s="30"/>
      <c r="M1256" s="30"/>
      <c r="N1256" s="30"/>
      <c r="O1256" s="25">
        <f t="shared" si="367"/>
        <v>0</v>
      </c>
      <c r="P1256" s="25">
        <f t="shared" si="368"/>
        <v>0</v>
      </c>
      <c r="Q1256" s="25">
        <f t="shared" si="369"/>
        <v>0</v>
      </c>
      <c r="R1256" s="25">
        <f t="shared" si="370"/>
        <v>0</v>
      </c>
      <c r="S1256" s="25">
        <f t="shared" si="371"/>
        <v>0</v>
      </c>
      <c r="T1256" s="25">
        <f t="shared" si="372"/>
        <v>0</v>
      </c>
      <c r="U1256" s="25">
        <f t="shared" si="373"/>
        <v>0</v>
      </c>
      <c r="V1256" s="25">
        <f t="shared" si="374"/>
        <v>0</v>
      </c>
      <c r="W1256" s="25">
        <f t="shared" si="375"/>
        <v>0</v>
      </c>
      <c r="X1256" s="25">
        <f t="shared" si="376"/>
        <v>0</v>
      </c>
      <c r="Y1256" s="25">
        <f t="shared" si="377"/>
        <v>0</v>
      </c>
      <c r="Z1256" s="25">
        <f t="shared" si="378"/>
        <v>0</v>
      </c>
      <c r="AA1256" s="25">
        <f t="shared" si="379"/>
        <v>0</v>
      </c>
      <c r="AB1256" s="25">
        <f t="shared" si="116"/>
        <v>0</v>
      </c>
      <c r="AC1256" s="25">
        <f t="shared" si="116"/>
        <v>0</v>
      </c>
      <c r="AD1256" s="25">
        <f t="shared" si="380"/>
        <v>0</v>
      </c>
      <c r="AE1256" s="25">
        <f t="shared" si="117"/>
        <v>0</v>
      </c>
      <c r="AF1256" s="25">
        <f t="shared" si="117"/>
        <v>0</v>
      </c>
      <c r="AG1256" s="30"/>
      <c r="AH1256" s="30"/>
      <c r="AI1256" s="30"/>
      <c r="AJ1256" s="25">
        <f t="shared" si="118"/>
        <v>0</v>
      </c>
      <c r="AK1256" s="25">
        <f t="shared" si="119"/>
        <v>0</v>
      </c>
      <c r="AL1256" s="25">
        <f t="shared" si="120"/>
        <v>0</v>
      </c>
      <c r="AM1256" s="25">
        <f t="shared" si="121"/>
        <v>0</v>
      </c>
      <c r="AN1256" s="25">
        <f t="shared" si="122"/>
        <v>0</v>
      </c>
      <c r="AO1256" s="25">
        <f t="shared" si="123"/>
        <v>0</v>
      </c>
      <c r="AP1256" s="25">
        <f t="shared" si="381"/>
        <v>0</v>
      </c>
      <c r="AQ1256" s="25">
        <f t="shared" si="382"/>
        <v>0</v>
      </c>
      <c r="AR1256" s="25">
        <f t="shared" si="383"/>
        <v>0</v>
      </c>
      <c r="AS1256" s="25">
        <f t="shared" si="384"/>
        <v>0</v>
      </c>
      <c r="AT1256" s="25">
        <f t="shared" si="385"/>
        <v>0</v>
      </c>
      <c r="AU1256" s="25">
        <f t="shared" si="386"/>
        <v>0</v>
      </c>
      <c r="AV1256" s="25">
        <f t="shared" si="124"/>
        <v>0</v>
      </c>
      <c r="AW1256" s="25">
        <f t="shared" si="124"/>
        <v>0</v>
      </c>
      <c r="AX1256" s="25">
        <f t="shared" si="124"/>
        <v>0</v>
      </c>
      <c r="AY1256" s="25">
        <f t="shared" si="125"/>
        <v>0</v>
      </c>
      <c r="AZ1256" s="25">
        <f t="shared" si="125"/>
        <v>0</v>
      </c>
      <c r="BA1256" s="25">
        <f t="shared" si="125"/>
        <v>0</v>
      </c>
      <c r="BB1256" s="30"/>
      <c r="BC1256" s="30"/>
      <c r="BD1256" s="30"/>
      <c r="BE1256" s="25">
        <f t="shared" si="126"/>
        <v>0</v>
      </c>
      <c r="BF1256" s="25">
        <f t="shared" si="127"/>
        <v>0</v>
      </c>
      <c r="BG1256" s="25">
        <f t="shared" si="128"/>
        <v>0</v>
      </c>
      <c r="BH1256" s="25">
        <f t="shared" si="129"/>
        <v>0</v>
      </c>
      <c r="BI1256" s="25">
        <f t="shared" si="130"/>
        <v>0</v>
      </c>
      <c r="BJ1256" s="25">
        <f t="shared" si="131"/>
        <v>0</v>
      </c>
      <c r="BK1256" s="25">
        <f t="shared" si="387"/>
        <v>0</v>
      </c>
      <c r="BL1256" s="25">
        <f t="shared" si="388"/>
        <v>0</v>
      </c>
      <c r="BM1256" s="25">
        <f t="shared" si="389"/>
        <v>0</v>
      </c>
      <c r="BN1256" s="25">
        <f t="shared" si="390"/>
        <v>0</v>
      </c>
      <c r="BO1256" s="25">
        <f t="shared" si="391"/>
        <v>0</v>
      </c>
      <c r="BP1256" s="25">
        <f t="shared" si="392"/>
        <v>0</v>
      </c>
      <c r="BQ1256" s="25">
        <f t="shared" si="132"/>
        <v>0</v>
      </c>
      <c r="BR1256" s="25">
        <f t="shared" si="132"/>
        <v>0</v>
      </c>
      <c r="BS1256" s="25">
        <f t="shared" si="132"/>
        <v>0</v>
      </c>
      <c r="BT1256" s="25">
        <f t="shared" si="133"/>
        <v>0</v>
      </c>
      <c r="BU1256" s="25">
        <f t="shared" si="133"/>
        <v>0</v>
      </c>
      <c r="BV1256" s="25">
        <f t="shared" si="133"/>
        <v>0</v>
      </c>
      <c r="BW1256" s="30"/>
      <c r="BX1256" s="30"/>
      <c r="BY1256" s="30"/>
      <c r="BZ1256" s="25">
        <f t="shared" si="134"/>
        <v>0</v>
      </c>
      <c r="CA1256" s="25">
        <f t="shared" si="135"/>
        <v>0</v>
      </c>
      <c r="CB1256" s="25">
        <f t="shared" si="136"/>
        <v>0</v>
      </c>
      <c r="CC1256" s="25">
        <f t="shared" si="137"/>
        <v>0</v>
      </c>
      <c r="CD1256" s="25">
        <f t="shared" si="138"/>
        <v>0</v>
      </c>
      <c r="CE1256" s="25">
        <f t="shared" si="139"/>
        <v>0</v>
      </c>
      <c r="CF1256" s="25">
        <f t="shared" si="393"/>
        <v>0</v>
      </c>
      <c r="CG1256" s="25">
        <f t="shared" si="394"/>
        <v>0</v>
      </c>
      <c r="CH1256" s="25">
        <f t="shared" si="395"/>
        <v>0</v>
      </c>
      <c r="CI1256" s="25">
        <f t="shared" si="396"/>
        <v>0</v>
      </c>
      <c r="CJ1256" s="25">
        <f t="shared" si="397"/>
        <v>0</v>
      </c>
      <c r="CK1256" s="25">
        <f t="shared" si="398"/>
        <v>0</v>
      </c>
      <c r="CL1256" s="25">
        <f t="shared" si="140"/>
        <v>0</v>
      </c>
      <c r="CM1256" s="25">
        <f t="shared" si="140"/>
        <v>0</v>
      </c>
      <c r="CN1256" s="25">
        <f t="shared" si="140"/>
        <v>0</v>
      </c>
      <c r="CO1256" s="25">
        <f t="shared" si="141"/>
        <v>0</v>
      </c>
      <c r="CP1256" s="25">
        <f t="shared" si="141"/>
        <v>0</v>
      </c>
      <c r="CQ1256" s="25">
        <f t="shared" si="141"/>
        <v>0</v>
      </c>
      <c r="CR1256" s="30"/>
      <c r="CS1256" s="30"/>
      <c r="CT1256" s="30"/>
      <c r="CU1256" s="25">
        <f t="shared" si="142"/>
        <v>0</v>
      </c>
      <c r="CV1256" s="25">
        <f t="shared" si="143"/>
        <v>0</v>
      </c>
      <c r="CW1256" s="25">
        <f t="shared" si="144"/>
        <v>0</v>
      </c>
      <c r="CX1256" s="25">
        <f t="shared" si="145"/>
        <v>0</v>
      </c>
      <c r="CY1256" s="25">
        <f t="shared" si="146"/>
        <v>0</v>
      </c>
      <c r="CZ1256" s="25">
        <f t="shared" si="147"/>
        <v>0</v>
      </c>
      <c r="DA1256" s="25">
        <f t="shared" si="399"/>
        <v>0</v>
      </c>
      <c r="DB1256" s="25">
        <f t="shared" si="400"/>
        <v>0</v>
      </c>
      <c r="DC1256" s="25">
        <f t="shared" si="401"/>
        <v>0</v>
      </c>
      <c r="DD1256" s="25">
        <f t="shared" si="402"/>
        <v>0</v>
      </c>
      <c r="DE1256" s="25">
        <f t="shared" si="403"/>
        <v>0</v>
      </c>
      <c r="DF1256" s="25">
        <f t="shared" si="404"/>
        <v>0</v>
      </c>
      <c r="DG1256" s="25">
        <f t="shared" si="148"/>
        <v>0</v>
      </c>
      <c r="DH1256" s="25">
        <f t="shared" si="148"/>
        <v>0</v>
      </c>
      <c r="DI1256" s="25">
        <f t="shared" si="148"/>
        <v>0</v>
      </c>
      <c r="DJ1256" s="25">
        <f t="shared" si="149"/>
        <v>0</v>
      </c>
      <c r="DK1256" s="25">
        <f t="shared" si="149"/>
        <v>0</v>
      </c>
      <c r="DL1256" s="25">
        <f t="shared" si="149"/>
        <v>0</v>
      </c>
      <c r="DM1256" s="30"/>
      <c r="DN1256" s="30"/>
      <c r="DO1256" s="30"/>
      <c r="DP1256" s="25">
        <f t="shared" si="150"/>
        <v>0</v>
      </c>
      <c r="DQ1256" s="25">
        <f t="shared" si="151"/>
        <v>0</v>
      </c>
      <c r="DR1256" s="25">
        <f t="shared" si="152"/>
        <v>0</v>
      </c>
      <c r="DS1256" s="25">
        <f t="shared" si="153"/>
        <v>0</v>
      </c>
      <c r="DT1256" s="25">
        <f t="shared" si="154"/>
        <v>0</v>
      </c>
      <c r="DU1256" s="25">
        <f t="shared" si="155"/>
        <v>0</v>
      </c>
      <c r="DV1256" s="25">
        <f t="shared" si="405"/>
        <v>0</v>
      </c>
      <c r="DW1256" s="25">
        <f t="shared" si="406"/>
        <v>0</v>
      </c>
      <c r="DX1256" s="25">
        <f t="shared" si="407"/>
        <v>0</v>
      </c>
      <c r="DY1256" s="25">
        <f t="shared" si="408"/>
        <v>0</v>
      </c>
      <c r="DZ1256" s="25">
        <f t="shared" si="409"/>
        <v>0</v>
      </c>
      <c r="EA1256" s="25">
        <f t="shared" si="410"/>
        <v>0</v>
      </c>
      <c r="EB1256" s="25">
        <f t="shared" si="156"/>
        <v>0</v>
      </c>
      <c r="EC1256" s="25">
        <f t="shared" si="156"/>
        <v>0</v>
      </c>
      <c r="ED1256" s="25">
        <f t="shared" si="156"/>
        <v>0</v>
      </c>
      <c r="EE1256" s="25">
        <f t="shared" si="157"/>
        <v>0</v>
      </c>
      <c r="EF1256" s="25">
        <f t="shared" si="157"/>
        <v>0</v>
      </c>
      <c r="EG1256" s="25">
        <f t="shared" si="157"/>
        <v>0</v>
      </c>
      <c r="EH1256" s="30"/>
      <c r="EI1256" s="30"/>
      <c r="EJ1256" s="30"/>
      <c r="EK1256" s="25">
        <f t="shared" si="158"/>
        <v>0</v>
      </c>
      <c r="EL1256" s="25">
        <f t="shared" si="159"/>
        <v>0</v>
      </c>
      <c r="EM1256" s="25">
        <f t="shared" si="160"/>
        <v>0</v>
      </c>
      <c r="EN1256" s="25">
        <f t="shared" si="161"/>
        <v>0</v>
      </c>
      <c r="EO1256" s="25">
        <f t="shared" si="162"/>
        <v>0</v>
      </c>
      <c r="EP1256" s="25">
        <f t="shared" si="163"/>
        <v>0</v>
      </c>
      <c r="EQ1256" s="25">
        <f t="shared" si="411"/>
        <v>0</v>
      </c>
      <c r="ER1256" s="25">
        <f t="shared" si="412"/>
        <v>0</v>
      </c>
      <c r="ES1256" s="25">
        <f t="shared" si="413"/>
        <v>0</v>
      </c>
      <c r="ET1256" s="25">
        <f t="shared" si="414"/>
        <v>0</v>
      </c>
      <c r="EU1256" s="25">
        <f t="shared" si="415"/>
        <v>0</v>
      </c>
      <c r="EV1256" s="25">
        <f t="shared" si="416"/>
        <v>0</v>
      </c>
      <c r="EW1256" s="25">
        <f t="shared" si="164"/>
        <v>0</v>
      </c>
      <c r="EX1256" s="25">
        <f t="shared" si="164"/>
        <v>0</v>
      </c>
      <c r="EY1256" s="25">
        <f t="shared" si="164"/>
        <v>0</v>
      </c>
      <c r="EZ1256" s="25">
        <f t="shared" si="165"/>
        <v>0</v>
      </c>
      <c r="FA1256" s="25">
        <f t="shared" si="165"/>
        <v>0</v>
      </c>
      <c r="FB1256" s="25">
        <f t="shared" si="165"/>
        <v>0</v>
      </c>
      <c r="FC1256" s="30"/>
      <c r="FD1256" s="30"/>
      <c r="FE1256" s="30"/>
      <c r="FF1256" s="25">
        <f t="shared" si="166"/>
        <v>0</v>
      </c>
      <c r="FG1256" s="25">
        <f t="shared" si="167"/>
        <v>0</v>
      </c>
      <c r="FH1256" s="25">
        <f t="shared" si="168"/>
        <v>0</v>
      </c>
      <c r="FI1256" s="25">
        <f t="shared" si="169"/>
        <v>0</v>
      </c>
      <c r="FJ1256" s="25">
        <f t="shared" si="170"/>
        <v>0</v>
      </c>
      <c r="FK1256" s="25">
        <f t="shared" si="171"/>
        <v>0</v>
      </c>
      <c r="FL1256" s="25">
        <f t="shared" si="417"/>
        <v>0</v>
      </c>
      <c r="FM1256" s="25">
        <f t="shared" si="418"/>
        <v>0</v>
      </c>
      <c r="FN1256" s="25">
        <f t="shared" si="419"/>
        <v>0</v>
      </c>
      <c r="FO1256" s="25">
        <f t="shared" si="420"/>
        <v>0</v>
      </c>
      <c r="FP1256" s="25">
        <f t="shared" si="421"/>
        <v>0</v>
      </c>
      <c r="FQ1256" s="25">
        <f t="shared" si="422"/>
        <v>0</v>
      </c>
      <c r="FR1256" s="25">
        <f t="shared" si="172"/>
        <v>0</v>
      </c>
      <c r="FS1256" s="25">
        <f t="shared" si="172"/>
        <v>0</v>
      </c>
      <c r="FT1256" s="25">
        <f t="shared" si="172"/>
        <v>0</v>
      </c>
      <c r="FU1256" s="25">
        <f t="shared" si="173"/>
        <v>0</v>
      </c>
      <c r="FV1256" s="25">
        <f t="shared" si="173"/>
        <v>0</v>
      </c>
      <c r="FW1256" s="25">
        <f t="shared" si="173"/>
        <v>0</v>
      </c>
      <c r="FX1256" s="30"/>
      <c r="FY1256" s="30"/>
      <c r="FZ1256" s="30"/>
      <c r="GA1256" s="25">
        <f t="shared" si="174"/>
        <v>0</v>
      </c>
      <c r="GB1256" s="25">
        <f t="shared" si="175"/>
        <v>0</v>
      </c>
      <c r="GC1256" s="25">
        <f t="shared" si="176"/>
        <v>0</v>
      </c>
      <c r="GD1256" s="25">
        <f t="shared" si="177"/>
        <v>0</v>
      </c>
      <c r="GE1256" s="25">
        <f t="shared" si="178"/>
        <v>0</v>
      </c>
      <c r="GF1256" s="25">
        <f t="shared" si="179"/>
        <v>0</v>
      </c>
      <c r="GG1256" s="25">
        <f t="shared" si="423"/>
        <v>0</v>
      </c>
      <c r="GH1256" s="25">
        <f t="shared" si="424"/>
        <v>0</v>
      </c>
      <c r="GI1256" s="25">
        <f t="shared" si="425"/>
        <v>0</v>
      </c>
      <c r="GJ1256" s="25">
        <f t="shared" si="426"/>
        <v>0</v>
      </c>
      <c r="GK1256" s="25">
        <f t="shared" si="427"/>
        <v>0</v>
      </c>
      <c r="GL1256" s="25">
        <f t="shared" si="428"/>
        <v>0</v>
      </c>
      <c r="GM1256" s="25">
        <f t="shared" si="180"/>
        <v>0</v>
      </c>
      <c r="GN1256" s="25">
        <f t="shared" si="180"/>
        <v>0</v>
      </c>
      <c r="GO1256" s="25">
        <f t="shared" si="180"/>
        <v>0</v>
      </c>
      <c r="GP1256" s="25">
        <f t="shared" si="181"/>
        <v>0</v>
      </c>
      <c r="GQ1256" s="25">
        <f t="shared" si="181"/>
        <v>0</v>
      </c>
      <c r="GR1256" s="25">
        <f t="shared" si="181"/>
        <v>0</v>
      </c>
      <c r="GS1256" s="30"/>
      <c r="GT1256" s="30"/>
      <c r="GU1256" s="30"/>
      <c r="GV1256" s="25">
        <f t="shared" si="182"/>
        <v>0</v>
      </c>
      <c r="GW1256" s="25">
        <f t="shared" si="183"/>
        <v>0</v>
      </c>
      <c r="GX1256" s="25">
        <f t="shared" si="184"/>
        <v>0</v>
      </c>
      <c r="GY1256" s="25">
        <f t="shared" si="185"/>
        <v>0</v>
      </c>
      <c r="GZ1256" s="25">
        <f t="shared" si="186"/>
        <v>0</v>
      </c>
      <c r="HA1256" s="25">
        <f t="shared" si="187"/>
        <v>0</v>
      </c>
      <c r="HB1256" s="25">
        <f t="shared" si="429"/>
        <v>0</v>
      </c>
      <c r="HC1256" s="25">
        <f t="shared" si="430"/>
        <v>0</v>
      </c>
      <c r="HD1256" s="25">
        <f t="shared" si="431"/>
        <v>0</v>
      </c>
      <c r="HE1256" s="25">
        <f t="shared" si="432"/>
        <v>0</v>
      </c>
      <c r="HF1256" s="25">
        <f t="shared" si="433"/>
        <v>0</v>
      </c>
      <c r="HG1256" s="25">
        <f t="shared" si="434"/>
        <v>0</v>
      </c>
      <c r="HH1256" s="25">
        <f t="shared" si="188"/>
        <v>0</v>
      </c>
      <c r="HI1256" s="25">
        <f t="shared" si="188"/>
        <v>0</v>
      </c>
      <c r="HJ1256" s="25">
        <f t="shared" si="188"/>
        <v>0</v>
      </c>
      <c r="HK1256" s="25">
        <f t="shared" si="189"/>
        <v>0</v>
      </c>
      <c r="HL1256" s="25">
        <f t="shared" si="189"/>
        <v>0</v>
      </c>
      <c r="HM1256" s="25">
        <f t="shared" si="189"/>
        <v>0</v>
      </c>
      <c r="HN1256" s="30"/>
      <c r="HO1256" s="30"/>
      <c r="HP1256" s="30"/>
      <c r="HQ1256" s="25">
        <f t="shared" si="190"/>
        <v>0</v>
      </c>
      <c r="HR1256" s="25">
        <f t="shared" si="191"/>
        <v>0</v>
      </c>
      <c r="HS1256" s="25">
        <f t="shared" si="192"/>
        <v>0</v>
      </c>
      <c r="HT1256" s="25">
        <f t="shared" si="193"/>
        <v>0</v>
      </c>
      <c r="HU1256" s="25">
        <f t="shared" si="194"/>
        <v>0</v>
      </c>
      <c r="HV1256" s="25">
        <f t="shared" si="195"/>
        <v>0</v>
      </c>
      <c r="HW1256" s="25">
        <f t="shared" si="435"/>
        <v>0</v>
      </c>
      <c r="HX1256" s="25">
        <f t="shared" si="436"/>
        <v>0</v>
      </c>
      <c r="HY1256" s="25">
        <f t="shared" si="437"/>
        <v>0</v>
      </c>
      <c r="HZ1256" s="25">
        <f t="shared" si="438"/>
        <v>0</v>
      </c>
      <c r="IA1256" s="25">
        <f t="shared" si="439"/>
        <v>0</v>
      </c>
      <c r="IB1256" s="25">
        <f t="shared" si="440"/>
        <v>0</v>
      </c>
      <c r="IC1256" s="25">
        <f t="shared" si="196"/>
        <v>0</v>
      </c>
      <c r="ID1256" s="25">
        <f t="shared" si="196"/>
        <v>0</v>
      </c>
      <c r="IE1256" s="25">
        <f t="shared" si="196"/>
        <v>0</v>
      </c>
      <c r="IF1256" s="25">
        <f t="shared" si="197"/>
        <v>0</v>
      </c>
      <c r="IG1256" s="25">
        <f t="shared" si="197"/>
        <v>0</v>
      </c>
      <c r="IH1256" s="25">
        <f t="shared" si="197"/>
        <v>0</v>
      </c>
      <c r="II1256" s="30"/>
      <c r="IJ1256" s="30"/>
      <c r="IK1256" s="30"/>
      <c r="IL1256" s="25">
        <f t="shared" si="198"/>
        <v>0</v>
      </c>
      <c r="IM1256" s="25">
        <f t="shared" si="199"/>
        <v>0</v>
      </c>
      <c r="IN1256" s="25">
        <f t="shared" si="200"/>
        <v>0</v>
      </c>
      <c r="IO1256" s="25">
        <f t="shared" si="201"/>
        <v>0</v>
      </c>
      <c r="IP1256" s="25">
        <f t="shared" si="202"/>
        <v>0</v>
      </c>
      <c r="IQ1256" s="25">
        <f t="shared" si="203"/>
        <v>0</v>
      </c>
      <c r="IR1256" s="25">
        <f t="shared" si="441"/>
        <v>0</v>
      </c>
      <c r="IS1256" s="25">
        <f t="shared" si="442"/>
        <v>0</v>
      </c>
      <c r="IT1256" s="25">
        <f t="shared" si="443"/>
        <v>0</v>
      </c>
      <c r="IU1256" s="25">
        <f t="shared" si="444"/>
        <v>0</v>
      </c>
      <c r="IV1256" s="25">
        <f t="shared" si="445"/>
        <v>0</v>
      </c>
      <c r="IW1256" s="25">
        <f t="shared" si="446"/>
        <v>0</v>
      </c>
      <c r="IX1256" s="25">
        <f t="shared" si="204"/>
        <v>0</v>
      </c>
      <c r="IY1256" s="25">
        <f t="shared" si="204"/>
        <v>0</v>
      </c>
      <c r="IZ1256" s="25">
        <f t="shared" si="204"/>
        <v>0</v>
      </c>
      <c r="JA1256" s="25">
        <f t="shared" si="205"/>
        <v>0</v>
      </c>
      <c r="JB1256" s="25">
        <f t="shared" si="205"/>
        <v>0</v>
      </c>
      <c r="JC1256" s="25">
        <f t="shared" si="205"/>
        <v>0</v>
      </c>
      <c r="JD1256" s="30"/>
      <c r="JE1256" s="30"/>
      <c r="JF1256" s="30"/>
      <c r="JG1256" s="25">
        <f t="shared" si="206"/>
        <v>0</v>
      </c>
      <c r="JH1256" s="25">
        <f t="shared" si="207"/>
        <v>0</v>
      </c>
      <c r="JI1256" s="25">
        <f t="shared" si="208"/>
        <v>0</v>
      </c>
      <c r="JJ1256" s="25">
        <f t="shared" si="209"/>
        <v>0</v>
      </c>
      <c r="JK1256" s="25">
        <f t="shared" si="210"/>
        <v>0</v>
      </c>
      <c r="JL1256" s="25">
        <f t="shared" si="211"/>
        <v>0</v>
      </c>
      <c r="JM1256" s="25">
        <f t="shared" si="447"/>
        <v>0</v>
      </c>
      <c r="JN1256" s="25">
        <f t="shared" si="448"/>
        <v>0</v>
      </c>
      <c r="JO1256" s="25">
        <f t="shared" si="449"/>
        <v>0</v>
      </c>
      <c r="JP1256" s="25">
        <f t="shared" si="450"/>
        <v>0</v>
      </c>
      <c r="JQ1256" s="25">
        <f t="shared" si="451"/>
        <v>0</v>
      </c>
      <c r="JR1256" s="25">
        <f t="shared" si="452"/>
        <v>0</v>
      </c>
      <c r="JS1256" s="25">
        <f t="shared" si="212"/>
        <v>0</v>
      </c>
      <c r="JT1256" s="25">
        <f t="shared" si="212"/>
        <v>0</v>
      </c>
      <c r="JU1256" s="25">
        <f t="shared" si="212"/>
        <v>0</v>
      </c>
      <c r="JV1256" s="25">
        <f t="shared" si="213"/>
        <v>0</v>
      </c>
      <c r="JW1256" s="25">
        <f t="shared" si="213"/>
        <v>0</v>
      </c>
      <c r="JX1256" s="25">
        <f t="shared" si="213"/>
        <v>0</v>
      </c>
      <c r="JY1256" s="30"/>
      <c r="JZ1256" s="30"/>
      <c r="KA1256" s="30"/>
      <c r="KB1256" s="25">
        <f t="shared" si="214"/>
        <v>0</v>
      </c>
      <c r="KC1256" s="25">
        <f t="shared" si="215"/>
        <v>0</v>
      </c>
      <c r="KD1256" s="25">
        <f t="shared" si="216"/>
        <v>0</v>
      </c>
      <c r="KE1256" s="25">
        <f t="shared" si="217"/>
        <v>0</v>
      </c>
      <c r="KF1256" s="25">
        <f t="shared" si="218"/>
        <v>0</v>
      </c>
      <c r="KG1256" s="25">
        <f t="shared" si="219"/>
        <v>0</v>
      </c>
      <c r="KH1256" s="25">
        <f t="shared" si="453"/>
        <v>0</v>
      </c>
      <c r="KI1256" s="25">
        <f t="shared" si="454"/>
        <v>0</v>
      </c>
      <c r="KJ1256" s="25">
        <f t="shared" si="455"/>
        <v>0</v>
      </c>
      <c r="KK1256" s="25">
        <f t="shared" si="456"/>
        <v>0</v>
      </c>
      <c r="KL1256" s="25">
        <f t="shared" si="457"/>
        <v>0</v>
      </c>
      <c r="KM1256" s="25">
        <f t="shared" si="458"/>
        <v>0</v>
      </c>
      <c r="KN1256" s="25">
        <f t="shared" si="220"/>
        <v>0</v>
      </c>
      <c r="KO1256" s="25">
        <f t="shared" si="220"/>
        <v>0</v>
      </c>
      <c r="KP1256" s="25">
        <f t="shared" si="220"/>
        <v>0</v>
      </c>
      <c r="KQ1256" s="25">
        <f t="shared" si="221"/>
        <v>0</v>
      </c>
      <c r="KR1256" s="25">
        <f t="shared" si="221"/>
        <v>0</v>
      </c>
      <c r="KS1256" s="25">
        <f t="shared" si="221"/>
        <v>0</v>
      </c>
      <c r="KT1256" s="30"/>
      <c r="KU1256" s="30"/>
      <c r="KV1256" s="30"/>
      <c r="KW1256" s="25">
        <f t="shared" si="222"/>
        <v>0</v>
      </c>
      <c r="KX1256" s="25">
        <f t="shared" si="223"/>
        <v>0</v>
      </c>
      <c r="KY1256" s="25">
        <f t="shared" si="224"/>
        <v>0</v>
      </c>
      <c r="KZ1256" s="25">
        <f t="shared" si="225"/>
        <v>0</v>
      </c>
      <c r="LA1256" s="25">
        <f t="shared" si="226"/>
        <v>0</v>
      </c>
      <c r="LB1256" s="25">
        <f t="shared" si="227"/>
        <v>0</v>
      </c>
      <c r="LC1256" s="25">
        <f t="shared" si="459"/>
        <v>0</v>
      </c>
      <c r="LD1256" s="25">
        <f t="shared" si="460"/>
        <v>0</v>
      </c>
      <c r="LE1256" s="25">
        <f t="shared" si="461"/>
        <v>0</v>
      </c>
      <c r="LF1256" s="25">
        <f t="shared" si="462"/>
        <v>0</v>
      </c>
      <c r="LG1256" s="25">
        <f t="shared" si="463"/>
        <v>0</v>
      </c>
      <c r="LH1256" s="25">
        <f t="shared" si="464"/>
        <v>0</v>
      </c>
      <c r="LI1256" s="25">
        <f t="shared" si="228"/>
        <v>0</v>
      </c>
      <c r="LJ1256" s="25">
        <f t="shared" si="228"/>
        <v>0</v>
      </c>
      <c r="LK1256" s="25">
        <f t="shared" si="228"/>
        <v>0</v>
      </c>
      <c r="LL1256" s="25">
        <f t="shared" si="229"/>
        <v>0</v>
      </c>
      <c r="LM1256" s="25">
        <f t="shared" si="229"/>
        <v>0</v>
      </c>
      <c r="LN1256" s="25">
        <f t="shared" si="229"/>
        <v>0</v>
      </c>
      <c r="LO1256" s="30"/>
      <c r="LP1256" s="30"/>
      <c r="LQ1256" s="30"/>
      <c r="LR1256" s="25">
        <f t="shared" si="230"/>
        <v>0</v>
      </c>
      <c r="LS1256" s="25">
        <f t="shared" si="231"/>
        <v>0</v>
      </c>
      <c r="LT1256" s="25">
        <f t="shared" si="232"/>
        <v>0</v>
      </c>
      <c r="LU1256" s="25">
        <f t="shared" si="233"/>
        <v>0</v>
      </c>
      <c r="LV1256" s="25">
        <f t="shared" si="234"/>
        <v>0</v>
      </c>
      <c r="LW1256" s="25">
        <f t="shared" si="235"/>
        <v>0</v>
      </c>
      <c r="LX1256" s="25">
        <f t="shared" si="465"/>
        <v>0</v>
      </c>
      <c r="LY1256" s="25">
        <f t="shared" si="466"/>
        <v>0</v>
      </c>
      <c r="LZ1256" s="25">
        <f t="shared" si="467"/>
        <v>0</v>
      </c>
      <c r="MA1256" s="25">
        <f t="shared" si="468"/>
        <v>0</v>
      </c>
      <c r="MB1256" s="25">
        <f t="shared" si="469"/>
        <v>0</v>
      </c>
      <c r="MC1256" s="25">
        <f t="shared" si="470"/>
        <v>0</v>
      </c>
      <c r="MD1256" s="25">
        <f t="shared" si="236"/>
        <v>0</v>
      </c>
      <c r="ME1256" s="25">
        <f t="shared" si="236"/>
        <v>0</v>
      </c>
      <c r="MF1256" s="25">
        <f t="shared" si="236"/>
        <v>0</v>
      </c>
      <c r="MG1256" s="25">
        <f t="shared" si="237"/>
        <v>0</v>
      </c>
      <c r="MH1256" s="25">
        <f t="shared" si="237"/>
        <v>0</v>
      </c>
      <c r="MI1256" s="25">
        <f t="shared" si="237"/>
        <v>0</v>
      </c>
      <c r="MJ1256" s="30"/>
      <c r="MK1256" s="30"/>
      <c r="ML1256" s="30"/>
      <c r="MM1256" s="25">
        <f t="shared" si="238"/>
        <v>0</v>
      </c>
      <c r="MN1256" s="25">
        <f t="shared" si="239"/>
        <v>0</v>
      </c>
      <c r="MO1256" s="25">
        <f t="shared" si="240"/>
        <v>0</v>
      </c>
      <c r="MP1256" s="25">
        <f t="shared" si="241"/>
        <v>0</v>
      </c>
      <c r="MQ1256" s="25">
        <f t="shared" si="242"/>
        <v>0</v>
      </c>
      <c r="MR1256" s="25">
        <f t="shared" si="243"/>
        <v>0</v>
      </c>
      <c r="MS1256" s="25">
        <f t="shared" si="471"/>
        <v>0</v>
      </c>
      <c r="MT1256" s="25">
        <f t="shared" si="472"/>
        <v>0</v>
      </c>
      <c r="MU1256" s="25">
        <f t="shared" si="473"/>
        <v>0</v>
      </c>
      <c r="MV1256" s="25">
        <f t="shared" si="474"/>
        <v>0</v>
      </c>
      <c r="MW1256" s="25">
        <f t="shared" si="475"/>
        <v>0</v>
      </c>
      <c r="MX1256" s="25">
        <f t="shared" si="476"/>
        <v>0</v>
      </c>
      <c r="MY1256" s="25">
        <f t="shared" si="244"/>
        <v>0</v>
      </c>
      <c r="MZ1256" s="25">
        <f t="shared" si="244"/>
        <v>0</v>
      </c>
      <c r="NA1256" s="25">
        <f t="shared" si="244"/>
        <v>0</v>
      </c>
      <c r="NB1256" s="25">
        <f t="shared" si="245"/>
        <v>0</v>
      </c>
      <c r="NC1256" s="25">
        <f t="shared" si="245"/>
        <v>0</v>
      </c>
      <c r="ND1256" s="25">
        <f t="shared" si="245"/>
        <v>0</v>
      </c>
      <c r="NE1256" s="30"/>
      <c r="NF1256" s="30"/>
      <c r="NG1256" s="30"/>
      <c r="NH1256" s="25">
        <f t="shared" si="246"/>
        <v>0</v>
      </c>
      <c r="NI1256" s="25">
        <f t="shared" si="247"/>
        <v>0</v>
      </c>
      <c r="NJ1256" s="25">
        <f t="shared" si="248"/>
        <v>0</v>
      </c>
      <c r="NK1256" s="25">
        <f t="shared" si="249"/>
        <v>0</v>
      </c>
      <c r="NL1256" s="25">
        <f t="shared" si="250"/>
        <v>0</v>
      </c>
      <c r="NM1256" s="25">
        <f t="shared" si="251"/>
        <v>0</v>
      </c>
      <c r="NN1256" s="25">
        <f t="shared" si="477"/>
        <v>0</v>
      </c>
      <c r="NO1256" s="25">
        <f t="shared" si="478"/>
        <v>0</v>
      </c>
      <c r="NP1256" s="25">
        <f t="shared" si="479"/>
        <v>0</v>
      </c>
      <c r="NQ1256" s="25">
        <f t="shared" si="480"/>
        <v>0</v>
      </c>
      <c r="NR1256" s="25">
        <f t="shared" si="481"/>
        <v>0</v>
      </c>
      <c r="NS1256" s="25">
        <f t="shared" si="482"/>
        <v>0</v>
      </c>
      <c r="NT1256" s="25">
        <f t="shared" si="252"/>
        <v>0</v>
      </c>
      <c r="NU1256" s="25">
        <f t="shared" si="252"/>
        <v>0</v>
      </c>
      <c r="NV1256" s="25">
        <f t="shared" si="252"/>
        <v>0</v>
      </c>
      <c r="NW1256" s="25">
        <f t="shared" si="253"/>
        <v>0</v>
      </c>
      <c r="NX1256" s="25">
        <f t="shared" si="253"/>
        <v>0</v>
      </c>
      <c r="NY1256" s="25">
        <f t="shared" si="253"/>
        <v>0</v>
      </c>
      <c r="NZ1256" s="30"/>
      <c r="OA1256" s="30"/>
      <c r="OB1256" s="30"/>
      <c r="OC1256" s="25">
        <f t="shared" si="254"/>
        <v>0</v>
      </c>
      <c r="OD1256" s="25">
        <f t="shared" si="255"/>
        <v>0</v>
      </c>
      <c r="OE1256" s="25">
        <f t="shared" si="256"/>
        <v>0</v>
      </c>
      <c r="OF1256" s="25">
        <f t="shared" si="257"/>
        <v>0</v>
      </c>
      <c r="OG1256" s="25">
        <f t="shared" si="258"/>
        <v>0</v>
      </c>
      <c r="OH1256" s="25">
        <f t="shared" si="259"/>
        <v>0</v>
      </c>
      <c r="OI1256" s="25">
        <f t="shared" si="483"/>
        <v>0</v>
      </c>
      <c r="OJ1256" s="25">
        <f t="shared" si="484"/>
        <v>0</v>
      </c>
      <c r="OK1256" s="25">
        <f t="shared" si="485"/>
        <v>0</v>
      </c>
      <c r="OL1256" s="25">
        <f t="shared" si="486"/>
        <v>0</v>
      </c>
      <c r="OM1256" s="25">
        <f t="shared" si="487"/>
        <v>0</v>
      </c>
      <c r="ON1256" s="25">
        <f t="shared" si="488"/>
        <v>0</v>
      </c>
      <c r="OO1256" s="25">
        <f t="shared" si="260"/>
        <v>0</v>
      </c>
      <c r="OP1256" s="25">
        <f t="shared" si="260"/>
        <v>0</v>
      </c>
      <c r="OQ1256" s="25">
        <f t="shared" si="260"/>
        <v>0</v>
      </c>
      <c r="OR1256" s="25">
        <f t="shared" si="261"/>
        <v>0</v>
      </c>
      <c r="OS1256" s="25">
        <f t="shared" si="261"/>
        <v>0</v>
      </c>
      <c r="OT1256" s="25">
        <f t="shared" si="261"/>
        <v>0</v>
      </c>
      <c r="OU1256" s="30"/>
      <c r="OV1256" s="30"/>
      <c r="OW1256" s="30"/>
      <c r="OX1256" s="25">
        <f t="shared" si="262"/>
        <v>0</v>
      </c>
      <c r="OY1256" s="25">
        <f t="shared" si="263"/>
        <v>0</v>
      </c>
      <c r="OZ1256" s="25">
        <f t="shared" si="264"/>
        <v>0</v>
      </c>
      <c r="PA1256" s="25">
        <f t="shared" si="265"/>
        <v>0</v>
      </c>
      <c r="PB1256" s="25">
        <f t="shared" si="266"/>
        <v>0</v>
      </c>
      <c r="PC1256" s="25">
        <f t="shared" si="267"/>
        <v>0</v>
      </c>
      <c r="PD1256" s="25">
        <f t="shared" si="489"/>
        <v>0</v>
      </c>
      <c r="PE1256" s="25">
        <f t="shared" si="490"/>
        <v>0</v>
      </c>
      <c r="PF1256" s="25">
        <f t="shared" si="491"/>
        <v>0</v>
      </c>
      <c r="PG1256" s="25">
        <f t="shared" si="492"/>
        <v>0</v>
      </c>
      <c r="PH1256" s="25">
        <f t="shared" si="493"/>
        <v>0</v>
      </c>
      <c r="PI1256" s="25">
        <f t="shared" si="494"/>
        <v>0</v>
      </c>
      <c r="PJ1256" s="25">
        <f t="shared" si="268"/>
        <v>0</v>
      </c>
      <c r="PK1256" s="25">
        <f t="shared" si="268"/>
        <v>0</v>
      </c>
      <c r="PL1256" s="25">
        <f t="shared" si="268"/>
        <v>0</v>
      </c>
      <c r="PM1256" s="25">
        <f t="shared" si="269"/>
        <v>0</v>
      </c>
      <c r="PN1256" s="25">
        <f t="shared" si="269"/>
        <v>0</v>
      </c>
      <c r="PO1256" s="25">
        <f t="shared" si="269"/>
        <v>0</v>
      </c>
      <c r="PP1256" s="30"/>
      <c r="PQ1256" s="30"/>
      <c r="PR1256" s="30"/>
      <c r="PS1256" s="25">
        <f t="shared" si="270"/>
        <v>0</v>
      </c>
      <c r="PT1256" s="25">
        <f t="shared" si="271"/>
        <v>0</v>
      </c>
      <c r="PU1256" s="25">
        <f t="shared" si="272"/>
        <v>0</v>
      </c>
      <c r="PV1256" s="25">
        <f t="shared" si="273"/>
        <v>0</v>
      </c>
      <c r="PW1256" s="25">
        <f t="shared" si="274"/>
        <v>0</v>
      </c>
      <c r="PX1256" s="25">
        <f t="shared" si="275"/>
        <v>0</v>
      </c>
      <c r="PY1256" s="25">
        <f t="shared" si="495"/>
        <v>0</v>
      </c>
      <c r="PZ1256" s="25">
        <f t="shared" si="496"/>
        <v>0</v>
      </c>
      <c r="QA1256" s="25">
        <f t="shared" si="497"/>
        <v>0</v>
      </c>
      <c r="QB1256" s="25">
        <f t="shared" si="498"/>
        <v>0</v>
      </c>
      <c r="QC1256" s="25">
        <f t="shared" si="499"/>
        <v>0</v>
      </c>
      <c r="QD1256" s="25">
        <f t="shared" si="500"/>
        <v>0</v>
      </c>
      <c r="QE1256" s="25">
        <f t="shared" si="276"/>
        <v>0</v>
      </c>
      <c r="QF1256" s="25">
        <f t="shared" si="276"/>
        <v>0</v>
      </c>
      <c r="QG1256" s="25">
        <f t="shared" si="276"/>
        <v>0</v>
      </c>
      <c r="QH1256" s="25">
        <f t="shared" si="277"/>
        <v>0</v>
      </c>
      <c r="QI1256" s="25">
        <f t="shared" si="277"/>
        <v>0</v>
      </c>
      <c r="QJ1256" s="25">
        <f t="shared" si="277"/>
        <v>0</v>
      </c>
      <c r="QK1256" s="30"/>
      <c r="QL1256" s="30"/>
      <c r="QM1256" s="30"/>
      <c r="QN1256" s="25">
        <f t="shared" si="278"/>
        <v>0</v>
      </c>
      <c r="QO1256" s="25">
        <f t="shared" si="279"/>
        <v>0</v>
      </c>
      <c r="QP1256" s="25">
        <f t="shared" si="280"/>
        <v>0</v>
      </c>
      <c r="QQ1256" s="25">
        <f t="shared" si="281"/>
        <v>0</v>
      </c>
      <c r="QR1256" s="25">
        <f t="shared" si="282"/>
        <v>0</v>
      </c>
      <c r="QS1256" s="25">
        <f t="shared" si="283"/>
        <v>0</v>
      </c>
      <c r="QT1256" s="25">
        <f t="shared" si="501"/>
        <v>0</v>
      </c>
      <c r="QU1256" s="25">
        <f t="shared" si="502"/>
        <v>0</v>
      </c>
      <c r="QV1256" s="25">
        <f t="shared" si="503"/>
        <v>0</v>
      </c>
      <c r="QW1256" s="25">
        <f t="shared" si="504"/>
        <v>0</v>
      </c>
      <c r="QX1256" s="25">
        <f t="shared" si="505"/>
        <v>0</v>
      </c>
      <c r="QY1256" s="25">
        <f t="shared" si="506"/>
        <v>0</v>
      </c>
      <c r="QZ1256" s="25">
        <f t="shared" si="284"/>
        <v>0</v>
      </c>
      <c r="RA1256" s="25">
        <f t="shared" si="284"/>
        <v>0</v>
      </c>
      <c r="RB1256" s="25">
        <f t="shared" si="284"/>
        <v>0</v>
      </c>
      <c r="RC1256" s="25">
        <f t="shared" si="285"/>
        <v>0</v>
      </c>
      <c r="RD1256" s="25">
        <f t="shared" si="285"/>
        <v>0</v>
      </c>
      <c r="RE1256" s="25">
        <f t="shared" si="285"/>
        <v>0</v>
      </c>
      <c r="RF1256" s="30"/>
      <c r="RG1256" s="30"/>
      <c r="RH1256" s="30"/>
      <c r="RI1256" s="25">
        <f t="shared" si="286"/>
        <v>0</v>
      </c>
      <c r="RJ1256" s="25">
        <f t="shared" si="287"/>
        <v>0</v>
      </c>
      <c r="RK1256" s="25">
        <f t="shared" si="288"/>
        <v>0</v>
      </c>
      <c r="RL1256" s="25">
        <f t="shared" si="289"/>
        <v>0</v>
      </c>
      <c r="RM1256" s="25">
        <f t="shared" si="290"/>
        <v>0</v>
      </c>
      <c r="RN1256" s="25">
        <f t="shared" si="291"/>
        <v>0</v>
      </c>
      <c r="RO1256" s="25">
        <f t="shared" si="507"/>
        <v>0</v>
      </c>
      <c r="RP1256" s="25">
        <f t="shared" si="508"/>
        <v>0</v>
      </c>
      <c r="RQ1256" s="25">
        <f t="shared" si="509"/>
        <v>0</v>
      </c>
      <c r="RR1256" s="25">
        <f t="shared" si="510"/>
        <v>0</v>
      </c>
      <c r="RS1256" s="25">
        <f t="shared" si="511"/>
        <v>0</v>
      </c>
      <c r="RT1256" s="25">
        <f t="shared" si="512"/>
        <v>0</v>
      </c>
      <c r="RU1256" s="25">
        <f t="shared" si="292"/>
        <v>0</v>
      </c>
      <c r="RV1256" s="25">
        <f t="shared" si="292"/>
        <v>0</v>
      </c>
      <c r="RW1256" s="25">
        <f t="shared" si="292"/>
        <v>0</v>
      </c>
      <c r="RX1256" s="25">
        <f t="shared" si="293"/>
        <v>0</v>
      </c>
      <c r="RY1256" s="25">
        <f t="shared" si="293"/>
        <v>0</v>
      </c>
      <c r="RZ1256" s="25">
        <f t="shared" si="293"/>
        <v>0</v>
      </c>
      <c r="SA1256" s="30"/>
      <c r="SB1256" s="30"/>
      <c r="SC1256" s="30"/>
      <c r="SD1256" s="25">
        <f t="shared" si="294"/>
        <v>0</v>
      </c>
      <c r="SE1256" s="25">
        <f t="shared" si="295"/>
        <v>0</v>
      </c>
      <c r="SF1256" s="25">
        <f t="shared" si="296"/>
        <v>0</v>
      </c>
      <c r="SG1256" s="25">
        <f t="shared" si="297"/>
        <v>0</v>
      </c>
      <c r="SH1256" s="25">
        <f t="shared" si="298"/>
        <v>0</v>
      </c>
      <c r="SI1256" s="25">
        <f t="shared" si="299"/>
        <v>0</v>
      </c>
      <c r="SJ1256" s="25">
        <f t="shared" si="513"/>
        <v>0</v>
      </c>
      <c r="SK1256" s="25">
        <f t="shared" si="514"/>
        <v>0</v>
      </c>
      <c r="SL1256" s="25">
        <f t="shared" si="515"/>
        <v>0</v>
      </c>
      <c r="SM1256" s="25">
        <f t="shared" si="516"/>
        <v>0</v>
      </c>
      <c r="SN1256" s="25">
        <f t="shared" si="517"/>
        <v>0</v>
      </c>
      <c r="SO1256" s="25">
        <f t="shared" si="518"/>
        <v>0</v>
      </c>
      <c r="SP1256" s="25">
        <f t="shared" si="300"/>
        <v>0</v>
      </c>
      <c r="SQ1256" s="25">
        <f t="shared" si="300"/>
        <v>0</v>
      </c>
      <c r="SR1256" s="25">
        <f t="shared" si="300"/>
        <v>0</v>
      </c>
      <c r="SS1256" s="25">
        <f t="shared" si="301"/>
        <v>0</v>
      </c>
      <c r="ST1256" s="25">
        <f t="shared" si="301"/>
        <v>0</v>
      </c>
      <c r="SU1256" s="25">
        <f t="shared" si="301"/>
        <v>0</v>
      </c>
      <c r="SV1256" s="30"/>
      <c r="SW1256" s="30"/>
      <c r="SX1256" s="30"/>
      <c r="SY1256" s="25">
        <f t="shared" si="302"/>
        <v>0</v>
      </c>
      <c r="SZ1256" s="25">
        <f t="shared" si="303"/>
        <v>0</v>
      </c>
      <c r="TA1256" s="25">
        <f t="shared" si="304"/>
        <v>0</v>
      </c>
      <c r="TB1256" s="25">
        <f t="shared" si="305"/>
        <v>0</v>
      </c>
      <c r="TC1256" s="25">
        <f t="shared" si="306"/>
        <v>0</v>
      </c>
      <c r="TD1256" s="25">
        <f t="shared" si="307"/>
        <v>0</v>
      </c>
      <c r="TE1256" s="25">
        <f t="shared" si="519"/>
        <v>0</v>
      </c>
      <c r="TF1256" s="25">
        <f t="shared" si="520"/>
        <v>0</v>
      </c>
      <c r="TG1256" s="25">
        <f t="shared" si="521"/>
        <v>0</v>
      </c>
      <c r="TH1256" s="25">
        <f t="shared" si="522"/>
        <v>0</v>
      </c>
      <c r="TI1256" s="25">
        <f t="shared" si="523"/>
        <v>0</v>
      </c>
      <c r="TJ1256" s="25">
        <f t="shared" si="524"/>
        <v>0</v>
      </c>
      <c r="TK1256" s="25">
        <f t="shared" si="308"/>
        <v>0</v>
      </c>
      <c r="TL1256" s="25">
        <f t="shared" si="308"/>
        <v>0</v>
      </c>
      <c r="TM1256" s="25">
        <f t="shared" si="308"/>
        <v>0</v>
      </c>
      <c r="TN1256" s="25">
        <f t="shared" si="309"/>
        <v>0</v>
      </c>
      <c r="TO1256" s="25">
        <f t="shared" si="309"/>
        <v>0</v>
      </c>
      <c r="TP1256" s="25">
        <f t="shared" si="309"/>
        <v>0</v>
      </c>
      <c r="TQ1256" s="30"/>
      <c r="TR1256" s="30"/>
      <c r="TS1256" s="30"/>
      <c r="TT1256" s="25">
        <f t="shared" si="310"/>
        <v>0</v>
      </c>
      <c r="TU1256" s="25">
        <f t="shared" si="311"/>
        <v>0</v>
      </c>
      <c r="TV1256" s="25">
        <f t="shared" si="312"/>
        <v>0</v>
      </c>
      <c r="TW1256" s="25">
        <f t="shared" si="313"/>
        <v>0</v>
      </c>
      <c r="TX1256" s="25">
        <f t="shared" si="314"/>
        <v>0</v>
      </c>
      <c r="TY1256" s="25">
        <f t="shared" si="315"/>
        <v>0</v>
      </c>
      <c r="TZ1256" s="25">
        <f t="shared" si="525"/>
        <v>0</v>
      </c>
      <c r="UA1256" s="25">
        <f t="shared" si="526"/>
        <v>0</v>
      </c>
      <c r="UB1256" s="25">
        <f t="shared" si="527"/>
        <v>0</v>
      </c>
      <c r="UC1256" s="25">
        <f t="shared" si="528"/>
        <v>0</v>
      </c>
      <c r="UD1256" s="25">
        <f t="shared" si="529"/>
        <v>0</v>
      </c>
      <c r="UE1256" s="25">
        <f t="shared" si="530"/>
        <v>0</v>
      </c>
      <c r="UF1256" s="25">
        <f t="shared" si="316"/>
        <v>0</v>
      </c>
      <c r="UG1256" s="25">
        <f t="shared" si="316"/>
        <v>0</v>
      </c>
      <c r="UH1256" s="25">
        <f t="shared" si="316"/>
        <v>0</v>
      </c>
      <c r="UI1256" s="25">
        <f t="shared" si="317"/>
        <v>0</v>
      </c>
      <c r="UJ1256" s="25">
        <f t="shared" si="317"/>
        <v>0</v>
      </c>
      <c r="UK1256" s="25">
        <f t="shared" si="317"/>
        <v>0</v>
      </c>
      <c r="UL1256" s="30"/>
      <c r="UM1256" s="30"/>
      <c r="UN1256" s="30"/>
      <c r="UO1256" s="25">
        <f t="shared" si="318"/>
        <v>0</v>
      </c>
      <c r="UP1256" s="25">
        <f t="shared" si="319"/>
        <v>0</v>
      </c>
      <c r="UQ1256" s="25">
        <f t="shared" si="320"/>
        <v>0</v>
      </c>
      <c r="UR1256" s="25">
        <f t="shared" si="321"/>
        <v>0</v>
      </c>
      <c r="US1256" s="25">
        <f t="shared" si="322"/>
        <v>0</v>
      </c>
      <c r="UT1256" s="25">
        <f t="shared" si="323"/>
        <v>0</v>
      </c>
      <c r="UU1256" s="25">
        <f t="shared" si="531"/>
        <v>0</v>
      </c>
      <c r="UV1256" s="25">
        <f t="shared" si="532"/>
        <v>0</v>
      </c>
      <c r="UW1256" s="25">
        <f t="shared" si="533"/>
        <v>0</v>
      </c>
      <c r="UX1256" s="25">
        <f t="shared" si="534"/>
        <v>0</v>
      </c>
      <c r="UY1256" s="25">
        <f t="shared" si="535"/>
        <v>0</v>
      </c>
      <c r="UZ1256" s="25">
        <f t="shared" si="536"/>
        <v>0</v>
      </c>
      <c r="VA1256" s="25">
        <f t="shared" si="324"/>
        <v>0</v>
      </c>
      <c r="VB1256" s="25">
        <f t="shared" si="324"/>
        <v>0</v>
      </c>
      <c r="VC1256" s="25">
        <f t="shared" si="324"/>
        <v>0</v>
      </c>
      <c r="VD1256" s="25">
        <f t="shared" si="325"/>
        <v>0</v>
      </c>
      <c r="VE1256" s="25">
        <f t="shared" si="325"/>
        <v>0</v>
      </c>
      <c r="VF1256" s="25">
        <f t="shared" si="325"/>
        <v>0</v>
      </c>
      <c r="VG1256" s="30"/>
      <c r="VH1256" s="30"/>
      <c r="VI1256" s="30"/>
      <c r="VJ1256" s="25">
        <f t="shared" si="326"/>
        <v>0</v>
      </c>
      <c r="VK1256" s="25">
        <f t="shared" si="327"/>
        <v>0</v>
      </c>
      <c r="VL1256" s="25">
        <f t="shared" si="328"/>
        <v>0</v>
      </c>
      <c r="VM1256" s="25">
        <f t="shared" si="329"/>
        <v>0</v>
      </c>
      <c r="VN1256" s="25">
        <f t="shared" si="330"/>
        <v>0</v>
      </c>
      <c r="VO1256" s="25">
        <f t="shared" si="331"/>
        <v>0</v>
      </c>
      <c r="VP1256" s="25">
        <f t="shared" si="537"/>
        <v>0</v>
      </c>
      <c r="VQ1256" s="25">
        <f t="shared" si="538"/>
        <v>0</v>
      </c>
      <c r="VR1256" s="25">
        <f t="shared" si="539"/>
        <v>0</v>
      </c>
      <c r="VS1256" s="25">
        <f t="shared" si="540"/>
        <v>0</v>
      </c>
      <c r="VT1256" s="25">
        <f t="shared" si="541"/>
        <v>0</v>
      </c>
      <c r="VU1256" s="25">
        <f t="shared" si="542"/>
        <v>0</v>
      </c>
      <c r="VV1256" s="25">
        <f t="shared" si="332"/>
        <v>0</v>
      </c>
      <c r="VW1256" s="25">
        <f t="shared" si="332"/>
        <v>0</v>
      </c>
      <c r="VX1256" s="25">
        <f t="shared" si="332"/>
        <v>0</v>
      </c>
      <c r="VY1256" s="25">
        <f t="shared" si="333"/>
        <v>0</v>
      </c>
      <c r="VZ1256" s="25">
        <f t="shared" si="333"/>
        <v>0</v>
      </c>
      <c r="WA1256" s="25">
        <f t="shared" si="333"/>
        <v>0</v>
      </c>
      <c r="WB1256" s="30"/>
      <c r="WC1256" s="30"/>
      <c r="WD1256" s="30"/>
      <c r="WE1256" s="25">
        <f t="shared" si="334"/>
        <v>0</v>
      </c>
      <c r="WF1256" s="25">
        <f t="shared" si="335"/>
        <v>0</v>
      </c>
      <c r="WG1256" s="25">
        <f t="shared" si="336"/>
        <v>0</v>
      </c>
      <c r="WH1256" s="25">
        <f t="shared" si="337"/>
        <v>0</v>
      </c>
      <c r="WI1256" s="25">
        <f t="shared" si="338"/>
        <v>0</v>
      </c>
      <c r="WJ1256" s="25">
        <f t="shared" si="339"/>
        <v>0</v>
      </c>
      <c r="WK1256" s="25">
        <f t="shared" si="543"/>
        <v>0</v>
      </c>
      <c r="WL1256" s="25">
        <f t="shared" si="544"/>
        <v>0</v>
      </c>
      <c r="WM1256" s="25">
        <f t="shared" si="545"/>
        <v>0</v>
      </c>
      <c r="WN1256" s="25">
        <f t="shared" si="546"/>
        <v>0</v>
      </c>
      <c r="WO1256" s="25">
        <f t="shared" si="547"/>
        <v>0</v>
      </c>
      <c r="WP1256" s="25">
        <f t="shared" si="548"/>
        <v>0</v>
      </c>
      <c r="WQ1256" s="25">
        <f t="shared" si="340"/>
        <v>0</v>
      </c>
      <c r="WR1256" s="25">
        <f t="shared" si="340"/>
        <v>0</v>
      </c>
      <c r="WS1256" s="25">
        <f t="shared" si="340"/>
        <v>0</v>
      </c>
      <c r="WT1256" s="25">
        <f t="shared" si="341"/>
        <v>0</v>
      </c>
      <c r="WU1256" s="25">
        <f t="shared" si="341"/>
        <v>0</v>
      </c>
      <c r="WV1256" s="25">
        <f t="shared" si="341"/>
        <v>0</v>
      </c>
      <c r="WW1256" s="30"/>
      <c r="WX1256" s="30"/>
      <c r="WY1256" s="30"/>
      <c r="WZ1256" s="25">
        <f t="shared" si="342"/>
        <v>0</v>
      </c>
      <c r="XA1256" s="25">
        <f t="shared" si="343"/>
        <v>0</v>
      </c>
      <c r="XB1256" s="25">
        <f t="shared" si="344"/>
        <v>0</v>
      </c>
      <c r="XC1256" s="25">
        <f t="shared" si="345"/>
        <v>0</v>
      </c>
      <c r="XD1256" s="25">
        <f t="shared" si="346"/>
        <v>0</v>
      </c>
      <c r="XE1256" s="25">
        <f t="shared" si="347"/>
        <v>0</v>
      </c>
      <c r="XF1256" s="25">
        <f t="shared" si="549"/>
        <v>0</v>
      </c>
      <c r="XG1256" s="25">
        <f t="shared" si="550"/>
        <v>0</v>
      </c>
      <c r="XH1256" s="25">
        <f t="shared" si="551"/>
        <v>0</v>
      </c>
      <c r="XI1256" s="25">
        <f t="shared" si="552"/>
        <v>0</v>
      </c>
      <c r="XJ1256" s="25">
        <f t="shared" si="553"/>
        <v>0</v>
      </c>
      <c r="XK1256" s="25">
        <f t="shared" si="554"/>
        <v>0</v>
      </c>
      <c r="XL1256" s="25">
        <f t="shared" si="348"/>
        <v>0</v>
      </c>
      <c r="XM1256" s="25">
        <f t="shared" si="348"/>
        <v>0</v>
      </c>
      <c r="XN1256" s="25">
        <f t="shared" si="348"/>
        <v>0</v>
      </c>
      <c r="XO1256" s="25">
        <f t="shared" si="349"/>
        <v>0</v>
      </c>
      <c r="XP1256" s="25">
        <f t="shared" si="349"/>
        <v>0</v>
      </c>
      <c r="XQ1256" s="25">
        <f t="shared" si="349"/>
        <v>0</v>
      </c>
      <c r="XR1256" s="30"/>
      <c r="XS1256" s="30"/>
      <c r="XT1256" s="30"/>
      <c r="XU1256" s="25">
        <f t="shared" si="350"/>
        <v>0</v>
      </c>
      <c r="XV1256" s="25">
        <f t="shared" si="351"/>
        <v>0</v>
      </c>
      <c r="XW1256" s="25">
        <f t="shared" si="352"/>
        <v>0</v>
      </c>
      <c r="XX1256" s="25">
        <f t="shared" si="353"/>
        <v>0</v>
      </c>
      <c r="XY1256" s="25">
        <f t="shared" si="354"/>
        <v>0</v>
      </c>
      <c r="XZ1256" s="25">
        <f t="shared" si="355"/>
        <v>0</v>
      </c>
      <c r="YA1256" s="25">
        <f t="shared" si="555"/>
        <v>0</v>
      </c>
      <c r="YB1256" s="25">
        <f t="shared" si="556"/>
        <v>0</v>
      </c>
      <c r="YC1256" s="25">
        <f t="shared" si="557"/>
        <v>0</v>
      </c>
      <c r="YD1256" s="25">
        <f t="shared" si="558"/>
        <v>0</v>
      </c>
      <c r="YE1256" s="25">
        <f t="shared" si="559"/>
        <v>0</v>
      </c>
      <c r="YF1256" s="25">
        <f t="shared" si="560"/>
        <v>0</v>
      </c>
      <c r="YG1256" s="25">
        <f t="shared" si="356"/>
        <v>0</v>
      </c>
      <c r="YH1256" s="25">
        <f t="shared" si="356"/>
        <v>0</v>
      </c>
      <c r="YI1256" s="25">
        <f t="shared" si="356"/>
        <v>0</v>
      </c>
      <c r="YJ1256" s="25">
        <f t="shared" si="357"/>
        <v>0</v>
      </c>
      <c r="YK1256" s="25">
        <f t="shared" si="357"/>
        <v>0</v>
      </c>
      <c r="YL1256" s="25">
        <f t="shared" si="357"/>
        <v>0</v>
      </c>
      <c r="YM1256" s="59">
        <f t="shared" si="561"/>
        <v>0</v>
      </c>
      <c r="YN1256" s="59">
        <f t="shared" si="358"/>
        <v>0</v>
      </c>
      <c r="YO1256" s="59">
        <f t="shared" si="358"/>
        <v>0</v>
      </c>
      <c r="YP1256" s="25">
        <f t="shared" si="359"/>
        <v>0</v>
      </c>
      <c r="YQ1256" s="25">
        <f t="shared" si="360"/>
        <v>0</v>
      </c>
      <c r="YR1256" s="25">
        <f t="shared" si="361"/>
        <v>0</v>
      </c>
      <c r="YS1256" s="25">
        <f t="shared" si="362"/>
        <v>0</v>
      </c>
      <c r="YT1256" s="25">
        <f t="shared" si="363"/>
        <v>0</v>
      </c>
      <c r="YU1256" s="25">
        <f t="shared" si="364"/>
        <v>0</v>
      </c>
      <c r="YV1256" s="25">
        <f t="shared" si="562"/>
        <v>0</v>
      </c>
      <c r="YW1256" s="25">
        <f t="shared" si="563"/>
        <v>0</v>
      </c>
      <c r="YX1256" s="25">
        <f t="shared" si="564"/>
        <v>0</v>
      </c>
      <c r="YY1256" s="25">
        <f t="shared" si="565"/>
        <v>0</v>
      </c>
      <c r="YZ1256" s="25">
        <f t="shared" si="566"/>
        <v>0</v>
      </c>
      <c r="ZA1256" s="25">
        <f t="shared" si="567"/>
        <v>0</v>
      </c>
      <c r="ZB1256" s="25">
        <f t="shared" si="365"/>
        <v>0</v>
      </c>
      <c r="ZC1256" s="25">
        <f t="shared" si="365"/>
        <v>0</v>
      </c>
      <c r="ZD1256" s="25">
        <f t="shared" si="365"/>
        <v>0</v>
      </c>
      <c r="ZE1256" s="25">
        <f t="shared" si="366"/>
        <v>0</v>
      </c>
      <c r="ZF1256" s="25">
        <f t="shared" si="366"/>
        <v>0</v>
      </c>
      <c r="ZG1256" s="25">
        <f t="shared" si="366"/>
        <v>0</v>
      </c>
    </row>
    <row r="1257" spans="1:683" s="71" customFormat="1" ht="24" customHeight="1">
      <c r="A1257" s="97" t="s">
        <v>218</v>
      </c>
      <c r="B1257" s="263"/>
    </row>
    <row r="1258" spans="1:683">
      <c r="A1258" s="42" t="s">
        <v>130</v>
      </c>
      <c r="B1258" s="34"/>
      <c r="C1258" s="41" t="s">
        <v>103</v>
      </c>
      <c r="D1258" s="316"/>
      <c r="E1258" s="317"/>
      <c r="F1258" s="98" t="s">
        <v>216</v>
      </c>
      <c r="G1258" s="98" t="s">
        <v>216</v>
      </c>
      <c r="H1258" s="98" t="s">
        <v>216</v>
      </c>
      <c r="I1258" s="98" t="s">
        <v>216</v>
      </c>
      <c r="J1258" s="98" t="s">
        <v>216</v>
      </c>
      <c r="K1258" s="98" t="s">
        <v>216</v>
      </c>
      <c r="L1258" s="57">
        <f>SUM(L1259:L1268)</f>
        <v>0</v>
      </c>
      <c r="M1258" s="57">
        <f t="shared" ref="M1258:T1258" si="568">SUM(M1259:M1268)</f>
        <v>0</v>
      </c>
      <c r="N1258" s="57">
        <f t="shared" si="568"/>
        <v>0</v>
      </c>
      <c r="O1258" s="57">
        <f t="shared" si="568"/>
        <v>0</v>
      </c>
      <c r="P1258" s="57">
        <f t="shared" si="568"/>
        <v>0</v>
      </c>
      <c r="Q1258" s="57">
        <f t="shared" si="568"/>
        <v>0</v>
      </c>
      <c r="R1258" s="57">
        <f t="shared" si="568"/>
        <v>0</v>
      </c>
      <c r="S1258" s="57">
        <f t="shared" si="568"/>
        <v>0</v>
      </c>
      <c r="T1258" s="57">
        <f t="shared" si="568"/>
        <v>0</v>
      </c>
      <c r="U1258" s="98" t="s">
        <v>216</v>
      </c>
      <c r="V1258" s="98" t="s">
        <v>216</v>
      </c>
      <c r="W1258" s="98" t="s">
        <v>216</v>
      </c>
      <c r="X1258" s="98" t="s">
        <v>216</v>
      </c>
      <c r="Y1258" s="98" t="s">
        <v>216</v>
      </c>
      <c r="Z1258" s="98" t="s">
        <v>216</v>
      </c>
      <c r="AA1258" s="57">
        <f t="shared" ref="AA1258:AO1258" si="569">SUM(AA1259:AA1268)</f>
        <v>0</v>
      </c>
      <c r="AB1258" s="57">
        <f t="shared" si="569"/>
        <v>0</v>
      </c>
      <c r="AC1258" s="57">
        <f t="shared" si="569"/>
        <v>0</v>
      </c>
      <c r="AD1258" s="57">
        <f t="shared" si="569"/>
        <v>0</v>
      </c>
      <c r="AE1258" s="57">
        <f t="shared" si="569"/>
        <v>0</v>
      </c>
      <c r="AF1258" s="57">
        <f t="shared" si="569"/>
        <v>0</v>
      </c>
      <c r="AG1258" s="57">
        <f t="shared" si="569"/>
        <v>0</v>
      </c>
      <c r="AH1258" s="57">
        <f t="shared" si="569"/>
        <v>0</v>
      </c>
      <c r="AI1258" s="57">
        <f t="shared" si="569"/>
        <v>0</v>
      </c>
      <c r="AJ1258" s="57">
        <f t="shared" si="569"/>
        <v>0</v>
      </c>
      <c r="AK1258" s="57">
        <f t="shared" si="569"/>
        <v>0</v>
      </c>
      <c r="AL1258" s="57">
        <f t="shared" si="569"/>
        <v>0</v>
      </c>
      <c r="AM1258" s="57">
        <f t="shared" si="569"/>
        <v>0</v>
      </c>
      <c r="AN1258" s="57">
        <f t="shared" si="569"/>
        <v>0</v>
      </c>
      <c r="AO1258" s="57">
        <f t="shared" si="569"/>
        <v>0</v>
      </c>
      <c r="AP1258" s="98" t="s">
        <v>216</v>
      </c>
      <c r="AQ1258" s="98" t="s">
        <v>216</v>
      </c>
      <c r="AR1258" s="98" t="s">
        <v>216</v>
      </c>
      <c r="AS1258" s="98" t="s">
        <v>216</v>
      </c>
      <c r="AT1258" s="98" t="s">
        <v>216</v>
      </c>
      <c r="AU1258" s="98" t="s">
        <v>216</v>
      </c>
      <c r="AV1258" s="57">
        <f t="shared" ref="AV1258:BJ1258" si="570">SUM(AV1259:AV1268)</f>
        <v>0</v>
      </c>
      <c r="AW1258" s="57">
        <f t="shared" si="570"/>
        <v>0</v>
      </c>
      <c r="AX1258" s="57">
        <f t="shared" si="570"/>
        <v>0</v>
      </c>
      <c r="AY1258" s="57">
        <f t="shared" si="570"/>
        <v>0</v>
      </c>
      <c r="AZ1258" s="57">
        <f t="shared" si="570"/>
        <v>0</v>
      </c>
      <c r="BA1258" s="57">
        <f t="shared" si="570"/>
        <v>0</v>
      </c>
      <c r="BB1258" s="57">
        <f t="shared" si="570"/>
        <v>0</v>
      </c>
      <c r="BC1258" s="57">
        <f t="shared" si="570"/>
        <v>0</v>
      </c>
      <c r="BD1258" s="57">
        <f t="shared" si="570"/>
        <v>0</v>
      </c>
      <c r="BE1258" s="57">
        <f t="shared" si="570"/>
        <v>0</v>
      </c>
      <c r="BF1258" s="57">
        <f t="shared" si="570"/>
        <v>0</v>
      </c>
      <c r="BG1258" s="57">
        <f t="shared" si="570"/>
        <v>0</v>
      </c>
      <c r="BH1258" s="57">
        <f t="shared" si="570"/>
        <v>0</v>
      </c>
      <c r="BI1258" s="57">
        <f t="shared" si="570"/>
        <v>0</v>
      </c>
      <c r="BJ1258" s="57">
        <f t="shared" si="570"/>
        <v>0</v>
      </c>
      <c r="BK1258" s="98" t="s">
        <v>216</v>
      </c>
      <c r="BL1258" s="98" t="s">
        <v>216</v>
      </c>
      <c r="BM1258" s="98" t="s">
        <v>216</v>
      </c>
      <c r="BN1258" s="98" t="s">
        <v>216</v>
      </c>
      <c r="BO1258" s="98" t="s">
        <v>216</v>
      </c>
      <c r="BP1258" s="98" t="s">
        <v>216</v>
      </c>
      <c r="BQ1258" s="57">
        <f t="shared" ref="BQ1258:CE1258" si="571">SUM(BQ1259:BQ1268)</f>
        <v>0</v>
      </c>
      <c r="BR1258" s="57">
        <f t="shared" si="571"/>
        <v>0</v>
      </c>
      <c r="BS1258" s="57">
        <f t="shared" si="571"/>
        <v>0</v>
      </c>
      <c r="BT1258" s="57">
        <f t="shared" si="571"/>
        <v>0</v>
      </c>
      <c r="BU1258" s="57">
        <f t="shared" si="571"/>
        <v>0</v>
      </c>
      <c r="BV1258" s="57">
        <f t="shared" si="571"/>
        <v>0</v>
      </c>
      <c r="BW1258" s="57">
        <f t="shared" si="571"/>
        <v>0</v>
      </c>
      <c r="BX1258" s="57">
        <f t="shared" si="571"/>
        <v>0</v>
      </c>
      <c r="BY1258" s="57">
        <f t="shared" si="571"/>
        <v>0</v>
      </c>
      <c r="BZ1258" s="57">
        <f t="shared" si="571"/>
        <v>0</v>
      </c>
      <c r="CA1258" s="57">
        <f t="shared" si="571"/>
        <v>0</v>
      </c>
      <c r="CB1258" s="57">
        <f t="shared" si="571"/>
        <v>0</v>
      </c>
      <c r="CC1258" s="57">
        <f t="shared" si="571"/>
        <v>0</v>
      </c>
      <c r="CD1258" s="57">
        <f t="shared" si="571"/>
        <v>0</v>
      </c>
      <c r="CE1258" s="57">
        <f t="shared" si="571"/>
        <v>0</v>
      </c>
      <c r="CF1258" s="98" t="s">
        <v>216</v>
      </c>
      <c r="CG1258" s="98" t="s">
        <v>216</v>
      </c>
      <c r="CH1258" s="98" t="s">
        <v>216</v>
      </c>
      <c r="CI1258" s="98" t="s">
        <v>216</v>
      </c>
      <c r="CJ1258" s="98" t="s">
        <v>216</v>
      </c>
      <c r="CK1258" s="98" t="s">
        <v>216</v>
      </c>
      <c r="CL1258" s="57">
        <f t="shared" ref="CL1258:CZ1258" si="572">SUM(CL1259:CL1268)</f>
        <v>0</v>
      </c>
      <c r="CM1258" s="57">
        <f t="shared" si="572"/>
        <v>0</v>
      </c>
      <c r="CN1258" s="57">
        <f t="shared" si="572"/>
        <v>0</v>
      </c>
      <c r="CO1258" s="57">
        <f t="shared" si="572"/>
        <v>0</v>
      </c>
      <c r="CP1258" s="57">
        <f t="shared" si="572"/>
        <v>0</v>
      </c>
      <c r="CQ1258" s="57">
        <f t="shared" si="572"/>
        <v>0</v>
      </c>
      <c r="CR1258" s="57">
        <f t="shared" si="572"/>
        <v>0</v>
      </c>
      <c r="CS1258" s="57">
        <f t="shared" si="572"/>
        <v>0</v>
      </c>
      <c r="CT1258" s="57">
        <f t="shared" si="572"/>
        <v>0</v>
      </c>
      <c r="CU1258" s="57">
        <f t="shared" si="572"/>
        <v>0</v>
      </c>
      <c r="CV1258" s="57">
        <f t="shared" si="572"/>
        <v>0</v>
      </c>
      <c r="CW1258" s="57">
        <f t="shared" si="572"/>
        <v>0</v>
      </c>
      <c r="CX1258" s="57">
        <f t="shared" si="572"/>
        <v>0</v>
      </c>
      <c r="CY1258" s="57">
        <f t="shared" si="572"/>
        <v>0</v>
      </c>
      <c r="CZ1258" s="57">
        <f t="shared" si="572"/>
        <v>0</v>
      </c>
      <c r="DA1258" s="98" t="s">
        <v>216</v>
      </c>
      <c r="DB1258" s="98" t="s">
        <v>216</v>
      </c>
      <c r="DC1258" s="98" t="s">
        <v>216</v>
      </c>
      <c r="DD1258" s="98" t="s">
        <v>216</v>
      </c>
      <c r="DE1258" s="98" t="s">
        <v>216</v>
      </c>
      <c r="DF1258" s="98" t="s">
        <v>216</v>
      </c>
      <c r="DG1258" s="57">
        <f t="shared" ref="DG1258:DU1258" si="573">SUM(DG1259:DG1268)</f>
        <v>0</v>
      </c>
      <c r="DH1258" s="57">
        <f t="shared" si="573"/>
        <v>0</v>
      </c>
      <c r="DI1258" s="57">
        <f t="shared" si="573"/>
        <v>0</v>
      </c>
      <c r="DJ1258" s="57">
        <f t="shared" si="573"/>
        <v>0</v>
      </c>
      <c r="DK1258" s="57">
        <f t="shared" si="573"/>
        <v>0</v>
      </c>
      <c r="DL1258" s="57">
        <f t="shared" si="573"/>
        <v>0</v>
      </c>
      <c r="DM1258" s="57">
        <f t="shared" si="573"/>
        <v>0</v>
      </c>
      <c r="DN1258" s="57">
        <f t="shared" si="573"/>
        <v>0</v>
      </c>
      <c r="DO1258" s="57">
        <f t="shared" si="573"/>
        <v>0</v>
      </c>
      <c r="DP1258" s="57">
        <f t="shared" si="573"/>
        <v>0</v>
      </c>
      <c r="DQ1258" s="57">
        <f t="shared" si="573"/>
        <v>0</v>
      </c>
      <c r="DR1258" s="57">
        <f t="shared" si="573"/>
        <v>0</v>
      </c>
      <c r="DS1258" s="57">
        <f t="shared" si="573"/>
        <v>0</v>
      </c>
      <c r="DT1258" s="57">
        <f t="shared" si="573"/>
        <v>0</v>
      </c>
      <c r="DU1258" s="57">
        <f t="shared" si="573"/>
        <v>0</v>
      </c>
      <c r="DV1258" s="98" t="s">
        <v>216</v>
      </c>
      <c r="DW1258" s="98" t="s">
        <v>216</v>
      </c>
      <c r="DX1258" s="98" t="s">
        <v>216</v>
      </c>
      <c r="DY1258" s="98" t="s">
        <v>216</v>
      </c>
      <c r="DZ1258" s="98" t="s">
        <v>216</v>
      </c>
      <c r="EA1258" s="98" t="s">
        <v>216</v>
      </c>
      <c r="EB1258" s="57">
        <f t="shared" ref="EB1258:EP1258" si="574">SUM(EB1259:EB1268)</f>
        <v>0</v>
      </c>
      <c r="EC1258" s="57">
        <f t="shared" si="574"/>
        <v>0</v>
      </c>
      <c r="ED1258" s="57">
        <f t="shared" si="574"/>
        <v>0</v>
      </c>
      <c r="EE1258" s="57">
        <f t="shared" si="574"/>
        <v>0</v>
      </c>
      <c r="EF1258" s="57">
        <f t="shared" si="574"/>
        <v>0</v>
      </c>
      <c r="EG1258" s="57">
        <f t="shared" si="574"/>
        <v>0</v>
      </c>
      <c r="EH1258" s="57">
        <f t="shared" si="574"/>
        <v>0</v>
      </c>
      <c r="EI1258" s="57">
        <f t="shared" si="574"/>
        <v>0</v>
      </c>
      <c r="EJ1258" s="57">
        <f t="shared" si="574"/>
        <v>0</v>
      </c>
      <c r="EK1258" s="57">
        <f t="shared" si="574"/>
        <v>0</v>
      </c>
      <c r="EL1258" s="57">
        <f t="shared" si="574"/>
        <v>0</v>
      </c>
      <c r="EM1258" s="57">
        <f t="shared" si="574"/>
        <v>0</v>
      </c>
      <c r="EN1258" s="57">
        <f t="shared" si="574"/>
        <v>0</v>
      </c>
      <c r="EO1258" s="57">
        <f t="shared" si="574"/>
        <v>0</v>
      </c>
      <c r="EP1258" s="57">
        <f t="shared" si="574"/>
        <v>0</v>
      </c>
      <c r="EQ1258" s="98" t="s">
        <v>216</v>
      </c>
      <c r="ER1258" s="98" t="s">
        <v>216</v>
      </c>
      <c r="ES1258" s="98" t="s">
        <v>216</v>
      </c>
      <c r="ET1258" s="98" t="s">
        <v>216</v>
      </c>
      <c r="EU1258" s="98" t="s">
        <v>216</v>
      </c>
      <c r="EV1258" s="98" t="s">
        <v>216</v>
      </c>
      <c r="EW1258" s="57">
        <f t="shared" ref="EW1258:FK1258" si="575">SUM(EW1259:EW1268)</f>
        <v>0</v>
      </c>
      <c r="EX1258" s="57">
        <f t="shared" si="575"/>
        <v>0</v>
      </c>
      <c r="EY1258" s="57">
        <f t="shared" si="575"/>
        <v>0</v>
      </c>
      <c r="EZ1258" s="57">
        <f t="shared" si="575"/>
        <v>0</v>
      </c>
      <c r="FA1258" s="57">
        <f t="shared" si="575"/>
        <v>0</v>
      </c>
      <c r="FB1258" s="57">
        <f t="shared" si="575"/>
        <v>0</v>
      </c>
      <c r="FC1258" s="57">
        <f t="shared" si="575"/>
        <v>0</v>
      </c>
      <c r="FD1258" s="57">
        <f t="shared" si="575"/>
        <v>0</v>
      </c>
      <c r="FE1258" s="57">
        <f t="shared" si="575"/>
        <v>0</v>
      </c>
      <c r="FF1258" s="57">
        <f t="shared" si="575"/>
        <v>0</v>
      </c>
      <c r="FG1258" s="57">
        <f t="shared" si="575"/>
        <v>0</v>
      </c>
      <c r="FH1258" s="57">
        <f t="shared" si="575"/>
        <v>0</v>
      </c>
      <c r="FI1258" s="57">
        <f t="shared" si="575"/>
        <v>0</v>
      </c>
      <c r="FJ1258" s="57">
        <f t="shared" si="575"/>
        <v>0</v>
      </c>
      <c r="FK1258" s="57">
        <f t="shared" si="575"/>
        <v>0</v>
      </c>
      <c r="FL1258" s="98" t="s">
        <v>216</v>
      </c>
      <c r="FM1258" s="98" t="s">
        <v>216</v>
      </c>
      <c r="FN1258" s="98" t="s">
        <v>216</v>
      </c>
      <c r="FO1258" s="98" t="s">
        <v>216</v>
      </c>
      <c r="FP1258" s="98" t="s">
        <v>216</v>
      </c>
      <c r="FQ1258" s="98" t="s">
        <v>216</v>
      </c>
      <c r="FR1258" s="57">
        <f t="shared" ref="FR1258:GF1258" si="576">SUM(FR1259:FR1268)</f>
        <v>0</v>
      </c>
      <c r="FS1258" s="57">
        <f t="shared" si="576"/>
        <v>0</v>
      </c>
      <c r="FT1258" s="57">
        <f t="shared" si="576"/>
        <v>0</v>
      </c>
      <c r="FU1258" s="57">
        <f t="shared" si="576"/>
        <v>0</v>
      </c>
      <c r="FV1258" s="57">
        <f t="shared" si="576"/>
        <v>0</v>
      </c>
      <c r="FW1258" s="57">
        <f t="shared" si="576"/>
        <v>0</v>
      </c>
      <c r="FX1258" s="57">
        <f t="shared" si="576"/>
        <v>0</v>
      </c>
      <c r="FY1258" s="57">
        <f t="shared" si="576"/>
        <v>0</v>
      </c>
      <c r="FZ1258" s="57">
        <f t="shared" si="576"/>
        <v>0</v>
      </c>
      <c r="GA1258" s="57">
        <f t="shared" si="576"/>
        <v>0</v>
      </c>
      <c r="GB1258" s="57">
        <f t="shared" si="576"/>
        <v>0</v>
      </c>
      <c r="GC1258" s="57">
        <f t="shared" si="576"/>
        <v>0</v>
      </c>
      <c r="GD1258" s="57">
        <f t="shared" si="576"/>
        <v>0</v>
      </c>
      <c r="GE1258" s="57">
        <f t="shared" si="576"/>
        <v>0</v>
      </c>
      <c r="GF1258" s="57">
        <f t="shared" si="576"/>
        <v>0</v>
      </c>
      <c r="GG1258" s="98" t="s">
        <v>216</v>
      </c>
      <c r="GH1258" s="98" t="s">
        <v>216</v>
      </c>
      <c r="GI1258" s="98" t="s">
        <v>216</v>
      </c>
      <c r="GJ1258" s="98" t="s">
        <v>216</v>
      </c>
      <c r="GK1258" s="98" t="s">
        <v>216</v>
      </c>
      <c r="GL1258" s="98" t="s">
        <v>216</v>
      </c>
      <c r="GM1258" s="57">
        <f t="shared" ref="GM1258:HA1258" si="577">SUM(GM1259:GM1268)</f>
        <v>0</v>
      </c>
      <c r="GN1258" s="57">
        <f t="shared" si="577"/>
        <v>0</v>
      </c>
      <c r="GO1258" s="57">
        <f t="shared" si="577"/>
        <v>0</v>
      </c>
      <c r="GP1258" s="57">
        <f t="shared" si="577"/>
        <v>0</v>
      </c>
      <c r="GQ1258" s="57">
        <f t="shared" si="577"/>
        <v>0</v>
      </c>
      <c r="GR1258" s="57">
        <f t="shared" si="577"/>
        <v>0</v>
      </c>
      <c r="GS1258" s="57">
        <f t="shared" si="577"/>
        <v>27</v>
      </c>
      <c r="GT1258" s="57">
        <f t="shared" si="577"/>
        <v>27</v>
      </c>
      <c r="GU1258" s="57">
        <f t="shared" si="577"/>
        <v>27</v>
      </c>
      <c r="GV1258" s="57">
        <f t="shared" si="577"/>
        <v>0</v>
      </c>
      <c r="GW1258" s="57">
        <f t="shared" si="577"/>
        <v>0</v>
      </c>
      <c r="GX1258" s="57">
        <f t="shared" si="577"/>
        <v>0</v>
      </c>
      <c r="GY1258" s="57">
        <f t="shared" si="577"/>
        <v>207077.04</v>
      </c>
      <c r="GZ1258" s="57">
        <f t="shared" si="577"/>
        <v>207077.04</v>
      </c>
      <c r="HA1258" s="57">
        <f t="shared" si="577"/>
        <v>207077.04</v>
      </c>
      <c r="HB1258" s="98" t="s">
        <v>216</v>
      </c>
      <c r="HC1258" s="98" t="s">
        <v>216</v>
      </c>
      <c r="HD1258" s="98" t="s">
        <v>216</v>
      </c>
      <c r="HE1258" s="98" t="s">
        <v>216</v>
      </c>
      <c r="HF1258" s="98" t="s">
        <v>216</v>
      </c>
      <c r="HG1258" s="98" t="s">
        <v>216</v>
      </c>
      <c r="HH1258" s="57">
        <f t="shared" ref="HH1258:HV1258" si="578">SUM(HH1259:HH1268)</f>
        <v>0</v>
      </c>
      <c r="HI1258" s="57">
        <f t="shared" si="578"/>
        <v>0</v>
      </c>
      <c r="HJ1258" s="57">
        <f t="shared" si="578"/>
        <v>0</v>
      </c>
      <c r="HK1258" s="57">
        <f t="shared" si="578"/>
        <v>72885.42</v>
      </c>
      <c r="HL1258" s="57">
        <f t="shared" si="578"/>
        <v>68868.990000000005</v>
      </c>
      <c r="HM1258" s="57">
        <f t="shared" si="578"/>
        <v>67420.53</v>
      </c>
      <c r="HN1258" s="57">
        <f t="shared" si="578"/>
        <v>0</v>
      </c>
      <c r="HO1258" s="57">
        <f t="shared" si="578"/>
        <v>0</v>
      </c>
      <c r="HP1258" s="57">
        <f t="shared" si="578"/>
        <v>0</v>
      </c>
      <c r="HQ1258" s="57">
        <f t="shared" si="578"/>
        <v>0</v>
      </c>
      <c r="HR1258" s="57">
        <f t="shared" si="578"/>
        <v>0</v>
      </c>
      <c r="HS1258" s="57">
        <f t="shared" si="578"/>
        <v>0</v>
      </c>
      <c r="HT1258" s="57">
        <f t="shared" si="578"/>
        <v>0</v>
      </c>
      <c r="HU1258" s="57">
        <f t="shared" si="578"/>
        <v>0</v>
      </c>
      <c r="HV1258" s="57">
        <f t="shared" si="578"/>
        <v>0</v>
      </c>
      <c r="HW1258" s="98" t="s">
        <v>216</v>
      </c>
      <c r="HX1258" s="98" t="s">
        <v>216</v>
      </c>
      <c r="HY1258" s="98" t="s">
        <v>216</v>
      </c>
      <c r="HZ1258" s="98" t="s">
        <v>216</v>
      </c>
      <c r="IA1258" s="98" t="s">
        <v>216</v>
      </c>
      <c r="IB1258" s="98" t="s">
        <v>216</v>
      </c>
      <c r="IC1258" s="57">
        <f t="shared" ref="IC1258:IQ1258" si="579">SUM(IC1259:IC1268)</f>
        <v>0</v>
      </c>
      <c r="ID1258" s="57">
        <f t="shared" si="579"/>
        <v>0</v>
      </c>
      <c r="IE1258" s="57">
        <f t="shared" si="579"/>
        <v>0</v>
      </c>
      <c r="IF1258" s="57">
        <f t="shared" si="579"/>
        <v>0</v>
      </c>
      <c r="IG1258" s="57">
        <f t="shared" si="579"/>
        <v>0</v>
      </c>
      <c r="IH1258" s="57">
        <f t="shared" si="579"/>
        <v>0</v>
      </c>
      <c r="II1258" s="57">
        <f t="shared" si="579"/>
        <v>0</v>
      </c>
      <c r="IJ1258" s="57">
        <f t="shared" si="579"/>
        <v>0</v>
      </c>
      <c r="IK1258" s="57">
        <f t="shared" si="579"/>
        <v>0</v>
      </c>
      <c r="IL1258" s="57">
        <f t="shared" si="579"/>
        <v>0</v>
      </c>
      <c r="IM1258" s="57">
        <f t="shared" si="579"/>
        <v>0</v>
      </c>
      <c r="IN1258" s="57">
        <f t="shared" si="579"/>
        <v>0</v>
      </c>
      <c r="IO1258" s="57">
        <f t="shared" si="579"/>
        <v>0</v>
      </c>
      <c r="IP1258" s="57">
        <f t="shared" si="579"/>
        <v>0</v>
      </c>
      <c r="IQ1258" s="57">
        <f t="shared" si="579"/>
        <v>0</v>
      </c>
      <c r="IR1258" s="98" t="s">
        <v>216</v>
      </c>
      <c r="IS1258" s="98" t="s">
        <v>216</v>
      </c>
      <c r="IT1258" s="98" t="s">
        <v>216</v>
      </c>
      <c r="IU1258" s="98" t="s">
        <v>216</v>
      </c>
      <c r="IV1258" s="98" t="s">
        <v>216</v>
      </c>
      <c r="IW1258" s="98" t="s">
        <v>216</v>
      </c>
      <c r="IX1258" s="57">
        <f t="shared" ref="IX1258:JL1258" si="580">SUM(IX1259:IX1268)</f>
        <v>0</v>
      </c>
      <c r="IY1258" s="57">
        <f t="shared" si="580"/>
        <v>0</v>
      </c>
      <c r="IZ1258" s="57">
        <f t="shared" si="580"/>
        <v>0</v>
      </c>
      <c r="JA1258" s="57">
        <f t="shared" si="580"/>
        <v>0</v>
      </c>
      <c r="JB1258" s="57">
        <f t="shared" si="580"/>
        <v>0</v>
      </c>
      <c r="JC1258" s="57">
        <f t="shared" si="580"/>
        <v>0</v>
      </c>
      <c r="JD1258" s="57">
        <f t="shared" si="580"/>
        <v>0</v>
      </c>
      <c r="JE1258" s="57">
        <f t="shared" si="580"/>
        <v>0</v>
      </c>
      <c r="JF1258" s="57">
        <f t="shared" si="580"/>
        <v>0</v>
      </c>
      <c r="JG1258" s="57">
        <f t="shared" si="580"/>
        <v>0</v>
      </c>
      <c r="JH1258" s="57">
        <f t="shared" si="580"/>
        <v>0</v>
      </c>
      <c r="JI1258" s="57">
        <f t="shared" si="580"/>
        <v>0</v>
      </c>
      <c r="JJ1258" s="57">
        <f t="shared" si="580"/>
        <v>0</v>
      </c>
      <c r="JK1258" s="57">
        <f t="shared" si="580"/>
        <v>0</v>
      </c>
      <c r="JL1258" s="57">
        <f t="shared" si="580"/>
        <v>0</v>
      </c>
      <c r="JM1258" s="98" t="s">
        <v>216</v>
      </c>
      <c r="JN1258" s="98" t="s">
        <v>216</v>
      </c>
      <c r="JO1258" s="98" t="s">
        <v>216</v>
      </c>
      <c r="JP1258" s="98" t="s">
        <v>216</v>
      </c>
      <c r="JQ1258" s="98" t="s">
        <v>216</v>
      </c>
      <c r="JR1258" s="98" t="s">
        <v>216</v>
      </c>
      <c r="JS1258" s="57">
        <f t="shared" ref="JS1258:KG1258" si="581">SUM(JS1259:JS1268)</f>
        <v>0</v>
      </c>
      <c r="JT1258" s="57">
        <f t="shared" si="581"/>
        <v>0</v>
      </c>
      <c r="JU1258" s="57">
        <f t="shared" si="581"/>
        <v>0</v>
      </c>
      <c r="JV1258" s="57">
        <f t="shared" si="581"/>
        <v>0</v>
      </c>
      <c r="JW1258" s="57">
        <f t="shared" si="581"/>
        <v>0</v>
      </c>
      <c r="JX1258" s="57">
        <f t="shared" si="581"/>
        <v>0</v>
      </c>
      <c r="JY1258" s="57">
        <f t="shared" si="581"/>
        <v>0</v>
      </c>
      <c r="JZ1258" s="57">
        <f t="shared" si="581"/>
        <v>0</v>
      </c>
      <c r="KA1258" s="57">
        <f t="shared" si="581"/>
        <v>0</v>
      </c>
      <c r="KB1258" s="57">
        <f t="shared" si="581"/>
        <v>0</v>
      </c>
      <c r="KC1258" s="57">
        <f t="shared" si="581"/>
        <v>0</v>
      </c>
      <c r="KD1258" s="57">
        <f t="shared" si="581"/>
        <v>0</v>
      </c>
      <c r="KE1258" s="57">
        <f t="shared" si="581"/>
        <v>0</v>
      </c>
      <c r="KF1258" s="57">
        <f t="shared" si="581"/>
        <v>0</v>
      </c>
      <c r="KG1258" s="57">
        <f t="shared" si="581"/>
        <v>0</v>
      </c>
      <c r="KH1258" s="98" t="s">
        <v>216</v>
      </c>
      <c r="KI1258" s="98" t="s">
        <v>216</v>
      </c>
      <c r="KJ1258" s="98" t="s">
        <v>216</v>
      </c>
      <c r="KK1258" s="98" t="s">
        <v>216</v>
      </c>
      <c r="KL1258" s="98" t="s">
        <v>216</v>
      </c>
      <c r="KM1258" s="98" t="s">
        <v>216</v>
      </c>
      <c r="KN1258" s="57">
        <f t="shared" ref="KN1258:LB1258" si="582">SUM(KN1259:KN1268)</f>
        <v>0</v>
      </c>
      <c r="KO1258" s="57">
        <f t="shared" si="582"/>
        <v>0</v>
      </c>
      <c r="KP1258" s="57">
        <f t="shared" si="582"/>
        <v>0</v>
      </c>
      <c r="KQ1258" s="57">
        <f t="shared" si="582"/>
        <v>0</v>
      </c>
      <c r="KR1258" s="57">
        <f t="shared" si="582"/>
        <v>0</v>
      </c>
      <c r="KS1258" s="57">
        <f t="shared" si="582"/>
        <v>0</v>
      </c>
      <c r="KT1258" s="57">
        <f t="shared" si="582"/>
        <v>0</v>
      </c>
      <c r="KU1258" s="57">
        <f t="shared" si="582"/>
        <v>0</v>
      </c>
      <c r="KV1258" s="57">
        <f t="shared" si="582"/>
        <v>0</v>
      </c>
      <c r="KW1258" s="57">
        <f t="shared" si="582"/>
        <v>0</v>
      </c>
      <c r="KX1258" s="57">
        <f t="shared" si="582"/>
        <v>0</v>
      </c>
      <c r="KY1258" s="57">
        <f t="shared" si="582"/>
        <v>0</v>
      </c>
      <c r="KZ1258" s="57">
        <f t="shared" si="582"/>
        <v>0</v>
      </c>
      <c r="LA1258" s="57">
        <f t="shared" si="582"/>
        <v>0</v>
      </c>
      <c r="LB1258" s="57">
        <f t="shared" si="582"/>
        <v>0</v>
      </c>
      <c r="LC1258" s="98" t="s">
        <v>216</v>
      </c>
      <c r="LD1258" s="98" t="s">
        <v>216</v>
      </c>
      <c r="LE1258" s="98" t="s">
        <v>216</v>
      </c>
      <c r="LF1258" s="98" t="s">
        <v>216</v>
      </c>
      <c r="LG1258" s="98" t="s">
        <v>216</v>
      </c>
      <c r="LH1258" s="98" t="s">
        <v>216</v>
      </c>
      <c r="LI1258" s="57">
        <f t="shared" ref="LI1258:LW1258" si="583">SUM(LI1259:LI1268)</f>
        <v>0</v>
      </c>
      <c r="LJ1258" s="57">
        <f t="shared" si="583"/>
        <v>0</v>
      </c>
      <c r="LK1258" s="57">
        <f t="shared" si="583"/>
        <v>0</v>
      </c>
      <c r="LL1258" s="57">
        <f t="shared" si="583"/>
        <v>0</v>
      </c>
      <c r="LM1258" s="57">
        <f t="shared" si="583"/>
        <v>0</v>
      </c>
      <c r="LN1258" s="57">
        <f t="shared" si="583"/>
        <v>0</v>
      </c>
      <c r="LO1258" s="57">
        <f t="shared" si="583"/>
        <v>0</v>
      </c>
      <c r="LP1258" s="57">
        <f t="shared" si="583"/>
        <v>0</v>
      </c>
      <c r="LQ1258" s="57">
        <f t="shared" si="583"/>
        <v>0</v>
      </c>
      <c r="LR1258" s="57">
        <f t="shared" si="583"/>
        <v>0</v>
      </c>
      <c r="LS1258" s="57">
        <f t="shared" si="583"/>
        <v>0</v>
      </c>
      <c r="LT1258" s="57">
        <f t="shared" si="583"/>
        <v>0</v>
      </c>
      <c r="LU1258" s="57">
        <f t="shared" si="583"/>
        <v>0</v>
      </c>
      <c r="LV1258" s="57">
        <f t="shared" si="583"/>
        <v>0</v>
      </c>
      <c r="LW1258" s="57">
        <f t="shared" si="583"/>
        <v>0</v>
      </c>
      <c r="LX1258" s="98" t="s">
        <v>216</v>
      </c>
      <c r="LY1258" s="98" t="s">
        <v>216</v>
      </c>
      <c r="LZ1258" s="98" t="s">
        <v>216</v>
      </c>
      <c r="MA1258" s="98" t="s">
        <v>216</v>
      </c>
      <c r="MB1258" s="98" t="s">
        <v>216</v>
      </c>
      <c r="MC1258" s="98" t="s">
        <v>216</v>
      </c>
      <c r="MD1258" s="57">
        <f t="shared" ref="MD1258:MR1258" si="584">SUM(MD1259:MD1268)</f>
        <v>0</v>
      </c>
      <c r="ME1258" s="57">
        <f t="shared" si="584"/>
        <v>0</v>
      </c>
      <c r="MF1258" s="57">
        <f t="shared" si="584"/>
        <v>0</v>
      </c>
      <c r="MG1258" s="57">
        <f t="shared" si="584"/>
        <v>0</v>
      </c>
      <c r="MH1258" s="57">
        <f t="shared" si="584"/>
        <v>0</v>
      </c>
      <c r="MI1258" s="57">
        <f t="shared" si="584"/>
        <v>0</v>
      </c>
      <c r="MJ1258" s="57">
        <f t="shared" si="584"/>
        <v>0</v>
      </c>
      <c r="MK1258" s="57">
        <f t="shared" si="584"/>
        <v>0</v>
      </c>
      <c r="ML1258" s="57">
        <f t="shared" si="584"/>
        <v>0</v>
      </c>
      <c r="MM1258" s="57">
        <f t="shared" si="584"/>
        <v>0</v>
      </c>
      <c r="MN1258" s="57">
        <f t="shared" si="584"/>
        <v>0</v>
      </c>
      <c r="MO1258" s="57">
        <f t="shared" si="584"/>
        <v>0</v>
      </c>
      <c r="MP1258" s="57">
        <f t="shared" si="584"/>
        <v>0</v>
      </c>
      <c r="MQ1258" s="57">
        <f t="shared" si="584"/>
        <v>0</v>
      </c>
      <c r="MR1258" s="57">
        <f t="shared" si="584"/>
        <v>0</v>
      </c>
      <c r="MS1258" s="98" t="s">
        <v>216</v>
      </c>
      <c r="MT1258" s="98" t="s">
        <v>216</v>
      </c>
      <c r="MU1258" s="98" t="s">
        <v>216</v>
      </c>
      <c r="MV1258" s="98" t="s">
        <v>216</v>
      </c>
      <c r="MW1258" s="98" t="s">
        <v>216</v>
      </c>
      <c r="MX1258" s="98" t="s">
        <v>216</v>
      </c>
      <c r="MY1258" s="57">
        <f t="shared" ref="MY1258:NM1258" si="585">SUM(MY1259:MY1268)</f>
        <v>0</v>
      </c>
      <c r="MZ1258" s="57">
        <f t="shared" si="585"/>
        <v>0</v>
      </c>
      <c r="NA1258" s="57">
        <f t="shared" si="585"/>
        <v>0</v>
      </c>
      <c r="NB1258" s="57">
        <f t="shared" si="585"/>
        <v>0</v>
      </c>
      <c r="NC1258" s="57">
        <f t="shared" si="585"/>
        <v>0</v>
      </c>
      <c r="ND1258" s="57">
        <f t="shared" si="585"/>
        <v>0</v>
      </c>
      <c r="NE1258" s="57">
        <f t="shared" si="585"/>
        <v>0</v>
      </c>
      <c r="NF1258" s="57">
        <f t="shared" si="585"/>
        <v>0</v>
      </c>
      <c r="NG1258" s="57">
        <f t="shared" si="585"/>
        <v>0</v>
      </c>
      <c r="NH1258" s="57">
        <f t="shared" si="585"/>
        <v>0</v>
      </c>
      <c r="NI1258" s="57">
        <f t="shared" si="585"/>
        <v>0</v>
      </c>
      <c r="NJ1258" s="57">
        <f t="shared" si="585"/>
        <v>0</v>
      </c>
      <c r="NK1258" s="57">
        <f t="shared" si="585"/>
        <v>0</v>
      </c>
      <c r="NL1258" s="57">
        <f t="shared" si="585"/>
        <v>0</v>
      </c>
      <c r="NM1258" s="57">
        <f t="shared" si="585"/>
        <v>0</v>
      </c>
      <c r="NN1258" s="98" t="s">
        <v>216</v>
      </c>
      <c r="NO1258" s="98" t="s">
        <v>216</v>
      </c>
      <c r="NP1258" s="98" t="s">
        <v>216</v>
      </c>
      <c r="NQ1258" s="98" t="s">
        <v>216</v>
      </c>
      <c r="NR1258" s="98" t="s">
        <v>216</v>
      </c>
      <c r="NS1258" s="98" t="s">
        <v>216</v>
      </c>
      <c r="NT1258" s="57">
        <f t="shared" ref="NT1258:OH1258" si="586">SUM(NT1259:NT1268)</f>
        <v>0</v>
      </c>
      <c r="NU1258" s="57">
        <f t="shared" si="586"/>
        <v>0</v>
      </c>
      <c r="NV1258" s="57">
        <f t="shared" si="586"/>
        <v>0</v>
      </c>
      <c r="NW1258" s="57">
        <f t="shared" si="586"/>
        <v>0</v>
      </c>
      <c r="NX1258" s="57">
        <f t="shared" si="586"/>
        <v>0</v>
      </c>
      <c r="NY1258" s="57">
        <f t="shared" si="586"/>
        <v>0</v>
      </c>
      <c r="NZ1258" s="57">
        <f t="shared" si="586"/>
        <v>0</v>
      </c>
      <c r="OA1258" s="57">
        <f t="shared" si="586"/>
        <v>0</v>
      </c>
      <c r="OB1258" s="57">
        <f t="shared" si="586"/>
        <v>0</v>
      </c>
      <c r="OC1258" s="57">
        <f t="shared" si="586"/>
        <v>0</v>
      </c>
      <c r="OD1258" s="57">
        <f t="shared" si="586"/>
        <v>0</v>
      </c>
      <c r="OE1258" s="57">
        <f t="shared" si="586"/>
        <v>0</v>
      </c>
      <c r="OF1258" s="57">
        <f t="shared" si="586"/>
        <v>0</v>
      </c>
      <c r="OG1258" s="57">
        <f t="shared" si="586"/>
        <v>0</v>
      </c>
      <c r="OH1258" s="57">
        <f t="shared" si="586"/>
        <v>0</v>
      </c>
      <c r="OI1258" s="98" t="s">
        <v>216</v>
      </c>
      <c r="OJ1258" s="98" t="s">
        <v>216</v>
      </c>
      <c r="OK1258" s="98" t="s">
        <v>216</v>
      </c>
      <c r="OL1258" s="98" t="s">
        <v>216</v>
      </c>
      <c r="OM1258" s="98" t="s">
        <v>216</v>
      </c>
      <c r="ON1258" s="98" t="s">
        <v>216</v>
      </c>
      <c r="OO1258" s="57">
        <f t="shared" ref="OO1258:PC1258" si="587">SUM(OO1259:OO1268)</f>
        <v>0</v>
      </c>
      <c r="OP1258" s="57">
        <f t="shared" si="587"/>
        <v>0</v>
      </c>
      <c r="OQ1258" s="57">
        <f t="shared" si="587"/>
        <v>0</v>
      </c>
      <c r="OR1258" s="57">
        <f t="shared" si="587"/>
        <v>0</v>
      </c>
      <c r="OS1258" s="57">
        <f t="shared" si="587"/>
        <v>0</v>
      </c>
      <c r="OT1258" s="57">
        <f t="shared" si="587"/>
        <v>0</v>
      </c>
      <c r="OU1258" s="57">
        <f t="shared" si="587"/>
        <v>0</v>
      </c>
      <c r="OV1258" s="57">
        <f t="shared" si="587"/>
        <v>0</v>
      </c>
      <c r="OW1258" s="57">
        <f t="shared" si="587"/>
        <v>0</v>
      </c>
      <c r="OX1258" s="57">
        <f t="shared" si="587"/>
        <v>0</v>
      </c>
      <c r="OY1258" s="57">
        <f t="shared" si="587"/>
        <v>0</v>
      </c>
      <c r="OZ1258" s="57">
        <f t="shared" si="587"/>
        <v>0</v>
      </c>
      <c r="PA1258" s="57">
        <f t="shared" si="587"/>
        <v>0</v>
      </c>
      <c r="PB1258" s="57">
        <f t="shared" si="587"/>
        <v>0</v>
      </c>
      <c r="PC1258" s="57">
        <f t="shared" si="587"/>
        <v>0</v>
      </c>
      <c r="PD1258" s="98" t="s">
        <v>216</v>
      </c>
      <c r="PE1258" s="98" t="s">
        <v>216</v>
      </c>
      <c r="PF1258" s="98" t="s">
        <v>216</v>
      </c>
      <c r="PG1258" s="98" t="s">
        <v>216</v>
      </c>
      <c r="PH1258" s="98" t="s">
        <v>216</v>
      </c>
      <c r="PI1258" s="98" t="s">
        <v>216</v>
      </c>
      <c r="PJ1258" s="57">
        <f t="shared" ref="PJ1258:PX1258" si="588">SUM(PJ1259:PJ1268)</f>
        <v>0</v>
      </c>
      <c r="PK1258" s="57">
        <f t="shared" si="588"/>
        <v>0</v>
      </c>
      <c r="PL1258" s="57">
        <f t="shared" si="588"/>
        <v>0</v>
      </c>
      <c r="PM1258" s="57">
        <f t="shared" si="588"/>
        <v>0</v>
      </c>
      <c r="PN1258" s="57">
        <f t="shared" si="588"/>
        <v>0</v>
      </c>
      <c r="PO1258" s="57">
        <f t="shared" si="588"/>
        <v>0</v>
      </c>
      <c r="PP1258" s="57">
        <f t="shared" si="588"/>
        <v>0</v>
      </c>
      <c r="PQ1258" s="57">
        <f t="shared" si="588"/>
        <v>0</v>
      </c>
      <c r="PR1258" s="57">
        <f t="shared" si="588"/>
        <v>0</v>
      </c>
      <c r="PS1258" s="57">
        <f t="shared" si="588"/>
        <v>0</v>
      </c>
      <c r="PT1258" s="57">
        <f t="shared" si="588"/>
        <v>0</v>
      </c>
      <c r="PU1258" s="57">
        <f t="shared" si="588"/>
        <v>0</v>
      </c>
      <c r="PV1258" s="57">
        <f t="shared" si="588"/>
        <v>0</v>
      </c>
      <c r="PW1258" s="57">
        <f t="shared" si="588"/>
        <v>0</v>
      </c>
      <c r="PX1258" s="57">
        <f t="shared" si="588"/>
        <v>0</v>
      </c>
      <c r="PY1258" s="98" t="s">
        <v>216</v>
      </c>
      <c r="PZ1258" s="98" t="s">
        <v>216</v>
      </c>
      <c r="QA1258" s="98" t="s">
        <v>216</v>
      </c>
      <c r="QB1258" s="98" t="s">
        <v>216</v>
      </c>
      <c r="QC1258" s="98" t="s">
        <v>216</v>
      </c>
      <c r="QD1258" s="98" t="s">
        <v>216</v>
      </c>
      <c r="QE1258" s="57">
        <f t="shared" ref="QE1258:QS1258" si="589">SUM(QE1259:QE1268)</f>
        <v>0</v>
      </c>
      <c r="QF1258" s="57">
        <f t="shared" si="589"/>
        <v>0</v>
      </c>
      <c r="QG1258" s="57">
        <f t="shared" si="589"/>
        <v>0</v>
      </c>
      <c r="QH1258" s="57">
        <f t="shared" si="589"/>
        <v>0</v>
      </c>
      <c r="QI1258" s="57">
        <f t="shared" si="589"/>
        <v>0</v>
      </c>
      <c r="QJ1258" s="57">
        <f t="shared" si="589"/>
        <v>0</v>
      </c>
      <c r="QK1258" s="57">
        <f t="shared" si="589"/>
        <v>0</v>
      </c>
      <c r="QL1258" s="57">
        <f t="shared" si="589"/>
        <v>0</v>
      </c>
      <c r="QM1258" s="57">
        <f t="shared" si="589"/>
        <v>0</v>
      </c>
      <c r="QN1258" s="57">
        <f t="shared" si="589"/>
        <v>0</v>
      </c>
      <c r="QO1258" s="57">
        <f t="shared" si="589"/>
        <v>0</v>
      </c>
      <c r="QP1258" s="57">
        <f t="shared" si="589"/>
        <v>0</v>
      </c>
      <c r="QQ1258" s="57">
        <f t="shared" si="589"/>
        <v>0</v>
      </c>
      <c r="QR1258" s="57">
        <f t="shared" si="589"/>
        <v>0</v>
      </c>
      <c r="QS1258" s="57">
        <f t="shared" si="589"/>
        <v>0</v>
      </c>
      <c r="QT1258" s="98" t="s">
        <v>216</v>
      </c>
      <c r="QU1258" s="98" t="s">
        <v>216</v>
      </c>
      <c r="QV1258" s="98" t="s">
        <v>216</v>
      </c>
      <c r="QW1258" s="98" t="s">
        <v>216</v>
      </c>
      <c r="QX1258" s="98" t="s">
        <v>216</v>
      </c>
      <c r="QY1258" s="98" t="s">
        <v>216</v>
      </c>
      <c r="QZ1258" s="57">
        <f t="shared" ref="QZ1258:RN1258" si="590">SUM(QZ1259:QZ1268)</f>
        <v>0</v>
      </c>
      <c r="RA1258" s="57">
        <f t="shared" si="590"/>
        <v>0</v>
      </c>
      <c r="RB1258" s="57">
        <f t="shared" si="590"/>
        <v>0</v>
      </c>
      <c r="RC1258" s="57">
        <f t="shared" si="590"/>
        <v>0</v>
      </c>
      <c r="RD1258" s="57">
        <f t="shared" si="590"/>
        <v>0</v>
      </c>
      <c r="RE1258" s="57">
        <f t="shared" si="590"/>
        <v>0</v>
      </c>
      <c r="RF1258" s="57">
        <f t="shared" si="590"/>
        <v>0</v>
      </c>
      <c r="RG1258" s="57">
        <f t="shared" si="590"/>
        <v>0</v>
      </c>
      <c r="RH1258" s="57">
        <f t="shared" si="590"/>
        <v>0</v>
      </c>
      <c r="RI1258" s="57">
        <f t="shared" si="590"/>
        <v>0</v>
      </c>
      <c r="RJ1258" s="57">
        <f t="shared" si="590"/>
        <v>0</v>
      </c>
      <c r="RK1258" s="57">
        <f t="shared" si="590"/>
        <v>0</v>
      </c>
      <c r="RL1258" s="57">
        <f t="shared" si="590"/>
        <v>0</v>
      </c>
      <c r="RM1258" s="57">
        <f t="shared" si="590"/>
        <v>0</v>
      </c>
      <c r="RN1258" s="57">
        <f t="shared" si="590"/>
        <v>0</v>
      </c>
      <c r="RO1258" s="98" t="s">
        <v>216</v>
      </c>
      <c r="RP1258" s="98" t="s">
        <v>216</v>
      </c>
      <c r="RQ1258" s="98" t="s">
        <v>216</v>
      </c>
      <c r="RR1258" s="98" t="s">
        <v>216</v>
      </c>
      <c r="RS1258" s="98" t="s">
        <v>216</v>
      </c>
      <c r="RT1258" s="98" t="s">
        <v>216</v>
      </c>
      <c r="RU1258" s="57">
        <f t="shared" ref="RU1258:SI1258" si="591">SUM(RU1259:RU1268)</f>
        <v>0</v>
      </c>
      <c r="RV1258" s="57">
        <f t="shared" si="591"/>
        <v>0</v>
      </c>
      <c r="RW1258" s="57">
        <f t="shared" si="591"/>
        <v>0</v>
      </c>
      <c r="RX1258" s="57">
        <f t="shared" si="591"/>
        <v>0</v>
      </c>
      <c r="RY1258" s="57">
        <f t="shared" si="591"/>
        <v>0</v>
      </c>
      <c r="RZ1258" s="57">
        <f t="shared" si="591"/>
        <v>0</v>
      </c>
      <c r="SA1258" s="57">
        <f t="shared" si="591"/>
        <v>0</v>
      </c>
      <c r="SB1258" s="57">
        <f t="shared" si="591"/>
        <v>0</v>
      </c>
      <c r="SC1258" s="57">
        <f t="shared" si="591"/>
        <v>0</v>
      </c>
      <c r="SD1258" s="57">
        <f t="shared" si="591"/>
        <v>0</v>
      </c>
      <c r="SE1258" s="57">
        <f t="shared" si="591"/>
        <v>0</v>
      </c>
      <c r="SF1258" s="57">
        <f t="shared" si="591"/>
        <v>0</v>
      </c>
      <c r="SG1258" s="57">
        <f t="shared" si="591"/>
        <v>0</v>
      </c>
      <c r="SH1258" s="57">
        <f t="shared" si="591"/>
        <v>0</v>
      </c>
      <c r="SI1258" s="57">
        <f t="shared" si="591"/>
        <v>0</v>
      </c>
      <c r="SJ1258" s="98" t="s">
        <v>216</v>
      </c>
      <c r="SK1258" s="98" t="s">
        <v>216</v>
      </c>
      <c r="SL1258" s="98" t="s">
        <v>216</v>
      </c>
      <c r="SM1258" s="98" t="s">
        <v>216</v>
      </c>
      <c r="SN1258" s="98" t="s">
        <v>216</v>
      </c>
      <c r="SO1258" s="98" t="s">
        <v>216</v>
      </c>
      <c r="SP1258" s="57">
        <f t="shared" ref="SP1258:TD1258" si="592">SUM(SP1259:SP1268)</f>
        <v>0</v>
      </c>
      <c r="SQ1258" s="57">
        <f t="shared" si="592"/>
        <v>0</v>
      </c>
      <c r="SR1258" s="57">
        <f t="shared" si="592"/>
        <v>0</v>
      </c>
      <c r="SS1258" s="57">
        <f t="shared" si="592"/>
        <v>0</v>
      </c>
      <c r="ST1258" s="57">
        <f t="shared" si="592"/>
        <v>0</v>
      </c>
      <c r="SU1258" s="57">
        <f t="shared" si="592"/>
        <v>0</v>
      </c>
      <c r="SV1258" s="57">
        <f t="shared" si="592"/>
        <v>0</v>
      </c>
      <c r="SW1258" s="57">
        <f t="shared" si="592"/>
        <v>0</v>
      </c>
      <c r="SX1258" s="57">
        <f t="shared" si="592"/>
        <v>0</v>
      </c>
      <c r="SY1258" s="57">
        <f t="shared" si="592"/>
        <v>0</v>
      </c>
      <c r="SZ1258" s="57">
        <f t="shared" si="592"/>
        <v>0</v>
      </c>
      <c r="TA1258" s="57">
        <f t="shared" si="592"/>
        <v>0</v>
      </c>
      <c r="TB1258" s="57">
        <f t="shared" si="592"/>
        <v>0</v>
      </c>
      <c r="TC1258" s="57">
        <f t="shared" si="592"/>
        <v>0</v>
      </c>
      <c r="TD1258" s="57">
        <f t="shared" si="592"/>
        <v>0</v>
      </c>
      <c r="TE1258" s="98" t="s">
        <v>216</v>
      </c>
      <c r="TF1258" s="98" t="s">
        <v>216</v>
      </c>
      <c r="TG1258" s="98" t="s">
        <v>216</v>
      </c>
      <c r="TH1258" s="98" t="s">
        <v>216</v>
      </c>
      <c r="TI1258" s="98" t="s">
        <v>216</v>
      </c>
      <c r="TJ1258" s="98" t="s">
        <v>216</v>
      </c>
      <c r="TK1258" s="57">
        <f t="shared" ref="TK1258:TY1258" si="593">SUM(TK1259:TK1268)</f>
        <v>0</v>
      </c>
      <c r="TL1258" s="57">
        <f t="shared" si="593"/>
        <v>0</v>
      </c>
      <c r="TM1258" s="57">
        <f t="shared" si="593"/>
        <v>0</v>
      </c>
      <c r="TN1258" s="57">
        <f t="shared" si="593"/>
        <v>0</v>
      </c>
      <c r="TO1258" s="57">
        <f t="shared" si="593"/>
        <v>0</v>
      </c>
      <c r="TP1258" s="57">
        <f t="shared" si="593"/>
        <v>0</v>
      </c>
      <c r="TQ1258" s="57">
        <f t="shared" si="593"/>
        <v>0</v>
      </c>
      <c r="TR1258" s="57">
        <f t="shared" si="593"/>
        <v>0</v>
      </c>
      <c r="TS1258" s="57">
        <f t="shared" si="593"/>
        <v>0</v>
      </c>
      <c r="TT1258" s="57">
        <f t="shared" si="593"/>
        <v>0</v>
      </c>
      <c r="TU1258" s="57">
        <f t="shared" si="593"/>
        <v>0</v>
      </c>
      <c r="TV1258" s="57">
        <f t="shared" si="593"/>
        <v>0</v>
      </c>
      <c r="TW1258" s="57">
        <f t="shared" si="593"/>
        <v>0</v>
      </c>
      <c r="TX1258" s="57">
        <f t="shared" si="593"/>
        <v>0</v>
      </c>
      <c r="TY1258" s="57">
        <f t="shared" si="593"/>
        <v>0</v>
      </c>
      <c r="TZ1258" s="98" t="s">
        <v>216</v>
      </c>
      <c r="UA1258" s="98" t="s">
        <v>216</v>
      </c>
      <c r="UB1258" s="98" t="s">
        <v>216</v>
      </c>
      <c r="UC1258" s="98" t="s">
        <v>216</v>
      </c>
      <c r="UD1258" s="98" t="s">
        <v>216</v>
      </c>
      <c r="UE1258" s="98" t="s">
        <v>216</v>
      </c>
      <c r="UF1258" s="57">
        <f t="shared" ref="UF1258:UT1258" si="594">SUM(UF1259:UF1268)</f>
        <v>0</v>
      </c>
      <c r="UG1258" s="57">
        <f t="shared" si="594"/>
        <v>0</v>
      </c>
      <c r="UH1258" s="57">
        <f t="shared" si="594"/>
        <v>0</v>
      </c>
      <c r="UI1258" s="57">
        <f t="shared" si="594"/>
        <v>0</v>
      </c>
      <c r="UJ1258" s="57">
        <f t="shared" si="594"/>
        <v>0</v>
      </c>
      <c r="UK1258" s="57">
        <f t="shared" si="594"/>
        <v>0</v>
      </c>
      <c r="UL1258" s="57">
        <f t="shared" si="594"/>
        <v>70</v>
      </c>
      <c r="UM1258" s="57">
        <f t="shared" si="594"/>
        <v>70</v>
      </c>
      <c r="UN1258" s="57">
        <f t="shared" si="594"/>
        <v>70</v>
      </c>
      <c r="UO1258" s="57">
        <f t="shared" si="594"/>
        <v>0</v>
      </c>
      <c r="UP1258" s="57">
        <f t="shared" si="594"/>
        <v>0</v>
      </c>
      <c r="UQ1258" s="57">
        <f t="shared" si="594"/>
        <v>0</v>
      </c>
      <c r="UR1258" s="57">
        <f t="shared" si="594"/>
        <v>445395.03</v>
      </c>
      <c r="US1258" s="57">
        <f t="shared" si="594"/>
        <v>445395.03</v>
      </c>
      <c r="UT1258" s="57">
        <f t="shared" si="594"/>
        <v>445395.03</v>
      </c>
      <c r="UU1258" s="98" t="s">
        <v>216</v>
      </c>
      <c r="UV1258" s="98" t="s">
        <v>216</v>
      </c>
      <c r="UW1258" s="98" t="s">
        <v>216</v>
      </c>
      <c r="UX1258" s="98" t="s">
        <v>216</v>
      </c>
      <c r="UY1258" s="98" t="s">
        <v>216</v>
      </c>
      <c r="UZ1258" s="98" t="s">
        <v>216</v>
      </c>
      <c r="VA1258" s="57">
        <f t="shared" ref="VA1258:VO1258" si="595">SUM(VA1259:VA1268)</f>
        <v>0</v>
      </c>
      <c r="VB1258" s="57">
        <f t="shared" si="595"/>
        <v>0</v>
      </c>
      <c r="VC1258" s="57">
        <f t="shared" si="595"/>
        <v>0</v>
      </c>
      <c r="VD1258" s="57">
        <f t="shared" si="595"/>
        <v>58319.21</v>
      </c>
      <c r="VE1258" s="57">
        <f t="shared" si="595"/>
        <v>55386.33</v>
      </c>
      <c r="VF1258" s="57">
        <f t="shared" si="595"/>
        <v>54207.54</v>
      </c>
      <c r="VG1258" s="57">
        <f t="shared" si="595"/>
        <v>0</v>
      </c>
      <c r="VH1258" s="57">
        <f t="shared" si="595"/>
        <v>0</v>
      </c>
      <c r="VI1258" s="57">
        <f t="shared" si="595"/>
        <v>0</v>
      </c>
      <c r="VJ1258" s="57">
        <f t="shared" si="595"/>
        <v>0</v>
      </c>
      <c r="VK1258" s="57">
        <f t="shared" si="595"/>
        <v>0</v>
      </c>
      <c r="VL1258" s="57">
        <f t="shared" si="595"/>
        <v>0</v>
      </c>
      <c r="VM1258" s="57">
        <f t="shared" si="595"/>
        <v>0</v>
      </c>
      <c r="VN1258" s="57">
        <f t="shared" si="595"/>
        <v>0</v>
      </c>
      <c r="VO1258" s="57">
        <f t="shared" si="595"/>
        <v>0</v>
      </c>
      <c r="VP1258" s="98" t="s">
        <v>216</v>
      </c>
      <c r="VQ1258" s="98" t="s">
        <v>216</v>
      </c>
      <c r="VR1258" s="98" t="s">
        <v>216</v>
      </c>
      <c r="VS1258" s="98" t="s">
        <v>216</v>
      </c>
      <c r="VT1258" s="98" t="s">
        <v>216</v>
      </c>
      <c r="VU1258" s="98" t="s">
        <v>216</v>
      </c>
      <c r="VV1258" s="57">
        <f t="shared" ref="VV1258:WJ1258" si="596">SUM(VV1259:VV1268)</f>
        <v>0</v>
      </c>
      <c r="VW1258" s="57">
        <f t="shared" si="596"/>
        <v>0</v>
      </c>
      <c r="VX1258" s="57">
        <f t="shared" si="596"/>
        <v>0</v>
      </c>
      <c r="VY1258" s="57">
        <f t="shared" si="596"/>
        <v>0</v>
      </c>
      <c r="VZ1258" s="57">
        <f t="shared" si="596"/>
        <v>0</v>
      </c>
      <c r="WA1258" s="57">
        <f t="shared" si="596"/>
        <v>0</v>
      </c>
      <c r="WB1258" s="57">
        <f t="shared" si="596"/>
        <v>0</v>
      </c>
      <c r="WC1258" s="57">
        <f t="shared" si="596"/>
        <v>0</v>
      </c>
      <c r="WD1258" s="57">
        <f t="shared" si="596"/>
        <v>0</v>
      </c>
      <c r="WE1258" s="57">
        <f t="shared" si="596"/>
        <v>0</v>
      </c>
      <c r="WF1258" s="57">
        <f t="shared" si="596"/>
        <v>0</v>
      </c>
      <c r="WG1258" s="57">
        <f t="shared" si="596"/>
        <v>0</v>
      </c>
      <c r="WH1258" s="57">
        <f t="shared" si="596"/>
        <v>0</v>
      </c>
      <c r="WI1258" s="57">
        <f t="shared" si="596"/>
        <v>0</v>
      </c>
      <c r="WJ1258" s="57">
        <f t="shared" si="596"/>
        <v>0</v>
      </c>
      <c r="WK1258" s="98" t="s">
        <v>216</v>
      </c>
      <c r="WL1258" s="98" t="s">
        <v>216</v>
      </c>
      <c r="WM1258" s="98" t="s">
        <v>216</v>
      </c>
      <c r="WN1258" s="98" t="s">
        <v>216</v>
      </c>
      <c r="WO1258" s="98" t="s">
        <v>216</v>
      </c>
      <c r="WP1258" s="98" t="s">
        <v>216</v>
      </c>
      <c r="WQ1258" s="57">
        <f t="shared" ref="WQ1258:XE1258" si="597">SUM(WQ1259:WQ1268)</f>
        <v>0</v>
      </c>
      <c r="WR1258" s="57">
        <f t="shared" si="597"/>
        <v>0</v>
      </c>
      <c r="WS1258" s="57">
        <f t="shared" si="597"/>
        <v>0</v>
      </c>
      <c r="WT1258" s="57">
        <f t="shared" si="597"/>
        <v>0</v>
      </c>
      <c r="WU1258" s="57">
        <f t="shared" si="597"/>
        <v>0</v>
      </c>
      <c r="WV1258" s="57">
        <f t="shared" si="597"/>
        <v>0</v>
      </c>
      <c r="WW1258" s="57">
        <f t="shared" si="597"/>
        <v>0</v>
      </c>
      <c r="WX1258" s="57">
        <f t="shared" si="597"/>
        <v>0</v>
      </c>
      <c r="WY1258" s="57">
        <f t="shared" si="597"/>
        <v>0</v>
      </c>
      <c r="WZ1258" s="57">
        <f t="shared" si="597"/>
        <v>0</v>
      </c>
      <c r="XA1258" s="57">
        <f t="shared" si="597"/>
        <v>0</v>
      </c>
      <c r="XB1258" s="57">
        <f t="shared" si="597"/>
        <v>0</v>
      </c>
      <c r="XC1258" s="57">
        <f t="shared" si="597"/>
        <v>0</v>
      </c>
      <c r="XD1258" s="57">
        <f t="shared" si="597"/>
        <v>0</v>
      </c>
      <c r="XE1258" s="57">
        <f t="shared" si="597"/>
        <v>0</v>
      </c>
      <c r="XF1258" s="98" t="s">
        <v>216</v>
      </c>
      <c r="XG1258" s="98" t="s">
        <v>216</v>
      </c>
      <c r="XH1258" s="98" t="s">
        <v>216</v>
      </c>
      <c r="XI1258" s="98" t="s">
        <v>216</v>
      </c>
      <c r="XJ1258" s="98" t="s">
        <v>216</v>
      </c>
      <c r="XK1258" s="98" t="s">
        <v>216</v>
      </c>
      <c r="XL1258" s="57">
        <f t="shared" ref="XL1258:XZ1258" si="598">SUM(XL1259:XL1268)</f>
        <v>0</v>
      </c>
      <c r="XM1258" s="57">
        <f t="shared" si="598"/>
        <v>0</v>
      </c>
      <c r="XN1258" s="57">
        <f t="shared" si="598"/>
        <v>0</v>
      </c>
      <c r="XO1258" s="57">
        <f t="shared" si="598"/>
        <v>0</v>
      </c>
      <c r="XP1258" s="57">
        <f t="shared" si="598"/>
        <v>0</v>
      </c>
      <c r="XQ1258" s="57">
        <f t="shared" si="598"/>
        <v>0</v>
      </c>
      <c r="XR1258" s="57">
        <f t="shared" si="598"/>
        <v>0</v>
      </c>
      <c r="XS1258" s="57">
        <f t="shared" si="598"/>
        <v>0</v>
      </c>
      <c r="XT1258" s="57">
        <f t="shared" si="598"/>
        <v>0</v>
      </c>
      <c r="XU1258" s="57">
        <f t="shared" si="598"/>
        <v>0</v>
      </c>
      <c r="XV1258" s="57">
        <f t="shared" si="598"/>
        <v>0</v>
      </c>
      <c r="XW1258" s="57">
        <f t="shared" si="598"/>
        <v>0</v>
      </c>
      <c r="XX1258" s="57">
        <f t="shared" si="598"/>
        <v>0</v>
      </c>
      <c r="XY1258" s="57">
        <f t="shared" si="598"/>
        <v>0</v>
      </c>
      <c r="XZ1258" s="57">
        <f t="shared" si="598"/>
        <v>0</v>
      </c>
      <c r="YA1258" s="98" t="s">
        <v>216</v>
      </c>
      <c r="YB1258" s="98" t="s">
        <v>216</v>
      </c>
      <c r="YC1258" s="98" t="s">
        <v>216</v>
      </c>
      <c r="YD1258" s="98" t="s">
        <v>216</v>
      </c>
      <c r="YE1258" s="98" t="s">
        <v>216</v>
      </c>
      <c r="YF1258" s="98" t="s">
        <v>216</v>
      </c>
      <c r="YG1258" s="57">
        <f t="shared" ref="YG1258:YL1258" si="599">SUM(YG1259:YG1268)</f>
        <v>0</v>
      </c>
      <c r="YH1258" s="57">
        <f t="shared" si="599"/>
        <v>0</v>
      </c>
      <c r="YI1258" s="57">
        <f t="shared" si="599"/>
        <v>0</v>
      </c>
      <c r="YJ1258" s="57">
        <f t="shared" si="599"/>
        <v>0</v>
      </c>
      <c r="YK1258" s="57">
        <f t="shared" si="599"/>
        <v>0</v>
      </c>
      <c r="YL1258" s="57">
        <f t="shared" si="599"/>
        <v>0</v>
      </c>
      <c r="YM1258" s="57">
        <f>SUM(YM1259:YM1268)</f>
        <v>97</v>
      </c>
      <c r="YN1258" s="57">
        <f t="shared" ref="YN1258:YU1258" si="600">SUM(YN1259:YN1268)</f>
        <v>97</v>
      </c>
      <c r="YO1258" s="57">
        <f t="shared" si="600"/>
        <v>97</v>
      </c>
      <c r="YP1258" s="57">
        <f t="shared" si="600"/>
        <v>0</v>
      </c>
      <c r="YQ1258" s="57">
        <f t="shared" si="600"/>
        <v>0</v>
      </c>
      <c r="YR1258" s="57">
        <f t="shared" si="600"/>
        <v>0</v>
      </c>
      <c r="YS1258" s="57">
        <f t="shared" si="600"/>
        <v>652472.06999999995</v>
      </c>
      <c r="YT1258" s="57">
        <f t="shared" si="600"/>
        <v>652472.06999999995</v>
      </c>
      <c r="YU1258" s="57">
        <f t="shared" si="600"/>
        <v>652472.06999999995</v>
      </c>
      <c r="YV1258" s="98" t="s">
        <v>216</v>
      </c>
      <c r="YW1258" s="98" t="s">
        <v>216</v>
      </c>
      <c r="YX1258" s="98" t="s">
        <v>216</v>
      </c>
      <c r="YY1258" s="98" t="s">
        <v>216</v>
      </c>
      <c r="YZ1258" s="98" t="s">
        <v>216</v>
      </c>
      <c r="ZA1258" s="98" t="s">
        <v>216</v>
      </c>
      <c r="ZB1258" s="57">
        <f t="shared" ref="ZB1258:ZG1258" si="601">SUM(ZB1259:ZB1268)</f>
        <v>0</v>
      </c>
      <c r="ZC1258" s="57">
        <f t="shared" si="601"/>
        <v>0</v>
      </c>
      <c r="ZD1258" s="57">
        <f t="shared" si="601"/>
        <v>0</v>
      </c>
      <c r="ZE1258" s="57">
        <f t="shared" si="601"/>
        <v>125931.28</v>
      </c>
      <c r="ZF1258" s="57">
        <f t="shared" si="601"/>
        <v>119281.93</v>
      </c>
      <c r="ZG1258" s="57">
        <f t="shared" si="601"/>
        <v>116752.22</v>
      </c>
    </row>
    <row r="1259" spans="1:683" ht="24" hidden="1">
      <c r="A1259" s="8" t="s">
        <v>219</v>
      </c>
      <c r="B1259" s="87" t="s">
        <v>87</v>
      </c>
      <c r="C1259" s="5"/>
      <c r="D1259" s="160"/>
      <c r="E1259" s="76"/>
      <c r="F1259" s="38"/>
      <c r="G1259" s="38"/>
      <c r="H1259" s="38"/>
      <c r="I1259" s="25">
        <f>F1191</f>
        <v>17633.79</v>
      </c>
      <c r="J1259" s="25">
        <f t="shared" ref="J1259:K1259" si="602">G1191</f>
        <v>17633.79</v>
      </c>
      <c r="K1259" s="25">
        <f t="shared" si="602"/>
        <v>17633.79</v>
      </c>
      <c r="L1259" s="30"/>
      <c r="M1259" s="30"/>
      <c r="N1259" s="30"/>
      <c r="O1259" s="51"/>
      <c r="P1259" s="51"/>
      <c r="Q1259" s="51"/>
      <c r="R1259" s="25">
        <f>$I1259*L1259</f>
        <v>0</v>
      </c>
      <c r="S1259" s="25">
        <f>$J1259*M1259</f>
        <v>0</v>
      </c>
      <c r="T1259" s="25">
        <f>$K1259*N1259</f>
        <v>0</v>
      </c>
      <c r="U1259" s="51"/>
      <c r="V1259" s="51"/>
      <c r="W1259" s="51"/>
      <c r="X1259" s="25">
        <f t="shared" ref="X1259:X1268" si="603">$I1259*X$1271</f>
        <v>0</v>
      </c>
      <c r="Y1259" s="25">
        <f t="shared" ref="Y1259:Y1268" si="604">$J1259*Y$1271</f>
        <v>0</v>
      </c>
      <c r="Z1259" s="25">
        <f t="shared" ref="Z1259:Z1268" si="605">$K1259*Z$1271</f>
        <v>0</v>
      </c>
      <c r="AA1259" s="51"/>
      <c r="AB1259" s="51"/>
      <c r="AC1259" s="51"/>
      <c r="AD1259" s="25">
        <f t="shared" ref="AD1259:AF1268" si="606">L1259*X1259</f>
        <v>0</v>
      </c>
      <c r="AE1259" s="25">
        <f t="shared" si="606"/>
        <v>0</v>
      </c>
      <c r="AF1259" s="25">
        <f t="shared" si="606"/>
        <v>0</v>
      </c>
      <c r="AG1259" s="30"/>
      <c r="AH1259" s="30"/>
      <c r="AI1259" s="30"/>
      <c r="AJ1259" s="51"/>
      <c r="AK1259" s="51"/>
      <c r="AL1259" s="51"/>
      <c r="AM1259" s="25">
        <f t="shared" ref="AM1259:AM1268" si="607">$I1259*AG1259</f>
        <v>0</v>
      </c>
      <c r="AN1259" s="25">
        <f t="shared" ref="AN1259:AN1268" si="608">$J1259*AH1259</f>
        <v>0</v>
      </c>
      <c r="AO1259" s="25">
        <f t="shared" ref="AO1259:AO1268" si="609">$K1259*AI1259</f>
        <v>0</v>
      </c>
      <c r="AP1259" s="51"/>
      <c r="AQ1259" s="51"/>
      <c r="AR1259" s="51"/>
      <c r="AS1259" s="25">
        <f t="shared" ref="AS1259:AS1268" si="610">$I1259*AS$1271</f>
        <v>0</v>
      </c>
      <c r="AT1259" s="25">
        <f t="shared" ref="AT1259:AT1268" si="611">$J1259*AT$1271</f>
        <v>0</v>
      </c>
      <c r="AU1259" s="25">
        <f t="shared" ref="AU1259:AU1268" si="612">$K1259*AU$1271</f>
        <v>0</v>
      </c>
      <c r="AV1259" s="51"/>
      <c r="AW1259" s="51"/>
      <c r="AX1259" s="51"/>
      <c r="AY1259" s="25">
        <f t="shared" ref="AY1259:BA1268" si="613">AG1259*AS1259</f>
        <v>0</v>
      </c>
      <c r="AZ1259" s="25">
        <f t="shared" si="613"/>
        <v>0</v>
      </c>
      <c r="BA1259" s="25">
        <f t="shared" si="613"/>
        <v>0</v>
      </c>
      <c r="BB1259" s="30"/>
      <c r="BC1259" s="30"/>
      <c r="BD1259" s="30"/>
      <c r="BE1259" s="51"/>
      <c r="BF1259" s="51"/>
      <c r="BG1259" s="51"/>
      <c r="BH1259" s="25">
        <f t="shared" ref="BH1259:BH1268" si="614">$I1259*BB1259</f>
        <v>0</v>
      </c>
      <c r="BI1259" s="25">
        <f t="shared" ref="BI1259:BI1268" si="615">$J1259*BC1259</f>
        <v>0</v>
      </c>
      <c r="BJ1259" s="25">
        <f t="shared" ref="BJ1259:BJ1268" si="616">$K1259*BD1259</f>
        <v>0</v>
      </c>
      <c r="BK1259" s="51"/>
      <c r="BL1259" s="51"/>
      <c r="BM1259" s="51"/>
      <c r="BN1259" s="25">
        <f t="shared" ref="BN1259:BN1268" si="617">$I1259*BN$1271</f>
        <v>0</v>
      </c>
      <c r="BO1259" s="25">
        <f t="shared" ref="BO1259:BO1268" si="618">$J1259*BO$1271</f>
        <v>0</v>
      </c>
      <c r="BP1259" s="25">
        <f t="shared" ref="BP1259:BP1268" si="619">$K1259*BP$1271</f>
        <v>0</v>
      </c>
      <c r="BQ1259" s="51"/>
      <c r="BR1259" s="51"/>
      <c r="BS1259" s="51"/>
      <c r="BT1259" s="25">
        <f t="shared" ref="BT1259:BV1268" si="620">BB1259*BN1259</f>
        <v>0</v>
      </c>
      <c r="BU1259" s="25">
        <f t="shared" si="620"/>
        <v>0</v>
      </c>
      <c r="BV1259" s="25">
        <f t="shared" si="620"/>
        <v>0</v>
      </c>
      <c r="BW1259" s="30"/>
      <c r="BX1259" s="30"/>
      <c r="BY1259" s="30"/>
      <c r="BZ1259" s="51"/>
      <c r="CA1259" s="51"/>
      <c r="CB1259" s="51"/>
      <c r="CC1259" s="25">
        <f t="shared" ref="CC1259:CC1268" si="621">$I1259*BW1259</f>
        <v>0</v>
      </c>
      <c r="CD1259" s="25">
        <f t="shared" ref="CD1259:CD1268" si="622">$J1259*BX1259</f>
        <v>0</v>
      </c>
      <c r="CE1259" s="25">
        <f t="shared" ref="CE1259:CE1268" si="623">$K1259*BY1259</f>
        <v>0</v>
      </c>
      <c r="CF1259" s="51"/>
      <c r="CG1259" s="51"/>
      <c r="CH1259" s="51"/>
      <c r="CI1259" s="25">
        <f t="shared" ref="CI1259:CI1268" si="624">$I1259*CI$1271</f>
        <v>0</v>
      </c>
      <c r="CJ1259" s="25">
        <f t="shared" ref="CJ1259:CJ1268" si="625">$J1259*CJ$1271</f>
        <v>0</v>
      </c>
      <c r="CK1259" s="25">
        <f t="shared" ref="CK1259:CK1268" si="626">$K1259*CK$1271</f>
        <v>0</v>
      </c>
      <c r="CL1259" s="51"/>
      <c r="CM1259" s="51"/>
      <c r="CN1259" s="51"/>
      <c r="CO1259" s="25">
        <f t="shared" ref="CO1259:CQ1268" si="627">BW1259*CI1259</f>
        <v>0</v>
      </c>
      <c r="CP1259" s="25">
        <f t="shared" si="627"/>
        <v>0</v>
      </c>
      <c r="CQ1259" s="25">
        <f t="shared" si="627"/>
        <v>0</v>
      </c>
      <c r="CR1259" s="30"/>
      <c r="CS1259" s="30"/>
      <c r="CT1259" s="30"/>
      <c r="CU1259" s="51"/>
      <c r="CV1259" s="51"/>
      <c r="CW1259" s="51"/>
      <c r="CX1259" s="25">
        <f t="shared" ref="CX1259:CX1268" si="628">$I1259*CR1259</f>
        <v>0</v>
      </c>
      <c r="CY1259" s="25">
        <f t="shared" ref="CY1259:CY1268" si="629">$J1259*CS1259</f>
        <v>0</v>
      </c>
      <c r="CZ1259" s="25">
        <f t="shared" ref="CZ1259:CZ1268" si="630">$K1259*CT1259</f>
        <v>0</v>
      </c>
      <c r="DA1259" s="51"/>
      <c r="DB1259" s="51"/>
      <c r="DC1259" s="51"/>
      <c r="DD1259" s="25">
        <f t="shared" ref="DD1259:DD1268" si="631">$I1259*DD$1271</f>
        <v>0</v>
      </c>
      <c r="DE1259" s="25">
        <f t="shared" ref="DE1259:DE1268" si="632">$J1259*DE$1271</f>
        <v>0</v>
      </c>
      <c r="DF1259" s="25">
        <f t="shared" ref="DF1259:DF1268" si="633">$K1259*DF$1271</f>
        <v>0</v>
      </c>
      <c r="DG1259" s="51"/>
      <c r="DH1259" s="51"/>
      <c r="DI1259" s="51"/>
      <c r="DJ1259" s="25">
        <f t="shared" ref="DJ1259:DL1268" si="634">CR1259*DD1259</f>
        <v>0</v>
      </c>
      <c r="DK1259" s="25">
        <f t="shared" si="634"/>
        <v>0</v>
      </c>
      <c r="DL1259" s="25">
        <f t="shared" si="634"/>
        <v>0</v>
      </c>
      <c r="DM1259" s="30"/>
      <c r="DN1259" s="30"/>
      <c r="DO1259" s="30"/>
      <c r="DP1259" s="51"/>
      <c r="DQ1259" s="51"/>
      <c r="DR1259" s="51"/>
      <c r="DS1259" s="25">
        <f t="shared" ref="DS1259:DS1268" si="635">$I1259*DM1259</f>
        <v>0</v>
      </c>
      <c r="DT1259" s="25">
        <f t="shared" ref="DT1259:DT1268" si="636">$J1259*DN1259</f>
        <v>0</v>
      </c>
      <c r="DU1259" s="25">
        <f t="shared" ref="DU1259:DU1268" si="637">$K1259*DO1259</f>
        <v>0</v>
      </c>
      <c r="DV1259" s="51"/>
      <c r="DW1259" s="51"/>
      <c r="DX1259" s="51"/>
      <c r="DY1259" s="25">
        <f t="shared" ref="DY1259:DY1268" si="638">$I1259*DY$1271</f>
        <v>0</v>
      </c>
      <c r="DZ1259" s="25">
        <f t="shared" ref="DZ1259:DZ1268" si="639">$J1259*DZ$1271</f>
        <v>0</v>
      </c>
      <c r="EA1259" s="25">
        <f t="shared" ref="EA1259:EA1268" si="640">$K1259*EA$1271</f>
        <v>0</v>
      </c>
      <c r="EB1259" s="51"/>
      <c r="EC1259" s="51"/>
      <c r="ED1259" s="51"/>
      <c r="EE1259" s="25">
        <f t="shared" ref="EE1259:EG1268" si="641">DM1259*DY1259</f>
        <v>0</v>
      </c>
      <c r="EF1259" s="25">
        <f t="shared" si="641"/>
        <v>0</v>
      </c>
      <c r="EG1259" s="25">
        <f t="shared" si="641"/>
        <v>0</v>
      </c>
      <c r="EH1259" s="30"/>
      <c r="EI1259" s="30"/>
      <c r="EJ1259" s="30"/>
      <c r="EK1259" s="51"/>
      <c r="EL1259" s="51"/>
      <c r="EM1259" s="51"/>
      <c r="EN1259" s="25">
        <f t="shared" ref="EN1259:EN1268" si="642">$I1259*EH1259</f>
        <v>0</v>
      </c>
      <c r="EO1259" s="25">
        <f t="shared" ref="EO1259:EO1268" si="643">$J1259*EI1259</f>
        <v>0</v>
      </c>
      <c r="EP1259" s="25">
        <f t="shared" ref="EP1259:EP1268" si="644">$K1259*EJ1259</f>
        <v>0</v>
      </c>
      <c r="EQ1259" s="51"/>
      <c r="ER1259" s="51"/>
      <c r="ES1259" s="51"/>
      <c r="ET1259" s="25">
        <f t="shared" ref="ET1259:ET1268" si="645">$I1259*ET$1271</f>
        <v>0</v>
      </c>
      <c r="EU1259" s="25">
        <f t="shared" ref="EU1259:EU1268" si="646">$J1259*EU$1271</f>
        <v>0</v>
      </c>
      <c r="EV1259" s="25">
        <f t="shared" ref="EV1259:EV1268" si="647">$K1259*EV$1271</f>
        <v>0</v>
      </c>
      <c r="EW1259" s="51"/>
      <c r="EX1259" s="51"/>
      <c r="EY1259" s="51"/>
      <c r="EZ1259" s="25">
        <f t="shared" ref="EZ1259:FB1268" si="648">EH1259*ET1259</f>
        <v>0</v>
      </c>
      <c r="FA1259" s="25">
        <f t="shared" si="648"/>
        <v>0</v>
      </c>
      <c r="FB1259" s="25">
        <f t="shared" si="648"/>
        <v>0</v>
      </c>
      <c r="FC1259" s="30"/>
      <c r="FD1259" s="30"/>
      <c r="FE1259" s="30"/>
      <c r="FF1259" s="51"/>
      <c r="FG1259" s="51"/>
      <c r="FH1259" s="51"/>
      <c r="FI1259" s="25">
        <f t="shared" ref="FI1259:FI1268" si="649">$I1259*FC1259</f>
        <v>0</v>
      </c>
      <c r="FJ1259" s="25">
        <f t="shared" ref="FJ1259:FJ1268" si="650">$J1259*FD1259</f>
        <v>0</v>
      </c>
      <c r="FK1259" s="25">
        <f t="shared" ref="FK1259:FK1268" si="651">$K1259*FE1259</f>
        <v>0</v>
      </c>
      <c r="FL1259" s="51"/>
      <c r="FM1259" s="51"/>
      <c r="FN1259" s="51"/>
      <c r="FO1259" s="25">
        <f t="shared" ref="FO1259:FO1268" si="652">$I1259*FO$1271</f>
        <v>0</v>
      </c>
      <c r="FP1259" s="25">
        <f t="shared" ref="FP1259:FP1268" si="653">$J1259*FP$1271</f>
        <v>0</v>
      </c>
      <c r="FQ1259" s="25">
        <f t="shared" ref="FQ1259:FQ1268" si="654">$K1259*FQ$1271</f>
        <v>0</v>
      </c>
      <c r="FR1259" s="51"/>
      <c r="FS1259" s="51"/>
      <c r="FT1259" s="51"/>
      <c r="FU1259" s="25">
        <f t="shared" ref="FU1259:FW1268" si="655">FC1259*FO1259</f>
        <v>0</v>
      </c>
      <c r="FV1259" s="25">
        <f t="shared" si="655"/>
        <v>0</v>
      </c>
      <c r="FW1259" s="25">
        <f t="shared" si="655"/>
        <v>0</v>
      </c>
      <c r="FX1259" s="30"/>
      <c r="FY1259" s="30"/>
      <c r="FZ1259" s="30"/>
      <c r="GA1259" s="51"/>
      <c r="GB1259" s="51"/>
      <c r="GC1259" s="51"/>
      <c r="GD1259" s="25">
        <f t="shared" ref="GD1259:GD1268" si="656">$I1259*FX1259</f>
        <v>0</v>
      </c>
      <c r="GE1259" s="25">
        <f t="shared" ref="GE1259:GE1268" si="657">$J1259*FY1259</f>
        <v>0</v>
      </c>
      <c r="GF1259" s="25">
        <f t="shared" ref="GF1259:GF1268" si="658">$K1259*FZ1259</f>
        <v>0</v>
      </c>
      <c r="GG1259" s="51"/>
      <c r="GH1259" s="51"/>
      <c r="GI1259" s="51"/>
      <c r="GJ1259" s="25">
        <f t="shared" ref="GJ1259:GJ1268" si="659">$I1259*GJ$1271</f>
        <v>0</v>
      </c>
      <c r="GK1259" s="25">
        <f t="shared" ref="GK1259:GK1268" si="660">$J1259*GK$1271</f>
        <v>0</v>
      </c>
      <c r="GL1259" s="25">
        <f t="shared" ref="GL1259:GL1268" si="661">$K1259*GL$1271</f>
        <v>0</v>
      </c>
      <c r="GM1259" s="51"/>
      <c r="GN1259" s="51"/>
      <c r="GO1259" s="51"/>
      <c r="GP1259" s="25">
        <f t="shared" ref="GP1259:GR1268" si="662">FX1259*GJ1259</f>
        <v>0</v>
      </c>
      <c r="GQ1259" s="25">
        <f t="shared" si="662"/>
        <v>0</v>
      </c>
      <c r="GR1259" s="25">
        <f t="shared" si="662"/>
        <v>0</v>
      </c>
      <c r="GS1259" s="30"/>
      <c r="GT1259" s="30"/>
      <c r="GU1259" s="30"/>
      <c r="GV1259" s="51"/>
      <c r="GW1259" s="51"/>
      <c r="GX1259" s="51"/>
      <c r="GY1259" s="25">
        <f t="shared" ref="GY1259:GY1268" si="663">$I1259*GS1259</f>
        <v>0</v>
      </c>
      <c r="GZ1259" s="25">
        <f t="shared" ref="GZ1259:GZ1268" si="664">$J1259*GT1259</f>
        <v>0</v>
      </c>
      <c r="HA1259" s="25">
        <f t="shared" ref="HA1259:HA1268" si="665">$K1259*GU1259</f>
        <v>0</v>
      </c>
      <c r="HB1259" s="51"/>
      <c r="HC1259" s="51"/>
      <c r="HD1259" s="51"/>
      <c r="HE1259" s="25">
        <f t="shared" ref="HE1259:HE1268" si="666">$I1259*HE$1271</f>
        <v>6206.61</v>
      </c>
      <c r="HF1259" s="25">
        <f t="shared" ref="HF1259:HF1268" si="667">$J1259*HF$1271</f>
        <v>5864.59</v>
      </c>
      <c r="HG1259" s="25">
        <f t="shared" ref="HG1259:HG1268" si="668">$K1259*HG$1271</f>
        <v>5741.24</v>
      </c>
      <c r="HH1259" s="51"/>
      <c r="HI1259" s="51"/>
      <c r="HJ1259" s="51"/>
      <c r="HK1259" s="25">
        <f t="shared" ref="HK1259:HM1268" si="669">GS1259*HE1259</f>
        <v>0</v>
      </c>
      <c r="HL1259" s="25">
        <f t="shared" si="669"/>
        <v>0</v>
      </c>
      <c r="HM1259" s="25">
        <f t="shared" si="669"/>
        <v>0</v>
      </c>
      <c r="HN1259" s="30"/>
      <c r="HO1259" s="30"/>
      <c r="HP1259" s="30"/>
      <c r="HQ1259" s="51"/>
      <c r="HR1259" s="51"/>
      <c r="HS1259" s="51"/>
      <c r="HT1259" s="25">
        <f t="shared" ref="HT1259:HT1268" si="670">$I1259*HN1259</f>
        <v>0</v>
      </c>
      <c r="HU1259" s="25">
        <f t="shared" ref="HU1259:HU1268" si="671">$J1259*HO1259</f>
        <v>0</v>
      </c>
      <c r="HV1259" s="25">
        <f t="shared" ref="HV1259:HV1268" si="672">$K1259*HP1259</f>
        <v>0</v>
      </c>
      <c r="HW1259" s="51"/>
      <c r="HX1259" s="51"/>
      <c r="HY1259" s="51"/>
      <c r="HZ1259" s="25">
        <f t="shared" ref="HZ1259:HZ1268" si="673">$I1259*HZ$1271</f>
        <v>0</v>
      </c>
      <c r="IA1259" s="25">
        <f t="shared" ref="IA1259:IA1268" si="674">$J1259*IA$1271</f>
        <v>0</v>
      </c>
      <c r="IB1259" s="25">
        <f t="shared" ref="IB1259:IB1268" si="675">$K1259*IB$1271</f>
        <v>0</v>
      </c>
      <c r="IC1259" s="51"/>
      <c r="ID1259" s="51"/>
      <c r="IE1259" s="51"/>
      <c r="IF1259" s="25">
        <f t="shared" ref="IF1259:IH1268" si="676">HN1259*HZ1259</f>
        <v>0</v>
      </c>
      <c r="IG1259" s="25">
        <f t="shared" si="676"/>
        <v>0</v>
      </c>
      <c r="IH1259" s="25">
        <f t="shared" si="676"/>
        <v>0</v>
      </c>
      <c r="II1259" s="30"/>
      <c r="IJ1259" s="30"/>
      <c r="IK1259" s="30"/>
      <c r="IL1259" s="51"/>
      <c r="IM1259" s="51"/>
      <c r="IN1259" s="51"/>
      <c r="IO1259" s="25">
        <f t="shared" ref="IO1259:IO1268" si="677">$I1259*II1259</f>
        <v>0</v>
      </c>
      <c r="IP1259" s="25">
        <f t="shared" ref="IP1259:IP1268" si="678">$J1259*IJ1259</f>
        <v>0</v>
      </c>
      <c r="IQ1259" s="25">
        <f t="shared" ref="IQ1259:IQ1268" si="679">$K1259*IK1259</f>
        <v>0</v>
      </c>
      <c r="IR1259" s="51"/>
      <c r="IS1259" s="51"/>
      <c r="IT1259" s="51"/>
      <c r="IU1259" s="25">
        <f t="shared" ref="IU1259:IU1268" si="680">$I1259*IU$1271</f>
        <v>0</v>
      </c>
      <c r="IV1259" s="25">
        <f t="shared" ref="IV1259:IV1268" si="681">$J1259*IV$1271</f>
        <v>0</v>
      </c>
      <c r="IW1259" s="25">
        <f t="shared" ref="IW1259:IW1268" si="682">$K1259*IW$1271</f>
        <v>0</v>
      </c>
      <c r="IX1259" s="51"/>
      <c r="IY1259" s="51"/>
      <c r="IZ1259" s="51"/>
      <c r="JA1259" s="25">
        <f t="shared" ref="JA1259:JC1268" si="683">II1259*IU1259</f>
        <v>0</v>
      </c>
      <c r="JB1259" s="25">
        <f t="shared" si="683"/>
        <v>0</v>
      </c>
      <c r="JC1259" s="25">
        <f t="shared" si="683"/>
        <v>0</v>
      </c>
      <c r="JD1259" s="30"/>
      <c r="JE1259" s="30"/>
      <c r="JF1259" s="30"/>
      <c r="JG1259" s="51"/>
      <c r="JH1259" s="51"/>
      <c r="JI1259" s="51"/>
      <c r="JJ1259" s="25">
        <f t="shared" ref="JJ1259:JJ1268" si="684">$I1259*JD1259</f>
        <v>0</v>
      </c>
      <c r="JK1259" s="25">
        <f t="shared" ref="JK1259:JK1268" si="685">$J1259*JE1259</f>
        <v>0</v>
      </c>
      <c r="JL1259" s="25">
        <f t="shared" ref="JL1259:JL1268" si="686">$K1259*JF1259</f>
        <v>0</v>
      </c>
      <c r="JM1259" s="51"/>
      <c r="JN1259" s="51"/>
      <c r="JO1259" s="51"/>
      <c r="JP1259" s="25">
        <f t="shared" ref="JP1259:JP1268" si="687">$I1259*JP$1271</f>
        <v>0</v>
      </c>
      <c r="JQ1259" s="25">
        <f t="shared" ref="JQ1259:JQ1268" si="688">$J1259*JQ$1271</f>
        <v>0</v>
      </c>
      <c r="JR1259" s="25">
        <f t="shared" ref="JR1259:JR1268" si="689">$K1259*JR$1271</f>
        <v>0</v>
      </c>
      <c r="JS1259" s="51"/>
      <c r="JT1259" s="51"/>
      <c r="JU1259" s="51"/>
      <c r="JV1259" s="25">
        <f t="shared" ref="JV1259:JX1268" si="690">JD1259*JP1259</f>
        <v>0</v>
      </c>
      <c r="JW1259" s="25">
        <f t="shared" si="690"/>
        <v>0</v>
      </c>
      <c r="JX1259" s="25">
        <f t="shared" si="690"/>
        <v>0</v>
      </c>
      <c r="JY1259" s="30"/>
      <c r="JZ1259" s="30"/>
      <c r="KA1259" s="30"/>
      <c r="KB1259" s="51"/>
      <c r="KC1259" s="51"/>
      <c r="KD1259" s="51"/>
      <c r="KE1259" s="25">
        <f t="shared" ref="KE1259:KE1268" si="691">$I1259*JY1259</f>
        <v>0</v>
      </c>
      <c r="KF1259" s="25">
        <f t="shared" ref="KF1259:KF1268" si="692">$J1259*JZ1259</f>
        <v>0</v>
      </c>
      <c r="KG1259" s="25">
        <f t="shared" ref="KG1259:KG1268" si="693">$K1259*KA1259</f>
        <v>0</v>
      </c>
      <c r="KH1259" s="51"/>
      <c r="KI1259" s="51"/>
      <c r="KJ1259" s="51"/>
      <c r="KK1259" s="25">
        <f t="shared" ref="KK1259:KK1268" si="694">$I1259*KK$1271</f>
        <v>0</v>
      </c>
      <c r="KL1259" s="25">
        <f t="shared" ref="KL1259:KL1268" si="695">$J1259*KL$1271</f>
        <v>0</v>
      </c>
      <c r="KM1259" s="25">
        <f t="shared" ref="KM1259:KM1268" si="696">$K1259*KM$1271</f>
        <v>0</v>
      </c>
      <c r="KN1259" s="51"/>
      <c r="KO1259" s="51"/>
      <c r="KP1259" s="51"/>
      <c r="KQ1259" s="25">
        <f t="shared" ref="KQ1259:KS1268" si="697">JY1259*KK1259</f>
        <v>0</v>
      </c>
      <c r="KR1259" s="25">
        <f t="shared" si="697"/>
        <v>0</v>
      </c>
      <c r="KS1259" s="25">
        <f t="shared" si="697"/>
        <v>0</v>
      </c>
      <c r="KT1259" s="30"/>
      <c r="KU1259" s="30"/>
      <c r="KV1259" s="30"/>
      <c r="KW1259" s="51"/>
      <c r="KX1259" s="51"/>
      <c r="KY1259" s="51"/>
      <c r="KZ1259" s="25">
        <f t="shared" ref="KZ1259:KZ1268" si="698">$I1259*KT1259</f>
        <v>0</v>
      </c>
      <c r="LA1259" s="25">
        <f t="shared" ref="LA1259:LA1268" si="699">$J1259*KU1259</f>
        <v>0</v>
      </c>
      <c r="LB1259" s="25">
        <f t="shared" ref="LB1259:LB1268" si="700">$K1259*KV1259</f>
        <v>0</v>
      </c>
      <c r="LC1259" s="51"/>
      <c r="LD1259" s="51"/>
      <c r="LE1259" s="51"/>
      <c r="LF1259" s="25">
        <f t="shared" ref="LF1259:LF1268" si="701">$I1259*LF$1271</f>
        <v>0</v>
      </c>
      <c r="LG1259" s="25">
        <f t="shared" ref="LG1259:LG1268" si="702">$J1259*LG$1271</f>
        <v>0</v>
      </c>
      <c r="LH1259" s="25">
        <f t="shared" ref="LH1259:LH1268" si="703">$K1259*LH$1271</f>
        <v>0</v>
      </c>
      <c r="LI1259" s="51"/>
      <c r="LJ1259" s="51"/>
      <c r="LK1259" s="51"/>
      <c r="LL1259" s="25">
        <f t="shared" ref="LL1259:LN1268" si="704">KT1259*LF1259</f>
        <v>0</v>
      </c>
      <c r="LM1259" s="25">
        <f t="shared" si="704"/>
        <v>0</v>
      </c>
      <c r="LN1259" s="25">
        <f t="shared" si="704"/>
        <v>0</v>
      </c>
      <c r="LO1259" s="30"/>
      <c r="LP1259" s="30"/>
      <c r="LQ1259" s="30"/>
      <c r="LR1259" s="51"/>
      <c r="LS1259" s="51"/>
      <c r="LT1259" s="51"/>
      <c r="LU1259" s="25">
        <f t="shared" ref="LU1259:LU1268" si="705">$I1259*LO1259</f>
        <v>0</v>
      </c>
      <c r="LV1259" s="25">
        <f t="shared" ref="LV1259:LV1268" si="706">$J1259*LP1259</f>
        <v>0</v>
      </c>
      <c r="LW1259" s="25">
        <f t="shared" ref="LW1259:LW1268" si="707">$K1259*LQ1259</f>
        <v>0</v>
      </c>
      <c r="LX1259" s="51"/>
      <c r="LY1259" s="51"/>
      <c r="LZ1259" s="51"/>
      <c r="MA1259" s="25">
        <f t="shared" ref="MA1259:MA1268" si="708">$I1259*MA$1271</f>
        <v>0</v>
      </c>
      <c r="MB1259" s="25">
        <f t="shared" ref="MB1259:MB1268" si="709">$J1259*MB$1271</f>
        <v>0</v>
      </c>
      <c r="MC1259" s="25">
        <f t="shared" ref="MC1259:MC1268" si="710">$K1259*MC$1271</f>
        <v>0</v>
      </c>
      <c r="MD1259" s="51"/>
      <c r="ME1259" s="51"/>
      <c r="MF1259" s="51"/>
      <c r="MG1259" s="25">
        <f t="shared" ref="MG1259:MI1268" si="711">LO1259*MA1259</f>
        <v>0</v>
      </c>
      <c r="MH1259" s="25">
        <f t="shared" si="711"/>
        <v>0</v>
      </c>
      <c r="MI1259" s="25">
        <f t="shared" si="711"/>
        <v>0</v>
      </c>
      <c r="MJ1259" s="30"/>
      <c r="MK1259" s="30"/>
      <c r="ML1259" s="30"/>
      <c r="MM1259" s="51"/>
      <c r="MN1259" s="51"/>
      <c r="MO1259" s="51"/>
      <c r="MP1259" s="25">
        <f t="shared" ref="MP1259:MP1268" si="712">$I1259*MJ1259</f>
        <v>0</v>
      </c>
      <c r="MQ1259" s="25">
        <f t="shared" ref="MQ1259:MQ1268" si="713">$J1259*MK1259</f>
        <v>0</v>
      </c>
      <c r="MR1259" s="25">
        <f t="shared" ref="MR1259:MR1268" si="714">$K1259*ML1259</f>
        <v>0</v>
      </c>
      <c r="MS1259" s="51"/>
      <c r="MT1259" s="51"/>
      <c r="MU1259" s="51"/>
      <c r="MV1259" s="25">
        <f t="shared" ref="MV1259:MV1268" si="715">$I1259*MV$1271</f>
        <v>0</v>
      </c>
      <c r="MW1259" s="25">
        <f t="shared" ref="MW1259:MW1268" si="716">$J1259*MW$1271</f>
        <v>0</v>
      </c>
      <c r="MX1259" s="25">
        <f t="shared" ref="MX1259:MX1268" si="717">$K1259*MX$1271</f>
        <v>0</v>
      </c>
      <c r="MY1259" s="51"/>
      <c r="MZ1259" s="51"/>
      <c r="NA1259" s="51"/>
      <c r="NB1259" s="25">
        <f t="shared" ref="NB1259:ND1268" si="718">MJ1259*MV1259</f>
        <v>0</v>
      </c>
      <c r="NC1259" s="25">
        <f t="shared" si="718"/>
        <v>0</v>
      </c>
      <c r="ND1259" s="25">
        <f t="shared" si="718"/>
        <v>0</v>
      </c>
      <c r="NE1259" s="30"/>
      <c r="NF1259" s="30"/>
      <c r="NG1259" s="30"/>
      <c r="NH1259" s="51"/>
      <c r="NI1259" s="51"/>
      <c r="NJ1259" s="51"/>
      <c r="NK1259" s="25">
        <f t="shared" ref="NK1259:NK1268" si="719">$I1259*NE1259</f>
        <v>0</v>
      </c>
      <c r="NL1259" s="25">
        <f t="shared" ref="NL1259:NL1268" si="720">$J1259*NF1259</f>
        <v>0</v>
      </c>
      <c r="NM1259" s="25">
        <f t="shared" ref="NM1259:NM1268" si="721">$K1259*NG1259</f>
        <v>0</v>
      </c>
      <c r="NN1259" s="51"/>
      <c r="NO1259" s="51"/>
      <c r="NP1259" s="51"/>
      <c r="NQ1259" s="25">
        <f t="shared" ref="NQ1259:NQ1268" si="722">$I1259*NQ$1271</f>
        <v>0</v>
      </c>
      <c r="NR1259" s="25">
        <f t="shared" ref="NR1259:NR1268" si="723">$J1259*NR$1271</f>
        <v>0</v>
      </c>
      <c r="NS1259" s="25">
        <f t="shared" ref="NS1259:NS1268" si="724">$K1259*NS$1271</f>
        <v>0</v>
      </c>
      <c r="NT1259" s="51"/>
      <c r="NU1259" s="51"/>
      <c r="NV1259" s="51"/>
      <c r="NW1259" s="25">
        <f t="shared" ref="NW1259:NY1268" si="725">NE1259*NQ1259</f>
        <v>0</v>
      </c>
      <c r="NX1259" s="25">
        <f t="shared" si="725"/>
        <v>0</v>
      </c>
      <c r="NY1259" s="25">
        <f t="shared" si="725"/>
        <v>0</v>
      </c>
      <c r="NZ1259" s="30"/>
      <c r="OA1259" s="30"/>
      <c r="OB1259" s="30"/>
      <c r="OC1259" s="51"/>
      <c r="OD1259" s="51"/>
      <c r="OE1259" s="51"/>
      <c r="OF1259" s="25">
        <f t="shared" ref="OF1259:OF1268" si="726">$I1259*NZ1259</f>
        <v>0</v>
      </c>
      <c r="OG1259" s="25">
        <f t="shared" ref="OG1259:OG1268" si="727">$J1259*OA1259</f>
        <v>0</v>
      </c>
      <c r="OH1259" s="25">
        <f t="shared" ref="OH1259:OH1268" si="728">$K1259*OB1259</f>
        <v>0</v>
      </c>
      <c r="OI1259" s="51"/>
      <c r="OJ1259" s="51"/>
      <c r="OK1259" s="51"/>
      <c r="OL1259" s="25">
        <f t="shared" ref="OL1259:OL1268" si="729">$I1259*OL$1271</f>
        <v>0</v>
      </c>
      <c r="OM1259" s="25">
        <f t="shared" ref="OM1259:OM1268" si="730">$J1259*OM$1271</f>
        <v>0</v>
      </c>
      <c r="ON1259" s="25">
        <f t="shared" ref="ON1259:ON1268" si="731">$K1259*ON$1271</f>
        <v>0</v>
      </c>
      <c r="OO1259" s="51"/>
      <c r="OP1259" s="51"/>
      <c r="OQ1259" s="51"/>
      <c r="OR1259" s="25">
        <f t="shared" ref="OR1259:OT1268" si="732">NZ1259*OL1259</f>
        <v>0</v>
      </c>
      <c r="OS1259" s="25">
        <f t="shared" si="732"/>
        <v>0</v>
      </c>
      <c r="OT1259" s="25">
        <f t="shared" si="732"/>
        <v>0</v>
      </c>
      <c r="OU1259" s="30"/>
      <c r="OV1259" s="30"/>
      <c r="OW1259" s="30"/>
      <c r="OX1259" s="51"/>
      <c r="OY1259" s="51"/>
      <c r="OZ1259" s="51"/>
      <c r="PA1259" s="25">
        <f t="shared" ref="PA1259:PA1268" si="733">$I1259*OU1259</f>
        <v>0</v>
      </c>
      <c r="PB1259" s="25">
        <f t="shared" ref="PB1259:PB1268" si="734">$J1259*OV1259</f>
        <v>0</v>
      </c>
      <c r="PC1259" s="25">
        <f t="shared" ref="PC1259:PC1268" si="735">$K1259*OW1259</f>
        <v>0</v>
      </c>
      <c r="PD1259" s="51"/>
      <c r="PE1259" s="51"/>
      <c r="PF1259" s="51"/>
      <c r="PG1259" s="25">
        <f t="shared" ref="PG1259:PG1268" si="736">$I1259*PG$1271</f>
        <v>0</v>
      </c>
      <c r="PH1259" s="25">
        <f t="shared" ref="PH1259:PH1268" si="737">$J1259*PH$1271</f>
        <v>0</v>
      </c>
      <c r="PI1259" s="25">
        <f t="shared" ref="PI1259:PI1268" si="738">$K1259*PI$1271</f>
        <v>0</v>
      </c>
      <c r="PJ1259" s="51"/>
      <c r="PK1259" s="51"/>
      <c r="PL1259" s="51"/>
      <c r="PM1259" s="25">
        <f t="shared" ref="PM1259:PO1268" si="739">OU1259*PG1259</f>
        <v>0</v>
      </c>
      <c r="PN1259" s="25">
        <f t="shared" si="739"/>
        <v>0</v>
      </c>
      <c r="PO1259" s="25">
        <f t="shared" si="739"/>
        <v>0</v>
      </c>
      <c r="PP1259" s="30"/>
      <c r="PQ1259" s="30"/>
      <c r="PR1259" s="30"/>
      <c r="PS1259" s="51"/>
      <c r="PT1259" s="51"/>
      <c r="PU1259" s="51"/>
      <c r="PV1259" s="25">
        <f t="shared" ref="PV1259:PV1268" si="740">$I1259*PP1259</f>
        <v>0</v>
      </c>
      <c r="PW1259" s="25">
        <f t="shared" ref="PW1259:PW1268" si="741">$J1259*PQ1259</f>
        <v>0</v>
      </c>
      <c r="PX1259" s="25">
        <f t="shared" ref="PX1259:PX1268" si="742">$K1259*PR1259</f>
        <v>0</v>
      </c>
      <c r="PY1259" s="51"/>
      <c r="PZ1259" s="51"/>
      <c r="QA1259" s="51"/>
      <c r="QB1259" s="25">
        <f t="shared" ref="QB1259:QB1268" si="743">$I1259*QB$1271</f>
        <v>0</v>
      </c>
      <c r="QC1259" s="25">
        <f t="shared" ref="QC1259:QC1268" si="744">$J1259*QC$1271</f>
        <v>0</v>
      </c>
      <c r="QD1259" s="25">
        <f t="shared" ref="QD1259:QD1268" si="745">$K1259*QD$1271</f>
        <v>0</v>
      </c>
      <c r="QE1259" s="51"/>
      <c r="QF1259" s="51"/>
      <c r="QG1259" s="51"/>
      <c r="QH1259" s="25">
        <f t="shared" ref="QH1259:QJ1268" si="746">PP1259*QB1259</f>
        <v>0</v>
      </c>
      <c r="QI1259" s="25">
        <f t="shared" si="746"/>
        <v>0</v>
      </c>
      <c r="QJ1259" s="25">
        <f t="shared" si="746"/>
        <v>0</v>
      </c>
      <c r="QK1259" s="30"/>
      <c r="QL1259" s="30"/>
      <c r="QM1259" s="30"/>
      <c r="QN1259" s="51"/>
      <c r="QO1259" s="51"/>
      <c r="QP1259" s="51"/>
      <c r="QQ1259" s="25">
        <f t="shared" ref="QQ1259:QQ1268" si="747">$I1259*QK1259</f>
        <v>0</v>
      </c>
      <c r="QR1259" s="25">
        <f t="shared" ref="QR1259:QR1268" si="748">$J1259*QL1259</f>
        <v>0</v>
      </c>
      <c r="QS1259" s="25">
        <f t="shared" ref="QS1259:QS1268" si="749">$K1259*QM1259</f>
        <v>0</v>
      </c>
      <c r="QT1259" s="51"/>
      <c r="QU1259" s="51"/>
      <c r="QV1259" s="51"/>
      <c r="QW1259" s="25">
        <f t="shared" ref="QW1259:QW1268" si="750">$I1259*QW$1271</f>
        <v>0</v>
      </c>
      <c r="QX1259" s="25">
        <f t="shared" ref="QX1259:QX1268" si="751">$J1259*QX$1271</f>
        <v>0</v>
      </c>
      <c r="QY1259" s="25">
        <f t="shared" ref="QY1259:QY1268" si="752">$K1259*QY$1271</f>
        <v>0</v>
      </c>
      <c r="QZ1259" s="51"/>
      <c r="RA1259" s="51"/>
      <c r="RB1259" s="51"/>
      <c r="RC1259" s="25">
        <f t="shared" ref="RC1259:RE1268" si="753">QK1259*QW1259</f>
        <v>0</v>
      </c>
      <c r="RD1259" s="25">
        <f t="shared" si="753"/>
        <v>0</v>
      </c>
      <c r="RE1259" s="25">
        <f t="shared" si="753"/>
        <v>0</v>
      </c>
      <c r="RF1259" s="30"/>
      <c r="RG1259" s="30"/>
      <c r="RH1259" s="30"/>
      <c r="RI1259" s="51"/>
      <c r="RJ1259" s="51"/>
      <c r="RK1259" s="51"/>
      <c r="RL1259" s="25">
        <f t="shared" ref="RL1259:RL1268" si="754">$I1259*RF1259</f>
        <v>0</v>
      </c>
      <c r="RM1259" s="25">
        <f t="shared" ref="RM1259:RM1268" si="755">$J1259*RG1259</f>
        <v>0</v>
      </c>
      <c r="RN1259" s="25">
        <f t="shared" ref="RN1259:RN1268" si="756">$K1259*RH1259</f>
        <v>0</v>
      </c>
      <c r="RO1259" s="51"/>
      <c r="RP1259" s="51"/>
      <c r="RQ1259" s="51"/>
      <c r="RR1259" s="25">
        <f t="shared" ref="RR1259:RR1268" si="757">$I1259*RR$1271</f>
        <v>0</v>
      </c>
      <c r="RS1259" s="25">
        <f t="shared" ref="RS1259:RS1268" si="758">$J1259*RS$1271</f>
        <v>0</v>
      </c>
      <c r="RT1259" s="25">
        <f t="shared" ref="RT1259:RT1268" si="759">$K1259*RT$1271</f>
        <v>0</v>
      </c>
      <c r="RU1259" s="51"/>
      <c r="RV1259" s="51"/>
      <c r="RW1259" s="51"/>
      <c r="RX1259" s="25">
        <f t="shared" ref="RX1259:RZ1268" si="760">RF1259*RR1259</f>
        <v>0</v>
      </c>
      <c r="RY1259" s="25">
        <f t="shared" si="760"/>
        <v>0</v>
      </c>
      <c r="RZ1259" s="25">
        <f t="shared" si="760"/>
        <v>0</v>
      </c>
      <c r="SA1259" s="30"/>
      <c r="SB1259" s="30"/>
      <c r="SC1259" s="30"/>
      <c r="SD1259" s="51"/>
      <c r="SE1259" s="51"/>
      <c r="SF1259" s="51"/>
      <c r="SG1259" s="25">
        <f t="shared" ref="SG1259:SG1268" si="761">$I1259*SA1259</f>
        <v>0</v>
      </c>
      <c r="SH1259" s="25">
        <f t="shared" ref="SH1259:SH1268" si="762">$J1259*SB1259</f>
        <v>0</v>
      </c>
      <c r="SI1259" s="25">
        <f t="shared" ref="SI1259:SI1268" si="763">$K1259*SC1259</f>
        <v>0</v>
      </c>
      <c r="SJ1259" s="51"/>
      <c r="SK1259" s="51"/>
      <c r="SL1259" s="51"/>
      <c r="SM1259" s="25">
        <f t="shared" ref="SM1259:SM1268" si="764">$I1259*SM$1271</f>
        <v>0</v>
      </c>
      <c r="SN1259" s="25">
        <f t="shared" ref="SN1259:SN1268" si="765">$J1259*SN$1271</f>
        <v>0</v>
      </c>
      <c r="SO1259" s="25">
        <f t="shared" ref="SO1259:SO1268" si="766">$K1259*SO$1271</f>
        <v>0</v>
      </c>
      <c r="SP1259" s="51"/>
      <c r="SQ1259" s="51"/>
      <c r="SR1259" s="51"/>
      <c r="SS1259" s="25">
        <f t="shared" ref="SS1259:SU1268" si="767">SA1259*SM1259</f>
        <v>0</v>
      </c>
      <c r="ST1259" s="25">
        <f t="shared" si="767"/>
        <v>0</v>
      </c>
      <c r="SU1259" s="25">
        <f t="shared" si="767"/>
        <v>0</v>
      </c>
      <c r="SV1259" s="30"/>
      <c r="SW1259" s="30"/>
      <c r="SX1259" s="30"/>
      <c r="SY1259" s="51"/>
      <c r="SZ1259" s="51"/>
      <c r="TA1259" s="51"/>
      <c r="TB1259" s="25">
        <f t="shared" ref="TB1259:TB1268" si="768">$I1259*SV1259</f>
        <v>0</v>
      </c>
      <c r="TC1259" s="25">
        <f t="shared" ref="TC1259:TC1268" si="769">$J1259*SW1259</f>
        <v>0</v>
      </c>
      <c r="TD1259" s="25">
        <f t="shared" ref="TD1259:TD1268" si="770">$K1259*SX1259</f>
        <v>0</v>
      </c>
      <c r="TE1259" s="51"/>
      <c r="TF1259" s="51"/>
      <c r="TG1259" s="51"/>
      <c r="TH1259" s="25">
        <f t="shared" ref="TH1259:TH1268" si="771">$I1259*TH$1271</f>
        <v>0</v>
      </c>
      <c r="TI1259" s="25">
        <f t="shared" ref="TI1259:TI1268" si="772">$J1259*TI$1271</f>
        <v>0</v>
      </c>
      <c r="TJ1259" s="25">
        <f t="shared" ref="TJ1259:TJ1268" si="773">$K1259*TJ$1271</f>
        <v>0</v>
      </c>
      <c r="TK1259" s="51"/>
      <c r="TL1259" s="51"/>
      <c r="TM1259" s="51"/>
      <c r="TN1259" s="25">
        <f t="shared" ref="TN1259:TP1268" si="774">SV1259*TH1259</f>
        <v>0</v>
      </c>
      <c r="TO1259" s="25">
        <f t="shared" si="774"/>
        <v>0</v>
      </c>
      <c r="TP1259" s="25">
        <f t="shared" si="774"/>
        <v>0</v>
      </c>
      <c r="TQ1259" s="30"/>
      <c r="TR1259" s="30"/>
      <c r="TS1259" s="30"/>
      <c r="TT1259" s="51"/>
      <c r="TU1259" s="51"/>
      <c r="TV1259" s="51"/>
      <c r="TW1259" s="25">
        <f t="shared" ref="TW1259:TW1268" si="775">$I1259*TQ1259</f>
        <v>0</v>
      </c>
      <c r="TX1259" s="25">
        <f t="shared" ref="TX1259:TX1268" si="776">$J1259*TR1259</f>
        <v>0</v>
      </c>
      <c r="TY1259" s="25">
        <f t="shared" ref="TY1259:TY1268" si="777">$K1259*TS1259</f>
        <v>0</v>
      </c>
      <c r="TZ1259" s="51"/>
      <c r="UA1259" s="51"/>
      <c r="UB1259" s="51"/>
      <c r="UC1259" s="25">
        <f t="shared" ref="UC1259:UC1268" si="778">$I1259*UC$1271</f>
        <v>0</v>
      </c>
      <c r="UD1259" s="25">
        <f t="shared" ref="UD1259:UD1268" si="779">$J1259*UD$1271</f>
        <v>0</v>
      </c>
      <c r="UE1259" s="25">
        <f t="shared" ref="UE1259:UE1268" si="780">$K1259*UE$1271</f>
        <v>0</v>
      </c>
      <c r="UF1259" s="51"/>
      <c r="UG1259" s="51"/>
      <c r="UH1259" s="51"/>
      <c r="UI1259" s="25">
        <f t="shared" ref="UI1259:UK1268" si="781">TQ1259*UC1259</f>
        <v>0</v>
      </c>
      <c r="UJ1259" s="25">
        <f t="shared" si="781"/>
        <v>0</v>
      </c>
      <c r="UK1259" s="25">
        <f t="shared" si="781"/>
        <v>0</v>
      </c>
      <c r="UL1259" s="30"/>
      <c r="UM1259" s="30"/>
      <c r="UN1259" s="30"/>
      <c r="UO1259" s="51"/>
      <c r="UP1259" s="51"/>
      <c r="UQ1259" s="51"/>
      <c r="UR1259" s="25">
        <f t="shared" ref="UR1259:UR1268" si="782">$I1259*UL1259</f>
        <v>0</v>
      </c>
      <c r="US1259" s="25">
        <f t="shared" ref="US1259:US1268" si="783">$J1259*UM1259</f>
        <v>0</v>
      </c>
      <c r="UT1259" s="25">
        <f t="shared" ref="UT1259:UT1268" si="784">$K1259*UN1259</f>
        <v>0</v>
      </c>
      <c r="UU1259" s="51"/>
      <c r="UV1259" s="51"/>
      <c r="UW1259" s="51"/>
      <c r="UX1259" s="25">
        <f t="shared" ref="UX1259:UX1268" si="785">$I1259*UX$1271</f>
        <v>2308.94</v>
      </c>
      <c r="UY1259" s="25">
        <f t="shared" ref="UY1259:UY1268" si="786">$J1259*UY$1271</f>
        <v>2192.8200000000002</v>
      </c>
      <c r="UZ1259" s="25">
        <f t="shared" ref="UZ1259:UZ1268" si="787">$K1259*UZ$1271</f>
        <v>2146.16</v>
      </c>
      <c r="VA1259" s="51"/>
      <c r="VB1259" s="51"/>
      <c r="VC1259" s="51"/>
      <c r="VD1259" s="25">
        <f t="shared" ref="VD1259:VF1268" si="788">UL1259*UX1259</f>
        <v>0</v>
      </c>
      <c r="VE1259" s="25">
        <f t="shared" si="788"/>
        <v>0</v>
      </c>
      <c r="VF1259" s="25">
        <f t="shared" si="788"/>
        <v>0</v>
      </c>
      <c r="VG1259" s="30"/>
      <c r="VH1259" s="30"/>
      <c r="VI1259" s="30"/>
      <c r="VJ1259" s="51"/>
      <c r="VK1259" s="51"/>
      <c r="VL1259" s="51"/>
      <c r="VM1259" s="25">
        <f t="shared" ref="VM1259:VM1268" si="789">$I1259*VG1259</f>
        <v>0</v>
      </c>
      <c r="VN1259" s="25">
        <f t="shared" ref="VN1259:VN1268" si="790">$J1259*VH1259</f>
        <v>0</v>
      </c>
      <c r="VO1259" s="25">
        <f t="shared" ref="VO1259:VO1268" si="791">$K1259*VI1259</f>
        <v>0</v>
      </c>
      <c r="VP1259" s="51"/>
      <c r="VQ1259" s="51"/>
      <c r="VR1259" s="51"/>
      <c r="VS1259" s="25">
        <f t="shared" ref="VS1259:VS1268" si="792">$I1259*VS$1271</f>
        <v>0</v>
      </c>
      <c r="VT1259" s="25">
        <f t="shared" ref="VT1259:VT1268" si="793">$J1259*VT$1271</f>
        <v>0</v>
      </c>
      <c r="VU1259" s="25">
        <f t="shared" ref="VU1259:VU1268" si="794">$K1259*VU$1271</f>
        <v>0</v>
      </c>
      <c r="VV1259" s="51"/>
      <c r="VW1259" s="51"/>
      <c r="VX1259" s="51"/>
      <c r="VY1259" s="25">
        <f t="shared" ref="VY1259:WA1268" si="795">VG1259*VS1259</f>
        <v>0</v>
      </c>
      <c r="VZ1259" s="25">
        <f t="shared" si="795"/>
        <v>0</v>
      </c>
      <c r="WA1259" s="25">
        <f t="shared" si="795"/>
        <v>0</v>
      </c>
      <c r="WB1259" s="30"/>
      <c r="WC1259" s="30"/>
      <c r="WD1259" s="30"/>
      <c r="WE1259" s="51"/>
      <c r="WF1259" s="51"/>
      <c r="WG1259" s="51"/>
      <c r="WH1259" s="25">
        <f t="shared" ref="WH1259:WH1268" si="796">$I1259*WB1259</f>
        <v>0</v>
      </c>
      <c r="WI1259" s="25">
        <f t="shared" ref="WI1259:WI1268" si="797">$J1259*WC1259</f>
        <v>0</v>
      </c>
      <c r="WJ1259" s="25">
        <f t="shared" ref="WJ1259:WJ1268" si="798">$K1259*WD1259</f>
        <v>0</v>
      </c>
      <c r="WK1259" s="51"/>
      <c r="WL1259" s="51"/>
      <c r="WM1259" s="51"/>
      <c r="WN1259" s="25">
        <f t="shared" ref="WN1259:WN1268" si="799">$I1259*WN$1271</f>
        <v>0</v>
      </c>
      <c r="WO1259" s="25">
        <f t="shared" ref="WO1259:WO1268" si="800">$J1259*WO$1271</f>
        <v>0</v>
      </c>
      <c r="WP1259" s="25">
        <f t="shared" ref="WP1259:WP1268" si="801">$K1259*WP$1271</f>
        <v>0</v>
      </c>
      <c r="WQ1259" s="51"/>
      <c r="WR1259" s="51"/>
      <c r="WS1259" s="51"/>
      <c r="WT1259" s="25">
        <f t="shared" ref="WT1259:WV1268" si="802">WB1259*WN1259</f>
        <v>0</v>
      </c>
      <c r="WU1259" s="25">
        <f t="shared" si="802"/>
        <v>0</v>
      </c>
      <c r="WV1259" s="25">
        <f t="shared" si="802"/>
        <v>0</v>
      </c>
      <c r="WW1259" s="30"/>
      <c r="WX1259" s="30"/>
      <c r="WY1259" s="30"/>
      <c r="WZ1259" s="51"/>
      <c r="XA1259" s="51"/>
      <c r="XB1259" s="51"/>
      <c r="XC1259" s="25">
        <f t="shared" ref="XC1259:XC1268" si="803">$I1259*WW1259</f>
        <v>0</v>
      </c>
      <c r="XD1259" s="25">
        <f t="shared" ref="XD1259:XD1268" si="804">$J1259*WX1259</f>
        <v>0</v>
      </c>
      <c r="XE1259" s="25">
        <f t="shared" ref="XE1259:XE1268" si="805">$K1259*WY1259</f>
        <v>0</v>
      </c>
      <c r="XF1259" s="51"/>
      <c r="XG1259" s="51"/>
      <c r="XH1259" s="51"/>
      <c r="XI1259" s="25">
        <f t="shared" ref="XI1259:XI1268" si="806">$I1259*XI$1271</f>
        <v>0</v>
      </c>
      <c r="XJ1259" s="25">
        <f t="shared" ref="XJ1259:XJ1268" si="807">$J1259*XJ$1271</f>
        <v>0</v>
      </c>
      <c r="XK1259" s="25">
        <f t="shared" ref="XK1259:XK1268" si="808">$K1259*XK$1271</f>
        <v>0</v>
      </c>
      <c r="XL1259" s="51"/>
      <c r="XM1259" s="51"/>
      <c r="XN1259" s="51"/>
      <c r="XO1259" s="25">
        <f t="shared" ref="XO1259:XQ1268" si="809">WW1259*XI1259</f>
        <v>0</v>
      </c>
      <c r="XP1259" s="25">
        <f t="shared" si="809"/>
        <v>0</v>
      </c>
      <c r="XQ1259" s="25">
        <f t="shared" si="809"/>
        <v>0</v>
      </c>
      <c r="XR1259" s="30"/>
      <c r="XS1259" s="30"/>
      <c r="XT1259" s="30"/>
      <c r="XU1259" s="51"/>
      <c r="XV1259" s="51"/>
      <c r="XW1259" s="51"/>
      <c r="XX1259" s="25">
        <f t="shared" ref="XX1259:XX1268" si="810">$I1259*XR1259</f>
        <v>0</v>
      </c>
      <c r="XY1259" s="25">
        <f t="shared" ref="XY1259:XY1268" si="811">$J1259*XS1259</f>
        <v>0</v>
      </c>
      <c r="XZ1259" s="25">
        <f t="shared" ref="XZ1259:XZ1268" si="812">$K1259*XT1259</f>
        <v>0</v>
      </c>
      <c r="YA1259" s="51"/>
      <c r="YB1259" s="51"/>
      <c r="YC1259" s="51"/>
      <c r="YD1259" s="25">
        <f t="shared" ref="YD1259:YD1268" si="813">$I1259*YD$1271</f>
        <v>0</v>
      </c>
      <c r="YE1259" s="25">
        <f t="shared" ref="YE1259:YE1268" si="814">$J1259*YE$1271</f>
        <v>0</v>
      </c>
      <c r="YF1259" s="25">
        <f t="shared" ref="YF1259:YF1268" si="815">$K1259*YF$1271</f>
        <v>0</v>
      </c>
      <c r="YG1259" s="51"/>
      <c r="YH1259" s="51"/>
      <c r="YI1259" s="51"/>
      <c r="YJ1259" s="25">
        <f t="shared" ref="YJ1259:YL1268" si="816">XR1259*YD1259</f>
        <v>0</v>
      </c>
      <c r="YK1259" s="25">
        <f t="shared" si="816"/>
        <v>0</v>
      </c>
      <c r="YL1259" s="25">
        <f t="shared" si="816"/>
        <v>0</v>
      </c>
      <c r="YM1259" s="59">
        <f t="shared" ref="YM1259:YO1268" si="817">L1259+AG1259+BB1259+BW1259+CR1259+DM1259+EH1259+FC1259+FX1259+GS1259+HN1259+II1259+JD1259+JY1259+KT1259+LO1259+MJ1259+NE1259+NZ1259+OU1259+PP1259+QK1259+RF1259+SA1259+SV1259+TQ1259+UL1259+VG1259+WB1259+WW1259+XR1259</f>
        <v>0</v>
      </c>
      <c r="YN1259" s="59">
        <f t="shared" si="817"/>
        <v>0</v>
      </c>
      <c r="YO1259" s="59">
        <f t="shared" si="817"/>
        <v>0</v>
      </c>
      <c r="YP1259" s="51"/>
      <c r="YQ1259" s="51"/>
      <c r="YR1259" s="51"/>
      <c r="YS1259" s="25">
        <f t="shared" ref="YS1259:YS1268" si="818">$I1259*YM1259</f>
        <v>0</v>
      </c>
      <c r="YT1259" s="25">
        <f t="shared" ref="YT1259:YT1268" si="819">$J1259*YN1259</f>
        <v>0</v>
      </c>
      <c r="YU1259" s="25">
        <f t="shared" ref="YU1259:YU1268" si="820">$K1259*YO1259</f>
        <v>0</v>
      </c>
      <c r="YV1259" s="51"/>
      <c r="YW1259" s="51"/>
      <c r="YX1259" s="51"/>
      <c r="YY1259" s="25">
        <f t="shared" ref="YY1259:YY1268" si="821">$I1259*YY$1271</f>
        <v>3403.44</v>
      </c>
      <c r="YZ1259" s="25">
        <f t="shared" ref="YZ1259:YZ1268" si="822">$J1259*YZ$1271</f>
        <v>3223.73</v>
      </c>
      <c r="ZA1259" s="25">
        <f t="shared" ref="ZA1259:ZA1268" si="823">$K1259*ZA$1271</f>
        <v>3155.35</v>
      </c>
      <c r="ZB1259" s="51"/>
      <c r="ZC1259" s="51"/>
      <c r="ZD1259" s="51"/>
      <c r="ZE1259" s="25">
        <f t="shared" ref="ZE1259:ZG1268" si="824">YM1259*YY1259</f>
        <v>0</v>
      </c>
      <c r="ZF1259" s="25">
        <f t="shared" si="824"/>
        <v>0</v>
      </c>
      <c r="ZG1259" s="25">
        <f t="shared" si="824"/>
        <v>0</v>
      </c>
    </row>
    <row r="1260" spans="1:683" ht="36" hidden="1">
      <c r="A1260" s="8" t="s">
        <v>220</v>
      </c>
      <c r="B1260" s="87" t="s">
        <v>88</v>
      </c>
      <c r="C1260" s="5"/>
      <c r="D1260" s="160"/>
      <c r="E1260" s="76"/>
      <c r="F1260" s="38"/>
      <c r="G1260" s="38"/>
      <c r="H1260" s="38"/>
      <c r="I1260" s="25">
        <f t="shared" ref="I1260:K1268" si="825">F1192</f>
        <v>17633.79</v>
      </c>
      <c r="J1260" s="25">
        <f t="shared" si="825"/>
        <v>17633.79</v>
      </c>
      <c r="K1260" s="25">
        <f t="shared" si="825"/>
        <v>17633.79</v>
      </c>
      <c r="L1260" s="30"/>
      <c r="M1260" s="30"/>
      <c r="N1260" s="30"/>
      <c r="O1260" s="51"/>
      <c r="P1260" s="51"/>
      <c r="Q1260" s="51"/>
      <c r="R1260" s="25">
        <f t="shared" ref="R1260:R1268" si="826">$I1260*L1260</f>
        <v>0</v>
      </c>
      <c r="S1260" s="25">
        <f t="shared" ref="S1260:S1268" si="827">$J1260*M1260</f>
        <v>0</v>
      </c>
      <c r="T1260" s="25">
        <f t="shared" ref="T1260:T1268" si="828">$K1260*N1260</f>
        <v>0</v>
      </c>
      <c r="U1260" s="51"/>
      <c r="V1260" s="51"/>
      <c r="W1260" s="51"/>
      <c r="X1260" s="25">
        <f t="shared" si="603"/>
        <v>0</v>
      </c>
      <c r="Y1260" s="25">
        <f t="shared" si="604"/>
        <v>0</v>
      </c>
      <c r="Z1260" s="25">
        <f t="shared" si="605"/>
        <v>0</v>
      </c>
      <c r="AA1260" s="51"/>
      <c r="AB1260" s="51"/>
      <c r="AC1260" s="51"/>
      <c r="AD1260" s="25">
        <f t="shared" si="606"/>
        <v>0</v>
      </c>
      <c r="AE1260" s="25">
        <f t="shared" si="606"/>
        <v>0</v>
      </c>
      <c r="AF1260" s="25">
        <f t="shared" si="606"/>
        <v>0</v>
      </c>
      <c r="AG1260" s="30"/>
      <c r="AH1260" s="30"/>
      <c r="AI1260" s="30"/>
      <c r="AJ1260" s="51"/>
      <c r="AK1260" s="51"/>
      <c r="AL1260" s="51"/>
      <c r="AM1260" s="25">
        <f t="shared" si="607"/>
        <v>0</v>
      </c>
      <c r="AN1260" s="25">
        <f t="shared" si="608"/>
        <v>0</v>
      </c>
      <c r="AO1260" s="25">
        <f t="shared" si="609"/>
        <v>0</v>
      </c>
      <c r="AP1260" s="51"/>
      <c r="AQ1260" s="51"/>
      <c r="AR1260" s="51"/>
      <c r="AS1260" s="25">
        <f t="shared" si="610"/>
        <v>0</v>
      </c>
      <c r="AT1260" s="25">
        <f t="shared" si="611"/>
        <v>0</v>
      </c>
      <c r="AU1260" s="25">
        <f t="shared" si="612"/>
        <v>0</v>
      </c>
      <c r="AV1260" s="51"/>
      <c r="AW1260" s="51"/>
      <c r="AX1260" s="51"/>
      <c r="AY1260" s="25">
        <f t="shared" si="613"/>
        <v>0</v>
      </c>
      <c r="AZ1260" s="25">
        <f t="shared" si="613"/>
        <v>0</v>
      </c>
      <c r="BA1260" s="25">
        <f t="shared" si="613"/>
        <v>0</v>
      </c>
      <c r="BB1260" s="30"/>
      <c r="BC1260" s="30"/>
      <c r="BD1260" s="30"/>
      <c r="BE1260" s="51"/>
      <c r="BF1260" s="51"/>
      <c r="BG1260" s="51"/>
      <c r="BH1260" s="25">
        <f t="shared" si="614"/>
        <v>0</v>
      </c>
      <c r="BI1260" s="25">
        <f t="shared" si="615"/>
        <v>0</v>
      </c>
      <c r="BJ1260" s="25">
        <f t="shared" si="616"/>
        <v>0</v>
      </c>
      <c r="BK1260" s="51"/>
      <c r="BL1260" s="51"/>
      <c r="BM1260" s="51"/>
      <c r="BN1260" s="25">
        <f t="shared" si="617"/>
        <v>0</v>
      </c>
      <c r="BO1260" s="25">
        <f t="shared" si="618"/>
        <v>0</v>
      </c>
      <c r="BP1260" s="25">
        <f t="shared" si="619"/>
        <v>0</v>
      </c>
      <c r="BQ1260" s="51"/>
      <c r="BR1260" s="51"/>
      <c r="BS1260" s="51"/>
      <c r="BT1260" s="25">
        <f t="shared" si="620"/>
        <v>0</v>
      </c>
      <c r="BU1260" s="25">
        <f t="shared" si="620"/>
        <v>0</v>
      </c>
      <c r="BV1260" s="25">
        <f t="shared" si="620"/>
        <v>0</v>
      </c>
      <c r="BW1260" s="30"/>
      <c r="BX1260" s="30"/>
      <c r="BY1260" s="30"/>
      <c r="BZ1260" s="51"/>
      <c r="CA1260" s="51"/>
      <c r="CB1260" s="51"/>
      <c r="CC1260" s="25">
        <f t="shared" si="621"/>
        <v>0</v>
      </c>
      <c r="CD1260" s="25">
        <f t="shared" si="622"/>
        <v>0</v>
      </c>
      <c r="CE1260" s="25">
        <f t="shared" si="623"/>
        <v>0</v>
      </c>
      <c r="CF1260" s="51"/>
      <c r="CG1260" s="51"/>
      <c r="CH1260" s="51"/>
      <c r="CI1260" s="25">
        <f t="shared" si="624"/>
        <v>0</v>
      </c>
      <c r="CJ1260" s="25">
        <f t="shared" si="625"/>
        <v>0</v>
      </c>
      <c r="CK1260" s="25">
        <f t="shared" si="626"/>
        <v>0</v>
      </c>
      <c r="CL1260" s="51"/>
      <c r="CM1260" s="51"/>
      <c r="CN1260" s="51"/>
      <c r="CO1260" s="25">
        <f t="shared" si="627"/>
        <v>0</v>
      </c>
      <c r="CP1260" s="25">
        <f t="shared" si="627"/>
        <v>0</v>
      </c>
      <c r="CQ1260" s="25">
        <f t="shared" si="627"/>
        <v>0</v>
      </c>
      <c r="CR1260" s="30"/>
      <c r="CS1260" s="30"/>
      <c r="CT1260" s="30"/>
      <c r="CU1260" s="51"/>
      <c r="CV1260" s="51"/>
      <c r="CW1260" s="51"/>
      <c r="CX1260" s="25">
        <f t="shared" si="628"/>
        <v>0</v>
      </c>
      <c r="CY1260" s="25">
        <f t="shared" si="629"/>
        <v>0</v>
      </c>
      <c r="CZ1260" s="25">
        <f t="shared" si="630"/>
        <v>0</v>
      </c>
      <c r="DA1260" s="51"/>
      <c r="DB1260" s="51"/>
      <c r="DC1260" s="51"/>
      <c r="DD1260" s="25">
        <f t="shared" si="631"/>
        <v>0</v>
      </c>
      <c r="DE1260" s="25">
        <f t="shared" si="632"/>
        <v>0</v>
      </c>
      <c r="DF1260" s="25">
        <f t="shared" si="633"/>
        <v>0</v>
      </c>
      <c r="DG1260" s="51"/>
      <c r="DH1260" s="51"/>
      <c r="DI1260" s="51"/>
      <c r="DJ1260" s="25">
        <f t="shared" si="634"/>
        <v>0</v>
      </c>
      <c r="DK1260" s="25">
        <f t="shared" si="634"/>
        <v>0</v>
      </c>
      <c r="DL1260" s="25">
        <f t="shared" si="634"/>
        <v>0</v>
      </c>
      <c r="DM1260" s="30"/>
      <c r="DN1260" s="30"/>
      <c r="DO1260" s="30"/>
      <c r="DP1260" s="51"/>
      <c r="DQ1260" s="51"/>
      <c r="DR1260" s="51"/>
      <c r="DS1260" s="25">
        <f t="shared" si="635"/>
        <v>0</v>
      </c>
      <c r="DT1260" s="25">
        <f t="shared" si="636"/>
        <v>0</v>
      </c>
      <c r="DU1260" s="25">
        <f t="shared" si="637"/>
        <v>0</v>
      </c>
      <c r="DV1260" s="51"/>
      <c r="DW1260" s="51"/>
      <c r="DX1260" s="51"/>
      <c r="DY1260" s="25">
        <f t="shared" si="638"/>
        <v>0</v>
      </c>
      <c r="DZ1260" s="25">
        <f t="shared" si="639"/>
        <v>0</v>
      </c>
      <c r="EA1260" s="25">
        <f t="shared" si="640"/>
        <v>0</v>
      </c>
      <c r="EB1260" s="51"/>
      <c r="EC1260" s="51"/>
      <c r="ED1260" s="51"/>
      <c r="EE1260" s="25">
        <f t="shared" si="641"/>
        <v>0</v>
      </c>
      <c r="EF1260" s="25">
        <f t="shared" si="641"/>
        <v>0</v>
      </c>
      <c r="EG1260" s="25">
        <f t="shared" si="641"/>
        <v>0</v>
      </c>
      <c r="EH1260" s="30"/>
      <c r="EI1260" s="30"/>
      <c r="EJ1260" s="30"/>
      <c r="EK1260" s="51"/>
      <c r="EL1260" s="51"/>
      <c r="EM1260" s="51"/>
      <c r="EN1260" s="25">
        <f t="shared" si="642"/>
        <v>0</v>
      </c>
      <c r="EO1260" s="25">
        <f t="shared" si="643"/>
        <v>0</v>
      </c>
      <c r="EP1260" s="25">
        <f t="shared" si="644"/>
        <v>0</v>
      </c>
      <c r="EQ1260" s="51"/>
      <c r="ER1260" s="51"/>
      <c r="ES1260" s="51"/>
      <c r="ET1260" s="25">
        <f t="shared" si="645"/>
        <v>0</v>
      </c>
      <c r="EU1260" s="25">
        <f t="shared" si="646"/>
        <v>0</v>
      </c>
      <c r="EV1260" s="25">
        <f t="shared" si="647"/>
        <v>0</v>
      </c>
      <c r="EW1260" s="51"/>
      <c r="EX1260" s="51"/>
      <c r="EY1260" s="51"/>
      <c r="EZ1260" s="25">
        <f t="shared" si="648"/>
        <v>0</v>
      </c>
      <c r="FA1260" s="25">
        <f t="shared" si="648"/>
        <v>0</v>
      </c>
      <c r="FB1260" s="25">
        <f t="shared" si="648"/>
        <v>0</v>
      </c>
      <c r="FC1260" s="30"/>
      <c r="FD1260" s="30"/>
      <c r="FE1260" s="30"/>
      <c r="FF1260" s="51"/>
      <c r="FG1260" s="51"/>
      <c r="FH1260" s="51"/>
      <c r="FI1260" s="25">
        <f t="shared" si="649"/>
        <v>0</v>
      </c>
      <c r="FJ1260" s="25">
        <f t="shared" si="650"/>
        <v>0</v>
      </c>
      <c r="FK1260" s="25">
        <f t="shared" si="651"/>
        <v>0</v>
      </c>
      <c r="FL1260" s="51"/>
      <c r="FM1260" s="51"/>
      <c r="FN1260" s="51"/>
      <c r="FO1260" s="25">
        <f t="shared" si="652"/>
        <v>0</v>
      </c>
      <c r="FP1260" s="25">
        <f t="shared" si="653"/>
        <v>0</v>
      </c>
      <c r="FQ1260" s="25">
        <f t="shared" si="654"/>
        <v>0</v>
      </c>
      <c r="FR1260" s="51"/>
      <c r="FS1260" s="51"/>
      <c r="FT1260" s="51"/>
      <c r="FU1260" s="25">
        <f t="shared" si="655"/>
        <v>0</v>
      </c>
      <c r="FV1260" s="25">
        <f t="shared" si="655"/>
        <v>0</v>
      </c>
      <c r="FW1260" s="25">
        <f t="shared" si="655"/>
        <v>0</v>
      </c>
      <c r="FX1260" s="30"/>
      <c r="FY1260" s="30"/>
      <c r="FZ1260" s="30"/>
      <c r="GA1260" s="51"/>
      <c r="GB1260" s="51"/>
      <c r="GC1260" s="51"/>
      <c r="GD1260" s="25">
        <f t="shared" si="656"/>
        <v>0</v>
      </c>
      <c r="GE1260" s="25">
        <f t="shared" si="657"/>
        <v>0</v>
      </c>
      <c r="GF1260" s="25">
        <f t="shared" si="658"/>
        <v>0</v>
      </c>
      <c r="GG1260" s="51"/>
      <c r="GH1260" s="51"/>
      <c r="GI1260" s="51"/>
      <c r="GJ1260" s="25">
        <f t="shared" si="659"/>
        <v>0</v>
      </c>
      <c r="GK1260" s="25">
        <f t="shared" si="660"/>
        <v>0</v>
      </c>
      <c r="GL1260" s="25">
        <f t="shared" si="661"/>
        <v>0</v>
      </c>
      <c r="GM1260" s="51"/>
      <c r="GN1260" s="51"/>
      <c r="GO1260" s="51"/>
      <c r="GP1260" s="25">
        <f t="shared" si="662"/>
        <v>0</v>
      </c>
      <c r="GQ1260" s="25">
        <f t="shared" si="662"/>
        <v>0</v>
      </c>
      <c r="GR1260" s="25">
        <f t="shared" si="662"/>
        <v>0</v>
      </c>
      <c r="GS1260" s="30"/>
      <c r="GT1260" s="30"/>
      <c r="GU1260" s="30"/>
      <c r="GV1260" s="51"/>
      <c r="GW1260" s="51"/>
      <c r="GX1260" s="51"/>
      <c r="GY1260" s="25">
        <f t="shared" si="663"/>
        <v>0</v>
      </c>
      <c r="GZ1260" s="25">
        <f t="shared" si="664"/>
        <v>0</v>
      </c>
      <c r="HA1260" s="25">
        <f t="shared" si="665"/>
        <v>0</v>
      </c>
      <c r="HB1260" s="51"/>
      <c r="HC1260" s="51"/>
      <c r="HD1260" s="51"/>
      <c r="HE1260" s="25">
        <f t="shared" si="666"/>
        <v>6206.61</v>
      </c>
      <c r="HF1260" s="25">
        <f t="shared" si="667"/>
        <v>5864.59</v>
      </c>
      <c r="HG1260" s="25">
        <f t="shared" si="668"/>
        <v>5741.24</v>
      </c>
      <c r="HH1260" s="51"/>
      <c r="HI1260" s="51"/>
      <c r="HJ1260" s="51"/>
      <c r="HK1260" s="25">
        <f t="shared" si="669"/>
        <v>0</v>
      </c>
      <c r="HL1260" s="25">
        <f t="shared" si="669"/>
        <v>0</v>
      </c>
      <c r="HM1260" s="25">
        <f t="shared" si="669"/>
        <v>0</v>
      </c>
      <c r="HN1260" s="30"/>
      <c r="HO1260" s="30"/>
      <c r="HP1260" s="30"/>
      <c r="HQ1260" s="51"/>
      <c r="HR1260" s="51"/>
      <c r="HS1260" s="51"/>
      <c r="HT1260" s="25">
        <f t="shared" si="670"/>
        <v>0</v>
      </c>
      <c r="HU1260" s="25">
        <f t="shared" si="671"/>
        <v>0</v>
      </c>
      <c r="HV1260" s="25">
        <f t="shared" si="672"/>
        <v>0</v>
      </c>
      <c r="HW1260" s="51"/>
      <c r="HX1260" s="51"/>
      <c r="HY1260" s="51"/>
      <c r="HZ1260" s="25">
        <f t="shared" si="673"/>
        <v>0</v>
      </c>
      <c r="IA1260" s="25">
        <f t="shared" si="674"/>
        <v>0</v>
      </c>
      <c r="IB1260" s="25">
        <f t="shared" si="675"/>
        <v>0</v>
      </c>
      <c r="IC1260" s="51"/>
      <c r="ID1260" s="51"/>
      <c r="IE1260" s="51"/>
      <c r="IF1260" s="25">
        <f t="shared" si="676"/>
        <v>0</v>
      </c>
      <c r="IG1260" s="25">
        <f t="shared" si="676"/>
        <v>0</v>
      </c>
      <c r="IH1260" s="25">
        <f t="shared" si="676"/>
        <v>0</v>
      </c>
      <c r="II1260" s="30"/>
      <c r="IJ1260" s="30"/>
      <c r="IK1260" s="30"/>
      <c r="IL1260" s="51"/>
      <c r="IM1260" s="51"/>
      <c r="IN1260" s="51"/>
      <c r="IO1260" s="25">
        <f t="shared" si="677"/>
        <v>0</v>
      </c>
      <c r="IP1260" s="25">
        <f t="shared" si="678"/>
        <v>0</v>
      </c>
      <c r="IQ1260" s="25">
        <f t="shared" si="679"/>
        <v>0</v>
      </c>
      <c r="IR1260" s="51"/>
      <c r="IS1260" s="51"/>
      <c r="IT1260" s="51"/>
      <c r="IU1260" s="25">
        <f t="shared" si="680"/>
        <v>0</v>
      </c>
      <c r="IV1260" s="25">
        <f t="shared" si="681"/>
        <v>0</v>
      </c>
      <c r="IW1260" s="25">
        <f t="shared" si="682"/>
        <v>0</v>
      </c>
      <c r="IX1260" s="51"/>
      <c r="IY1260" s="51"/>
      <c r="IZ1260" s="51"/>
      <c r="JA1260" s="25">
        <f t="shared" si="683"/>
        <v>0</v>
      </c>
      <c r="JB1260" s="25">
        <f t="shared" si="683"/>
        <v>0</v>
      </c>
      <c r="JC1260" s="25">
        <f t="shared" si="683"/>
        <v>0</v>
      </c>
      <c r="JD1260" s="30"/>
      <c r="JE1260" s="30"/>
      <c r="JF1260" s="30"/>
      <c r="JG1260" s="51"/>
      <c r="JH1260" s="51"/>
      <c r="JI1260" s="51"/>
      <c r="JJ1260" s="25">
        <f t="shared" si="684"/>
        <v>0</v>
      </c>
      <c r="JK1260" s="25">
        <f t="shared" si="685"/>
        <v>0</v>
      </c>
      <c r="JL1260" s="25">
        <f t="shared" si="686"/>
        <v>0</v>
      </c>
      <c r="JM1260" s="51"/>
      <c r="JN1260" s="51"/>
      <c r="JO1260" s="51"/>
      <c r="JP1260" s="25">
        <f t="shared" si="687"/>
        <v>0</v>
      </c>
      <c r="JQ1260" s="25">
        <f t="shared" si="688"/>
        <v>0</v>
      </c>
      <c r="JR1260" s="25">
        <f t="shared" si="689"/>
        <v>0</v>
      </c>
      <c r="JS1260" s="51"/>
      <c r="JT1260" s="51"/>
      <c r="JU1260" s="51"/>
      <c r="JV1260" s="25">
        <f t="shared" si="690"/>
        <v>0</v>
      </c>
      <c r="JW1260" s="25">
        <f t="shared" si="690"/>
        <v>0</v>
      </c>
      <c r="JX1260" s="25">
        <f t="shared" si="690"/>
        <v>0</v>
      </c>
      <c r="JY1260" s="30"/>
      <c r="JZ1260" s="30"/>
      <c r="KA1260" s="30"/>
      <c r="KB1260" s="51"/>
      <c r="KC1260" s="51"/>
      <c r="KD1260" s="51"/>
      <c r="KE1260" s="25">
        <f t="shared" si="691"/>
        <v>0</v>
      </c>
      <c r="KF1260" s="25">
        <f t="shared" si="692"/>
        <v>0</v>
      </c>
      <c r="KG1260" s="25">
        <f t="shared" si="693"/>
        <v>0</v>
      </c>
      <c r="KH1260" s="51"/>
      <c r="KI1260" s="51"/>
      <c r="KJ1260" s="51"/>
      <c r="KK1260" s="25">
        <f t="shared" si="694"/>
        <v>0</v>
      </c>
      <c r="KL1260" s="25">
        <f t="shared" si="695"/>
        <v>0</v>
      </c>
      <c r="KM1260" s="25">
        <f t="shared" si="696"/>
        <v>0</v>
      </c>
      <c r="KN1260" s="51"/>
      <c r="KO1260" s="51"/>
      <c r="KP1260" s="51"/>
      <c r="KQ1260" s="25">
        <f t="shared" si="697"/>
        <v>0</v>
      </c>
      <c r="KR1260" s="25">
        <f t="shared" si="697"/>
        <v>0</v>
      </c>
      <c r="KS1260" s="25">
        <f t="shared" si="697"/>
        <v>0</v>
      </c>
      <c r="KT1260" s="30"/>
      <c r="KU1260" s="30"/>
      <c r="KV1260" s="30"/>
      <c r="KW1260" s="51"/>
      <c r="KX1260" s="51"/>
      <c r="KY1260" s="51"/>
      <c r="KZ1260" s="25">
        <f t="shared" si="698"/>
        <v>0</v>
      </c>
      <c r="LA1260" s="25">
        <f t="shared" si="699"/>
        <v>0</v>
      </c>
      <c r="LB1260" s="25">
        <f t="shared" si="700"/>
        <v>0</v>
      </c>
      <c r="LC1260" s="51"/>
      <c r="LD1260" s="51"/>
      <c r="LE1260" s="51"/>
      <c r="LF1260" s="25">
        <f t="shared" si="701"/>
        <v>0</v>
      </c>
      <c r="LG1260" s="25">
        <f t="shared" si="702"/>
        <v>0</v>
      </c>
      <c r="LH1260" s="25">
        <f t="shared" si="703"/>
        <v>0</v>
      </c>
      <c r="LI1260" s="51"/>
      <c r="LJ1260" s="51"/>
      <c r="LK1260" s="51"/>
      <c r="LL1260" s="25">
        <f t="shared" si="704"/>
        <v>0</v>
      </c>
      <c r="LM1260" s="25">
        <f t="shared" si="704"/>
        <v>0</v>
      </c>
      <c r="LN1260" s="25">
        <f t="shared" si="704"/>
        <v>0</v>
      </c>
      <c r="LO1260" s="30"/>
      <c r="LP1260" s="30"/>
      <c r="LQ1260" s="30"/>
      <c r="LR1260" s="51"/>
      <c r="LS1260" s="51"/>
      <c r="LT1260" s="51"/>
      <c r="LU1260" s="25">
        <f t="shared" si="705"/>
        <v>0</v>
      </c>
      <c r="LV1260" s="25">
        <f t="shared" si="706"/>
        <v>0</v>
      </c>
      <c r="LW1260" s="25">
        <f t="shared" si="707"/>
        <v>0</v>
      </c>
      <c r="LX1260" s="51"/>
      <c r="LY1260" s="51"/>
      <c r="LZ1260" s="51"/>
      <c r="MA1260" s="25">
        <f t="shared" si="708"/>
        <v>0</v>
      </c>
      <c r="MB1260" s="25">
        <f t="shared" si="709"/>
        <v>0</v>
      </c>
      <c r="MC1260" s="25">
        <f t="shared" si="710"/>
        <v>0</v>
      </c>
      <c r="MD1260" s="51"/>
      <c r="ME1260" s="51"/>
      <c r="MF1260" s="51"/>
      <c r="MG1260" s="25">
        <f t="shared" si="711"/>
        <v>0</v>
      </c>
      <c r="MH1260" s="25">
        <f t="shared" si="711"/>
        <v>0</v>
      </c>
      <c r="MI1260" s="25">
        <f t="shared" si="711"/>
        <v>0</v>
      </c>
      <c r="MJ1260" s="30"/>
      <c r="MK1260" s="30"/>
      <c r="ML1260" s="30"/>
      <c r="MM1260" s="51"/>
      <c r="MN1260" s="51"/>
      <c r="MO1260" s="51"/>
      <c r="MP1260" s="25">
        <f t="shared" si="712"/>
        <v>0</v>
      </c>
      <c r="MQ1260" s="25">
        <f t="shared" si="713"/>
        <v>0</v>
      </c>
      <c r="MR1260" s="25">
        <f t="shared" si="714"/>
        <v>0</v>
      </c>
      <c r="MS1260" s="51"/>
      <c r="MT1260" s="51"/>
      <c r="MU1260" s="51"/>
      <c r="MV1260" s="25">
        <f t="shared" si="715"/>
        <v>0</v>
      </c>
      <c r="MW1260" s="25">
        <f t="shared" si="716"/>
        <v>0</v>
      </c>
      <c r="MX1260" s="25">
        <f t="shared" si="717"/>
        <v>0</v>
      </c>
      <c r="MY1260" s="51"/>
      <c r="MZ1260" s="51"/>
      <c r="NA1260" s="51"/>
      <c r="NB1260" s="25">
        <f t="shared" si="718"/>
        <v>0</v>
      </c>
      <c r="NC1260" s="25">
        <f t="shared" si="718"/>
        <v>0</v>
      </c>
      <c r="ND1260" s="25">
        <f t="shared" si="718"/>
        <v>0</v>
      </c>
      <c r="NE1260" s="30"/>
      <c r="NF1260" s="30"/>
      <c r="NG1260" s="30"/>
      <c r="NH1260" s="51"/>
      <c r="NI1260" s="51"/>
      <c r="NJ1260" s="51"/>
      <c r="NK1260" s="25">
        <f t="shared" si="719"/>
        <v>0</v>
      </c>
      <c r="NL1260" s="25">
        <f t="shared" si="720"/>
        <v>0</v>
      </c>
      <c r="NM1260" s="25">
        <f t="shared" si="721"/>
        <v>0</v>
      </c>
      <c r="NN1260" s="51"/>
      <c r="NO1260" s="51"/>
      <c r="NP1260" s="51"/>
      <c r="NQ1260" s="25">
        <f t="shared" si="722"/>
        <v>0</v>
      </c>
      <c r="NR1260" s="25">
        <f t="shared" si="723"/>
        <v>0</v>
      </c>
      <c r="NS1260" s="25">
        <f t="shared" si="724"/>
        <v>0</v>
      </c>
      <c r="NT1260" s="51"/>
      <c r="NU1260" s="51"/>
      <c r="NV1260" s="51"/>
      <c r="NW1260" s="25">
        <f t="shared" si="725"/>
        <v>0</v>
      </c>
      <c r="NX1260" s="25">
        <f t="shared" si="725"/>
        <v>0</v>
      </c>
      <c r="NY1260" s="25">
        <f t="shared" si="725"/>
        <v>0</v>
      </c>
      <c r="NZ1260" s="30"/>
      <c r="OA1260" s="30"/>
      <c r="OB1260" s="30"/>
      <c r="OC1260" s="51"/>
      <c r="OD1260" s="51"/>
      <c r="OE1260" s="51"/>
      <c r="OF1260" s="25">
        <f t="shared" si="726"/>
        <v>0</v>
      </c>
      <c r="OG1260" s="25">
        <f t="shared" si="727"/>
        <v>0</v>
      </c>
      <c r="OH1260" s="25">
        <f t="shared" si="728"/>
        <v>0</v>
      </c>
      <c r="OI1260" s="51"/>
      <c r="OJ1260" s="51"/>
      <c r="OK1260" s="51"/>
      <c r="OL1260" s="25">
        <f t="shared" si="729"/>
        <v>0</v>
      </c>
      <c r="OM1260" s="25">
        <f t="shared" si="730"/>
        <v>0</v>
      </c>
      <c r="ON1260" s="25">
        <f t="shared" si="731"/>
        <v>0</v>
      </c>
      <c r="OO1260" s="51"/>
      <c r="OP1260" s="51"/>
      <c r="OQ1260" s="51"/>
      <c r="OR1260" s="25">
        <f t="shared" si="732"/>
        <v>0</v>
      </c>
      <c r="OS1260" s="25">
        <f t="shared" si="732"/>
        <v>0</v>
      </c>
      <c r="OT1260" s="25">
        <f t="shared" si="732"/>
        <v>0</v>
      </c>
      <c r="OU1260" s="30"/>
      <c r="OV1260" s="30"/>
      <c r="OW1260" s="30"/>
      <c r="OX1260" s="51"/>
      <c r="OY1260" s="51"/>
      <c r="OZ1260" s="51"/>
      <c r="PA1260" s="25">
        <f t="shared" si="733"/>
        <v>0</v>
      </c>
      <c r="PB1260" s="25">
        <f t="shared" si="734"/>
        <v>0</v>
      </c>
      <c r="PC1260" s="25">
        <f t="shared" si="735"/>
        <v>0</v>
      </c>
      <c r="PD1260" s="51"/>
      <c r="PE1260" s="51"/>
      <c r="PF1260" s="51"/>
      <c r="PG1260" s="25">
        <f t="shared" si="736"/>
        <v>0</v>
      </c>
      <c r="PH1260" s="25">
        <f t="shared" si="737"/>
        <v>0</v>
      </c>
      <c r="PI1260" s="25">
        <f t="shared" si="738"/>
        <v>0</v>
      </c>
      <c r="PJ1260" s="51"/>
      <c r="PK1260" s="51"/>
      <c r="PL1260" s="51"/>
      <c r="PM1260" s="25">
        <f t="shared" si="739"/>
        <v>0</v>
      </c>
      <c r="PN1260" s="25">
        <f t="shared" si="739"/>
        <v>0</v>
      </c>
      <c r="PO1260" s="25">
        <f t="shared" si="739"/>
        <v>0</v>
      </c>
      <c r="PP1260" s="30"/>
      <c r="PQ1260" s="30"/>
      <c r="PR1260" s="30"/>
      <c r="PS1260" s="51"/>
      <c r="PT1260" s="51"/>
      <c r="PU1260" s="51"/>
      <c r="PV1260" s="25">
        <f t="shared" si="740"/>
        <v>0</v>
      </c>
      <c r="PW1260" s="25">
        <f t="shared" si="741"/>
        <v>0</v>
      </c>
      <c r="PX1260" s="25">
        <f t="shared" si="742"/>
        <v>0</v>
      </c>
      <c r="PY1260" s="51"/>
      <c r="PZ1260" s="51"/>
      <c r="QA1260" s="51"/>
      <c r="QB1260" s="25">
        <f t="shared" si="743"/>
        <v>0</v>
      </c>
      <c r="QC1260" s="25">
        <f t="shared" si="744"/>
        <v>0</v>
      </c>
      <c r="QD1260" s="25">
        <f t="shared" si="745"/>
        <v>0</v>
      </c>
      <c r="QE1260" s="51"/>
      <c r="QF1260" s="51"/>
      <c r="QG1260" s="51"/>
      <c r="QH1260" s="25">
        <f t="shared" si="746"/>
        <v>0</v>
      </c>
      <c r="QI1260" s="25">
        <f t="shared" si="746"/>
        <v>0</v>
      </c>
      <c r="QJ1260" s="25">
        <f t="shared" si="746"/>
        <v>0</v>
      </c>
      <c r="QK1260" s="30"/>
      <c r="QL1260" s="30"/>
      <c r="QM1260" s="30"/>
      <c r="QN1260" s="51"/>
      <c r="QO1260" s="51"/>
      <c r="QP1260" s="51"/>
      <c r="QQ1260" s="25">
        <f t="shared" si="747"/>
        <v>0</v>
      </c>
      <c r="QR1260" s="25">
        <f t="shared" si="748"/>
        <v>0</v>
      </c>
      <c r="QS1260" s="25">
        <f t="shared" si="749"/>
        <v>0</v>
      </c>
      <c r="QT1260" s="51"/>
      <c r="QU1260" s="51"/>
      <c r="QV1260" s="51"/>
      <c r="QW1260" s="25">
        <f t="shared" si="750"/>
        <v>0</v>
      </c>
      <c r="QX1260" s="25">
        <f t="shared" si="751"/>
        <v>0</v>
      </c>
      <c r="QY1260" s="25">
        <f t="shared" si="752"/>
        <v>0</v>
      </c>
      <c r="QZ1260" s="51"/>
      <c r="RA1260" s="51"/>
      <c r="RB1260" s="51"/>
      <c r="RC1260" s="25">
        <f t="shared" si="753"/>
        <v>0</v>
      </c>
      <c r="RD1260" s="25">
        <f t="shared" si="753"/>
        <v>0</v>
      </c>
      <c r="RE1260" s="25">
        <f t="shared" si="753"/>
        <v>0</v>
      </c>
      <c r="RF1260" s="30"/>
      <c r="RG1260" s="30"/>
      <c r="RH1260" s="30"/>
      <c r="RI1260" s="51"/>
      <c r="RJ1260" s="51"/>
      <c r="RK1260" s="51"/>
      <c r="RL1260" s="25">
        <f t="shared" si="754"/>
        <v>0</v>
      </c>
      <c r="RM1260" s="25">
        <f t="shared" si="755"/>
        <v>0</v>
      </c>
      <c r="RN1260" s="25">
        <f t="shared" si="756"/>
        <v>0</v>
      </c>
      <c r="RO1260" s="51"/>
      <c r="RP1260" s="51"/>
      <c r="RQ1260" s="51"/>
      <c r="RR1260" s="25">
        <f t="shared" si="757"/>
        <v>0</v>
      </c>
      <c r="RS1260" s="25">
        <f t="shared" si="758"/>
        <v>0</v>
      </c>
      <c r="RT1260" s="25">
        <f t="shared" si="759"/>
        <v>0</v>
      </c>
      <c r="RU1260" s="51"/>
      <c r="RV1260" s="51"/>
      <c r="RW1260" s="51"/>
      <c r="RX1260" s="25">
        <f t="shared" si="760"/>
        <v>0</v>
      </c>
      <c r="RY1260" s="25">
        <f t="shared" si="760"/>
        <v>0</v>
      </c>
      <c r="RZ1260" s="25">
        <f t="shared" si="760"/>
        <v>0</v>
      </c>
      <c r="SA1260" s="30"/>
      <c r="SB1260" s="30"/>
      <c r="SC1260" s="30"/>
      <c r="SD1260" s="51"/>
      <c r="SE1260" s="51"/>
      <c r="SF1260" s="51"/>
      <c r="SG1260" s="25">
        <f t="shared" si="761"/>
        <v>0</v>
      </c>
      <c r="SH1260" s="25">
        <f t="shared" si="762"/>
        <v>0</v>
      </c>
      <c r="SI1260" s="25">
        <f t="shared" si="763"/>
        <v>0</v>
      </c>
      <c r="SJ1260" s="51"/>
      <c r="SK1260" s="51"/>
      <c r="SL1260" s="51"/>
      <c r="SM1260" s="25">
        <f t="shared" si="764"/>
        <v>0</v>
      </c>
      <c r="SN1260" s="25">
        <f t="shared" si="765"/>
        <v>0</v>
      </c>
      <c r="SO1260" s="25">
        <f t="shared" si="766"/>
        <v>0</v>
      </c>
      <c r="SP1260" s="51"/>
      <c r="SQ1260" s="51"/>
      <c r="SR1260" s="51"/>
      <c r="SS1260" s="25">
        <f t="shared" si="767"/>
        <v>0</v>
      </c>
      <c r="ST1260" s="25">
        <f t="shared" si="767"/>
        <v>0</v>
      </c>
      <c r="SU1260" s="25">
        <f t="shared" si="767"/>
        <v>0</v>
      </c>
      <c r="SV1260" s="30"/>
      <c r="SW1260" s="30"/>
      <c r="SX1260" s="30"/>
      <c r="SY1260" s="51"/>
      <c r="SZ1260" s="51"/>
      <c r="TA1260" s="51"/>
      <c r="TB1260" s="25">
        <f t="shared" si="768"/>
        <v>0</v>
      </c>
      <c r="TC1260" s="25">
        <f t="shared" si="769"/>
        <v>0</v>
      </c>
      <c r="TD1260" s="25">
        <f t="shared" si="770"/>
        <v>0</v>
      </c>
      <c r="TE1260" s="51"/>
      <c r="TF1260" s="51"/>
      <c r="TG1260" s="51"/>
      <c r="TH1260" s="25">
        <f t="shared" si="771"/>
        <v>0</v>
      </c>
      <c r="TI1260" s="25">
        <f t="shared" si="772"/>
        <v>0</v>
      </c>
      <c r="TJ1260" s="25">
        <f t="shared" si="773"/>
        <v>0</v>
      </c>
      <c r="TK1260" s="51"/>
      <c r="TL1260" s="51"/>
      <c r="TM1260" s="51"/>
      <c r="TN1260" s="25">
        <f t="shared" si="774"/>
        <v>0</v>
      </c>
      <c r="TO1260" s="25">
        <f t="shared" si="774"/>
        <v>0</v>
      </c>
      <c r="TP1260" s="25">
        <f t="shared" si="774"/>
        <v>0</v>
      </c>
      <c r="TQ1260" s="30"/>
      <c r="TR1260" s="30"/>
      <c r="TS1260" s="30"/>
      <c r="TT1260" s="51"/>
      <c r="TU1260" s="51"/>
      <c r="TV1260" s="51"/>
      <c r="TW1260" s="25">
        <f t="shared" si="775"/>
        <v>0</v>
      </c>
      <c r="TX1260" s="25">
        <f t="shared" si="776"/>
        <v>0</v>
      </c>
      <c r="TY1260" s="25">
        <f t="shared" si="777"/>
        <v>0</v>
      </c>
      <c r="TZ1260" s="51"/>
      <c r="UA1260" s="51"/>
      <c r="UB1260" s="51"/>
      <c r="UC1260" s="25">
        <f t="shared" si="778"/>
        <v>0</v>
      </c>
      <c r="UD1260" s="25">
        <f t="shared" si="779"/>
        <v>0</v>
      </c>
      <c r="UE1260" s="25">
        <f t="shared" si="780"/>
        <v>0</v>
      </c>
      <c r="UF1260" s="51"/>
      <c r="UG1260" s="51"/>
      <c r="UH1260" s="51"/>
      <c r="UI1260" s="25">
        <f t="shared" si="781"/>
        <v>0</v>
      </c>
      <c r="UJ1260" s="25">
        <f t="shared" si="781"/>
        <v>0</v>
      </c>
      <c r="UK1260" s="25">
        <f t="shared" si="781"/>
        <v>0</v>
      </c>
      <c r="UL1260" s="30"/>
      <c r="UM1260" s="30"/>
      <c r="UN1260" s="30"/>
      <c r="UO1260" s="51"/>
      <c r="UP1260" s="51"/>
      <c r="UQ1260" s="51"/>
      <c r="UR1260" s="25">
        <f t="shared" si="782"/>
        <v>0</v>
      </c>
      <c r="US1260" s="25">
        <f t="shared" si="783"/>
        <v>0</v>
      </c>
      <c r="UT1260" s="25">
        <f t="shared" si="784"/>
        <v>0</v>
      </c>
      <c r="UU1260" s="51"/>
      <c r="UV1260" s="51"/>
      <c r="UW1260" s="51"/>
      <c r="UX1260" s="25">
        <f t="shared" si="785"/>
        <v>2308.94</v>
      </c>
      <c r="UY1260" s="25">
        <f t="shared" si="786"/>
        <v>2192.8200000000002</v>
      </c>
      <c r="UZ1260" s="25">
        <f t="shared" si="787"/>
        <v>2146.16</v>
      </c>
      <c r="VA1260" s="51"/>
      <c r="VB1260" s="51"/>
      <c r="VC1260" s="51"/>
      <c r="VD1260" s="25">
        <f t="shared" si="788"/>
        <v>0</v>
      </c>
      <c r="VE1260" s="25">
        <f t="shared" si="788"/>
        <v>0</v>
      </c>
      <c r="VF1260" s="25">
        <f t="shared" si="788"/>
        <v>0</v>
      </c>
      <c r="VG1260" s="30"/>
      <c r="VH1260" s="30"/>
      <c r="VI1260" s="30"/>
      <c r="VJ1260" s="51"/>
      <c r="VK1260" s="51"/>
      <c r="VL1260" s="51"/>
      <c r="VM1260" s="25">
        <f t="shared" si="789"/>
        <v>0</v>
      </c>
      <c r="VN1260" s="25">
        <f t="shared" si="790"/>
        <v>0</v>
      </c>
      <c r="VO1260" s="25">
        <f t="shared" si="791"/>
        <v>0</v>
      </c>
      <c r="VP1260" s="51"/>
      <c r="VQ1260" s="51"/>
      <c r="VR1260" s="51"/>
      <c r="VS1260" s="25">
        <f t="shared" si="792"/>
        <v>0</v>
      </c>
      <c r="VT1260" s="25">
        <f t="shared" si="793"/>
        <v>0</v>
      </c>
      <c r="VU1260" s="25">
        <f t="shared" si="794"/>
        <v>0</v>
      </c>
      <c r="VV1260" s="51"/>
      <c r="VW1260" s="51"/>
      <c r="VX1260" s="51"/>
      <c r="VY1260" s="25">
        <f t="shared" si="795"/>
        <v>0</v>
      </c>
      <c r="VZ1260" s="25">
        <f t="shared" si="795"/>
        <v>0</v>
      </c>
      <c r="WA1260" s="25">
        <f t="shared" si="795"/>
        <v>0</v>
      </c>
      <c r="WB1260" s="30"/>
      <c r="WC1260" s="30"/>
      <c r="WD1260" s="30"/>
      <c r="WE1260" s="51"/>
      <c r="WF1260" s="51"/>
      <c r="WG1260" s="51"/>
      <c r="WH1260" s="25">
        <f t="shared" si="796"/>
        <v>0</v>
      </c>
      <c r="WI1260" s="25">
        <f t="shared" si="797"/>
        <v>0</v>
      </c>
      <c r="WJ1260" s="25">
        <f t="shared" si="798"/>
        <v>0</v>
      </c>
      <c r="WK1260" s="51"/>
      <c r="WL1260" s="51"/>
      <c r="WM1260" s="51"/>
      <c r="WN1260" s="25">
        <f t="shared" si="799"/>
        <v>0</v>
      </c>
      <c r="WO1260" s="25">
        <f t="shared" si="800"/>
        <v>0</v>
      </c>
      <c r="WP1260" s="25">
        <f t="shared" si="801"/>
        <v>0</v>
      </c>
      <c r="WQ1260" s="51"/>
      <c r="WR1260" s="51"/>
      <c r="WS1260" s="51"/>
      <c r="WT1260" s="25">
        <f t="shared" si="802"/>
        <v>0</v>
      </c>
      <c r="WU1260" s="25">
        <f t="shared" si="802"/>
        <v>0</v>
      </c>
      <c r="WV1260" s="25">
        <f t="shared" si="802"/>
        <v>0</v>
      </c>
      <c r="WW1260" s="30"/>
      <c r="WX1260" s="30"/>
      <c r="WY1260" s="30"/>
      <c r="WZ1260" s="51"/>
      <c r="XA1260" s="51"/>
      <c r="XB1260" s="51"/>
      <c r="XC1260" s="25">
        <f t="shared" si="803"/>
        <v>0</v>
      </c>
      <c r="XD1260" s="25">
        <f t="shared" si="804"/>
        <v>0</v>
      </c>
      <c r="XE1260" s="25">
        <f t="shared" si="805"/>
        <v>0</v>
      </c>
      <c r="XF1260" s="51"/>
      <c r="XG1260" s="51"/>
      <c r="XH1260" s="51"/>
      <c r="XI1260" s="25">
        <f t="shared" si="806"/>
        <v>0</v>
      </c>
      <c r="XJ1260" s="25">
        <f t="shared" si="807"/>
        <v>0</v>
      </c>
      <c r="XK1260" s="25">
        <f t="shared" si="808"/>
        <v>0</v>
      </c>
      <c r="XL1260" s="51"/>
      <c r="XM1260" s="51"/>
      <c r="XN1260" s="51"/>
      <c r="XO1260" s="25">
        <f t="shared" si="809"/>
        <v>0</v>
      </c>
      <c r="XP1260" s="25">
        <f t="shared" si="809"/>
        <v>0</v>
      </c>
      <c r="XQ1260" s="25">
        <f t="shared" si="809"/>
        <v>0</v>
      </c>
      <c r="XR1260" s="30"/>
      <c r="XS1260" s="30"/>
      <c r="XT1260" s="30"/>
      <c r="XU1260" s="51"/>
      <c r="XV1260" s="51"/>
      <c r="XW1260" s="51"/>
      <c r="XX1260" s="25">
        <f t="shared" si="810"/>
        <v>0</v>
      </c>
      <c r="XY1260" s="25">
        <f t="shared" si="811"/>
        <v>0</v>
      </c>
      <c r="XZ1260" s="25">
        <f t="shared" si="812"/>
        <v>0</v>
      </c>
      <c r="YA1260" s="51"/>
      <c r="YB1260" s="51"/>
      <c r="YC1260" s="51"/>
      <c r="YD1260" s="25">
        <f t="shared" si="813"/>
        <v>0</v>
      </c>
      <c r="YE1260" s="25">
        <f t="shared" si="814"/>
        <v>0</v>
      </c>
      <c r="YF1260" s="25">
        <f t="shared" si="815"/>
        <v>0</v>
      </c>
      <c r="YG1260" s="51"/>
      <c r="YH1260" s="51"/>
      <c r="YI1260" s="51"/>
      <c r="YJ1260" s="25">
        <f t="shared" si="816"/>
        <v>0</v>
      </c>
      <c r="YK1260" s="25">
        <f t="shared" si="816"/>
        <v>0</v>
      </c>
      <c r="YL1260" s="25">
        <f t="shared" si="816"/>
        <v>0</v>
      </c>
      <c r="YM1260" s="59">
        <f t="shared" si="817"/>
        <v>0</v>
      </c>
      <c r="YN1260" s="59">
        <f t="shared" si="817"/>
        <v>0</v>
      </c>
      <c r="YO1260" s="59">
        <f t="shared" si="817"/>
        <v>0</v>
      </c>
      <c r="YP1260" s="51"/>
      <c r="YQ1260" s="51"/>
      <c r="YR1260" s="51"/>
      <c r="YS1260" s="25">
        <f t="shared" si="818"/>
        <v>0</v>
      </c>
      <c r="YT1260" s="25">
        <f t="shared" si="819"/>
        <v>0</v>
      </c>
      <c r="YU1260" s="25">
        <f t="shared" si="820"/>
        <v>0</v>
      </c>
      <c r="YV1260" s="51"/>
      <c r="YW1260" s="51"/>
      <c r="YX1260" s="51"/>
      <c r="YY1260" s="25">
        <f t="shared" si="821"/>
        <v>3403.44</v>
      </c>
      <c r="YZ1260" s="25">
        <f t="shared" si="822"/>
        <v>3223.73</v>
      </c>
      <c r="ZA1260" s="25">
        <f t="shared" si="823"/>
        <v>3155.35</v>
      </c>
      <c r="ZB1260" s="51"/>
      <c r="ZC1260" s="51"/>
      <c r="ZD1260" s="51"/>
      <c r="ZE1260" s="25">
        <f t="shared" si="824"/>
        <v>0</v>
      </c>
      <c r="ZF1260" s="25">
        <f t="shared" si="824"/>
        <v>0</v>
      </c>
      <c r="ZG1260" s="25">
        <f t="shared" si="824"/>
        <v>0</v>
      </c>
    </row>
    <row r="1261" spans="1:683" ht="24" hidden="1">
      <c r="A1261" s="8" t="s">
        <v>221</v>
      </c>
      <c r="B1261" s="87" t="s">
        <v>89</v>
      </c>
      <c r="C1261" s="5"/>
      <c r="D1261" s="160"/>
      <c r="E1261" s="76"/>
      <c r="F1261" s="38"/>
      <c r="G1261" s="38"/>
      <c r="H1261" s="38"/>
      <c r="I1261" s="25">
        <f t="shared" si="825"/>
        <v>17633.79</v>
      </c>
      <c r="J1261" s="25">
        <f t="shared" si="825"/>
        <v>17633.79</v>
      </c>
      <c r="K1261" s="25">
        <f t="shared" si="825"/>
        <v>17633.79</v>
      </c>
      <c r="L1261" s="30"/>
      <c r="M1261" s="30"/>
      <c r="N1261" s="30"/>
      <c r="O1261" s="51"/>
      <c r="P1261" s="51"/>
      <c r="Q1261" s="51"/>
      <c r="R1261" s="25">
        <f t="shared" si="826"/>
        <v>0</v>
      </c>
      <c r="S1261" s="25">
        <f t="shared" si="827"/>
        <v>0</v>
      </c>
      <c r="T1261" s="25">
        <f t="shared" si="828"/>
        <v>0</v>
      </c>
      <c r="U1261" s="51"/>
      <c r="V1261" s="51"/>
      <c r="W1261" s="51"/>
      <c r="X1261" s="25">
        <f t="shared" si="603"/>
        <v>0</v>
      </c>
      <c r="Y1261" s="25">
        <f t="shared" si="604"/>
        <v>0</v>
      </c>
      <c r="Z1261" s="25">
        <f t="shared" si="605"/>
        <v>0</v>
      </c>
      <c r="AA1261" s="51"/>
      <c r="AB1261" s="51"/>
      <c r="AC1261" s="51"/>
      <c r="AD1261" s="25">
        <f t="shared" si="606"/>
        <v>0</v>
      </c>
      <c r="AE1261" s="25">
        <f t="shared" si="606"/>
        <v>0</v>
      </c>
      <c r="AF1261" s="25">
        <f t="shared" si="606"/>
        <v>0</v>
      </c>
      <c r="AG1261" s="30"/>
      <c r="AH1261" s="30"/>
      <c r="AI1261" s="30"/>
      <c r="AJ1261" s="51"/>
      <c r="AK1261" s="51"/>
      <c r="AL1261" s="51"/>
      <c r="AM1261" s="25">
        <f t="shared" si="607"/>
        <v>0</v>
      </c>
      <c r="AN1261" s="25">
        <f t="shared" si="608"/>
        <v>0</v>
      </c>
      <c r="AO1261" s="25">
        <f t="shared" si="609"/>
        <v>0</v>
      </c>
      <c r="AP1261" s="51"/>
      <c r="AQ1261" s="51"/>
      <c r="AR1261" s="51"/>
      <c r="AS1261" s="25">
        <f t="shared" si="610"/>
        <v>0</v>
      </c>
      <c r="AT1261" s="25">
        <f t="shared" si="611"/>
        <v>0</v>
      </c>
      <c r="AU1261" s="25">
        <f t="shared" si="612"/>
        <v>0</v>
      </c>
      <c r="AV1261" s="51"/>
      <c r="AW1261" s="51"/>
      <c r="AX1261" s="51"/>
      <c r="AY1261" s="25">
        <f t="shared" si="613"/>
        <v>0</v>
      </c>
      <c r="AZ1261" s="25">
        <f t="shared" si="613"/>
        <v>0</v>
      </c>
      <c r="BA1261" s="25">
        <f t="shared" si="613"/>
        <v>0</v>
      </c>
      <c r="BB1261" s="30"/>
      <c r="BC1261" s="30"/>
      <c r="BD1261" s="30"/>
      <c r="BE1261" s="51"/>
      <c r="BF1261" s="51"/>
      <c r="BG1261" s="51"/>
      <c r="BH1261" s="25">
        <f t="shared" si="614"/>
        <v>0</v>
      </c>
      <c r="BI1261" s="25">
        <f t="shared" si="615"/>
        <v>0</v>
      </c>
      <c r="BJ1261" s="25">
        <f t="shared" si="616"/>
        <v>0</v>
      </c>
      <c r="BK1261" s="51"/>
      <c r="BL1261" s="51"/>
      <c r="BM1261" s="51"/>
      <c r="BN1261" s="25">
        <f t="shared" si="617"/>
        <v>0</v>
      </c>
      <c r="BO1261" s="25">
        <f t="shared" si="618"/>
        <v>0</v>
      </c>
      <c r="BP1261" s="25">
        <f t="shared" si="619"/>
        <v>0</v>
      </c>
      <c r="BQ1261" s="51"/>
      <c r="BR1261" s="51"/>
      <c r="BS1261" s="51"/>
      <c r="BT1261" s="25">
        <f t="shared" si="620"/>
        <v>0</v>
      </c>
      <c r="BU1261" s="25">
        <f t="shared" si="620"/>
        <v>0</v>
      </c>
      <c r="BV1261" s="25">
        <f t="shared" si="620"/>
        <v>0</v>
      </c>
      <c r="BW1261" s="30"/>
      <c r="BX1261" s="30"/>
      <c r="BY1261" s="30"/>
      <c r="BZ1261" s="51"/>
      <c r="CA1261" s="51"/>
      <c r="CB1261" s="51"/>
      <c r="CC1261" s="25">
        <f t="shared" si="621"/>
        <v>0</v>
      </c>
      <c r="CD1261" s="25">
        <f t="shared" si="622"/>
        <v>0</v>
      </c>
      <c r="CE1261" s="25">
        <f t="shared" si="623"/>
        <v>0</v>
      </c>
      <c r="CF1261" s="51"/>
      <c r="CG1261" s="51"/>
      <c r="CH1261" s="51"/>
      <c r="CI1261" s="25">
        <f t="shared" si="624"/>
        <v>0</v>
      </c>
      <c r="CJ1261" s="25">
        <f t="shared" si="625"/>
        <v>0</v>
      </c>
      <c r="CK1261" s="25">
        <f t="shared" si="626"/>
        <v>0</v>
      </c>
      <c r="CL1261" s="51"/>
      <c r="CM1261" s="51"/>
      <c r="CN1261" s="51"/>
      <c r="CO1261" s="25">
        <f t="shared" si="627"/>
        <v>0</v>
      </c>
      <c r="CP1261" s="25">
        <f t="shared" si="627"/>
        <v>0</v>
      </c>
      <c r="CQ1261" s="25">
        <f t="shared" si="627"/>
        <v>0</v>
      </c>
      <c r="CR1261" s="30"/>
      <c r="CS1261" s="30"/>
      <c r="CT1261" s="30"/>
      <c r="CU1261" s="51"/>
      <c r="CV1261" s="51"/>
      <c r="CW1261" s="51"/>
      <c r="CX1261" s="25">
        <f t="shared" si="628"/>
        <v>0</v>
      </c>
      <c r="CY1261" s="25">
        <f t="shared" si="629"/>
        <v>0</v>
      </c>
      <c r="CZ1261" s="25">
        <f t="shared" si="630"/>
        <v>0</v>
      </c>
      <c r="DA1261" s="51"/>
      <c r="DB1261" s="51"/>
      <c r="DC1261" s="51"/>
      <c r="DD1261" s="25">
        <f t="shared" si="631"/>
        <v>0</v>
      </c>
      <c r="DE1261" s="25">
        <f t="shared" si="632"/>
        <v>0</v>
      </c>
      <c r="DF1261" s="25">
        <f t="shared" si="633"/>
        <v>0</v>
      </c>
      <c r="DG1261" s="51"/>
      <c r="DH1261" s="51"/>
      <c r="DI1261" s="51"/>
      <c r="DJ1261" s="25">
        <f t="shared" si="634"/>
        <v>0</v>
      </c>
      <c r="DK1261" s="25">
        <f t="shared" si="634"/>
        <v>0</v>
      </c>
      <c r="DL1261" s="25">
        <f t="shared" si="634"/>
        <v>0</v>
      </c>
      <c r="DM1261" s="30"/>
      <c r="DN1261" s="30"/>
      <c r="DO1261" s="30"/>
      <c r="DP1261" s="51"/>
      <c r="DQ1261" s="51"/>
      <c r="DR1261" s="51"/>
      <c r="DS1261" s="25">
        <f t="shared" si="635"/>
        <v>0</v>
      </c>
      <c r="DT1261" s="25">
        <f t="shared" si="636"/>
        <v>0</v>
      </c>
      <c r="DU1261" s="25">
        <f t="shared" si="637"/>
        <v>0</v>
      </c>
      <c r="DV1261" s="51"/>
      <c r="DW1261" s="51"/>
      <c r="DX1261" s="51"/>
      <c r="DY1261" s="25">
        <f t="shared" si="638"/>
        <v>0</v>
      </c>
      <c r="DZ1261" s="25">
        <f t="shared" si="639"/>
        <v>0</v>
      </c>
      <c r="EA1261" s="25">
        <f t="shared" si="640"/>
        <v>0</v>
      </c>
      <c r="EB1261" s="51"/>
      <c r="EC1261" s="51"/>
      <c r="ED1261" s="51"/>
      <c r="EE1261" s="25">
        <f t="shared" si="641"/>
        <v>0</v>
      </c>
      <c r="EF1261" s="25">
        <f t="shared" si="641"/>
        <v>0</v>
      </c>
      <c r="EG1261" s="25">
        <f t="shared" si="641"/>
        <v>0</v>
      </c>
      <c r="EH1261" s="30"/>
      <c r="EI1261" s="30"/>
      <c r="EJ1261" s="30"/>
      <c r="EK1261" s="51"/>
      <c r="EL1261" s="51"/>
      <c r="EM1261" s="51"/>
      <c r="EN1261" s="25">
        <f t="shared" si="642"/>
        <v>0</v>
      </c>
      <c r="EO1261" s="25">
        <f t="shared" si="643"/>
        <v>0</v>
      </c>
      <c r="EP1261" s="25">
        <f t="shared" si="644"/>
        <v>0</v>
      </c>
      <c r="EQ1261" s="51"/>
      <c r="ER1261" s="51"/>
      <c r="ES1261" s="51"/>
      <c r="ET1261" s="25">
        <f t="shared" si="645"/>
        <v>0</v>
      </c>
      <c r="EU1261" s="25">
        <f t="shared" si="646"/>
        <v>0</v>
      </c>
      <c r="EV1261" s="25">
        <f t="shared" si="647"/>
        <v>0</v>
      </c>
      <c r="EW1261" s="51"/>
      <c r="EX1261" s="51"/>
      <c r="EY1261" s="51"/>
      <c r="EZ1261" s="25">
        <f t="shared" si="648"/>
        <v>0</v>
      </c>
      <c r="FA1261" s="25">
        <f t="shared" si="648"/>
        <v>0</v>
      </c>
      <c r="FB1261" s="25">
        <f t="shared" si="648"/>
        <v>0</v>
      </c>
      <c r="FC1261" s="30"/>
      <c r="FD1261" s="30"/>
      <c r="FE1261" s="30"/>
      <c r="FF1261" s="51"/>
      <c r="FG1261" s="51"/>
      <c r="FH1261" s="51"/>
      <c r="FI1261" s="25">
        <f t="shared" si="649"/>
        <v>0</v>
      </c>
      <c r="FJ1261" s="25">
        <f t="shared" si="650"/>
        <v>0</v>
      </c>
      <c r="FK1261" s="25">
        <f t="shared" si="651"/>
        <v>0</v>
      </c>
      <c r="FL1261" s="51"/>
      <c r="FM1261" s="51"/>
      <c r="FN1261" s="51"/>
      <c r="FO1261" s="25">
        <f t="shared" si="652"/>
        <v>0</v>
      </c>
      <c r="FP1261" s="25">
        <f t="shared" si="653"/>
        <v>0</v>
      </c>
      <c r="FQ1261" s="25">
        <f t="shared" si="654"/>
        <v>0</v>
      </c>
      <c r="FR1261" s="51"/>
      <c r="FS1261" s="51"/>
      <c r="FT1261" s="51"/>
      <c r="FU1261" s="25">
        <f t="shared" si="655"/>
        <v>0</v>
      </c>
      <c r="FV1261" s="25">
        <f t="shared" si="655"/>
        <v>0</v>
      </c>
      <c r="FW1261" s="25">
        <f t="shared" si="655"/>
        <v>0</v>
      </c>
      <c r="FX1261" s="30"/>
      <c r="FY1261" s="30"/>
      <c r="FZ1261" s="30"/>
      <c r="GA1261" s="51"/>
      <c r="GB1261" s="51"/>
      <c r="GC1261" s="51"/>
      <c r="GD1261" s="25">
        <f t="shared" si="656"/>
        <v>0</v>
      </c>
      <c r="GE1261" s="25">
        <f t="shared" si="657"/>
        <v>0</v>
      </c>
      <c r="GF1261" s="25">
        <f t="shared" si="658"/>
        <v>0</v>
      </c>
      <c r="GG1261" s="51"/>
      <c r="GH1261" s="51"/>
      <c r="GI1261" s="51"/>
      <c r="GJ1261" s="25">
        <f t="shared" si="659"/>
        <v>0</v>
      </c>
      <c r="GK1261" s="25">
        <f t="shared" si="660"/>
        <v>0</v>
      </c>
      <c r="GL1261" s="25">
        <f t="shared" si="661"/>
        <v>0</v>
      </c>
      <c r="GM1261" s="51"/>
      <c r="GN1261" s="51"/>
      <c r="GO1261" s="51"/>
      <c r="GP1261" s="25">
        <f t="shared" si="662"/>
        <v>0</v>
      </c>
      <c r="GQ1261" s="25">
        <f t="shared" si="662"/>
        <v>0</v>
      </c>
      <c r="GR1261" s="25">
        <f t="shared" si="662"/>
        <v>0</v>
      </c>
      <c r="GS1261" s="30"/>
      <c r="GT1261" s="30"/>
      <c r="GU1261" s="30"/>
      <c r="GV1261" s="51"/>
      <c r="GW1261" s="51"/>
      <c r="GX1261" s="51"/>
      <c r="GY1261" s="25">
        <f t="shared" si="663"/>
        <v>0</v>
      </c>
      <c r="GZ1261" s="25">
        <f t="shared" si="664"/>
        <v>0</v>
      </c>
      <c r="HA1261" s="25">
        <f t="shared" si="665"/>
        <v>0</v>
      </c>
      <c r="HB1261" s="51"/>
      <c r="HC1261" s="51"/>
      <c r="HD1261" s="51"/>
      <c r="HE1261" s="25">
        <f t="shared" si="666"/>
        <v>6206.61</v>
      </c>
      <c r="HF1261" s="25">
        <f t="shared" si="667"/>
        <v>5864.59</v>
      </c>
      <c r="HG1261" s="25">
        <f t="shared" si="668"/>
        <v>5741.24</v>
      </c>
      <c r="HH1261" s="51"/>
      <c r="HI1261" s="51"/>
      <c r="HJ1261" s="51"/>
      <c r="HK1261" s="25">
        <f t="shared" si="669"/>
        <v>0</v>
      </c>
      <c r="HL1261" s="25">
        <f t="shared" si="669"/>
        <v>0</v>
      </c>
      <c r="HM1261" s="25">
        <f t="shared" si="669"/>
        <v>0</v>
      </c>
      <c r="HN1261" s="30"/>
      <c r="HO1261" s="30"/>
      <c r="HP1261" s="30"/>
      <c r="HQ1261" s="51"/>
      <c r="HR1261" s="51"/>
      <c r="HS1261" s="51"/>
      <c r="HT1261" s="25">
        <f t="shared" si="670"/>
        <v>0</v>
      </c>
      <c r="HU1261" s="25">
        <f t="shared" si="671"/>
        <v>0</v>
      </c>
      <c r="HV1261" s="25">
        <f t="shared" si="672"/>
        <v>0</v>
      </c>
      <c r="HW1261" s="51"/>
      <c r="HX1261" s="51"/>
      <c r="HY1261" s="51"/>
      <c r="HZ1261" s="25">
        <f t="shared" si="673"/>
        <v>0</v>
      </c>
      <c r="IA1261" s="25">
        <f t="shared" si="674"/>
        <v>0</v>
      </c>
      <c r="IB1261" s="25">
        <f t="shared" si="675"/>
        <v>0</v>
      </c>
      <c r="IC1261" s="51"/>
      <c r="ID1261" s="51"/>
      <c r="IE1261" s="51"/>
      <c r="IF1261" s="25">
        <f t="shared" si="676"/>
        <v>0</v>
      </c>
      <c r="IG1261" s="25">
        <f t="shared" si="676"/>
        <v>0</v>
      </c>
      <c r="IH1261" s="25">
        <f t="shared" si="676"/>
        <v>0</v>
      </c>
      <c r="II1261" s="30"/>
      <c r="IJ1261" s="30"/>
      <c r="IK1261" s="30"/>
      <c r="IL1261" s="51"/>
      <c r="IM1261" s="51"/>
      <c r="IN1261" s="51"/>
      <c r="IO1261" s="25">
        <f t="shared" si="677"/>
        <v>0</v>
      </c>
      <c r="IP1261" s="25">
        <f t="shared" si="678"/>
        <v>0</v>
      </c>
      <c r="IQ1261" s="25">
        <f t="shared" si="679"/>
        <v>0</v>
      </c>
      <c r="IR1261" s="51"/>
      <c r="IS1261" s="51"/>
      <c r="IT1261" s="51"/>
      <c r="IU1261" s="25">
        <f t="shared" si="680"/>
        <v>0</v>
      </c>
      <c r="IV1261" s="25">
        <f t="shared" si="681"/>
        <v>0</v>
      </c>
      <c r="IW1261" s="25">
        <f t="shared" si="682"/>
        <v>0</v>
      </c>
      <c r="IX1261" s="51"/>
      <c r="IY1261" s="51"/>
      <c r="IZ1261" s="51"/>
      <c r="JA1261" s="25">
        <f t="shared" si="683"/>
        <v>0</v>
      </c>
      <c r="JB1261" s="25">
        <f t="shared" si="683"/>
        <v>0</v>
      </c>
      <c r="JC1261" s="25">
        <f t="shared" si="683"/>
        <v>0</v>
      </c>
      <c r="JD1261" s="30"/>
      <c r="JE1261" s="30"/>
      <c r="JF1261" s="30"/>
      <c r="JG1261" s="51"/>
      <c r="JH1261" s="51"/>
      <c r="JI1261" s="51"/>
      <c r="JJ1261" s="25">
        <f t="shared" si="684"/>
        <v>0</v>
      </c>
      <c r="JK1261" s="25">
        <f t="shared" si="685"/>
        <v>0</v>
      </c>
      <c r="JL1261" s="25">
        <f t="shared" si="686"/>
        <v>0</v>
      </c>
      <c r="JM1261" s="51"/>
      <c r="JN1261" s="51"/>
      <c r="JO1261" s="51"/>
      <c r="JP1261" s="25">
        <f t="shared" si="687"/>
        <v>0</v>
      </c>
      <c r="JQ1261" s="25">
        <f t="shared" si="688"/>
        <v>0</v>
      </c>
      <c r="JR1261" s="25">
        <f t="shared" si="689"/>
        <v>0</v>
      </c>
      <c r="JS1261" s="51"/>
      <c r="JT1261" s="51"/>
      <c r="JU1261" s="51"/>
      <c r="JV1261" s="25">
        <f t="shared" si="690"/>
        <v>0</v>
      </c>
      <c r="JW1261" s="25">
        <f t="shared" si="690"/>
        <v>0</v>
      </c>
      <c r="JX1261" s="25">
        <f t="shared" si="690"/>
        <v>0</v>
      </c>
      <c r="JY1261" s="30"/>
      <c r="JZ1261" s="30"/>
      <c r="KA1261" s="30"/>
      <c r="KB1261" s="51"/>
      <c r="KC1261" s="51"/>
      <c r="KD1261" s="51"/>
      <c r="KE1261" s="25">
        <f t="shared" si="691"/>
        <v>0</v>
      </c>
      <c r="KF1261" s="25">
        <f t="shared" si="692"/>
        <v>0</v>
      </c>
      <c r="KG1261" s="25">
        <f t="shared" si="693"/>
        <v>0</v>
      </c>
      <c r="KH1261" s="51"/>
      <c r="KI1261" s="51"/>
      <c r="KJ1261" s="51"/>
      <c r="KK1261" s="25">
        <f t="shared" si="694"/>
        <v>0</v>
      </c>
      <c r="KL1261" s="25">
        <f t="shared" si="695"/>
        <v>0</v>
      </c>
      <c r="KM1261" s="25">
        <f t="shared" si="696"/>
        <v>0</v>
      </c>
      <c r="KN1261" s="51"/>
      <c r="KO1261" s="51"/>
      <c r="KP1261" s="51"/>
      <c r="KQ1261" s="25">
        <f t="shared" si="697"/>
        <v>0</v>
      </c>
      <c r="KR1261" s="25">
        <f t="shared" si="697"/>
        <v>0</v>
      </c>
      <c r="KS1261" s="25">
        <f t="shared" si="697"/>
        <v>0</v>
      </c>
      <c r="KT1261" s="30"/>
      <c r="KU1261" s="30"/>
      <c r="KV1261" s="30"/>
      <c r="KW1261" s="51"/>
      <c r="KX1261" s="51"/>
      <c r="KY1261" s="51"/>
      <c r="KZ1261" s="25">
        <f t="shared" si="698"/>
        <v>0</v>
      </c>
      <c r="LA1261" s="25">
        <f t="shared" si="699"/>
        <v>0</v>
      </c>
      <c r="LB1261" s="25">
        <f t="shared" si="700"/>
        <v>0</v>
      </c>
      <c r="LC1261" s="51"/>
      <c r="LD1261" s="51"/>
      <c r="LE1261" s="51"/>
      <c r="LF1261" s="25">
        <f t="shared" si="701"/>
        <v>0</v>
      </c>
      <c r="LG1261" s="25">
        <f t="shared" si="702"/>
        <v>0</v>
      </c>
      <c r="LH1261" s="25">
        <f t="shared" si="703"/>
        <v>0</v>
      </c>
      <c r="LI1261" s="51"/>
      <c r="LJ1261" s="51"/>
      <c r="LK1261" s="51"/>
      <c r="LL1261" s="25">
        <f t="shared" si="704"/>
        <v>0</v>
      </c>
      <c r="LM1261" s="25">
        <f t="shared" si="704"/>
        <v>0</v>
      </c>
      <c r="LN1261" s="25">
        <f t="shared" si="704"/>
        <v>0</v>
      </c>
      <c r="LO1261" s="30"/>
      <c r="LP1261" s="30"/>
      <c r="LQ1261" s="30"/>
      <c r="LR1261" s="51"/>
      <c r="LS1261" s="51"/>
      <c r="LT1261" s="51"/>
      <c r="LU1261" s="25">
        <f t="shared" si="705"/>
        <v>0</v>
      </c>
      <c r="LV1261" s="25">
        <f t="shared" si="706"/>
        <v>0</v>
      </c>
      <c r="LW1261" s="25">
        <f t="shared" si="707"/>
        <v>0</v>
      </c>
      <c r="LX1261" s="51"/>
      <c r="LY1261" s="51"/>
      <c r="LZ1261" s="51"/>
      <c r="MA1261" s="25">
        <f t="shared" si="708"/>
        <v>0</v>
      </c>
      <c r="MB1261" s="25">
        <f t="shared" si="709"/>
        <v>0</v>
      </c>
      <c r="MC1261" s="25">
        <f t="shared" si="710"/>
        <v>0</v>
      </c>
      <c r="MD1261" s="51"/>
      <c r="ME1261" s="51"/>
      <c r="MF1261" s="51"/>
      <c r="MG1261" s="25">
        <f t="shared" si="711"/>
        <v>0</v>
      </c>
      <c r="MH1261" s="25">
        <f t="shared" si="711"/>
        <v>0</v>
      </c>
      <c r="MI1261" s="25">
        <f t="shared" si="711"/>
        <v>0</v>
      </c>
      <c r="MJ1261" s="30"/>
      <c r="MK1261" s="30"/>
      <c r="ML1261" s="30"/>
      <c r="MM1261" s="51"/>
      <c r="MN1261" s="51"/>
      <c r="MO1261" s="51"/>
      <c r="MP1261" s="25">
        <f t="shared" si="712"/>
        <v>0</v>
      </c>
      <c r="MQ1261" s="25">
        <f t="shared" si="713"/>
        <v>0</v>
      </c>
      <c r="MR1261" s="25">
        <f t="shared" si="714"/>
        <v>0</v>
      </c>
      <c r="MS1261" s="51"/>
      <c r="MT1261" s="51"/>
      <c r="MU1261" s="51"/>
      <c r="MV1261" s="25">
        <f t="shared" si="715"/>
        <v>0</v>
      </c>
      <c r="MW1261" s="25">
        <f t="shared" si="716"/>
        <v>0</v>
      </c>
      <c r="MX1261" s="25">
        <f t="shared" si="717"/>
        <v>0</v>
      </c>
      <c r="MY1261" s="51"/>
      <c r="MZ1261" s="51"/>
      <c r="NA1261" s="51"/>
      <c r="NB1261" s="25">
        <f t="shared" si="718"/>
        <v>0</v>
      </c>
      <c r="NC1261" s="25">
        <f t="shared" si="718"/>
        <v>0</v>
      </c>
      <c r="ND1261" s="25">
        <f t="shared" si="718"/>
        <v>0</v>
      </c>
      <c r="NE1261" s="30"/>
      <c r="NF1261" s="30"/>
      <c r="NG1261" s="30"/>
      <c r="NH1261" s="51"/>
      <c r="NI1261" s="51"/>
      <c r="NJ1261" s="51"/>
      <c r="NK1261" s="25">
        <f t="shared" si="719"/>
        <v>0</v>
      </c>
      <c r="NL1261" s="25">
        <f t="shared" si="720"/>
        <v>0</v>
      </c>
      <c r="NM1261" s="25">
        <f t="shared" si="721"/>
        <v>0</v>
      </c>
      <c r="NN1261" s="51"/>
      <c r="NO1261" s="51"/>
      <c r="NP1261" s="51"/>
      <c r="NQ1261" s="25">
        <f t="shared" si="722"/>
        <v>0</v>
      </c>
      <c r="NR1261" s="25">
        <f t="shared" si="723"/>
        <v>0</v>
      </c>
      <c r="NS1261" s="25">
        <f t="shared" si="724"/>
        <v>0</v>
      </c>
      <c r="NT1261" s="51"/>
      <c r="NU1261" s="51"/>
      <c r="NV1261" s="51"/>
      <c r="NW1261" s="25">
        <f t="shared" si="725"/>
        <v>0</v>
      </c>
      <c r="NX1261" s="25">
        <f t="shared" si="725"/>
        <v>0</v>
      </c>
      <c r="NY1261" s="25">
        <f t="shared" si="725"/>
        <v>0</v>
      </c>
      <c r="NZ1261" s="30"/>
      <c r="OA1261" s="30"/>
      <c r="OB1261" s="30"/>
      <c r="OC1261" s="51"/>
      <c r="OD1261" s="51"/>
      <c r="OE1261" s="51"/>
      <c r="OF1261" s="25">
        <f t="shared" si="726"/>
        <v>0</v>
      </c>
      <c r="OG1261" s="25">
        <f t="shared" si="727"/>
        <v>0</v>
      </c>
      <c r="OH1261" s="25">
        <f t="shared" si="728"/>
        <v>0</v>
      </c>
      <c r="OI1261" s="51"/>
      <c r="OJ1261" s="51"/>
      <c r="OK1261" s="51"/>
      <c r="OL1261" s="25">
        <f t="shared" si="729"/>
        <v>0</v>
      </c>
      <c r="OM1261" s="25">
        <f t="shared" si="730"/>
        <v>0</v>
      </c>
      <c r="ON1261" s="25">
        <f t="shared" si="731"/>
        <v>0</v>
      </c>
      <c r="OO1261" s="51"/>
      <c r="OP1261" s="51"/>
      <c r="OQ1261" s="51"/>
      <c r="OR1261" s="25">
        <f t="shared" si="732"/>
        <v>0</v>
      </c>
      <c r="OS1261" s="25">
        <f t="shared" si="732"/>
        <v>0</v>
      </c>
      <c r="OT1261" s="25">
        <f t="shared" si="732"/>
        <v>0</v>
      </c>
      <c r="OU1261" s="30"/>
      <c r="OV1261" s="30"/>
      <c r="OW1261" s="30"/>
      <c r="OX1261" s="51"/>
      <c r="OY1261" s="51"/>
      <c r="OZ1261" s="51"/>
      <c r="PA1261" s="25">
        <f t="shared" si="733"/>
        <v>0</v>
      </c>
      <c r="PB1261" s="25">
        <f t="shared" si="734"/>
        <v>0</v>
      </c>
      <c r="PC1261" s="25">
        <f t="shared" si="735"/>
        <v>0</v>
      </c>
      <c r="PD1261" s="51"/>
      <c r="PE1261" s="51"/>
      <c r="PF1261" s="51"/>
      <c r="PG1261" s="25">
        <f t="shared" si="736"/>
        <v>0</v>
      </c>
      <c r="PH1261" s="25">
        <f t="shared" si="737"/>
        <v>0</v>
      </c>
      <c r="PI1261" s="25">
        <f t="shared" si="738"/>
        <v>0</v>
      </c>
      <c r="PJ1261" s="51"/>
      <c r="PK1261" s="51"/>
      <c r="PL1261" s="51"/>
      <c r="PM1261" s="25">
        <f t="shared" si="739"/>
        <v>0</v>
      </c>
      <c r="PN1261" s="25">
        <f t="shared" si="739"/>
        <v>0</v>
      </c>
      <c r="PO1261" s="25">
        <f t="shared" si="739"/>
        <v>0</v>
      </c>
      <c r="PP1261" s="30"/>
      <c r="PQ1261" s="30"/>
      <c r="PR1261" s="30"/>
      <c r="PS1261" s="51"/>
      <c r="PT1261" s="51"/>
      <c r="PU1261" s="51"/>
      <c r="PV1261" s="25">
        <f t="shared" si="740"/>
        <v>0</v>
      </c>
      <c r="PW1261" s="25">
        <f t="shared" si="741"/>
        <v>0</v>
      </c>
      <c r="PX1261" s="25">
        <f t="shared" si="742"/>
        <v>0</v>
      </c>
      <c r="PY1261" s="51"/>
      <c r="PZ1261" s="51"/>
      <c r="QA1261" s="51"/>
      <c r="QB1261" s="25">
        <f t="shared" si="743"/>
        <v>0</v>
      </c>
      <c r="QC1261" s="25">
        <f t="shared" si="744"/>
        <v>0</v>
      </c>
      <c r="QD1261" s="25">
        <f t="shared" si="745"/>
        <v>0</v>
      </c>
      <c r="QE1261" s="51"/>
      <c r="QF1261" s="51"/>
      <c r="QG1261" s="51"/>
      <c r="QH1261" s="25">
        <f t="shared" si="746"/>
        <v>0</v>
      </c>
      <c r="QI1261" s="25">
        <f t="shared" si="746"/>
        <v>0</v>
      </c>
      <c r="QJ1261" s="25">
        <f t="shared" si="746"/>
        <v>0</v>
      </c>
      <c r="QK1261" s="30"/>
      <c r="QL1261" s="30"/>
      <c r="QM1261" s="30"/>
      <c r="QN1261" s="51"/>
      <c r="QO1261" s="51"/>
      <c r="QP1261" s="51"/>
      <c r="QQ1261" s="25">
        <f t="shared" si="747"/>
        <v>0</v>
      </c>
      <c r="QR1261" s="25">
        <f t="shared" si="748"/>
        <v>0</v>
      </c>
      <c r="QS1261" s="25">
        <f t="shared" si="749"/>
        <v>0</v>
      </c>
      <c r="QT1261" s="51"/>
      <c r="QU1261" s="51"/>
      <c r="QV1261" s="51"/>
      <c r="QW1261" s="25">
        <f t="shared" si="750"/>
        <v>0</v>
      </c>
      <c r="QX1261" s="25">
        <f t="shared" si="751"/>
        <v>0</v>
      </c>
      <c r="QY1261" s="25">
        <f t="shared" si="752"/>
        <v>0</v>
      </c>
      <c r="QZ1261" s="51"/>
      <c r="RA1261" s="51"/>
      <c r="RB1261" s="51"/>
      <c r="RC1261" s="25">
        <f t="shared" si="753"/>
        <v>0</v>
      </c>
      <c r="RD1261" s="25">
        <f t="shared" si="753"/>
        <v>0</v>
      </c>
      <c r="RE1261" s="25">
        <f t="shared" si="753"/>
        <v>0</v>
      </c>
      <c r="RF1261" s="30"/>
      <c r="RG1261" s="30"/>
      <c r="RH1261" s="30"/>
      <c r="RI1261" s="51"/>
      <c r="RJ1261" s="51"/>
      <c r="RK1261" s="51"/>
      <c r="RL1261" s="25">
        <f t="shared" si="754"/>
        <v>0</v>
      </c>
      <c r="RM1261" s="25">
        <f t="shared" si="755"/>
        <v>0</v>
      </c>
      <c r="RN1261" s="25">
        <f t="shared" si="756"/>
        <v>0</v>
      </c>
      <c r="RO1261" s="51"/>
      <c r="RP1261" s="51"/>
      <c r="RQ1261" s="51"/>
      <c r="RR1261" s="25">
        <f t="shared" si="757"/>
        <v>0</v>
      </c>
      <c r="RS1261" s="25">
        <f t="shared" si="758"/>
        <v>0</v>
      </c>
      <c r="RT1261" s="25">
        <f t="shared" si="759"/>
        <v>0</v>
      </c>
      <c r="RU1261" s="51"/>
      <c r="RV1261" s="51"/>
      <c r="RW1261" s="51"/>
      <c r="RX1261" s="25">
        <f t="shared" si="760"/>
        <v>0</v>
      </c>
      <c r="RY1261" s="25">
        <f t="shared" si="760"/>
        <v>0</v>
      </c>
      <c r="RZ1261" s="25">
        <f t="shared" si="760"/>
        <v>0</v>
      </c>
      <c r="SA1261" s="30"/>
      <c r="SB1261" s="30"/>
      <c r="SC1261" s="30"/>
      <c r="SD1261" s="51"/>
      <c r="SE1261" s="51"/>
      <c r="SF1261" s="51"/>
      <c r="SG1261" s="25">
        <f t="shared" si="761"/>
        <v>0</v>
      </c>
      <c r="SH1261" s="25">
        <f t="shared" si="762"/>
        <v>0</v>
      </c>
      <c r="SI1261" s="25">
        <f t="shared" si="763"/>
        <v>0</v>
      </c>
      <c r="SJ1261" s="51"/>
      <c r="SK1261" s="51"/>
      <c r="SL1261" s="51"/>
      <c r="SM1261" s="25">
        <f t="shared" si="764"/>
        <v>0</v>
      </c>
      <c r="SN1261" s="25">
        <f t="shared" si="765"/>
        <v>0</v>
      </c>
      <c r="SO1261" s="25">
        <f t="shared" si="766"/>
        <v>0</v>
      </c>
      <c r="SP1261" s="51"/>
      <c r="SQ1261" s="51"/>
      <c r="SR1261" s="51"/>
      <c r="SS1261" s="25">
        <f t="shared" si="767"/>
        <v>0</v>
      </c>
      <c r="ST1261" s="25">
        <f t="shared" si="767"/>
        <v>0</v>
      </c>
      <c r="SU1261" s="25">
        <f t="shared" si="767"/>
        <v>0</v>
      </c>
      <c r="SV1261" s="30"/>
      <c r="SW1261" s="30"/>
      <c r="SX1261" s="30"/>
      <c r="SY1261" s="51"/>
      <c r="SZ1261" s="51"/>
      <c r="TA1261" s="51"/>
      <c r="TB1261" s="25">
        <f t="shared" si="768"/>
        <v>0</v>
      </c>
      <c r="TC1261" s="25">
        <f t="shared" si="769"/>
        <v>0</v>
      </c>
      <c r="TD1261" s="25">
        <f t="shared" si="770"/>
        <v>0</v>
      </c>
      <c r="TE1261" s="51"/>
      <c r="TF1261" s="51"/>
      <c r="TG1261" s="51"/>
      <c r="TH1261" s="25">
        <f t="shared" si="771"/>
        <v>0</v>
      </c>
      <c r="TI1261" s="25">
        <f t="shared" si="772"/>
        <v>0</v>
      </c>
      <c r="TJ1261" s="25">
        <f t="shared" si="773"/>
        <v>0</v>
      </c>
      <c r="TK1261" s="51"/>
      <c r="TL1261" s="51"/>
      <c r="TM1261" s="51"/>
      <c r="TN1261" s="25">
        <f t="shared" si="774"/>
        <v>0</v>
      </c>
      <c r="TO1261" s="25">
        <f t="shared" si="774"/>
        <v>0</v>
      </c>
      <c r="TP1261" s="25">
        <f t="shared" si="774"/>
        <v>0</v>
      </c>
      <c r="TQ1261" s="30"/>
      <c r="TR1261" s="30"/>
      <c r="TS1261" s="30"/>
      <c r="TT1261" s="51"/>
      <c r="TU1261" s="51"/>
      <c r="TV1261" s="51"/>
      <c r="TW1261" s="25">
        <f t="shared" si="775"/>
        <v>0</v>
      </c>
      <c r="TX1261" s="25">
        <f t="shared" si="776"/>
        <v>0</v>
      </c>
      <c r="TY1261" s="25">
        <f t="shared" si="777"/>
        <v>0</v>
      </c>
      <c r="TZ1261" s="51"/>
      <c r="UA1261" s="51"/>
      <c r="UB1261" s="51"/>
      <c r="UC1261" s="25">
        <f t="shared" si="778"/>
        <v>0</v>
      </c>
      <c r="UD1261" s="25">
        <f t="shared" si="779"/>
        <v>0</v>
      </c>
      <c r="UE1261" s="25">
        <f t="shared" si="780"/>
        <v>0</v>
      </c>
      <c r="UF1261" s="51"/>
      <c r="UG1261" s="51"/>
      <c r="UH1261" s="51"/>
      <c r="UI1261" s="25">
        <f t="shared" si="781"/>
        <v>0</v>
      </c>
      <c r="UJ1261" s="25">
        <f t="shared" si="781"/>
        <v>0</v>
      </c>
      <c r="UK1261" s="25">
        <f t="shared" si="781"/>
        <v>0</v>
      </c>
      <c r="UL1261" s="30"/>
      <c r="UM1261" s="30"/>
      <c r="UN1261" s="30"/>
      <c r="UO1261" s="51"/>
      <c r="UP1261" s="51"/>
      <c r="UQ1261" s="51"/>
      <c r="UR1261" s="25">
        <f t="shared" si="782"/>
        <v>0</v>
      </c>
      <c r="US1261" s="25">
        <f t="shared" si="783"/>
        <v>0</v>
      </c>
      <c r="UT1261" s="25">
        <f t="shared" si="784"/>
        <v>0</v>
      </c>
      <c r="UU1261" s="51"/>
      <c r="UV1261" s="51"/>
      <c r="UW1261" s="51"/>
      <c r="UX1261" s="25">
        <f t="shared" si="785"/>
        <v>2308.94</v>
      </c>
      <c r="UY1261" s="25">
        <f t="shared" si="786"/>
        <v>2192.8200000000002</v>
      </c>
      <c r="UZ1261" s="25">
        <f t="shared" si="787"/>
        <v>2146.16</v>
      </c>
      <c r="VA1261" s="51"/>
      <c r="VB1261" s="51"/>
      <c r="VC1261" s="51"/>
      <c r="VD1261" s="25">
        <f t="shared" si="788"/>
        <v>0</v>
      </c>
      <c r="VE1261" s="25">
        <f t="shared" si="788"/>
        <v>0</v>
      </c>
      <c r="VF1261" s="25">
        <f t="shared" si="788"/>
        <v>0</v>
      </c>
      <c r="VG1261" s="30"/>
      <c r="VH1261" s="30"/>
      <c r="VI1261" s="30"/>
      <c r="VJ1261" s="51"/>
      <c r="VK1261" s="51"/>
      <c r="VL1261" s="51"/>
      <c r="VM1261" s="25">
        <f t="shared" si="789"/>
        <v>0</v>
      </c>
      <c r="VN1261" s="25">
        <f t="shared" si="790"/>
        <v>0</v>
      </c>
      <c r="VO1261" s="25">
        <f t="shared" si="791"/>
        <v>0</v>
      </c>
      <c r="VP1261" s="51"/>
      <c r="VQ1261" s="51"/>
      <c r="VR1261" s="51"/>
      <c r="VS1261" s="25">
        <f t="shared" si="792"/>
        <v>0</v>
      </c>
      <c r="VT1261" s="25">
        <f t="shared" si="793"/>
        <v>0</v>
      </c>
      <c r="VU1261" s="25">
        <f t="shared" si="794"/>
        <v>0</v>
      </c>
      <c r="VV1261" s="51"/>
      <c r="VW1261" s="51"/>
      <c r="VX1261" s="51"/>
      <c r="VY1261" s="25">
        <f t="shared" si="795"/>
        <v>0</v>
      </c>
      <c r="VZ1261" s="25">
        <f t="shared" si="795"/>
        <v>0</v>
      </c>
      <c r="WA1261" s="25">
        <f t="shared" si="795"/>
        <v>0</v>
      </c>
      <c r="WB1261" s="30"/>
      <c r="WC1261" s="30"/>
      <c r="WD1261" s="30"/>
      <c r="WE1261" s="51"/>
      <c r="WF1261" s="51"/>
      <c r="WG1261" s="51"/>
      <c r="WH1261" s="25">
        <f t="shared" si="796"/>
        <v>0</v>
      </c>
      <c r="WI1261" s="25">
        <f t="shared" si="797"/>
        <v>0</v>
      </c>
      <c r="WJ1261" s="25">
        <f t="shared" si="798"/>
        <v>0</v>
      </c>
      <c r="WK1261" s="51"/>
      <c r="WL1261" s="51"/>
      <c r="WM1261" s="51"/>
      <c r="WN1261" s="25">
        <f t="shared" si="799"/>
        <v>0</v>
      </c>
      <c r="WO1261" s="25">
        <f t="shared" si="800"/>
        <v>0</v>
      </c>
      <c r="WP1261" s="25">
        <f t="shared" si="801"/>
        <v>0</v>
      </c>
      <c r="WQ1261" s="51"/>
      <c r="WR1261" s="51"/>
      <c r="WS1261" s="51"/>
      <c r="WT1261" s="25">
        <f t="shared" si="802"/>
        <v>0</v>
      </c>
      <c r="WU1261" s="25">
        <f t="shared" si="802"/>
        <v>0</v>
      </c>
      <c r="WV1261" s="25">
        <f t="shared" si="802"/>
        <v>0</v>
      </c>
      <c r="WW1261" s="30"/>
      <c r="WX1261" s="30"/>
      <c r="WY1261" s="30"/>
      <c r="WZ1261" s="51"/>
      <c r="XA1261" s="51"/>
      <c r="XB1261" s="51"/>
      <c r="XC1261" s="25">
        <f t="shared" si="803"/>
        <v>0</v>
      </c>
      <c r="XD1261" s="25">
        <f t="shared" si="804"/>
        <v>0</v>
      </c>
      <c r="XE1261" s="25">
        <f t="shared" si="805"/>
        <v>0</v>
      </c>
      <c r="XF1261" s="51"/>
      <c r="XG1261" s="51"/>
      <c r="XH1261" s="51"/>
      <c r="XI1261" s="25">
        <f t="shared" si="806"/>
        <v>0</v>
      </c>
      <c r="XJ1261" s="25">
        <f t="shared" si="807"/>
        <v>0</v>
      </c>
      <c r="XK1261" s="25">
        <f t="shared" si="808"/>
        <v>0</v>
      </c>
      <c r="XL1261" s="51"/>
      <c r="XM1261" s="51"/>
      <c r="XN1261" s="51"/>
      <c r="XO1261" s="25">
        <f t="shared" si="809"/>
        <v>0</v>
      </c>
      <c r="XP1261" s="25">
        <f t="shared" si="809"/>
        <v>0</v>
      </c>
      <c r="XQ1261" s="25">
        <f t="shared" si="809"/>
        <v>0</v>
      </c>
      <c r="XR1261" s="30"/>
      <c r="XS1261" s="30"/>
      <c r="XT1261" s="30"/>
      <c r="XU1261" s="51"/>
      <c r="XV1261" s="51"/>
      <c r="XW1261" s="51"/>
      <c r="XX1261" s="25">
        <f t="shared" si="810"/>
        <v>0</v>
      </c>
      <c r="XY1261" s="25">
        <f t="shared" si="811"/>
        <v>0</v>
      </c>
      <c r="XZ1261" s="25">
        <f t="shared" si="812"/>
        <v>0</v>
      </c>
      <c r="YA1261" s="51"/>
      <c r="YB1261" s="51"/>
      <c r="YC1261" s="51"/>
      <c r="YD1261" s="25">
        <f t="shared" si="813"/>
        <v>0</v>
      </c>
      <c r="YE1261" s="25">
        <f t="shared" si="814"/>
        <v>0</v>
      </c>
      <c r="YF1261" s="25">
        <f t="shared" si="815"/>
        <v>0</v>
      </c>
      <c r="YG1261" s="51"/>
      <c r="YH1261" s="51"/>
      <c r="YI1261" s="51"/>
      <c r="YJ1261" s="25">
        <f t="shared" si="816"/>
        <v>0</v>
      </c>
      <c r="YK1261" s="25">
        <f t="shared" si="816"/>
        <v>0</v>
      </c>
      <c r="YL1261" s="25">
        <f t="shared" si="816"/>
        <v>0</v>
      </c>
      <c r="YM1261" s="59">
        <f t="shared" si="817"/>
        <v>0</v>
      </c>
      <c r="YN1261" s="59">
        <f t="shared" si="817"/>
        <v>0</v>
      </c>
      <c r="YO1261" s="59">
        <f t="shared" si="817"/>
        <v>0</v>
      </c>
      <c r="YP1261" s="51"/>
      <c r="YQ1261" s="51"/>
      <c r="YR1261" s="51"/>
      <c r="YS1261" s="25">
        <f t="shared" si="818"/>
        <v>0</v>
      </c>
      <c r="YT1261" s="25">
        <f t="shared" si="819"/>
        <v>0</v>
      </c>
      <c r="YU1261" s="25">
        <f t="shared" si="820"/>
        <v>0</v>
      </c>
      <c r="YV1261" s="51"/>
      <c r="YW1261" s="51"/>
      <c r="YX1261" s="51"/>
      <c r="YY1261" s="25">
        <f t="shared" si="821"/>
        <v>3403.44</v>
      </c>
      <c r="YZ1261" s="25">
        <f t="shared" si="822"/>
        <v>3223.73</v>
      </c>
      <c r="ZA1261" s="25">
        <f t="shared" si="823"/>
        <v>3155.35</v>
      </c>
      <c r="ZB1261" s="51"/>
      <c r="ZC1261" s="51"/>
      <c r="ZD1261" s="51"/>
      <c r="ZE1261" s="25">
        <f t="shared" si="824"/>
        <v>0</v>
      </c>
      <c r="ZF1261" s="25">
        <f t="shared" si="824"/>
        <v>0</v>
      </c>
      <c r="ZG1261" s="25">
        <f t="shared" si="824"/>
        <v>0</v>
      </c>
    </row>
    <row r="1262" spans="1:683" ht="36" hidden="1">
      <c r="A1262" s="8" t="s">
        <v>345</v>
      </c>
      <c r="B1262" s="87" t="s">
        <v>90</v>
      </c>
      <c r="C1262" s="5"/>
      <c r="D1262" s="160"/>
      <c r="E1262" s="76"/>
      <c r="F1262" s="38"/>
      <c r="G1262" s="38"/>
      <c r="H1262" s="38"/>
      <c r="I1262" s="25">
        <f t="shared" si="825"/>
        <v>13225.34</v>
      </c>
      <c r="J1262" s="25">
        <f t="shared" si="825"/>
        <v>13225.34</v>
      </c>
      <c r="K1262" s="25">
        <f t="shared" si="825"/>
        <v>13225.34</v>
      </c>
      <c r="L1262" s="30"/>
      <c r="M1262" s="30"/>
      <c r="N1262" s="30"/>
      <c r="O1262" s="51"/>
      <c r="P1262" s="51"/>
      <c r="Q1262" s="51"/>
      <c r="R1262" s="25">
        <f t="shared" si="826"/>
        <v>0</v>
      </c>
      <c r="S1262" s="25">
        <f t="shared" si="827"/>
        <v>0</v>
      </c>
      <c r="T1262" s="25">
        <f t="shared" si="828"/>
        <v>0</v>
      </c>
      <c r="U1262" s="51"/>
      <c r="V1262" s="51"/>
      <c r="W1262" s="51"/>
      <c r="X1262" s="25">
        <f t="shared" si="603"/>
        <v>0</v>
      </c>
      <c r="Y1262" s="25">
        <f t="shared" si="604"/>
        <v>0</v>
      </c>
      <c r="Z1262" s="25">
        <f t="shared" si="605"/>
        <v>0</v>
      </c>
      <c r="AA1262" s="51"/>
      <c r="AB1262" s="51"/>
      <c r="AC1262" s="51"/>
      <c r="AD1262" s="25">
        <f t="shared" si="606"/>
        <v>0</v>
      </c>
      <c r="AE1262" s="25">
        <f t="shared" si="606"/>
        <v>0</v>
      </c>
      <c r="AF1262" s="25">
        <f t="shared" si="606"/>
        <v>0</v>
      </c>
      <c r="AG1262" s="30"/>
      <c r="AH1262" s="30"/>
      <c r="AI1262" s="30"/>
      <c r="AJ1262" s="51"/>
      <c r="AK1262" s="51"/>
      <c r="AL1262" s="51"/>
      <c r="AM1262" s="25">
        <f t="shared" si="607"/>
        <v>0</v>
      </c>
      <c r="AN1262" s="25">
        <f t="shared" si="608"/>
        <v>0</v>
      </c>
      <c r="AO1262" s="25">
        <f t="shared" si="609"/>
        <v>0</v>
      </c>
      <c r="AP1262" s="51"/>
      <c r="AQ1262" s="51"/>
      <c r="AR1262" s="51"/>
      <c r="AS1262" s="25">
        <f t="shared" si="610"/>
        <v>0</v>
      </c>
      <c r="AT1262" s="25">
        <f t="shared" si="611"/>
        <v>0</v>
      </c>
      <c r="AU1262" s="25">
        <f t="shared" si="612"/>
        <v>0</v>
      </c>
      <c r="AV1262" s="51"/>
      <c r="AW1262" s="51"/>
      <c r="AX1262" s="51"/>
      <c r="AY1262" s="25">
        <f t="shared" si="613"/>
        <v>0</v>
      </c>
      <c r="AZ1262" s="25">
        <f t="shared" si="613"/>
        <v>0</v>
      </c>
      <c r="BA1262" s="25">
        <f t="shared" si="613"/>
        <v>0</v>
      </c>
      <c r="BB1262" s="30"/>
      <c r="BC1262" s="30"/>
      <c r="BD1262" s="30"/>
      <c r="BE1262" s="51"/>
      <c r="BF1262" s="51"/>
      <c r="BG1262" s="51"/>
      <c r="BH1262" s="25">
        <f t="shared" si="614"/>
        <v>0</v>
      </c>
      <c r="BI1262" s="25">
        <f t="shared" si="615"/>
        <v>0</v>
      </c>
      <c r="BJ1262" s="25">
        <f t="shared" si="616"/>
        <v>0</v>
      </c>
      <c r="BK1262" s="51"/>
      <c r="BL1262" s="51"/>
      <c r="BM1262" s="51"/>
      <c r="BN1262" s="25">
        <f t="shared" si="617"/>
        <v>0</v>
      </c>
      <c r="BO1262" s="25">
        <f t="shared" si="618"/>
        <v>0</v>
      </c>
      <c r="BP1262" s="25">
        <f t="shared" si="619"/>
        <v>0</v>
      </c>
      <c r="BQ1262" s="51"/>
      <c r="BR1262" s="51"/>
      <c r="BS1262" s="51"/>
      <c r="BT1262" s="25">
        <f t="shared" si="620"/>
        <v>0</v>
      </c>
      <c r="BU1262" s="25">
        <f t="shared" si="620"/>
        <v>0</v>
      </c>
      <c r="BV1262" s="25">
        <f t="shared" si="620"/>
        <v>0</v>
      </c>
      <c r="BW1262" s="30"/>
      <c r="BX1262" s="30"/>
      <c r="BY1262" s="30"/>
      <c r="BZ1262" s="51"/>
      <c r="CA1262" s="51"/>
      <c r="CB1262" s="51"/>
      <c r="CC1262" s="25">
        <f t="shared" si="621"/>
        <v>0</v>
      </c>
      <c r="CD1262" s="25">
        <f t="shared" si="622"/>
        <v>0</v>
      </c>
      <c r="CE1262" s="25">
        <f t="shared" si="623"/>
        <v>0</v>
      </c>
      <c r="CF1262" s="51"/>
      <c r="CG1262" s="51"/>
      <c r="CH1262" s="51"/>
      <c r="CI1262" s="25">
        <f t="shared" si="624"/>
        <v>0</v>
      </c>
      <c r="CJ1262" s="25">
        <f t="shared" si="625"/>
        <v>0</v>
      </c>
      <c r="CK1262" s="25">
        <f t="shared" si="626"/>
        <v>0</v>
      </c>
      <c r="CL1262" s="51"/>
      <c r="CM1262" s="51"/>
      <c r="CN1262" s="51"/>
      <c r="CO1262" s="25">
        <f t="shared" si="627"/>
        <v>0</v>
      </c>
      <c r="CP1262" s="25">
        <f t="shared" si="627"/>
        <v>0</v>
      </c>
      <c r="CQ1262" s="25">
        <f t="shared" si="627"/>
        <v>0</v>
      </c>
      <c r="CR1262" s="30"/>
      <c r="CS1262" s="30"/>
      <c r="CT1262" s="30"/>
      <c r="CU1262" s="51"/>
      <c r="CV1262" s="51"/>
      <c r="CW1262" s="51"/>
      <c r="CX1262" s="25">
        <f t="shared" si="628"/>
        <v>0</v>
      </c>
      <c r="CY1262" s="25">
        <f t="shared" si="629"/>
        <v>0</v>
      </c>
      <c r="CZ1262" s="25">
        <f t="shared" si="630"/>
        <v>0</v>
      </c>
      <c r="DA1262" s="51"/>
      <c r="DB1262" s="51"/>
      <c r="DC1262" s="51"/>
      <c r="DD1262" s="25">
        <f t="shared" si="631"/>
        <v>0</v>
      </c>
      <c r="DE1262" s="25">
        <f t="shared" si="632"/>
        <v>0</v>
      </c>
      <c r="DF1262" s="25">
        <f t="shared" si="633"/>
        <v>0</v>
      </c>
      <c r="DG1262" s="51"/>
      <c r="DH1262" s="51"/>
      <c r="DI1262" s="51"/>
      <c r="DJ1262" s="25">
        <f t="shared" si="634"/>
        <v>0</v>
      </c>
      <c r="DK1262" s="25">
        <f t="shared" si="634"/>
        <v>0</v>
      </c>
      <c r="DL1262" s="25">
        <f t="shared" si="634"/>
        <v>0</v>
      </c>
      <c r="DM1262" s="30"/>
      <c r="DN1262" s="30"/>
      <c r="DO1262" s="30"/>
      <c r="DP1262" s="51"/>
      <c r="DQ1262" s="51"/>
      <c r="DR1262" s="51"/>
      <c r="DS1262" s="25">
        <f t="shared" si="635"/>
        <v>0</v>
      </c>
      <c r="DT1262" s="25">
        <f t="shared" si="636"/>
        <v>0</v>
      </c>
      <c r="DU1262" s="25">
        <f t="shared" si="637"/>
        <v>0</v>
      </c>
      <c r="DV1262" s="51"/>
      <c r="DW1262" s="51"/>
      <c r="DX1262" s="51"/>
      <c r="DY1262" s="25">
        <f t="shared" si="638"/>
        <v>0</v>
      </c>
      <c r="DZ1262" s="25">
        <f t="shared" si="639"/>
        <v>0</v>
      </c>
      <c r="EA1262" s="25">
        <f t="shared" si="640"/>
        <v>0</v>
      </c>
      <c r="EB1262" s="51"/>
      <c r="EC1262" s="51"/>
      <c r="ED1262" s="51"/>
      <c r="EE1262" s="25">
        <f t="shared" si="641"/>
        <v>0</v>
      </c>
      <c r="EF1262" s="25">
        <f t="shared" si="641"/>
        <v>0</v>
      </c>
      <c r="EG1262" s="25">
        <f t="shared" si="641"/>
        <v>0</v>
      </c>
      <c r="EH1262" s="30"/>
      <c r="EI1262" s="30"/>
      <c r="EJ1262" s="30"/>
      <c r="EK1262" s="51"/>
      <c r="EL1262" s="51"/>
      <c r="EM1262" s="51"/>
      <c r="EN1262" s="25">
        <f t="shared" si="642"/>
        <v>0</v>
      </c>
      <c r="EO1262" s="25">
        <f t="shared" si="643"/>
        <v>0</v>
      </c>
      <c r="EP1262" s="25">
        <f t="shared" si="644"/>
        <v>0</v>
      </c>
      <c r="EQ1262" s="51"/>
      <c r="ER1262" s="51"/>
      <c r="ES1262" s="51"/>
      <c r="ET1262" s="25">
        <f t="shared" si="645"/>
        <v>0</v>
      </c>
      <c r="EU1262" s="25">
        <f t="shared" si="646"/>
        <v>0</v>
      </c>
      <c r="EV1262" s="25">
        <f t="shared" si="647"/>
        <v>0</v>
      </c>
      <c r="EW1262" s="51"/>
      <c r="EX1262" s="51"/>
      <c r="EY1262" s="51"/>
      <c r="EZ1262" s="25">
        <f t="shared" si="648"/>
        <v>0</v>
      </c>
      <c r="FA1262" s="25">
        <f t="shared" si="648"/>
        <v>0</v>
      </c>
      <c r="FB1262" s="25">
        <f t="shared" si="648"/>
        <v>0</v>
      </c>
      <c r="FC1262" s="30"/>
      <c r="FD1262" s="30"/>
      <c r="FE1262" s="30"/>
      <c r="FF1262" s="51"/>
      <c r="FG1262" s="51"/>
      <c r="FH1262" s="51"/>
      <c r="FI1262" s="25">
        <f t="shared" si="649"/>
        <v>0</v>
      </c>
      <c r="FJ1262" s="25">
        <f t="shared" si="650"/>
        <v>0</v>
      </c>
      <c r="FK1262" s="25">
        <f t="shared" si="651"/>
        <v>0</v>
      </c>
      <c r="FL1262" s="51"/>
      <c r="FM1262" s="51"/>
      <c r="FN1262" s="51"/>
      <c r="FO1262" s="25">
        <f t="shared" si="652"/>
        <v>0</v>
      </c>
      <c r="FP1262" s="25">
        <f t="shared" si="653"/>
        <v>0</v>
      </c>
      <c r="FQ1262" s="25">
        <f t="shared" si="654"/>
        <v>0</v>
      </c>
      <c r="FR1262" s="51"/>
      <c r="FS1262" s="51"/>
      <c r="FT1262" s="51"/>
      <c r="FU1262" s="25">
        <f t="shared" si="655"/>
        <v>0</v>
      </c>
      <c r="FV1262" s="25">
        <f t="shared" si="655"/>
        <v>0</v>
      </c>
      <c r="FW1262" s="25">
        <f t="shared" si="655"/>
        <v>0</v>
      </c>
      <c r="FX1262" s="30"/>
      <c r="FY1262" s="30"/>
      <c r="FZ1262" s="30"/>
      <c r="GA1262" s="51"/>
      <c r="GB1262" s="51"/>
      <c r="GC1262" s="51"/>
      <c r="GD1262" s="25">
        <f t="shared" si="656"/>
        <v>0</v>
      </c>
      <c r="GE1262" s="25">
        <f t="shared" si="657"/>
        <v>0</v>
      </c>
      <c r="GF1262" s="25">
        <f t="shared" si="658"/>
        <v>0</v>
      </c>
      <c r="GG1262" s="51"/>
      <c r="GH1262" s="51"/>
      <c r="GI1262" s="51"/>
      <c r="GJ1262" s="25">
        <f t="shared" si="659"/>
        <v>0</v>
      </c>
      <c r="GK1262" s="25">
        <f t="shared" si="660"/>
        <v>0</v>
      </c>
      <c r="GL1262" s="25">
        <f t="shared" si="661"/>
        <v>0</v>
      </c>
      <c r="GM1262" s="51"/>
      <c r="GN1262" s="51"/>
      <c r="GO1262" s="51"/>
      <c r="GP1262" s="25">
        <f t="shared" si="662"/>
        <v>0</v>
      </c>
      <c r="GQ1262" s="25">
        <f t="shared" si="662"/>
        <v>0</v>
      </c>
      <c r="GR1262" s="25">
        <f t="shared" si="662"/>
        <v>0</v>
      </c>
      <c r="GS1262" s="30"/>
      <c r="GT1262" s="30"/>
      <c r="GU1262" s="30"/>
      <c r="GV1262" s="51"/>
      <c r="GW1262" s="51"/>
      <c r="GX1262" s="51"/>
      <c r="GY1262" s="25">
        <f t="shared" si="663"/>
        <v>0</v>
      </c>
      <c r="GZ1262" s="25">
        <f t="shared" si="664"/>
        <v>0</v>
      </c>
      <c r="HA1262" s="25">
        <f t="shared" si="665"/>
        <v>0</v>
      </c>
      <c r="HB1262" s="51"/>
      <c r="HC1262" s="51"/>
      <c r="HD1262" s="51"/>
      <c r="HE1262" s="25">
        <f t="shared" si="666"/>
        <v>4654.95</v>
      </c>
      <c r="HF1262" s="25">
        <f t="shared" si="667"/>
        <v>4398.4399999999996</v>
      </c>
      <c r="HG1262" s="25">
        <f t="shared" si="668"/>
        <v>4305.93</v>
      </c>
      <c r="HH1262" s="51"/>
      <c r="HI1262" s="51"/>
      <c r="HJ1262" s="51"/>
      <c r="HK1262" s="25">
        <f t="shared" si="669"/>
        <v>0</v>
      </c>
      <c r="HL1262" s="25">
        <f t="shared" si="669"/>
        <v>0</v>
      </c>
      <c r="HM1262" s="25">
        <f t="shared" si="669"/>
        <v>0</v>
      </c>
      <c r="HN1262" s="30"/>
      <c r="HO1262" s="30"/>
      <c r="HP1262" s="30"/>
      <c r="HQ1262" s="51"/>
      <c r="HR1262" s="51"/>
      <c r="HS1262" s="51"/>
      <c r="HT1262" s="25">
        <f t="shared" si="670"/>
        <v>0</v>
      </c>
      <c r="HU1262" s="25">
        <f t="shared" si="671"/>
        <v>0</v>
      </c>
      <c r="HV1262" s="25">
        <f t="shared" si="672"/>
        <v>0</v>
      </c>
      <c r="HW1262" s="51"/>
      <c r="HX1262" s="51"/>
      <c r="HY1262" s="51"/>
      <c r="HZ1262" s="25">
        <f t="shared" si="673"/>
        <v>0</v>
      </c>
      <c r="IA1262" s="25">
        <f t="shared" si="674"/>
        <v>0</v>
      </c>
      <c r="IB1262" s="25">
        <f t="shared" si="675"/>
        <v>0</v>
      </c>
      <c r="IC1262" s="51"/>
      <c r="ID1262" s="51"/>
      <c r="IE1262" s="51"/>
      <c r="IF1262" s="25">
        <f t="shared" si="676"/>
        <v>0</v>
      </c>
      <c r="IG1262" s="25">
        <f t="shared" si="676"/>
        <v>0</v>
      </c>
      <c r="IH1262" s="25">
        <f t="shared" si="676"/>
        <v>0</v>
      </c>
      <c r="II1262" s="30"/>
      <c r="IJ1262" s="30"/>
      <c r="IK1262" s="30"/>
      <c r="IL1262" s="51"/>
      <c r="IM1262" s="51"/>
      <c r="IN1262" s="51"/>
      <c r="IO1262" s="25">
        <f t="shared" si="677"/>
        <v>0</v>
      </c>
      <c r="IP1262" s="25">
        <f t="shared" si="678"/>
        <v>0</v>
      </c>
      <c r="IQ1262" s="25">
        <f t="shared" si="679"/>
        <v>0</v>
      </c>
      <c r="IR1262" s="51"/>
      <c r="IS1262" s="51"/>
      <c r="IT1262" s="51"/>
      <c r="IU1262" s="25">
        <f t="shared" si="680"/>
        <v>0</v>
      </c>
      <c r="IV1262" s="25">
        <f t="shared" si="681"/>
        <v>0</v>
      </c>
      <c r="IW1262" s="25">
        <f t="shared" si="682"/>
        <v>0</v>
      </c>
      <c r="IX1262" s="51"/>
      <c r="IY1262" s="51"/>
      <c r="IZ1262" s="51"/>
      <c r="JA1262" s="25">
        <f t="shared" si="683"/>
        <v>0</v>
      </c>
      <c r="JB1262" s="25">
        <f t="shared" si="683"/>
        <v>0</v>
      </c>
      <c r="JC1262" s="25">
        <f t="shared" si="683"/>
        <v>0</v>
      </c>
      <c r="JD1262" s="30"/>
      <c r="JE1262" s="30"/>
      <c r="JF1262" s="30"/>
      <c r="JG1262" s="51"/>
      <c r="JH1262" s="51"/>
      <c r="JI1262" s="51"/>
      <c r="JJ1262" s="25">
        <f t="shared" si="684"/>
        <v>0</v>
      </c>
      <c r="JK1262" s="25">
        <f t="shared" si="685"/>
        <v>0</v>
      </c>
      <c r="JL1262" s="25">
        <f t="shared" si="686"/>
        <v>0</v>
      </c>
      <c r="JM1262" s="51"/>
      <c r="JN1262" s="51"/>
      <c r="JO1262" s="51"/>
      <c r="JP1262" s="25">
        <f t="shared" si="687"/>
        <v>0</v>
      </c>
      <c r="JQ1262" s="25">
        <f t="shared" si="688"/>
        <v>0</v>
      </c>
      <c r="JR1262" s="25">
        <f t="shared" si="689"/>
        <v>0</v>
      </c>
      <c r="JS1262" s="51"/>
      <c r="JT1262" s="51"/>
      <c r="JU1262" s="51"/>
      <c r="JV1262" s="25">
        <f t="shared" si="690"/>
        <v>0</v>
      </c>
      <c r="JW1262" s="25">
        <f t="shared" si="690"/>
        <v>0</v>
      </c>
      <c r="JX1262" s="25">
        <f t="shared" si="690"/>
        <v>0</v>
      </c>
      <c r="JY1262" s="30"/>
      <c r="JZ1262" s="30"/>
      <c r="KA1262" s="30"/>
      <c r="KB1262" s="51"/>
      <c r="KC1262" s="51"/>
      <c r="KD1262" s="51"/>
      <c r="KE1262" s="25">
        <f t="shared" si="691"/>
        <v>0</v>
      </c>
      <c r="KF1262" s="25">
        <f t="shared" si="692"/>
        <v>0</v>
      </c>
      <c r="KG1262" s="25">
        <f t="shared" si="693"/>
        <v>0</v>
      </c>
      <c r="KH1262" s="51"/>
      <c r="KI1262" s="51"/>
      <c r="KJ1262" s="51"/>
      <c r="KK1262" s="25">
        <f t="shared" si="694"/>
        <v>0</v>
      </c>
      <c r="KL1262" s="25">
        <f t="shared" si="695"/>
        <v>0</v>
      </c>
      <c r="KM1262" s="25">
        <f t="shared" si="696"/>
        <v>0</v>
      </c>
      <c r="KN1262" s="51"/>
      <c r="KO1262" s="51"/>
      <c r="KP1262" s="51"/>
      <c r="KQ1262" s="25">
        <f t="shared" si="697"/>
        <v>0</v>
      </c>
      <c r="KR1262" s="25">
        <f t="shared" si="697"/>
        <v>0</v>
      </c>
      <c r="KS1262" s="25">
        <f t="shared" si="697"/>
        <v>0</v>
      </c>
      <c r="KT1262" s="30"/>
      <c r="KU1262" s="30"/>
      <c r="KV1262" s="30"/>
      <c r="KW1262" s="51"/>
      <c r="KX1262" s="51"/>
      <c r="KY1262" s="51"/>
      <c r="KZ1262" s="25">
        <f t="shared" si="698"/>
        <v>0</v>
      </c>
      <c r="LA1262" s="25">
        <f t="shared" si="699"/>
        <v>0</v>
      </c>
      <c r="LB1262" s="25">
        <f t="shared" si="700"/>
        <v>0</v>
      </c>
      <c r="LC1262" s="51"/>
      <c r="LD1262" s="51"/>
      <c r="LE1262" s="51"/>
      <c r="LF1262" s="25">
        <f t="shared" si="701"/>
        <v>0</v>
      </c>
      <c r="LG1262" s="25">
        <f t="shared" si="702"/>
        <v>0</v>
      </c>
      <c r="LH1262" s="25">
        <f t="shared" si="703"/>
        <v>0</v>
      </c>
      <c r="LI1262" s="51"/>
      <c r="LJ1262" s="51"/>
      <c r="LK1262" s="51"/>
      <c r="LL1262" s="25">
        <f t="shared" si="704"/>
        <v>0</v>
      </c>
      <c r="LM1262" s="25">
        <f t="shared" si="704"/>
        <v>0</v>
      </c>
      <c r="LN1262" s="25">
        <f t="shared" si="704"/>
        <v>0</v>
      </c>
      <c r="LO1262" s="30"/>
      <c r="LP1262" s="30"/>
      <c r="LQ1262" s="30"/>
      <c r="LR1262" s="51"/>
      <c r="LS1262" s="51"/>
      <c r="LT1262" s="51"/>
      <c r="LU1262" s="25">
        <f t="shared" si="705"/>
        <v>0</v>
      </c>
      <c r="LV1262" s="25">
        <f t="shared" si="706"/>
        <v>0</v>
      </c>
      <c r="LW1262" s="25">
        <f t="shared" si="707"/>
        <v>0</v>
      </c>
      <c r="LX1262" s="51"/>
      <c r="LY1262" s="51"/>
      <c r="LZ1262" s="51"/>
      <c r="MA1262" s="25">
        <f t="shared" si="708"/>
        <v>0</v>
      </c>
      <c r="MB1262" s="25">
        <f t="shared" si="709"/>
        <v>0</v>
      </c>
      <c r="MC1262" s="25">
        <f t="shared" si="710"/>
        <v>0</v>
      </c>
      <c r="MD1262" s="51"/>
      <c r="ME1262" s="51"/>
      <c r="MF1262" s="51"/>
      <c r="MG1262" s="25">
        <f t="shared" si="711"/>
        <v>0</v>
      </c>
      <c r="MH1262" s="25">
        <f t="shared" si="711"/>
        <v>0</v>
      </c>
      <c r="MI1262" s="25">
        <f t="shared" si="711"/>
        <v>0</v>
      </c>
      <c r="MJ1262" s="30"/>
      <c r="MK1262" s="30"/>
      <c r="ML1262" s="30"/>
      <c r="MM1262" s="51"/>
      <c r="MN1262" s="51"/>
      <c r="MO1262" s="51"/>
      <c r="MP1262" s="25">
        <f t="shared" si="712"/>
        <v>0</v>
      </c>
      <c r="MQ1262" s="25">
        <f t="shared" si="713"/>
        <v>0</v>
      </c>
      <c r="MR1262" s="25">
        <f t="shared" si="714"/>
        <v>0</v>
      </c>
      <c r="MS1262" s="51"/>
      <c r="MT1262" s="51"/>
      <c r="MU1262" s="51"/>
      <c r="MV1262" s="25">
        <f t="shared" si="715"/>
        <v>0</v>
      </c>
      <c r="MW1262" s="25">
        <f t="shared" si="716"/>
        <v>0</v>
      </c>
      <c r="MX1262" s="25">
        <f t="shared" si="717"/>
        <v>0</v>
      </c>
      <c r="MY1262" s="51"/>
      <c r="MZ1262" s="51"/>
      <c r="NA1262" s="51"/>
      <c r="NB1262" s="25">
        <f t="shared" si="718"/>
        <v>0</v>
      </c>
      <c r="NC1262" s="25">
        <f t="shared" si="718"/>
        <v>0</v>
      </c>
      <c r="ND1262" s="25">
        <f t="shared" si="718"/>
        <v>0</v>
      </c>
      <c r="NE1262" s="30"/>
      <c r="NF1262" s="30"/>
      <c r="NG1262" s="30"/>
      <c r="NH1262" s="51"/>
      <c r="NI1262" s="51"/>
      <c r="NJ1262" s="51"/>
      <c r="NK1262" s="25">
        <f t="shared" si="719"/>
        <v>0</v>
      </c>
      <c r="NL1262" s="25">
        <f t="shared" si="720"/>
        <v>0</v>
      </c>
      <c r="NM1262" s="25">
        <f t="shared" si="721"/>
        <v>0</v>
      </c>
      <c r="NN1262" s="51"/>
      <c r="NO1262" s="51"/>
      <c r="NP1262" s="51"/>
      <c r="NQ1262" s="25">
        <f t="shared" si="722"/>
        <v>0</v>
      </c>
      <c r="NR1262" s="25">
        <f t="shared" si="723"/>
        <v>0</v>
      </c>
      <c r="NS1262" s="25">
        <f t="shared" si="724"/>
        <v>0</v>
      </c>
      <c r="NT1262" s="51"/>
      <c r="NU1262" s="51"/>
      <c r="NV1262" s="51"/>
      <c r="NW1262" s="25">
        <f t="shared" si="725"/>
        <v>0</v>
      </c>
      <c r="NX1262" s="25">
        <f t="shared" si="725"/>
        <v>0</v>
      </c>
      <c r="NY1262" s="25">
        <f t="shared" si="725"/>
        <v>0</v>
      </c>
      <c r="NZ1262" s="30"/>
      <c r="OA1262" s="30"/>
      <c r="OB1262" s="30"/>
      <c r="OC1262" s="51"/>
      <c r="OD1262" s="51"/>
      <c r="OE1262" s="51"/>
      <c r="OF1262" s="25">
        <f t="shared" si="726"/>
        <v>0</v>
      </c>
      <c r="OG1262" s="25">
        <f t="shared" si="727"/>
        <v>0</v>
      </c>
      <c r="OH1262" s="25">
        <f t="shared" si="728"/>
        <v>0</v>
      </c>
      <c r="OI1262" s="51"/>
      <c r="OJ1262" s="51"/>
      <c r="OK1262" s="51"/>
      <c r="OL1262" s="25">
        <f t="shared" si="729"/>
        <v>0</v>
      </c>
      <c r="OM1262" s="25">
        <f t="shared" si="730"/>
        <v>0</v>
      </c>
      <c r="ON1262" s="25">
        <f t="shared" si="731"/>
        <v>0</v>
      </c>
      <c r="OO1262" s="51"/>
      <c r="OP1262" s="51"/>
      <c r="OQ1262" s="51"/>
      <c r="OR1262" s="25">
        <f t="shared" si="732"/>
        <v>0</v>
      </c>
      <c r="OS1262" s="25">
        <f t="shared" si="732"/>
        <v>0</v>
      </c>
      <c r="OT1262" s="25">
        <f t="shared" si="732"/>
        <v>0</v>
      </c>
      <c r="OU1262" s="30"/>
      <c r="OV1262" s="30"/>
      <c r="OW1262" s="30"/>
      <c r="OX1262" s="51"/>
      <c r="OY1262" s="51"/>
      <c r="OZ1262" s="51"/>
      <c r="PA1262" s="25">
        <f t="shared" si="733"/>
        <v>0</v>
      </c>
      <c r="PB1262" s="25">
        <f t="shared" si="734"/>
        <v>0</v>
      </c>
      <c r="PC1262" s="25">
        <f t="shared" si="735"/>
        <v>0</v>
      </c>
      <c r="PD1262" s="51"/>
      <c r="PE1262" s="51"/>
      <c r="PF1262" s="51"/>
      <c r="PG1262" s="25">
        <f t="shared" si="736"/>
        <v>0</v>
      </c>
      <c r="PH1262" s="25">
        <f t="shared" si="737"/>
        <v>0</v>
      </c>
      <c r="PI1262" s="25">
        <f t="shared" si="738"/>
        <v>0</v>
      </c>
      <c r="PJ1262" s="51"/>
      <c r="PK1262" s="51"/>
      <c r="PL1262" s="51"/>
      <c r="PM1262" s="25">
        <f t="shared" si="739"/>
        <v>0</v>
      </c>
      <c r="PN1262" s="25">
        <f t="shared" si="739"/>
        <v>0</v>
      </c>
      <c r="PO1262" s="25">
        <f t="shared" si="739"/>
        <v>0</v>
      </c>
      <c r="PP1262" s="30"/>
      <c r="PQ1262" s="30"/>
      <c r="PR1262" s="30"/>
      <c r="PS1262" s="51"/>
      <c r="PT1262" s="51"/>
      <c r="PU1262" s="51"/>
      <c r="PV1262" s="25">
        <f t="shared" si="740"/>
        <v>0</v>
      </c>
      <c r="PW1262" s="25">
        <f t="shared" si="741"/>
        <v>0</v>
      </c>
      <c r="PX1262" s="25">
        <f t="shared" si="742"/>
        <v>0</v>
      </c>
      <c r="PY1262" s="51"/>
      <c r="PZ1262" s="51"/>
      <c r="QA1262" s="51"/>
      <c r="QB1262" s="25">
        <f t="shared" si="743"/>
        <v>0</v>
      </c>
      <c r="QC1262" s="25">
        <f t="shared" si="744"/>
        <v>0</v>
      </c>
      <c r="QD1262" s="25">
        <f t="shared" si="745"/>
        <v>0</v>
      </c>
      <c r="QE1262" s="51"/>
      <c r="QF1262" s="51"/>
      <c r="QG1262" s="51"/>
      <c r="QH1262" s="25">
        <f t="shared" si="746"/>
        <v>0</v>
      </c>
      <c r="QI1262" s="25">
        <f t="shared" si="746"/>
        <v>0</v>
      </c>
      <c r="QJ1262" s="25">
        <f t="shared" si="746"/>
        <v>0</v>
      </c>
      <c r="QK1262" s="30"/>
      <c r="QL1262" s="30"/>
      <c r="QM1262" s="30"/>
      <c r="QN1262" s="51"/>
      <c r="QO1262" s="51"/>
      <c r="QP1262" s="51"/>
      <c r="QQ1262" s="25">
        <f t="shared" si="747"/>
        <v>0</v>
      </c>
      <c r="QR1262" s="25">
        <f t="shared" si="748"/>
        <v>0</v>
      </c>
      <c r="QS1262" s="25">
        <f t="shared" si="749"/>
        <v>0</v>
      </c>
      <c r="QT1262" s="51"/>
      <c r="QU1262" s="51"/>
      <c r="QV1262" s="51"/>
      <c r="QW1262" s="25">
        <f t="shared" si="750"/>
        <v>0</v>
      </c>
      <c r="QX1262" s="25">
        <f t="shared" si="751"/>
        <v>0</v>
      </c>
      <c r="QY1262" s="25">
        <f t="shared" si="752"/>
        <v>0</v>
      </c>
      <c r="QZ1262" s="51"/>
      <c r="RA1262" s="51"/>
      <c r="RB1262" s="51"/>
      <c r="RC1262" s="25">
        <f t="shared" si="753"/>
        <v>0</v>
      </c>
      <c r="RD1262" s="25">
        <f t="shared" si="753"/>
        <v>0</v>
      </c>
      <c r="RE1262" s="25">
        <f t="shared" si="753"/>
        <v>0</v>
      </c>
      <c r="RF1262" s="30"/>
      <c r="RG1262" s="30"/>
      <c r="RH1262" s="30"/>
      <c r="RI1262" s="51"/>
      <c r="RJ1262" s="51"/>
      <c r="RK1262" s="51"/>
      <c r="RL1262" s="25">
        <f t="shared" si="754"/>
        <v>0</v>
      </c>
      <c r="RM1262" s="25">
        <f t="shared" si="755"/>
        <v>0</v>
      </c>
      <c r="RN1262" s="25">
        <f t="shared" si="756"/>
        <v>0</v>
      </c>
      <c r="RO1262" s="51"/>
      <c r="RP1262" s="51"/>
      <c r="RQ1262" s="51"/>
      <c r="RR1262" s="25">
        <f t="shared" si="757"/>
        <v>0</v>
      </c>
      <c r="RS1262" s="25">
        <f t="shared" si="758"/>
        <v>0</v>
      </c>
      <c r="RT1262" s="25">
        <f t="shared" si="759"/>
        <v>0</v>
      </c>
      <c r="RU1262" s="51"/>
      <c r="RV1262" s="51"/>
      <c r="RW1262" s="51"/>
      <c r="RX1262" s="25">
        <f t="shared" si="760"/>
        <v>0</v>
      </c>
      <c r="RY1262" s="25">
        <f t="shared" si="760"/>
        <v>0</v>
      </c>
      <c r="RZ1262" s="25">
        <f t="shared" si="760"/>
        <v>0</v>
      </c>
      <c r="SA1262" s="30"/>
      <c r="SB1262" s="30"/>
      <c r="SC1262" s="30"/>
      <c r="SD1262" s="51"/>
      <c r="SE1262" s="51"/>
      <c r="SF1262" s="51"/>
      <c r="SG1262" s="25">
        <f t="shared" si="761"/>
        <v>0</v>
      </c>
      <c r="SH1262" s="25">
        <f t="shared" si="762"/>
        <v>0</v>
      </c>
      <c r="SI1262" s="25">
        <f t="shared" si="763"/>
        <v>0</v>
      </c>
      <c r="SJ1262" s="51"/>
      <c r="SK1262" s="51"/>
      <c r="SL1262" s="51"/>
      <c r="SM1262" s="25">
        <f t="shared" si="764"/>
        <v>0</v>
      </c>
      <c r="SN1262" s="25">
        <f t="shared" si="765"/>
        <v>0</v>
      </c>
      <c r="SO1262" s="25">
        <f t="shared" si="766"/>
        <v>0</v>
      </c>
      <c r="SP1262" s="51"/>
      <c r="SQ1262" s="51"/>
      <c r="SR1262" s="51"/>
      <c r="SS1262" s="25">
        <f t="shared" si="767"/>
        <v>0</v>
      </c>
      <c r="ST1262" s="25">
        <f t="shared" si="767"/>
        <v>0</v>
      </c>
      <c r="SU1262" s="25">
        <f t="shared" si="767"/>
        <v>0</v>
      </c>
      <c r="SV1262" s="30"/>
      <c r="SW1262" s="30"/>
      <c r="SX1262" s="30"/>
      <c r="SY1262" s="51"/>
      <c r="SZ1262" s="51"/>
      <c r="TA1262" s="51"/>
      <c r="TB1262" s="25">
        <f t="shared" si="768"/>
        <v>0</v>
      </c>
      <c r="TC1262" s="25">
        <f t="shared" si="769"/>
        <v>0</v>
      </c>
      <c r="TD1262" s="25">
        <f t="shared" si="770"/>
        <v>0</v>
      </c>
      <c r="TE1262" s="51"/>
      <c r="TF1262" s="51"/>
      <c r="TG1262" s="51"/>
      <c r="TH1262" s="25">
        <f t="shared" si="771"/>
        <v>0</v>
      </c>
      <c r="TI1262" s="25">
        <f t="shared" si="772"/>
        <v>0</v>
      </c>
      <c r="TJ1262" s="25">
        <f t="shared" si="773"/>
        <v>0</v>
      </c>
      <c r="TK1262" s="51"/>
      <c r="TL1262" s="51"/>
      <c r="TM1262" s="51"/>
      <c r="TN1262" s="25">
        <f t="shared" si="774"/>
        <v>0</v>
      </c>
      <c r="TO1262" s="25">
        <f t="shared" si="774"/>
        <v>0</v>
      </c>
      <c r="TP1262" s="25">
        <f t="shared" si="774"/>
        <v>0</v>
      </c>
      <c r="TQ1262" s="30"/>
      <c r="TR1262" s="30"/>
      <c r="TS1262" s="30"/>
      <c r="TT1262" s="51"/>
      <c r="TU1262" s="51"/>
      <c r="TV1262" s="51"/>
      <c r="TW1262" s="25">
        <f t="shared" si="775"/>
        <v>0</v>
      </c>
      <c r="TX1262" s="25">
        <f t="shared" si="776"/>
        <v>0</v>
      </c>
      <c r="TY1262" s="25">
        <f t="shared" si="777"/>
        <v>0</v>
      </c>
      <c r="TZ1262" s="51"/>
      <c r="UA1262" s="51"/>
      <c r="UB1262" s="51"/>
      <c r="UC1262" s="25">
        <f t="shared" si="778"/>
        <v>0</v>
      </c>
      <c r="UD1262" s="25">
        <f t="shared" si="779"/>
        <v>0</v>
      </c>
      <c r="UE1262" s="25">
        <f t="shared" si="780"/>
        <v>0</v>
      </c>
      <c r="UF1262" s="51"/>
      <c r="UG1262" s="51"/>
      <c r="UH1262" s="51"/>
      <c r="UI1262" s="25">
        <f t="shared" si="781"/>
        <v>0</v>
      </c>
      <c r="UJ1262" s="25">
        <f t="shared" si="781"/>
        <v>0</v>
      </c>
      <c r="UK1262" s="25">
        <f t="shared" si="781"/>
        <v>0</v>
      </c>
      <c r="UL1262" s="30"/>
      <c r="UM1262" s="30"/>
      <c r="UN1262" s="30"/>
      <c r="UO1262" s="51"/>
      <c r="UP1262" s="51"/>
      <c r="UQ1262" s="51"/>
      <c r="UR1262" s="25">
        <f t="shared" si="782"/>
        <v>0</v>
      </c>
      <c r="US1262" s="25">
        <f t="shared" si="783"/>
        <v>0</v>
      </c>
      <c r="UT1262" s="25">
        <f t="shared" si="784"/>
        <v>0</v>
      </c>
      <c r="UU1262" s="51"/>
      <c r="UV1262" s="51"/>
      <c r="UW1262" s="51"/>
      <c r="UX1262" s="25">
        <f t="shared" si="785"/>
        <v>1731.7</v>
      </c>
      <c r="UY1262" s="25">
        <f t="shared" si="786"/>
        <v>1644.62</v>
      </c>
      <c r="UZ1262" s="25">
        <f t="shared" si="787"/>
        <v>1609.62</v>
      </c>
      <c r="VA1262" s="51"/>
      <c r="VB1262" s="51"/>
      <c r="VC1262" s="51"/>
      <c r="VD1262" s="25">
        <f t="shared" si="788"/>
        <v>0</v>
      </c>
      <c r="VE1262" s="25">
        <f t="shared" si="788"/>
        <v>0</v>
      </c>
      <c r="VF1262" s="25">
        <f t="shared" si="788"/>
        <v>0</v>
      </c>
      <c r="VG1262" s="30"/>
      <c r="VH1262" s="30"/>
      <c r="VI1262" s="30"/>
      <c r="VJ1262" s="51"/>
      <c r="VK1262" s="51"/>
      <c r="VL1262" s="51"/>
      <c r="VM1262" s="25">
        <f t="shared" si="789"/>
        <v>0</v>
      </c>
      <c r="VN1262" s="25">
        <f t="shared" si="790"/>
        <v>0</v>
      </c>
      <c r="VO1262" s="25">
        <f t="shared" si="791"/>
        <v>0</v>
      </c>
      <c r="VP1262" s="51"/>
      <c r="VQ1262" s="51"/>
      <c r="VR1262" s="51"/>
      <c r="VS1262" s="25">
        <f t="shared" si="792"/>
        <v>0</v>
      </c>
      <c r="VT1262" s="25">
        <f t="shared" si="793"/>
        <v>0</v>
      </c>
      <c r="VU1262" s="25">
        <f t="shared" si="794"/>
        <v>0</v>
      </c>
      <c r="VV1262" s="51"/>
      <c r="VW1262" s="51"/>
      <c r="VX1262" s="51"/>
      <c r="VY1262" s="25">
        <f t="shared" si="795"/>
        <v>0</v>
      </c>
      <c r="VZ1262" s="25">
        <f t="shared" si="795"/>
        <v>0</v>
      </c>
      <c r="WA1262" s="25">
        <f t="shared" si="795"/>
        <v>0</v>
      </c>
      <c r="WB1262" s="30"/>
      <c r="WC1262" s="30"/>
      <c r="WD1262" s="30"/>
      <c r="WE1262" s="51"/>
      <c r="WF1262" s="51"/>
      <c r="WG1262" s="51"/>
      <c r="WH1262" s="25">
        <f t="shared" si="796"/>
        <v>0</v>
      </c>
      <c r="WI1262" s="25">
        <f t="shared" si="797"/>
        <v>0</v>
      </c>
      <c r="WJ1262" s="25">
        <f t="shared" si="798"/>
        <v>0</v>
      </c>
      <c r="WK1262" s="51"/>
      <c r="WL1262" s="51"/>
      <c r="WM1262" s="51"/>
      <c r="WN1262" s="25">
        <f t="shared" si="799"/>
        <v>0</v>
      </c>
      <c r="WO1262" s="25">
        <f t="shared" si="800"/>
        <v>0</v>
      </c>
      <c r="WP1262" s="25">
        <f t="shared" si="801"/>
        <v>0</v>
      </c>
      <c r="WQ1262" s="51"/>
      <c r="WR1262" s="51"/>
      <c r="WS1262" s="51"/>
      <c r="WT1262" s="25">
        <f t="shared" si="802"/>
        <v>0</v>
      </c>
      <c r="WU1262" s="25">
        <f t="shared" si="802"/>
        <v>0</v>
      </c>
      <c r="WV1262" s="25">
        <f t="shared" si="802"/>
        <v>0</v>
      </c>
      <c r="WW1262" s="30"/>
      <c r="WX1262" s="30"/>
      <c r="WY1262" s="30"/>
      <c r="WZ1262" s="51"/>
      <c r="XA1262" s="51"/>
      <c r="XB1262" s="51"/>
      <c r="XC1262" s="25">
        <f t="shared" si="803"/>
        <v>0</v>
      </c>
      <c r="XD1262" s="25">
        <f t="shared" si="804"/>
        <v>0</v>
      </c>
      <c r="XE1262" s="25">
        <f t="shared" si="805"/>
        <v>0</v>
      </c>
      <c r="XF1262" s="51"/>
      <c r="XG1262" s="51"/>
      <c r="XH1262" s="51"/>
      <c r="XI1262" s="25">
        <f t="shared" si="806"/>
        <v>0</v>
      </c>
      <c r="XJ1262" s="25">
        <f t="shared" si="807"/>
        <v>0</v>
      </c>
      <c r="XK1262" s="25">
        <f t="shared" si="808"/>
        <v>0</v>
      </c>
      <c r="XL1262" s="51"/>
      <c r="XM1262" s="51"/>
      <c r="XN1262" s="51"/>
      <c r="XO1262" s="25">
        <f t="shared" si="809"/>
        <v>0</v>
      </c>
      <c r="XP1262" s="25">
        <f t="shared" si="809"/>
        <v>0</v>
      </c>
      <c r="XQ1262" s="25">
        <f t="shared" si="809"/>
        <v>0</v>
      </c>
      <c r="XR1262" s="30"/>
      <c r="XS1262" s="30"/>
      <c r="XT1262" s="30"/>
      <c r="XU1262" s="51"/>
      <c r="XV1262" s="51"/>
      <c r="XW1262" s="51"/>
      <c r="XX1262" s="25">
        <f t="shared" si="810"/>
        <v>0</v>
      </c>
      <c r="XY1262" s="25">
        <f t="shared" si="811"/>
        <v>0</v>
      </c>
      <c r="XZ1262" s="25">
        <f t="shared" si="812"/>
        <v>0</v>
      </c>
      <c r="YA1262" s="51"/>
      <c r="YB1262" s="51"/>
      <c r="YC1262" s="51"/>
      <c r="YD1262" s="25">
        <f t="shared" si="813"/>
        <v>0</v>
      </c>
      <c r="YE1262" s="25">
        <f t="shared" si="814"/>
        <v>0</v>
      </c>
      <c r="YF1262" s="25">
        <f t="shared" si="815"/>
        <v>0</v>
      </c>
      <c r="YG1262" s="51"/>
      <c r="YH1262" s="51"/>
      <c r="YI1262" s="51"/>
      <c r="YJ1262" s="25">
        <f t="shared" si="816"/>
        <v>0</v>
      </c>
      <c r="YK1262" s="25">
        <f t="shared" si="816"/>
        <v>0</v>
      </c>
      <c r="YL1262" s="25">
        <f t="shared" si="816"/>
        <v>0</v>
      </c>
      <c r="YM1262" s="59">
        <f t="shared" si="817"/>
        <v>0</v>
      </c>
      <c r="YN1262" s="59">
        <f t="shared" si="817"/>
        <v>0</v>
      </c>
      <c r="YO1262" s="59">
        <f t="shared" si="817"/>
        <v>0</v>
      </c>
      <c r="YP1262" s="51"/>
      <c r="YQ1262" s="51"/>
      <c r="YR1262" s="51"/>
      <c r="YS1262" s="25">
        <f t="shared" si="818"/>
        <v>0</v>
      </c>
      <c r="YT1262" s="25">
        <f t="shared" si="819"/>
        <v>0</v>
      </c>
      <c r="YU1262" s="25">
        <f t="shared" si="820"/>
        <v>0</v>
      </c>
      <c r="YV1262" s="51"/>
      <c r="YW1262" s="51"/>
      <c r="YX1262" s="51"/>
      <c r="YY1262" s="25">
        <f t="shared" si="821"/>
        <v>2552.58</v>
      </c>
      <c r="YZ1262" s="25">
        <f t="shared" si="822"/>
        <v>2417.8000000000002</v>
      </c>
      <c r="ZA1262" s="25">
        <f t="shared" si="823"/>
        <v>2366.5100000000002</v>
      </c>
      <c r="ZB1262" s="51"/>
      <c r="ZC1262" s="51"/>
      <c r="ZD1262" s="51"/>
      <c r="ZE1262" s="25">
        <f t="shared" si="824"/>
        <v>0</v>
      </c>
      <c r="ZF1262" s="25">
        <f t="shared" si="824"/>
        <v>0</v>
      </c>
      <c r="ZG1262" s="25">
        <f t="shared" si="824"/>
        <v>0</v>
      </c>
    </row>
    <row r="1263" spans="1:683" ht="36" hidden="1">
      <c r="A1263" s="8" t="s">
        <v>222</v>
      </c>
      <c r="B1263" s="87" t="s">
        <v>91</v>
      </c>
      <c r="C1263" s="5"/>
      <c r="D1263" s="160"/>
      <c r="E1263" s="76"/>
      <c r="F1263" s="38"/>
      <c r="G1263" s="38"/>
      <c r="H1263" s="38"/>
      <c r="I1263" s="25">
        <f t="shared" si="825"/>
        <v>2997.74</v>
      </c>
      <c r="J1263" s="25">
        <f t="shared" si="825"/>
        <v>2997.74</v>
      </c>
      <c r="K1263" s="25">
        <f t="shared" si="825"/>
        <v>2997.74</v>
      </c>
      <c r="L1263" s="30"/>
      <c r="M1263" s="30"/>
      <c r="N1263" s="30"/>
      <c r="O1263" s="51"/>
      <c r="P1263" s="51"/>
      <c r="Q1263" s="51"/>
      <c r="R1263" s="25">
        <f t="shared" si="826"/>
        <v>0</v>
      </c>
      <c r="S1263" s="25">
        <f t="shared" si="827"/>
        <v>0</v>
      </c>
      <c r="T1263" s="25">
        <f t="shared" si="828"/>
        <v>0</v>
      </c>
      <c r="U1263" s="51"/>
      <c r="V1263" s="51"/>
      <c r="W1263" s="51"/>
      <c r="X1263" s="25">
        <f t="shared" si="603"/>
        <v>0</v>
      </c>
      <c r="Y1263" s="25">
        <f t="shared" si="604"/>
        <v>0</v>
      </c>
      <c r="Z1263" s="25">
        <f t="shared" si="605"/>
        <v>0</v>
      </c>
      <c r="AA1263" s="51"/>
      <c r="AB1263" s="51"/>
      <c r="AC1263" s="51"/>
      <c r="AD1263" s="25">
        <f t="shared" si="606"/>
        <v>0</v>
      </c>
      <c r="AE1263" s="25">
        <f t="shared" si="606"/>
        <v>0</v>
      </c>
      <c r="AF1263" s="25">
        <f t="shared" si="606"/>
        <v>0</v>
      </c>
      <c r="AG1263" s="30"/>
      <c r="AH1263" s="30"/>
      <c r="AI1263" s="30"/>
      <c r="AJ1263" s="51"/>
      <c r="AK1263" s="51"/>
      <c r="AL1263" s="51"/>
      <c r="AM1263" s="25">
        <f t="shared" si="607"/>
        <v>0</v>
      </c>
      <c r="AN1263" s="25">
        <f t="shared" si="608"/>
        <v>0</v>
      </c>
      <c r="AO1263" s="25">
        <f t="shared" si="609"/>
        <v>0</v>
      </c>
      <c r="AP1263" s="51"/>
      <c r="AQ1263" s="51"/>
      <c r="AR1263" s="51"/>
      <c r="AS1263" s="25">
        <f t="shared" si="610"/>
        <v>0</v>
      </c>
      <c r="AT1263" s="25">
        <f t="shared" si="611"/>
        <v>0</v>
      </c>
      <c r="AU1263" s="25">
        <f t="shared" si="612"/>
        <v>0</v>
      </c>
      <c r="AV1263" s="51"/>
      <c r="AW1263" s="51"/>
      <c r="AX1263" s="51"/>
      <c r="AY1263" s="25">
        <f t="shared" si="613"/>
        <v>0</v>
      </c>
      <c r="AZ1263" s="25">
        <f t="shared" si="613"/>
        <v>0</v>
      </c>
      <c r="BA1263" s="25">
        <f t="shared" si="613"/>
        <v>0</v>
      </c>
      <c r="BB1263" s="30"/>
      <c r="BC1263" s="30"/>
      <c r="BD1263" s="30"/>
      <c r="BE1263" s="51"/>
      <c r="BF1263" s="51"/>
      <c r="BG1263" s="51"/>
      <c r="BH1263" s="25">
        <f t="shared" si="614"/>
        <v>0</v>
      </c>
      <c r="BI1263" s="25">
        <f t="shared" si="615"/>
        <v>0</v>
      </c>
      <c r="BJ1263" s="25">
        <f t="shared" si="616"/>
        <v>0</v>
      </c>
      <c r="BK1263" s="51"/>
      <c r="BL1263" s="51"/>
      <c r="BM1263" s="51"/>
      <c r="BN1263" s="25">
        <f t="shared" si="617"/>
        <v>0</v>
      </c>
      <c r="BO1263" s="25">
        <f t="shared" si="618"/>
        <v>0</v>
      </c>
      <c r="BP1263" s="25">
        <f t="shared" si="619"/>
        <v>0</v>
      </c>
      <c r="BQ1263" s="51"/>
      <c r="BR1263" s="51"/>
      <c r="BS1263" s="51"/>
      <c r="BT1263" s="25">
        <f t="shared" si="620"/>
        <v>0</v>
      </c>
      <c r="BU1263" s="25">
        <f t="shared" si="620"/>
        <v>0</v>
      </c>
      <c r="BV1263" s="25">
        <f t="shared" si="620"/>
        <v>0</v>
      </c>
      <c r="BW1263" s="30"/>
      <c r="BX1263" s="30"/>
      <c r="BY1263" s="30"/>
      <c r="BZ1263" s="51"/>
      <c r="CA1263" s="51"/>
      <c r="CB1263" s="51"/>
      <c r="CC1263" s="25">
        <f t="shared" si="621"/>
        <v>0</v>
      </c>
      <c r="CD1263" s="25">
        <f t="shared" si="622"/>
        <v>0</v>
      </c>
      <c r="CE1263" s="25">
        <f t="shared" si="623"/>
        <v>0</v>
      </c>
      <c r="CF1263" s="51"/>
      <c r="CG1263" s="51"/>
      <c r="CH1263" s="51"/>
      <c r="CI1263" s="25">
        <f t="shared" si="624"/>
        <v>0</v>
      </c>
      <c r="CJ1263" s="25">
        <f t="shared" si="625"/>
        <v>0</v>
      </c>
      <c r="CK1263" s="25">
        <f t="shared" si="626"/>
        <v>0</v>
      </c>
      <c r="CL1263" s="51"/>
      <c r="CM1263" s="51"/>
      <c r="CN1263" s="51"/>
      <c r="CO1263" s="25">
        <f t="shared" si="627"/>
        <v>0</v>
      </c>
      <c r="CP1263" s="25">
        <f t="shared" si="627"/>
        <v>0</v>
      </c>
      <c r="CQ1263" s="25">
        <f t="shared" si="627"/>
        <v>0</v>
      </c>
      <c r="CR1263" s="30"/>
      <c r="CS1263" s="30"/>
      <c r="CT1263" s="30"/>
      <c r="CU1263" s="51"/>
      <c r="CV1263" s="51"/>
      <c r="CW1263" s="51"/>
      <c r="CX1263" s="25">
        <f t="shared" si="628"/>
        <v>0</v>
      </c>
      <c r="CY1263" s="25">
        <f t="shared" si="629"/>
        <v>0</v>
      </c>
      <c r="CZ1263" s="25">
        <f t="shared" si="630"/>
        <v>0</v>
      </c>
      <c r="DA1263" s="51"/>
      <c r="DB1263" s="51"/>
      <c r="DC1263" s="51"/>
      <c r="DD1263" s="25">
        <f t="shared" si="631"/>
        <v>0</v>
      </c>
      <c r="DE1263" s="25">
        <f t="shared" si="632"/>
        <v>0</v>
      </c>
      <c r="DF1263" s="25">
        <f t="shared" si="633"/>
        <v>0</v>
      </c>
      <c r="DG1263" s="51"/>
      <c r="DH1263" s="51"/>
      <c r="DI1263" s="51"/>
      <c r="DJ1263" s="25">
        <f t="shared" si="634"/>
        <v>0</v>
      </c>
      <c r="DK1263" s="25">
        <f t="shared" si="634"/>
        <v>0</v>
      </c>
      <c r="DL1263" s="25">
        <f t="shared" si="634"/>
        <v>0</v>
      </c>
      <c r="DM1263" s="30"/>
      <c r="DN1263" s="30"/>
      <c r="DO1263" s="30"/>
      <c r="DP1263" s="51"/>
      <c r="DQ1263" s="51"/>
      <c r="DR1263" s="51"/>
      <c r="DS1263" s="25">
        <f t="shared" si="635"/>
        <v>0</v>
      </c>
      <c r="DT1263" s="25">
        <f t="shared" si="636"/>
        <v>0</v>
      </c>
      <c r="DU1263" s="25">
        <f t="shared" si="637"/>
        <v>0</v>
      </c>
      <c r="DV1263" s="51"/>
      <c r="DW1263" s="51"/>
      <c r="DX1263" s="51"/>
      <c r="DY1263" s="25">
        <f t="shared" si="638"/>
        <v>0</v>
      </c>
      <c r="DZ1263" s="25">
        <f t="shared" si="639"/>
        <v>0</v>
      </c>
      <c r="EA1263" s="25">
        <f t="shared" si="640"/>
        <v>0</v>
      </c>
      <c r="EB1263" s="51"/>
      <c r="EC1263" s="51"/>
      <c r="ED1263" s="51"/>
      <c r="EE1263" s="25">
        <f t="shared" si="641"/>
        <v>0</v>
      </c>
      <c r="EF1263" s="25">
        <f t="shared" si="641"/>
        <v>0</v>
      </c>
      <c r="EG1263" s="25">
        <f t="shared" si="641"/>
        <v>0</v>
      </c>
      <c r="EH1263" s="30"/>
      <c r="EI1263" s="30"/>
      <c r="EJ1263" s="30"/>
      <c r="EK1263" s="51"/>
      <c r="EL1263" s="51"/>
      <c r="EM1263" s="51"/>
      <c r="EN1263" s="25">
        <f t="shared" si="642"/>
        <v>0</v>
      </c>
      <c r="EO1263" s="25">
        <f t="shared" si="643"/>
        <v>0</v>
      </c>
      <c r="EP1263" s="25">
        <f t="shared" si="644"/>
        <v>0</v>
      </c>
      <c r="EQ1263" s="51"/>
      <c r="ER1263" s="51"/>
      <c r="ES1263" s="51"/>
      <c r="ET1263" s="25">
        <f t="shared" si="645"/>
        <v>0</v>
      </c>
      <c r="EU1263" s="25">
        <f t="shared" si="646"/>
        <v>0</v>
      </c>
      <c r="EV1263" s="25">
        <f t="shared" si="647"/>
        <v>0</v>
      </c>
      <c r="EW1263" s="51"/>
      <c r="EX1263" s="51"/>
      <c r="EY1263" s="51"/>
      <c r="EZ1263" s="25">
        <f t="shared" si="648"/>
        <v>0</v>
      </c>
      <c r="FA1263" s="25">
        <f t="shared" si="648"/>
        <v>0</v>
      </c>
      <c r="FB1263" s="25">
        <f t="shared" si="648"/>
        <v>0</v>
      </c>
      <c r="FC1263" s="30"/>
      <c r="FD1263" s="30"/>
      <c r="FE1263" s="30"/>
      <c r="FF1263" s="51"/>
      <c r="FG1263" s="51"/>
      <c r="FH1263" s="51"/>
      <c r="FI1263" s="25">
        <f t="shared" si="649"/>
        <v>0</v>
      </c>
      <c r="FJ1263" s="25">
        <f t="shared" si="650"/>
        <v>0</v>
      </c>
      <c r="FK1263" s="25">
        <f t="shared" si="651"/>
        <v>0</v>
      </c>
      <c r="FL1263" s="51"/>
      <c r="FM1263" s="51"/>
      <c r="FN1263" s="51"/>
      <c r="FO1263" s="25">
        <f t="shared" si="652"/>
        <v>0</v>
      </c>
      <c r="FP1263" s="25">
        <f t="shared" si="653"/>
        <v>0</v>
      </c>
      <c r="FQ1263" s="25">
        <f t="shared" si="654"/>
        <v>0</v>
      </c>
      <c r="FR1263" s="51"/>
      <c r="FS1263" s="51"/>
      <c r="FT1263" s="51"/>
      <c r="FU1263" s="25">
        <f t="shared" si="655"/>
        <v>0</v>
      </c>
      <c r="FV1263" s="25">
        <f t="shared" si="655"/>
        <v>0</v>
      </c>
      <c r="FW1263" s="25">
        <f t="shared" si="655"/>
        <v>0</v>
      </c>
      <c r="FX1263" s="30"/>
      <c r="FY1263" s="30"/>
      <c r="FZ1263" s="30"/>
      <c r="GA1263" s="51"/>
      <c r="GB1263" s="51"/>
      <c r="GC1263" s="51"/>
      <c r="GD1263" s="25">
        <f t="shared" si="656"/>
        <v>0</v>
      </c>
      <c r="GE1263" s="25">
        <f t="shared" si="657"/>
        <v>0</v>
      </c>
      <c r="GF1263" s="25">
        <f t="shared" si="658"/>
        <v>0</v>
      </c>
      <c r="GG1263" s="51"/>
      <c r="GH1263" s="51"/>
      <c r="GI1263" s="51"/>
      <c r="GJ1263" s="25">
        <f t="shared" si="659"/>
        <v>0</v>
      </c>
      <c r="GK1263" s="25">
        <f t="shared" si="660"/>
        <v>0</v>
      </c>
      <c r="GL1263" s="25">
        <f t="shared" si="661"/>
        <v>0</v>
      </c>
      <c r="GM1263" s="51"/>
      <c r="GN1263" s="51"/>
      <c r="GO1263" s="51"/>
      <c r="GP1263" s="25">
        <f t="shared" si="662"/>
        <v>0</v>
      </c>
      <c r="GQ1263" s="25">
        <f t="shared" si="662"/>
        <v>0</v>
      </c>
      <c r="GR1263" s="25">
        <f t="shared" si="662"/>
        <v>0</v>
      </c>
      <c r="GS1263" s="30"/>
      <c r="GT1263" s="30"/>
      <c r="GU1263" s="30"/>
      <c r="GV1263" s="51"/>
      <c r="GW1263" s="51"/>
      <c r="GX1263" s="51"/>
      <c r="GY1263" s="25">
        <f t="shared" si="663"/>
        <v>0</v>
      </c>
      <c r="GZ1263" s="25">
        <f t="shared" si="664"/>
        <v>0</v>
      </c>
      <c r="HA1263" s="25">
        <f t="shared" si="665"/>
        <v>0</v>
      </c>
      <c r="HB1263" s="51"/>
      <c r="HC1263" s="51"/>
      <c r="HD1263" s="51"/>
      <c r="HE1263" s="25">
        <f t="shared" si="666"/>
        <v>1055.1199999999999</v>
      </c>
      <c r="HF1263" s="25">
        <f t="shared" si="667"/>
        <v>996.98</v>
      </c>
      <c r="HG1263" s="25">
        <f t="shared" si="668"/>
        <v>976.01</v>
      </c>
      <c r="HH1263" s="51"/>
      <c r="HI1263" s="51"/>
      <c r="HJ1263" s="51"/>
      <c r="HK1263" s="25">
        <f t="shared" si="669"/>
        <v>0</v>
      </c>
      <c r="HL1263" s="25">
        <f t="shared" si="669"/>
        <v>0</v>
      </c>
      <c r="HM1263" s="25">
        <f t="shared" si="669"/>
        <v>0</v>
      </c>
      <c r="HN1263" s="30"/>
      <c r="HO1263" s="30"/>
      <c r="HP1263" s="30"/>
      <c r="HQ1263" s="51"/>
      <c r="HR1263" s="51"/>
      <c r="HS1263" s="51"/>
      <c r="HT1263" s="25">
        <f t="shared" si="670"/>
        <v>0</v>
      </c>
      <c r="HU1263" s="25">
        <f t="shared" si="671"/>
        <v>0</v>
      </c>
      <c r="HV1263" s="25">
        <f t="shared" si="672"/>
        <v>0</v>
      </c>
      <c r="HW1263" s="51"/>
      <c r="HX1263" s="51"/>
      <c r="HY1263" s="51"/>
      <c r="HZ1263" s="25">
        <f t="shared" si="673"/>
        <v>0</v>
      </c>
      <c r="IA1263" s="25">
        <f t="shared" si="674"/>
        <v>0</v>
      </c>
      <c r="IB1263" s="25">
        <f t="shared" si="675"/>
        <v>0</v>
      </c>
      <c r="IC1263" s="51"/>
      <c r="ID1263" s="51"/>
      <c r="IE1263" s="51"/>
      <c r="IF1263" s="25">
        <f t="shared" si="676"/>
        <v>0</v>
      </c>
      <c r="IG1263" s="25">
        <f t="shared" si="676"/>
        <v>0</v>
      </c>
      <c r="IH1263" s="25">
        <f t="shared" si="676"/>
        <v>0</v>
      </c>
      <c r="II1263" s="30"/>
      <c r="IJ1263" s="30"/>
      <c r="IK1263" s="30"/>
      <c r="IL1263" s="51"/>
      <c r="IM1263" s="51"/>
      <c r="IN1263" s="51"/>
      <c r="IO1263" s="25">
        <f t="shared" si="677"/>
        <v>0</v>
      </c>
      <c r="IP1263" s="25">
        <f t="shared" si="678"/>
        <v>0</v>
      </c>
      <c r="IQ1263" s="25">
        <f t="shared" si="679"/>
        <v>0</v>
      </c>
      <c r="IR1263" s="51"/>
      <c r="IS1263" s="51"/>
      <c r="IT1263" s="51"/>
      <c r="IU1263" s="25">
        <f t="shared" si="680"/>
        <v>0</v>
      </c>
      <c r="IV1263" s="25">
        <f t="shared" si="681"/>
        <v>0</v>
      </c>
      <c r="IW1263" s="25">
        <f t="shared" si="682"/>
        <v>0</v>
      </c>
      <c r="IX1263" s="51"/>
      <c r="IY1263" s="51"/>
      <c r="IZ1263" s="51"/>
      <c r="JA1263" s="25">
        <f t="shared" si="683"/>
        <v>0</v>
      </c>
      <c r="JB1263" s="25">
        <f t="shared" si="683"/>
        <v>0</v>
      </c>
      <c r="JC1263" s="25">
        <f t="shared" si="683"/>
        <v>0</v>
      </c>
      <c r="JD1263" s="30"/>
      <c r="JE1263" s="30"/>
      <c r="JF1263" s="30"/>
      <c r="JG1263" s="51"/>
      <c r="JH1263" s="51"/>
      <c r="JI1263" s="51"/>
      <c r="JJ1263" s="25">
        <f t="shared" si="684"/>
        <v>0</v>
      </c>
      <c r="JK1263" s="25">
        <f t="shared" si="685"/>
        <v>0</v>
      </c>
      <c r="JL1263" s="25">
        <f t="shared" si="686"/>
        <v>0</v>
      </c>
      <c r="JM1263" s="51"/>
      <c r="JN1263" s="51"/>
      <c r="JO1263" s="51"/>
      <c r="JP1263" s="25">
        <f t="shared" si="687"/>
        <v>0</v>
      </c>
      <c r="JQ1263" s="25">
        <f t="shared" si="688"/>
        <v>0</v>
      </c>
      <c r="JR1263" s="25">
        <f t="shared" si="689"/>
        <v>0</v>
      </c>
      <c r="JS1263" s="51"/>
      <c r="JT1263" s="51"/>
      <c r="JU1263" s="51"/>
      <c r="JV1263" s="25">
        <f t="shared" si="690"/>
        <v>0</v>
      </c>
      <c r="JW1263" s="25">
        <f t="shared" si="690"/>
        <v>0</v>
      </c>
      <c r="JX1263" s="25">
        <f t="shared" si="690"/>
        <v>0</v>
      </c>
      <c r="JY1263" s="30"/>
      <c r="JZ1263" s="30"/>
      <c r="KA1263" s="30"/>
      <c r="KB1263" s="51"/>
      <c r="KC1263" s="51"/>
      <c r="KD1263" s="51"/>
      <c r="KE1263" s="25">
        <f t="shared" si="691"/>
        <v>0</v>
      </c>
      <c r="KF1263" s="25">
        <f t="shared" si="692"/>
        <v>0</v>
      </c>
      <c r="KG1263" s="25">
        <f t="shared" si="693"/>
        <v>0</v>
      </c>
      <c r="KH1263" s="51"/>
      <c r="KI1263" s="51"/>
      <c r="KJ1263" s="51"/>
      <c r="KK1263" s="25">
        <f t="shared" si="694"/>
        <v>0</v>
      </c>
      <c r="KL1263" s="25">
        <f t="shared" si="695"/>
        <v>0</v>
      </c>
      <c r="KM1263" s="25">
        <f t="shared" si="696"/>
        <v>0</v>
      </c>
      <c r="KN1263" s="51"/>
      <c r="KO1263" s="51"/>
      <c r="KP1263" s="51"/>
      <c r="KQ1263" s="25">
        <f t="shared" si="697"/>
        <v>0</v>
      </c>
      <c r="KR1263" s="25">
        <f t="shared" si="697"/>
        <v>0</v>
      </c>
      <c r="KS1263" s="25">
        <f t="shared" si="697"/>
        <v>0</v>
      </c>
      <c r="KT1263" s="30"/>
      <c r="KU1263" s="30"/>
      <c r="KV1263" s="30"/>
      <c r="KW1263" s="51"/>
      <c r="KX1263" s="51"/>
      <c r="KY1263" s="51"/>
      <c r="KZ1263" s="25">
        <f t="shared" si="698"/>
        <v>0</v>
      </c>
      <c r="LA1263" s="25">
        <f t="shared" si="699"/>
        <v>0</v>
      </c>
      <c r="LB1263" s="25">
        <f t="shared" si="700"/>
        <v>0</v>
      </c>
      <c r="LC1263" s="51"/>
      <c r="LD1263" s="51"/>
      <c r="LE1263" s="51"/>
      <c r="LF1263" s="25">
        <f t="shared" si="701"/>
        <v>0</v>
      </c>
      <c r="LG1263" s="25">
        <f t="shared" si="702"/>
        <v>0</v>
      </c>
      <c r="LH1263" s="25">
        <f t="shared" si="703"/>
        <v>0</v>
      </c>
      <c r="LI1263" s="51"/>
      <c r="LJ1263" s="51"/>
      <c r="LK1263" s="51"/>
      <c r="LL1263" s="25">
        <f t="shared" si="704"/>
        <v>0</v>
      </c>
      <c r="LM1263" s="25">
        <f t="shared" si="704"/>
        <v>0</v>
      </c>
      <c r="LN1263" s="25">
        <f t="shared" si="704"/>
        <v>0</v>
      </c>
      <c r="LO1263" s="30"/>
      <c r="LP1263" s="30"/>
      <c r="LQ1263" s="30"/>
      <c r="LR1263" s="51"/>
      <c r="LS1263" s="51"/>
      <c r="LT1263" s="51"/>
      <c r="LU1263" s="25">
        <f t="shared" si="705"/>
        <v>0</v>
      </c>
      <c r="LV1263" s="25">
        <f t="shared" si="706"/>
        <v>0</v>
      </c>
      <c r="LW1263" s="25">
        <f t="shared" si="707"/>
        <v>0</v>
      </c>
      <c r="LX1263" s="51"/>
      <c r="LY1263" s="51"/>
      <c r="LZ1263" s="51"/>
      <c r="MA1263" s="25">
        <f t="shared" si="708"/>
        <v>0</v>
      </c>
      <c r="MB1263" s="25">
        <f t="shared" si="709"/>
        <v>0</v>
      </c>
      <c r="MC1263" s="25">
        <f t="shared" si="710"/>
        <v>0</v>
      </c>
      <c r="MD1263" s="51"/>
      <c r="ME1263" s="51"/>
      <c r="MF1263" s="51"/>
      <c r="MG1263" s="25">
        <f t="shared" si="711"/>
        <v>0</v>
      </c>
      <c r="MH1263" s="25">
        <f t="shared" si="711"/>
        <v>0</v>
      </c>
      <c r="MI1263" s="25">
        <f t="shared" si="711"/>
        <v>0</v>
      </c>
      <c r="MJ1263" s="30"/>
      <c r="MK1263" s="30"/>
      <c r="ML1263" s="30"/>
      <c r="MM1263" s="51"/>
      <c r="MN1263" s="51"/>
      <c r="MO1263" s="51"/>
      <c r="MP1263" s="25">
        <f t="shared" si="712"/>
        <v>0</v>
      </c>
      <c r="MQ1263" s="25">
        <f t="shared" si="713"/>
        <v>0</v>
      </c>
      <c r="MR1263" s="25">
        <f t="shared" si="714"/>
        <v>0</v>
      </c>
      <c r="MS1263" s="51"/>
      <c r="MT1263" s="51"/>
      <c r="MU1263" s="51"/>
      <c r="MV1263" s="25">
        <f t="shared" si="715"/>
        <v>0</v>
      </c>
      <c r="MW1263" s="25">
        <f t="shared" si="716"/>
        <v>0</v>
      </c>
      <c r="MX1263" s="25">
        <f t="shared" si="717"/>
        <v>0</v>
      </c>
      <c r="MY1263" s="51"/>
      <c r="MZ1263" s="51"/>
      <c r="NA1263" s="51"/>
      <c r="NB1263" s="25">
        <f t="shared" si="718"/>
        <v>0</v>
      </c>
      <c r="NC1263" s="25">
        <f t="shared" si="718"/>
        <v>0</v>
      </c>
      <c r="ND1263" s="25">
        <f t="shared" si="718"/>
        <v>0</v>
      </c>
      <c r="NE1263" s="30"/>
      <c r="NF1263" s="30"/>
      <c r="NG1263" s="30"/>
      <c r="NH1263" s="51"/>
      <c r="NI1263" s="51"/>
      <c r="NJ1263" s="51"/>
      <c r="NK1263" s="25">
        <f t="shared" si="719"/>
        <v>0</v>
      </c>
      <c r="NL1263" s="25">
        <f t="shared" si="720"/>
        <v>0</v>
      </c>
      <c r="NM1263" s="25">
        <f t="shared" si="721"/>
        <v>0</v>
      </c>
      <c r="NN1263" s="51"/>
      <c r="NO1263" s="51"/>
      <c r="NP1263" s="51"/>
      <c r="NQ1263" s="25">
        <f t="shared" si="722"/>
        <v>0</v>
      </c>
      <c r="NR1263" s="25">
        <f t="shared" si="723"/>
        <v>0</v>
      </c>
      <c r="NS1263" s="25">
        <f t="shared" si="724"/>
        <v>0</v>
      </c>
      <c r="NT1263" s="51"/>
      <c r="NU1263" s="51"/>
      <c r="NV1263" s="51"/>
      <c r="NW1263" s="25">
        <f t="shared" si="725"/>
        <v>0</v>
      </c>
      <c r="NX1263" s="25">
        <f t="shared" si="725"/>
        <v>0</v>
      </c>
      <c r="NY1263" s="25">
        <f t="shared" si="725"/>
        <v>0</v>
      </c>
      <c r="NZ1263" s="30"/>
      <c r="OA1263" s="30"/>
      <c r="OB1263" s="30"/>
      <c r="OC1263" s="51"/>
      <c r="OD1263" s="51"/>
      <c r="OE1263" s="51"/>
      <c r="OF1263" s="25">
        <f t="shared" si="726"/>
        <v>0</v>
      </c>
      <c r="OG1263" s="25">
        <f t="shared" si="727"/>
        <v>0</v>
      </c>
      <c r="OH1263" s="25">
        <f t="shared" si="728"/>
        <v>0</v>
      </c>
      <c r="OI1263" s="51"/>
      <c r="OJ1263" s="51"/>
      <c r="OK1263" s="51"/>
      <c r="OL1263" s="25">
        <f t="shared" si="729"/>
        <v>0</v>
      </c>
      <c r="OM1263" s="25">
        <f t="shared" si="730"/>
        <v>0</v>
      </c>
      <c r="ON1263" s="25">
        <f t="shared" si="731"/>
        <v>0</v>
      </c>
      <c r="OO1263" s="51"/>
      <c r="OP1263" s="51"/>
      <c r="OQ1263" s="51"/>
      <c r="OR1263" s="25">
        <f t="shared" si="732"/>
        <v>0</v>
      </c>
      <c r="OS1263" s="25">
        <f t="shared" si="732"/>
        <v>0</v>
      </c>
      <c r="OT1263" s="25">
        <f t="shared" si="732"/>
        <v>0</v>
      </c>
      <c r="OU1263" s="30"/>
      <c r="OV1263" s="30"/>
      <c r="OW1263" s="30"/>
      <c r="OX1263" s="51"/>
      <c r="OY1263" s="51"/>
      <c r="OZ1263" s="51"/>
      <c r="PA1263" s="25">
        <f t="shared" si="733"/>
        <v>0</v>
      </c>
      <c r="PB1263" s="25">
        <f t="shared" si="734"/>
        <v>0</v>
      </c>
      <c r="PC1263" s="25">
        <f t="shared" si="735"/>
        <v>0</v>
      </c>
      <c r="PD1263" s="51"/>
      <c r="PE1263" s="51"/>
      <c r="PF1263" s="51"/>
      <c r="PG1263" s="25">
        <f t="shared" si="736"/>
        <v>0</v>
      </c>
      <c r="PH1263" s="25">
        <f t="shared" si="737"/>
        <v>0</v>
      </c>
      <c r="PI1263" s="25">
        <f t="shared" si="738"/>
        <v>0</v>
      </c>
      <c r="PJ1263" s="51"/>
      <c r="PK1263" s="51"/>
      <c r="PL1263" s="51"/>
      <c r="PM1263" s="25">
        <f t="shared" si="739"/>
        <v>0</v>
      </c>
      <c r="PN1263" s="25">
        <f t="shared" si="739"/>
        <v>0</v>
      </c>
      <c r="PO1263" s="25">
        <f t="shared" si="739"/>
        <v>0</v>
      </c>
      <c r="PP1263" s="30"/>
      <c r="PQ1263" s="30"/>
      <c r="PR1263" s="30"/>
      <c r="PS1263" s="51"/>
      <c r="PT1263" s="51"/>
      <c r="PU1263" s="51"/>
      <c r="PV1263" s="25">
        <f t="shared" si="740"/>
        <v>0</v>
      </c>
      <c r="PW1263" s="25">
        <f t="shared" si="741"/>
        <v>0</v>
      </c>
      <c r="PX1263" s="25">
        <f t="shared" si="742"/>
        <v>0</v>
      </c>
      <c r="PY1263" s="51"/>
      <c r="PZ1263" s="51"/>
      <c r="QA1263" s="51"/>
      <c r="QB1263" s="25">
        <f t="shared" si="743"/>
        <v>0</v>
      </c>
      <c r="QC1263" s="25">
        <f t="shared" si="744"/>
        <v>0</v>
      </c>
      <c r="QD1263" s="25">
        <f t="shared" si="745"/>
        <v>0</v>
      </c>
      <c r="QE1263" s="51"/>
      <c r="QF1263" s="51"/>
      <c r="QG1263" s="51"/>
      <c r="QH1263" s="25">
        <f t="shared" si="746"/>
        <v>0</v>
      </c>
      <c r="QI1263" s="25">
        <f t="shared" si="746"/>
        <v>0</v>
      </c>
      <c r="QJ1263" s="25">
        <f t="shared" si="746"/>
        <v>0</v>
      </c>
      <c r="QK1263" s="30"/>
      <c r="QL1263" s="30"/>
      <c r="QM1263" s="30"/>
      <c r="QN1263" s="51"/>
      <c r="QO1263" s="51"/>
      <c r="QP1263" s="51"/>
      <c r="QQ1263" s="25">
        <f t="shared" si="747"/>
        <v>0</v>
      </c>
      <c r="QR1263" s="25">
        <f t="shared" si="748"/>
        <v>0</v>
      </c>
      <c r="QS1263" s="25">
        <f t="shared" si="749"/>
        <v>0</v>
      </c>
      <c r="QT1263" s="51"/>
      <c r="QU1263" s="51"/>
      <c r="QV1263" s="51"/>
      <c r="QW1263" s="25">
        <f t="shared" si="750"/>
        <v>0</v>
      </c>
      <c r="QX1263" s="25">
        <f t="shared" si="751"/>
        <v>0</v>
      </c>
      <c r="QY1263" s="25">
        <f t="shared" si="752"/>
        <v>0</v>
      </c>
      <c r="QZ1263" s="51"/>
      <c r="RA1263" s="51"/>
      <c r="RB1263" s="51"/>
      <c r="RC1263" s="25">
        <f t="shared" si="753"/>
        <v>0</v>
      </c>
      <c r="RD1263" s="25">
        <f t="shared" si="753"/>
        <v>0</v>
      </c>
      <c r="RE1263" s="25">
        <f t="shared" si="753"/>
        <v>0</v>
      </c>
      <c r="RF1263" s="30"/>
      <c r="RG1263" s="30"/>
      <c r="RH1263" s="30"/>
      <c r="RI1263" s="51"/>
      <c r="RJ1263" s="51"/>
      <c r="RK1263" s="51"/>
      <c r="RL1263" s="25">
        <f t="shared" si="754"/>
        <v>0</v>
      </c>
      <c r="RM1263" s="25">
        <f t="shared" si="755"/>
        <v>0</v>
      </c>
      <c r="RN1263" s="25">
        <f t="shared" si="756"/>
        <v>0</v>
      </c>
      <c r="RO1263" s="51"/>
      <c r="RP1263" s="51"/>
      <c r="RQ1263" s="51"/>
      <c r="RR1263" s="25">
        <f t="shared" si="757"/>
        <v>0</v>
      </c>
      <c r="RS1263" s="25">
        <f t="shared" si="758"/>
        <v>0</v>
      </c>
      <c r="RT1263" s="25">
        <f t="shared" si="759"/>
        <v>0</v>
      </c>
      <c r="RU1263" s="51"/>
      <c r="RV1263" s="51"/>
      <c r="RW1263" s="51"/>
      <c r="RX1263" s="25">
        <f t="shared" si="760"/>
        <v>0</v>
      </c>
      <c r="RY1263" s="25">
        <f t="shared" si="760"/>
        <v>0</v>
      </c>
      <c r="RZ1263" s="25">
        <f t="shared" si="760"/>
        <v>0</v>
      </c>
      <c r="SA1263" s="30"/>
      <c r="SB1263" s="30"/>
      <c r="SC1263" s="30"/>
      <c r="SD1263" s="51"/>
      <c r="SE1263" s="51"/>
      <c r="SF1263" s="51"/>
      <c r="SG1263" s="25">
        <f t="shared" si="761"/>
        <v>0</v>
      </c>
      <c r="SH1263" s="25">
        <f t="shared" si="762"/>
        <v>0</v>
      </c>
      <c r="SI1263" s="25">
        <f t="shared" si="763"/>
        <v>0</v>
      </c>
      <c r="SJ1263" s="51"/>
      <c r="SK1263" s="51"/>
      <c r="SL1263" s="51"/>
      <c r="SM1263" s="25">
        <f t="shared" si="764"/>
        <v>0</v>
      </c>
      <c r="SN1263" s="25">
        <f t="shared" si="765"/>
        <v>0</v>
      </c>
      <c r="SO1263" s="25">
        <f t="shared" si="766"/>
        <v>0</v>
      </c>
      <c r="SP1263" s="51"/>
      <c r="SQ1263" s="51"/>
      <c r="SR1263" s="51"/>
      <c r="SS1263" s="25">
        <f t="shared" si="767"/>
        <v>0</v>
      </c>
      <c r="ST1263" s="25">
        <f t="shared" si="767"/>
        <v>0</v>
      </c>
      <c r="SU1263" s="25">
        <f t="shared" si="767"/>
        <v>0</v>
      </c>
      <c r="SV1263" s="30"/>
      <c r="SW1263" s="30"/>
      <c r="SX1263" s="30"/>
      <c r="SY1263" s="51"/>
      <c r="SZ1263" s="51"/>
      <c r="TA1263" s="51"/>
      <c r="TB1263" s="25">
        <f t="shared" si="768"/>
        <v>0</v>
      </c>
      <c r="TC1263" s="25">
        <f t="shared" si="769"/>
        <v>0</v>
      </c>
      <c r="TD1263" s="25">
        <f t="shared" si="770"/>
        <v>0</v>
      </c>
      <c r="TE1263" s="51"/>
      <c r="TF1263" s="51"/>
      <c r="TG1263" s="51"/>
      <c r="TH1263" s="25">
        <f t="shared" si="771"/>
        <v>0</v>
      </c>
      <c r="TI1263" s="25">
        <f t="shared" si="772"/>
        <v>0</v>
      </c>
      <c r="TJ1263" s="25">
        <f t="shared" si="773"/>
        <v>0</v>
      </c>
      <c r="TK1263" s="51"/>
      <c r="TL1263" s="51"/>
      <c r="TM1263" s="51"/>
      <c r="TN1263" s="25">
        <f t="shared" si="774"/>
        <v>0</v>
      </c>
      <c r="TO1263" s="25">
        <f t="shared" si="774"/>
        <v>0</v>
      </c>
      <c r="TP1263" s="25">
        <f t="shared" si="774"/>
        <v>0</v>
      </c>
      <c r="TQ1263" s="30"/>
      <c r="TR1263" s="30"/>
      <c r="TS1263" s="30"/>
      <c r="TT1263" s="51"/>
      <c r="TU1263" s="51"/>
      <c r="TV1263" s="51"/>
      <c r="TW1263" s="25">
        <f t="shared" si="775"/>
        <v>0</v>
      </c>
      <c r="TX1263" s="25">
        <f t="shared" si="776"/>
        <v>0</v>
      </c>
      <c r="TY1263" s="25">
        <f t="shared" si="777"/>
        <v>0</v>
      </c>
      <c r="TZ1263" s="51"/>
      <c r="UA1263" s="51"/>
      <c r="UB1263" s="51"/>
      <c r="UC1263" s="25">
        <f t="shared" si="778"/>
        <v>0</v>
      </c>
      <c r="UD1263" s="25">
        <f t="shared" si="779"/>
        <v>0</v>
      </c>
      <c r="UE1263" s="25">
        <f t="shared" si="780"/>
        <v>0</v>
      </c>
      <c r="UF1263" s="51"/>
      <c r="UG1263" s="51"/>
      <c r="UH1263" s="51"/>
      <c r="UI1263" s="25">
        <f t="shared" si="781"/>
        <v>0</v>
      </c>
      <c r="UJ1263" s="25">
        <f t="shared" si="781"/>
        <v>0</v>
      </c>
      <c r="UK1263" s="25">
        <f t="shared" si="781"/>
        <v>0</v>
      </c>
      <c r="UL1263" s="30"/>
      <c r="UM1263" s="30"/>
      <c r="UN1263" s="30"/>
      <c r="UO1263" s="51"/>
      <c r="UP1263" s="51"/>
      <c r="UQ1263" s="51"/>
      <c r="UR1263" s="25">
        <f t="shared" si="782"/>
        <v>0</v>
      </c>
      <c r="US1263" s="25">
        <f t="shared" si="783"/>
        <v>0</v>
      </c>
      <c r="UT1263" s="25">
        <f t="shared" si="784"/>
        <v>0</v>
      </c>
      <c r="UU1263" s="51"/>
      <c r="UV1263" s="51"/>
      <c r="UW1263" s="51"/>
      <c r="UX1263" s="25">
        <f t="shared" si="785"/>
        <v>392.52</v>
      </c>
      <c r="UY1263" s="25">
        <f t="shared" si="786"/>
        <v>372.78</v>
      </c>
      <c r="UZ1263" s="25">
        <f t="shared" si="787"/>
        <v>364.85</v>
      </c>
      <c r="VA1263" s="51"/>
      <c r="VB1263" s="51"/>
      <c r="VC1263" s="51"/>
      <c r="VD1263" s="25">
        <f t="shared" si="788"/>
        <v>0</v>
      </c>
      <c r="VE1263" s="25">
        <f t="shared" si="788"/>
        <v>0</v>
      </c>
      <c r="VF1263" s="25">
        <f t="shared" si="788"/>
        <v>0</v>
      </c>
      <c r="VG1263" s="30"/>
      <c r="VH1263" s="30"/>
      <c r="VI1263" s="30"/>
      <c r="VJ1263" s="51"/>
      <c r="VK1263" s="51"/>
      <c r="VL1263" s="51"/>
      <c r="VM1263" s="25">
        <f t="shared" si="789"/>
        <v>0</v>
      </c>
      <c r="VN1263" s="25">
        <f t="shared" si="790"/>
        <v>0</v>
      </c>
      <c r="VO1263" s="25">
        <f t="shared" si="791"/>
        <v>0</v>
      </c>
      <c r="VP1263" s="51"/>
      <c r="VQ1263" s="51"/>
      <c r="VR1263" s="51"/>
      <c r="VS1263" s="25">
        <f t="shared" si="792"/>
        <v>0</v>
      </c>
      <c r="VT1263" s="25">
        <f t="shared" si="793"/>
        <v>0</v>
      </c>
      <c r="VU1263" s="25">
        <f t="shared" si="794"/>
        <v>0</v>
      </c>
      <c r="VV1263" s="51"/>
      <c r="VW1263" s="51"/>
      <c r="VX1263" s="51"/>
      <c r="VY1263" s="25">
        <f t="shared" si="795"/>
        <v>0</v>
      </c>
      <c r="VZ1263" s="25">
        <f t="shared" si="795"/>
        <v>0</v>
      </c>
      <c r="WA1263" s="25">
        <f t="shared" si="795"/>
        <v>0</v>
      </c>
      <c r="WB1263" s="30"/>
      <c r="WC1263" s="30"/>
      <c r="WD1263" s="30"/>
      <c r="WE1263" s="51"/>
      <c r="WF1263" s="51"/>
      <c r="WG1263" s="51"/>
      <c r="WH1263" s="25">
        <f t="shared" si="796"/>
        <v>0</v>
      </c>
      <c r="WI1263" s="25">
        <f t="shared" si="797"/>
        <v>0</v>
      </c>
      <c r="WJ1263" s="25">
        <f t="shared" si="798"/>
        <v>0</v>
      </c>
      <c r="WK1263" s="51"/>
      <c r="WL1263" s="51"/>
      <c r="WM1263" s="51"/>
      <c r="WN1263" s="25">
        <f t="shared" si="799"/>
        <v>0</v>
      </c>
      <c r="WO1263" s="25">
        <f t="shared" si="800"/>
        <v>0</v>
      </c>
      <c r="WP1263" s="25">
        <f t="shared" si="801"/>
        <v>0</v>
      </c>
      <c r="WQ1263" s="51"/>
      <c r="WR1263" s="51"/>
      <c r="WS1263" s="51"/>
      <c r="WT1263" s="25">
        <f t="shared" si="802"/>
        <v>0</v>
      </c>
      <c r="WU1263" s="25">
        <f t="shared" si="802"/>
        <v>0</v>
      </c>
      <c r="WV1263" s="25">
        <f t="shared" si="802"/>
        <v>0</v>
      </c>
      <c r="WW1263" s="30"/>
      <c r="WX1263" s="30"/>
      <c r="WY1263" s="30"/>
      <c r="WZ1263" s="51"/>
      <c r="XA1263" s="51"/>
      <c r="XB1263" s="51"/>
      <c r="XC1263" s="25">
        <f t="shared" si="803"/>
        <v>0</v>
      </c>
      <c r="XD1263" s="25">
        <f t="shared" si="804"/>
        <v>0</v>
      </c>
      <c r="XE1263" s="25">
        <f t="shared" si="805"/>
        <v>0</v>
      </c>
      <c r="XF1263" s="51"/>
      <c r="XG1263" s="51"/>
      <c r="XH1263" s="51"/>
      <c r="XI1263" s="25">
        <f t="shared" si="806"/>
        <v>0</v>
      </c>
      <c r="XJ1263" s="25">
        <f t="shared" si="807"/>
        <v>0</v>
      </c>
      <c r="XK1263" s="25">
        <f t="shared" si="808"/>
        <v>0</v>
      </c>
      <c r="XL1263" s="51"/>
      <c r="XM1263" s="51"/>
      <c r="XN1263" s="51"/>
      <c r="XO1263" s="25">
        <f t="shared" si="809"/>
        <v>0</v>
      </c>
      <c r="XP1263" s="25">
        <f t="shared" si="809"/>
        <v>0</v>
      </c>
      <c r="XQ1263" s="25">
        <f t="shared" si="809"/>
        <v>0</v>
      </c>
      <c r="XR1263" s="30"/>
      <c r="XS1263" s="30"/>
      <c r="XT1263" s="30"/>
      <c r="XU1263" s="51"/>
      <c r="XV1263" s="51"/>
      <c r="XW1263" s="51"/>
      <c r="XX1263" s="25">
        <f t="shared" si="810"/>
        <v>0</v>
      </c>
      <c r="XY1263" s="25">
        <f t="shared" si="811"/>
        <v>0</v>
      </c>
      <c r="XZ1263" s="25">
        <f t="shared" si="812"/>
        <v>0</v>
      </c>
      <c r="YA1263" s="51"/>
      <c r="YB1263" s="51"/>
      <c r="YC1263" s="51"/>
      <c r="YD1263" s="25">
        <f t="shared" si="813"/>
        <v>0</v>
      </c>
      <c r="YE1263" s="25">
        <f t="shared" si="814"/>
        <v>0</v>
      </c>
      <c r="YF1263" s="25">
        <f t="shared" si="815"/>
        <v>0</v>
      </c>
      <c r="YG1263" s="51"/>
      <c r="YH1263" s="51"/>
      <c r="YI1263" s="51"/>
      <c r="YJ1263" s="25">
        <f t="shared" si="816"/>
        <v>0</v>
      </c>
      <c r="YK1263" s="25">
        <f t="shared" si="816"/>
        <v>0</v>
      </c>
      <c r="YL1263" s="25">
        <f t="shared" si="816"/>
        <v>0</v>
      </c>
      <c r="YM1263" s="59">
        <f t="shared" si="817"/>
        <v>0</v>
      </c>
      <c r="YN1263" s="59">
        <f t="shared" si="817"/>
        <v>0</v>
      </c>
      <c r="YO1263" s="59">
        <f t="shared" si="817"/>
        <v>0</v>
      </c>
      <c r="YP1263" s="51"/>
      <c r="YQ1263" s="51"/>
      <c r="YR1263" s="51"/>
      <c r="YS1263" s="25">
        <f t="shared" si="818"/>
        <v>0</v>
      </c>
      <c r="YT1263" s="25">
        <f t="shared" si="819"/>
        <v>0</v>
      </c>
      <c r="YU1263" s="25">
        <f t="shared" si="820"/>
        <v>0</v>
      </c>
      <c r="YV1263" s="51"/>
      <c r="YW1263" s="51"/>
      <c r="YX1263" s="51"/>
      <c r="YY1263" s="25">
        <f t="shared" si="821"/>
        <v>578.58000000000004</v>
      </c>
      <c r="YZ1263" s="25">
        <f t="shared" si="822"/>
        <v>548.03</v>
      </c>
      <c r="ZA1263" s="25">
        <f t="shared" si="823"/>
        <v>536.41</v>
      </c>
      <c r="ZB1263" s="51"/>
      <c r="ZC1263" s="51"/>
      <c r="ZD1263" s="51"/>
      <c r="ZE1263" s="25">
        <f t="shared" si="824"/>
        <v>0</v>
      </c>
      <c r="ZF1263" s="25">
        <f t="shared" si="824"/>
        <v>0</v>
      </c>
      <c r="ZG1263" s="25">
        <f t="shared" si="824"/>
        <v>0</v>
      </c>
    </row>
    <row r="1264" spans="1:683" ht="36" hidden="1">
      <c r="A1264" s="26" t="s">
        <v>223</v>
      </c>
      <c r="B1264" s="87" t="s">
        <v>92</v>
      </c>
      <c r="C1264" s="5"/>
      <c r="D1264" s="160"/>
      <c r="E1264" s="76"/>
      <c r="F1264" s="38"/>
      <c r="G1264" s="38"/>
      <c r="H1264" s="38"/>
      <c r="I1264" s="25">
        <f t="shared" si="825"/>
        <v>21108.77</v>
      </c>
      <c r="J1264" s="25">
        <f t="shared" si="825"/>
        <v>21108.77</v>
      </c>
      <c r="K1264" s="25">
        <f t="shared" si="825"/>
        <v>21108.77</v>
      </c>
      <c r="L1264" s="30"/>
      <c r="M1264" s="30"/>
      <c r="N1264" s="30"/>
      <c r="O1264" s="51"/>
      <c r="P1264" s="51"/>
      <c r="Q1264" s="51"/>
      <c r="R1264" s="25">
        <f t="shared" si="826"/>
        <v>0</v>
      </c>
      <c r="S1264" s="25">
        <f t="shared" si="827"/>
        <v>0</v>
      </c>
      <c r="T1264" s="25">
        <f t="shared" si="828"/>
        <v>0</v>
      </c>
      <c r="U1264" s="51"/>
      <c r="V1264" s="51"/>
      <c r="W1264" s="51"/>
      <c r="X1264" s="25">
        <f t="shared" si="603"/>
        <v>0</v>
      </c>
      <c r="Y1264" s="25">
        <f t="shared" si="604"/>
        <v>0</v>
      </c>
      <c r="Z1264" s="25">
        <f t="shared" si="605"/>
        <v>0</v>
      </c>
      <c r="AA1264" s="51"/>
      <c r="AB1264" s="51"/>
      <c r="AC1264" s="51"/>
      <c r="AD1264" s="25">
        <f t="shared" si="606"/>
        <v>0</v>
      </c>
      <c r="AE1264" s="25">
        <f t="shared" si="606"/>
        <v>0</v>
      </c>
      <c r="AF1264" s="25">
        <f t="shared" si="606"/>
        <v>0</v>
      </c>
      <c r="AG1264" s="30"/>
      <c r="AH1264" s="30"/>
      <c r="AI1264" s="30"/>
      <c r="AJ1264" s="51"/>
      <c r="AK1264" s="51"/>
      <c r="AL1264" s="51"/>
      <c r="AM1264" s="25">
        <f t="shared" si="607"/>
        <v>0</v>
      </c>
      <c r="AN1264" s="25">
        <f t="shared" si="608"/>
        <v>0</v>
      </c>
      <c r="AO1264" s="25">
        <f t="shared" si="609"/>
        <v>0</v>
      </c>
      <c r="AP1264" s="51"/>
      <c r="AQ1264" s="51"/>
      <c r="AR1264" s="51"/>
      <c r="AS1264" s="25">
        <f t="shared" si="610"/>
        <v>0</v>
      </c>
      <c r="AT1264" s="25">
        <f t="shared" si="611"/>
        <v>0</v>
      </c>
      <c r="AU1264" s="25">
        <f t="shared" si="612"/>
        <v>0</v>
      </c>
      <c r="AV1264" s="51"/>
      <c r="AW1264" s="51"/>
      <c r="AX1264" s="51"/>
      <c r="AY1264" s="25">
        <f t="shared" si="613"/>
        <v>0</v>
      </c>
      <c r="AZ1264" s="25">
        <f t="shared" si="613"/>
        <v>0</v>
      </c>
      <c r="BA1264" s="25">
        <f t="shared" si="613"/>
        <v>0</v>
      </c>
      <c r="BB1264" s="30"/>
      <c r="BC1264" s="30"/>
      <c r="BD1264" s="30"/>
      <c r="BE1264" s="51"/>
      <c r="BF1264" s="51"/>
      <c r="BG1264" s="51"/>
      <c r="BH1264" s="25">
        <f t="shared" si="614"/>
        <v>0</v>
      </c>
      <c r="BI1264" s="25">
        <f t="shared" si="615"/>
        <v>0</v>
      </c>
      <c r="BJ1264" s="25">
        <f t="shared" si="616"/>
        <v>0</v>
      </c>
      <c r="BK1264" s="51"/>
      <c r="BL1264" s="51"/>
      <c r="BM1264" s="51"/>
      <c r="BN1264" s="25">
        <f t="shared" si="617"/>
        <v>0</v>
      </c>
      <c r="BO1264" s="25">
        <f t="shared" si="618"/>
        <v>0</v>
      </c>
      <c r="BP1264" s="25">
        <f t="shared" si="619"/>
        <v>0</v>
      </c>
      <c r="BQ1264" s="51"/>
      <c r="BR1264" s="51"/>
      <c r="BS1264" s="51"/>
      <c r="BT1264" s="25">
        <f t="shared" si="620"/>
        <v>0</v>
      </c>
      <c r="BU1264" s="25">
        <f t="shared" si="620"/>
        <v>0</v>
      </c>
      <c r="BV1264" s="25">
        <f t="shared" si="620"/>
        <v>0</v>
      </c>
      <c r="BW1264" s="30"/>
      <c r="BX1264" s="30"/>
      <c r="BY1264" s="30"/>
      <c r="BZ1264" s="51"/>
      <c r="CA1264" s="51"/>
      <c r="CB1264" s="51"/>
      <c r="CC1264" s="25">
        <f t="shared" si="621"/>
        <v>0</v>
      </c>
      <c r="CD1264" s="25">
        <f t="shared" si="622"/>
        <v>0</v>
      </c>
      <c r="CE1264" s="25">
        <f t="shared" si="623"/>
        <v>0</v>
      </c>
      <c r="CF1264" s="51"/>
      <c r="CG1264" s="51"/>
      <c r="CH1264" s="51"/>
      <c r="CI1264" s="25">
        <f t="shared" si="624"/>
        <v>0</v>
      </c>
      <c r="CJ1264" s="25">
        <f t="shared" si="625"/>
        <v>0</v>
      </c>
      <c r="CK1264" s="25">
        <f t="shared" si="626"/>
        <v>0</v>
      </c>
      <c r="CL1264" s="51"/>
      <c r="CM1264" s="51"/>
      <c r="CN1264" s="51"/>
      <c r="CO1264" s="25">
        <f t="shared" si="627"/>
        <v>0</v>
      </c>
      <c r="CP1264" s="25">
        <f t="shared" si="627"/>
        <v>0</v>
      </c>
      <c r="CQ1264" s="25">
        <f t="shared" si="627"/>
        <v>0</v>
      </c>
      <c r="CR1264" s="30"/>
      <c r="CS1264" s="30"/>
      <c r="CT1264" s="30"/>
      <c r="CU1264" s="51"/>
      <c r="CV1264" s="51"/>
      <c r="CW1264" s="51"/>
      <c r="CX1264" s="25">
        <f t="shared" si="628"/>
        <v>0</v>
      </c>
      <c r="CY1264" s="25">
        <f t="shared" si="629"/>
        <v>0</v>
      </c>
      <c r="CZ1264" s="25">
        <f t="shared" si="630"/>
        <v>0</v>
      </c>
      <c r="DA1264" s="51"/>
      <c r="DB1264" s="51"/>
      <c r="DC1264" s="51"/>
      <c r="DD1264" s="25">
        <f t="shared" si="631"/>
        <v>0</v>
      </c>
      <c r="DE1264" s="25">
        <f t="shared" si="632"/>
        <v>0</v>
      </c>
      <c r="DF1264" s="25">
        <f t="shared" si="633"/>
        <v>0</v>
      </c>
      <c r="DG1264" s="51"/>
      <c r="DH1264" s="51"/>
      <c r="DI1264" s="51"/>
      <c r="DJ1264" s="25">
        <f t="shared" si="634"/>
        <v>0</v>
      </c>
      <c r="DK1264" s="25">
        <f t="shared" si="634"/>
        <v>0</v>
      </c>
      <c r="DL1264" s="25">
        <f t="shared" si="634"/>
        <v>0</v>
      </c>
      <c r="DM1264" s="30"/>
      <c r="DN1264" s="30"/>
      <c r="DO1264" s="30"/>
      <c r="DP1264" s="51"/>
      <c r="DQ1264" s="51"/>
      <c r="DR1264" s="51"/>
      <c r="DS1264" s="25">
        <f t="shared" si="635"/>
        <v>0</v>
      </c>
      <c r="DT1264" s="25">
        <f t="shared" si="636"/>
        <v>0</v>
      </c>
      <c r="DU1264" s="25">
        <f t="shared" si="637"/>
        <v>0</v>
      </c>
      <c r="DV1264" s="51"/>
      <c r="DW1264" s="51"/>
      <c r="DX1264" s="51"/>
      <c r="DY1264" s="25">
        <f t="shared" si="638"/>
        <v>0</v>
      </c>
      <c r="DZ1264" s="25">
        <f t="shared" si="639"/>
        <v>0</v>
      </c>
      <c r="EA1264" s="25">
        <f t="shared" si="640"/>
        <v>0</v>
      </c>
      <c r="EB1264" s="51"/>
      <c r="EC1264" s="51"/>
      <c r="ED1264" s="51"/>
      <c r="EE1264" s="25">
        <f t="shared" si="641"/>
        <v>0</v>
      </c>
      <c r="EF1264" s="25">
        <f t="shared" si="641"/>
        <v>0</v>
      </c>
      <c r="EG1264" s="25">
        <f t="shared" si="641"/>
        <v>0</v>
      </c>
      <c r="EH1264" s="30"/>
      <c r="EI1264" s="30"/>
      <c r="EJ1264" s="30"/>
      <c r="EK1264" s="51"/>
      <c r="EL1264" s="51"/>
      <c r="EM1264" s="51"/>
      <c r="EN1264" s="25">
        <f t="shared" si="642"/>
        <v>0</v>
      </c>
      <c r="EO1264" s="25">
        <f t="shared" si="643"/>
        <v>0</v>
      </c>
      <c r="EP1264" s="25">
        <f t="shared" si="644"/>
        <v>0</v>
      </c>
      <c r="EQ1264" s="51"/>
      <c r="ER1264" s="51"/>
      <c r="ES1264" s="51"/>
      <c r="ET1264" s="25">
        <f t="shared" si="645"/>
        <v>0</v>
      </c>
      <c r="EU1264" s="25">
        <f t="shared" si="646"/>
        <v>0</v>
      </c>
      <c r="EV1264" s="25">
        <f t="shared" si="647"/>
        <v>0</v>
      </c>
      <c r="EW1264" s="51"/>
      <c r="EX1264" s="51"/>
      <c r="EY1264" s="51"/>
      <c r="EZ1264" s="25">
        <f t="shared" si="648"/>
        <v>0</v>
      </c>
      <c r="FA1264" s="25">
        <f t="shared" si="648"/>
        <v>0</v>
      </c>
      <c r="FB1264" s="25">
        <f t="shared" si="648"/>
        <v>0</v>
      </c>
      <c r="FC1264" s="30"/>
      <c r="FD1264" s="30"/>
      <c r="FE1264" s="30"/>
      <c r="FF1264" s="51"/>
      <c r="FG1264" s="51"/>
      <c r="FH1264" s="51"/>
      <c r="FI1264" s="25">
        <f t="shared" si="649"/>
        <v>0</v>
      </c>
      <c r="FJ1264" s="25">
        <f t="shared" si="650"/>
        <v>0</v>
      </c>
      <c r="FK1264" s="25">
        <f t="shared" si="651"/>
        <v>0</v>
      </c>
      <c r="FL1264" s="51"/>
      <c r="FM1264" s="51"/>
      <c r="FN1264" s="51"/>
      <c r="FO1264" s="25">
        <f t="shared" si="652"/>
        <v>0</v>
      </c>
      <c r="FP1264" s="25">
        <f t="shared" si="653"/>
        <v>0</v>
      </c>
      <c r="FQ1264" s="25">
        <f t="shared" si="654"/>
        <v>0</v>
      </c>
      <c r="FR1264" s="51"/>
      <c r="FS1264" s="51"/>
      <c r="FT1264" s="51"/>
      <c r="FU1264" s="25">
        <f t="shared" si="655"/>
        <v>0</v>
      </c>
      <c r="FV1264" s="25">
        <f t="shared" si="655"/>
        <v>0</v>
      </c>
      <c r="FW1264" s="25">
        <f t="shared" si="655"/>
        <v>0</v>
      </c>
      <c r="FX1264" s="30"/>
      <c r="FY1264" s="30"/>
      <c r="FZ1264" s="30"/>
      <c r="GA1264" s="51"/>
      <c r="GB1264" s="51"/>
      <c r="GC1264" s="51"/>
      <c r="GD1264" s="25">
        <f t="shared" si="656"/>
        <v>0</v>
      </c>
      <c r="GE1264" s="25">
        <f t="shared" si="657"/>
        <v>0</v>
      </c>
      <c r="GF1264" s="25">
        <f t="shared" si="658"/>
        <v>0</v>
      </c>
      <c r="GG1264" s="51"/>
      <c r="GH1264" s="51"/>
      <c r="GI1264" s="51"/>
      <c r="GJ1264" s="25">
        <f t="shared" si="659"/>
        <v>0</v>
      </c>
      <c r="GK1264" s="25">
        <f t="shared" si="660"/>
        <v>0</v>
      </c>
      <c r="GL1264" s="25">
        <f t="shared" si="661"/>
        <v>0</v>
      </c>
      <c r="GM1264" s="51"/>
      <c r="GN1264" s="51"/>
      <c r="GO1264" s="51"/>
      <c r="GP1264" s="25">
        <f t="shared" si="662"/>
        <v>0</v>
      </c>
      <c r="GQ1264" s="25">
        <f t="shared" si="662"/>
        <v>0</v>
      </c>
      <c r="GR1264" s="25">
        <f t="shared" si="662"/>
        <v>0</v>
      </c>
      <c r="GS1264" s="30"/>
      <c r="GT1264" s="30"/>
      <c r="GU1264" s="30"/>
      <c r="GV1264" s="51"/>
      <c r="GW1264" s="51"/>
      <c r="GX1264" s="51"/>
      <c r="GY1264" s="25">
        <f t="shared" si="663"/>
        <v>0</v>
      </c>
      <c r="GZ1264" s="25">
        <f t="shared" si="664"/>
        <v>0</v>
      </c>
      <c r="HA1264" s="25">
        <f t="shared" si="665"/>
        <v>0</v>
      </c>
      <c r="HB1264" s="51"/>
      <c r="HC1264" s="51"/>
      <c r="HD1264" s="51"/>
      <c r="HE1264" s="25">
        <f t="shared" si="666"/>
        <v>7429.7</v>
      </c>
      <c r="HF1264" s="25">
        <f t="shared" si="667"/>
        <v>7020.28</v>
      </c>
      <c r="HG1264" s="25">
        <f t="shared" si="668"/>
        <v>6872.63</v>
      </c>
      <c r="HH1264" s="51"/>
      <c r="HI1264" s="51"/>
      <c r="HJ1264" s="51"/>
      <c r="HK1264" s="25">
        <f t="shared" si="669"/>
        <v>0</v>
      </c>
      <c r="HL1264" s="25">
        <f t="shared" si="669"/>
        <v>0</v>
      </c>
      <c r="HM1264" s="25">
        <f t="shared" si="669"/>
        <v>0</v>
      </c>
      <c r="HN1264" s="30"/>
      <c r="HO1264" s="30"/>
      <c r="HP1264" s="30"/>
      <c r="HQ1264" s="51"/>
      <c r="HR1264" s="51"/>
      <c r="HS1264" s="51"/>
      <c r="HT1264" s="25">
        <f t="shared" si="670"/>
        <v>0</v>
      </c>
      <c r="HU1264" s="25">
        <f t="shared" si="671"/>
        <v>0</v>
      </c>
      <c r="HV1264" s="25">
        <f t="shared" si="672"/>
        <v>0</v>
      </c>
      <c r="HW1264" s="51"/>
      <c r="HX1264" s="51"/>
      <c r="HY1264" s="51"/>
      <c r="HZ1264" s="25">
        <f t="shared" si="673"/>
        <v>0</v>
      </c>
      <c r="IA1264" s="25">
        <f t="shared" si="674"/>
        <v>0</v>
      </c>
      <c r="IB1264" s="25">
        <f t="shared" si="675"/>
        <v>0</v>
      </c>
      <c r="IC1264" s="51"/>
      <c r="ID1264" s="51"/>
      <c r="IE1264" s="51"/>
      <c r="IF1264" s="25">
        <f t="shared" si="676"/>
        <v>0</v>
      </c>
      <c r="IG1264" s="25">
        <f t="shared" si="676"/>
        <v>0</v>
      </c>
      <c r="IH1264" s="25">
        <f t="shared" si="676"/>
        <v>0</v>
      </c>
      <c r="II1264" s="30"/>
      <c r="IJ1264" s="30"/>
      <c r="IK1264" s="30"/>
      <c r="IL1264" s="51"/>
      <c r="IM1264" s="51"/>
      <c r="IN1264" s="51"/>
      <c r="IO1264" s="25">
        <f t="shared" si="677"/>
        <v>0</v>
      </c>
      <c r="IP1264" s="25">
        <f t="shared" si="678"/>
        <v>0</v>
      </c>
      <c r="IQ1264" s="25">
        <f t="shared" si="679"/>
        <v>0</v>
      </c>
      <c r="IR1264" s="51"/>
      <c r="IS1264" s="51"/>
      <c r="IT1264" s="51"/>
      <c r="IU1264" s="25">
        <f t="shared" si="680"/>
        <v>0</v>
      </c>
      <c r="IV1264" s="25">
        <f t="shared" si="681"/>
        <v>0</v>
      </c>
      <c r="IW1264" s="25">
        <f t="shared" si="682"/>
        <v>0</v>
      </c>
      <c r="IX1264" s="51"/>
      <c r="IY1264" s="51"/>
      <c r="IZ1264" s="51"/>
      <c r="JA1264" s="25">
        <f t="shared" si="683"/>
        <v>0</v>
      </c>
      <c r="JB1264" s="25">
        <f t="shared" si="683"/>
        <v>0</v>
      </c>
      <c r="JC1264" s="25">
        <f t="shared" si="683"/>
        <v>0</v>
      </c>
      <c r="JD1264" s="30"/>
      <c r="JE1264" s="30"/>
      <c r="JF1264" s="30"/>
      <c r="JG1264" s="51"/>
      <c r="JH1264" s="51"/>
      <c r="JI1264" s="51"/>
      <c r="JJ1264" s="25">
        <f t="shared" si="684"/>
        <v>0</v>
      </c>
      <c r="JK1264" s="25">
        <f t="shared" si="685"/>
        <v>0</v>
      </c>
      <c r="JL1264" s="25">
        <f t="shared" si="686"/>
        <v>0</v>
      </c>
      <c r="JM1264" s="51"/>
      <c r="JN1264" s="51"/>
      <c r="JO1264" s="51"/>
      <c r="JP1264" s="25">
        <f t="shared" si="687"/>
        <v>0</v>
      </c>
      <c r="JQ1264" s="25">
        <f t="shared" si="688"/>
        <v>0</v>
      </c>
      <c r="JR1264" s="25">
        <f t="shared" si="689"/>
        <v>0</v>
      </c>
      <c r="JS1264" s="51"/>
      <c r="JT1264" s="51"/>
      <c r="JU1264" s="51"/>
      <c r="JV1264" s="25">
        <f t="shared" si="690"/>
        <v>0</v>
      </c>
      <c r="JW1264" s="25">
        <f t="shared" si="690"/>
        <v>0</v>
      </c>
      <c r="JX1264" s="25">
        <f t="shared" si="690"/>
        <v>0</v>
      </c>
      <c r="JY1264" s="30"/>
      <c r="JZ1264" s="30"/>
      <c r="KA1264" s="30"/>
      <c r="KB1264" s="51"/>
      <c r="KC1264" s="51"/>
      <c r="KD1264" s="51"/>
      <c r="KE1264" s="25">
        <f t="shared" si="691"/>
        <v>0</v>
      </c>
      <c r="KF1264" s="25">
        <f t="shared" si="692"/>
        <v>0</v>
      </c>
      <c r="KG1264" s="25">
        <f t="shared" si="693"/>
        <v>0</v>
      </c>
      <c r="KH1264" s="51"/>
      <c r="KI1264" s="51"/>
      <c r="KJ1264" s="51"/>
      <c r="KK1264" s="25">
        <f t="shared" si="694"/>
        <v>0</v>
      </c>
      <c r="KL1264" s="25">
        <f t="shared" si="695"/>
        <v>0</v>
      </c>
      <c r="KM1264" s="25">
        <f t="shared" si="696"/>
        <v>0</v>
      </c>
      <c r="KN1264" s="51"/>
      <c r="KO1264" s="51"/>
      <c r="KP1264" s="51"/>
      <c r="KQ1264" s="25">
        <f t="shared" si="697"/>
        <v>0</v>
      </c>
      <c r="KR1264" s="25">
        <f t="shared" si="697"/>
        <v>0</v>
      </c>
      <c r="KS1264" s="25">
        <f t="shared" si="697"/>
        <v>0</v>
      </c>
      <c r="KT1264" s="30"/>
      <c r="KU1264" s="30"/>
      <c r="KV1264" s="30"/>
      <c r="KW1264" s="51"/>
      <c r="KX1264" s="51"/>
      <c r="KY1264" s="51"/>
      <c r="KZ1264" s="25">
        <f t="shared" si="698"/>
        <v>0</v>
      </c>
      <c r="LA1264" s="25">
        <f t="shared" si="699"/>
        <v>0</v>
      </c>
      <c r="LB1264" s="25">
        <f t="shared" si="700"/>
        <v>0</v>
      </c>
      <c r="LC1264" s="51"/>
      <c r="LD1264" s="51"/>
      <c r="LE1264" s="51"/>
      <c r="LF1264" s="25">
        <f t="shared" si="701"/>
        <v>0</v>
      </c>
      <c r="LG1264" s="25">
        <f t="shared" si="702"/>
        <v>0</v>
      </c>
      <c r="LH1264" s="25">
        <f t="shared" si="703"/>
        <v>0</v>
      </c>
      <c r="LI1264" s="51"/>
      <c r="LJ1264" s="51"/>
      <c r="LK1264" s="51"/>
      <c r="LL1264" s="25">
        <f t="shared" si="704"/>
        <v>0</v>
      </c>
      <c r="LM1264" s="25">
        <f t="shared" si="704"/>
        <v>0</v>
      </c>
      <c r="LN1264" s="25">
        <f t="shared" si="704"/>
        <v>0</v>
      </c>
      <c r="LO1264" s="30"/>
      <c r="LP1264" s="30"/>
      <c r="LQ1264" s="30"/>
      <c r="LR1264" s="51"/>
      <c r="LS1264" s="51"/>
      <c r="LT1264" s="51"/>
      <c r="LU1264" s="25">
        <f t="shared" si="705"/>
        <v>0</v>
      </c>
      <c r="LV1264" s="25">
        <f t="shared" si="706"/>
        <v>0</v>
      </c>
      <c r="LW1264" s="25">
        <f t="shared" si="707"/>
        <v>0</v>
      </c>
      <c r="LX1264" s="51"/>
      <c r="LY1264" s="51"/>
      <c r="LZ1264" s="51"/>
      <c r="MA1264" s="25">
        <f t="shared" si="708"/>
        <v>0</v>
      </c>
      <c r="MB1264" s="25">
        <f t="shared" si="709"/>
        <v>0</v>
      </c>
      <c r="MC1264" s="25">
        <f t="shared" si="710"/>
        <v>0</v>
      </c>
      <c r="MD1264" s="51"/>
      <c r="ME1264" s="51"/>
      <c r="MF1264" s="51"/>
      <c r="MG1264" s="25">
        <f t="shared" si="711"/>
        <v>0</v>
      </c>
      <c r="MH1264" s="25">
        <f t="shared" si="711"/>
        <v>0</v>
      </c>
      <c r="MI1264" s="25">
        <f t="shared" si="711"/>
        <v>0</v>
      </c>
      <c r="MJ1264" s="30"/>
      <c r="MK1264" s="30"/>
      <c r="ML1264" s="30"/>
      <c r="MM1264" s="51"/>
      <c r="MN1264" s="51"/>
      <c r="MO1264" s="51"/>
      <c r="MP1264" s="25">
        <f t="shared" si="712"/>
        <v>0</v>
      </c>
      <c r="MQ1264" s="25">
        <f t="shared" si="713"/>
        <v>0</v>
      </c>
      <c r="MR1264" s="25">
        <f t="shared" si="714"/>
        <v>0</v>
      </c>
      <c r="MS1264" s="51"/>
      <c r="MT1264" s="51"/>
      <c r="MU1264" s="51"/>
      <c r="MV1264" s="25">
        <f t="shared" si="715"/>
        <v>0</v>
      </c>
      <c r="MW1264" s="25">
        <f t="shared" si="716"/>
        <v>0</v>
      </c>
      <c r="MX1264" s="25">
        <f t="shared" si="717"/>
        <v>0</v>
      </c>
      <c r="MY1264" s="51"/>
      <c r="MZ1264" s="51"/>
      <c r="NA1264" s="51"/>
      <c r="NB1264" s="25">
        <f t="shared" si="718"/>
        <v>0</v>
      </c>
      <c r="NC1264" s="25">
        <f t="shared" si="718"/>
        <v>0</v>
      </c>
      <c r="ND1264" s="25">
        <f t="shared" si="718"/>
        <v>0</v>
      </c>
      <c r="NE1264" s="30"/>
      <c r="NF1264" s="30"/>
      <c r="NG1264" s="30"/>
      <c r="NH1264" s="51"/>
      <c r="NI1264" s="51"/>
      <c r="NJ1264" s="51"/>
      <c r="NK1264" s="25">
        <f t="shared" si="719"/>
        <v>0</v>
      </c>
      <c r="NL1264" s="25">
        <f t="shared" si="720"/>
        <v>0</v>
      </c>
      <c r="NM1264" s="25">
        <f t="shared" si="721"/>
        <v>0</v>
      </c>
      <c r="NN1264" s="51"/>
      <c r="NO1264" s="51"/>
      <c r="NP1264" s="51"/>
      <c r="NQ1264" s="25">
        <f t="shared" si="722"/>
        <v>0</v>
      </c>
      <c r="NR1264" s="25">
        <f t="shared" si="723"/>
        <v>0</v>
      </c>
      <c r="NS1264" s="25">
        <f t="shared" si="724"/>
        <v>0</v>
      </c>
      <c r="NT1264" s="51"/>
      <c r="NU1264" s="51"/>
      <c r="NV1264" s="51"/>
      <c r="NW1264" s="25">
        <f t="shared" si="725"/>
        <v>0</v>
      </c>
      <c r="NX1264" s="25">
        <f t="shared" si="725"/>
        <v>0</v>
      </c>
      <c r="NY1264" s="25">
        <f t="shared" si="725"/>
        <v>0</v>
      </c>
      <c r="NZ1264" s="30"/>
      <c r="OA1264" s="30"/>
      <c r="OB1264" s="30"/>
      <c r="OC1264" s="51"/>
      <c r="OD1264" s="51"/>
      <c r="OE1264" s="51"/>
      <c r="OF1264" s="25">
        <f t="shared" si="726"/>
        <v>0</v>
      </c>
      <c r="OG1264" s="25">
        <f t="shared" si="727"/>
        <v>0</v>
      </c>
      <c r="OH1264" s="25">
        <f t="shared" si="728"/>
        <v>0</v>
      </c>
      <c r="OI1264" s="51"/>
      <c r="OJ1264" s="51"/>
      <c r="OK1264" s="51"/>
      <c r="OL1264" s="25">
        <f t="shared" si="729"/>
        <v>0</v>
      </c>
      <c r="OM1264" s="25">
        <f t="shared" si="730"/>
        <v>0</v>
      </c>
      <c r="ON1264" s="25">
        <f t="shared" si="731"/>
        <v>0</v>
      </c>
      <c r="OO1264" s="51"/>
      <c r="OP1264" s="51"/>
      <c r="OQ1264" s="51"/>
      <c r="OR1264" s="25">
        <f t="shared" si="732"/>
        <v>0</v>
      </c>
      <c r="OS1264" s="25">
        <f t="shared" si="732"/>
        <v>0</v>
      </c>
      <c r="OT1264" s="25">
        <f t="shared" si="732"/>
        <v>0</v>
      </c>
      <c r="OU1264" s="30"/>
      <c r="OV1264" s="30"/>
      <c r="OW1264" s="30"/>
      <c r="OX1264" s="51"/>
      <c r="OY1264" s="51"/>
      <c r="OZ1264" s="51"/>
      <c r="PA1264" s="25">
        <f t="shared" si="733"/>
        <v>0</v>
      </c>
      <c r="PB1264" s="25">
        <f t="shared" si="734"/>
        <v>0</v>
      </c>
      <c r="PC1264" s="25">
        <f t="shared" si="735"/>
        <v>0</v>
      </c>
      <c r="PD1264" s="51"/>
      <c r="PE1264" s="51"/>
      <c r="PF1264" s="51"/>
      <c r="PG1264" s="25">
        <f t="shared" si="736"/>
        <v>0</v>
      </c>
      <c r="PH1264" s="25">
        <f t="shared" si="737"/>
        <v>0</v>
      </c>
      <c r="PI1264" s="25">
        <f t="shared" si="738"/>
        <v>0</v>
      </c>
      <c r="PJ1264" s="51"/>
      <c r="PK1264" s="51"/>
      <c r="PL1264" s="51"/>
      <c r="PM1264" s="25">
        <f t="shared" si="739"/>
        <v>0</v>
      </c>
      <c r="PN1264" s="25">
        <f t="shared" si="739"/>
        <v>0</v>
      </c>
      <c r="PO1264" s="25">
        <f t="shared" si="739"/>
        <v>0</v>
      </c>
      <c r="PP1264" s="30"/>
      <c r="PQ1264" s="30"/>
      <c r="PR1264" s="30"/>
      <c r="PS1264" s="51"/>
      <c r="PT1264" s="51"/>
      <c r="PU1264" s="51"/>
      <c r="PV1264" s="25">
        <f t="shared" si="740"/>
        <v>0</v>
      </c>
      <c r="PW1264" s="25">
        <f t="shared" si="741"/>
        <v>0</v>
      </c>
      <c r="PX1264" s="25">
        <f t="shared" si="742"/>
        <v>0</v>
      </c>
      <c r="PY1264" s="51"/>
      <c r="PZ1264" s="51"/>
      <c r="QA1264" s="51"/>
      <c r="QB1264" s="25">
        <f t="shared" si="743"/>
        <v>0</v>
      </c>
      <c r="QC1264" s="25">
        <f t="shared" si="744"/>
        <v>0</v>
      </c>
      <c r="QD1264" s="25">
        <f t="shared" si="745"/>
        <v>0</v>
      </c>
      <c r="QE1264" s="51"/>
      <c r="QF1264" s="51"/>
      <c r="QG1264" s="51"/>
      <c r="QH1264" s="25">
        <f t="shared" si="746"/>
        <v>0</v>
      </c>
      <c r="QI1264" s="25">
        <f t="shared" si="746"/>
        <v>0</v>
      </c>
      <c r="QJ1264" s="25">
        <f t="shared" si="746"/>
        <v>0</v>
      </c>
      <c r="QK1264" s="30"/>
      <c r="QL1264" s="30"/>
      <c r="QM1264" s="30"/>
      <c r="QN1264" s="51"/>
      <c r="QO1264" s="51"/>
      <c r="QP1264" s="51"/>
      <c r="QQ1264" s="25">
        <f t="shared" si="747"/>
        <v>0</v>
      </c>
      <c r="QR1264" s="25">
        <f t="shared" si="748"/>
        <v>0</v>
      </c>
      <c r="QS1264" s="25">
        <f t="shared" si="749"/>
        <v>0</v>
      </c>
      <c r="QT1264" s="51"/>
      <c r="QU1264" s="51"/>
      <c r="QV1264" s="51"/>
      <c r="QW1264" s="25">
        <f t="shared" si="750"/>
        <v>0</v>
      </c>
      <c r="QX1264" s="25">
        <f t="shared" si="751"/>
        <v>0</v>
      </c>
      <c r="QY1264" s="25">
        <f t="shared" si="752"/>
        <v>0</v>
      </c>
      <c r="QZ1264" s="51"/>
      <c r="RA1264" s="51"/>
      <c r="RB1264" s="51"/>
      <c r="RC1264" s="25">
        <f t="shared" si="753"/>
        <v>0</v>
      </c>
      <c r="RD1264" s="25">
        <f t="shared" si="753"/>
        <v>0</v>
      </c>
      <c r="RE1264" s="25">
        <f t="shared" si="753"/>
        <v>0</v>
      </c>
      <c r="RF1264" s="30"/>
      <c r="RG1264" s="30"/>
      <c r="RH1264" s="30"/>
      <c r="RI1264" s="51"/>
      <c r="RJ1264" s="51"/>
      <c r="RK1264" s="51"/>
      <c r="RL1264" s="25">
        <f t="shared" si="754"/>
        <v>0</v>
      </c>
      <c r="RM1264" s="25">
        <f t="shared" si="755"/>
        <v>0</v>
      </c>
      <c r="RN1264" s="25">
        <f t="shared" si="756"/>
        <v>0</v>
      </c>
      <c r="RO1264" s="51"/>
      <c r="RP1264" s="51"/>
      <c r="RQ1264" s="51"/>
      <c r="RR1264" s="25">
        <f t="shared" si="757"/>
        <v>0</v>
      </c>
      <c r="RS1264" s="25">
        <f t="shared" si="758"/>
        <v>0</v>
      </c>
      <c r="RT1264" s="25">
        <f t="shared" si="759"/>
        <v>0</v>
      </c>
      <c r="RU1264" s="51"/>
      <c r="RV1264" s="51"/>
      <c r="RW1264" s="51"/>
      <c r="RX1264" s="25">
        <f t="shared" si="760"/>
        <v>0</v>
      </c>
      <c r="RY1264" s="25">
        <f t="shared" si="760"/>
        <v>0</v>
      </c>
      <c r="RZ1264" s="25">
        <f t="shared" si="760"/>
        <v>0</v>
      </c>
      <c r="SA1264" s="30"/>
      <c r="SB1264" s="30"/>
      <c r="SC1264" s="30"/>
      <c r="SD1264" s="51"/>
      <c r="SE1264" s="51"/>
      <c r="SF1264" s="51"/>
      <c r="SG1264" s="25">
        <f t="shared" si="761"/>
        <v>0</v>
      </c>
      <c r="SH1264" s="25">
        <f t="shared" si="762"/>
        <v>0</v>
      </c>
      <c r="SI1264" s="25">
        <f t="shared" si="763"/>
        <v>0</v>
      </c>
      <c r="SJ1264" s="51"/>
      <c r="SK1264" s="51"/>
      <c r="SL1264" s="51"/>
      <c r="SM1264" s="25">
        <f t="shared" si="764"/>
        <v>0</v>
      </c>
      <c r="SN1264" s="25">
        <f t="shared" si="765"/>
        <v>0</v>
      </c>
      <c r="SO1264" s="25">
        <f t="shared" si="766"/>
        <v>0</v>
      </c>
      <c r="SP1264" s="51"/>
      <c r="SQ1264" s="51"/>
      <c r="SR1264" s="51"/>
      <c r="SS1264" s="25">
        <f t="shared" si="767"/>
        <v>0</v>
      </c>
      <c r="ST1264" s="25">
        <f t="shared" si="767"/>
        <v>0</v>
      </c>
      <c r="SU1264" s="25">
        <f t="shared" si="767"/>
        <v>0</v>
      </c>
      <c r="SV1264" s="30"/>
      <c r="SW1264" s="30"/>
      <c r="SX1264" s="30"/>
      <c r="SY1264" s="51"/>
      <c r="SZ1264" s="51"/>
      <c r="TA1264" s="51"/>
      <c r="TB1264" s="25">
        <f t="shared" si="768"/>
        <v>0</v>
      </c>
      <c r="TC1264" s="25">
        <f t="shared" si="769"/>
        <v>0</v>
      </c>
      <c r="TD1264" s="25">
        <f t="shared" si="770"/>
        <v>0</v>
      </c>
      <c r="TE1264" s="51"/>
      <c r="TF1264" s="51"/>
      <c r="TG1264" s="51"/>
      <c r="TH1264" s="25">
        <f t="shared" si="771"/>
        <v>0</v>
      </c>
      <c r="TI1264" s="25">
        <f t="shared" si="772"/>
        <v>0</v>
      </c>
      <c r="TJ1264" s="25">
        <f t="shared" si="773"/>
        <v>0</v>
      </c>
      <c r="TK1264" s="51"/>
      <c r="TL1264" s="51"/>
      <c r="TM1264" s="51"/>
      <c r="TN1264" s="25">
        <f t="shared" si="774"/>
        <v>0</v>
      </c>
      <c r="TO1264" s="25">
        <f t="shared" si="774"/>
        <v>0</v>
      </c>
      <c r="TP1264" s="25">
        <f t="shared" si="774"/>
        <v>0</v>
      </c>
      <c r="TQ1264" s="30"/>
      <c r="TR1264" s="30"/>
      <c r="TS1264" s="30"/>
      <c r="TT1264" s="51"/>
      <c r="TU1264" s="51"/>
      <c r="TV1264" s="51"/>
      <c r="TW1264" s="25">
        <f t="shared" si="775"/>
        <v>0</v>
      </c>
      <c r="TX1264" s="25">
        <f t="shared" si="776"/>
        <v>0</v>
      </c>
      <c r="TY1264" s="25">
        <f t="shared" si="777"/>
        <v>0</v>
      </c>
      <c r="TZ1264" s="51"/>
      <c r="UA1264" s="51"/>
      <c r="UB1264" s="51"/>
      <c r="UC1264" s="25">
        <f t="shared" si="778"/>
        <v>0</v>
      </c>
      <c r="UD1264" s="25">
        <f t="shared" si="779"/>
        <v>0</v>
      </c>
      <c r="UE1264" s="25">
        <f t="shared" si="780"/>
        <v>0</v>
      </c>
      <c r="UF1264" s="51"/>
      <c r="UG1264" s="51"/>
      <c r="UH1264" s="51"/>
      <c r="UI1264" s="25">
        <f t="shared" si="781"/>
        <v>0</v>
      </c>
      <c r="UJ1264" s="25">
        <f t="shared" si="781"/>
        <v>0</v>
      </c>
      <c r="UK1264" s="25">
        <f t="shared" si="781"/>
        <v>0</v>
      </c>
      <c r="UL1264" s="30"/>
      <c r="UM1264" s="30"/>
      <c r="UN1264" s="30"/>
      <c r="UO1264" s="51"/>
      <c r="UP1264" s="51"/>
      <c r="UQ1264" s="51"/>
      <c r="UR1264" s="25">
        <f t="shared" si="782"/>
        <v>0</v>
      </c>
      <c r="US1264" s="25">
        <f t="shared" si="783"/>
        <v>0</v>
      </c>
      <c r="UT1264" s="25">
        <f t="shared" si="784"/>
        <v>0</v>
      </c>
      <c r="UU1264" s="51"/>
      <c r="UV1264" s="51"/>
      <c r="UW1264" s="51"/>
      <c r="UX1264" s="25">
        <f t="shared" si="785"/>
        <v>2763.94</v>
      </c>
      <c r="UY1264" s="25">
        <f t="shared" si="786"/>
        <v>2624.95</v>
      </c>
      <c r="UZ1264" s="25">
        <f t="shared" si="787"/>
        <v>2569.09</v>
      </c>
      <c r="VA1264" s="51"/>
      <c r="VB1264" s="51"/>
      <c r="VC1264" s="51"/>
      <c r="VD1264" s="25">
        <f t="shared" si="788"/>
        <v>0</v>
      </c>
      <c r="VE1264" s="25">
        <f t="shared" si="788"/>
        <v>0</v>
      </c>
      <c r="VF1264" s="25">
        <f t="shared" si="788"/>
        <v>0</v>
      </c>
      <c r="VG1264" s="30"/>
      <c r="VH1264" s="30"/>
      <c r="VI1264" s="30"/>
      <c r="VJ1264" s="51"/>
      <c r="VK1264" s="51"/>
      <c r="VL1264" s="51"/>
      <c r="VM1264" s="25">
        <f t="shared" si="789"/>
        <v>0</v>
      </c>
      <c r="VN1264" s="25">
        <f t="shared" si="790"/>
        <v>0</v>
      </c>
      <c r="VO1264" s="25">
        <f t="shared" si="791"/>
        <v>0</v>
      </c>
      <c r="VP1264" s="51"/>
      <c r="VQ1264" s="51"/>
      <c r="VR1264" s="51"/>
      <c r="VS1264" s="25">
        <f t="shared" si="792"/>
        <v>0</v>
      </c>
      <c r="VT1264" s="25">
        <f t="shared" si="793"/>
        <v>0</v>
      </c>
      <c r="VU1264" s="25">
        <f t="shared" si="794"/>
        <v>0</v>
      </c>
      <c r="VV1264" s="51"/>
      <c r="VW1264" s="51"/>
      <c r="VX1264" s="51"/>
      <c r="VY1264" s="25">
        <f t="shared" si="795"/>
        <v>0</v>
      </c>
      <c r="VZ1264" s="25">
        <f t="shared" si="795"/>
        <v>0</v>
      </c>
      <c r="WA1264" s="25">
        <f t="shared" si="795"/>
        <v>0</v>
      </c>
      <c r="WB1264" s="30"/>
      <c r="WC1264" s="30"/>
      <c r="WD1264" s="30"/>
      <c r="WE1264" s="51"/>
      <c r="WF1264" s="51"/>
      <c r="WG1264" s="51"/>
      <c r="WH1264" s="25">
        <f t="shared" si="796"/>
        <v>0</v>
      </c>
      <c r="WI1264" s="25">
        <f t="shared" si="797"/>
        <v>0</v>
      </c>
      <c r="WJ1264" s="25">
        <f t="shared" si="798"/>
        <v>0</v>
      </c>
      <c r="WK1264" s="51"/>
      <c r="WL1264" s="51"/>
      <c r="WM1264" s="51"/>
      <c r="WN1264" s="25">
        <f t="shared" si="799"/>
        <v>0</v>
      </c>
      <c r="WO1264" s="25">
        <f t="shared" si="800"/>
        <v>0</v>
      </c>
      <c r="WP1264" s="25">
        <f t="shared" si="801"/>
        <v>0</v>
      </c>
      <c r="WQ1264" s="51"/>
      <c r="WR1264" s="51"/>
      <c r="WS1264" s="51"/>
      <c r="WT1264" s="25">
        <f t="shared" si="802"/>
        <v>0</v>
      </c>
      <c r="WU1264" s="25">
        <f t="shared" si="802"/>
        <v>0</v>
      </c>
      <c r="WV1264" s="25">
        <f t="shared" si="802"/>
        <v>0</v>
      </c>
      <c r="WW1264" s="30"/>
      <c r="WX1264" s="30"/>
      <c r="WY1264" s="30"/>
      <c r="WZ1264" s="51"/>
      <c r="XA1264" s="51"/>
      <c r="XB1264" s="51"/>
      <c r="XC1264" s="25">
        <f t="shared" si="803"/>
        <v>0</v>
      </c>
      <c r="XD1264" s="25">
        <f t="shared" si="804"/>
        <v>0</v>
      </c>
      <c r="XE1264" s="25">
        <f t="shared" si="805"/>
        <v>0</v>
      </c>
      <c r="XF1264" s="51"/>
      <c r="XG1264" s="51"/>
      <c r="XH1264" s="51"/>
      <c r="XI1264" s="25">
        <f t="shared" si="806"/>
        <v>0</v>
      </c>
      <c r="XJ1264" s="25">
        <f t="shared" si="807"/>
        <v>0</v>
      </c>
      <c r="XK1264" s="25">
        <f t="shared" si="808"/>
        <v>0</v>
      </c>
      <c r="XL1264" s="51"/>
      <c r="XM1264" s="51"/>
      <c r="XN1264" s="51"/>
      <c r="XO1264" s="25">
        <f t="shared" si="809"/>
        <v>0</v>
      </c>
      <c r="XP1264" s="25">
        <f t="shared" si="809"/>
        <v>0</v>
      </c>
      <c r="XQ1264" s="25">
        <f t="shared" si="809"/>
        <v>0</v>
      </c>
      <c r="XR1264" s="30"/>
      <c r="XS1264" s="30"/>
      <c r="XT1264" s="30"/>
      <c r="XU1264" s="51"/>
      <c r="XV1264" s="51"/>
      <c r="XW1264" s="51"/>
      <c r="XX1264" s="25">
        <f t="shared" si="810"/>
        <v>0</v>
      </c>
      <c r="XY1264" s="25">
        <f t="shared" si="811"/>
        <v>0</v>
      </c>
      <c r="XZ1264" s="25">
        <f t="shared" si="812"/>
        <v>0</v>
      </c>
      <c r="YA1264" s="51"/>
      <c r="YB1264" s="51"/>
      <c r="YC1264" s="51"/>
      <c r="YD1264" s="25">
        <f t="shared" si="813"/>
        <v>0</v>
      </c>
      <c r="YE1264" s="25">
        <f t="shared" si="814"/>
        <v>0</v>
      </c>
      <c r="YF1264" s="25">
        <f t="shared" si="815"/>
        <v>0</v>
      </c>
      <c r="YG1264" s="51"/>
      <c r="YH1264" s="51"/>
      <c r="YI1264" s="51"/>
      <c r="YJ1264" s="25">
        <f t="shared" si="816"/>
        <v>0</v>
      </c>
      <c r="YK1264" s="25">
        <f t="shared" si="816"/>
        <v>0</v>
      </c>
      <c r="YL1264" s="25">
        <f t="shared" si="816"/>
        <v>0</v>
      </c>
      <c r="YM1264" s="59">
        <f t="shared" si="817"/>
        <v>0</v>
      </c>
      <c r="YN1264" s="59">
        <f t="shared" si="817"/>
        <v>0</v>
      </c>
      <c r="YO1264" s="59">
        <f t="shared" si="817"/>
        <v>0</v>
      </c>
      <c r="YP1264" s="51"/>
      <c r="YQ1264" s="51"/>
      <c r="YR1264" s="51"/>
      <c r="YS1264" s="25">
        <f t="shared" si="818"/>
        <v>0</v>
      </c>
      <c r="YT1264" s="25">
        <f t="shared" si="819"/>
        <v>0</v>
      </c>
      <c r="YU1264" s="25">
        <f t="shared" si="820"/>
        <v>0</v>
      </c>
      <c r="YV1264" s="51"/>
      <c r="YW1264" s="51"/>
      <c r="YX1264" s="51"/>
      <c r="YY1264" s="25">
        <f t="shared" si="821"/>
        <v>4074.14</v>
      </c>
      <c r="YZ1264" s="25">
        <f t="shared" si="822"/>
        <v>3859.01</v>
      </c>
      <c r="ZA1264" s="25">
        <f t="shared" si="823"/>
        <v>3777.16</v>
      </c>
      <c r="ZB1264" s="51"/>
      <c r="ZC1264" s="51"/>
      <c r="ZD1264" s="51"/>
      <c r="ZE1264" s="25">
        <f t="shared" si="824"/>
        <v>0</v>
      </c>
      <c r="ZF1264" s="25">
        <f t="shared" si="824"/>
        <v>0</v>
      </c>
      <c r="ZG1264" s="25">
        <f t="shared" si="824"/>
        <v>0</v>
      </c>
    </row>
    <row r="1265" spans="1:683" ht="36" hidden="1">
      <c r="A1265" s="26" t="s">
        <v>224</v>
      </c>
      <c r="B1265" s="87" t="s">
        <v>93</v>
      </c>
      <c r="C1265" s="5"/>
      <c r="D1265" s="160"/>
      <c r="E1265" s="76"/>
      <c r="F1265" s="38"/>
      <c r="G1265" s="38"/>
      <c r="H1265" s="38"/>
      <c r="I1265" s="25">
        <f t="shared" si="825"/>
        <v>21108.77</v>
      </c>
      <c r="J1265" s="25">
        <f t="shared" si="825"/>
        <v>21108.77</v>
      </c>
      <c r="K1265" s="25">
        <f t="shared" si="825"/>
        <v>21108.77</v>
      </c>
      <c r="L1265" s="30"/>
      <c r="M1265" s="30"/>
      <c r="N1265" s="30"/>
      <c r="O1265" s="51"/>
      <c r="P1265" s="51"/>
      <c r="Q1265" s="51"/>
      <c r="R1265" s="25">
        <f t="shared" si="826"/>
        <v>0</v>
      </c>
      <c r="S1265" s="25">
        <f t="shared" si="827"/>
        <v>0</v>
      </c>
      <c r="T1265" s="25">
        <f t="shared" si="828"/>
        <v>0</v>
      </c>
      <c r="U1265" s="51"/>
      <c r="V1265" s="51"/>
      <c r="W1265" s="51"/>
      <c r="X1265" s="25">
        <f t="shared" si="603"/>
        <v>0</v>
      </c>
      <c r="Y1265" s="25">
        <f t="shared" si="604"/>
        <v>0</v>
      </c>
      <c r="Z1265" s="25">
        <f t="shared" si="605"/>
        <v>0</v>
      </c>
      <c r="AA1265" s="51"/>
      <c r="AB1265" s="51"/>
      <c r="AC1265" s="51"/>
      <c r="AD1265" s="25">
        <f t="shared" si="606"/>
        <v>0</v>
      </c>
      <c r="AE1265" s="25">
        <f t="shared" si="606"/>
        <v>0</v>
      </c>
      <c r="AF1265" s="25">
        <f t="shared" si="606"/>
        <v>0</v>
      </c>
      <c r="AG1265" s="30"/>
      <c r="AH1265" s="30"/>
      <c r="AI1265" s="30"/>
      <c r="AJ1265" s="51"/>
      <c r="AK1265" s="51"/>
      <c r="AL1265" s="51"/>
      <c r="AM1265" s="25">
        <f t="shared" si="607"/>
        <v>0</v>
      </c>
      <c r="AN1265" s="25">
        <f t="shared" si="608"/>
        <v>0</v>
      </c>
      <c r="AO1265" s="25">
        <f t="shared" si="609"/>
        <v>0</v>
      </c>
      <c r="AP1265" s="51"/>
      <c r="AQ1265" s="51"/>
      <c r="AR1265" s="51"/>
      <c r="AS1265" s="25">
        <f t="shared" si="610"/>
        <v>0</v>
      </c>
      <c r="AT1265" s="25">
        <f t="shared" si="611"/>
        <v>0</v>
      </c>
      <c r="AU1265" s="25">
        <f t="shared" si="612"/>
        <v>0</v>
      </c>
      <c r="AV1265" s="51"/>
      <c r="AW1265" s="51"/>
      <c r="AX1265" s="51"/>
      <c r="AY1265" s="25">
        <f t="shared" si="613"/>
        <v>0</v>
      </c>
      <c r="AZ1265" s="25">
        <f t="shared" si="613"/>
        <v>0</v>
      </c>
      <c r="BA1265" s="25">
        <f t="shared" si="613"/>
        <v>0</v>
      </c>
      <c r="BB1265" s="30"/>
      <c r="BC1265" s="30"/>
      <c r="BD1265" s="30"/>
      <c r="BE1265" s="51"/>
      <c r="BF1265" s="51"/>
      <c r="BG1265" s="51"/>
      <c r="BH1265" s="25">
        <f t="shared" si="614"/>
        <v>0</v>
      </c>
      <c r="BI1265" s="25">
        <f t="shared" si="615"/>
        <v>0</v>
      </c>
      <c r="BJ1265" s="25">
        <f t="shared" si="616"/>
        <v>0</v>
      </c>
      <c r="BK1265" s="51"/>
      <c r="BL1265" s="51"/>
      <c r="BM1265" s="51"/>
      <c r="BN1265" s="25">
        <f t="shared" si="617"/>
        <v>0</v>
      </c>
      <c r="BO1265" s="25">
        <f t="shared" si="618"/>
        <v>0</v>
      </c>
      <c r="BP1265" s="25">
        <f t="shared" si="619"/>
        <v>0</v>
      </c>
      <c r="BQ1265" s="51"/>
      <c r="BR1265" s="51"/>
      <c r="BS1265" s="51"/>
      <c r="BT1265" s="25">
        <f t="shared" si="620"/>
        <v>0</v>
      </c>
      <c r="BU1265" s="25">
        <f t="shared" si="620"/>
        <v>0</v>
      </c>
      <c r="BV1265" s="25">
        <f t="shared" si="620"/>
        <v>0</v>
      </c>
      <c r="BW1265" s="30"/>
      <c r="BX1265" s="30"/>
      <c r="BY1265" s="30"/>
      <c r="BZ1265" s="51"/>
      <c r="CA1265" s="51"/>
      <c r="CB1265" s="51"/>
      <c r="CC1265" s="25">
        <f t="shared" si="621"/>
        <v>0</v>
      </c>
      <c r="CD1265" s="25">
        <f t="shared" si="622"/>
        <v>0</v>
      </c>
      <c r="CE1265" s="25">
        <f t="shared" si="623"/>
        <v>0</v>
      </c>
      <c r="CF1265" s="51"/>
      <c r="CG1265" s="51"/>
      <c r="CH1265" s="51"/>
      <c r="CI1265" s="25">
        <f t="shared" si="624"/>
        <v>0</v>
      </c>
      <c r="CJ1265" s="25">
        <f t="shared" si="625"/>
        <v>0</v>
      </c>
      <c r="CK1265" s="25">
        <f t="shared" si="626"/>
        <v>0</v>
      </c>
      <c r="CL1265" s="51"/>
      <c r="CM1265" s="51"/>
      <c r="CN1265" s="51"/>
      <c r="CO1265" s="25">
        <f t="shared" si="627"/>
        <v>0</v>
      </c>
      <c r="CP1265" s="25">
        <f t="shared" si="627"/>
        <v>0</v>
      </c>
      <c r="CQ1265" s="25">
        <f t="shared" si="627"/>
        <v>0</v>
      </c>
      <c r="CR1265" s="30"/>
      <c r="CS1265" s="30"/>
      <c r="CT1265" s="30"/>
      <c r="CU1265" s="51"/>
      <c r="CV1265" s="51"/>
      <c r="CW1265" s="51"/>
      <c r="CX1265" s="25">
        <f t="shared" si="628"/>
        <v>0</v>
      </c>
      <c r="CY1265" s="25">
        <f t="shared" si="629"/>
        <v>0</v>
      </c>
      <c r="CZ1265" s="25">
        <f t="shared" si="630"/>
        <v>0</v>
      </c>
      <c r="DA1265" s="51"/>
      <c r="DB1265" s="51"/>
      <c r="DC1265" s="51"/>
      <c r="DD1265" s="25">
        <f t="shared" si="631"/>
        <v>0</v>
      </c>
      <c r="DE1265" s="25">
        <f t="shared" si="632"/>
        <v>0</v>
      </c>
      <c r="DF1265" s="25">
        <f t="shared" si="633"/>
        <v>0</v>
      </c>
      <c r="DG1265" s="51"/>
      <c r="DH1265" s="51"/>
      <c r="DI1265" s="51"/>
      <c r="DJ1265" s="25">
        <f t="shared" si="634"/>
        <v>0</v>
      </c>
      <c r="DK1265" s="25">
        <f t="shared" si="634"/>
        <v>0</v>
      </c>
      <c r="DL1265" s="25">
        <f t="shared" si="634"/>
        <v>0</v>
      </c>
      <c r="DM1265" s="30"/>
      <c r="DN1265" s="30"/>
      <c r="DO1265" s="30"/>
      <c r="DP1265" s="51"/>
      <c r="DQ1265" s="51"/>
      <c r="DR1265" s="51"/>
      <c r="DS1265" s="25">
        <f t="shared" si="635"/>
        <v>0</v>
      </c>
      <c r="DT1265" s="25">
        <f t="shared" si="636"/>
        <v>0</v>
      </c>
      <c r="DU1265" s="25">
        <f t="shared" si="637"/>
        <v>0</v>
      </c>
      <c r="DV1265" s="51"/>
      <c r="DW1265" s="51"/>
      <c r="DX1265" s="51"/>
      <c r="DY1265" s="25">
        <f t="shared" si="638"/>
        <v>0</v>
      </c>
      <c r="DZ1265" s="25">
        <f t="shared" si="639"/>
        <v>0</v>
      </c>
      <c r="EA1265" s="25">
        <f t="shared" si="640"/>
        <v>0</v>
      </c>
      <c r="EB1265" s="51"/>
      <c r="EC1265" s="51"/>
      <c r="ED1265" s="51"/>
      <c r="EE1265" s="25">
        <f t="shared" si="641"/>
        <v>0</v>
      </c>
      <c r="EF1265" s="25">
        <f t="shared" si="641"/>
        <v>0</v>
      </c>
      <c r="EG1265" s="25">
        <f t="shared" si="641"/>
        <v>0</v>
      </c>
      <c r="EH1265" s="30"/>
      <c r="EI1265" s="30"/>
      <c r="EJ1265" s="30"/>
      <c r="EK1265" s="51"/>
      <c r="EL1265" s="51"/>
      <c r="EM1265" s="51"/>
      <c r="EN1265" s="25">
        <f t="shared" si="642"/>
        <v>0</v>
      </c>
      <c r="EO1265" s="25">
        <f t="shared" si="643"/>
        <v>0</v>
      </c>
      <c r="EP1265" s="25">
        <f t="shared" si="644"/>
        <v>0</v>
      </c>
      <c r="EQ1265" s="51"/>
      <c r="ER1265" s="51"/>
      <c r="ES1265" s="51"/>
      <c r="ET1265" s="25">
        <f t="shared" si="645"/>
        <v>0</v>
      </c>
      <c r="EU1265" s="25">
        <f t="shared" si="646"/>
        <v>0</v>
      </c>
      <c r="EV1265" s="25">
        <f t="shared" si="647"/>
        <v>0</v>
      </c>
      <c r="EW1265" s="51"/>
      <c r="EX1265" s="51"/>
      <c r="EY1265" s="51"/>
      <c r="EZ1265" s="25">
        <f t="shared" si="648"/>
        <v>0</v>
      </c>
      <c r="FA1265" s="25">
        <f t="shared" si="648"/>
        <v>0</v>
      </c>
      <c r="FB1265" s="25">
        <f t="shared" si="648"/>
        <v>0</v>
      </c>
      <c r="FC1265" s="30"/>
      <c r="FD1265" s="30"/>
      <c r="FE1265" s="30"/>
      <c r="FF1265" s="51"/>
      <c r="FG1265" s="51"/>
      <c r="FH1265" s="51"/>
      <c r="FI1265" s="25">
        <f t="shared" si="649"/>
        <v>0</v>
      </c>
      <c r="FJ1265" s="25">
        <f t="shared" si="650"/>
        <v>0</v>
      </c>
      <c r="FK1265" s="25">
        <f t="shared" si="651"/>
        <v>0</v>
      </c>
      <c r="FL1265" s="51"/>
      <c r="FM1265" s="51"/>
      <c r="FN1265" s="51"/>
      <c r="FO1265" s="25">
        <f t="shared" si="652"/>
        <v>0</v>
      </c>
      <c r="FP1265" s="25">
        <f t="shared" si="653"/>
        <v>0</v>
      </c>
      <c r="FQ1265" s="25">
        <f t="shared" si="654"/>
        <v>0</v>
      </c>
      <c r="FR1265" s="51"/>
      <c r="FS1265" s="51"/>
      <c r="FT1265" s="51"/>
      <c r="FU1265" s="25">
        <f t="shared" si="655"/>
        <v>0</v>
      </c>
      <c r="FV1265" s="25">
        <f t="shared" si="655"/>
        <v>0</v>
      </c>
      <c r="FW1265" s="25">
        <f t="shared" si="655"/>
        <v>0</v>
      </c>
      <c r="FX1265" s="30"/>
      <c r="FY1265" s="30"/>
      <c r="FZ1265" s="30"/>
      <c r="GA1265" s="51"/>
      <c r="GB1265" s="51"/>
      <c r="GC1265" s="51"/>
      <c r="GD1265" s="25">
        <f t="shared" si="656"/>
        <v>0</v>
      </c>
      <c r="GE1265" s="25">
        <f t="shared" si="657"/>
        <v>0</v>
      </c>
      <c r="GF1265" s="25">
        <f t="shared" si="658"/>
        <v>0</v>
      </c>
      <c r="GG1265" s="51"/>
      <c r="GH1265" s="51"/>
      <c r="GI1265" s="51"/>
      <c r="GJ1265" s="25">
        <f t="shared" si="659"/>
        <v>0</v>
      </c>
      <c r="GK1265" s="25">
        <f t="shared" si="660"/>
        <v>0</v>
      </c>
      <c r="GL1265" s="25">
        <f t="shared" si="661"/>
        <v>0</v>
      </c>
      <c r="GM1265" s="51"/>
      <c r="GN1265" s="51"/>
      <c r="GO1265" s="51"/>
      <c r="GP1265" s="25">
        <f t="shared" si="662"/>
        <v>0</v>
      </c>
      <c r="GQ1265" s="25">
        <f t="shared" si="662"/>
        <v>0</v>
      </c>
      <c r="GR1265" s="25">
        <f t="shared" si="662"/>
        <v>0</v>
      </c>
      <c r="GS1265" s="30"/>
      <c r="GT1265" s="30"/>
      <c r="GU1265" s="30"/>
      <c r="GV1265" s="51"/>
      <c r="GW1265" s="51"/>
      <c r="GX1265" s="51"/>
      <c r="GY1265" s="25">
        <f t="shared" si="663"/>
        <v>0</v>
      </c>
      <c r="GZ1265" s="25">
        <f t="shared" si="664"/>
        <v>0</v>
      </c>
      <c r="HA1265" s="25">
        <f t="shared" si="665"/>
        <v>0</v>
      </c>
      <c r="HB1265" s="51"/>
      <c r="HC1265" s="51"/>
      <c r="HD1265" s="51"/>
      <c r="HE1265" s="25">
        <f t="shared" si="666"/>
        <v>7429.7</v>
      </c>
      <c r="HF1265" s="25">
        <f t="shared" si="667"/>
        <v>7020.28</v>
      </c>
      <c r="HG1265" s="25">
        <f t="shared" si="668"/>
        <v>6872.63</v>
      </c>
      <c r="HH1265" s="51"/>
      <c r="HI1265" s="51"/>
      <c r="HJ1265" s="51"/>
      <c r="HK1265" s="25">
        <f t="shared" si="669"/>
        <v>0</v>
      </c>
      <c r="HL1265" s="25">
        <f t="shared" si="669"/>
        <v>0</v>
      </c>
      <c r="HM1265" s="25">
        <f t="shared" si="669"/>
        <v>0</v>
      </c>
      <c r="HN1265" s="30"/>
      <c r="HO1265" s="30"/>
      <c r="HP1265" s="30"/>
      <c r="HQ1265" s="51"/>
      <c r="HR1265" s="51"/>
      <c r="HS1265" s="51"/>
      <c r="HT1265" s="25">
        <f t="shared" si="670"/>
        <v>0</v>
      </c>
      <c r="HU1265" s="25">
        <f t="shared" si="671"/>
        <v>0</v>
      </c>
      <c r="HV1265" s="25">
        <f t="shared" si="672"/>
        <v>0</v>
      </c>
      <c r="HW1265" s="51"/>
      <c r="HX1265" s="51"/>
      <c r="HY1265" s="51"/>
      <c r="HZ1265" s="25">
        <f t="shared" si="673"/>
        <v>0</v>
      </c>
      <c r="IA1265" s="25">
        <f t="shared" si="674"/>
        <v>0</v>
      </c>
      <c r="IB1265" s="25">
        <f t="shared" si="675"/>
        <v>0</v>
      </c>
      <c r="IC1265" s="51"/>
      <c r="ID1265" s="51"/>
      <c r="IE1265" s="51"/>
      <c r="IF1265" s="25">
        <f t="shared" si="676"/>
        <v>0</v>
      </c>
      <c r="IG1265" s="25">
        <f t="shared" si="676"/>
        <v>0</v>
      </c>
      <c r="IH1265" s="25">
        <f t="shared" si="676"/>
        <v>0</v>
      </c>
      <c r="II1265" s="30"/>
      <c r="IJ1265" s="30"/>
      <c r="IK1265" s="30"/>
      <c r="IL1265" s="51"/>
      <c r="IM1265" s="51"/>
      <c r="IN1265" s="51"/>
      <c r="IO1265" s="25">
        <f t="shared" si="677"/>
        <v>0</v>
      </c>
      <c r="IP1265" s="25">
        <f t="shared" si="678"/>
        <v>0</v>
      </c>
      <c r="IQ1265" s="25">
        <f t="shared" si="679"/>
        <v>0</v>
      </c>
      <c r="IR1265" s="51"/>
      <c r="IS1265" s="51"/>
      <c r="IT1265" s="51"/>
      <c r="IU1265" s="25">
        <f t="shared" si="680"/>
        <v>0</v>
      </c>
      <c r="IV1265" s="25">
        <f t="shared" si="681"/>
        <v>0</v>
      </c>
      <c r="IW1265" s="25">
        <f t="shared" si="682"/>
        <v>0</v>
      </c>
      <c r="IX1265" s="51"/>
      <c r="IY1265" s="51"/>
      <c r="IZ1265" s="51"/>
      <c r="JA1265" s="25">
        <f t="shared" si="683"/>
        <v>0</v>
      </c>
      <c r="JB1265" s="25">
        <f t="shared" si="683"/>
        <v>0</v>
      </c>
      <c r="JC1265" s="25">
        <f t="shared" si="683"/>
        <v>0</v>
      </c>
      <c r="JD1265" s="30"/>
      <c r="JE1265" s="30"/>
      <c r="JF1265" s="30"/>
      <c r="JG1265" s="51"/>
      <c r="JH1265" s="51"/>
      <c r="JI1265" s="51"/>
      <c r="JJ1265" s="25">
        <f t="shared" si="684"/>
        <v>0</v>
      </c>
      <c r="JK1265" s="25">
        <f t="shared" si="685"/>
        <v>0</v>
      </c>
      <c r="JL1265" s="25">
        <f t="shared" si="686"/>
        <v>0</v>
      </c>
      <c r="JM1265" s="51"/>
      <c r="JN1265" s="51"/>
      <c r="JO1265" s="51"/>
      <c r="JP1265" s="25">
        <f t="shared" si="687"/>
        <v>0</v>
      </c>
      <c r="JQ1265" s="25">
        <f t="shared" si="688"/>
        <v>0</v>
      </c>
      <c r="JR1265" s="25">
        <f t="shared" si="689"/>
        <v>0</v>
      </c>
      <c r="JS1265" s="51"/>
      <c r="JT1265" s="51"/>
      <c r="JU1265" s="51"/>
      <c r="JV1265" s="25">
        <f t="shared" si="690"/>
        <v>0</v>
      </c>
      <c r="JW1265" s="25">
        <f t="shared" si="690"/>
        <v>0</v>
      </c>
      <c r="JX1265" s="25">
        <f t="shared" si="690"/>
        <v>0</v>
      </c>
      <c r="JY1265" s="30"/>
      <c r="JZ1265" s="30"/>
      <c r="KA1265" s="30"/>
      <c r="KB1265" s="51"/>
      <c r="KC1265" s="51"/>
      <c r="KD1265" s="51"/>
      <c r="KE1265" s="25">
        <f t="shared" si="691"/>
        <v>0</v>
      </c>
      <c r="KF1265" s="25">
        <f t="shared" si="692"/>
        <v>0</v>
      </c>
      <c r="KG1265" s="25">
        <f t="shared" si="693"/>
        <v>0</v>
      </c>
      <c r="KH1265" s="51"/>
      <c r="KI1265" s="51"/>
      <c r="KJ1265" s="51"/>
      <c r="KK1265" s="25">
        <f t="shared" si="694"/>
        <v>0</v>
      </c>
      <c r="KL1265" s="25">
        <f t="shared" si="695"/>
        <v>0</v>
      </c>
      <c r="KM1265" s="25">
        <f t="shared" si="696"/>
        <v>0</v>
      </c>
      <c r="KN1265" s="51"/>
      <c r="KO1265" s="51"/>
      <c r="KP1265" s="51"/>
      <c r="KQ1265" s="25">
        <f t="shared" si="697"/>
        <v>0</v>
      </c>
      <c r="KR1265" s="25">
        <f t="shared" si="697"/>
        <v>0</v>
      </c>
      <c r="KS1265" s="25">
        <f t="shared" si="697"/>
        <v>0</v>
      </c>
      <c r="KT1265" s="30"/>
      <c r="KU1265" s="30"/>
      <c r="KV1265" s="30"/>
      <c r="KW1265" s="51"/>
      <c r="KX1265" s="51"/>
      <c r="KY1265" s="51"/>
      <c r="KZ1265" s="25">
        <f t="shared" si="698"/>
        <v>0</v>
      </c>
      <c r="LA1265" s="25">
        <f t="shared" si="699"/>
        <v>0</v>
      </c>
      <c r="LB1265" s="25">
        <f t="shared" si="700"/>
        <v>0</v>
      </c>
      <c r="LC1265" s="51"/>
      <c r="LD1265" s="51"/>
      <c r="LE1265" s="51"/>
      <c r="LF1265" s="25">
        <f t="shared" si="701"/>
        <v>0</v>
      </c>
      <c r="LG1265" s="25">
        <f t="shared" si="702"/>
        <v>0</v>
      </c>
      <c r="LH1265" s="25">
        <f t="shared" si="703"/>
        <v>0</v>
      </c>
      <c r="LI1265" s="51"/>
      <c r="LJ1265" s="51"/>
      <c r="LK1265" s="51"/>
      <c r="LL1265" s="25">
        <f t="shared" si="704"/>
        <v>0</v>
      </c>
      <c r="LM1265" s="25">
        <f t="shared" si="704"/>
        <v>0</v>
      </c>
      <c r="LN1265" s="25">
        <f t="shared" si="704"/>
        <v>0</v>
      </c>
      <c r="LO1265" s="30"/>
      <c r="LP1265" s="30"/>
      <c r="LQ1265" s="30"/>
      <c r="LR1265" s="51"/>
      <c r="LS1265" s="51"/>
      <c r="LT1265" s="51"/>
      <c r="LU1265" s="25">
        <f t="shared" si="705"/>
        <v>0</v>
      </c>
      <c r="LV1265" s="25">
        <f t="shared" si="706"/>
        <v>0</v>
      </c>
      <c r="LW1265" s="25">
        <f t="shared" si="707"/>
        <v>0</v>
      </c>
      <c r="LX1265" s="51"/>
      <c r="LY1265" s="51"/>
      <c r="LZ1265" s="51"/>
      <c r="MA1265" s="25">
        <f t="shared" si="708"/>
        <v>0</v>
      </c>
      <c r="MB1265" s="25">
        <f t="shared" si="709"/>
        <v>0</v>
      </c>
      <c r="MC1265" s="25">
        <f t="shared" si="710"/>
        <v>0</v>
      </c>
      <c r="MD1265" s="51"/>
      <c r="ME1265" s="51"/>
      <c r="MF1265" s="51"/>
      <c r="MG1265" s="25">
        <f t="shared" si="711"/>
        <v>0</v>
      </c>
      <c r="MH1265" s="25">
        <f t="shared" si="711"/>
        <v>0</v>
      </c>
      <c r="MI1265" s="25">
        <f t="shared" si="711"/>
        <v>0</v>
      </c>
      <c r="MJ1265" s="30"/>
      <c r="MK1265" s="30"/>
      <c r="ML1265" s="30"/>
      <c r="MM1265" s="51"/>
      <c r="MN1265" s="51"/>
      <c r="MO1265" s="51"/>
      <c r="MP1265" s="25">
        <f t="shared" si="712"/>
        <v>0</v>
      </c>
      <c r="MQ1265" s="25">
        <f t="shared" si="713"/>
        <v>0</v>
      </c>
      <c r="MR1265" s="25">
        <f t="shared" si="714"/>
        <v>0</v>
      </c>
      <c r="MS1265" s="51"/>
      <c r="MT1265" s="51"/>
      <c r="MU1265" s="51"/>
      <c r="MV1265" s="25">
        <f t="shared" si="715"/>
        <v>0</v>
      </c>
      <c r="MW1265" s="25">
        <f t="shared" si="716"/>
        <v>0</v>
      </c>
      <c r="MX1265" s="25">
        <f t="shared" si="717"/>
        <v>0</v>
      </c>
      <c r="MY1265" s="51"/>
      <c r="MZ1265" s="51"/>
      <c r="NA1265" s="51"/>
      <c r="NB1265" s="25">
        <f t="shared" si="718"/>
        <v>0</v>
      </c>
      <c r="NC1265" s="25">
        <f t="shared" si="718"/>
        <v>0</v>
      </c>
      <c r="ND1265" s="25">
        <f t="shared" si="718"/>
        <v>0</v>
      </c>
      <c r="NE1265" s="30"/>
      <c r="NF1265" s="30"/>
      <c r="NG1265" s="30"/>
      <c r="NH1265" s="51"/>
      <c r="NI1265" s="51"/>
      <c r="NJ1265" s="51"/>
      <c r="NK1265" s="25">
        <f t="shared" si="719"/>
        <v>0</v>
      </c>
      <c r="NL1265" s="25">
        <f t="shared" si="720"/>
        <v>0</v>
      </c>
      <c r="NM1265" s="25">
        <f t="shared" si="721"/>
        <v>0</v>
      </c>
      <c r="NN1265" s="51"/>
      <c r="NO1265" s="51"/>
      <c r="NP1265" s="51"/>
      <c r="NQ1265" s="25">
        <f t="shared" si="722"/>
        <v>0</v>
      </c>
      <c r="NR1265" s="25">
        <f t="shared" si="723"/>
        <v>0</v>
      </c>
      <c r="NS1265" s="25">
        <f t="shared" si="724"/>
        <v>0</v>
      </c>
      <c r="NT1265" s="51"/>
      <c r="NU1265" s="51"/>
      <c r="NV1265" s="51"/>
      <c r="NW1265" s="25">
        <f t="shared" si="725"/>
        <v>0</v>
      </c>
      <c r="NX1265" s="25">
        <f t="shared" si="725"/>
        <v>0</v>
      </c>
      <c r="NY1265" s="25">
        <f t="shared" si="725"/>
        <v>0</v>
      </c>
      <c r="NZ1265" s="30"/>
      <c r="OA1265" s="30"/>
      <c r="OB1265" s="30"/>
      <c r="OC1265" s="51"/>
      <c r="OD1265" s="51"/>
      <c r="OE1265" s="51"/>
      <c r="OF1265" s="25">
        <f t="shared" si="726"/>
        <v>0</v>
      </c>
      <c r="OG1265" s="25">
        <f t="shared" si="727"/>
        <v>0</v>
      </c>
      <c r="OH1265" s="25">
        <f t="shared" si="728"/>
        <v>0</v>
      </c>
      <c r="OI1265" s="51"/>
      <c r="OJ1265" s="51"/>
      <c r="OK1265" s="51"/>
      <c r="OL1265" s="25">
        <f t="shared" si="729"/>
        <v>0</v>
      </c>
      <c r="OM1265" s="25">
        <f t="shared" si="730"/>
        <v>0</v>
      </c>
      <c r="ON1265" s="25">
        <f t="shared" si="731"/>
        <v>0</v>
      </c>
      <c r="OO1265" s="51"/>
      <c r="OP1265" s="51"/>
      <c r="OQ1265" s="51"/>
      <c r="OR1265" s="25">
        <f t="shared" si="732"/>
        <v>0</v>
      </c>
      <c r="OS1265" s="25">
        <f t="shared" si="732"/>
        <v>0</v>
      </c>
      <c r="OT1265" s="25">
        <f t="shared" si="732"/>
        <v>0</v>
      </c>
      <c r="OU1265" s="30"/>
      <c r="OV1265" s="30"/>
      <c r="OW1265" s="30"/>
      <c r="OX1265" s="51"/>
      <c r="OY1265" s="51"/>
      <c r="OZ1265" s="51"/>
      <c r="PA1265" s="25">
        <f t="shared" si="733"/>
        <v>0</v>
      </c>
      <c r="PB1265" s="25">
        <f t="shared" si="734"/>
        <v>0</v>
      </c>
      <c r="PC1265" s="25">
        <f t="shared" si="735"/>
        <v>0</v>
      </c>
      <c r="PD1265" s="51"/>
      <c r="PE1265" s="51"/>
      <c r="PF1265" s="51"/>
      <c r="PG1265" s="25">
        <f t="shared" si="736"/>
        <v>0</v>
      </c>
      <c r="PH1265" s="25">
        <f t="shared" si="737"/>
        <v>0</v>
      </c>
      <c r="PI1265" s="25">
        <f t="shared" si="738"/>
        <v>0</v>
      </c>
      <c r="PJ1265" s="51"/>
      <c r="PK1265" s="51"/>
      <c r="PL1265" s="51"/>
      <c r="PM1265" s="25">
        <f t="shared" si="739"/>
        <v>0</v>
      </c>
      <c r="PN1265" s="25">
        <f t="shared" si="739"/>
        <v>0</v>
      </c>
      <c r="PO1265" s="25">
        <f t="shared" si="739"/>
        <v>0</v>
      </c>
      <c r="PP1265" s="30"/>
      <c r="PQ1265" s="30"/>
      <c r="PR1265" s="30"/>
      <c r="PS1265" s="51"/>
      <c r="PT1265" s="51"/>
      <c r="PU1265" s="51"/>
      <c r="PV1265" s="25">
        <f t="shared" si="740"/>
        <v>0</v>
      </c>
      <c r="PW1265" s="25">
        <f t="shared" si="741"/>
        <v>0</v>
      </c>
      <c r="PX1265" s="25">
        <f t="shared" si="742"/>
        <v>0</v>
      </c>
      <c r="PY1265" s="51"/>
      <c r="PZ1265" s="51"/>
      <c r="QA1265" s="51"/>
      <c r="QB1265" s="25">
        <f t="shared" si="743"/>
        <v>0</v>
      </c>
      <c r="QC1265" s="25">
        <f t="shared" si="744"/>
        <v>0</v>
      </c>
      <c r="QD1265" s="25">
        <f t="shared" si="745"/>
        <v>0</v>
      </c>
      <c r="QE1265" s="51"/>
      <c r="QF1265" s="51"/>
      <c r="QG1265" s="51"/>
      <c r="QH1265" s="25">
        <f t="shared" si="746"/>
        <v>0</v>
      </c>
      <c r="QI1265" s="25">
        <f t="shared" si="746"/>
        <v>0</v>
      </c>
      <c r="QJ1265" s="25">
        <f t="shared" si="746"/>
        <v>0</v>
      </c>
      <c r="QK1265" s="30"/>
      <c r="QL1265" s="30"/>
      <c r="QM1265" s="30"/>
      <c r="QN1265" s="51"/>
      <c r="QO1265" s="51"/>
      <c r="QP1265" s="51"/>
      <c r="QQ1265" s="25">
        <f t="shared" si="747"/>
        <v>0</v>
      </c>
      <c r="QR1265" s="25">
        <f t="shared" si="748"/>
        <v>0</v>
      </c>
      <c r="QS1265" s="25">
        <f t="shared" si="749"/>
        <v>0</v>
      </c>
      <c r="QT1265" s="51"/>
      <c r="QU1265" s="51"/>
      <c r="QV1265" s="51"/>
      <c r="QW1265" s="25">
        <f t="shared" si="750"/>
        <v>0</v>
      </c>
      <c r="QX1265" s="25">
        <f t="shared" si="751"/>
        <v>0</v>
      </c>
      <c r="QY1265" s="25">
        <f t="shared" si="752"/>
        <v>0</v>
      </c>
      <c r="QZ1265" s="51"/>
      <c r="RA1265" s="51"/>
      <c r="RB1265" s="51"/>
      <c r="RC1265" s="25">
        <f t="shared" si="753"/>
        <v>0</v>
      </c>
      <c r="RD1265" s="25">
        <f t="shared" si="753"/>
        <v>0</v>
      </c>
      <c r="RE1265" s="25">
        <f t="shared" si="753"/>
        <v>0</v>
      </c>
      <c r="RF1265" s="30"/>
      <c r="RG1265" s="30"/>
      <c r="RH1265" s="30"/>
      <c r="RI1265" s="51"/>
      <c r="RJ1265" s="51"/>
      <c r="RK1265" s="51"/>
      <c r="RL1265" s="25">
        <f t="shared" si="754"/>
        <v>0</v>
      </c>
      <c r="RM1265" s="25">
        <f t="shared" si="755"/>
        <v>0</v>
      </c>
      <c r="RN1265" s="25">
        <f t="shared" si="756"/>
        <v>0</v>
      </c>
      <c r="RO1265" s="51"/>
      <c r="RP1265" s="51"/>
      <c r="RQ1265" s="51"/>
      <c r="RR1265" s="25">
        <f t="shared" si="757"/>
        <v>0</v>
      </c>
      <c r="RS1265" s="25">
        <f t="shared" si="758"/>
        <v>0</v>
      </c>
      <c r="RT1265" s="25">
        <f t="shared" si="759"/>
        <v>0</v>
      </c>
      <c r="RU1265" s="51"/>
      <c r="RV1265" s="51"/>
      <c r="RW1265" s="51"/>
      <c r="RX1265" s="25">
        <f t="shared" si="760"/>
        <v>0</v>
      </c>
      <c r="RY1265" s="25">
        <f t="shared" si="760"/>
        <v>0</v>
      </c>
      <c r="RZ1265" s="25">
        <f t="shared" si="760"/>
        <v>0</v>
      </c>
      <c r="SA1265" s="30"/>
      <c r="SB1265" s="30"/>
      <c r="SC1265" s="30"/>
      <c r="SD1265" s="51"/>
      <c r="SE1265" s="51"/>
      <c r="SF1265" s="51"/>
      <c r="SG1265" s="25">
        <f t="shared" si="761"/>
        <v>0</v>
      </c>
      <c r="SH1265" s="25">
        <f t="shared" si="762"/>
        <v>0</v>
      </c>
      <c r="SI1265" s="25">
        <f t="shared" si="763"/>
        <v>0</v>
      </c>
      <c r="SJ1265" s="51"/>
      <c r="SK1265" s="51"/>
      <c r="SL1265" s="51"/>
      <c r="SM1265" s="25">
        <f t="shared" si="764"/>
        <v>0</v>
      </c>
      <c r="SN1265" s="25">
        <f t="shared" si="765"/>
        <v>0</v>
      </c>
      <c r="SO1265" s="25">
        <f t="shared" si="766"/>
        <v>0</v>
      </c>
      <c r="SP1265" s="51"/>
      <c r="SQ1265" s="51"/>
      <c r="SR1265" s="51"/>
      <c r="SS1265" s="25">
        <f t="shared" si="767"/>
        <v>0</v>
      </c>
      <c r="ST1265" s="25">
        <f t="shared" si="767"/>
        <v>0</v>
      </c>
      <c r="SU1265" s="25">
        <f t="shared" si="767"/>
        <v>0</v>
      </c>
      <c r="SV1265" s="30"/>
      <c r="SW1265" s="30"/>
      <c r="SX1265" s="30"/>
      <c r="SY1265" s="51"/>
      <c r="SZ1265" s="51"/>
      <c r="TA1265" s="51"/>
      <c r="TB1265" s="25">
        <f t="shared" si="768"/>
        <v>0</v>
      </c>
      <c r="TC1265" s="25">
        <f t="shared" si="769"/>
        <v>0</v>
      </c>
      <c r="TD1265" s="25">
        <f t="shared" si="770"/>
        <v>0</v>
      </c>
      <c r="TE1265" s="51"/>
      <c r="TF1265" s="51"/>
      <c r="TG1265" s="51"/>
      <c r="TH1265" s="25">
        <f t="shared" si="771"/>
        <v>0</v>
      </c>
      <c r="TI1265" s="25">
        <f t="shared" si="772"/>
        <v>0</v>
      </c>
      <c r="TJ1265" s="25">
        <f t="shared" si="773"/>
        <v>0</v>
      </c>
      <c r="TK1265" s="51"/>
      <c r="TL1265" s="51"/>
      <c r="TM1265" s="51"/>
      <c r="TN1265" s="25">
        <f t="shared" si="774"/>
        <v>0</v>
      </c>
      <c r="TO1265" s="25">
        <f t="shared" si="774"/>
        <v>0</v>
      </c>
      <c r="TP1265" s="25">
        <f t="shared" si="774"/>
        <v>0</v>
      </c>
      <c r="TQ1265" s="30"/>
      <c r="TR1265" s="30"/>
      <c r="TS1265" s="30"/>
      <c r="TT1265" s="51"/>
      <c r="TU1265" s="51"/>
      <c r="TV1265" s="51"/>
      <c r="TW1265" s="25">
        <f t="shared" si="775"/>
        <v>0</v>
      </c>
      <c r="TX1265" s="25">
        <f t="shared" si="776"/>
        <v>0</v>
      </c>
      <c r="TY1265" s="25">
        <f t="shared" si="777"/>
        <v>0</v>
      </c>
      <c r="TZ1265" s="51"/>
      <c r="UA1265" s="51"/>
      <c r="UB1265" s="51"/>
      <c r="UC1265" s="25">
        <f t="shared" si="778"/>
        <v>0</v>
      </c>
      <c r="UD1265" s="25">
        <f t="shared" si="779"/>
        <v>0</v>
      </c>
      <c r="UE1265" s="25">
        <f t="shared" si="780"/>
        <v>0</v>
      </c>
      <c r="UF1265" s="51"/>
      <c r="UG1265" s="51"/>
      <c r="UH1265" s="51"/>
      <c r="UI1265" s="25">
        <f t="shared" si="781"/>
        <v>0</v>
      </c>
      <c r="UJ1265" s="25">
        <f t="shared" si="781"/>
        <v>0</v>
      </c>
      <c r="UK1265" s="25">
        <f t="shared" si="781"/>
        <v>0</v>
      </c>
      <c r="UL1265" s="30"/>
      <c r="UM1265" s="30"/>
      <c r="UN1265" s="30"/>
      <c r="UO1265" s="51"/>
      <c r="UP1265" s="51"/>
      <c r="UQ1265" s="51"/>
      <c r="UR1265" s="25">
        <f t="shared" si="782"/>
        <v>0</v>
      </c>
      <c r="US1265" s="25">
        <f t="shared" si="783"/>
        <v>0</v>
      </c>
      <c r="UT1265" s="25">
        <f t="shared" si="784"/>
        <v>0</v>
      </c>
      <c r="UU1265" s="51"/>
      <c r="UV1265" s="51"/>
      <c r="UW1265" s="51"/>
      <c r="UX1265" s="25">
        <f t="shared" si="785"/>
        <v>2763.94</v>
      </c>
      <c r="UY1265" s="25">
        <f t="shared" si="786"/>
        <v>2624.95</v>
      </c>
      <c r="UZ1265" s="25">
        <f t="shared" si="787"/>
        <v>2569.09</v>
      </c>
      <c r="VA1265" s="51"/>
      <c r="VB1265" s="51"/>
      <c r="VC1265" s="51"/>
      <c r="VD1265" s="25">
        <f t="shared" si="788"/>
        <v>0</v>
      </c>
      <c r="VE1265" s="25">
        <f t="shared" si="788"/>
        <v>0</v>
      </c>
      <c r="VF1265" s="25">
        <f t="shared" si="788"/>
        <v>0</v>
      </c>
      <c r="VG1265" s="30"/>
      <c r="VH1265" s="30"/>
      <c r="VI1265" s="30"/>
      <c r="VJ1265" s="51"/>
      <c r="VK1265" s="51"/>
      <c r="VL1265" s="51"/>
      <c r="VM1265" s="25">
        <f t="shared" si="789"/>
        <v>0</v>
      </c>
      <c r="VN1265" s="25">
        <f t="shared" si="790"/>
        <v>0</v>
      </c>
      <c r="VO1265" s="25">
        <f t="shared" si="791"/>
        <v>0</v>
      </c>
      <c r="VP1265" s="51"/>
      <c r="VQ1265" s="51"/>
      <c r="VR1265" s="51"/>
      <c r="VS1265" s="25">
        <f t="shared" si="792"/>
        <v>0</v>
      </c>
      <c r="VT1265" s="25">
        <f t="shared" si="793"/>
        <v>0</v>
      </c>
      <c r="VU1265" s="25">
        <f t="shared" si="794"/>
        <v>0</v>
      </c>
      <c r="VV1265" s="51"/>
      <c r="VW1265" s="51"/>
      <c r="VX1265" s="51"/>
      <c r="VY1265" s="25">
        <f t="shared" si="795"/>
        <v>0</v>
      </c>
      <c r="VZ1265" s="25">
        <f t="shared" si="795"/>
        <v>0</v>
      </c>
      <c r="WA1265" s="25">
        <f t="shared" si="795"/>
        <v>0</v>
      </c>
      <c r="WB1265" s="30"/>
      <c r="WC1265" s="30"/>
      <c r="WD1265" s="30"/>
      <c r="WE1265" s="51"/>
      <c r="WF1265" s="51"/>
      <c r="WG1265" s="51"/>
      <c r="WH1265" s="25">
        <f t="shared" si="796"/>
        <v>0</v>
      </c>
      <c r="WI1265" s="25">
        <f t="shared" si="797"/>
        <v>0</v>
      </c>
      <c r="WJ1265" s="25">
        <f t="shared" si="798"/>
        <v>0</v>
      </c>
      <c r="WK1265" s="51"/>
      <c r="WL1265" s="51"/>
      <c r="WM1265" s="51"/>
      <c r="WN1265" s="25">
        <f t="shared" si="799"/>
        <v>0</v>
      </c>
      <c r="WO1265" s="25">
        <f t="shared" si="800"/>
        <v>0</v>
      </c>
      <c r="WP1265" s="25">
        <f t="shared" si="801"/>
        <v>0</v>
      </c>
      <c r="WQ1265" s="51"/>
      <c r="WR1265" s="51"/>
      <c r="WS1265" s="51"/>
      <c r="WT1265" s="25">
        <f t="shared" si="802"/>
        <v>0</v>
      </c>
      <c r="WU1265" s="25">
        <f t="shared" si="802"/>
        <v>0</v>
      </c>
      <c r="WV1265" s="25">
        <f t="shared" si="802"/>
        <v>0</v>
      </c>
      <c r="WW1265" s="30"/>
      <c r="WX1265" s="30"/>
      <c r="WY1265" s="30"/>
      <c r="WZ1265" s="51"/>
      <c r="XA1265" s="51"/>
      <c r="XB1265" s="51"/>
      <c r="XC1265" s="25">
        <f t="shared" si="803"/>
        <v>0</v>
      </c>
      <c r="XD1265" s="25">
        <f t="shared" si="804"/>
        <v>0</v>
      </c>
      <c r="XE1265" s="25">
        <f t="shared" si="805"/>
        <v>0</v>
      </c>
      <c r="XF1265" s="51"/>
      <c r="XG1265" s="51"/>
      <c r="XH1265" s="51"/>
      <c r="XI1265" s="25">
        <f t="shared" si="806"/>
        <v>0</v>
      </c>
      <c r="XJ1265" s="25">
        <f t="shared" si="807"/>
        <v>0</v>
      </c>
      <c r="XK1265" s="25">
        <f t="shared" si="808"/>
        <v>0</v>
      </c>
      <c r="XL1265" s="51"/>
      <c r="XM1265" s="51"/>
      <c r="XN1265" s="51"/>
      <c r="XO1265" s="25">
        <f t="shared" si="809"/>
        <v>0</v>
      </c>
      <c r="XP1265" s="25">
        <f t="shared" si="809"/>
        <v>0</v>
      </c>
      <c r="XQ1265" s="25">
        <f t="shared" si="809"/>
        <v>0</v>
      </c>
      <c r="XR1265" s="30"/>
      <c r="XS1265" s="30"/>
      <c r="XT1265" s="30"/>
      <c r="XU1265" s="51"/>
      <c r="XV1265" s="51"/>
      <c r="XW1265" s="51"/>
      <c r="XX1265" s="25">
        <f t="shared" si="810"/>
        <v>0</v>
      </c>
      <c r="XY1265" s="25">
        <f t="shared" si="811"/>
        <v>0</v>
      </c>
      <c r="XZ1265" s="25">
        <f t="shared" si="812"/>
        <v>0</v>
      </c>
      <c r="YA1265" s="51"/>
      <c r="YB1265" s="51"/>
      <c r="YC1265" s="51"/>
      <c r="YD1265" s="25">
        <f t="shared" si="813"/>
        <v>0</v>
      </c>
      <c r="YE1265" s="25">
        <f t="shared" si="814"/>
        <v>0</v>
      </c>
      <c r="YF1265" s="25">
        <f t="shared" si="815"/>
        <v>0</v>
      </c>
      <c r="YG1265" s="51"/>
      <c r="YH1265" s="51"/>
      <c r="YI1265" s="51"/>
      <c r="YJ1265" s="25">
        <f t="shared" si="816"/>
        <v>0</v>
      </c>
      <c r="YK1265" s="25">
        <f t="shared" si="816"/>
        <v>0</v>
      </c>
      <c r="YL1265" s="25">
        <f t="shared" si="816"/>
        <v>0</v>
      </c>
      <c r="YM1265" s="59">
        <f t="shared" si="817"/>
        <v>0</v>
      </c>
      <c r="YN1265" s="59">
        <f t="shared" si="817"/>
        <v>0</v>
      </c>
      <c r="YO1265" s="59">
        <f t="shared" si="817"/>
        <v>0</v>
      </c>
      <c r="YP1265" s="51"/>
      <c r="YQ1265" s="51"/>
      <c r="YR1265" s="51"/>
      <c r="YS1265" s="25">
        <f t="shared" si="818"/>
        <v>0</v>
      </c>
      <c r="YT1265" s="25">
        <f t="shared" si="819"/>
        <v>0</v>
      </c>
      <c r="YU1265" s="25">
        <f t="shared" si="820"/>
        <v>0</v>
      </c>
      <c r="YV1265" s="51"/>
      <c r="YW1265" s="51"/>
      <c r="YX1265" s="51"/>
      <c r="YY1265" s="25">
        <f t="shared" si="821"/>
        <v>4074.14</v>
      </c>
      <c r="YZ1265" s="25">
        <f t="shared" si="822"/>
        <v>3859.01</v>
      </c>
      <c r="ZA1265" s="25">
        <f t="shared" si="823"/>
        <v>3777.16</v>
      </c>
      <c r="ZB1265" s="51"/>
      <c r="ZC1265" s="51"/>
      <c r="ZD1265" s="51"/>
      <c r="ZE1265" s="25">
        <f t="shared" si="824"/>
        <v>0</v>
      </c>
      <c r="ZF1265" s="25">
        <f t="shared" si="824"/>
        <v>0</v>
      </c>
      <c r="ZG1265" s="25">
        <f t="shared" si="824"/>
        <v>0</v>
      </c>
    </row>
    <row r="1266" spans="1:683" ht="24">
      <c r="A1266" s="26" t="s">
        <v>225</v>
      </c>
      <c r="B1266" s="87" t="s">
        <v>94</v>
      </c>
      <c r="C1266" s="5"/>
      <c r="D1266" s="160"/>
      <c r="E1266" s="76"/>
      <c r="F1266" s="38"/>
      <c r="G1266" s="38"/>
      <c r="H1266" s="38"/>
      <c r="I1266" s="25">
        <f t="shared" si="825"/>
        <v>21108.77</v>
      </c>
      <c r="J1266" s="25">
        <f t="shared" si="825"/>
        <v>21108.77</v>
      </c>
      <c r="K1266" s="25">
        <f t="shared" si="825"/>
        <v>21108.77</v>
      </c>
      <c r="L1266" s="30"/>
      <c r="M1266" s="30"/>
      <c r="N1266" s="30"/>
      <c r="O1266" s="51"/>
      <c r="P1266" s="51"/>
      <c r="Q1266" s="51"/>
      <c r="R1266" s="25">
        <f t="shared" si="826"/>
        <v>0</v>
      </c>
      <c r="S1266" s="25">
        <f t="shared" si="827"/>
        <v>0</v>
      </c>
      <c r="T1266" s="25">
        <f t="shared" si="828"/>
        <v>0</v>
      </c>
      <c r="U1266" s="51"/>
      <c r="V1266" s="51"/>
      <c r="W1266" s="51"/>
      <c r="X1266" s="25">
        <f t="shared" si="603"/>
        <v>0</v>
      </c>
      <c r="Y1266" s="25">
        <f t="shared" si="604"/>
        <v>0</v>
      </c>
      <c r="Z1266" s="25">
        <f t="shared" si="605"/>
        <v>0</v>
      </c>
      <c r="AA1266" s="51"/>
      <c r="AB1266" s="51"/>
      <c r="AC1266" s="51"/>
      <c r="AD1266" s="25">
        <f t="shared" si="606"/>
        <v>0</v>
      </c>
      <c r="AE1266" s="25">
        <f t="shared" si="606"/>
        <v>0</v>
      </c>
      <c r="AF1266" s="25">
        <f t="shared" si="606"/>
        <v>0</v>
      </c>
      <c r="AG1266" s="30"/>
      <c r="AH1266" s="30"/>
      <c r="AI1266" s="30"/>
      <c r="AJ1266" s="51"/>
      <c r="AK1266" s="51"/>
      <c r="AL1266" s="51"/>
      <c r="AM1266" s="25">
        <f t="shared" si="607"/>
        <v>0</v>
      </c>
      <c r="AN1266" s="25">
        <f t="shared" si="608"/>
        <v>0</v>
      </c>
      <c r="AO1266" s="25">
        <f t="shared" si="609"/>
        <v>0</v>
      </c>
      <c r="AP1266" s="51"/>
      <c r="AQ1266" s="51"/>
      <c r="AR1266" s="51"/>
      <c r="AS1266" s="25">
        <f t="shared" si="610"/>
        <v>0</v>
      </c>
      <c r="AT1266" s="25">
        <f t="shared" si="611"/>
        <v>0</v>
      </c>
      <c r="AU1266" s="25">
        <f t="shared" si="612"/>
        <v>0</v>
      </c>
      <c r="AV1266" s="51"/>
      <c r="AW1266" s="51"/>
      <c r="AX1266" s="51"/>
      <c r="AY1266" s="25">
        <f t="shared" si="613"/>
        <v>0</v>
      </c>
      <c r="AZ1266" s="25">
        <f t="shared" si="613"/>
        <v>0</v>
      </c>
      <c r="BA1266" s="25">
        <f t="shared" si="613"/>
        <v>0</v>
      </c>
      <c r="BB1266" s="30"/>
      <c r="BC1266" s="30"/>
      <c r="BD1266" s="30"/>
      <c r="BE1266" s="51"/>
      <c r="BF1266" s="51"/>
      <c r="BG1266" s="51"/>
      <c r="BH1266" s="25">
        <f t="shared" si="614"/>
        <v>0</v>
      </c>
      <c r="BI1266" s="25">
        <f t="shared" si="615"/>
        <v>0</v>
      </c>
      <c r="BJ1266" s="25">
        <f t="shared" si="616"/>
        <v>0</v>
      </c>
      <c r="BK1266" s="51"/>
      <c r="BL1266" s="51"/>
      <c r="BM1266" s="51"/>
      <c r="BN1266" s="25">
        <f t="shared" si="617"/>
        <v>0</v>
      </c>
      <c r="BO1266" s="25">
        <f t="shared" si="618"/>
        <v>0</v>
      </c>
      <c r="BP1266" s="25">
        <f t="shared" si="619"/>
        <v>0</v>
      </c>
      <c r="BQ1266" s="51"/>
      <c r="BR1266" s="51"/>
      <c r="BS1266" s="51"/>
      <c r="BT1266" s="25">
        <f t="shared" si="620"/>
        <v>0</v>
      </c>
      <c r="BU1266" s="25">
        <f t="shared" si="620"/>
        <v>0</v>
      </c>
      <c r="BV1266" s="25">
        <f t="shared" si="620"/>
        <v>0</v>
      </c>
      <c r="BW1266" s="30"/>
      <c r="BX1266" s="30"/>
      <c r="BY1266" s="30"/>
      <c r="BZ1266" s="51"/>
      <c r="CA1266" s="51"/>
      <c r="CB1266" s="51"/>
      <c r="CC1266" s="25">
        <f t="shared" si="621"/>
        <v>0</v>
      </c>
      <c r="CD1266" s="25">
        <f t="shared" si="622"/>
        <v>0</v>
      </c>
      <c r="CE1266" s="25">
        <f t="shared" si="623"/>
        <v>0</v>
      </c>
      <c r="CF1266" s="51"/>
      <c r="CG1266" s="51"/>
      <c r="CH1266" s="51"/>
      <c r="CI1266" s="25">
        <f t="shared" si="624"/>
        <v>0</v>
      </c>
      <c r="CJ1266" s="25">
        <f t="shared" si="625"/>
        <v>0</v>
      </c>
      <c r="CK1266" s="25">
        <f t="shared" si="626"/>
        <v>0</v>
      </c>
      <c r="CL1266" s="51"/>
      <c r="CM1266" s="51"/>
      <c r="CN1266" s="51"/>
      <c r="CO1266" s="25">
        <f t="shared" si="627"/>
        <v>0</v>
      </c>
      <c r="CP1266" s="25">
        <f t="shared" si="627"/>
        <v>0</v>
      </c>
      <c r="CQ1266" s="25">
        <f t="shared" si="627"/>
        <v>0</v>
      </c>
      <c r="CR1266" s="30"/>
      <c r="CS1266" s="30"/>
      <c r="CT1266" s="30"/>
      <c r="CU1266" s="51"/>
      <c r="CV1266" s="51"/>
      <c r="CW1266" s="51"/>
      <c r="CX1266" s="25">
        <f t="shared" si="628"/>
        <v>0</v>
      </c>
      <c r="CY1266" s="25">
        <f t="shared" si="629"/>
        <v>0</v>
      </c>
      <c r="CZ1266" s="25">
        <f t="shared" si="630"/>
        <v>0</v>
      </c>
      <c r="DA1266" s="51"/>
      <c r="DB1266" s="51"/>
      <c r="DC1266" s="51"/>
      <c r="DD1266" s="25">
        <f t="shared" si="631"/>
        <v>0</v>
      </c>
      <c r="DE1266" s="25">
        <f t="shared" si="632"/>
        <v>0</v>
      </c>
      <c r="DF1266" s="25">
        <f t="shared" si="633"/>
        <v>0</v>
      </c>
      <c r="DG1266" s="51"/>
      <c r="DH1266" s="51"/>
      <c r="DI1266" s="51"/>
      <c r="DJ1266" s="25">
        <f t="shared" si="634"/>
        <v>0</v>
      </c>
      <c r="DK1266" s="25">
        <f t="shared" si="634"/>
        <v>0</v>
      </c>
      <c r="DL1266" s="25">
        <f t="shared" si="634"/>
        <v>0</v>
      </c>
      <c r="DM1266" s="30"/>
      <c r="DN1266" s="30"/>
      <c r="DO1266" s="30"/>
      <c r="DP1266" s="51"/>
      <c r="DQ1266" s="51"/>
      <c r="DR1266" s="51"/>
      <c r="DS1266" s="25">
        <f t="shared" si="635"/>
        <v>0</v>
      </c>
      <c r="DT1266" s="25">
        <f t="shared" si="636"/>
        <v>0</v>
      </c>
      <c r="DU1266" s="25">
        <f t="shared" si="637"/>
        <v>0</v>
      </c>
      <c r="DV1266" s="51"/>
      <c r="DW1266" s="51"/>
      <c r="DX1266" s="51"/>
      <c r="DY1266" s="25">
        <f t="shared" si="638"/>
        <v>0</v>
      </c>
      <c r="DZ1266" s="25">
        <f t="shared" si="639"/>
        <v>0</v>
      </c>
      <c r="EA1266" s="25">
        <f t="shared" si="640"/>
        <v>0</v>
      </c>
      <c r="EB1266" s="51"/>
      <c r="EC1266" s="51"/>
      <c r="ED1266" s="51"/>
      <c r="EE1266" s="25">
        <f t="shared" si="641"/>
        <v>0</v>
      </c>
      <c r="EF1266" s="25">
        <f t="shared" si="641"/>
        <v>0</v>
      </c>
      <c r="EG1266" s="25">
        <f t="shared" si="641"/>
        <v>0</v>
      </c>
      <c r="EH1266" s="30"/>
      <c r="EI1266" s="30"/>
      <c r="EJ1266" s="30"/>
      <c r="EK1266" s="51"/>
      <c r="EL1266" s="51"/>
      <c r="EM1266" s="51"/>
      <c r="EN1266" s="25">
        <f t="shared" si="642"/>
        <v>0</v>
      </c>
      <c r="EO1266" s="25">
        <f t="shared" si="643"/>
        <v>0</v>
      </c>
      <c r="EP1266" s="25">
        <f t="shared" si="644"/>
        <v>0</v>
      </c>
      <c r="EQ1266" s="51"/>
      <c r="ER1266" s="51"/>
      <c r="ES1266" s="51"/>
      <c r="ET1266" s="25">
        <f t="shared" si="645"/>
        <v>0</v>
      </c>
      <c r="EU1266" s="25">
        <f t="shared" si="646"/>
        <v>0</v>
      </c>
      <c r="EV1266" s="25">
        <f t="shared" si="647"/>
        <v>0</v>
      </c>
      <c r="EW1266" s="51"/>
      <c r="EX1266" s="51"/>
      <c r="EY1266" s="51"/>
      <c r="EZ1266" s="25">
        <f t="shared" si="648"/>
        <v>0</v>
      </c>
      <c r="FA1266" s="25">
        <f t="shared" si="648"/>
        <v>0</v>
      </c>
      <c r="FB1266" s="25">
        <f t="shared" si="648"/>
        <v>0</v>
      </c>
      <c r="FC1266" s="30"/>
      <c r="FD1266" s="30"/>
      <c r="FE1266" s="30"/>
      <c r="FF1266" s="51"/>
      <c r="FG1266" s="51"/>
      <c r="FH1266" s="51"/>
      <c r="FI1266" s="25">
        <f t="shared" si="649"/>
        <v>0</v>
      </c>
      <c r="FJ1266" s="25">
        <f t="shared" si="650"/>
        <v>0</v>
      </c>
      <c r="FK1266" s="25">
        <f t="shared" si="651"/>
        <v>0</v>
      </c>
      <c r="FL1266" s="51"/>
      <c r="FM1266" s="51"/>
      <c r="FN1266" s="51"/>
      <c r="FO1266" s="25">
        <f t="shared" si="652"/>
        <v>0</v>
      </c>
      <c r="FP1266" s="25">
        <f t="shared" si="653"/>
        <v>0</v>
      </c>
      <c r="FQ1266" s="25">
        <f t="shared" si="654"/>
        <v>0</v>
      </c>
      <c r="FR1266" s="51"/>
      <c r="FS1266" s="51"/>
      <c r="FT1266" s="51"/>
      <c r="FU1266" s="25">
        <f t="shared" si="655"/>
        <v>0</v>
      </c>
      <c r="FV1266" s="25">
        <f t="shared" si="655"/>
        <v>0</v>
      </c>
      <c r="FW1266" s="25">
        <f t="shared" si="655"/>
        <v>0</v>
      </c>
      <c r="FX1266" s="30"/>
      <c r="FY1266" s="30"/>
      <c r="FZ1266" s="30"/>
      <c r="GA1266" s="51"/>
      <c r="GB1266" s="51"/>
      <c r="GC1266" s="51"/>
      <c r="GD1266" s="25">
        <f t="shared" si="656"/>
        <v>0</v>
      </c>
      <c r="GE1266" s="25">
        <f t="shared" si="657"/>
        <v>0</v>
      </c>
      <c r="GF1266" s="25">
        <f t="shared" si="658"/>
        <v>0</v>
      </c>
      <c r="GG1266" s="51"/>
      <c r="GH1266" s="51"/>
      <c r="GI1266" s="51"/>
      <c r="GJ1266" s="25">
        <f t="shared" si="659"/>
        <v>0</v>
      </c>
      <c r="GK1266" s="25">
        <f t="shared" si="660"/>
        <v>0</v>
      </c>
      <c r="GL1266" s="25">
        <f t="shared" si="661"/>
        <v>0</v>
      </c>
      <c r="GM1266" s="51"/>
      <c r="GN1266" s="51"/>
      <c r="GO1266" s="51"/>
      <c r="GP1266" s="25">
        <f t="shared" si="662"/>
        <v>0</v>
      </c>
      <c r="GQ1266" s="25">
        <f t="shared" si="662"/>
        <v>0</v>
      </c>
      <c r="GR1266" s="25">
        <f t="shared" si="662"/>
        <v>0</v>
      </c>
      <c r="GS1266" s="30"/>
      <c r="GT1266" s="30"/>
      <c r="GU1266" s="30"/>
      <c r="GV1266" s="51"/>
      <c r="GW1266" s="51"/>
      <c r="GX1266" s="51"/>
      <c r="GY1266" s="25">
        <f t="shared" si="663"/>
        <v>0</v>
      </c>
      <c r="GZ1266" s="25">
        <f t="shared" si="664"/>
        <v>0</v>
      </c>
      <c r="HA1266" s="25">
        <f t="shared" si="665"/>
        <v>0</v>
      </c>
      <c r="HB1266" s="51"/>
      <c r="HC1266" s="51"/>
      <c r="HD1266" s="51"/>
      <c r="HE1266" s="25">
        <f t="shared" si="666"/>
        <v>7429.7</v>
      </c>
      <c r="HF1266" s="25">
        <f t="shared" si="667"/>
        <v>7020.28</v>
      </c>
      <c r="HG1266" s="25">
        <f t="shared" si="668"/>
        <v>6872.63</v>
      </c>
      <c r="HH1266" s="51"/>
      <c r="HI1266" s="51"/>
      <c r="HJ1266" s="51"/>
      <c r="HK1266" s="25">
        <f t="shared" si="669"/>
        <v>0</v>
      </c>
      <c r="HL1266" s="25">
        <f t="shared" si="669"/>
        <v>0</v>
      </c>
      <c r="HM1266" s="25">
        <f t="shared" si="669"/>
        <v>0</v>
      </c>
      <c r="HN1266" s="30"/>
      <c r="HO1266" s="30"/>
      <c r="HP1266" s="30"/>
      <c r="HQ1266" s="51"/>
      <c r="HR1266" s="51"/>
      <c r="HS1266" s="51"/>
      <c r="HT1266" s="25">
        <f t="shared" si="670"/>
        <v>0</v>
      </c>
      <c r="HU1266" s="25">
        <f t="shared" si="671"/>
        <v>0</v>
      </c>
      <c r="HV1266" s="25">
        <f t="shared" si="672"/>
        <v>0</v>
      </c>
      <c r="HW1266" s="51"/>
      <c r="HX1266" s="51"/>
      <c r="HY1266" s="51"/>
      <c r="HZ1266" s="25">
        <f t="shared" si="673"/>
        <v>0</v>
      </c>
      <c r="IA1266" s="25">
        <f t="shared" si="674"/>
        <v>0</v>
      </c>
      <c r="IB1266" s="25">
        <f t="shared" si="675"/>
        <v>0</v>
      </c>
      <c r="IC1266" s="51"/>
      <c r="ID1266" s="51"/>
      <c r="IE1266" s="51"/>
      <c r="IF1266" s="25">
        <f t="shared" si="676"/>
        <v>0</v>
      </c>
      <c r="IG1266" s="25">
        <f t="shared" si="676"/>
        <v>0</v>
      </c>
      <c r="IH1266" s="25">
        <f t="shared" si="676"/>
        <v>0</v>
      </c>
      <c r="II1266" s="30"/>
      <c r="IJ1266" s="30"/>
      <c r="IK1266" s="30"/>
      <c r="IL1266" s="51"/>
      <c r="IM1266" s="51"/>
      <c r="IN1266" s="51"/>
      <c r="IO1266" s="25">
        <f t="shared" si="677"/>
        <v>0</v>
      </c>
      <c r="IP1266" s="25">
        <f t="shared" si="678"/>
        <v>0</v>
      </c>
      <c r="IQ1266" s="25">
        <f t="shared" si="679"/>
        <v>0</v>
      </c>
      <c r="IR1266" s="51"/>
      <c r="IS1266" s="51"/>
      <c r="IT1266" s="51"/>
      <c r="IU1266" s="25">
        <f t="shared" si="680"/>
        <v>0</v>
      </c>
      <c r="IV1266" s="25">
        <f t="shared" si="681"/>
        <v>0</v>
      </c>
      <c r="IW1266" s="25">
        <f t="shared" si="682"/>
        <v>0</v>
      </c>
      <c r="IX1266" s="51"/>
      <c r="IY1266" s="51"/>
      <c r="IZ1266" s="51"/>
      <c r="JA1266" s="25">
        <f t="shared" si="683"/>
        <v>0</v>
      </c>
      <c r="JB1266" s="25">
        <f t="shared" si="683"/>
        <v>0</v>
      </c>
      <c r="JC1266" s="25">
        <f t="shared" si="683"/>
        <v>0</v>
      </c>
      <c r="JD1266" s="30"/>
      <c r="JE1266" s="30"/>
      <c r="JF1266" s="30"/>
      <c r="JG1266" s="51"/>
      <c r="JH1266" s="51"/>
      <c r="JI1266" s="51"/>
      <c r="JJ1266" s="25">
        <f t="shared" si="684"/>
        <v>0</v>
      </c>
      <c r="JK1266" s="25">
        <f t="shared" si="685"/>
        <v>0</v>
      </c>
      <c r="JL1266" s="25">
        <f t="shared" si="686"/>
        <v>0</v>
      </c>
      <c r="JM1266" s="51"/>
      <c r="JN1266" s="51"/>
      <c r="JO1266" s="51"/>
      <c r="JP1266" s="25">
        <f t="shared" si="687"/>
        <v>0</v>
      </c>
      <c r="JQ1266" s="25">
        <f t="shared" si="688"/>
        <v>0</v>
      </c>
      <c r="JR1266" s="25">
        <f t="shared" si="689"/>
        <v>0</v>
      </c>
      <c r="JS1266" s="51"/>
      <c r="JT1266" s="51"/>
      <c r="JU1266" s="51"/>
      <c r="JV1266" s="25">
        <f t="shared" si="690"/>
        <v>0</v>
      </c>
      <c r="JW1266" s="25">
        <f t="shared" si="690"/>
        <v>0</v>
      </c>
      <c r="JX1266" s="25">
        <f t="shared" si="690"/>
        <v>0</v>
      </c>
      <c r="JY1266" s="30"/>
      <c r="JZ1266" s="30"/>
      <c r="KA1266" s="30"/>
      <c r="KB1266" s="51"/>
      <c r="KC1266" s="51"/>
      <c r="KD1266" s="51"/>
      <c r="KE1266" s="25">
        <f t="shared" si="691"/>
        <v>0</v>
      </c>
      <c r="KF1266" s="25">
        <f t="shared" si="692"/>
        <v>0</v>
      </c>
      <c r="KG1266" s="25">
        <f t="shared" si="693"/>
        <v>0</v>
      </c>
      <c r="KH1266" s="51"/>
      <c r="KI1266" s="51"/>
      <c r="KJ1266" s="51"/>
      <c r="KK1266" s="25">
        <f t="shared" si="694"/>
        <v>0</v>
      </c>
      <c r="KL1266" s="25">
        <f t="shared" si="695"/>
        <v>0</v>
      </c>
      <c r="KM1266" s="25">
        <f t="shared" si="696"/>
        <v>0</v>
      </c>
      <c r="KN1266" s="51"/>
      <c r="KO1266" s="51"/>
      <c r="KP1266" s="51"/>
      <c r="KQ1266" s="25">
        <f t="shared" si="697"/>
        <v>0</v>
      </c>
      <c r="KR1266" s="25">
        <f t="shared" si="697"/>
        <v>0</v>
      </c>
      <c r="KS1266" s="25">
        <f t="shared" si="697"/>
        <v>0</v>
      </c>
      <c r="KT1266" s="30"/>
      <c r="KU1266" s="30"/>
      <c r="KV1266" s="30"/>
      <c r="KW1266" s="51"/>
      <c r="KX1266" s="51"/>
      <c r="KY1266" s="51"/>
      <c r="KZ1266" s="25">
        <f t="shared" si="698"/>
        <v>0</v>
      </c>
      <c r="LA1266" s="25">
        <f t="shared" si="699"/>
        <v>0</v>
      </c>
      <c r="LB1266" s="25">
        <f t="shared" si="700"/>
        <v>0</v>
      </c>
      <c r="LC1266" s="51"/>
      <c r="LD1266" s="51"/>
      <c r="LE1266" s="51"/>
      <c r="LF1266" s="25">
        <f t="shared" si="701"/>
        <v>0</v>
      </c>
      <c r="LG1266" s="25">
        <f t="shared" si="702"/>
        <v>0</v>
      </c>
      <c r="LH1266" s="25">
        <f t="shared" si="703"/>
        <v>0</v>
      </c>
      <c r="LI1266" s="51"/>
      <c r="LJ1266" s="51"/>
      <c r="LK1266" s="51"/>
      <c r="LL1266" s="25">
        <f t="shared" si="704"/>
        <v>0</v>
      </c>
      <c r="LM1266" s="25">
        <f t="shared" si="704"/>
        <v>0</v>
      </c>
      <c r="LN1266" s="25">
        <f t="shared" si="704"/>
        <v>0</v>
      </c>
      <c r="LO1266" s="30"/>
      <c r="LP1266" s="30"/>
      <c r="LQ1266" s="30"/>
      <c r="LR1266" s="51"/>
      <c r="LS1266" s="51"/>
      <c r="LT1266" s="51"/>
      <c r="LU1266" s="25">
        <f t="shared" si="705"/>
        <v>0</v>
      </c>
      <c r="LV1266" s="25">
        <f t="shared" si="706"/>
        <v>0</v>
      </c>
      <c r="LW1266" s="25">
        <f t="shared" si="707"/>
        <v>0</v>
      </c>
      <c r="LX1266" s="51"/>
      <c r="LY1266" s="51"/>
      <c r="LZ1266" s="51"/>
      <c r="MA1266" s="25">
        <f t="shared" si="708"/>
        <v>0</v>
      </c>
      <c r="MB1266" s="25">
        <f t="shared" si="709"/>
        <v>0</v>
      </c>
      <c r="MC1266" s="25">
        <f t="shared" si="710"/>
        <v>0</v>
      </c>
      <c r="MD1266" s="51"/>
      <c r="ME1266" s="51"/>
      <c r="MF1266" s="51"/>
      <c r="MG1266" s="25">
        <f t="shared" si="711"/>
        <v>0</v>
      </c>
      <c r="MH1266" s="25">
        <f t="shared" si="711"/>
        <v>0</v>
      </c>
      <c r="MI1266" s="25">
        <f t="shared" si="711"/>
        <v>0</v>
      </c>
      <c r="MJ1266" s="30"/>
      <c r="MK1266" s="30"/>
      <c r="ML1266" s="30"/>
      <c r="MM1266" s="51"/>
      <c r="MN1266" s="51"/>
      <c r="MO1266" s="51"/>
      <c r="MP1266" s="25">
        <f t="shared" si="712"/>
        <v>0</v>
      </c>
      <c r="MQ1266" s="25">
        <f t="shared" si="713"/>
        <v>0</v>
      </c>
      <c r="MR1266" s="25">
        <f t="shared" si="714"/>
        <v>0</v>
      </c>
      <c r="MS1266" s="51"/>
      <c r="MT1266" s="51"/>
      <c r="MU1266" s="51"/>
      <c r="MV1266" s="25">
        <f t="shared" si="715"/>
        <v>0</v>
      </c>
      <c r="MW1266" s="25">
        <f t="shared" si="716"/>
        <v>0</v>
      </c>
      <c r="MX1266" s="25">
        <f t="shared" si="717"/>
        <v>0</v>
      </c>
      <c r="MY1266" s="51"/>
      <c r="MZ1266" s="51"/>
      <c r="NA1266" s="51"/>
      <c r="NB1266" s="25">
        <f t="shared" si="718"/>
        <v>0</v>
      </c>
      <c r="NC1266" s="25">
        <f t="shared" si="718"/>
        <v>0</v>
      </c>
      <c r="ND1266" s="25">
        <f t="shared" si="718"/>
        <v>0</v>
      </c>
      <c r="NE1266" s="30"/>
      <c r="NF1266" s="30"/>
      <c r="NG1266" s="30"/>
      <c r="NH1266" s="51"/>
      <c r="NI1266" s="51"/>
      <c r="NJ1266" s="51"/>
      <c r="NK1266" s="25">
        <f t="shared" si="719"/>
        <v>0</v>
      </c>
      <c r="NL1266" s="25">
        <f t="shared" si="720"/>
        <v>0</v>
      </c>
      <c r="NM1266" s="25">
        <f t="shared" si="721"/>
        <v>0</v>
      </c>
      <c r="NN1266" s="51"/>
      <c r="NO1266" s="51"/>
      <c r="NP1266" s="51"/>
      <c r="NQ1266" s="25">
        <f t="shared" si="722"/>
        <v>0</v>
      </c>
      <c r="NR1266" s="25">
        <f t="shared" si="723"/>
        <v>0</v>
      </c>
      <c r="NS1266" s="25">
        <f t="shared" si="724"/>
        <v>0</v>
      </c>
      <c r="NT1266" s="51"/>
      <c r="NU1266" s="51"/>
      <c r="NV1266" s="51"/>
      <c r="NW1266" s="25">
        <f t="shared" si="725"/>
        <v>0</v>
      </c>
      <c r="NX1266" s="25">
        <f t="shared" si="725"/>
        <v>0</v>
      </c>
      <c r="NY1266" s="25">
        <f t="shared" si="725"/>
        <v>0</v>
      </c>
      <c r="NZ1266" s="30"/>
      <c r="OA1266" s="30"/>
      <c r="OB1266" s="30"/>
      <c r="OC1266" s="51"/>
      <c r="OD1266" s="51"/>
      <c r="OE1266" s="51"/>
      <c r="OF1266" s="25">
        <f t="shared" si="726"/>
        <v>0</v>
      </c>
      <c r="OG1266" s="25">
        <f t="shared" si="727"/>
        <v>0</v>
      </c>
      <c r="OH1266" s="25">
        <f t="shared" si="728"/>
        <v>0</v>
      </c>
      <c r="OI1266" s="51"/>
      <c r="OJ1266" s="51"/>
      <c r="OK1266" s="51"/>
      <c r="OL1266" s="25">
        <f t="shared" si="729"/>
        <v>0</v>
      </c>
      <c r="OM1266" s="25">
        <f t="shared" si="730"/>
        <v>0</v>
      </c>
      <c r="ON1266" s="25">
        <f t="shared" si="731"/>
        <v>0</v>
      </c>
      <c r="OO1266" s="51"/>
      <c r="OP1266" s="51"/>
      <c r="OQ1266" s="51"/>
      <c r="OR1266" s="25">
        <f t="shared" si="732"/>
        <v>0</v>
      </c>
      <c r="OS1266" s="25">
        <f t="shared" si="732"/>
        <v>0</v>
      </c>
      <c r="OT1266" s="25">
        <f t="shared" si="732"/>
        <v>0</v>
      </c>
      <c r="OU1266" s="30"/>
      <c r="OV1266" s="30"/>
      <c r="OW1266" s="30"/>
      <c r="OX1266" s="51"/>
      <c r="OY1266" s="51"/>
      <c r="OZ1266" s="51"/>
      <c r="PA1266" s="25">
        <f t="shared" si="733"/>
        <v>0</v>
      </c>
      <c r="PB1266" s="25">
        <f t="shared" si="734"/>
        <v>0</v>
      </c>
      <c r="PC1266" s="25">
        <f t="shared" si="735"/>
        <v>0</v>
      </c>
      <c r="PD1266" s="51"/>
      <c r="PE1266" s="51"/>
      <c r="PF1266" s="51"/>
      <c r="PG1266" s="25">
        <f t="shared" si="736"/>
        <v>0</v>
      </c>
      <c r="PH1266" s="25">
        <f t="shared" si="737"/>
        <v>0</v>
      </c>
      <c r="PI1266" s="25">
        <f t="shared" si="738"/>
        <v>0</v>
      </c>
      <c r="PJ1266" s="51"/>
      <c r="PK1266" s="51"/>
      <c r="PL1266" s="51"/>
      <c r="PM1266" s="25">
        <f t="shared" si="739"/>
        <v>0</v>
      </c>
      <c r="PN1266" s="25">
        <f t="shared" si="739"/>
        <v>0</v>
      </c>
      <c r="PO1266" s="25">
        <f t="shared" si="739"/>
        <v>0</v>
      </c>
      <c r="PP1266" s="30"/>
      <c r="PQ1266" s="30"/>
      <c r="PR1266" s="30"/>
      <c r="PS1266" s="51"/>
      <c r="PT1266" s="51"/>
      <c r="PU1266" s="51"/>
      <c r="PV1266" s="25">
        <f t="shared" si="740"/>
        <v>0</v>
      </c>
      <c r="PW1266" s="25">
        <f t="shared" si="741"/>
        <v>0</v>
      </c>
      <c r="PX1266" s="25">
        <f t="shared" si="742"/>
        <v>0</v>
      </c>
      <c r="PY1266" s="51"/>
      <c r="PZ1266" s="51"/>
      <c r="QA1266" s="51"/>
      <c r="QB1266" s="25">
        <f t="shared" si="743"/>
        <v>0</v>
      </c>
      <c r="QC1266" s="25">
        <f t="shared" si="744"/>
        <v>0</v>
      </c>
      <c r="QD1266" s="25">
        <f t="shared" si="745"/>
        <v>0</v>
      </c>
      <c r="QE1266" s="51"/>
      <c r="QF1266" s="51"/>
      <c r="QG1266" s="51"/>
      <c r="QH1266" s="25">
        <f t="shared" si="746"/>
        <v>0</v>
      </c>
      <c r="QI1266" s="25">
        <f t="shared" si="746"/>
        <v>0</v>
      </c>
      <c r="QJ1266" s="25">
        <f t="shared" si="746"/>
        <v>0</v>
      </c>
      <c r="QK1266" s="30"/>
      <c r="QL1266" s="30"/>
      <c r="QM1266" s="30"/>
      <c r="QN1266" s="51"/>
      <c r="QO1266" s="51"/>
      <c r="QP1266" s="51"/>
      <c r="QQ1266" s="25">
        <f t="shared" si="747"/>
        <v>0</v>
      </c>
      <c r="QR1266" s="25">
        <f t="shared" si="748"/>
        <v>0</v>
      </c>
      <c r="QS1266" s="25">
        <f t="shared" si="749"/>
        <v>0</v>
      </c>
      <c r="QT1266" s="51"/>
      <c r="QU1266" s="51"/>
      <c r="QV1266" s="51"/>
      <c r="QW1266" s="25">
        <f t="shared" si="750"/>
        <v>0</v>
      </c>
      <c r="QX1266" s="25">
        <f t="shared" si="751"/>
        <v>0</v>
      </c>
      <c r="QY1266" s="25">
        <f t="shared" si="752"/>
        <v>0</v>
      </c>
      <c r="QZ1266" s="51"/>
      <c r="RA1266" s="51"/>
      <c r="RB1266" s="51"/>
      <c r="RC1266" s="25">
        <f t="shared" si="753"/>
        <v>0</v>
      </c>
      <c r="RD1266" s="25">
        <f t="shared" si="753"/>
        <v>0</v>
      </c>
      <c r="RE1266" s="25">
        <f t="shared" si="753"/>
        <v>0</v>
      </c>
      <c r="RF1266" s="30"/>
      <c r="RG1266" s="30"/>
      <c r="RH1266" s="30"/>
      <c r="RI1266" s="51"/>
      <c r="RJ1266" s="51"/>
      <c r="RK1266" s="51"/>
      <c r="RL1266" s="25">
        <f t="shared" si="754"/>
        <v>0</v>
      </c>
      <c r="RM1266" s="25">
        <f t="shared" si="755"/>
        <v>0</v>
      </c>
      <c r="RN1266" s="25">
        <f t="shared" si="756"/>
        <v>0</v>
      </c>
      <c r="RO1266" s="51"/>
      <c r="RP1266" s="51"/>
      <c r="RQ1266" s="51"/>
      <c r="RR1266" s="25">
        <f t="shared" si="757"/>
        <v>0</v>
      </c>
      <c r="RS1266" s="25">
        <f t="shared" si="758"/>
        <v>0</v>
      </c>
      <c r="RT1266" s="25">
        <f t="shared" si="759"/>
        <v>0</v>
      </c>
      <c r="RU1266" s="51"/>
      <c r="RV1266" s="51"/>
      <c r="RW1266" s="51"/>
      <c r="RX1266" s="25">
        <f t="shared" si="760"/>
        <v>0</v>
      </c>
      <c r="RY1266" s="25">
        <f t="shared" si="760"/>
        <v>0</v>
      </c>
      <c r="RZ1266" s="25">
        <f t="shared" si="760"/>
        <v>0</v>
      </c>
      <c r="SA1266" s="30"/>
      <c r="SB1266" s="30"/>
      <c r="SC1266" s="30"/>
      <c r="SD1266" s="51"/>
      <c r="SE1266" s="51"/>
      <c r="SF1266" s="51"/>
      <c r="SG1266" s="25">
        <f t="shared" si="761"/>
        <v>0</v>
      </c>
      <c r="SH1266" s="25">
        <f t="shared" si="762"/>
        <v>0</v>
      </c>
      <c r="SI1266" s="25">
        <f t="shared" si="763"/>
        <v>0</v>
      </c>
      <c r="SJ1266" s="51"/>
      <c r="SK1266" s="51"/>
      <c r="SL1266" s="51"/>
      <c r="SM1266" s="25">
        <f t="shared" si="764"/>
        <v>0</v>
      </c>
      <c r="SN1266" s="25">
        <f t="shared" si="765"/>
        <v>0</v>
      </c>
      <c r="SO1266" s="25">
        <f t="shared" si="766"/>
        <v>0</v>
      </c>
      <c r="SP1266" s="51"/>
      <c r="SQ1266" s="51"/>
      <c r="SR1266" s="51"/>
      <c r="SS1266" s="25">
        <f t="shared" si="767"/>
        <v>0</v>
      </c>
      <c r="ST1266" s="25">
        <f t="shared" si="767"/>
        <v>0</v>
      </c>
      <c r="SU1266" s="25">
        <f t="shared" si="767"/>
        <v>0</v>
      </c>
      <c r="SV1266" s="30"/>
      <c r="SW1266" s="30"/>
      <c r="SX1266" s="30"/>
      <c r="SY1266" s="51"/>
      <c r="SZ1266" s="51"/>
      <c r="TA1266" s="51"/>
      <c r="TB1266" s="25">
        <f t="shared" si="768"/>
        <v>0</v>
      </c>
      <c r="TC1266" s="25">
        <f t="shared" si="769"/>
        <v>0</v>
      </c>
      <c r="TD1266" s="25">
        <f t="shared" si="770"/>
        <v>0</v>
      </c>
      <c r="TE1266" s="51"/>
      <c r="TF1266" s="51"/>
      <c r="TG1266" s="51"/>
      <c r="TH1266" s="25">
        <f t="shared" si="771"/>
        <v>0</v>
      </c>
      <c r="TI1266" s="25">
        <f t="shared" si="772"/>
        <v>0</v>
      </c>
      <c r="TJ1266" s="25">
        <f t="shared" si="773"/>
        <v>0</v>
      </c>
      <c r="TK1266" s="51"/>
      <c r="TL1266" s="51"/>
      <c r="TM1266" s="51"/>
      <c r="TN1266" s="25">
        <f t="shared" si="774"/>
        <v>0</v>
      </c>
      <c r="TO1266" s="25">
        <f t="shared" si="774"/>
        <v>0</v>
      </c>
      <c r="TP1266" s="25">
        <f t="shared" si="774"/>
        <v>0</v>
      </c>
      <c r="TQ1266" s="30"/>
      <c r="TR1266" s="30"/>
      <c r="TS1266" s="30"/>
      <c r="TT1266" s="51"/>
      <c r="TU1266" s="51"/>
      <c r="TV1266" s="51"/>
      <c r="TW1266" s="25">
        <f t="shared" si="775"/>
        <v>0</v>
      </c>
      <c r="TX1266" s="25">
        <f t="shared" si="776"/>
        <v>0</v>
      </c>
      <c r="TY1266" s="25">
        <f t="shared" si="777"/>
        <v>0</v>
      </c>
      <c r="TZ1266" s="51"/>
      <c r="UA1266" s="51"/>
      <c r="UB1266" s="51"/>
      <c r="UC1266" s="25">
        <f t="shared" si="778"/>
        <v>0</v>
      </c>
      <c r="UD1266" s="25">
        <f t="shared" si="779"/>
        <v>0</v>
      </c>
      <c r="UE1266" s="25">
        <f t="shared" si="780"/>
        <v>0</v>
      </c>
      <c r="UF1266" s="51"/>
      <c r="UG1266" s="51"/>
      <c r="UH1266" s="51"/>
      <c r="UI1266" s="25">
        <f t="shared" si="781"/>
        <v>0</v>
      </c>
      <c r="UJ1266" s="25">
        <f t="shared" si="781"/>
        <v>0</v>
      </c>
      <c r="UK1266" s="25">
        <f t="shared" si="781"/>
        <v>0</v>
      </c>
      <c r="UL1266" s="30">
        <v>2</v>
      </c>
      <c r="UM1266" s="30">
        <v>2</v>
      </c>
      <c r="UN1266" s="30">
        <v>2</v>
      </c>
      <c r="UO1266" s="51"/>
      <c r="UP1266" s="51"/>
      <c r="UQ1266" s="51"/>
      <c r="UR1266" s="25">
        <f t="shared" si="782"/>
        <v>42217.54</v>
      </c>
      <c r="US1266" s="25">
        <f t="shared" si="783"/>
        <v>42217.54</v>
      </c>
      <c r="UT1266" s="25">
        <f t="shared" si="784"/>
        <v>42217.54</v>
      </c>
      <c r="UU1266" s="51"/>
      <c r="UV1266" s="51"/>
      <c r="UW1266" s="51"/>
      <c r="UX1266" s="25">
        <f t="shared" si="785"/>
        <v>2763.94</v>
      </c>
      <c r="UY1266" s="25">
        <f t="shared" si="786"/>
        <v>2624.95</v>
      </c>
      <c r="UZ1266" s="25">
        <f t="shared" si="787"/>
        <v>2569.09</v>
      </c>
      <c r="VA1266" s="51"/>
      <c r="VB1266" s="51"/>
      <c r="VC1266" s="51"/>
      <c r="VD1266" s="25">
        <f t="shared" si="788"/>
        <v>5527.88</v>
      </c>
      <c r="VE1266" s="25">
        <f t="shared" si="788"/>
        <v>5249.9</v>
      </c>
      <c r="VF1266" s="25">
        <f t="shared" si="788"/>
        <v>5138.18</v>
      </c>
      <c r="VG1266" s="30"/>
      <c r="VH1266" s="30"/>
      <c r="VI1266" s="30"/>
      <c r="VJ1266" s="51"/>
      <c r="VK1266" s="51"/>
      <c r="VL1266" s="51"/>
      <c r="VM1266" s="25">
        <f t="shared" si="789"/>
        <v>0</v>
      </c>
      <c r="VN1266" s="25">
        <f t="shared" si="790"/>
        <v>0</v>
      </c>
      <c r="VO1266" s="25">
        <f t="shared" si="791"/>
        <v>0</v>
      </c>
      <c r="VP1266" s="51"/>
      <c r="VQ1266" s="51"/>
      <c r="VR1266" s="51"/>
      <c r="VS1266" s="25">
        <f t="shared" si="792"/>
        <v>0</v>
      </c>
      <c r="VT1266" s="25">
        <f t="shared" si="793"/>
        <v>0</v>
      </c>
      <c r="VU1266" s="25">
        <f t="shared" si="794"/>
        <v>0</v>
      </c>
      <c r="VV1266" s="51"/>
      <c r="VW1266" s="51"/>
      <c r="VX1266" s="51"/>
      <c r="VY1266" s="25">
        <f t="shared" si="795"/>
        <v>0</v>
      </c>
      <c r="VZ1266" s="25">
        <f t="shared" si="795"/>
        <v>0</v>
      </c>
      <c r="WA1266" s="25">
        <f t="shared" si="795"/>
        <v>0</v>
      </c>
      <c r="WB1266" s="30"/>
      <c r="WC1266" s="30"/>
      <c r="WD1266" s="30"/>
      <c r="WE1266" s="51"/>
      <c r="WF1266" s="51"/>
      <c r="WG1266" s="51"/>
      <c r="WH1266" s="25">
        <f t="shared" si="796"/>
        <v>0</v>
      </c>
      <c r="WI1266" s="25">
        <f t="shared" si="797"/>
        <v>0</v>
      </c>
      <c r="WJ1266" s="25">
        <f t="shared" si="798"/>
        <v>0</v>
      </c>
      <c r="WK1266" s="51"/>
      <c r="WL1266" s="51"/>
      <c r="WM1266" s="51"/>
      <c r="WN1266" s="25">
        <f t="shared" si="799"/>
        <v>0</v>
      </c>
      <c r="WO1266" s="25">
        <f t="shared" si="800"/>
        <v>0</v>
      </c>
      <c r="WP1266" s="25">
        <f t="shared" si="801"/>
        <v>0</v>
      </c>
      <c r="WQ1266" s="51"/>
      <c r="WR1266" s="51"/>
      <c r="WS1266" s="51"/>
      <c r="WT1266" s="25">
        <f t="shared" si="802"/>
        <v>0</v>
      </c>
      <c r="WU1266" s="25">
        <f t="shared" si="802"/>
        <v>0</v>
      </c>
      <c r="WV1266" s="25">
        <f t="shared" si="802"/>
        <v>0</v>
      </c>
      <c r="WW1266" s="30"/>
      <c r="WX1266" s="30"/>
      <c r="WY1266" s="30"/>
      <c r="WZ1266" s="51"/>
      <c r="XA1266" s="51"/>
      <c r="XB1266" s="51"/>
      <c r="XC1266" s="25">
        <f t="shared" si="803"/>
        <v>0</v>
      </c>
      <c r="XD1266" s="25">
        <f t="shared" si="804"/>
        <v>0</v>
      </c>
      <c r="XE1266" s="25">
        <f t="shared" si="805"/>
        <v>0</v>
      </c>
      <c r="XF1266" s="51"/>
      <c r="XG1266" s="51"/>
      <c r="XH1266" s="51"/>
      <c r="XI1266" s="25">
        <f t="shared" si="806"/>
        <v>0</v>
      </c>
      <c r="XJ1266" s="25">
        <f t="shared" si="807"/>
        <v>0</v>
      </c>
      <c r="XK1266" s="25">
        <f t="shared" si="808"/>
        <v>0</v>
      </c>
      <c r="XL1266" s="51"/>
      <c r="XM1266" s="51"/>
      <c r="XN1266" s="51"/>
      <c r="XO1266" s="25">
        <f t="shared" si="809"/>
        <v>0</v>
      </c>
      <c r="XP1266" s="25">
        <f t="shared" si="809"/>
        <v>0</v>
      </c>
      <c r="XQ1266" s="25">
        <f t="shared" si="809"/>
        <v>0</v>
      </c>
      <c r="XR1266" s="30"/>
      <c r="XS1266" s="30"/>
      <c r="XT1266" s="30"/>
      <c r="XU1266" s="51"/>
      <c r="XV1266" s="51"/>
      <c r="XW1266" s="51"/>
      <c r="XX1266" s="25">
        <f t="shared" si="810"/>
        <v>0</v>
      </c>
      <c r="XY1266" s="25">
        <f t="shared" si="811"/>
        <v>0</v>
      </c>
      <c r="XZ1266" s="25">
        <f t="shared" si="812"/>
        <v>0</v>
      </c>
      <c r="YA1266" s="51"/>
      <c r="YB1266" s="51"/>
      <c r="YC1266" s="51"/>
      <c r="YD1266" s="25">
        <f t="shared" si="813"/>
        <v>0</v>
      </c>
      <c r="YE1266" s="25">
        <f t="shared" si="814"/>
        <v>0</v>
      </c>
      <c r="YF1266" s="25">
        <f t="shared" si="815"/>
        <v>0</v>
      </c>
      <c r="YG1266" s="51"/>
      <c r="YH1266" s="51"/>
      <c r="YI1266" s="51"/>
      <c r="YJ1266" s="25">
        <f t="shared" si="816"/>
        <v>0</v>
      </c>
      <c r="YK1266" s="25">
        <f t="shared" si="816"/>
        <v>0</v>
      </c>
      <c r="YL1266" s="25">
        <f t="shared" si="816"/>
        <v>0</v>
      </c>
      <c r="YM1266" s="59">
        <f t="shared" si="817"/>
        <v>2</v>
      </c>
      <c r="YN1266" s="59">
        <f t="shared" si="817"/>
        <v>2</v>
      </c>
      <c r="YO1266" s="59">
        <f t="shared" si="817"/>
        <v>2</v>
      </c>
      <c r="YP1266" s="51"/>
      <c r="YQ1266" s="51"/>
      <c r="YR1266" s="51"/>
      <c r="YS1266" s="25">
        <f t="shared" si="818"/>
        <v>42217.54</v>
      </c>
      <c r="YT1266" s="25">
        <f t="shared" si="819"/>
        <v>42217.54</v>
      </c>
      <c r="YU1266" s="25">
        <f t="shared" si="820"/>
        <v>42217.54</v>
      </c>
      <c r="YV1266" s="51"/>
      <c r="YW1266" s="51"/>
      <c r="YX1266" s="51"/>
      <c r="YY1266" s="25">
        <f t="shared" si="821"/>
        <v>4074.14</v>
      </c>
      <c r="YZ1266" s="25">
        <f t="shared" si="822"/>
        <v>3859.01</v>
      </c>
      <c r="ZA1266" s="25">
        <f t="shared" si="823"/>
        <v>3777.16</v>
      </c>
      <c r="ZB1266" s="51"/>
      <c r="ZC1266" s="51"/>
      <c r="ZD1266" s="51"/>
      <c r="ZE1266" s="25">
        <f t="shared" si="824"/>
        <v>8148.28</v>
      </c>
      <c r="ZF1266" s="25">
        <f t="shared" si="824"/>
        <v>7718.02</v>
      </c>
      <c r="ZG1266" s="25">
        <f t="shared" si="824"/>
        <v>7554.32</v>
      </c>
    </row>
    <row r="1267" spans="1:683" ht="36">
      <c r="A1267" s="26" t="s">
        <v>346</v>
      </c>
      <c r="B1267" s="87" t="s">
        <v>95</v>
      </c>
      <c r="C1267" s="5"/>
      <c r="D1267" s="160"/>
      <c r="E1267" s="76"/>
      <c r="F1267" s="38"/>
      <c r="G1267" s="38"/>
      <c r="H1267" s="38"/>
      <c r="I1267" s="25">
        <f t="shared" si="825"/>
        <v>15831.58</v>
      </c>
      <c r="J1267" s="25">
        <f t="shared" si="825"/>
        <v>15831.58</v>
      </c>
      <c r="K1267" s="25">
        <f t="shared" si="825"/>
        <v>15831.58</v>
      </c>
      <c r="L1267" s="30"/>
      <c r="M1267" s="30"/>
      <c r="N1267" s="30"/>
      <c r="O1267" s="51"/>
      <c r="P1267" s="51"/>
      <c r="Q1267" s="51"/>
      <c r="R1267" s="25">
        <f t="shared" si="826"/>
        <v>0</v>
      </c>
      <c r="S1267" s="25">
        <f t="shared" si="827"/>
        <v>0</v>
      </c>
      <c r="T1267" s="25">
        <f t="shared" si="828"/>
        <v>0</v>
      </c>
      <c r="U1267" s="51"/>
      <c r="V1267" s="51"/>
      <c r="W1267" s="51"/>
      <c r="X1267" s="25">
        <f t="shared" si="603"/>
        <v>0</v>
      </c>
      <c r="Y1267" s="25">
        <f t="shared" si="604"/>
        <v>0</v>
      </c>
      <c r="Z1267" s="25">
        <f t="shared" si="605"/>
        <v>0</v>
      </c>
      <c r="AA1267" s="51"/>
      <c r="AB1267" s="51"/>
      <c r="AC1267" s="51"/>
      <c r="AD1267" s="25">
        <f t="shared" si="606"/>
        <v>0</v>
      </c>
      <c r="AE1267" s="25">
        <f t="shared" si="606"/>
        <v>0</v>
      </c>
      <c r="AF1267" s="25">
        <f t="shared" si="606"/>
        <v>0</v>
      </c>
      <c r="AG1267" s="30"/>
      <c r="AH1267" s="30"/>
      <c r="AI1267" s="30"/>
      <c r="AJ1267" s="51"/>
      <c r="AK1267" s="51"/>
      <c r="AL1267" s="51"/>
      <c r="AM1267" s="25">
        <f t="shared" si="607"/>
        <v>0</v>
      </c>
      <c r="AN1267" s="25">
        <f t="shared" si="608"/>
        <v>0</v>
      </c>
      <c r="AO1267" s="25">
        <f t="shared" si="609"/>
        <v>0</v>
      </c>
      <c r="AP1267" s="51"/>
      <c r="AQ1267" s="51"/>
      <c r="AR1267" s="51"/>
      <c r="AS1267" s="25">
        <f t="shared" si="610"/>
        <v>0</v>
      </c>
      <c r="AT1267" s="25">
        <f t="shared" si="611"/>
        <v>0</v>
      </c>
      <c r="AU1267" s="25">
        <f t="shared" si="612"/>
        <v>0</v>
      </c>
      <c r="AV1267" s="51"/>
      <c r="AW1267" s="51"/>
      <c r="AX1267" s="51"/>
      <c r="AY1267" s="25">
        <f t="shared" si="613"/>
        <v>0</v>
      </c>
      <c r="AZ1267" s="25">
        <f t="shared" si="613"/>
        <v>0</v>
      </c>
      <c r="BA1267" s="25">
        <f t="shared" si="613"/>
        <v>0</v>
      </c>
      <c r="BB1267" s="30"/>
      <c r="BC1267" s="30"/>
      <c r="BD1267" s="30"/>
      <c r="BE1267" s="51"/>
      <c r="BF1267" s="51"/>
      <c r="BG1267" s="51"/>
      <c r="BH1267" s="25">
        <f t="shared" si="614"/>
        <v>0</v>
      </c>
      <c r="BI1267" s="25">
        <f t="shared" si="615"/>
        <v>0</v>
      </c>
      <c r="BJ1267" s="25">
        <f t="shared" si="616"/>
        <v>0</v>
      </c>
      <c r="BK1267" s="51"/>
      <c r="BL1267" s="51"/>
      <c r="BM1267" s="51"/>
      <c r="BN1267" s="25">
        <f t="shared" si="617"/>
        <v>0</v>
      </c>
      <c r="BO1267" s="25">
        <f t="shared" si="618"/>
        <v>0</v>
      </c>
      <c r="BP1267" s="25">
        <f t="shared" si="619"/>
        <v>0</v>
      </c>
      <c r="BQ1267" s="51"/>
      <c r="BR1267" s="51"/>
      <c r="BS1267" s="51"/>
      <c r="BT1267" s="25">
        <f t="shared" si="620"/>
        <v>0</v>
      </c>
      <c r="BU1267" s="25">
        <f t="shared" si="620"/>
        <v>0</v>
      </c>
      <c r="BV1267" s="25">
        <f t="shared" si="620"/>
        <v>0</v>
      </c>
      <c r="BW1267" s="30"/>
      <c r="BX1267" s="30"/>
      <c r="BY1267" s="30"/>
      <c r="BZ1267" s="51"/>
      <c r="CA1267" s="51"/>
      <c r="CB1267" s="51"/>
      <c r="CC1267" s="25">
        <f t="shared" si="621"/>
        <v>0</v>
      </c>
      <c r="CD1267" s="25">
        <f t="shared" si="622"/>
        <v>0</v>
      </c>
      <c r="CE1267" s="25">
        <f t="shared" si="623"/>
        <v>0</v>
      </c>
      <c r="CF1267" s="51"/>
      <c r="CG1267" s="51"/>
      <c r="CH1267" s="51"/>
      <c r="CI1267" s="25">
        <f t="shared" si="624"/>
        <v>0</v>
      </c>
      <c r="CJ1267" s="25">
        <f t="shared" si="625"/>
        <v>0</v>
      </c>
      <c r="CK1267" s="25">
        <f t="shared" si="626"/>
        <v>0</v>
      </c>
      <c r="CL1267" s="51"/>
      <c r="CM1267" s="51"/>
      <c r="CN1267" s="51"/>
      <c r="CO1267" s="25">
        <f t="shared" si="627"/>
        <v>0</v>
      </c>
      <c r="CP1267" s="25">
        <f t="shared" si="627"/>
        <v>0</v>
      </c>
      <c r="CQ1267" s="25">
        <f t="shared" si="627"/>
        <v>0</v>
      </c>
      <c r="CR1267" s="30"/>
      <c r="CS1267" s="30"/>
      <c r="CT1267" s="30"/>
      <c r="CU1267" s="51"/>
      <c r="CV1267" s="51"/>
      <c r="CW1267" s="51"/>
      <c r="CX1267" s="25">
        <f t="shared" si="628"/>
        <v>0</v>
      </c>
      <c r="CY1267" s="25">
        <f t="shared" si="629"/>
        <v>0</v>
      </c>
      <c r="CZ1267" s="25">
        <f t="shared" si="630"/>
        <v>0</v>
      </c>
      <c r="DA1267" s="51"/>
      <c r="DB1267" s="51"/>
      <c r="DC1267" s="51"/>
      <c r="DD1267" s="25">
        <f t="shared" si="631"/>
        <v>0</v>
      </c>
      <c r="DE1267" s="25">
        <f t="shared" si="632"/>
        <v>0</v>
      </c>
      <c r="DF1267" s="25">
        <f t="shared" si="633"/>
        <v>0</v>
      </c>
      <c r="DG1267" s="51"/>
      <c r="DH1267" s="51"/>
      <c r="DI1267" s="51"/>
      <c r="DJ1267" s="25">
        <f t="shared" si="634"/>
        <v>0</v>
      </c>
      <c r="DK1267" s="25">
        <f t="shared" si="634"/>
        <v>0</v>
      </c>
      <c r="DL1267" s="25">
        <f t="shared" si="634"/>
        <v>0</v>
      </c>
      <c r="DM1267" s="30"/>
      <c r="DN1267" s="30"/>
      <c r="DO1267" s="30"/>
      <c r="DP1267" s="51"/>
      <c r="DQ1267" s="51"/>
      <c r="DR1267" s="51"/>
      <c r="DS1267" s="25">
        <f t="shared" si="635"/>
        <v>0</v>
      </c>
      <c r="DT1267" s="25">
        <f t="shared" si="636"/>
        <v>0</v>
      </c>
      <c r="DU1267" s="25">
        <f t="shared" si="637"/>
        <v>0</v>
      </c>
      <c r="DV1267" s="51"/>
      <c r="DW1267" s="51"/>
      <c r="DX1267" s="51"/>
      <c r="DY1267" s="25">
        <f t="shared" si="638"/>
        <v>0</v>
      </c>
      <c r="DZ1267" s="25">
        <f t="shared" si="639"/>
        <v>0</v>
      </c>
      <c r="EA1267" s="25">
        <f t="shared" si="640"/>
        <v>0</v>
      </c>
      <c r="EB1267" s="51"/>
      <c r="EC1267" s="51"/>
      <c r="ED1267" s="51"/>
      <c r="EE1267" s="25">
        <f t="shared" si="641"/>
        <v>0</v>
      </c>
      <c r="EF1267" s="25">
        <f t="shared" si="641"/>
        <v>0</v>
      </c>
      <c r="EG1267" s="25">
        <f t="shared" si="641"/>
        <v>0</v>
      </c>
      <c r="EH1267" s="30"/>
      <c r="EI1267" s="30"/>
      <c r="EJ1267" s="30"/>
      <c r="EK1267" s="51"/>
      <c r="EL1267" s="51"/>
      <c r="EM1267" s="51"/>
      <c r="EN1267" s="25">
        <f t="shared" si="642"/>
        <v>0</v>
      </c>
      <c r="EO1267" s="25">
        <f t="shared" si="643"/>
        <v>0</v>
      </c>
      <c r="EP1267" s="25">
        <f t="shared" si="644"/>
        <v>0</v>
      </c>
      <c r="EQ1267" s="51"/>
      <c r="ER1267" s="51"/>
      <c r="ES1267" s="51"/>
      <c r="ET1267" s="25">
        <f t="shared" si="645"/>
        <v>0</v>
      </c>
      <c r="EU1267" s="25">
        <f t="shared" si="646"/>
        <v>0</v>
      </c>
      <c r="EV1267" s="25">
        <f t="shared" si="647"/>
        <v>0</v>
      </c>
      <c r="EW1267" s="51"/>
      <c r="EX1267" s="51"/>
      <c r="EY1267" s="51"/>
      <c r="EZ1267" s="25">
        <f t="shared" si="648"/>
        <v>0</v>
      </c>
      <c r="FA1267" s="25">
        <f t="shared" si="648"/>
        <v>0</v>
      </c>
      <c r="FB1267" s="25">
        <f t="shared" si="648"/>
        <v>0</v>
      </c>
      <c r="FC1267" s="30"/>
      <c r="FD1267" s="30"/>
      <c r="FE1267" s="30"/>
      <c r="FF1267" s="51"/>
      <c r="FG1267" s="51"/>
      <c r="FH1267" s="51"/>
      <c r="FI1267" s="25">
        <f t="shared" si="649"/>
        <v>0</v>
      </c>
      <c r="FJ1267" s="25">
        <f t="shared" si="650"/>
        <v>0</v>
      </c>
      <c r="FK1267" s="25">
        <f t="shared" si="651"/>
        <v>0</v>
      </c>
      <c r="FL1267" s="51"/>
      <c r="FM1267" s="51"/>
      <c r="FN1267" s="51"/>
      <c r="FO1267" s="25">
        <f t="shared" si="652"/>
        <v>0</v>
      </c>
      <c r="FP1267" s="25">
        <f t="shared" si="653"/>
        <v>0</v>
      </c>
      <c r="FQ1267" s="25">
        <f t="shared" si="654"/>
        <v>0</v>
      </c>
      <c r="FR1267" s="51"/>
      <c r="FS1267" s="51"/>
      <c r="FT1267" s="51"/>
      <c r="FU1267" s="25">
        <f t="shared" si="655"/>
        <v>0</v>
      </c>
      <c r="FV1267" s="25">
        <f t="shared" si="655"/>
        <v>0</v>
      </c>
      <c r="FW1267" s="25">
        <f t="shared" si="655"/>
        <v>0</v>
      </c>
      <c r="FX1267" s="30"/>
      <c r="FY1267" s="30"/>
      <c r="FZ1267" s="30"/>
      <c r="GA1267" s="51"/>
      <c r="GB1267" s="51"/>
      <c r="GC1267" s="51"/>
      <c r="GD1267" s="25">
        <f t="shared" si="656"/>
        <v>0</v>
      </c>
      <c r="GE1267" s="25">
        <f t="shared" si="657"/>
        <v>0</v>
      </c>
      <c r="GF1267" s="25">
        <f t="shared" si="658"/>
        <v>0</v>
      </c>
      <c r="GG1267" s="51"/>
      <c r="GH1267" s="51"/>
      <c r="GI1267" s="51"/>
      <c r="GJ1267" s="25">
        <f t="shared" si="659"/>
        <v>0</v>
      </c>
      <c r="GK1267" s="25">
        <f t="shared" si="660"/>
        <v>0</v>
      </c>
      <c r="GL1267" s="25">
        <f t="shared" si="661"/>
        <v>0</v>
      </c>
      <c r="GM1267" s="51"/>
      <c r="GN1267" s="51"/>
      <c r="GO1267" s="51"/>
      <c r="GP1267" s="25">
        <f t="shared" si="662"/>
        <v>0</v>
      </c>
      <c r="GQ1267" s="25">
        <f t="shared" si="662"/>
        <v>0</v>
      </c>
      <c r="GR1267" s="25">
        <f t="shared" si="662"/>
        <v>0</v>
      </c>
      <c r="GS1267" s="30">
        <v>9</v>
      </c>
      <c r="GT1267" s="30">
        <v>9</v>
      </c>
      <c r="GU1267" s="30">
        <v>9</v>
      </c>
      <c r="GV1267" s="51"/>
      <c r="GW1267" s="51"/>
      <c r="GX1267" s="51"/>
      <c r="GY1267" s="25">
        <f t="shared" si="663"/>
        <v>142484.22</v>
      </c>
      <c r="GZ1267" s="25">
        <f t="shared" si="664"/>
        <v>142484.22</v>
      </c>
      <c r="HA1267" s="25">
        <f t="shared" si="665"/>
        <v>142484.22</v>
      </c>
      <c r="HB1267" s="51"/>
      <c r="HC1267" s="51"/>
      <c r="HD1267" s="51"/>
      <c r="HE1267" s="25">
        <f t="shared" si="666"/>
        <v>5572.28</v>
      </c>
      <c r="HF1267" s="25">
        <f t="shared" si="667"/>
        <v>5265.21</v>
      </c>
      <c r="HG1267" s="25">
        <f t="shared" si="668"/>
        <v>5154.47</v>
      </c>
      <c r="HH1267" s="51"/>
      <c r="HI1267" s="51"/>
      <c r="HJ1267" s="51"/>
      <c r="HK1267" s="25">
        <f t="shared" si="669"/>
        <v>50150.52</v>
      </c>
      <c r="HL1267" s="25">
        <f t="shared" si="669"/>
        <v>47386.89</v>
      </c>
      <c r="HM1267" s="25">
        <f t="shared" si="669"/>
        <v>46390.23</v>
      </c>
      <c r="HN1267" s="30"/>
      <c r="HO1267" s="30"/>
      <c r="HP1267" s="30"/>
      <c r="HQ1267" s="51"/>
      <c r="HR1267" s="51"/>
      <c r="HS1267" s="51"/>
      <c r="HT1267" s="25">
        <f t="shared" si="670"/>
        <v>0</v>
      </c>
      <c r="HU1267" s="25">
        <f t="shared" si="671"/>
        <v>0</v>
      </c>
      <c r="HV1267" s="25">
        <f t="shared" si="672"/>
        <v>0</v>
      </c>
      <c r="HW1267" s="51"/>
      <c r="HX1267" s="51"/>
      <c r="HY1267" s="51"/>
      <c r="HZ1267" s="25">
        <f t="shared" si="673"/>
        <v>0</v>
      </c>
      <c r="IA1267" s="25">
        <f t="shared" si="674"/>
        <v>0</v>
      </c>
      <c r="IB1267" s="25">
        <f t="shared" si="675"/>
        <v>0</v>
      </c>
      <c r="IC1267" s="51"/>
      <c r="ID1267" s="51"/>
      <c r="IE1267" s="51"/>
      <c r="IF1267" s="25">
        <f t="shared" si="676"/>
        <v>0</v>
      </c>
      <c r="IG1267" s="25">
        <f t="shared" si="676"/>
        <v>0</v>
      </c>
      <c r="IH1267" s="25">
        <f t="shared" si="676"/>
        <v>0</v>
      </c>
      <c r="II1267" s="30"/>
      <c r="IJ1267" s="30"/>
      <c r="IK1267" s="30"/>
      <c r="IL1267" s="51"/>
      <c r="IM1267" s="51"/>
      <c r="IN1267" s="51"/>
      <c r="IO1267" s="25">
        <f t="shared" si="677"/>
        <v>0</v>
      </c>
      <c r="IP1267" s="25">
        <f t="shared" si="678"/>
        <v>0</v>
      </c>
      <c r="IQ1267" s="25">
        <f t="shared" si="679"/>
        <v>0</v>
      </c>
      <c r="IR1267" s="51"/>
      <c r="IS1267" s="51"/>
      <c r="IT1267" s="51"/>
      <c r="IU1267" s="25">
        <f t="shared" si="680"/>
        <v>0</v>
      </c>
      <c r="IV1267" s="25">
        <f t="shared" si="681"/>
        <v>0</v>
      </c>
      <c r="IW1267" s="25">
        <f t="shared" si="682"/>
        <v>0</v>
      </c>
      <c r="IX1267" s="51"/>
      <c r="IY1267" s="51"/>
      <c r="IZ1267" s="51"/>
      <c r="JA1267" s="25">
        <f t="shared" si="683"/>
        <v>0</v>
      </c>
      <c r="JB1267" s="25">
        <f t="shared" si="683"/>
        <v>0</v>
      </c>
      <c r="JC1267" s="25">
        <f t="shared" si="683"/>
        <v>0</v>
      </c>
      <c r="JD1267" s="30"/>
      <c r="JE1267" s="30"/>
      <c r="JF1267" s="30"/>
      <c r="JG1267" s="51"/>
      <c r="JH1267" s="51"/>
      <c r="JI1267" s="51"/>
      <c r="JJ1267" s="25">
        <f t="shared" si="684"/>
        <v>0</v>
      </c>
      <c r="JK1267" s="25">
        <f t="shared" si="685"/>
        <v>0</v>
      </c>
      <c r="JL1267" s="25">
        <f t="shared" si="686"/>
        <v>0</v>
      </c>
      <c r="JM1267" s="51"/>
      <c r="JN1267" s="51"/>
      <c r="JO1267" s="51"/>
      <c r="JP1267" s="25">
        <f t="shared" si="687"/>
        <v>0</v>
      </c>
      <c r="JQ1267" s="25">
        <f t="shared" si="688"/>
        <v>0</v>
      </c>
      <c r="JR1267" s="25">
        <f t="shared" si="689"/>
        <v>0</v>
      </c>
      <c r="JS1267" s="51"/>
      <c r="JT1267" s="51"/>
      <c r="JU1267" s="51"/>
      <c r="JV1267" s="25">
        <f t="shared" si="690"/>
        <v>0</v>
      </c>
      <c r="JW1267" s="25">
        <f t="shared" si="690"/>
        <v>0</v>
      </c>
      <c r="JX1267" s="25">
        <f t="shared" si="690"/>
        <v>0</v>
      </c>
      <c r="JY1267" s="30"/>
      <c r="JZ1267" s="30"/>
      <c r="KA1267" s="30"/>
      <c r="KB1267" s="51"/>
      <c r="KC1267" s="51"/>
      <c r="KD1267" s="51"/>
      <c r="KE1267" s="25">
        <f t="shared" si="691"/>
        <v>0</v>
      </c>
      <c r="KF1267" s="25">
        <f t="shared" si="692"/>
        <v>0</v>
      </c>
      <c r="KG1267" s="25">
        <f t="shared" si="693"/>
        <v>0</v>
      </c>
      <c r="KH1267" s="51"/>
      <c r="KI1267" s="51"/>
      <c r="KJ1267" s="51"/>
      <c r="KK1267" s="25">
        <f t="shared" si="694"/>
        <v>0</v>
      </c>
      <c r="KL1267" s="25">
        <f t="shared" si="695"/>
        <v>0</v>
      </c>
      <c r="KM1267" s="25">
        <f t="shared" si="696"/>
        <v>0</v>
      </c>
      <c r="KN1267" s="51"/>
      <c r="KO1267" s="51"/>
      <c r="KP1267" s="51"/>
      <c r="KQ1267" s="25">
        <f t="shared" si="697"/>
        <v>0</v>
      </c>
      <c r="KR1267" s="25">
        <f t="shared" si="697"/>
        <v>0</v>
      </c>
      <c r="KS1267" s="25">
        <f t="shared" si="697"/>
        <v>0</v>
      </c>
      <c r="KT1267" s="30"/>
      <c r="KU1267" s="30"/>
      <c r="KV1267" s="30"/>
      <c r="KW1267" s="51"/>
      <c r="KX1267" s="51"/>
      <c r="KY1267" s="51"/>
      <c r="KZ1267" s="25">
        <f t="shared" si="698"/>
        <v>0</v>
      </c>
      <c r="LA1267" s="25">
        <f t="shared" si="699"/>
        <v>0</v>
      </c>
      <c r="LB1267" s="25">
        <f t="shared" si="700"/>
        <v>0</v>
      </c>
      <c r="LC1267" s="51"/>
      <c r="LD1267" s="51"/>
      <c r="LE1267" s="51"/>
      <c r="LF1267" s="25">
        <f t="shared" si="701"/>
        <v>0</v>
      </c>
      <c r="LG1267" s="25">
        <f t="shared" si="702"/>
        <v>0</v>
      </c>
      <c r="LH1267" s="25">
        <f t="shared" si="703"/>
        <v>0</v>
      </c>
      <c r="LI1267" s="51"/>
      <c r="LJ1267" s="51"/>
      <c r="LK1267" s="51"/>
      <c r="LL1267" s="25">
        <f t="shared" si="704"/>
        <v>0</v>
      </c>
      <c r="LM1267" s="25">
        <f t="shared" si="704"/>
        <v>0</v>
      </c>
      <c r="LN1267" s="25">
        <f t="shared" si="704"/>
        <v>0</v>
      </c>
      <c r="LO1267" s="30"/>
      <c r="LP1267" s="30"/>
      <c r="LQ1267" s="30"/>
      <c r="LR1267" s="51"/>
      <c r="LS1267" s="51"/>
      <c r="LT1267" s="51"/>
      <c r="LU1267" s="25">
        <f t="shared" si="705"/>
        <v>0</v>
      </c>
      <c r="LV1267" s="25">
        <f t="shared" si="706"/>
        <v>0</v>
      </c>
      <c r="LW1267" s="25">
        <f t="shared" si="707"/>
        <v>0</v>
      </c>
      <c r="LX1267" s="51"/>
      <c r="LY1267" s="51"/>
      <c r="LZ1267" s="51"/>
      <c r="MA1267" s="25">
        <f t="shared" si="708"/>
        <v>0</v>
      </c>
      <c r="MB1267" s="25">
        <f t="shared" si="709"/>
        <v>0</v>
      </c>
      <c r="MC1267" s="25">
        <f t="shared" si="710"/>
        <v>0</v>
      </c>
      <c r="MD1267" s="51"/>
      <c r="ME1267" s="51"/>
      <c r="MF1267" s="51"/>
      <c r="MG1267" s="25">
        <f t="shared" si="711"/>
        <v>0</v>
      </c>
      <c r="MH1267" s="25">
        <f t="shared" si="711"/>
        <v>0</v>
      </c>
      <c r="MI1267" s="25">
        <f t="shared" si="711"/>
        <v>0</v>
      </c>
      <c r="MJ1267" s="30"/>
      <c r="MK1267" s="30"/>
      <c r="ML1267" s="30"/>
      <c r="MM1267" s="51"/>
      <c r="MN1267" s="51"/>
      <c r="MO1267" s="51"/>
      <c r="MP1267" s="25">
        <f t="shared" si="712"/>
        <v>0</v>
      </c>
      <c r="MQ1267" s="25">
        <f t="shared" si="713"/>
        <v>0</v>
      </c>
      <c r="MR1267" s="25">
        <f t="shared" si="714"/>
        <v>0</v>
      </c>
      <c r="MS1267" s="51"/>
      <c r="MT1267" s="51"/>
      <c r="MU1267" s="51"/>
      <c r="MV1267" s="25">
        <f t="shared" si="715"/>
        <v>0</v>
      </c>
      <c r="MW1267" s="25">
        <f t="shared" si="716"/>
        <v>0</v>
      </c>
      <c r="MX1267" s="25">
        <f t="shared" si="717"/>
        <v>0</v>
      </c>
      <c r="MY1267" s="51"/>
      <c r="MZ1267" s="51"/>
      <c r="NA1267" s="51"/>
      <c r="NB1267" s="25">
        <f t="shared" si="718"/>
        <v>0</v>
      </c>
      <c r="NC1267" s="25">
        <f t="shared" si="718"/>
        <v>0</v>
      </c>
      <c r="ND1267" s="25">
        <f t="shared" si="718"/>
        <v>0</v>
      </c>
      <c r="NE1267" s="30"/>
      <c r="NF1267" s="30"/>
      <c r="NG1267" s="30"/>
      <c r="NH1267" s="51"/>
      <c r="NI1267" s="51"/>
      <c r="NJ1267" s="51"/>
      <c r="NK1267" s="25">
        <f t="shared" si="719"/>
        <v>0</v>
      </c>
      <c r="NL1267" s="25">
        <f t="shared" si="720"/>
        <v>0</v>
      </c>
      <c r="NM1267" s="25">
        <f t="shared" si="721"/>
        <v>0</v>
      </c>
      <c r="NN1267" s="51"/>
      <c r="NO1267" s="51"/>
      <c r="NP1267" s="51"/>
      <c r="NQ1267" s="25">
        <f t="shared" si="722"/>
        <v>0</v>
      </c>
      <c r="NR1267" s="25">
        <f t="shared" si="723"/>
        <v>0</v>
      </c>
      <c r="NS1267" s="25">
        <f t="shared" si="724"/>
        <v>0</v>
      </c>
      <c r="NT1267" s="51"/>
      <c r="NU1267" s="51"/>
      <c r="NV1267" s="51"/>
      <c r="NW1267" s="25">
        <f t="shared" si="725"/>
        <v>0</v>
      </c>
      <c r="NX1267" s="25">
        <f t="shared" si="725"/>
        <v>0</v>
      </c>
      <c r="NY1267" s="25">
        <f t="shared" si="725"/>
        <v>0</v>
      </c>
      <c r="NZ1267" s="30"/>
      <c r="OA1267" s="30"/>
      <c r="OB1267" s="30"/>
      <c r="OC1267" s="51"/>
      <c r="OD1267" s="51"/>
      <c r="OE1267" s="51"/>
      <c r="OF1267" s="25">
        <f t="shared" si="726"/>
        <v>0</v>
      </c>
      <c r="OG1267" s="25">
        <f t="shared" si="727"/>
        <v>0</v>
      </c>
      <c r="OH1267" s="25">
        <f t="shared" si="728"/>
        <v>0</v>
      </c>
      <c r="OI1267" s="51"/>
      <c r="OJ1267" s="51"/>
      <c r="OK1267" s="51"/>
      <c r="OL1267" s="25">
        <f t="shared" si="729"/>
        <v>0</v>
      </c>
      <c r="OM1267" s="25">
        <f t="shared" si="730"/>
        <v>0</v>
      </c>
      <c r="ON1267" s="25">
        <f t="shared" si="731"/>
        <v>0</v>
      </c>
      <c r="OO1267" s="51"/>
      <c r="OP1267" s="51"/>
      <c r="OQ1267" s="51"/>
      <c r="OR1267" s="25">
        <f t="shared" si="732"/>
        <v>0</v>
      </c>
      <c r="OS1267" s="25">
        <f t="shared" si="732"/>
        <v>0</v>
      </c>
      <c r="OT1267" s="25">
        <f t="shared" si="732"/>
        <v>0</v>
      </c>
      <c r="OU1267" s="30"/>
      <c r="OV1267" s="30"/>
      <c r="OW1267" s="30"/>
      <c r="OX1267" s="51"/>
      <c r="OY1267" s="51"/>
      <c r="OZ1267" s="51"/>
      <c r="PA1267" s="25">
        <f t="shared" si="733"/>
        <v>0</v>
      </c>
      <c r="PB1267" s="25">
        <f t="shared" si="734"/>
        <v>0</v>
      </c>
      <c r="PC1267" s="25">
        <f t="shared" si="735"/>
        <v>0</v>
      </c>
      <c r="PD1267" s="51"/>
      <c r="PE1267" s="51"/>
      <c r="PF1267" s="51"/>
      <c r="PG1267" s="25">
        <f t="shared" si="736"/>
        <v>0</v>
      </c>
      <c r="PH1267" s="25">
        <f t="shared" si="737"/>
        <v>0</v>
      </c>
      <c r="PI1267" s="25">
        <f t="shared" si="738"/>
        <v>0</v>
      </c>
      <c r="PJ1267" s="51"/>
      <c r="PK1267" s="51"/>
      <c r="PL1267" s="51"/>
      <c r="PM1267" s="25">
        <f t="shared" si="739"/>
        <v>0</v>
      </c>
      <c r="PN1267" s="25">
        <f t="shared" si="739"/>
        <v>0</v>
      </c>
      <c r="PO1267" s="25">
        <f t="shared" si="739"/>
        <v>0</v>
      </c>
      <c r="PP1267" s="30"/>
      <c r="PQ1267" s="30"/>
      <c r="PR1267" s="30"/>
      <c r="PS1267" s="51"/>
      <c r="PT1267" s="51"/>
      <c r="PU1267" s="51"/>
      <c r="PV1267" s="25">
        <f t="shared" si="740"/>
        <v>0</v>
      </c>
      <c r="PW1267" s="25">
        <f t="shared" si="741"/>
        <v>0</v>
      </c>
      <c r="PX1267" s="25">
        <f t="shared" si="742"/>
        <v>0</v>
      </c>
      <c r="PY1267" s="51"/>
      <c r="PZ1267" s="51"/>
      <c r="QA1267" s="51"/>
      <c r="QB1267" s="25">
        <f t="shared" si="743"/>
        <v>0</v>
      </c>
      <c r="QC1267" s="25">
        <f t="shared" si="744"/>
        <v>0</v>
      </c>
      <c r="QD1267" s="25">
        <f t="shared" si="745"/>
        <v>0</v>
      </c>
      <c r="QE1267" s="51"/>
      <c r="QF1267" s="51"/>
      <c r="QG1267" s="51"/>
      <c r="QH1267" s="25">
        <f t="shared" si="746"/>
        <v>0</v>
      </c>
      <c r="QI1267" s="25">
        <f t="shared" si="746"/>
        <v>0</v>
      </c>
      <c r="QJ1267" s="25">
        <f t="shared" si="746"/>
        <v>0</v>
      </c>
      <c r="QK1267" s="30"/>
      <c r="QL1267" s="30"/>
      <c r="QM1267" s="30"/>
      <c r="QN1267" s="51"/>
      <c r="QO1267" s="51"/>
      <c r="QP1267" s="51"/>
      <c r="QQ1267" s="25">
        <f t="shared" si="747"/>
        <v>0</v>
      </c>
      <c r="QR1267" s="25">
        <f t="shared" si="748"/>
        <v>0</v>
      </c>
      <c r="QS1267" s="25">
        <f t="shared" si="749"/>
        <v>0</v>
      </c>
      <c r="QT1267" s="51"/>
      <c r="QU1267" s="51"/>
      <c r="QV1267" s="51"/>
      <c r="QW1267" s="25">
        <f t="shared" si="750"/>
        <v>0</v>
      </c>
      <c r="QX1267" s="25">
        <f t="shared" si="751"/>
        <v>0</v>
      </c>
      <c r="QY1267" s="25">
        <f t="shared" si="752"/>
        <v>0</v>
      </c>
      <c r="QZ1267" s="51"/>
      <c r="RA1267" s="51"/>
      <c r="RB1267" s="51"/>
      <c r="RC1267" s="25">
        <f t="shared" si="753"/>
        <v>0</v>
      </c>
      <c r="RD1267" s="25">
        <f t="shared" si="753"/>
        <v>0</v>
      </c>
      <c r="RE1267" s="25">
        <f t="shared" si="753"/>
        <v>0</v>
      </c>
      <c r="RF1267" s="30"/>
      <c r="RG1267" s="30"/>
      <c r="RH1267" s="30"/>
      <c r="RI1267" s="51"/>
      <c r="RJ1267" s="51"/>
      <c r="RK1267" s="51"/>
      <c r="RL1267" s="25">
        <f t="shared" si="754"/>
        <v>0</v>
      </c>
      <c r="RM1267" s="25">
        <f t="shared" si="755"/>
        <v>0</v>
      </c>
      <c r="RN1267" s="25">
        <f t="shared" si="756"/>
        <v>0</v>
      </c>
      <c r="RO1267" s="51"/>
      <c r="RP1267" s="51"/>
      <c r="RQ1267" s="51"/>
      <c r="RR1267" s="25">
        <f t="shared" si="757"/>
        <v>0</v>
      </c>
      <c r="RS1267" s="25">
        <f t="shared" si="758"/>
        <v>0</v>
      </c>
      <c r="RT1267" s="25">
        <f t="shared" si="759"/>
        <v>0</v>
      </c>
      <c r="RU1267" s="51"/>
      <c r="RV1267" s="51"/>
      <c r="RW1267" s="51"/>
      <c r="RX1267" s="25">
        <f t="shared" si="760"/>
        <v>0</v>
      </c>
      <c r="RY1267" s="25">
        <f t="shared" si="760"/>
        <v>0</v>
      </c>
      <c r="RZ1267" s="25">
        <f t="shared" si="760"/>
        <v>0</v>
      </c>
      <c r="SA1267" s="30"/>
      <c r="SB1267" s="30"/>
      <c r="SC1267" s="30"/>
      <c r="SD1267" s="51"/>
      <c r="SE1267" s="51"/>
      <c r="SF1267" s="51"/>
      <c r="SG1267" s="25">
        <f t="shared" si="761"/>
        <v>0</v>
      </c>
      <c r="SH1267" s="25">
        <f t="shared" si="762"/>
        <v>0</v>
      </c>
      <c r="SI1267" s="25">
        <f t="shared" si="763"/>
        <v>0</v>
      </c>
      <c r="SJ1267" s="51"/>
      <c r="SK1267" s="51"/>
      <c r="SL1267" s="51"/>
      <c r="SM1267" s="25">
        <f t="shared" si="764"/>
        <v>0</v>
      </c>
      <c r="SN1267" s="25">
        <f t="shared" si="765"/>
        <v>0</v>
      </c>
      <c r="SO1267" s="25">
        <f t="shared" si="766"/>
        <v>0</v>
      </c>
      <c r="SP1267" s="51"/>
      <c r="SQ1267" s="51"/>
      <c r="SR1267" s="51"/>
      <c r="SS1267" s="25">
        <f t="shared" si="767"/>
        <v>0</v>
      </c>
      <c r="ST1267" s="25">
        <f t="shared" si="767"/>
        <v>0</v>
      </c>
      <c r="SU1267" s="25">
        <f t="shared" si="767"/>
        <v>0</v>
      </c>
      <c r="SV1267" s="30"/>
      <c r="SW1267" s="30"/>
      <c r="SX1267" s="30"/>
      <c r="SY1267" s="51"/>
      <c r="SZ1267" s="51"/>
      <c r="TA1267" s="51"/>
      <c r="TB1267" s="25">
        <f t="shared" si="768"/>
        <v>0</v>
      </c>
      <c r="TC1267" s="25">
        <f t="shared" si="769"/>
        <v>0</v>
      </c>
      <c r="TD1267" s="25">
        <f t="shared" si="770"/>
        <v>0</v>
      </c>
      <c r="TE1267" s="51"/>
      <c r="TF1267" s="51"/>
      <c r="TG1267" s="51"/>
      <c r="TH1267" s="25">
        <f t="shared" si="771"/>
        <v>0</v>
      </c>
      <c r="TI1267" s="25">
        <f t="shared" si="772"/>
        <v>0</v>
      </c>
      <c r="TJ1267" s="25">
        <f t="shared" si="773"/>
        <v>0</v>
      </c>
      <c r="TK1267" s="51"/>
      <c r="TL1267" s="51"/>
      <c r="TM1267" s="51"/>
      <c r="TN1267" s="25">
        <f t="shared" si="774"/>
        <v>0</v>
      </c>
      <c r="TO1267" s="25">
        <f t="shared" si="774"/>
        <v>0</v>
      </c>
      <c r="TP1267" s="25">
        <f t="shared" si="774"/>
        <v>0</v>
      </c>
      <c r="TQ1267" s="30"/>
      <c r="TR1267" s="30"/>
      <c r="TS1267" s="30"/>
      <c r="TT1267" s="51"/>
      <c r="TU1267" s="51"/>
      <c r="TV1267" s="51"/>
      <c r="TW1267" s="25">
        <f t="shared" si="775"/>
        <v>0</v>
      </c>
      <c r="TX1267" s="25">
        <f t="shared" si="776"/>
        <v>0</v>
      </c>
      <c r="TY1267" s="25">
        <f t="shared" si="777"/>
        <v>0</v>
      </c>
      <c r="TZ1267" s="51"/>
      <c r="UA1267" s="51"/>
      <c r="UB1267" s="51"/>
      <c r="UC1267" s="25">
        <f t="shared" si="778"/>
        <v>0</v>
      </c>
      <c r="UD1267" s="25">
        <f t="shared" si="779"/>
        <v>0</v>
      </c>
      <c r="UE1267" s="25">
        <f t="shared" si="780"/>
        <v>0</v>
      </c>
      <c r="UF1267" s="51"/>
      <c r="UG1267" s="51"/>
      <c r="UH1267" s="51"/>
      <c r="UI1267" s="25">
        <f t="shared" si="781"/>
        <v>0</v>
      </c>
      <c r="UJ1267" s="25">
        <f t="shared" si="781"/>
        <v>0</v>
      </c>
      <c r="UK1267" s="25">
        <f t="shared" si="781"/>
        <v>0</v>
      </c>
      <c r="UL1267" s="30">
        <v>13</v>
      </c>
      <c r="UM1267" s="30">
        <v>13</v>
      </c>
      <c r="UN1267" s="30">
        <v>13</v>
      </c>
      <c r="UO1267" s="51"/>
      <c r="UP1267" s="51"/>
      <c r="UQ1267" s="51"/>
      <c r="UR1267" s="25">
        <f t="shared" si="782"/>
        <v>205810.54</v>
      </c>
      <c r="US1267" s="25">
        <f t="shared" si="783"/>
        <v>205810.54</v>
      </c>
      <c r="UT1267" s="25">
        <f t="shared" si="784"/>
        <v>205810.54</v>
      </c>
      <c r="UU1267" s="51"/>
      <c r="UV1267" s="51"/>
      <c r="UW1267" s="51"/>
      <c r="UX1267" s="25">
        <f t="shared" si="785"/>
        <v>2072.96</v>
      </c>
      <c r="UY1267" s="25">
        <f t="shared" si="786"/>
        <v>1968.71</v>
      </c>
      <c r="UZ1267" s="25">
        <f t="shared" si="787"/>
        <v>1926.82</v>
      </c>
      <c r="VA1267" s="51"/>
      <c r="VB1267" s="51"/>
      <c r="VC1267" s="51"/>
      <c r="VD1267" s="25">
        <f t="shared" si="788"/>
        <v>26948.48</v>
      </c>
      <c r="VE1267" s="25">
        <f t="shared" si="788"/>
        <v>25593.23</v>
      </c>
      <c r="VF1267" s="25">
        <f t="shared" si="788"/>
        <v>25048.66</v>
      </c>
      <c r="VG1267" s="30"/>
      <c r="VH1267" s="30"/>
      <c r="VI1267" s="30"/>
      <c r="VJ1267" s="51"/>
      <c r="VK1267" s="51"/>
      <c r="VL1267" s="51"/>
      <c r="VM1267" s="25">
        <f t="shared" si="789"/>
        <v>0</v>
      </c>
      <c r="VN1267" s="25">
        <f t="shared" si="790"/>
        <v>0</v>
      </c>
      <c r="VO1267" s="25">
        <f t="shared" si="791"/>
        <v>0</v>
      </c>
      <c r="VP1267" s="51"/>
      <c r="VQ1267" s="51"/>
      <c r="VR1267" s="51"/>
      <c r="VS1267" s="25">
        <f t="shared" si="792"/>
        <v>0</v>
      </c>
      <c r="VT1267" s="25">
        <f t="shared" si="793"/>
        <v>0</v>
      </c>
      <c r="VU1267" s="25">
        <f t="shared" si="794"/>
        <v>0</v>
      </c>
      <c r="VV1267" s="51"/>
      <c r="VW1267" s="51"/>
      <c r="VX1267" s="51"/>
      <c r="VY1267" s="25">
        <f t="shared" si="795"/>
        <v>0</v>
      </c>
      <c r="VZ1267" s="25">
        <f t="shared" si="795"/>
        <v>0</v>
      </c>
      <c r="WA1267" s="25">
        <f t="shared" si="795"/>
        <v>0</v>
      </c>
      <c r="WB1267" s="30"/>
      <c r="WC1267" s="30"/>
      <c r="WD1267" s="30"/>
      <c r="WE1267" s="51"/>
      <c r="WF1267" s="51"/>
      <c r="WG1267" s="51"/>
      <c r="WH1267" s="25">
        <f t="shared" si="796"/>
        <v>0</v>
      </c>
      <c r="WI1267" s="25">
        <f t="shared" si="797"/>
        <v>0</v>
      </c>
      <c r="WJ1267" s="25">
        <f t="shared" si="798"/>
        <v>0</v>
      </c>
      <c r="WK1267" s="51"/>
      <c r="WL1267" s="51"/>
      <c r="WM1267" s="51"/>
      <c r="WN1267" s="25">
        <f t="shared" si="799"/>
        <v>0</v>
      </c>
      <c r="WO1267" s="25">
        <f t="shared" si="800"/>
        <v>0</v>
      </c>
      <c r="WP1267" s="25">
        <f t="shared" si="801"/>
        <v>0</v>
      </c>
      <c r="WQ1267" s="51"/>
      <c r="WR1267" s="51"/>
      <c r="WS1267" s="51"/>
      <c r="WT1267" s="25">
        <f t="shared" si="802"/>
        <v>0</v>
      </c>
      <c r="WU1267" s="25">
        <f t="shared" si="802"/>
        <v>0</v>
      </c>
      <c r="WV1267" s="25">
        <f t="shared" si="802"/>
        <v>0</v>
      </c>
      <c r="WW1267" s="30"/>
      <c r="WX1267" s="30"/>
      <c r="WY1267" s="30"/>
      <c r="WZ1267" s="51"/>
      <c r="XA1267" s="51"/>
      <c r="XB1267" s="51"/>
      <c r="XC1267" s="25">
        <f t="shared" si="803"/>
        <v>0</v>
      </c>
      <c r="XD1267" s="25">
        <f t="shared" si="804"/>
        <v>0</v>
      </c>
      <c r="XE1267" s="25">
        <f t="shared" si="805"/>
        <v>0</v>
      </c>
      <c r="XF1267" s="51"/>
      <c r="XG1267" s="51"/>
      <c r="XH1267" s="51"/>
      <c r="XI1267" s="25">
        <f t="shared" si="806"/>
        <v>0</v>
      </c>
      <c r="XJ1267" s="25">
        <f t="shared" si="807"/>
        <v>0</v>
      </c>
      <c r="XK1267" s="25">
        <f t="shared" si="808"/>
        <v>0</v>
      </c>
      <c r="XL1267" s="51"/>
      <c r="XM1267" s="51"/>
      <c r="XN1267" s="51"/>
      <c r="XO1267" s="25">
        <f t="shared" si="809"/>
        <v>0</v>
      </c>
      <c r="XP1267" s="25">
        <f t="shared" si="809"/>
        <v>0</v>
      </c>
      <c r="XQ1267" s="25">
        <f t="shared" si="809"/>
        <v>0</v>
      </c>
      <c r="XR1267" s="30"/>
      <c r="XS1267" s="30"/>
      <c r="XT1267" s="30"/>
      <c r="XU1267" s="51"/>
      <c r="XV1267" s="51"/>
      <c r="XW1267" s="51"/>
      <c r="XX1267" s="25">
        <f t="shared" si="810"/>
        <v>0</v>
      </c>
      <c r="XY1267" s="25">
        <f t="shared" si="811"/>
        <v>0</v>
      </c>
      <c r="XZ1267" s="25">
        <f t="shared" si="812"/>
        <v>0</v>
      </c>
      <c r="YA1267" s="51"/>
      <c r="YB1267" s="51"/>
      <c r="YC1267" s="51"/>
      <c r="YD1267" s="25">
        <f t="shared" si="813"/>
        <v>0</v>
      </c>
      <c r="YE1267" s="25">
        <f t="shared" si="814"/>
        <v>0</v>
      </c>
      <c r="YF1267" s="25">
        <f t="shared" si="815"/>
        <v>0</v>
      </c>
      <c r="YG1267" s="51"/>
      <c r="YH1267" s="51"/>
      <c r="YI1267" s="51"/>
      <c r="YJ1267" s="25">
        <f t="shared" si="816"/>
        <v>0</v>
      </c>
      <c r="YK1267" s="25">
        <f t="shared" si="816"/>
        <v>0</v>
      </c>
      <c r="YL1267" s="25">
        <f t="shared" si="816"/>
        <v>0</v>
      </c>
      <c r="YM1267" s="59">
        <f t="shared" si="817"/>
        <v>22</v>
      </c>
      <c r="YN1267" s="59">
        <f t="shared" si="817"/>
        <v>22</v>
      </c>
      <c r="YO1267" s="59">
        <f t="shared" si="817"/>
        <v>22</v>
      </c>
      <c r="YP1267" s="51"/>
      <c r="YQ1267" s="51"/>
      <c r="YR1267" s="51"/>
      <c r="YS1267" s="25">
        <f t="shared" si="818"/>
        <v>348294.76</v>
      </c>
      <c r="YT1267" s="25">
        <f t="shared" si="819"/>
        <v>348294.76</v>
      </c>
      <c r="YU1267" s="25">
        <f t="shared" si="820"/>
        <v>348294.76</v>
      </c>
      <c r="YV1267" s="51"/>
      <c r="YW1267" s="51"/>
      <c r="YX1267" s="51"/>
      <c r="YY1267" s="25">
        <f t="shared" si="821"/>
        <v>3055.6</v>
      </c>
      <c r="YZ1267" s="25">
        <f t="shared" si="822"/>
        <v>2894.26</v>
      </c>
      <c r="ZA1267" s="25">
        <f t="shared" si="823"/>
        <v>2832.87</v>
      </c>
      <c r="ZB1267" s="51"/>
      <c r="ZC1267" s="51"/>
      <c r="ZD1267" s="51"/>
      <c r="ZE1267" s="25">
        <f t="shared" si="824"/>
        <v>67223.199999999997</v>
      </c>
      <c r="ZF1267" s="25">
        <f t="shared" si="824"/>
        <v>63673.72</v>
      </c>
      <c r="ZG1267" s="25">
        <f t="shared" si="824"/>
        <v>62323.14</v>
      </c>
    </row>
    <row r="1268" spans="1:683" ht="36">
      <c r="A1268" s="26" t="s">
        <v>226</v>
      </c>
      <c r="B1268" s="87" t="s">
        <v>96</v>
      </c>
      <c r="C1268" s="5"/>
      <c r="D1268" s="160"/>
      <c r="E1268" s="76"/>
      <c r="F1268" s="38"/>
      <c r="G1268" s="38"/>
      <c r="H1268" s="38"/>
      <c r="I1268" s="25">
        <f t="shared" si="825"/>
        <v>3588.49</v>
      </c>
      <c r="J1268" s="25">
        <f t="shared" si="825"/>
        <v>3588.49</v>
      </c>
      <c r="K1268" s="25">
        <f t="shared" si="825"/>
        <v>3588.49</v>
      </c>
      <c r="L1268" s="30"/>
      <c r="M1268" s="30"/>
      <c r="N1268" s="30"/>
      <c r="O1268" s="51"/>
      <c r="P1268" s="51"/>
      <c r="Q1268" s="51"/>
      <c r="R1268" s="25">
        <f t="shared" si="826"/>
        <v>0</v>
      </c>
      <c r="S1268" s="25">
        <f t="shared" si="827"/>
        <v>0</v>
      </c>
      <c r="T1268" s="25">
        <f t="shared" si="828"/>
        <v>0</v>
      </c>
      <c r="U1268" s="51"/>
      <c r="V1268" s="51"/>
      <c r="W1268" s="51"/>
      <c r="X1268" s="25">
        <f t="shared" si="603"/>
        <v>0</v>
      </c>
      <c r="Y1268" s="25">
        <f t="shared" si="604"/>
        <v>0</v>
      </c>
      <c r="Z1268" s="25">
        <f t="shared" si="605"/>
        <v>0</v>
      </c>
      <c r="AA1268" s="51"/>
      <c r="AB1268" s="51"/>
      <c r="AC1268" s="51"/>
      <c r="AD1268" s="25">
        <f t="shared" si="606"/>
        <v>0</v>
      </c>
      <c r="AE1268" s="25">
        <f t="shared" si="606"/>
        <v>0</v>
      </c>
      <c r="AF1268" s="25">
        <f t="shared" si="606"/>
        <v>0</v>
      </c>
      <c r="AG1268" s="30"/>
      <c r="AH1268" s="30"/>
      <c r="AI1268" s="30"/>
      <c r="AJ1268" s="51"/>
      <c r="AK1268" s="51"/>
      <c r="AL1268" s="51"/>
      <c r="AM1268" s="25">
        <f t="shared" si="607"/>
        <v>0</v>
      </c>
      <c r="AN1268" s="25">
        <f t="shared" si="608"/>
        <v>0</v>
      </c>
      <c r="AO1268" s="25">
        <f t="shared" si="609"/>
        <v>0</v>
      </c>
      <c r="AP1268" s="51"/>
      <c r="AQ1268" s="51"/>
      <c r="AR1268" s="51"/>
      <c r="AS1268" s="25">
        <f t="shared" si="610"/>
        <v>0</v>
      </c>
      <c r="AT1268" s="25">
        <f t="shared" si="611"/>
        <v>0</v>
      </c>
      <c r="AU1268" s="25">
        <f t="shared" si="612"/>
        <v>0</v>
      </c>
      <c r="AV1268" s="51"/>
      <c r="AW1268" s="51"/>
      <c r="AX1268" s="51"/>
      <c r="AY1268" s="25">
        <f t="shared" si="613"/>
        <v>0</v>
      </c>
      <c r="AZ1268" s="25">
        <f t="shared" si="613"/>
        <v>0</v>
      </c>
      <c r="BA1268" s="25">
        <f t="shared" si="613"/>
        <v>0</v>
      </c>
      <c r="BB1268" s="30"/>
      <c r="BC1268" s="30"/>
      <c r="BD1268" s="30"/>
      <c r="BE1268" s="51"/>
      <c r="BF1268" s="51"/>
      <c r="BG1268" s="51"/>
      <c r="BH1268" s="25">
        <f t="shared" si="614"/>
        <v>0</v>
      </c>
      <c r="BI1268" s="25">
        <f t="shared" si="615"/>
        <v>0</v>
      </c>
      <c r="BJ1268" s="25">
        <f t="shared" si="616"/>
        <v>0</v>
      </c>
      <c r="BK1268" s="51"/>
      <c r="BL1268" s="51"/>
      <c r="BM1268" s="51"/>
      <c r="BN1268" s="25">
        <f t="shared" si="617"/>
        <v>0</v>
      </c>
      <c r="BO1268" s="25">
        <f t="shared" si="618"/>
        <v>0</v>
      </c>
      <c r="BP1268" s="25">
        <f t="shared" si="619"/>
        <v>0</v>
      </c>
      <c r="BQ1268" s="51"/>
      <c r="BR1268" s="51"/>
      <c r="BS1268" s="51"/>
      <c r="BT1268" s="25">
        <f t="shared" si="620"/>
        <v>0</v>
      </c>
      <c r="BU1268" s="25">
        <f t="shared" si="620"/>
        <v>0</v>
      </c>
      <c r="BV1268" s="25">
        <f t="shared" si="620"/>
        <v>0</v>
      </c>
      <c r="BW1268" s="30"/>
      <c r="BX1268" s="30"/>
      <c r="BY1268" s="30"/>
      <c r="BZ1268" s="51"/>
      <c r="CA1268" s="51"/>
      <c r="CB1268" s="51"/>
      <c r="CC1268" s="25">
        <f t="shared" si="621"/>
        <v>0</v>
      </c>
      <c r="CD1268" s="25">
        <f t="shared" si="622"/>
        <v>0</v>
      </c>
      <c r="CE1268" s="25">
        <f t="shared" si="623"/>
        <v>0</v>
      </c>
      <c r="CF1268" s="51"/>
      <c r="CG1268" s="51"/>
      <c r="CH1268" s="51"/>
      <c r="CI1268" s="25">
        <f t="shared" si="624"/>
        <v>0</v>
      </c>
      <c r="CJ1268" s="25">
        <f t="shared" si="625"/>
        <v>0</v>
      </c>
      <c r="CK1268" s="25">
        <f t="shared" si="626"/>
        <v>0</v>
      </c>
      <c r="CL1268" s="51"/>
      <c r="CM1268" s="51"/>
      <c r="CN1268" s="51"/>
      <c r="CO1268" s="25">
        <f t="shared" si="627"/>
        <v>0</v>
      </c>
      <c r="CP1268" s="25">
        <f t="shared" si="627"/>
        <v>0</v>
      </c>
      <c r="CQ1268" s="25">
        <f t="shared" si="627"/>
        <v>0</v>
      </c>
      <c r="CR1268" s="30"/>
      <c r="CS1268" s="30"/>
      <c r="CT1268" s="30"/>
      <c r="CU1268" s="51"/>
      <c r="CV1268" s="51"/>
      <c r="CW1268" s="51"/>
      <c r="CX1268" s="25">
        <f t="shared" si="628"/>
        <v>0</v>
      </c>
      <c r="CY1268" s="25">
        <f t="shared" si="629"/>
        <v>0</v>
      </c>
      <c r="CZ1268" s="25">
        <f t="shared" si="630"/>
        <v>0</v>
      </c>
      <c r="DA1268" s="51"/>
      <c r="DB1268" s="51"/>
      <c r="DC1268" s="51"/>
      <c r="DD1268" s="25">
        <f t="shared" si="631"/>
        <v>0</v>
      </c>
      <c r="DE1268" s="25">
        <f t="shared" si="632"/>
        <v>0</v>
      </c>
      <c r="DF1268" s="25">
        <f t="shared" si="633"/>
        <v>0</v>
      </c>
      <c r="DG1268" s="51"/>
      <c r="DH1268" s="51"/>
      <c r="DI1268" s="51"/>
      <c r="DJ1268" s="25">
        <f t="shared" si="634"/>
        <v>0</v>
      </c>
      <c r="DK1268" s="25">
        <f t="shared" si="634"/>
        <v>0</v>
      </c>
      <c r="DL1268" s="25">
        <f t="shared" si="634"/>
        <v>0</v>
      </c>
      <c r="DM1268" s="30"/>
      <c r="DN1268" s="30"/>
      <c r="DO1268" s="30"/>
      <c r="DP1268" s="51"/>
      <c r="DQ1268" s="51"/>
      <c r="DR1268" s="51"/>
      <c r="DS1268" s="25">
        <f t="shared" si="635"/>
        <v>0</v>
      </c>
      <c r="DT1268" s="25">
        <f t="shared" si="636"/>
        <v>0</v>
      </c>
      <c r="DU1268" s="25">
        <f t="shared" si="637"/>
        <v>0</v>
      </c>
      <c r="DV1268" s="51"/>
      <c r="DW1268" s="51"/>
      <c r="DX1268" s="51"/>
      <c r="DY1268" s="25">
        <f t="shared" si="638"/>
        <v>0</v>
      </c>
      <c r="DZ1268" s="25">
        <f t="shared" si="639"/>
        <v>0</v>
      </c>
      <c r="EA1268" s="25">
        <f t="shared" si="640"/>
        <v>0</v>
      </c>
      <c r="EB1268" s="51"/>
      <c r="EC1268" s="51"/>
      <c r="ED1268" s="51"/>
      <c r="EE1268" s="25">
        <f t="shared" si="641"/>
        <v>0</v>
      </c>
      <c r="EF1268" s="25">
        <f t="shared" si="641"/>
        <v>0</v>
      </c>
      <c r="EG1268" s="25">
        <f t="shared" si="641"/>
        <v>0</v>
      </c>
      <c r="EH1268" s="30"/>
      <c r="EI1268" s="30"/>
      <c r="EJ1268" s="30"/>
      <c r="EK1268" s="51"/>
      <c r="EL1268" s="51"/>
      <c r="EM1268" s="51"/>
      <c r="EN1268" s="25">
        <f t="shared" si="642"/>
        <v>0</v>
      </c>
      <c r="EO1268" s="25">
        <f t="shared" si="643"/>
        <v>0</v>
      </c>
      <c r="EP1268" s="25">
        <f t="shared" si="644"/>
        <v>0</v>
      </c>
      <c r="EQ1268" s="51"/>
      <c r="ER1268" s="51"/>
      <c r="ES1268" s="51"/>
      <c r="ET1268" s="25">
        <f t="shared" si="645"/>
        <v>0</v>
      </c>
      <c r="EU1268" s="25">
        <f t="shared" si="646"/>
        <v>0</v>
      </c>
      <c r="EV1268" s="25">
        <f t="shared" si="647"/>
        <v>0</v>
      </c>
      <c r="EW1268" s="51"/>
      <c r="EX1268" s="51"/>
      <c r="EY1268" s="51"/>
      <c r="EZ1268" s="25">
        <f t="shared" si="648"/>
        <v>0</v>
      </c>
      <c r="FA1268" s="25">
        <f t="shared" si="648"/>
        <v>0</v>
      </c>
      <c r="FB1268" s="25">
        <f t="shared" si="648"/>
        <v>0</v>
      </c>
      <c r="FC1268" s="30"/>
      <c r="FD1268" s="30"/>
      <c r="FE1268" s="30"/>
      <c r="FF1268" s="51"/>
      <c r="FG1268" s="51"/>
      <c r="FH1268" s="51"/>
      <c r="FI1268" s="25">
        <f t="shared" si="649"/>
        <v>0</v>
      </c>
      <c r="FJ1268" s="25">
        <f t="shared" si="650"/>
        <v>0</v>
      </c>
      <c r="FK1268" s="25">
        <f t="shared" si="651"/>
        <v>0</v>
      </c>
      <c r="FL1268" s="51"/>
      <c r="FM1268" s="51"/>
      <c r="FN1268" s="51"/>
      <c r="FO1268" s="25">
        <f t="shared" si="652"/>
        <v>0</v>
      </c>
      <c r="FP1268" s="25">
        <f t="shared" si="653"/>
        <v>0</v>
      </c>
      <c r="FQ1268" s="25">
        <f t="shared" si="654"/>
        <v>0</v>
      </c>
      <c r="FR1268" s="51"/>
      <c r="FS1268" s="51"/>
      <c r="FT1268" s="51"/>
      <c r="FU1268" s="25">
        <f t="shared" si="655"/>
        <v>0</v>
      </c>
      <c r="FV1268" s="25">
        <f t="shared" si="655"/>
        <v>0</v>
      </c>
      <c r="FW1268" s="25">
        <f t="shared" si="655"/>
        <v>0</v>
      </c>
      <c r="FX1268" s="30"/>
      <c r="FY1268" s="30"/>
      <c r="FZ1268" s="30"/>
      <c r="GA1268" s="51"/>
      <c r="GB1268" s="51"/>
      <c r="GC1268" s="51"/>
      <c r="GD1268" s="25">
        <f t="shared" si="656"/>
        <v>0</v>
      </c>
      <c r="GE1268" s="25">
        <f t="shared" si="657"/>
        <v>0</v>
      </c>
      <c r="GF1268" s="25">
        <f t="shared" si="658"/>
        <v>0</v>
      </c>
      <c r="GG1268" s="51"/>
      <c r="GH1268" s="51"/>
      <c r="GI1268" s="51"/>
      <c r="GJ1268" s="25">
        <f t="shared" si="659"/>
        <v>0</v>
      </c>
      <c r="GK1268" s="25">
        <f t="shared" si="660"/>
        <v>0</v>
      </c>
      <c r="GL1268" s="25">
        <f t="shared" si="661"/>
        <v>0</v>
      </c>
      <c r="GM1268" s="51"/>
      <c r="GN1268" s="51"/>
      <c r="GO1268" s="51"/>
      <c r="GP1268" s="25">
        <f t="shared" si="662"/>
        <v>0</v>
      </c>
      <c r="GQ1268" s="25">
        <f t="shared" si="662"/>
        <v>0</v>
      </c>
      <c r="GR1268" s="25">
        <f t="shared" si="662"/>
        <v>0</v>
      </c>
      <c r="GS1268" s="30">
        <v>18</v>
      </c>
      <c r="GT1268" s="30">
        <v>18</v>
      </c>
      <c r="GU1268" s="30">
        <v>18</v>
      </c>
      <c r="GV1268" s="51"/>
      <c r="GW1268" s="51"/>
      <c r="GX1268" s="51"/>
      <c r="GY1268" s="25">
        <f t="shared" si="663"/>
        <v>64592.82</v>
      </c>
      <c r="GZ1268" s="25">
        <f t="shared" si="664"/>
        <v>64592.82</v>
      </c>
      <c r="HA1268" s="25">
        <f t="shared" si="665"/>
        <v>64592.82</v>
      </c>
      <c r="HB1268" s="51"/>
      <c r="HC1268" s="51"/>
      <c r="HD1268" s="51"/>
      <c r="HE1268" s="25">
        <f t="shared" si="666"/>
        <v>1263.05</v>
      </c>
      <c r="HF1268" s="25">
        <f t="shared" si="667"/>
        <v>1193.45</v>
      </c>
      <c r="HG1268" s="25">
        <f t="shared" si="668"/>
        <v>1168.3499999999999</v>
      </c>
      <c r="HH1268" s="51"/>
      <c r="HI1268" s="51"/>
      <c r="HJ1268" s="51"/>
      <c r="HK1268" s="25">
        <f t="shared" si="669"/>
        <v>22734.9</v>
      </c>
      <c r="HL1268" s="25">
        <f t="shared" si="669"/>
        <v>21482.1</v>
      </c>
      <c r="HM1268" s="25">
        <f t="shared" si="669"/>
        <v>21030.3</v>
      </c>
      <c r="HN1268" s="30"/>
      <c r="HO1268" s="30"/>
      <c r="HP1268" s="30"/>
      <c r="HQ1268" s="51"/>
      <c r="HR1268" s="51"/>
      <c r="HS1268" s="51"/>
      <c r="HT1268" s="25">
        <f t="shared" si="670"/>
        <v>0</v>
      </c>
      <c r="HU1268" s="25">
        <f t="shared" si="671"/>
        <v>0</v>
      </c>
      <c r="HV1268" s="25">
        <f t="shared" si="672"/>
        <v>0</v>
      </c>
      <c r="HW1268" s="51"/>
      <c r="HX1268" s="51"/>
      <c r="HY1268" s="51"/>
      <c r="HZ1268" s="25">
        <f t="shared" si="673"/>
        <v>0</v>
      </c>
      <c r="IA1268" s="25">
        <f t="shared" si="674"/>
        <v>0</v>
      </c>
      <c r="IB1268" s="25">
        <f t="shared" si="675"/>
        <v>0</v>
      </c>
      <c r="IC1268" s="51"/>
      <c r="ID1268" s="51"/>
      <c r="IE1268" s="51"/>
      <c r="IF1268" s="25">
        <f t="shared" si="676"/>
        <v>0</v>
      </c>
      <c r="IG1268" s="25">
        <f t="shared" si="676"/>
        <v>0</v>
      </c>
      <c r="IH1268" s="25">
        <f t="shared" si="676"/>
        <v>0</v>
      </c>
      <c r="II1268" s="30"/>
      <c r="IJ1268" s="30"/>
      <c r="IK1268" s="30"/>
      <c r="IL1268" s="51"/>
      <c r="IM1268" s="51"/>
      <c r="IN1268" s="51"/>
      <c r="IO1268" s="25">
        <f t="shared" si="677"/>
        <v>0</v>
      </c>
      <c r="IP1268" s="25">
        <f t="shared" si="678"/>
        <v>0</v>
      </c>
      <c r="IQ1268" s="25">
        <f t="shared" si="679"/>
        <v>0</v>
      </c>
      <c r="IR1268" s="51"/>
      <c r="IS1268" s="51"/>
      <c r="IT1268" s="51"/>
      <c r="IU1268" s="25">
        <f t="shared" si="680"/>
        <v>0</v>
      </c>
      <c r="IV1268" s="25">
        <f t="shared" si="681"/>
        <v>0</v>
      </c>
      <c r="IW1268" s="25">
        <f t="shared" si="682"/>
        <v>0</v>
      </c>
      <c r="IX1268" s="51"/>
      <c r="IY1268" s="51"/>
      <c r="IZ1268" s="51"/>
      <c r="JA1268" s="25">
        <f t="shared" si="683"/>
        <v>0</v>
      </c>
      <c r="JB1268" s="25">
        <f t="shared" si="683"/>
        <v>0</v>
      </c>
      <c r="JC1268" s="25">
        <f t="shared" si="683"/>
        <v>0</v>
      </c>
      <c r="JD1268" s="30"/>
      <c r="JE1268" s="30"/>
      <c r="JF1268" s="30"/>
      <c r="JG1268" s="51"/>
      <c r="JH1268" s="51"/>
      <c r="JI1268" s="51"/>
      <c r="JJ1268" s="25">
        <f t="shared" si="684"/>
        <v>0</v>
      </c>
      <c r="JK1268" s="25">
        <f t="shared" si="685"/>
        <v>0</v>
      </c>
      <c r="JL1268" s="25">
        <f t="shared" si="686"/>
        <v>0</v>
      </c>
      <c r="JM1268" s="51"/>
      <c r="JN1268" s="51"/>
      <c r="JO1268" s="51"/>
      <c r="JP1268" s="25">
        <f t="shared" si="687"/>
        <v>0</v>
      </c>
      <c r="JQ1268" s="25">
        <f t="shared" si="688"/>
        <v>0</v>
      </c>
      <c r="JR1268" s="25">
        <f t="shared" si="689"/>
        <v>0</v>
      </c>
      <c r="JS1268" s="51"/>
      <c r="JT1268" s="51"/>
      <c r="JU1268" s="51"/>
      <c r="JV1268" s="25">
        <f t="shared" si="690"/>
        <v>0</v>
      </c>
      <c r="JW1268" s="25">
        <f t="shared" si="690"/>
        <v>0</v>
      </c>
      <c r="JX1268" s="25">
        <f t="shared" si="690"/>
        <v>0</v>
      </c>
      <c r="JY1268" s="30"/>
      <c r="JZ1268" s="30"/>
      <c r="KA1268" s="30"/>
      <c r="KB1268" s="51"/>
      <c r="KC1268" s="51"/>
      <c r="KD1268" s="51"/>
      <c r="KE1268" s="25">
        <f t="shared" si="691"/>
        <v>0</v>
      </c>
      <c r="KF1268" s="25">
        <f t="shared" si="692"/>
        <v>0</v>
      </c>
      <c r="KG1268" s="25">
        <f t="shared" si="693"/>
        <v>0</v>
      </c>
      <c r="KH1268" s="51"/>
      <c r="KI1268" s="51"/>
      <c r="KJ1268" s="51"/>
      <c r="KK1268" s="25">
        <f t="shared" si="694"/>
        <v>0</v>
      </c>
      <c r="KL1268" s="25">
        <f t="shared" si="695"/>
        <v>0</v>
      </c>
      <c r="KM1268" s="25">
        <f t="shared" si="696"/>
        <v>0</v>
      </c>
      <c r="KN1268" s="51"/>
      <c r="KO1268" s="51"/>
      <c r="KP1268" s="51"/>
      <c r="KQ1268" s="25">
        <f t="shared" si="697"/>
        <v>0</v>
      </c>
      <c r="KR1268" s="25">
        <f t="shared" si="697"/>
        <v>0</v>
      </c>
      <c r="KS1268" s="25">
        <f t="shared" si="697"/>
        <v>0</v>
      </c>
      <c r="KT1268" s="30"/>
      <c r="KU1268" s="30"/>
      <c r="KV1268" s="30"/>
      <c r="KW1268" s="51"/>
      <c r="KX1268" s="51"/>
      <c r="KY1268" s="51"/>
      <c r="KZ1268" s="25">
        <f t="shared" si="698"/>
        <v>0</v>
      </c>
      <c r="LA1268" s="25">
        <f t="shared" si="699"/>
        <v>0</v>
      </c>
      <c r="LB1268" s="25">
        <f t="shared" si="700"/>
        <v>0</v>
      </c>
      <c r="LC1268" s="51"/>
      <c r="LD1268" s="51"/>
      <c r="LE1268" s="51"/>
      <c r="LF1268" s="25">
        <f t="shared" si="701"/>
        <v>0</v>
      </c>
      <c r="LG1268" s="25">
        <f t="shared" si="702"/>
        <v>0</v>
      </c>
      <c r="LH1268" s="25">
        <f t="shared" si="703"/>
        <v>0</v>
      </c>
      <c r="LI1268" s="51"/>
      <c r="LJ1268" s="51"/>
      <c r="LK1268" s="51"/>
      <c r="LL1268" s="25">
        <f t="shared" si="704"/>
        <v>0</v>
      </c>
      <c r="LM1268" s="25">
        <f t="shared" si="704"/>
        <v>0</v>
      </c>
      <c r="LN1268" s="25">
        <f t="shared" si="704"/>
        <v>0</v>
      </c>
      <c r="LO1268" s="30"/>
      <c r="LP1268" s="30"/>
      <c r="LQ1268" s="30"/>
      <c r="LR1268" s="51"/>
      <c r="LS1268" s="51"/>
      <c r="LT1268" s="51"/>
      <c r="LU1268" s="25">
        <f t="shared" si="705"/>
        <v>0</v>
      </c>
      <c r="LV1268" s="25">
        <f t="shared" si="706"/>
        <v>0</v>
      </c>
      <c r="LW1268" s="25">
        <f t="shared" si="707"/>
        <v>0</v>
      </c>
      <c r="LX1268" s="51"/>
      <c r="LY1268" s="51"/>
      <c r="LZ1268" s="51"/>
      <c r="MA1268" s="25">
        <f t="shared" si="708"/>
        <v>0</v>
      </c>
      <c r="MB1268" s="25">
        <f t="shared" si="709"/>
        <v>0</v>
      </c>
      <c r="MC1268" s="25">
        <f t="shared" si="710"/>
        <v>0</v>
      </c>
      <c r="MD1268" s="51"/>
      <c r="ME1268" s="51"/>
      <c r="MF1268" s="51"/>
      <c r="MG1268" s="25">
        <f t="shared" si="711"/>
        <v>0</v>
      </c>
      <c r="MH1268" s="25">
        <f t="shared" si="711"/>
        <v>0</v>
      </c>
      <c r="MI1268" s="25">
        <f t="shared" si="711"/>
        <v>0</v>
      </c>
      <c r="MJ1268" s="30"/>
      <c r="MK1268" s="30"/>
      <c r="ML1268" s="30"/>
      <c r="MM1268" s="51"/>
      <c r="MN1268" s="51"/>
      <c r="MO1268" s="51"/>
      <c r="MP1268" s="25">
        <f t="shared" si="712"/>
        <v>0</v>
      </c>
      <c r="MQ1268" s="25">
        <f t="shared" si="713"/>
        <v>0</v>
      </c>
      <c r="MR1268" s="25">
        <f t="shared" si="714"/>
        <v>0</v>
      </c>
      <c r="MS1268" s="51"/>
      <c r="MT1268" s="51"/>
      <c r="MU1268" s="51"/>
      <c r="MV1268" s="25">
        <f t="shared" si="715"/>
        <v>0</v>
      </c>
      <c r="MW1268" s="25">
        <f t="shared" si="716"/>
        <v>0</v>
      </c>
      <c r="MX1268" s="25">
        <f t="shared" si="717"/>
        <v>0</v>
      </c>
      <c r="MY1268" s="51"/>
      <c r="MZ1268" s="51"/>
      <c r="NA1268" s="51"/>
      <c r="NB1268" s="25">
        <f t="shared" si="718"/>
        <v>0</v>
      </c>
      <c r="NC1268" s="25">
        <f t="shared" si="718"/>
        <v>0</v>
      </c>
      <c r="ND1268" s="25">
        <f t="shared" si="718"/>
        <v>0</v>
      </c>
      <c r="NE1268" s="30"/>
      <c r="NF1268" s="30"/>
      <c r="NG1268" s="30"/>
      <c r="NH1268" s="51"/>
      <c r="NI1268" s="51"/>
      <c r="NJ1268" s="51"/>
      <c r="NK1268" s="25">
        <f t="shared" si="719"/>
        <v>0</v>
      </c>
      <c r="NL1268" s="25">
        <f t="shared" si="720"/>
        <v>0</v>
      </c>
      <c r="NM1268" s="25">
        <f t="shared" si="721"/>
        <v>0</v>
      </c>
      <c r="NN1268" s="51"/>
      <c r="NO1268" s="51"/>
      <c r="NP1268" s="51"/>
      <c r="NQ1268" s="25">
        <f t="shared" si="722"/>
        <v>0</v>
      </c>
      <c r="NR1268" s="25">
        <f t="shared" si="723"/>
        <v>0</v>
      </c>
      <c r="NS1268" s="25">
        <f t="shared" si="724"/>
        <v>0</v>
      </c>
      <c r="NT1268" s="51"/>
      <c r="NU1268" s="51"/>
      <c r="NV1268" s="51"/>
      <c r="NW1268" s="25">
        <f t="shared" si="725"/>
        <v>0</v>
      </c>
      <c r="NX1268" s="25">
        <f t="shared" si="725"/>
        <v>0</v>
      </c>
      <c r="NY1268" s="25">
        <f t="shared" si="725"/>
        <v>0</v>
      </c>
      <c r="NZ1268" s="30"/>
      <c r="OA1268" s="30"/>
      <c r="OB1268" s="30"/>
      <c r="OC1268" s="51"/>
      <c r="OD1268" s="51"/>
      <c r="OE1268" s="51"/>
      <c r="OF1268" s="25">
        <f t="shared" si="726"/>
        <v>0</v>
      </c>
      <c r="OG1268" s="25">
        <f t="shared" si="727"/>
        <v>0</v>
      </c>
      <c r="OH1268" s="25">
        <f t="shared" si="728"/>
        <v>0</v>
      </c>
      <c r="OI1268" s="51"/>
      <c r="OJ1268" s="51"/>
      <c r="OK1268" s="51"/>
      <c r="OL1268" s="25">
        <f t="shared" si="729"/>
        <v>0</v>
      </c>
      <c r="OM1268" s="25">
        <f t="shared" si="730"/>
        <v>0</v>
      </c>
      <c r="ON1268" s="25">
        <f t="shared" si="731"/>
        <v>0</v>
      </c>
      <c r="OO1268" s="51"/>
      <c r="OP1268" s="51"/>
      <c r="OQ1268" s="51"/>
      <c r="OR1268" s="25">
        <f t="shared" si="732"/>
        <v>0</v>
      </c>
      <c r="OS1268" s="25">
        <f t="shared" si="732"/>
        <v>0</v>
      </c>
      <c r="OT1268" s="25">
        <f t="shared" si="732"/>
        <v>0</v>
      </c>
      <c r="OU1268" s="30"/>
      <c r="OV1268" s="30"/>
      <c r="OW1268" s="30"/>
      <c r="OX1268" s="51"/>
      <c r="OY1268" s="51"/>
      <c r="OZ1268" s="51"/>
      <c r="PA1268" s="25">
        <f t="shared" si="733"/>
        <v>0</v>
      </c>
      <c r="PB1268" s="25">
        <f t="shared" si="734"/>
        <v>0</v>
      </c>
      <c r="PC1268" s="25">
        <f t="shared" si="735"/>
        <v>0</v>
      </c>
      <c r="PD1268" s="51"/>
      <c r="PE1268" s="51"/>
      <c r="PF1268" s="51"/>
      <c r="PG1268" s="25">
        <f t="shared" si="736"/>
        <v>0</v>
      </c>
      <c r="PH1268" s="25">
        <f t="shared" si="737"/>
        <v>0</v>
      </c>
      <c r="PI1268" s="25">
        <f t="shared" si="738"/>
        <v>0</v>
      </c>
      <c r="PJ1268" s="51"/>
      <c r="PK1268" s="51"/>
      <c r="PL1268" s="51"/>
      <c r="PM1268" s="25">
        <f t="shared" si="739"/>
        <v>0</v>
      </c>
      <c r="PN1268" s="25">
        <f t="shared" si="739"/>
        <v>0</v>
      </c>
      <c r="PO1268" s="25">
        <f t="shared" si="739"/>
        <v>0</v>
      </c>
      <c r="PP1268" s="30"/>
      <c r="PQ1268" s="30"/>
      <c r="PR1268" s="30"/>
      <c r="PS1268" s="51"/>
      <c r="PT1268" s="51"/>
      <c r="PU1268" s="51"/>
      <c r="PV1268" s="25">
        <f t="shared" si="740"/>
        <v>0</v>
      </c>
      <c r="PW1268" s="25">
        <f t="shared" si="741"/>
        <v>0</v>
      </c>
      <c r="PX1268" s="25">
        <f t="shared" si="742"/>
        <v>0</v>
      </c>
      <c r="PY1268" s="51"/>
      <c r="PZ1268" s="51"/>
      <c r="QA1268" s="51"/>
      <c r="QB1268" s="25">
        <f t="shared" si="743"/>
        <v>0</v>
      </c>
      <c r="QC1268" s="25">
        <f t="shared" si="744"/>
        <v>0</v>
      </c>
      <c r="QD1268" s="25">
        <f t="shared" si="745"/>
        <v>0</v>
      </c>
      <c r="QE1268" s="51"/>
      <c r="QF1268" s="51"/>
      <c r="QG1268" s="51"/>
      <c r="QH1268" s="25">
        <f t="shared" si="746"/>
        <v>0</v>
      </c>
      <c r="QI1268" s="25">
        <f t="shared" si="746"/>
        <v>0</v>
      </c>
      <c r="QJ1268" s="25">
        <f t="shared" si="746"/>
        <v>0</v>
      </c>
      <c r="QK1268" s="30"/>
      <c r="QL1268" s="30"/>
      <c r="QM1268" s="30"/>
      <c r="QN1268" s="51"/>
      <c r="QO1268" s="51"/>
      <c r="QP1268" s="51"/>
      <c r="QQ1268" s="25">
        <f t="shared" si="747"/>
        <v>0</v>
      </c>
      <c r="QR1268" s="25">
        <f t="shared" si="748"/>
        <v>0</v>
      </c>
      <c r="QS1268" s="25">
        <f t="shared" si="749"/>
        <v>0</v>
      </c>
      <c r="QT1268" s="51"/>
      <c r="QU1268" s="51"/>
      <c r="QV1268" s="51"/>
      <c r="QW1268" s="25">
        <f t="shared" si="750"/>
        <v>0</v>
      </c>
      <c r="QX1268" s="25">
        <f t="shared" si="751"/>
        <v>0</v>
      </c>
      <c r="QY1268" s="25">
        <f t="shared" si="752"/>
        <v>0</v>
      </c>
      <c r="QZ1268" s="51"/>
      <c r="RA1268" s="51"/>
      <c r="RB1268" s="51"/>
      <c r="RC1268" s="25">
        <f t="shared" si="753"/>
        <v>0</v>
      </c>
      <c r="RD1268" s="25">
        <f t="shared" si="753"/>
        <v>0</v>
      </c>
      <c r="RE1268" s="25">
        <f t="shared" si="753"/>
        <v>0</v>
      </c>
      <c r="RF1268" s="30"/>
      <c r="RG1268" s="30"/>
      <c r="RH1268" s="30"/>
      <c r="RI1268" s="51"/>
      <c r="RJ1268" s="51"/>
      <c r="RK1268" s="51"/>
      <c r="RL1268" s="25">
        <f t="shared" si="754"/>
        <v>0</v>
      </c>
      <c r="RM1268" s="25">
        <f t="shared" si="755"/>
        <v>0</v>
      </c>
      <c r="RN1268" s="25">
        <f t="shared" si="756"/>
        <v>0</v>
      </c>
      <c r="RO1268" s="51"/>
      <c r="RP1268" s="51"/>
      <c r="RQ1268" s="51"/>
      <c r="RR1268" s="25">
        <f t="shared" si="757"/>
        <v>0</v>
      </c>
      <c r="RS1268" s="25">
        <f t="shared" si="758"/>
        <v>0</v>
      </c>
      <c r="RT1268" s="25">
        <f t="shared" si="759"/>
        <v>0</v>
      </c>
      <c r="RU1268" s="51"/>
      <c r="RV1268" s="51"/>
      <c r="RW1268" s="51"/>
      <c r="RX1268" s="25">
        <f t="shared" si="760"/>
        <v>0</v>
      </c>
      <c r="RY1268" s="25">
        <f t="shared" si="760"/>
        <v>0</v>
      </c>
      <c r="RZ1268" s="25">
        <f t="shared" si="760"/>
        <v>0</v>
      </c>
      <c r="SA1268" s="30"/>
      <c r="SB1268" s="30"/>
      <c r="SC1268" s="30"/>
      <c r="SD1268" s="51"/>
      <c r="SE1268" s="51"/>
      <c r="SF1268" s="51"/>
      <c r="SG1268" s="25">
        <f t="shared" si="761"/>
        <v>0</v>
      </c>
      <c r="SH1268" s="25">
        <f t="shared" si="762"/>
        <v>0</v>
      </c>
      <c r="SI1268" s="25">
        <f t="shared" si="763"/>
        <v>0</v>
      </c>
      <c r="SJ1268" s="51"/>
      <c r="SK1268" s="51"/>
      <c r="SL1268" s="51"/>
      <c r="SM1268" s="25">
        <f t="shared" si="764"/>
        <v>0</v>
      </c>
      <c r="SN1268" s="25">
        <f t="shared" si="765"/>
        <v>0</v>
      </c>
      <c r="SO1268" s="25">
        <f t="shared" si="766"/>
        <v>0</v>
      </c>
      <c r="SP1268" s="51"/>
      <c r="SQ1268" s="51"/>
      <c r="SR1268" s="51"/>
      <c r="SS1268" s="25">
        <f t="shared" si="767"/>
        <v>0</v>
      </c>
      <c r="ST1268" s="25">
        <f t="shared" si="767"/>
        <v>0</v>
      </c>
      <c r="SU1268" s="25">
        <f t="shared" si="767"/>
        <v>0</v>
      </c>
      <c r="SV1268" s="30"/>
      <c r="SW1268" s="30"/>
      <c r="SX1268" s="30"/>
      <c r="SY1268" s="51"/>
      <c r="SZ1268" s="51"/>
      <c r="TA1268" s="51"/>
      <c r="TB1268" s="25">
        <f t="shared" si="768"/>
        <v>0</v>
      </c>
      <c r="TC1268" s="25">
        <f t="shared" si="769"/>
        <v>0</v>
      </c>
      <c r="TD1268" s="25">
        <f t="shared" si="770"/>
        <v>0</v>
      </c>
      <c r="TE1268" s="51"/>
      <c r="TF1268" s="51"/>
      <c r="TG1268" s="51"/>
      <c r="TH1268" s="25">
        <f t="shared" si="771"/>
        <v>0</v>
      </c>
      <c r="TI1268" s="25">
        <f t="shared" si="772"/>
        <v>0</v>
      </c>
      <c r="TJ1268" s="25">
        <f t="shared" si="773"/>
        <v>0</v>
      </c>
      <c r="TK1268" s="51"/>
      <c r="TL1268" s="51"/>
      <c r="TM1268" s="51"/>
      <c r="TN1268" s="25">
        <f t="shared" si="774"/>
        <v>0</v>
      </c>
      <c r="TO1268" s="25">
        <f t="shared" si="774"/>
        <v>0</v>
      </c>
      <c r="TP1268" s="25">
        <f t="shared" si="774"/>
        <v>0</v>
      </c>
      <c r="TQ1268" s="30"/>
      <c r="TR1268" s="30"/>
      <c r="TS1268" s="30"/>
      <c r="TT1268" s="51"/>
      <c r="TU1268" s="51"/>
      <c r="TV1268" s="51"/>
      <c r="TW1268" s="25">
        <f t="shared" si="775"/>
        <v>0</v>
      </c>
      <c r="TX1268" s="25">
        <f t="shared" si="776"/>
        <v>0</v>
      </c>
      <c r="TY1268" s="25">
        <f t="shared" si="777"/>
        <v>0</v>
      </c>
      <c r="TZ1268" s="51"/>
      <c r="UA1268" s="51"/>
      <c r="UB1268" s="51"/>
      <c r="UC1268" s="25">
        <f t="shared" si="778"/>
        <v>0</v>
      </c>
      <c r="UD1268" s="25">
        <f t="shared" si="779"/>
        <v>0</v>
      </c>
      <c r="UE1268" s="25">
        <f t="shared" si="780"/>
        <v>0</v>
      </c>
      <c r="UF1268" s="51"/>
      <c r="UG1268" s="51"/>
      <c r="UH1268" s="51"/>
      <c r="UI1268" s="25">
        <f t="shared" si="781"/>
        <v>0</v>
      </c>
      <c r="UJ1268" s="25">
        <f t="shared" si="781"/>
        <v>0</v>
      </c>
      <c r="UK1268" s="25">
        <f t="shared" si="781"/>
        <v>0</v>
      </c>
      <c r="UL1268" s="30">
        <v>55</v>
      </c>
      <c r="UM1268" s="30">
        <v>55</v>
      </c>
      <c r="UN1268" s="30">
        <v>55</v>
      </c>
      <c r="UO1268" s="51"/>
      <c r="UP1268" s="51"/>
      <c r="UQ1268" s="51"/>
      <c r="UR1268" s="25">
        <f t="shared" si="782"/>
        <v>197366.95</v>
      </c>
      <c r="US1268" s="25">
        <f t="shared" si="783"/>
        <v>197366.95</v>
      </c>
      <c r="UT1268" s="25">
        <f t="shared" si="784"/>
        <v>197366.95</v>
      </c>
      <c r="UU1268" s="51"/>
      <c r="UV1268" s="51"/>
      <c r="UW1268" s="51"/>
      <c r="UX1268" s="25">
        <f t="shared" si="785"/>
        <v>469.87</v>
      </c>
      <c r="UY1268" s="25">
        <f t="shared" si="786"/>
        <v>446.24</v>
      </c>
      <c r="UZ1268" s="25">
        <f t="shared" si="787"/>
        <v>436.74</v>
      </c>
      <c r="VA1268" s="51"/>
      <c r="VB1268" s="51"/>
      <c r="VC1268" s="51"/>
      <c r="VD1268" s="25">
        <f t="shared" si="788"/>
        <v>25842.85</v>
      </c>
      <c r="VE1268" s="25">
        <f t="shared" si="788"/>
        <v>24543.200000000001</v>
      </c>
      <c r="VF1268" s="25">
        <f t="shared" si="788"/>
        <v>24020.7</v>
      </c>
      <c r="VG1268" s="30"/>
      <c r="VH1268" s="30"/>
      <c r="VI1268" s="30"/>
      <c r="VJ1268" s="51"/>
      <c r="VK1268" s="51"/>
      <c r="VL1268" s="51"/>
      <c r="VM1268" s="25">
        <f t="shared" si="789"/>
        <v>0</v>
      </c>
      <c r="VN1268" s="25">
        <f t="shared" si="790"/>
        <v>0</v>
      </c>
      <c r="VO1268" s="25">
        <f t="shared" si="791"/>
        <v>0</v>
      </c>
      <c r="VP1268" s="51"/>
      <c r="VQ1268" s="51"/>
      <c r="VR1268" s="51"/>
      <c r="VS1268" s="25">
        <f t="shared" si="792"/>
        <v>0</v>
      </c>
      <c r="VT1268" s="25">
        <f t="shared" si="793"/>
        <v>0</v>
      </c>
      <c r="VU1268" s="25">
        <f t="shared" si="794"/>
        <v>0</v>
      </c>
      <c r="VV1268" s="51"/>
      <c r="VW1268" s="51"/>
      <c r="VX1268" s="51"/>
      <c r="VY1268" s="25">
        <f t="shared" si="795"/>
        <v>0</v>
      </c>
      <c r="VZ1268" s="25">
        <f t="shared" si="795"/>
        <v>0</v>
      </c>
      <c r="WA1268" s="25">
        <f t="shared" si="795"/>
        <v>0</v>
      </c>
      <c r="WB1268" s="30"/>
      <c r="WC1268" s="30"/>
      <c r="WD1268" s="30"/>
      <c r="WE1268" s="51"/>
      <c r="WF1268" s="51"/>
      <c r="WG1268" s="51"/>
      <c r="WH1268" s="25">
        <f t="shared" si="796"/>
        <v>0</v>
      </c>
      <c r="WI1268" s="25">
        <f t="shared" si="797"/>
        <v>0</v>
      </c>
      <c r="WJ1268" s="25">
        <f t="shared" si="798"/>
        <v>0</v>
      </c>
      <c r="WK1268" s="51"/>
      <c r="WL1268" s="51"/>
      <c r="WM1268" s="51"/>
      <c r="WN1268" s="25">
        <f t="shared" si="799"/>
        <v>0</v>
      </c>
      <c r="WO1268" s="25">
        <f t="shared" si="800"/>
        <v>0</v>
      </c>
      <c r="WP1268" s="25">
        <f t="shared" si="801"/>
        <v>0</v>
      </c>
      <c r="WQ1268" s="51"/>
      <c r="WR1268" s="51"/>
      <c r="WS1268" s="51"/>
      <c r="WT1268" s="25">
        <f t="shared" si="802"/>
        <v>0</v>
      </c>
      <c r="WU1268" s="25">
        <f t="shared" si="802"/>
        <v>0</v>
      </c>
      <c r="WV1268" s="25">
        <f t="shared" si="802"/>
        <v>0</v>
      </c>
      <c r="WW1268" s="30"/>
      <c r="WX1268" s="30"/>
      <c r="WY1268" s="30"/>
      <c r="WZ1268" s="51"/>
      <c r="XA1268" s="51"/>
      <c r="XB1268" s="51"/>
      <c r="XC1268" s="25">
        <f t="shared" si="803"/>
        <v>0</v>
      </c>
      <c r="XD1268" s="25">
        <f t="shared" si="804"/>
        <v>0</v>
      </c>
      <c r="XE1268" s="25">
        <f t="shared" si="805"/>
        <v>0</v>
      </c>
      <c r="XF1268" s="51"/>
      <c r="XG1268" s="51"/>
      <c r="XH1268" s="51"/>
      <c r="XI1268" s="25">
        <f t="shared" si="806"/>
        <v>0</v>
      </c>
      <c r="XJ1268" s="25">
        <f t="shared" si="807"/>
        <v>0</v>
      </c>
      <c r="XK1268" s="25">
        <f t="shared" si="808"/>
        <v>0</v>
      </c>
      <c r="XL1268" s="51"/>
      <c r="XM1268" s="51"/>
      <c r="XN1268" s="51"/>
      <c r="XO1268" s="25">
        <f t="shared" si="809"/>
        <v>0</v>
      </c>
      <c r="XP1268" s="25">
        <f t="shared" si="809"/>
        <v>0</v>
      </c>
      <c r="XQ1268" s="25">
        <f t="shared" si="809"/>
        <v>0</v>
      </c>
      <c r="XR1268" s="30"/>
      <c r="XS1268" s="30"/>
      <c r="XT1268" s="30"/>
      <c r="XU1268" s="51"/>
      <c r="XV1268" s="51"/>
      <c r="XW1268" s="51"/>
      <c r="XX1268" s="25">
        <f t="shared" si="810"/>
        <v>0</v>
      </c>
      <c r="XY1268" s="25">
        <f t="shared" si="811"/>
        <v>0</v>
      </c>
      <c r="XZ1268" s="25">
        <f t="shared" si="812"/>
        <v>0</v>
      </c>
      <c r="YA1268" s="51"/>
      <c r="YB1268" s="51"/>
      <c r="YC1268" s="51"/>
      <c r="YD1268" s="25">
        <f t="shared" si="813"/>
        <v>0</v>
      </c>
      <c r="YE1268" s="25">
        <f t="shared" si="814"/>
        <v>0</v>
      </c>
      <c r="YF1268" s="25">
        <f t="shared" si="815"/>
        <v>0</v>
      </c>
      <c r="YG1268" s="51"/>
      <c r="YH1268" s="51"/>
      <c r="YI1268" s="51"/>
      <c r="YJ1268" s="25">
        <f t="shared" si="816"/>
        <v>0</v>
      </c>
      <c r="YK1268" s="25">
        <f t="shared" si="816"/>
        <v>0</v>
      </c>
      <c r="YL1268" s="25">
        <f t="shared" si="816"/>
        <v>0</v>
      </c>
      <c r="YM1268" s="59">
        <f t="shared" si="817"/>
        <v>73</v>
      </c>
      <c r="YN1268" s="59">
        <f t="shared" si="817"/>
        <v>73</v>
      </c>
      <c r="YO1268" s="59">
        <f t="shared" si="817"/>
        <v>73</v>
      </c>
      <c r="YP1268" s="51"/>
      <c r="YQ1268" s="51"/>
      <c r="YR1268" s="51"/>
      <c r="YS1268" s="25">
        <f t="shared" si="818"/>
        <v>261959.77</v>
      </c>
      <c r="YT1268" s="25">
        <f t="shared" si="819"/>
        <v>261959.77</v>
      </c>
      <c r="YU1268" s="25">
        <f t="shared" si="820"/>
        <v>261959.77</v>
      </c>
      <c r="YV1268" s="51"/>
      <c r="YW1268" s="51"/>
      <c r="YX1268" s="51"/>
      <c r="YY1268" s="25">
        <f t="shared" si="821"/>
        <v>692.6</v>
      </c>
      <c r="YZ1268" s="25">
        <f t="shared" si="822"/>
        <v>656.03</v>
      </c>
      <c r="ZA1268" s="25">
        <f t="shared" si="823"/>
        <v>642.12</v>
      </c>
      <c r="ZB1268" s="51"/>
      <c r="ZC1268" s="51"/>
      <c r="ZD1268" s="51"/>
      <c r="ZE1268" s="25">
        <f t="shared" si="824"/>
        <v>50559.8</v>
      </c>
      <c r="ZF1268" s="25">
        <f t="shared" si="824"/>
        <v>47890.19</v>
      </c>
      <c r="ZG1268" s="25">
        <f t="shared" si="824"/>
        <v>46874.76</v>
      </c>
    </row>
    <row r="1269" spans="1:683" s="16" customFormat="1" ht="24" customHeight="1">
      <c r="A1269" s="97" t="s">
        <v>227</v>
      </c>
      <c r="B1269" s="264"/>
      <c r="C1269" s="99"/>
      <c r="D1269" s="173"/>
      <c r="E1269" s="100"/>
      <c r="F1269" s="100"/>
      <c r="G1269" s="100"/>
      <c r="H1269" s="100"/>
      <c r="I1269" s="101"/>
      <c r="J1269" s="101"/>
      <c r="K1269" s="101"/>
      <c r="L1269" s="101"/>
      <c r="M1269" s="101"/>
      <c r="N1269" s="101"/>
      <c r="O1269" s="101"/>
      <c r="P1269" s="101"/>
      <c r="Q1269" s="101"/>
      <c r="R1269" s="101"/>
      <c r="S1269" s="101"/>
      <c r="T1269" s="101"/>
      <c r="U1269" s="101"/>
      <c r="V1269" s="101"/>
      <c r="W1269" s="101"/>
      <c r="X1269" s="101"/>
      <c r="Y1269" s="101"/>
      <c r="Z1269" s="101"/>
      <c r="AA1269" s="101"/>
      <c r="AB1269" s="101"/>
      <c r="AC1269" s="101"/>
      <c r="AD1269" s="101"/>
      <c r="AE1269" s="101"/>
      <c r="AF1269" s="101"/>
      <c r="AG1269" s="101"/>
      <c r="AH1269" s="101"/>
      <c r="AI1269" s="101"/>
      <c r="AJ1269" s="101"/>
      <c r="AK1269" s="101"/>
      <c r="AL1269" s="101"/>
      <c r="AM1269" s="101"/>
      <c r="AN1269" s="101"/>
      <c r="AO1269" s="101"/>
      <c r="AP1269" s="101"/>
      <c r="AQ1269" s="101"/>
      <c r="AR1269" s="101"/>
      <c r="AS1269" s="101"/>
      <c r="AT1269" s="101"/>
      <c r="AU1269" s="101"/>
      <c r="AV1269" s="101"/>
      <c r="AW1269" s="101"/>
      <c r="AX1269" s="101"/>
      <c r="AY1269" s="101"/>
      <c r="AZ1269" s="101"/>
      <c r="BA1269" s="101"/>
      <c r="BB1269" s="101"/>
      <c r="BC1269" s="101"/>
      <c r="BD1269" s="101"/>
      <c r="BE1269" s="101"/>
      <c r="BF1269" s="101"/>
      <c r="BG1269" s="101"/>
      <c r="BH1269" s="101"/>
      <c r="BI1269" s="101"/>
      <c r="BJ1269" s="101"/>
      <c r="BK1269" s="101"/>
      <c r="BL1269" s="101"/>
      <c r="BM1269" s="101"/>
      <c r="BN1269" s="101"/>
      <c r="BO1269" s="101"/>
      <c r="BP1269" s="101"/>
      <c r="BQ1269" s="101"/>
      <c r="BR1269" s="101"/>
      <c r="BS1269" s="101"/>
      <c r="BT1269" s="101"/>
      <c r="BU1269" s="101"/>
      <c r="BV1269" s="101"/>
      <c r="BW1269" s="101"/>
      <c r="BX1269" s="101"/>
      <c r="BY1269" s="101"/>
      <c r="BZ1269" s="101"/>
      <c r="CA1269" s="101"/>
      <c r="CB1269" s="101"/>
      <c r="CC1269" s="101"/>
      <c r="CD1269" s="101"/>
      <c r="CE1269" s="101"/>
      <c r="CF1269" s="101"/>
      <c r="CG1269" s="101"/>
      <c r="CH1269" s="101"/>
      <c r="CI1269" s="101"/>
      <c r="CJ1269" s="101"/>
      <c r="CK1269" s="101"/>
      <c r="CL1269" s="101"/>
      <c r="CM1269" s="101"/>
      <c r="CN1269" s="101"/>
      <c r="CO1269" s="101"/>
      <c r="CP1269" s="101"/>
      <c r="CQ1269" s="101"/>
      <c r="CR1269" s="101"/>
      <c r="CS1269" s="101"/>
      <c r="CT1269" s="101"/>
      <c r="CU1269" s="101"/>
      <c r="CV1269" s="101"/>
      <c r="CW1269" s="101"/>
      <c r="CX1269" s="101"/>
      <c r="CY1269" s="101"/>
      <c r="CZ1269" s="101"/>
      <c r="DA1269" s="101"/>
      <c r="DB1269" s="101"/>
      <c r="DC1269" s="101"/>
      <c r="DD1269" s="101"/>
      <c r="DE1269" s="101"/>
      <c r="DF1269" s="101"/>
      <c r="DG1269" s="101"/>
      <c r="DH1269" s="101"/>
      <c r="DI1269" s="101"/>
      <c r="DJ1269" s="101"/>
      <c r="DK1269" s="101"/>
      <c r="DL1269" s="101"/>
      <c r="DM1269" s="101"/>
      <c r="DN1269" s="101"/>
      <c r="DO1269" s="101"/>
      <c r="DP1269" s="101"/>
      <c r="DQ1269" s="101"/>
      <c r="DR1269" s="101"/>
      <c r="DS1269" s="101"/>
      <c r="DT1269" s="101"/>
      <c r="DU1269" s="101"/>
      <c r="DV1269" s="101"/>
      <c r="DW1269" s="101"/>
      <c r="DX1269" s="101"/>
      <c r="DY1269" s="101"/>
      <c r="DZ1269" s="101"/>
      <c r="EA1269" s="101"/>
      <c r="EB1269" s="101"/>
      <c r="EC1269" s="101"/>
      <c r="ED1269" s="101"/>
      <c r="EE1269" s="101"/>
      <c r="EF1269" s="101"/>
      <c r="EG1269" s="101"/>
      <c r="EH1269" s="101"/>
      <c r="EI1269" s="101"/>
      <c r="EJ1269" s="101"/>
      <c r="EK1269" s="101"/>
      <c r="EL1269" s="101"/>
      <c r="EM1269" s="101"/>
      <c r="EN1269" s="101"/>
      <c r="EO1269" s="101"/>
      <c r="EP1269" s="101"/>
      <c r="EQ1269" s="101"/>
      <c r="ER1269" s="101"/>
      <c r="ES1269" s="101"/>
      <c r="ET1269" s="101"/>
      <c r="EU1269" s="101"/>
      <c r="EV1269" s="101"/>
      <c r="EW1269" s="101"/>
      <c r="EX1269" s="101"/>
      <c r="EY1269" s="101"/>
      <c r="EZ1269" s="101"/>
      <c r="FA1269" s="101"/>
      <c r="FB1269" s="101"/>
      <c r="FC1269" s="101"/>
      <c r="FD1269" s="101"/>
      <c r="FE1269" s="101"/>
      <c r="FF1269" s="101"/>
      <c r="FG1269" s="101"/>
      <c r="FH1269" s="101"/>
      <c r="FI1269" s="101"/>
      <c r="FJ1269" s="101"/>
      <c r="FK1269" s="101"/>
      <c r="FL1269" s="101"/>
      <c r="FM1269" s="101"/>
      <c r="FN1269" s="101"/>
      <c r="FO1269" s="101"/>
      <c r="FP1269" s="101"/>
      <c r="FQ1269" s="101"/>
      <c r="FR1269" s="101"/>
      <c r="FS1269" s="101"/>
      <c r="FT1269" s="101"/>
      <c r="FU1269" s="101"/>
      <c r="FV1269" s="101"/>
      <c r="FW1269" s="101"/>
      <c r="FX1269" s="101"/>
      <c r="FY1269" s="101"/>
      <c r="FZ1269" s="101"/>
      <c r="GA1269" s="101"/>
      <c r="GB1269" s="101"/>
      <c r="GC1269" s="101"/>
      <c r="GD1269" s="101"/>
      <c r="GE1269" s="101"/>
      <c r="GF1269" s="101"/>
      <c r="GG1269" s="101"/>
      <c r="GH1269" s="101"/>
      <c r="GI1269" s="101"/>
      <c r="GJ1269" s="101"/>
      <c r="GK1269" s="101"/>
      <c r="GL1269" s="101"/>
      <c r="GM1269" s="101"/>
      <c r="GN1269" s="101"/>
      <c r="GO1269" s="101"/>
      <c r="GP1269" s="101"/>
      <c r="GQ1269" s="101"/>
      <c r="GR1269" s="101"/>
      <c r="GS1269" s="101"/>
      <c r="GT1269" s="101"/>
      <c r="GU1269" s="101"/>
      <c r="GV1269" s="101"/>
      <c r="GW1269" s="101"/>
      <c r="GX1269" s="101"/>
      <c r="GY1269" s="101"/>
      <c r="GZ1269" s="101"/>
      <c r="HA1269" s="101"/>
      <c r="HB1269" s="101"/>
      <c r="HC1269" s="101"/>
      <c r="HD1269" s="101"/>
      <c r="HE1269" s="101"/>
      <c r="HF1269" s="101"/>
      <c r="HG1269" s="101"/>
      <c r="HH1269" s="101"/>
      <c r="HI1269" s="101"/>
      <c r="HJ1269" s="101"/>
      <c r="HK1269" s="101"/>
      <c r="HL1269" s="101"/>
      <c r="HM1269" s="101"/>
      <c r="HN1269" s="101"/>
      <c r="HO1269" s="101"/>
      <c r="HP1269" s="101"/>
      <c r="HQ1269" s="101"/>
      <c r="HR1269" s="101"/>
      <c r="HS1269" s="101"/>
      <c r="HT1269" s="101"/>
      <c r="HU1269" s="101"/>
      <c r="HV1269" s="101"/>
      <c r="HW1269" s="101"/>
      <c r="HX1269" s="101"/>
      <c r="HY1269" s="101"/>
      <c r="HZ1269" s="101"/>
      <c r="IA1269" s="101"/>
      <c r="IB1269" s="101"/>
      <c r="IC1269" s="101"/>
      <c r="ID1269" s="101"/>
      <c r="IE1269" s="101"/>
      <c r="IF1269" s="101"/>
      <c r="IG1269" s="101"/>
      <c r="IH1269" s="101"/>
      <c r="II1269" s="101"/>
      <c r="IJ1269" s="101"/>
      <c r="IK1269" s="101"/>
      <c r="IL1269" s="101"/>
      <c r="IM1269" s="101"/>
      <c r="IN1269" s="101"/>
      <c r="IO1269" s="101"/>
      <c r="IP1269" s="101"/>
      <c r="IQ1269" s="101"/>
      <c r="IR1269" s="101"/>
      <c r="IS1269" s="101"/>
      <c r="IT1269" s="101"/>
      <c r="IU1269" s="101"/>
      <c r="IV1269" s="101"/>
      <c r="IW1269" s="101"/>
      <c r="IX1269" s="101"/>
      <c r="IY1269" s="101"/>
      <c r="IZ1269" s="101"/>
      <c r="JA1269" s="101"/>
      <c r="JB1269" s="101"/>
      <c r="JC1269" s="101"/>
      <c r="JD1269" s="101"/>
      <c r="JE1269" s="101"/>
      <c r="JF1269" s="101"/>
      <c r="JG1269" s="101"/>
      <c r="JH1269" s="101"/>
      <c r="JI1269" s="101"/>
      <c r="JJ1269" s="101"/>
      <c r="JK1269" s="101"/>
      <c r="JL1269" s="101"/>
      <c r="JM1269" s="101"/>
      <c r="JN1269" s="101"/>
      <c r="JO1269" s="101"/>
      <c r="JP1269" s="101"/>
      <c r="JQ1269" s="101"/>
      <c r="JR1269" s="101"/>
      <c r="JS1269" s="101"/>
      <c r="JT1269" s="101"/>
      <c r="JU1269" s="101"/>
      <c r="JV1269" s="101"/>
      <c r="JW1269" s="101"/>
      <c r="JX1269" s="101"/>
      <c r="JY1269" s="101"/>
      <c r="JZ1269" s="101"/>
      <c r="KA1269" s="101"/>
      <c r="KB1269" s="101"/>
      <c r="KC1269" s="101"/>
      <c r="KD1269" s="101"/>
      <c r="KE1269" s="101"/>
      <c r="KF1269" s="101"/>
      <c r="KG1269" s="101"/>
      <c r="KH1269" s="101"/>
      <c r="KI1269" s="101"/>
      <c r="KJ1269" s="101"/>
      <c r="KK1269" s="101"/>
      <c r="KL1269" s="101"/>
      <c r="KM1269" s="101"/>
      <c r="KN1269" s="101"/>
      <c r="KO1269" s="101"/>
      <c r="KP1269" s="101"/>
      <c r="KQ1269" s="101"/>
      <c r="KR1269" s="101"/>
      <c r="KS1269" s="101"/>
      <c r="KT1269" s="101"/>
      <c r="KU1269" s="101"/>
      <c r="KV1269" s="101"/>
      <c r="KW1269" s="101"/>
      <c r="KX1269" s="101"/>
      <c r="KY1269" s="101"/>
      <c r="KZ1269" s="101"/>
      <c r="LA1269" s="101"/>
      <c r="LB1269" s="101"/>
      <c r="LC1269" s="101"/>
      <c r="LD1269" s="101"/>
      <c r="LE1269" s="101"/>
      <c r="LF1269" s="101"/>
      <c r="LG1269" s="101"/>
      <c r="LH1269" s="101"/>
      <c r="LI1269" s="101"/>
      <c r="LJ1269" s="101"/>
      <c r="LK1269" s="101"/>
      <c r="LL1269" s="101"/>
      <c r="LM1269" s="101"/>
      <c r="LN1269" s="101"/>
      <c r="LO1269" s="101"/>
      <c r="LP1269" s="101"/>
      <c r="LQ1269" s="101"/>
      <c r="LR1269" s="101"/>
      <c r="LS1269" s="101"/>
      <c r="LT1269" s="101"/>
      <c r="LU1269" s="101"/>
      <c r="LV1269" s="101"/>
      <c r="LW1269" s="101"/>
      <c r="LX1269" s="101"/>
      <c r="LY1269" s="101"/>
      <c r="LZ1269" s="101"/>
      <c r="MA1269" s="101"/>
      <c r="MB1269" s="101"/>
      <c r="MC1269" s="101"/>
      <c r="MD1269" s="101"/>
      <c r="ME1269" s="101"/>
      <c r="MF1269" s="101"/>
      <c r="MG1269" s="101"/>
      <c r="MH1269" s="101"/>
      <c r="MI1269" s="101"/>
      <c r="MJ1269" s="101"/>
      <c r="MK1269" s="101"/>
      <c r="ML1269" s="101"/>
      <c r="MM1269" s="101"/>
      <c r="MN1269" s="101"/>
      <c r="MO1269" s="101"/>
      <c r="MP1269" s="101"/>
      <c r="MQ1269" s="101"/>
      <c r="MR1269" s="101"/>
      <c r="MS1269" s="101"/>
      <c r="MT1269" s="101"/>
      <c r="MU1269" s="101"/>
      <c r="MV1269" s="101"/>
      <c r="MW1269" s="101"/>
      <c r="MX1269" s="101"/>
      <c r="MY1269" s="101"/>
      <c r="MZ1269" s="101"/>
      <c r="NA1269" s="101"/>
      <c r="NB1269" s="101"/>
      <c r="NC1269" s="101"/>
      <c r="ND1269" s="101"/>
      <c r="NE1269" s="101"/>
      <c r="NF1269" s="101"/>
      <c r="NG1269" s="101"/>
      <c r="NH1269" s="101"/>
      <c r="NI1269" s="101"/>
      <c r="NJ1269" s="101"/>
      <c r="NK1269" s="101"/>
      <c r="NL1269" s="101"/>
      <c r="NM1269" s="101"/>
      <c r="NN1269" s="101"/>
      <c r="NO1269" s="101"/>
      <c r="NP1269" s="101"/>
      <c r="NQ1269" s="101"/>
      <c r="NR1269" s="101"/>
      <c r="NS1269" s="101"/>
      <c r="NT1269" s="101"/>
      <c r="NU1269" s="101"/>
      <c r="NV1269" s="101"/>
      <c r="NW1269" s="101"/>
      <c r="NX1269" s="101"/>
      <c r="NY1269" s="101"/>
      <c r="NZ1269" s="101"/>
      <c r="OA1269" s="101"/>
      <c r="OB1269" s="101"/>
      <c r="OC1269" s="101"/>
      <c r="OD1269" s="101"/>
      <c r="OE1269" s="101"/>
      <c r="OF1269" s="101"/>
      <c r="OG1269" s="101"/>
      <c r="OH1269" s="101"/>
      <c r="OI1269" s="101"/>
      <c r="OJ1269" s="101"/>
      <c r="OK1269" s="101"/>
      <c r="OL1269" s="101"/>
      <c r="OM1269" s="101"/>
      <c r="ON1269" s="101"/>
      <c r="OO1269" s="101"/>
      <c r="OP1269" s="101"/>
      <c r="OQ1269" s="101"/>
      <c r="OR1269" s="101"/>
      <c r="OS1269" s="101"/>
      <c r="OT1269" s="101"/>
      <c r="OU1269" s="101"/>
      <c r="OV1269" s="101"/>
      <c r="OW1269" s="101"/>
      <c r="OX1269" s="101"/>
      <c r="OY1269" s="101"/>
      <c r="OZ1269" s="101"/>
      <c r="PA1269" s="101"/>
      <c r="PB1269" s="101"/>
      <c r="PC1269" s="101"/>
      <c r="PD1269" s="101"/>
      <c r="PE1269" s="101"/>
      <c r="PF1269" s="101"/>
      <c r="PG1269" s="101"/>
      <c r="PH1269" s="101"/>
      <c r="PI1269" s="101"/>
      <c r="PJ1269" s="101"/>
      <c r="PK1269" s="101"/>
      <c r="PL1269" s="101"/>
      <c r="PM1269" s="101"/>
      <c r="PN1269" s="101"/>
      <c r="PO1269" s="101"/>
      <c r="PP1269" s="101"/>
      <c r="PQ1269" s="101"/>
      <c r="PR1269" s="101"/>
      <c r="PS1269" s="101"/>
      <c r="PT1269" s="101"/>
      <c r="PU1269" s="101"/>
      <c r="PV1269" s="101"/>
      <c r="PW1269" s="101"/>
      <c r="PX1269" s="101"/>
      <c r="PY1269" s="101"/>
      <c r="PZ1269" s="101"/>
      <c r="QA1269" s="101"/>
      <c r="QB1269" s="101"/>
      <c r="QC1269" s="101"/>
      <c r="QD1269" s="101"/>
      <c r="QE1269" s="101"/>
      <c r="QF1269" s="101"/>
      <c r="QG1269" s="101"/>
      <c r="QH1269" s="101"/>
      <c r="QI1269" s="101"/>
      <c r="QJ1269" s="101"/>
      <c r="QK1269" s="101"/>
      <c r="QL1269" s="101"/>
      <c r="QM1269" s="101"/>
      <c r="QN1269" s="101"/>
      <c r="QO1269" s="101"/>
      <c r="QP1269" s="101"/>
      <c r="QQ1269" s="101"/>
      <c r="QR1269" s="101"/>
      <c r="QS1269" s="101"/>
      <c r="QT1269" s="101"/>
      <c r="QU1269" s="101"/>
      <c r="QV1269" s="101"/>
      <c r="QW1269" s="101"/>
      <c r="QX1269" s="101"/>
      <c r="QY1269" s="101"/>
      <c r="QZ1269" s="101"/>
      <c r="RA1269" s="101"/>
      <c r="RB1269" s="101"/>
      <c r="RC1269" s="101"/>
      <c r="RD1269" s="101"/>
      <c r="RE1269" s="101"/>
      <c r="RF1269" s="101"/>
      <c r="RG1269" s="101"/>
      <c r="RH1269" s="101"/>
      <c r="RI1269" s="101"/>
      <c r="RJ1269" s="101"/>
      <c r="RK1269" s="101"/>
      <c r="RL1269" s="101"/>
      <c r="RM1269" s="101"/>
      <c r="RN1269" s="101"/>
      <c r="RO1269" s="101"/>
      <c r="RP1269" s="101"/>
      <c r="RQ1269" s="101"/>
      <c r="RR1269" s="101"/>
      <c r="RS1269" s="101"/>
      <c r="RT1269" s="101"/>
      <c r="RU1269" s="101"/>
      <c r="RV1269" s="101"/>
      <c r="RW1269" s="101"/>
      <c r="RX1269" s="101"/>
      <c r="RY1269" s="101"/>
      <c r="RZ1269" s="101"/>
      <c r="SA1269" s="101"/>
      <c r="SB1269" s="101"/>
      <c r="SC1269" s="101"/>
      <c r="SD1269" s="101"/>
      <c r="SE1269" s="101"/>
      <c r="SF1269" s="101"/>
      <c r="SG1269" s="101"/>
      <c r="SH1269" s="101"/>
      <c r="SI1269" s="101"/>
      <c r="SJ1269" s="101"/>
      <c r="SK1269" s="101"/>
      <c r="SL1269" s="101"/>
      <c r="SM1269" s="101"/>
      <c r="SN1269" s="101"/>
      <c r="SO1269" s="101"/>
      <c r="SP1269" s="101"/>
      <c r="SQ1269" s="101"/>
      <c r="SR1269" s="101"/>
      <c r="SS1269" s="101"/>
      <c r="ST1269" s="101"/>
      <c r="SU1269" s="101"/>
      <c r="SV1269" s="101"/>
      <c r="SW1269" s="101"/>
      <c r="SX1269" s="101"/>
      <c r="SY1269" s="101"/>
      <c r="SZ1269" s="101"/>
      <c r="TA1269" s="101"/>
      <c r="TB1269" s="101"/>
      <c r="TC1269" s="101"/>
      <c r="TD1269" s="101"/>
      <c r="TE1269" s="101"/>
      <c r="TF1269" s="101"/>
      <c r="TG1269" s="101"/>
      <c r="TH1269" s="101"/>
      <c r="TI1269" s="101"/>
      <c r="TJ1269" s="101"/>
      <c r="TK1269" s="101"/>
      <c r="TL1269" s="101"/>
      <c r="TM1269" s="101"/>
      <c r="TN1269" s="101"/>
      <c r="TO1269" s="101"/>
      <c r="TP1269" s="101"/>
      <c r="TQ1269" s="101"/>
      <c r="TR1269" s="101"/>
      <c r="TS1269" s="101"/>
      <c r="TT1269" s="101"/>
      <c r="TU1269" s="101"/>
      <c r="TV1269" s="101"/>
      <c r="TW1269" s="101"/>
      <c r="TX1269" s="101"/>
      <c r="TY1269" s="101"/>
      <c r="TZ1269" s="101"/>
      <c r="UA1269" s="101"/>
      <c r="UB1269" s="101"/>
      <c r="UC1269" s="101"/>
      <c r="UD1269" s="101"/>
      <c r="UE1269" s="101"/>
      <c r="UF1269" s="101"/>
      <c r="UG1269" s="101"/>
      <c r="UH1269" s="101"/>
      <c r="UI1269" s="101"/>
      <c r="UJ1269" s="101"/>
      <c r="UK1269" s="101"/>
      <c r="UL1269" s="101"/>
      <c r="UM1269" s="101"/>
      <c r="UN1269" s="101"/>
      <c r="UO1269" s="101"/>
      <c r="UP1269" s="101"/>
      <c r="UQ1269" s="101"/>
      <c r="UR1269" s="101"/>
      <c r="US1269" s="101"/>
      <c r="UT1269" s="101"/>
      <c r="UU1269" s="101"/>
      <c r="UV1269" s="101"/>
      <c r="UW1269" s="101"/>
      <c r="UX1269" s="101"/>
      <c r="UY1269" s="101"/>
      <c r="UZ1269" s="101"/>
      <c r="VA1269" s="101"/>
      <c r="VB1269" s="101"/>
      <c r="VC1269" s="101"/>
      <c r="VD1269" s="101"/>
      <c r="VE1269" s="101"/>
      <c r="VF1269" s="101"/>
      <c r="VG1269" s="101"/>
      <c r="VH1269" s="101"/>
      <c r="VI1269" s="101"/>
      <c r="VJ1269" s="101"/>
      <c r="VK1269" s="101"/>
      <c r="VL1269" s="101"/>
      <c r="VM1269" s="101"/>
      <c r="VN1269" s="101"/>
      <c r="VO1269" s="101"/>
      <c r="VP1269" s="101"/>
      <c r="VQ1269" s="101"/>
      <c r="VR1269" s="101"/>
      <c r="VS1269" s="101"/>
      <c r="VT1269" s="101"/>
      <c r="VU1269" s="101"/>
      <c r="VV1269" s="101"/>
      <c r="VW1269" s="101"/>
      <c r="VX1269" s="101"/>
      <c r="VY1269" s="101"/>
      <c r="VZ1269" s="101"/>
      <c r="WA1269" s="101"/>
      <c r="WB1269" s="101"/>
      <c r="WC1269" s="101"/>
      <c r="WD1269" s="101"/>
      <c r="WE1269" s="101"/>
      <c r="WF1269" s="101"/>
      <c r="WG1269" s="101"/>
      <c r="WH1269" s="101"/>
      <c r="WI1269" s="101"/>
      <c r="WJ1269" s="101"/>
      <c r="WK1269" s="101"/>
      <c r="WL1269" s="101"/>
      <c r="WM1269" s="101"/>
      <c r="WN1269" s="101"/>
      <c r="WO1269" s="101"/>
      <c r="WP1269" s="101"/>
      <c r="WQ1269" s="101"/>
      <c r="WR1269" s="101"/>
      <c r="WS1269" s="101"/>
      <c r="WT1269" s="101"/>
      <c r="WU1269" s="101"/>
      <c r="WV1269" s="101"/>
      <c r="WW1269" s="101"/>
      <c r="WX1269" s="101"/>
      <c r="WY1269" s="101"/>
      <c r="WZ1269" s="101"/>
      <c r="XA1269" s="101"/>
      <c r="XB1269" s="101"/>
      <c r="XC1269" s="101"/>
      <c r="XD1269" s="101"/>
      <c r="XE1269" s="101"/>
      <c r="XF1269" s="101"/>
      <c r="XG1269" s="101"/>
      <c r="XH1269" s="101"/>
      <c r="XI1269" s="101"/>
      <c r="XJ1269" s="101"/>
      <c r="XK1269" s="101"/>
      <c r="XL1269" s="101"/>
      <c r="XM1269" s="101"/>
      <c r="XN1269" s="101"/>
      <c r="XO1269" s="101"/>
      <c r="XP1269" s="101"/>
      <c r="XQ1269" s="101"/>
      <c r="XR1269" s="101"/>
      <c r="XS1269" s="101"/>
      <c r="XT1269" s="101"/>
      <c r="XU1269" s="101"/>
      <c r="XV1269" s="101"/>
      <c r="XW1269" s="101"/>
      <c r="XX1269" s="101"/>
      <c r="XY1269" s="101"/>
      <c r="XZ1269" s="101"/>
      <c r="YA1269" s="101"/>
      <c r="YB1269" s="101"/>
      <c r="YC1269" s="101"/>
      <c r="YD1269" s="101"/>
      <c r="YE1269" s="101"/>
      <c r="YF1269" s="101"/>
      <c r="YG1269" s="101"/>
      <c r="YH1269" s="101"/>
      <c r="YI1269" s="101"/>
      <c r="YJ1269" s="101"/>
      <c r="YK1269" s="101"/>
      <c r="YL1269" s="101"/>
      <c r="YM1269" s="101"/>
      <c r="YN1269" s="101"/>
      <c r="YO1269" s="101"/>
      <c r="YP1269" s="101"/>
      <c r="YQ1269" s="101"/>
      <c r="YR1269" s="101"/>
      <c r="YS1269" s="101"/>
      <c r="YT1269" s="101"/>
      <c r="YU1269" s="101"/>
      <c r="YV1269" s="101"/>
      <c r="YW1269" s="101"/>
      <c r="YX1269" s="101"/>
      <c r="YY1269" s="101"/>
      <c r="YZ1269" s="101"/>
      <c r="ZA1269" s="101"/>
      <c r="ZB1269" s="101"/>
      <c r="ZC1269" s="101"/>
      <c r="ZD1269" s="101"/>
      <c r="ZE1269" s="101"/>
      <c r="ZF1269" s="101"/>
      <c r="ZG1269" s="101"/>
    </row>
    <row r="1270" spans="1:683" s="69" customFormat="1" ht="24">
      <c r="A1270" s="42" t="s">
        <v>228</v>
      </c>
      <c r="B1270" s="265"/>
      <c r="C1270" s="64" t="s">
        <v>104</v>
      </c>
      <c r="D1270" s="316"/>
      <c r="E1270" s="317"/>
      <c r="F1270" s="65"/>
      <c r="G1270" s="65"/>
      <c r="H1270" s="65"/>
      <c r="I1270" s="102"/>
      <c r="J1270" s="102"/>
      <c r="K1270" s="102"/>
      <c r="L1270" s="98" t="s">
        <v>216</v>
      </c>
      <c r="M1270" s="98" t="s">
        <v>216</v>
      </c>
      <c r="N1270" s="98" t="s">
        <v>216</v>
      </c>
      <c r="O1270" s="65">
        <f t="shared" ref="O1270:T1270" si="829">O1242+O1258</f>
        <v>0</v>
      </c>
      <c r="P1270" s="65">
        <f t="shared" si="829"/>
        <v>0</v>
      </c>
      <c r="Q1270" s="65">
        <f t="shared" si="829"/>
        <v>0</v>
      </c>
      <c r="R1270" s="65">
        <f t="shared" si="829"/>
        <v>0</v>
      </c>
      <c r="S1270" s="65">
        <f t="shared" si="829"/>
        <v>0</v>
      </c>
      <c r="T1270" s="65">
        <f t="shared" si="829"/>
        <v>0</v>
      </c>
      <c r="U1270" s="98" t="s">
        <v>216</v>
      </c>
      <c r="V1270" s="98" t="s">
        <v>216</v>
      </c>
      <c r="W1270" s="98" t="s">
        <v>216</v>
      </c>
      <c r="X1270" s="98" t="s">
        <v>216</v>
      </c>
      <c r="Y1270" s="98" t="s">
        <v>216</v>
      </c>
      <c r="Z1270" s="98" t="s">
        <v>216</v>
      </c>
      <c r="AA1270" s="98" t="s">
        <v>216</v>
      </c>
      <c r="AB1270" s="98" t="s">
        <v>216</v>
      </c>
      <c r="AC1270" s="98" t="s">
        <v>216</v>
      </c>
      <c r="AD1270" s="98" t="s">
        <v>216</v>
      </c>
      <c r="AE1270" s="98" t="s">
        <v>216</v>
      </c>
      <c r="AF1270" s="98" t="s">
        <v>216</v>
      </c>
      <c r="AG1270" s="98" t="s">
        <v>216</v>
      </c>
      <c r="AH1270" s="98" t="s">
        <v>216</v>
      </c>
      <c r="AI1270" s="98" t="s">
        <v>216</v>
      </c>
      <c r="AJ1270" s="65">
        <f t="shared" ref="AJ1270:AO1270" si="830">AJ1242+AJ1258</f>
        <v>0</v>
      </c>
      <c r="AK1270" s="65">
        <f t="shared" si="830"/>
        <v>0</v>
      </c>
      <c r="AL1270" s="65">
        <f t="shared" si="830"/>
        <v>0</v>
      </c>
      <c r="AM1270" s="65">
        <f t="shared" si="830"/>
        <v>0</v>
      </c>
      <c r="AN1270" s="65">
        <f t="shared" si="830"/>
        <v>0</v>
      </c>
      <c r="AO1270" s="65">
        <f t="shared" si="830"/>
        <v>0</v>
      </c>
      <c r="AP1270" s="98" t="s">
        <v>216</v>
      </c>
      <c r="AQ1270" s="98" t="s">
        <v>216</v>
      </c>
      <c r="AR1270" s="98" t="s">
        <v>216</v>
      </c>
      <c r="AS1270" s="98" t="s">
        <v>216</v>
      </c>
      <c r="AT1270" s="98" t="s">
        <v>216</v>
      </c>
      <c r="AU1270" s="98" t="s">
        <v>216</v>
      </c>
      <c r="AV1270" s="98" t="s">
        <v>216</v>
      </c>
      <c r="AW1270" s="98" t="s">
        <v>216</v>
      </c>
      <c r="AX1270" s="98" t="s">
        <v>216</v>
      </c>
      <c r="AY1270" s="98" t="s">
        <v>216</v>
      </c>
      <c r="AZ1270" s="98" t="s">
        <v>216</v>
      </c>
      <c r="BA1270" s="98" t="s">
        <v>216</v>
      </c>
      <c r="BB1270" s="98" t="s">
        <v>216</v>
      </c>
      <c r="BC1270" s="98" t="s">
        <v>216</v>
      </c>
      <c r="BD1270" s="98" t="s">
        <v>216</v>
      </c>
      <c r="BE1270" s="65">
        <f t="shared" ref="BE1270:BJ1270" si="831">BE1242+BE1258</f>
        <v>0</v>
      </c>
      <c r="BF1270" s="65">
        <f t="shared" si="831"/>
        <v>0</v>
      </c>
      <c r="BG1270" s="65">
        <f t="shared" si="831"/>
        <v>0</v>
      </c>
      <c r="BH1270" s="65">
        <f t="shared" si="831"/>
        <v>0</v>
      </c>
      <c r="BI1270" s="65">
        <f t="shared" si="831"/>
        <v>0</v>
      </c>
      <c r="BJ1270" s="65">
        <f t="shared" si="831"/>
        <v>0</v>
      </c>
      <c r="BK1270" s="98" t="s">
        <v>216</v>
      </c>
      <c r="BL1270" s="98" t="s">
        <v>216</v>
      </c>
      <c r="BM1270" s="98" t="s">
        <v>216</v>
      </c>
      <c r="BN1270" s="98" t="s">
        <v>216</v>
      </c>
      <c r="BO1270" s="98" t="s">
        <v>216</v>
      </c>
      <c r="BP1270" s="98" t="s">
        <v>216</v>
      </c>
      <c r="BQ1270" s="98" t="s">
        <v>216</v>
      </c>
      <c r="BR1270" s="98" t="s">
        <v>216</v>
      </c>
      <c r="BS1270" s="98" t="s">
        <v>216</v>
      </c>
      <c r="BT1270" s="98" t="s">
        <v>216</v>
      </c>
      <c r="BU1270" s="98" t="s">
        <v>216</v>
      </c>
      <c r="BV1270" s="98" t="s">
        <v>216</v>
      </c>
      <c r="BW1270" s="98" t="s">
        <v>216</v>
      </c>
      <c r="BX1270" s="98" t="s">
        <v>216</v>
      </c>
      <c r="BY1270" s="98" t="s">
        <v>216</v>
      </c>
      <c r="BZ1270" s="65">
        <f t="shared" ref="BZ1270:CE1270" si="832">BZ1242+BZ1258</f>
        <v>0</v>
      </c>
      <c r="CA1270" s="65">
        <f t="shared" si="832"/>
        <v>0</v>
      </c>
      <c r="CB1270" s="65">
        <f t="shared" si="832"/>
        <v>0</v>
      </c>
      <c r="CC1270" s="65">
        <f t="shared" si="832"/>
        <v>0</v>
      </c>
      <c r="CD1270" s="65">
        <f t="shared" si="832"/>
        <v>0</v>
      </c>
      <c r="CE1270" s="65">
        <f t="shared" si="832"/>
        <v>0</v>
      </c>
      <c r="CF1270" s="98" t="s">
        <v>216</v>
      </c>
      <c r="CG1270" s="98" t="s">
        <v>216</v>
      </c>
      <c r="CH1270" s="98" t="s">
        <v>216</v>
      </c>
      <c r="CI1270" s="98" t="s">
        <v>216</v>
      </c>
      <c r="CJ1270" s="98" t="s">
        <v>216</v>
      </c>
      <c r="CK1270" s="98" t="s">
        <v>216</v>
      </c>
      <c r="CL1270" s="98" t="s">
        <v>216</v>
      </c>
      <c r="CM1270" s="98" t="s">
        <v>216</v>
      </c>
      <c r="CN1270" s="98" t="s">
        <v>216</v>
      </c>
      <c r="CO1270" s="98" t="s">
        <v>216</v>
      </c>
      <c r="CP1270" s="98" t="s">
        <v>216</v>
      </c>
      <c r="CQ1270" s="98" t="s">
        <v>216</v>
      </c>
      <c r="CR1270" s="98" t="s">
        <v>216</v>
      </c>
      <c r="CS1270" s="98" t="s">
        <v>216</v>
      </c>
      <c r="CT1270" s="98" t="s">
        <v>216</v>
      </c>
      <c r="CU1270" s="65">
        <f t="shared" ref="CU1270:CZ1270" si="833">CU1242+CU1258</f>
        <v>0</v>
      </c>
      <c r="CV1270" s="65">
        <f t="shared" si="833"/>
        <v>0</v>
      </c>
      <c r="CW1270" s="65">
        <f t="shared" si="833"/>
        <v>0</v>
      </c>
      <c r="CX1270" s="65">
        <f t="shared" si="833"/>
        <v>0</v>
      </c>
      <c r="CY1270" s="65">
        <f t="shared" si="833"/>
        <v>0</v>
      </c>
      <c r="CZ1270" s="65">
        <f t="shared" si="833"/>
        <v>0</v>
      </c>
      <c r="DA1270" s="98" t="s">
        <v>216</v>
      </c>
      <c r="DB1270" s="98" t="s">
        <v>216</v>
      </c>
      <c r="DC1270" s="98" t="s">
        <v>216</v>
      </c>
      <c r="DD1270" s="98" t="s">
        <v>216</v>
      </c>
      <c r="DE1270" s="98" t="s">
        <v>216</v>
      </c>
      <c r="DF1270" s="98" t="s">
        <v>216</v>
      </c>
      <c r="DG1270" s="98" t="s">
        <v>216</v>
      </c>
      <c r="DH1270" s="98" t="s">
        <v>216</v>
      </c>
      <c r="DI1270" s="98" t="s">
        <v>216</v>
      </c>
      <c r="DJ1270" s="98" t="s">
        <v>216</v>
      </c>
      <c r="DK1270" s="98" t="s">
        <v>216</v>
      </c>
      <c r="DL1270" s="98" t="s">
        <v>216</v>
      </c>
      <c r="DM1270" s="98" t="s">
        <v>216</v>
      </c>
      <c r="DN1270" s="98" t="s">
        <v>216</v>
      </c>
      <c r="DO1270" s="98" t="s">
        <v>216</v>
      </c>
      <c r="DP1270" s="65">
        <f t="shared" ref="DP1270:DU1270" si="834">DP1242+DP1258</f>
        <v>0</v>
      </c>
      <c r="DQ1270" s="65">
        <f t="shared" si="834"/>
        <v>0</v>
      </c>
      <c r="DR1270" s="65">
        <f t="shared" si="834"/>
        <v>0</v>
      </c>
      <c r="DS1270" s="65">
        <f t="shared" si="834"/>
        <v>0</v>
      </c>
      <c r="DT1270" s="65">
        <f t="shared" si="834"/>
        <v>0</v>
      </c>
      <c r="DU1270" s="65">
        <f t="shared" si="834"/>
        <v>0</v>
      </c>
      <c r="DV1270" s="98" t="s">
        <v>216</v>
      </c>
      <c r="DW1270" s="98" t="s">
        <v>216</v>
      </c>
      <c r="DX1270" s="98" t="s">
        <v>216</v>
      </c>
      <c r="DY1270" s="98" t="s">
        <v>216</v>
      </c>
      <c r="DZ1270" s="98" t="s">
        <v>216</v>
      </c>
      <c r="EA1270" s="98" t="s">
        <v>216</v>
      </c>
      <c r="EB1270" s="98" t="s">
        <v>216</v>
      </c>
      <c r="EC1270" s="98" t="s">
        <v>216</v>
      </c>
      <c r="ED1270" s="98" t="s">
        <v>216</v>
      </c>
      <c r="EE1270" s="98" t="s">
        <v>216</v>
      </c>
      <c r="EF1270" s="98" t="s">
        <v>216</v>
      </c>
      <c r="EG1270" s="98" t="s">
        <v>216</v>
      </c>
      <c r="EH1270" s="98" t="s">
        <v>216</v>
      </c>
      <c r="EI1270" s="98" t="s">
        <v>216</v>
      </c>
      <c r="EJ1270" s="98" t="s">
        <v>216</v>
      </c>
      <c r="EK1270" s="65">
        <f t="shared" ref="EK1270:EP1270" si="835">EK1242+EK1258</f>
        <v>0</v>
      </c>
      <c r="EL1270" s="65">
        <f t="shared" si="835"/>
        <v>0</v>
      </c>
      <c r="EM1270" s="65">
        <f t="shared" si="835"/>
        <v>0</v>
      </c>
      <c r="EN1270" s="65">
        <f t="shared" si="835"/>
        <v>0</v>
      </c>
      <c r="EO1270" s="65">
        <f t="shared" si="835"/>
        <v>0</v>
      </c>
      <c r="EP1270" s="65">
        <f t="shared" si="835"/>
        <v>0</v>
      </c>
      <c r="EQ1270" s="98" t="s">
        <v>216</v>
      </c>
      <c r="ER1270" s="98" t="s">
        <v>216</v>
      </c>
      <c r="ES1270" s="98" t="s">
        <v>216</v>
      </c>
      <c r="ET1270" s="98" t="s">
        <v>216</v>
      </c>
      <c r="EU1270" s="98" t="s">
        <v>216</v>
      </c>
      <c r="EV1270" s="98" t="s">
        <v>216</v>
      </c>
      <c r="EW1270" s="98" t="s">
        <v>216</v>
      </c>
      <c r="EX1270" s="98" t="s">
        <v>216</v>
      </c>
      <c r="EY1270" s="98" t="s">
        <v>216</v>
      </c>
      <c r="EZ1270" s="98" t="s">
        <v>216</v>
      </c>
      <c r="FA1270" s="98" t="s">
        <v>216</v>
      </c>
      <c r="FB1270" s="98" t="s">
        <v>216</v>
      </c>
      <c r="FC1270" s="98" t="s">
        <v>216</v>
      </c>
      <c r="FD1270" s="98" t="s">
        <v>216</v>
      </c>
      <c r="FE1270" s="98" t="s">
        <v>216</v>
      </c>
      <c r="FF1270" s="65">
        <f t="shared" ref="FF1270:FK1270" si="836">FF1242+FF1258</f>
        <v>0</v>
      </c>
      <c r="FG1270" s="65">
        <f t="shared" si="836"/>
        <v>0</v>
      </c>
      <c r="FH1270" s="65">
        <f t="shared" si="836"/>
        <v>0</v>
      </c>
      <c r="FI1270" s="65">
        <f t="shared" si="836"/>
        <v>0</v>
      </c>
      <c r="FJ1270" s="65">
        <f t="shared" si="836"/>
        <v>0</v>
      </c>
      <c r="FK1270" s="65">
        <f t="shared" si="836"/>
        <v>0</v>
      </c>
      <c r="FL1270" s="98" t="s">
        <v>216</v>
      </c>
      <c r="FM1270" s="98" t="s">
        <v>216</v>
      </c>
      <c r="FN1270" s="98" t="s">
        <v>216</v>
      </c>
      <c r="FO1270" s="98" t="s">
        <v>216</v>
      </c>
      <c r="FP1270" s="98" t="s">
        <v>216</v>
      </c>
      <c r="FQ1270" s="98" t="s">
        <v>216</v>
      </c>
      <c r="FR1270" s="98" t="s">
        <v>216</v>
      </c>
      <c r="FS1270" s="98" t="s">
        <v>216</v>
      </c>
      <c r="FT1270" s="98" t="s">
        <v>216</v>
      </c>
      <c r="FU1270" s="98" t="s">
        <v>216</v>
      </c>
      <c r="FV1270" s="98" t="s">
        <v>216</v>
      </c>
      <c r="FW1270" s="98" t="s">
        <v>216</v>
      </c>
      <c r="FX1270" s="98" t="s">
        <v>216</v>
      </c>
      <c r="FY1270" s="98" t="s">
        <v>216</v>
      </c>
      <c r="FZ1270" s="98" t="s">
        <v>216</v>
      </c>
      <c r="GA1270" s="65">
        <f t="shared" ref="GA1270:GF1270" si="837">GA1242+GA1258</f>
        <v>0</v>
      </c>
      <c r="GB1270" s="65">
        <f t="shared" si="837"/>
        <v>0</v>
      </c>
      <c r="GC1270" s="65">
        <f t="shared" si="837"/>
        <v>0</v>
      </c>
      <c r="GD1270" s="65">
        <f t="shared" si="837"/>
        <v>0</v>
      </c>
      <c r="GE1270" s="65">
        <f t="shared" si="837"/>
        <v>0</v>
      </c>
      <c r="GF1270" s="65">
        <f t="shared" si="837"/>
        <v>0</v>
      </c>
      <c r="GG1270" s="98" t="s">
        <v>216</v>
      </c>
      <c r="GH1270" s="98" t="s">
        <v>216</v>
      </c>
      <c r="GI1270" s="98" t="s">
        <v>216</v>
      </c>
      <c r="GJ1270" s="98" t="s">
        <v>216</v>
      </c>
      <c r="GK1270" s="98" t="s">
        <v>216</v>
      </c>
      <c r="GL1270" s="98" t="s">
        <v>216</v>
      </c>
      <c r="GM1270" s="98" t="s">
        <v>216</v>
      </c>
      <c r="GN1270" s="98" t="s">
        <v>216</v>
      </c>
      <c r="GO1270" s="98" t="s">
        <v>216</v>
      </c>
      <c r="GP1270" s="98" t="s">
        <v>216</v>
      </c>
      <c r="GQ1270" s="98" t="s">
        <v>216</v>
      </c>
      <c r="GR1270" s="98" t="s">
        <v>216</v>
      </c>
      <c r="GS1270" s="98" t="s">
        <v>216</v>
      </c>
      <c r="GT1270" s="98" t="s">
        <v>216</v>
      </c>
      <c r="GU1270" s="98" t="s">
        <v>216</v>
      </c>
      <c r="GV1270" s="65">
        <f t="shared" ref="GV1270:HA1270" si="838">GV1242+GV1258</f>
        <v>1139184</v>
      </c>
      <c r="GW1270" s="65">
        <f t="shared" si="838"/>
        <v>1147716</v>
      </c>
      <c r="GX1270" s="65">
        <f t="shared" si="838"/>
        <v>1157409</v>
      </c>
      <c r="GY1270" s="65">
        <f t="shared" si="838"/>
        <v>2906186.04</v>
      </c>
      <c r="GZ1270" s="65">
        <f t="shared" si="838"/>
        <v>2959619.04</v>
      </c>
      <c r="HA1270" s="65">
        <f t="shared" si="838"/>
        <v>3023204.04</v>
      </c>
      <c r="HB1270" s="98" t="s">
        <v>216</v>
      </c>
      <c r="HC1270" s="98" t="s">
        <v>216</v>
      </c>
      <c r="HD1270" s="98" t="s">
        <v>216</v>
      </c>
      <c r="HE1270" s="98" t="s">
        <v>216</v>
      </c>
      <c r="HF1270" s="98" t="s">
        <v>216</v>
      </c>
      <c r="HG1270" s="98" t="s">
        <v>216</v>
      </c>
      <c r="HH1270" s="98" t="s">
        <v>216</v>
      </c>
      <c r="HI1270" s="98" t="s">
        <v>216</v>
      </c>
      <c r="HJ1270" s="98" t="s">
        <v>216</v>
      </c>
      <c r="HK1270" s="98" t="s">
        <v>216</v>
      </c>
      <c r="HL1270" s="98" t="s">
        <v>216</v>
      </c>
      <c r="HM1270" s="98" t="s">
        <v>216</v>
      </c>
      <c r="HN1270" s="98" t="s">
        <v>216</v>
      </c>
      <c r="HO1270" s="98" t="s">
        <v>216</v>
      </c>
      <c r="HP1270" s="98" t="s">
        <v>216</v>
      </c>
      <c r="HQ1270" s="65">
        <f t="shared" ref="HQ1270:HV1270" si="839">HQ1242+HQ1258</f>
        <v>0</v>
      </c>
      <c r="HR1270" s="65">
        <f t="shared" si="839"/>
        <v>0</v>
      </c>
      <c r="HS1270" s="65">
        <f t="shared" si="839"/>
        <v>0</v>
      </c>
      <c r="HT1270" s="65">
        <f t="shared" si="839"/>
        <v>0</v>
      </c>
      <c r="HU1270" s="65">
        <f t="shared" si="839"/>
        <v>0</v>
      </c>
      <c r="HV1270" s="65">
        <f t="shared" si="839"/>
        <v>0</v>
      </c>
      <c r="HW1270" s="98" t="s">
        <v>216</v>
      </c>
      <c r="HX1270" s="98" t="s">
        <v>216</v>
      </c>
      <c r="HY1270" s="98" t="s">
        <v>216</v>
      </c>
      <c r="HZ1270" s="98" t="s">
        <v>216</v>
      </c>
      <c r="IA1270" s="98" t="s">
        <v>216</v>
      </c>
      <c r="IB1270" s="98" t="s">
        <v>216</v>
      </c>
      <c r="IC1270" s="98" t="s">
        <v>216</v>
      </c>
      <c r="ID1270" s="98" t="s">
        <v>216</v>
      </c>
      <c r="IE1270" s="98" t="s">
        <v>216</v>
      </c>
      <c r="IF1270" s="98" t="s">
        <v>216</v>
      </c>
      <c r="IG1270" s="98" t="s">
        <v>216</v>
      </c>
      <c r="IH1270" s="98" t="s">
        <v>216</v>
      </c>
      <c r="II1270" s="98" t="s">
        <v>216</v>
      </c>
      <c r="IJ1270" s="98" t="s">
        <v>216</v>
      </c>
      <c r="IK1270" s="98" t="s">
        <v>216</v>
      </c>
      <c r="IL1270" s="65">
        <f t="shared" ref="IL1270:IQ1270" si="840">IL1242+IL1258</f>
        <v>0</v>
      </c>
      <c r="IM1270" s="65">
        <f t="shared" si="840"/>
        <v>0</v>
      </c>
      <c r="IN1270" s="65">
        <f t="shared" si="840"/>
        <v>0</v>
      </c>
      <c r="IO1270" s="65">
        <f t="shared" si="840"/>
        <v>0</v>
      </c>
      <c r="IP1270" s="65">
        <f t="shared" si="840"/>
        <v>0</v>
      </c>
      <c r="IQ1270" s="65">
        <f t="shared" si="840"/>
        <v>0</v>
      </c>
      <c r="IR1270" s="98" t="s">
        <v>216</v>
      </c>
      <c r="IS1270" s="98" t="s">
        <v>216</v>
      </c>
      <c r="IT1270" s="98" t="s">
        <v>216</v>
      </c>
      <c r="IU1270" s="98" t="s">
        <v>216</v>
      </c>
      <c r="IV1270" s="98" t="s">
        <v>216</v>
      </c>
      <c r="IW1270" s="98" t="s">
        <v>216</v>
      </c>
      <c r="IX1270" s="98" t="s">
        <v>216</v>
      </c>
      <c r="IY1270" s="98" t="s">
        <v>216</v>
      </c>
      <c r="IZ1270" s="98" t="s">
        <v>216</v>
      </c>
      <c r="JA1270" s="98" t="s">
        <v>216</v>
      </c>
      <c r="JB1270" s="98" t="s">
        <v>216</v>
      </c>
      <c r="JC1270" s="98" t="s">
        <v>216</v>
      </c>
      <c r="JD1270" s="98" t="s">
        <v>216</v>
      </c>
      <c r="JE1270" s="98" t="s">
        <v>216</v>
      </c>
      <c r="JF1270" s="98" t="s">
        <v>216</v>
      </c>
      <c r="JG1270" s="65">
        <f t="shared" ref="JG1270:JL1270" si="841">JG1242+JG1258</f>
        <v>0</v>
      </c>
      <c r="JH1270" s="65">
        <f t="shared" si="841"/>
        <v>0</v>
      </c>
      <c r="JI1270" s="65">
        <f t="shared" si="841"/>
        <v>0</v>
      </c>
      <c r="JJ1270" s="65">
        <f t="shared" si="841"/>
        <v>0</v>
      </c>
      <c r="JK1270" s="65">
        <f t="shared" si="841"/>
        <v>0</v>
      </c>
      <c r="JL1270" s="65">
        <f t="shared" si="841"/>
        <v>0</v>
      </c>
      <c r="JM1270" s="98" t="s">
        <v>216</v>
      </c>
      <c r="JN1270" s="98" t="s">
        <v>216</v>
      </c>
      <c r="JO1270" s="98" t="s">
        <v>216</v>
      </c>
      <c r="JP1270" s="98" t="s">
        <v>216</v>
      </c>
      <c r="JQ1270" s="98" t="s">
        <v>216</v>
      </c>
      <c r="JR1270" s="98" t="s">
        <v>216</v>
      </c>
      <c r="JS1270" s="98" t="s">
        <v>216</v>
      </c>
      <c r="JT1270" s="98" t="s">
        <v>216</v>
      </c>
      <c r="JU1270" s="98" t="s">
        <v>216</v>
      </c>
      <c r="JV1270" s="98" t="s">
        <v>216</v>
      </c>
      <c r="JW1270" s="98" t="s">
        <v>216</v>
      </c>
      <c r="JX1270" s="98" t="s">
        <v>216</v>
      </c>
      <c r="JY1270" s="98" t="s">
        <v>216</v>
      </c>
      <c r="JZ1270" s="98" t="s">
        <v>216</v>
      </c>
      <c r="KA1270" s="98" t="s">
        <v>216</v>
      </c>
      <c r="KB1270" s="65">
        <f t="shared" ref="KB1270:KG1270" si="842">KB1242+KB1258</f>
        <v>0</v>
      </c>
      <c r="KC1270" s="65">
        <f t="shared" si="842"/>
        <v>0</v>
      </c>
      <c r="KD1270" s="65">
        <f t="shared" si="842"/>
        <v>0</v>
      </c>
      <c r="KE1270" s="65">
        <f t="shared" si="842"/>
        <v>0</v>
      </c>
      <c r="KF1270" s="65">
        <f t="shared" si="842"/>
        <v>0</v>
      </c>
      <c r="KG1270" s="65">
        <f t="shared" si="842"/>
        <v>0</v>
      </c>
      <c r="KH1270" s="98" t="s">
        <v>216</v>
      </c>
      <c r="KI1270" s="98" t="s">
        <v>216</v>
      </c>
      <c r="KJ1270" s="98" t="s">
        <v>216</v>
      </c>
      <c r="KK1270" s="98" t="s">
        <v>216</v>
      </c>
      <c r="KL1270" s="98" t="s">
        <v>216</v>
      </c>
      <c r="KM1270" s="98" t="s">
        <v>216</v>
      </c>
      <c r="KN1270" s="98" t="s">
        <v>216</v>
      </c>
      <c r="KO1270" s="98" t="s">
        <v>216</v>
      </c>
      <c r="KP1270" s="98" t="s">
        <v>216</v>
      </c>
      <c r="KQ1270" s="98" t="s">
        <v>216</v>
      </c>
      <c r="KR1270" s="98" t="s">
        <v>216</v>
      </c>
      <c r="KS1270" s="98" t="s">
        <v>216</v>
      </c>
      <c r="KT1270" s="98" t="s">
        <v>216</v>
      </c>
      <c r="KU1270" s="98" t="s">
        <v>216</v>
      </c>
      <c r="KV1270" s="98" t="s">
        <v>216</v>
      </c>
      <c r="KW1270" s="65">
        <f t="shared" ref="KW1270:LB1270" si="843">KW1242+KW1258</f>
        <v>0</v>
      </c>
      <c r="KX1270" s="65">
        <f t="shared" si="843"/>
        <v>0</v>
      </c>
      <c r="KY1270" s="65">
        <f t="shared" si="843"/>
        <v>0</v>
      </c>
      <c r="KZ1270" s="65">
        <f t="shared" si="843"/>
        <v>0</v>
      </c>
      <c r="LA1270" s="65">
        <f t="shared" si="843"/>
        <v>0</v>
      </c>
      <c r="LB1270" s="65">
        <f t="shared" si="843"/>
        <v>0</v>
      </c>
      <c r="LC1270" s="98" t="s">
        <v>216</v>
      </c>
      <c r="LD1270" s="98" t="s">
        <v>216</v>
      </c>
      <c r="LE1270" s="98" t="s">
        <v>216</v>
      </c>
      <c r="LF1270" s="98" t="s">
        <v>216</v>
      </c>
      <c r="LG1270" s="98" t="s">
        <v>216</v>
      </c>
      <c r="LH1270" s="98" t="s">
        <v>216</v>
      </c>
      <c r="LI1270" s="98" t="s">
        <v>216</v>
      </c>
      <c r="LJ1270" s="98" t="s">
        <v>216</v>
      </c>
      <c r="LK1270" s="98" t="s">
        <v>216</v>
      </c>
      <c r="LL1270" s="98" t="s">
        <v>216</v>
      </c>
      <c r="LM1270" s="98" t="s">
        <v>216</v>
      </c>
      <c r="LN1270" s="98" t="s">
        <v>216</v>
      </c>
      <c r="LO1270" s="98" t="s">
        <v>216</v>
      </c>
      <c r="LP1270" s="98" t="s">
        <v>216</v>
      </c>
      <c r="LQ1270" s="98" t="s">
        <v>216</v>
      </c>
      <c r="LR1270" s="65">
        <f t="shared" ref="LR1270:LW1270" si="844">LR1242+LR1258</f>
        <v>0</v>
      </c>
      <c r="LS1270" s="65">
        <f t="shared" si="844"/>
        <v>0</v>
      </c>
      <c r="LT1270" s="65">
        <f t="shared" si="844"/>
        <v>0</v>
      </c>
      <c r="LU1270" s="65">
        <f t="shared" si="844"/>
        <v>0</v>
      </c>
      <c r="LV1270" s="65">
        <f t="shared" si="844"/>
        <v>0</v>
      </c>
      <c r="LW1270" s="65">
        <f t="shared" si="844"/>
        <v>0</v>
      </c>
      <c r="LX1270" s="98" t="s">
        <v>216</v>
      </c>
      <c r="LY1270" s="98" t="s">
        <v>216</v>
      </c>
      <c r="LZ1270" s="98" t="s">
        <v>216</v>
      </c>
      <c r="MA1270" s="98" t="s">
        <v>216</v>
      </c>
      <c r="MB1270" s="98" t="s">
        <v>216</v>
      </c>
      <c r="MC1270" s="98" t="s">
        <v>216</v>
      </c>
      <c r="MD1270" s="98" t="s">
        <v>216</v>
      </c>
      <c r="ME1270" s="98" t="s">
        <v>216</v>
      </c>
      <c r="MF1270" s="98" t="s">
        <v>216</v>
      </c>
      <c r="MG1270" s="98" t="s">
        <v>216</v>
      </c>
      <c r="MH1270" s="98" t="s">
        <v>216</v>
      </c>
      <c r="MI1270" s="98" t="s">
        <v>216</v>
      </c>
      <c r="MJ1270" s="98" t="s">
        <v>216</v>
      </c>
      <c r="MK1270" s="98" t="s">
        <v>216</v>
      </c>
      <c r="ML1270" s="98" t="s">
        <v>216</v>
      </c>
      <c r="MM1270" s="65">
        <f t="shared" ref="MM1270:MR1270" si="845">MM1242+MM1258</f>
        <v>0</v>
      </c>
      <c r="MN1270" s="65">
        <f t="shared" si="845"/>
        <v>0</v>
      </c>
      <c r="MO1270" s="65">
        <f t="shared" si="845"/>
        <v>0</v>
      </c>
      <c r="MP1270" s="65">
        <f t="shared" si="845"/>
        <v>0</v>
      </c>
      <c r="MQ1270" s="65">
        <f t="shared" si="845"/>
        <v>0</v>
      </c>
      <c r="MR1270" s="65">
        <f t="shared" si="845"/>
        <v>0</v>
      </c>
      <c r="MS1270" s="98" t="s">
        <v>216</v>
      </c>
      <c r="MT1270" s="98" t="s">
        <v>216</v>
      </c>
      <c r="MU1270" s="98" t="s">
        <v>216</v>
      </c>
      <c r="MV1270" s="98" t="s">
        <v>216</v>
      </c>
      <c r="MW1270" s="98" t="s">
        <v>216</v>
      </c>
      <c r="MX1270" s="98" t="s">
        <v>216</v>
      </c>
      <c r="MY1270" s="98" t="s">
        <v>216</v>
      </c>
      <c r="MZ1270" s="98" t="s">
        <v>216</v>
      </c>
      <c r="NA1270" s="98" t="s">
        <v>216</v>
      </c>
      <c r="NB1270" s="98" t="s">
        <v>216</v>
      </c>
      <c r="NC1270" s="98" t="s">
        <v>216</v>
      </c>
      <c r="ND1270" s="98" t="s">
        <v>216</v>
      </c>
      <c r="NE1270" s="98" t="s">
        <v>216</v>
      </c>
      <c r="NF1270" s="98" t="s">
        <v>216</v>
      </c>
      <c r="NG1270" s="98" t="s">
        <v>216</v>
      </c>
      <c r="NH1270" s="65">
        <f t="shared" ref="NH1270:NM1270" si="846">NH1242+NH1258</f>
        <v>0</v>
      </c>
      <c r="NI1270" s="65">
        <f t="shared" si="846"/>
        <v>0</v>
      </c>
      <c r="NJ1270" s="65">
        <f t="shared" si="846"/>
        <v>0</v>
      </c>
      <c r="NK1270" s="65">
        <f t="shared" si="846"/>
        <v>0</v>
      </c>
      <c r="NL1270" s="65">
        <f t="shared" si="846"/>
        <v>0</v>
      </c>
      <c r="NM1270" s="65">
        <f t="shared" si="846"/>
        <v>0</v>
      </c>
      <c r="NN1270" s="98" t="s">
        <v>216</v>
      </c>
      <c r="NO1270" s="98" t="s">
        <v>216</v>
      </c>
      <c r="NP1270" s="98" t="s">
        <v>216</v>
      </c>
      <c r="NQ1270" s="98" t="s">
        <v>216</v>
      </c>
      <c r="NR1270" s="98" t="s">
        <v>216</v>
      </c>
      <c r="NS1270" s="98" t="s">
        <v>216</v>
      </c>
      <c r="NT1270" s="98" t="s">
        <v>216</v>
      </c>
      <c r="NU1270" s="98" t="s">
        <v>216</v>
      </c>
      <c r="NV1270" s="98" t="s">
        <v>216</v>
      </c>
      <c r="NW1270" s="98" t="s">
        <v>216</v>
      </c>
      <c r="NX1270" s="98" t="s">
        <v>216</v>
      </c>
      <c r="NY1270" s="98" t="s">
        <v>216</v>
      </c>
      <c r="NZ1270" s="98" t="s">
        <v>216</v>
      </c>
      <c r="OA1270" s="98" t="s">
        <v>216</v>
      </c>
      <c r="OB1270" s="98" t="s">
        <v>216</v>
      </c>
      <c r="OC1270" s="65">
        <f t="shared" ref="OC1270:OH1270" si="847">OC1242+OC1258</f>
        <v>0</v>
      </c>
      <c r="OD1270" s="65">
        <f t="shared" si="847"/>
        <v>0</v>
      </c>
      <c r="OE1270" s="65">
        <f t="shared" si="847"/>
        <v>0</v>
      </c>
      <c r="OF1270" s="65">
        <f t="shared" si="847"/>
        <v>0</v>
      </c>
      <c r="OG1270" s="65">
        <f t="shared" si="847"/>
        <v>0</v>
      </c>
      <c r="OH1270" s="65">
        <f t="shared" si="847"/>
        <v>0</v>
      </c>
      <c r="OI1270" s="98" t="s">
        <v>216</v>
      </c>
      <c r="OJ1270" s="98" t="s">
        <v>216</v>
      </c>
      <c r="OK1270" s="98" t="s">
        <v>216</v>
      </c>
      <c r="OL1270" s="98" t="s">
        <v>216</v>
      </c>
      <c r="OM1270" s="98" t="s">
        <v>216</v>
      </c>
      <c r="ON1270" s="98" t="s">
        <v>216</v>
      </c>
      <c r="OO1270" s="98" t="s">
        <v>216</v>
      </c>
      <c r="OP1270" s="98" t="s">
        <v>216</v>
      </c>
      <c r="OQ1270" s="98" t="s">
        <v>216</v>
      </c>
      <c r="OR1270" s="98" t="s">
        <v>216</v>
      </c>
      <c r="OS1270" s="98" t="s">
        <v>216</v>
      </c>
      <c r="OT1270" s="98" t="s">
        <v>216</v>
      </c>
      <c r="OU1270" s="98" t="s">
        <v>216</v>
      </c>
      <c r="OV1270" s="98" t="s">
        <v>216</v>
      </c>
      <c r="OW1270" s="98" t="s">
        <v>216</v>
      </c>
      <c r="OX1270" s="65">
        <f t="shared" ref="OX1270:PC1270" si="848">OX1242+OX1258</f>
        <v>0</v>
      </c>
      <c r="OY1270" s="65">
        <f t="shared" si="848"/>
        <v>0</v>
      </c>
      <c r="OZ1270" s="65">
        <f t="shared" si="848"/>
        <v>0</v>
      </c>
      <c r="PA1270" s="65">
        <f t="shared" si="848"/>
        <v>0</v>
      </c>
      <c r="PB1270" s="65">
        <f t="shared" si="848"/>
        <v>0</v>
      </c>
      <c r="PC1270" s="65">
        <f t="shared" si="848"/>
        <v>0</v>
      </c>
      <c r="PD1270" s="98" t="s">
        <v>216</v>
      </c>
      <c r="PE1270" s="98" t="s">
        <v>216</v>
      </c>
      <c r="PF1270" s="98" t="s">
        <v>216</v>
      </c>
      <c r="PG1270" s="98" t="s">
        <v>216</v>
      </c>
      <c r="PH1270" s="98" t="s">
        <v>216</v>
      </c>
      <c r="PI1270" s="98" t="s">
        <v>216</v>
      </c>
      <c r="PJ1270" s="98" t="s">
        <v>216</v>
      </c>
      <c r="PK1270" s="98" t="s">
        <v>216</v>
      </c>
      <c r="PL1270" s="98" t="s">
        <v>216</v>
      </c>
      <c r="PM1270" s="98" t="s">
        <v>216</v>
      </c>
      <c r="PN1270" s="98" t="s">
        <v>216</v>
      </c>
      <c r="PO1270" s="98" t="s">
        <v>216</v>
      </c>
      <c r="PP1270" s="98" t="s">
        <v>216</v>
      </c>
      <c r="PQ1270" s="98" t="s">
        <v>216</v>
      </c>
      <c r="PR1270" s="98" t="s">
        <v>216</v>
      </c>
      <c r="PS1270" s="65">
        <f t="shared" ref="PS1270:PX1270" si="849">PS1242+PS1258</f>
        <v>0</v>
      </c>
      <c r="PT1270" s="65">
        <f t="shared" si="849"/>
        <v>0</v>
      </c>
      <c r="PU1270" s="65">
        <f t="shared" si="849"/>
        <v>0</v>
      </c>
      <c r="PV1270" s="65">
        <f t="shared" si="849"/>
        <v>0</v>
      </c>
      <c r="PW1270" s="65">
        <f t="shared" si="849"/>
        <v>0</v>
      </c>
      <c r="PX1270" s="65">
        <f t="shared" si="849"/>
        <v>0</v>
      </c>
      <c r="PY1270" s="98" t="s">
        <v>216</v>
      </c>
      <c r="PZ1270" s="98" t="s">
        <v>216</v>
      </c>
      <c r="QA1270" s="98" t="s">
        <v>216</v>
      </c>
      <c r="QB1270" s="98" t="s">
        <v>216</v>
      </c>
      <c r="QC1270" s="98" t="s">
        <v>216</v>
      </c>
      <c r="QD1270" s="98" t="s">
        <v>216</v>
      </c>
      <c r="QE1270" s="98" t="s">
        <v>216</v>
      </c>
      <c r="QF1270" s="98" t="s">
        <v>216</v>
      </c>
      <c r="QG1270" s="98" t="s">
        <v>216</v>
      </c>
      <c r="QH1270" s="98" t="s">
        <v>216</v>
      </c>
      <c r="QI1270" s="98" t="s">
        <v>216</v>
      </c>
      <c r="QJ1270" s="98" t="s">
        <v>216</v>
      </c>
      <c r="QK1270" s="98" t="s">
        <v>216</v>
      </c>
      <c r="QL1270" s="98" t="s">
        <v>216</v>
      </c>
      <c r="QM1270" s="98" t="s">
        <v>216</v>
      </c>
      <c r="QN1270" s="65">
        <f t="shared" ref="QN1270:QS1270" si="850">QN1242+QN1258</f>
        <v>0</v>
      </c>
      <c r="QO1270" s="65">
        <f t="shared" si="850"/>
        <v>0</v>
      </c>
      <c r="QP1270" s="65">
        <f t="shared" si="850"/>
        <v>0</v>
      </c>
      <c r="QQ1270" s="65">
        <f t="shared" si="850"/>
        <v>0</v>
      </c>
      <c r="QR1270" s="65">
        <f t="shared" si="850"/>
        <v>0</v>
      </c>
      <c r="QS1270" s="65">
        <f t="shared" si="850"/>
        <v>0</v>
      </c>
      <c r="QT1270" s="98" t="s">
        <v>216</v>
      </c>
      <c r="QU1270" s="98" t="s">
        <v>216</v>
      </c>
      <c r="QV1270" s="98" t="s">
        <v>216</v>
      </c>
      <c r="QW1270" s="98" t="s">
        <v>216</v>
      </c>
      <c r="QX1270" s="98" t="s">
        <v>216</v>
      </c>
      <c r="QY1270" s="98" t="s">
        <v>216</v>
      </c>
      <c r="QZ1270" s="98" t="s">
        <v>216</v>
      </c>
      <c r="RA1270" s="98" t="s">
        <v>216</v>
      </c>
      <c r="RB1270" s="98" t="s">
        <v>216</v>
      </c>
      <c r="RC1270" s="98" t="s">
        <v>216</v>
      </c>
      <c r="RD1270" s="98" t="s">
        <v>216</v>
      </c>
      <c r="RE1270" s="98" t="s">
        <v>216</v>
      </c>
      <c r="RF1270" s="98" t="s">
        <v>216</v>
      </c>
      <c r="RG1270" s="98" t="s">
        <v>216</v>
      </c>
      <c r="RH1270" s="98" t="s">
        <v>216</v>
      </c>
      <c r="RI1270" s="65">
        <f t="shared" ref="RI1270:RN1270" si="851">RI1242+RI1258</f>
        <v>0</v>
      </c>
      <c r="RJ1270" s="65">
        <f t="shared" si="851"/>
        <v>0</v>
      </c>
      <c r="RK1270" s="65">
        <f t="shared" si="851"/>
        <v>0</v>
      </c>
      <c r="RL1270" s="65">
        <f t="shared" si="851"/>
        <v>0</v>
      </c>
      <c r="RM1270" s="65">
        <f t="shared" si="851"/>
        <v>0</v>
      </c>
      <c r="RN1270" s="65">
        <f t="shared" si="851"/>
        <v>0</v>
      </c>
      <c r="RO1270" s="98" t="s">
        <v>216</v>
      </c>
      <c r="RP1270" s="98" t="s">
        <v>216</v>
      </c>
      <c r="RQ1270" s="98" t="s">
        <v>216</v>
      </c>
      <c r="RR1270" s="98" t="s">
        <v>216</v>
      </c>
      <c r="RS1270" s="98" t="s">
        <v>216</v>
      </c>
      <c r="RT1270" s="98" t="s">
        <v>216</v>
      </c>
      <c r="RU1270" s="98" t="s">
        <v>216</v>
      </c>
      <c r="RV1270" s="98" t="s">
        <v>216</v>
      </c>
      <c r="RW1270" s="98" t="s">
        <v>216</v>
      </c>
      <c r="RX1270" s="98" t="s">
        <v>216</v>
      </c>
      <c r="RY1270" s="98" t="s">
        <v>216</v>
      </c>
      <c r="RZ1270" s="98" t="s">
        <v>216</v>
      </c>
      <c r="SA1270" s="98" t="s">
        <v>216</v>
      </c>
      <c r="SB1270" s="98" t="s">
        <v>216</v>
      </c>
      <c r="SC1270" s="98" t="s">
        <v>216</v>
      </c>
      <c r="SD1270" s="65">
        <f t="shared" ref="SD1270:SI1270" si="852">SD1242+SD1258</f>
        <v>0</v>
      </c>
      <c r="SE1270" s="65">
        <f t="shared" si="852"/>
        <v>0</v>
      </c>
      <c r="SF1270" s="65">
        <f t="shared" si="852"/>
        <v>0</v>
      </c>
      <c r="SG1270" s="65">
        <f t="shared" si="852"/>
        <v>0</v>
      </c>
      <c r="SH1270" s="65">
        <f t="shared" si="852"/>
        <v>0</v>
      </c>
      <c r="SI1270" s="65">
        <f t="shared" si="852"/>
        <v>0</v>
      </c>
      <c r="SJ1270" s="98" t="s">
        <v>216</v>
      </c>
      <c r="SK1270" s="98" t="s">
        <v>216</v>
      </c>
      <c r="SL1270" s="98" t="s">
        <v>216</v>
      </c>
      <c r="SM1270" s="98" t="s">
        <v>216</v>
      </c>
      <c r="SN1270" s="98" t="s">
        <v>216</v>
      </c>
      <c r="SO1270" s="98" t="s">
        <v>216</v>
      </c>
      <c r="SP1270" s="98" t="s">
        <v>216</v>
      </c>
      <c r="SQ1270" s="98" t="s">
        <v>216</v>
      </c>
      <c r="SR1270" s="98" t="s">
        <v>216</v>
      </c>
      <c r="SS1270" s="98" t="s">
        <v>216</v>
      </c>
      <c r="ST1270" s="98" t="s">
        <v>216</v>
      </c>
      <c r="SU1270" s="98" t="s">
        <v>216</v>
      </c>
      <c r="SV1270" s="98" t="s">
        <v>216</v>
      </c>
      <c r="SW1270" s="98" t="s">
        <v>216</v>
      </c>
      <c r="SX1270" s="98" t="s">
        <v>216</v>
      </c>
      <c r="SY1270" s="65">
        <f t="shared" ref="SY1270:TD1270" si="853">SY1242+SY1258</f>
        <v>0</v>
      </c>
      <c r="SZ1270" s="65">
        <f t="shared" si="853"/>
        <v>0</v>
      </c>
      <c r="TA1270" s="65">
        <f t="shared" si="853"/>
        <v>0</v>
      </c>
      <c r="TB1270" s="65">
        <f t="shared" si="853"/>
        <v>0</v>
      </c>
      <c r="TC1270" s="65">
        <f t="shared" si="853"/>
        <v>0</v>
      </c>
      <c r="TD1270" s="65">
        <f t="shared" si="853"/>
        <v>0</v>
      </c>
      <c r="TE1270" s="98" t="s">
        <v>216</v>
      </c>
      <c r="TF1270" s="98" t="s">
        <v>216</v>
      </c>
      <c r="TG1270" s="98" t="s">
        <v>216</v>
      </c>
      <c r="TH1270" s="98" t="s">
        <v>216</v>
      </c>
      <c r="TI1270" s="98" t="s">
        <v>216</v>
      </c>
      <c r="TJ1270" s="98" t="s">
        <v>216</v>
      </c>
      <c r="TK1270" s="98" t="s">
        <v>216</v>
      </c>
      <c r="TL1270" s="98" t="s">
        <v>216</v>
      </c>
      <c r="TM1270" s="98" t="s">
        <v>216</v>
      </c>
      <c r="TN1270" s="98" t="s">
        <v>216</v>
      </c>
      <c r="TO1270" s="98" t="s">
        <v>216</v>
      </c>
      <c r="TP1270" s="98" t="s">
        <v>216</v>
      </c>
      <c r="TQ1270" s="98" t="s">
        <v>216</v>
      </c>
      <c r="TR1270" s="98" t="s">
        <v>216</v>
      </c>
      <c r="TS1270" s="98" t="s">
        <v>216</v>
      </c>
      <c r="TT1270" s="65">
        <f t="shared" ref="TT1270:TY1270" si="854">TT1242+TT1258</f>
        <v>0</v>
      </c>
      <c r="TU1270" s="65">
        <f t="shared" si="854"/>
        <v>0</v>
      </c>
      <c r="TV1270" s="65">
        <f t="shared" si="854"/>
        <v>0</v>
      </c>
      <c r="TW1270" s="65">
        <f t="shared" si="854"/>
        <v>0</v>
      </c>
      <c r="TX1270" s="65">
        <f t="shared" si="854"/>
        <v>0</v>
      </c>
      <c r="TY1270" s="65">
        <f t="shared" si="854"/>
        <v>0</v>
      </c>
      <c r="TZ1270" s="98" t="s">
        <v>216</v>
      </c>
      <c r="UA1270" s="98" t="s">
        <v>216</v>
      </c>
      <c r="UB1270" s="98" t="s">
        <v>216</v>
      </c>
      <c r="UC1270" s="98" t="s">
        <v>216</v>
      </c>
      <c r="UD1270" s="98" t="s">
        <v>216</v>
      </c>
      <c r="UE1270" s="98" t="s">
        <v>216</v>
      </c>
      <c r="UF1270" s="98" t="s">
        <v>216</v>
      </c>
      <c r="UG1270" s="98" t="s">
        <v>216</v>
      </c>
      <c r="UH1270" s="98" t="s">
        <v>216</v>
      </c>
      <c r="UI1270" s="98" t="s">
        <v>216</v>
      </c>
      <c r="UJ1270" s="98" t="s">
        <v>216</v>
      </c>
      <c r="UK1270" s="98" t="s">
        <v>216</v>
      </c>
      <c r="UL1270" s="98" t="s">
        <v>216</v>
      </c>
      <c r="UM1270" s="98" t="s">
        <v>216</v>
      </c>
      <c r="UN1270" s="98" t="s">
        <v>216</v>
      </c>
      <c r="UO1270" s="65">
        <f t="shared" ref="UO1270:UT1270" si="855">UO1242+UO1258</f>
        <v>2953440</v>
      </c>
      <c r="UP1270" s="65">
        <f t="shared" si="855"/>
        <v>2975560</v>
      </c>
      <c r="UQ1270" s="65">
        <f t="shared" si="855"/>
        <v>3000690</v>
      </c>
      <c r="UR1270" s="65">
        <f t="shared" si="855"/>
        <v>7443085.0300000003</v>
      </c>
      <c r="US1270" s="65">
        <f t="shared" si="855"/>
        <v>7581615.0300000003</v>
      </c>
      <c r="UT1270" s="65">
        <f t="shared" si="855"/>
        <v>7746465.0300000003</v>
      </c>
      <c r="UU1270" s="98" t="s">
        <v>216</v>
      </c>
      <c r="UV1270" s="98" t="s">
        <v>216</v>
      </c>
      <c r="UW1270" s="98" t="s">
        <v>216</v>
      </c>
      <c r="UX1270" s="98" t="s">
        <v>216</v>
      </c>
      <c r="UY1270" s="98" t="s">
        <v>216</v>
      </c>
      <c r="UZ1270" s="98" t="s">
        <v>216</v>
      </c>
      <c r="VA1270" s="98" t="s">
        <v>216</v>
      </c>
      <c r="VB1270" s="98" t="s">
        <v>216</v>
      </c>
      <c r="VC1270" s="98" t="s">
        <v>216</v>
      </c>
      <c r="VD1270" s="98" t="s">
        <v>216</v>
      </c>
      <c r="VE1270" s="98" t="s">
        <v>216</v>
      </c>
      <c r="VF1270" s="98" t="s">
        <v>216</v>
      </c>
      <c r="VG1270" s="98" t="s">
        <v>216</v>
      </c>
      <c r="VH1270" s="98" t="s">
        <v>216</v>
      </c>
      <c r="VI1270" s="98" t="s">
        <v>216</v>
      </c>
      <c r="VJ1270" s="65">
        <f t="shared" ref="VJ1270:VO1270" si="856">VJ1242+VJ1258</f>
        <v>0</v>
      </c>
      <c r="VK1270" s="65">
        <f t="shared" si="856"/>
        <v>0</v>
      </c>
      <c r="VL1270" s="65">
        <f t="shared" si="856"/>
        <v>0</v>
      </c>
      <c r="VM1270" s="65">
        <f t="shared" si="856"/>
        <v>0</v>
      </c>
      <c r="VN1270" s="65">
        <f t="shared" si="856"/>
        <v>0</v>
      </c>
      <c r="VO1270" s="65">
        <f t="shared" si="856"/>
        <v>0</v>
      </c>
      <c r="VP1270" s="98" t="s">
        <v>216</v>
      </c>
      <c r="VQ1270" s="98" t="s">
        <v>216</v>
      </c>
      <c r="VR1270" s="98" t="s">
        <v>216</v>
      </c>
      <c r="VS1270" s="98" t="s">
        <v>216</v>
      </c>
      <c r="VT1270" s="98" t="s">
        <v>216</v>
      </c>
      <c r="VU1270" s="98" t="s">
        <v>216</v>
      </c>
      <c r="VV1270" s="98" t="s">
        <v>216</v>
      </c>
      <c r="VW1270" s="98" t="s">
        <v>216</v>
      </c>
      <c r="VX1270" s="98" t="s">
        <v>216</v>
      </c>
      <c r="VY1270" s="98" t="s">
        <v>216</v>
      </c>
      <c r="VZ1270" s="98" t="s">
        <v>216</v>
      </c>
      <c r="WA1270" s="98" t="s">
        <v>216</v>
      </c>
      <c r="WB1270" s="98" t="s">
        <v>216</v>
      </c>
      <c r="WC1270" s="98" t="s">
        <v>216</v>
      </c>
      <c r="WD1270" s="98" t="s">
        <v>216</v>
      </c>
      <c r="WE1270" s="65">
        <f t="shared" ref="WE1270:WJ1270" si="857">WE1242+WE1258</f>
        <v>0</v>
      </c>
      <c r="WF1270" s="65">
        <f t="shared" si="857"/>
        <v>0</v>
      </c>
      <c r="WG1270" s="65">
        <f t="shared" si="857"/>
        <v>0</v>
      </c>
      <c r="WH1270" s="65">
        <f t="shared" si="857"/>
        <v>0</v>
      </c>
      <c r="WI1270" s="65">
        <f t="shared" si="857"/>
        <v>0</v>
      </c>
      <c r="WJ1270" s="65">
        <f t="shared" si="857"/>
        <v>0</v>
      </c>
      <c r="WK1270" s="98" t="s">
        <v>216</v>
      </c>
      <c r="WL1270" s="98" t="s">
        <v>216</v>
      </c>
      <c r="WM1270" s="98" t="s">
        <v>216</v>
      </c>
      <c r="WN1270" s="98" t="s">
        <v>216</v>
      </c>
      <c r="WO1270" s="98" t="s">
        <v>216</v>
      </c>
      <c r="WP1270" s="98" t="s">
        <v>216</v>
      </c>
      <c r="WQ1270" s="98" t="s">
        <v>216</v>
      </c>
      <c r="WR1270" s="98" t="s">
        <v>216</v>
      </c>
      <c r="WS1270" s="98" t="s">
        <v>216</v>
      </c>
      <c r="WT1270" s="98" t="s">
        <v>216</v>
      </c>
      <c r="WU1270" s="98" t="s">
        <v>216</v>
      </c>
      <c r="WV1270" s="98" t="s">
        <v>216</v>
      </c>
      <c r="WW1270" s="98" t="s">
        <v>216</v>
      </c>
      <c r="WX1270" s="98" t="s">
        <v>216</v>
      </c>
      <c r="WY1270" s="98" t="s">
        <v>216</v>
      </c>
      <c r="WZ1270" s="65">
        <f t="shared" ref="WZ1270:XE1270" si="858">WZ1242+WZ1258</f>
        <v>0</v>
      </c>
      <c r="XA1270" s="65">
        <f t="shared" si="858"/>
        <v>0</v>
      </c>
      <c r="XB1270" s="65">
        <f t="shared" si="858"/>
        <v>0</v>
      </c>
      <c r="XC1270" s="65">
        <f t="shared" si="858"/>
        <v>0</v>
      </c>
      <c r="XD1270" s="65">
        <f t="shared" si="858"/>
        <v>0</v>
      </c>
      <c r="XE1270" s="65">
        <f t="shared" si="858"/>
        <v>0</v>
      </c>
      <c r="XF1270" s="98" t="s">
        <v>216</v>
      </c>
      <c r="XG1270" s="98" t="s">
        <v>216</v>
      </c>
      <c r="XH1270" s="98" t="s">
        <v>216</v>
      </c>
      <c r="XI1270" s="98" t="s">
        <v>216</v>
      </c>
      <c r="XJ1270" s="98" t="s">
        <v>216</v>
      </c>
      <c r="XK1270" s="98" t="s">
        <v>216</v>
      </c>
      <c r="XL1270" s="98" t="s">
        <v>216</v>
      </c>
      <c r="XM1270" s="98" t="s">
        <v>216</v>
      </c>
      <c r="XN1270" s="98" t="s">
        <v>216</v>
      </c>
      <c r="XO1270" s="98" t="s">
        <v>216</v>
      </c>
      <c r="XP1270" s="98" t="s">
        <v>216</v>
      </c>
      <c r="XQ1270" s="98" t="s">
        <v>216</v>
      </c>
      <c r="XR1270" s="98" t="s">
        <v>216</v>
      </c>
      <c r="XS1270" s="98" t="s">
        <v>216</v>
      </c>
      <c r="XT1270" s="98" t="s">
        <v>216</v>
      </c>
      <c r="XU1270" s="65">
        <f t="shared" ref="XU1270:XZ1270" si="859">XU1242+XU1258</f>
        <v>0</v>
      </c>
      <c r="XV1270" s="65">
        <f t="shared" si="859"/>
        <v>0</v>
      </c>
      <c r="XW1270" s="65">
        <f t="shared" si="859"/>
        <v>0</v>
      </c>
      <c r="XX1270" s="65">
        <f t="shared" si="859"/>
        <v>0</v>
      </c>
      <c r="XY1270" s="65">
        <f t="shared" si="859"/>
        <v>0</v>
      </c>
      <c r="XZ1270" s="65">
        <f t="shared" si="859"/>
        <v>0</v>
      </c>
      <c r="YA1270" s="98" t="s">
        <v>216</v>
      </c>
      <c r="YB1270" s="98" t="s">
        <v>216</v>
      </c>
      <c r="YC1270" s="98" t="s">
        <v>216</v>
      </c>
      <c r="YD1270" s="98" t="s">
        <v>216</v>
      </c>
      <c r="YE1270" s="98" t="s">
        <v>216</v>
      </c>
      <c r="YF1270" s="98" t="s">
        <v>216</v>
      </c>
      <c r="YG1270" s="98" t="s">
        <v>216</v>
      </c>
      <c r="YH1270" s="98" t="s">
        <v>216</v>
      </c>
      <c r="YI1270" s="98" t="s">
        <v>216</v>
      </c>
      <c r="YJ1270" s="98" t="s">
        <v>216</v>
      </c>
      <c r="YK1270" s="98" t="s">
        <v>216</v>
      </c>
      <c r="YL1270" s="98" t="s">
        <v>216</v>
      </c>
      <c r="YM1270" s="98" t="s">
        <v>216</v>
      </c>
      <c r="YN1270" s="98" t="s">
        <v>216</v>
      </c>
      <c r="YO1270" s="98" t="s">
        <v>216</v>
      </c>
      <c r="YP1270" s="65">
        <f t="shared" ref="YP1270:YU1270" si="860">YP1242+YP1258</f>
        <v>4092624</v>
      </c>
      <c r="YQ1270" s="65">
        <f t="shared" si="860"/>
        <v>4123276</v>
      </c>
      <c r="YR1270" s="65">
        <f t="shared" si="860"/>
        <v>4158099</v>
      </c>
      <c r="YS1270" s="65">
        <f t="shared" si="860"/>
        <v>10349271.07</v>
      </c>
      <c r="YT1270" s="65">
        <f t="shared" si="860"/>
        <v>10541234.07</v>
      </c>
      <c r="YU1270" s="65">
        <f t="shared" si="860"/>
        <v>10769669.07</v>
      </c>
      <c r="YV1270" s="98" t="s">
        <v>216</v>
      </c>
      <c r="YW1270" s="98" t="s">
        <v>216</v>
      </c>
      <c r="YX1270" s="98" t="s">
        <v>216</v>
      </c>
      <c r="YY1270" s="98" t="s">
        <v>216</v>
      </c>
      <c r="YZ1270" s="98" t="s">
        <v>216</v>
      </c>
      <c r="ZA1270" s="98" t="s">
        <v>216</v>
      </c>
      <c r="ZB1270" s="98" t="s">
        <v>216</v>
      </c>
      <c r="ZC1270" s="98" t="s">
        <v>216</v>
      </c>
      <c r="ZD1270" s="98" t="s">
        <v>216</v>
      </c>
      <c r="ZE1270" s="98" t="s">
        <v>216</v>
      </c>
      <c r="ZF1270" s="98" t="s">
        <v>216</v>
      </c>
      <c r="ZG1270" s="98" t="s">
        <v>216</v>
      </c>
    </row>
    <row r="1271" spans="1:683" s="63" customFormat="1">
      <c r="A1271" s="31" t="s">
        <v>229</v>
      </c>
      <c r="B1271" s="266"/>
      <c r="C1271" s="61" t="s">
        <v>105</v>
      </c>
      <c r="D1271" s="318"/>
      <c r="E1271" s="319"/>
      <c r="F1271" s="62"/>
      <c r="G1271" s="62"/>
      <c r="H1271" s="62"/>
      <c r="I1271" s="62"/>
      <c r="J1271" s="62"/>
      <c r="K1271" s="62"/>
      <c r="L1271" s="98" t="s">
        <v>216</v>
      </c>
      <c r="M1271" s="98" t="s">
        <v>216</v>
      </c>
      <c r="N1271" s="98" t="s">
        <v>216</v>
      </c>
      <c r="O1271" s="98" t="s">
        <v>216</v>
      </c>
      <c r="P1271" s="98" t="s">
        <v>216</v>
      </c>
      <c r="Q1271" s="98" t="s">
        <v>216</v>
      </c>
      <c r="R1271" s="98" t="s">
        <v>216</v>
      </c>
      <c r="S1271" s="98" t="s">
        <v>216</v>
      </c>
      <c r="T1271" s="98" t="s">
        <v>216</v>
      </c>
      <c r="U1271" s="62">
        <f>IF(O1270=0,0,(AA1275-AA1274)/O1270)</f>
        <v>0</v>
      </c>
      <c r="V1271" s="62">
        <f t="shared" ref="V1271:Z1271" si="861">IF(P1270=0,0,(AB1275-AB1274)/P1270)</f>
        <v>0</v>
      </c>
      <c r="W1271" s="62">
        <f t="shared" si="861"/>
        <v>0</v>
      </c>
      <c r="X1271" s="62">
        <f t="shared" si="861"/>
        <v>0</v>
      </c>
      <c r="Y1271" s="62">
        <f t="shared" si="861"/>
        <v>0</v>
      </c>
      <c r="Z1271" s="62">
        <f t="shared" si="861"/>
        <v>0</v>
      </c>
      <c r="AA1271" s="98" t="s">
        <v>216</v>
      </c>
      <c r="AB1271" s="98" t="s">
        <v>216</v>
      </c>
      <c r="AC1271" s="98" t="s">
        <v>216</v>
      </c>
      <c r="AD1271" s="98" t="s">
        <v>216</v>
      </c>
      <c r="AE1271" s="98" t="s">
        <v>216</v>
      </c>
      <c r="AF1271" s="98" t="s">
        <v>216</v>
      </c>
      <c r="AG1271" s="98" t="s">
        <v>216</v>
      </c>
      <c r="AH1271" s="98" t="s">
        <v>216</v>
      </c>
      <c r="AI1271" s="98" t="s">
        <v>216</v>
      </c>
      <c r="AJ1271" s="98" t="s">
        <v>216</v>
      </c>
      <c r="AK1271" s="98" t="s">
        <v>216</v>
      </c>
      <c r="AL1271" s="98" t="s">
        <v>216</v>
      </c>
      <c r="AM1271" s="98" t="s">
        <v>216</v>
      </c>
      <c r="AN1271" s="98" t="s">
        <v>216</v>
      </c>
      <c r="AO1271" s="98" t="s">
        <v>216</v>
      </c>
      <c r="AP1271" s="62">
        <f>IF(AJ1270=0,0,(AV1275-AV1274)/AJ1270)</f>
        <v>0</v>
      </c>
      <c r="AQ1271" s="62">
        <f t="shared" ref="AQ1271:AU1271" si="862">IF(AK1270=0,0,(AW1275-AW1274)/AK1270)</f>
        <v>0</v>
      </c>
      <c r="AR1271" s="62">
        <f t="shared" si="862"/>
        <v>0</v>
      </c>
      <c r="AS1271" s="62">
        <f t="shared" si="862"/>
        <v>0</v>
      </c>
      <c r="AT1271" s="62">
        <f t="shared" si="862"/>
        <v>0</v>
      </c>
      <c r="AU1271" s="62">
        <f t="shared" si="862"/>
        <v>0</v>
      </c>
      <c r="AV1271" s="98" t="s">
        <v>216</v>
      </c>
      <c r="AW1271" s="98" t="s">
        <v>216</v>
      </c>
      <c r="AX1271" s="98" t="s">
        <v>216</v>
      </c>
      <c r="AY1271" s="98" t="s">
        <v>216</v>
      </c>
      <c r="AZ1271" s="98" t="s">
        <v>216</v>
      </c>
      <c r="BA1271" s="98" t="s">
        <v>216</v>
      </c>
      <c r="BB1271" s="98" t="s">
        <v>216</v>
      </c>
      <c r="BC1271" s="98" t="s">
        <v>216</v>
      </c>
      <c r="BD1271" s="98" t="s">
        <v>216</v>
      </c>
      <c r="BE1271" s="98" t="s">
        <v>216</v>
      </c>
      <c r="BF1271" s="98" t="s">
        <v>216</v>
      </c>
      <c r="BG1271" s="98" t="s">
        <v>216</v>
      </c>
      <c r="BH1271" s="98" t="s">
        <v>216</v>
      </c>
      <c r="BI1271" s="98" t="s">
        <v>216</v>
      </c>
      <c r="BJ1271" s="98" t="s">
        <v>216</v>
      </c>
      <c r="BK1271" s="62">
        <f>IF(BE1270=0,0,(BQ1275-BQ1274)/BE1270)</f>
        <v>0</v>
      </c>
      <c r="BL1271" s="62">
        <f t="shared" ref="BL1271:BP1271" si="863">IF(BF1270=0,0,(BR1275-BR1274)/BF1270)</f>
        <v>0</v>
      </c>
      <c r="BM1271" s="62">
        <f t="shared" si="863"/>
        <v>0</v>
      </c>
      <c r="BN1271" s="62">
        <f t="shared" si="863"/>
        <v>0</v>
      </c>
      <c r="BO1271" s="62">
        <f t="shared" si="863"/>
        <v>0</v>
      </c>
      <c r="BP1271" s="62">
        <f t="shared" si="863"/>
        <v>0</v>
      </c>
      <c r="BQ1271" s="98" t="s">
        <v>216</v>
      </c>
      <c r="BR1271" s="98" t="s">
        <v>216</v>
      </c>
      <c r="BS1271" s="98" t="s">
        <v>216</v>
      </c>
      <c r="BT1271" s="98" t="s">
        <v>216</v>
      </c>
      <c r="BU1271" s="98" t="s">
        <v>216</v>
      </c>
      <c r="BV1271" s="98" t="s">
        <v>216</v>
      </c>
      <c r="BW1271" s="98" t="s">
        <v>216</v>
      </c>
      <c r="BX1271" s="98" t="s">
        <v>216</v>
      </c>
      <c r="BY1271" s="98" t="s">
        <v>216</v>
      </c>
      <c r="BZ1271" s="98" t="s">
        <v>216</v>
      </c>
      <c r="CA1271" s="98" t="s">
        <v>216</v>
      </c>
      <c r="CB1271" s="98" t="s">
        <v>216</v>
      </c>
      <c r="CC1271" s="98" t="s">
        <v>216</v>
      </c>
      <c r="CD1271" s="98" t="s">
        <v>216</v>
      </c>
      <c r="CE1271" s="98" t="s">
        <v>216</v>
      </c>
      <c r="CF1271" s="62">
        <f>IF(BZ1270=0,0,(CL1275-CL1274)/BZ1270)</f>
        <v>0</v>
      </c>
      <c r="CG1271" s="62">
        <f t="shared" ref="CG1271:CK1271" si="864">IF(CA1270=0,0,(CM1275-CM1274)/CA1270)</f>
        <v>0</v>
      </c>
      <c r="CH1271" s="62">
        <f t="shared" si="864"/>
        <v>0</v>
      </c>
      <c r="CI1271" s="62">
        <f t="shared" si="864"/>
        <v>0</v>
      </c>
      <c r="CJ1271" s="62">
        <f t="shared" si="864"/>
        <v>0</v>
      </c>
      <c r="CK1271" s="62">
        <f t="shared" si="864"/>
        <v>0</v>
      </c>
      <c r="CL1271" s="98" t="s">
        <v>216</v>
      </c>
      <c r="CM1271" s="98" t="s">
        <v>216</v>
      </c>
      <c r="CN1271" s="98" t="s">
        <v>216</v>
      </c>
      <c r="CO1271" s="98" t="s">
        <v>216</v>
      </c>
      <c r="CP1271" s="98" t="s">
        <v>216</v>
      </c>
      <c r="CQ1271" s="98" t="s">
        <v>216</v>
      </c>
      <c r="CR1271" s="98" t="s">
        <v>216</v>
      </c>
      <c r="CS1271" s="98" t="s">
        <v>216</v>
      </c>
      <c r="CT1271" s="98" t="s">
        <v>216</v>
      </c>
      <c r="CU1271" s="98" t="s">
        <v>216</v>
      </c>
      <c r="CV1271" s="98" t="s">
        <v>216</v>
      </c>
      <c r="CW1271" s="98" t="s">
        <v>216</v>
      </c>
      <c r="CX1271" s="98" t="s">
        <v>216</v>
      </c>
      <c r="CY1271" s="98" t="s">
        <v>216</v>
      </c>
      <c r="CZ1271" s="98" t="s">
        <v>216</v>
      </c>
      <c r="DA1271" s="62">
        <f>IF(CU1270=0,0,(DG1275-DG1274)/CU1270)</f>
        <v>0</v>
      </c>
      <c r="DB1271" s="62">
        <f t="shared" ref="DB1271:DF1271" si="865">IF(CV1270=0,0,(DH1275-DH1274)/CV1270)</f>
        <v>0</v>
      </c>
      <c r="DC1271" s="62">
        <f t="shared" si="865"/>
        <v>0</v>
      </c>
      <c r="DD1271" s="62">
        <f t="shared" si="865"/>
        <v>0</v>
      </c>
      <c r="DE1271" s="62">
        <f t="shared" si="865"/>
        <v>0</v>
      </c>
      <c r="DF1271" s="62">
        <f t="shared" si="865"/>
        <v>0</v>
      </c>
      <c r="DG1271" s="98" t="s">
        <v>216</v>
      </c>
      <c r="DH1271" s="98" t="s">
        <v>216</v>
      </c>
      <c r="DI1271" s="98" t="s">
        <v>216</v>
      </c>
      <c r="DJ1271" s="98" t="s">
        <v>216</v>
      </c>
      <c r="DK1271" s="98" t="s">
        <v>216</v>
      </c>
      <c r="DL1271" s="98" t="s">
        <v>216</v>
      </c>
      <c r="DM1271" s="98" t="s">
        <v>216</v>
      </c>
      <c r="DN1271" s="98" t="s">
        <v>216</v>
      </c>
      <c r="DO1271" s="98" t="s">
        <v>216</v>
      </c>
      <c r="DP1271" s="98" t="s">
        <v>216</v>
      </c>
      <c r="DQ1271" s="98" t="s">
        <v>216</v>
      </c>
      <c r="DR1271" s="98" t="s">
        <v>216</v>
      </c>
      <c r="DS1271" s="98" t="s">
        <v>216</v>
      </c>
      <c r="DT1271" s="98" t="s">
        <v>216</v>
      </c>
      <c r="DU1271" s="98" t="s">
        <v>216</v>
      </c>
      <c r="DV1271" s="62">
        <f>IF(DP1270=0,0,(EB1275-EB1274)/DP1270)</f>
        <v>0</v>
      </c>
      <c r="DW1271" s="62">
        <f t="shared" ref="DW1271:EA1271" si="866">IF(DQ1270=0,0,(EC1275-EC1274)/DQ1270)</f>
        <v>0</v>
      </c>
      <c r="DX1271" s="62">
        <f t="shared" si="866"/>
        <v>0</v>
      </c>
      <c r="DY1271" s="62">
        <f t="shared" si="866"/>
        <v>0</v>
      </c>
      <c r="DZ1271" s="62">
        <f t="shared" si="866"/>
        <v>0</v>
      </c>
      <c r="EA1271" s="62">
        <f t="shared" si="866"/>
        <v>0</v>
      </c>
      <c r="EB1271" s="98" t="s">
        <v>216</v>
      </c>
      <c r="EC1271" s="98" t="s">
        <v>216</v>
      </c>
      <c r="ED1271" s="98" t="s">
        <v>216</v>
      </c>
      <c r="EE1271" s="98" t="s">
        <v>216</v>
      </c>
      <c r="EF1271" s="98" t="s">
        <v>216</v>
      </c>
      <c r="EG1271" s="98" t="s">
        <v>216</v>
      </c>
      <c r="EH1271" s="98" t="s">
        <v>216</v>
      </c>
      <c r="EI1271" s="98" t="s">
        <v>216</v>
      </c>
      <c r="EJ1271" s="98" t="s">
        <v>216</v>
      </c>
      <c r="EK1271" s="98" t="s">
        <v>216</v>
      </c>
      <c r="EL1271" s="98" t="s">
        <v>216</v>
      </c>
      <c r="EM1271" s="98" t="s">
        <v>216</v>
      </c>
      <c r="EN1271" s="98" t="s">
        <v>216</v>
      </c>
      <c r="EO1271" s="98" t="s">
        <v>216</v>
      </c>
      <c r="EP1271" s="98" t="s">
        <v>216</v>
      </c>
      <c r="EQ1271" s="62">
        <f>IF(EK1270=0,0,(EW1275-EW1274)/EK1270)</f>
        <v>0</v>
      </c>
      <c r="ER1271" s="62">
        <f t="shared" ref="ER1271:EV1271" si="867">IF(EL1270=0,0,(EX1275-EX1274)/EL1270)</f>
        <v>0</v>
      </c>
      <c r="ES1271" s="62">
        <f t="shared" si="867"/>
        <v>0</v>
      </c>
      <c r="ET1271" s="62">
        <f t="shared" si="867"/>
        <v>0</v>
      </c>
      <c r="EU1271" s="62">
        <f t="shared" si="867"/>
        <v>0</v>
      </c>
      <c r="EV1271" s="62">
        <f t="shared" si="867"/>
        <v>0</v>
      </c>
      <c r="EW1271" s="98" t="s">
        <v>216</v>
      </c>
      <c r="EX1271" s="98" t="s">
        <v>216</v>
      </c>
      <c r="EY1271" s="98" t="s">
        <v>216</v>
      </c>
      <c r="EZ1271" s="98" t="s">
        <v>216</v>
      </c>
      <c r="FA1271" s="98" t="s">
        <v>216</v>
      </c>
      <c r="FB1271" s="98" t="s">
        <v>216</v>
      </c>
      <c r="FC1271" s="98" t="s">
        <v>216</v>
      </c>
      <c r="FD1271" s="98" t="s">
        <v>216</v>
      </c>
      <c r="FE1271" s="98" t="s">
        <v>216</v>
      </c>
      <c r="FF1271" s="98" t="s">
        <v>216</v>
      </c>
      <c r="FG1271" s="98" t="s">
        <v>216</v>
      </c>
      <c r="FH1271" s="98" t="s">
        <v>216</v>
      </c>
      <c r="FI1271" s="98" t="s">
        <v>216</v>
      </c>
      <c r="FJ1271" s="98" t="s">
        <v>216</v>
      </c>
      <c r="FK1271" s="98" t="s">
        <v>216</v>
      </c>
      <c r="FL1271" s="62">
        <f>IF(FF1270=0,0,(FR1275-FR1274)/FF1270)</f>
        <v>0</v>
      </c>
      <c r="FM1271" s="62">
        <f t="shared" ref="FM1271:FQ1271" si="868">IF(FG1270=0,0,(FS1275-FS1274)/FG1270)</f>
        <v>0</v>
      </c>
      <c r="FN1271" s="62">
        <f t="shared" si="868"/>
        <v>0</v>
      </c>
      <c r="FO1271" s="62">
        <f t="shared" si="868"/>
        <v>0</v>
      </c>
      <c r="FP1271" s="62">
        <f t="shared" si="868"/>
        <v>0</v>
      </c>
      <c r="FQ1271" s="62">
        <f t="shared" si="868"/>
        <v>0</v>
      </c>
      <c r="FR1271" s="98" t="s">
        <v>216</v>
      </c>
      <c r="FS1271" s="98" t="s">
        <v>216</v>
      </c>
      <c r="FT1271" s="98" t="s">
        <v>216</v>
      </c>
      <c r="FU1271" s="98" t="s">
        <v>216</v>
      </c>
      <c r="FV1271" s="98" t="s">
        <v>216</v>
      </c>
      <c r="FW1271" s="98" t="s">
        <v>216</v>
      </c>
      <c r="FX1271" s="98" t="s">
        <v>216</v>
      </c>
      <c r="FY1271" s="98" t="s">
        <v>216</v>
      </c>
      <c r="FZ1271" s="98" t="s">
        <v>216</v>
      </c>
      <c r="GA1271" s="98" t="s">
        <v>216</v>
      </c>
      <c r="GB1271" s="98" t="s">
        <v>216</v>
      </c>
      <c r="GC1271" s="98" t="s">
        <v>216</v>
      </c>
      <c r="GD1271" s="98" t="s">
        <v>216</v>
      </c>
      <c r="GE1271" s="98" t="s">
        <v>216</v>
      </c>
      <c r="GF1271" s="98" t="s">
        <v>216</v>
      </c>
      <c r="GG1271" s="62">
        <f>IF(GA1270=0,0,(GM1275-GM1274)/GA1270)</f>
        <v>0</v>
      </c>
      <c r="GH1271" s="62">
        <f t="shared" ref="GH1271:GL1271" si="869">IF(GB1270=0,0,(GN1275-GN1274)/GB1270)</f>
        <v>0</v>
      </c>
      <c r="GI1271" s="62">
        <f t="shared" si="869"/>
        <v>0</v>
      </c>
      <c r="GJ1271" s="62">
        <f t="shared" si="869"/>
        <v>0</v>
      </c>
      <c r="GK1271" s="62">
        <f t="shared" si="869"/>
        <v>0</v>
      </c>
      <c r="GL1271" s="62">
        <f t="shared" si="869"/>
        <v>0</v>
      </c>
      <c r="GM1271" s="98" t="s">
        <v>216</v>
      </c>
      <c r="GN1271" s="98" t="s">
        <v>216</v>
      </c>
      <c r="GO1271" s="98" t="s">
        <v>216</v>
      </c>
      <c r="GP1271" s="98" t="s">
        <v>216</v>
      </c>
      <c r="GQ1271" s="98" t="s">
        <v>216</v>
      </c>
      <c r="GR1271" s="98" t="s">
        <v>216</v>
      </c>
      <c r="GS1271" s="98" t="s">
        <v>216</v>
      </c>
      <c r="GT1271" s="98" t="s">
        <v>216</v>
      </c>
      <c r="GU1271" s="98" t="s">
        <v>216</v>
      </c>
      <c r="GV1271" s="98" t="s">
        <v>216</v>
      </c>
      <c r="GW1271" s="98" t="s">
        <v>216</v>
      </c>
      <c r="GX1271" s="98" t="s">
        <v>216</v>
      </c>
      <c r="GY1271" s="98" t="s">
        <v>216</v>
      </c>
      <c r="GZ1271" s="98" t="s">
        <v>216</v>
      </c>
      <c r="HA1271" s="98" t="s">
        <v>216</v>
      </c>
      <c r="HB1271" s="62">
        <f>IF(GV1270=0,0,(HH1275-HH1274)/GV1270)</f>
        <v>1.1416944058</v>
      </c>
      <c r="HC1271" s="62">
        <f t="shared" ref="HC1271:HG1271" si="870">IF(GW1270=0,0,(HI1275-HI1274)/GW1270)</f>
        <v>1.1384349438000001</v>
      </c>
      <c r="HD1271" s="62">
        <f t="shared" si="870"/>
        <v>1.1914543606000001</v>
      </c>
      <c r="HE1271" s="62">
        <f t="shared" si="870"/>
        <v>0.35197230530000001</v>
      </c>
      <c r="HF1271" s="62">
        <f t="shared" si="870"/>
        <v>0.3325765873</v>
      </c>
      <c r="HG1271" s="62">
        <f t="shared" si="870"/>
        <v>0.32558172949999997</v>
      </c>
      <c r="HH1271" s="98" t="s">
        <v>216</v>
      </c>
      <c r="HI1271" s="98" t="s">
        <v>216</v>
      </c>
      <c r="HJ1271" s="98" t="s">
        <v>216</v>
      </c>
      <c r="HK1271" s="98" t="s">
        <v>216</v>
      </c>
      <c r="HL1271" s="98" t="s">
        <v>216</v>
      </c>
      <c r="HM1271" s="98" t="s">
        <v>216</v>
      </c>
      <c r="HN1271" s="98" t="s">
        <v>216</v>
      </c>
      <c r="HO1271" s="98" t="s">
        <v>216</v>
      </c>
      <c r="HP1271" s="98" t="s">
        <v>216</v>
      </c>
      <c r="HQ1271" s="98" t="s">
        <v>216</v>
      </c>
      <c r="HR1271" s="98" t="s">
        <v>216</v>
      </c>
      <c r="HS1271" s="98" t="s">
        <v>216</v>
      </c>
      <c r="HT1271" s="98" t="s">
        <v>216</v>
      </c>
      <c r="HU1271" s="98" t="s">
        <v>216</v>
      </c>
      <c r="HV1271" s="98" t="s">
        <v>216</v>
      </c>
      <c r="HW1271" s="62">
        <f>IF(HQ1270=0,0,(IC1275-IC1274)/HQ1270)</f>
        <v>0</v>
      </c>
      <c r="HX1271" s="62">
        <f t="shared" ref="HX1271:IB1271" si="871">IF(HR1270=0,0,(ID1275-ID1274)/HR1270)</f>
        <v>0</v>
      </c>
      <c r="HY1271" s="62">
        <f t="shared" si="871"/>
        <v>0</v>
      </c>
      <c r="HZ1271" s="62">
        <f t="shared" si="871"/>
        <v>0</v>
      </c>
      <c r="IA1271" s="62">
        <f t="shared" si="871"/>
        <v>0</v>
      </c>
      <c r="IB1271" s="62">
        <f t="shared" si="871"/>
        <v>0</v>
      </c>
      <c r="IC1271" s="98" t="s">
        <v>216</v>
      </c>
      <c r="ID1271" s="98" t="s">
        <v>216</v>
      </c>
      <c r="IE1271" s="98" t="s">
        <v>216</v>
      </c>
      <c r="IF1271" s="98" t="s">
        <v>216</v>
      </c>
      <c r="IG1271" s="98" t="s">
        <v>216</v>
      </c>
      <c r="IH1271" s="98" t="s">
        <v>216</v>
      </c>
      <c r="II1271" s="98" t="s">
        <v>216</v>
      </c>
      <c r="IJ1271" s="98" t="s">
        <v>216</v>
      </c>
      <c r="IK1271" s="98" t="s">
        <v>216</v>
      </c>
      <c r="IL1271" s="98" t="s">
        <v>216</v>
      </c>
      <c r="IM1271" s="98" t="s">
        <v>216</v>
      </c>
      <c r="IN1271" s="98" t="s">
        <v>216</v>
      </c>
      <c r="IO1271" s="98" t="s">
        <v>216</v>
      </c>
      <c r="IP1271" s="98" t="s">
        <v>216</v>
      </c>
      <c r="IQ1271" s="98" t="s">
        <v>216</v>
      </c>
      <c r="IR1271" s="62">
        <f>IF(IL1270=0,0,(IX1275-IX1274)/IL1270)</f>
        <v>0</v>
      </c>
      <c r="IS1271" s="62">
        <f t="shared" ref="IS1271:IW1271" si="872">IF(IM1270=0,0,(IY1275-IY1274)/IM1270)</f>
        <v>0</v>
      </c>
      <c r="IT1271" s="62">
        <f t="shared" si="872"/>
        <v>0</v>
      </c>
      <c r="IU1271" s="62">
        <f t="shared" si="872"/>
        <v>0</v>
      </c>
      <c r="IV1271" s="62">
        <f t="shared" si="872"/>
        <v>0</v>
      </c>
      <c r="IW1271" s="62">
        <f t="shared" si="872"/>
        <v>0</v>
      </c>
      <c r="IX1271" s="98" t="s">
        <v>216</v>
      </c>
      <c r="IY1271" s="98" t="s">
        <v>216</v>
      </c>
      <c r="IZ1271" s="98" t="s">
        <v>216</v>
      </c>
      <c r="JA1271" s="98" t="s">
        <v>216</v>
      </c>
      <c r="JB1271" s="98" t="s">
        <v>216</v>
      </c>
      <c r="JC1271" s="98" t="s">
        <v>216</v>
      </c>
      <c r="JD1271" s="98" t="s">
        <v>216</v>
      </c>
      <c r="JE1271" s="98" t="s">
        <v>216</v>
      </c>
      <c r="JF1271" s="98" t="s">
        <v>216</v>
      </c>
      <c r="JG1271" s="98" t="s">
        <v>216</v>
      </c>
      <c r="JH1271" s="98" t="s">
        <v>216</v>
      </c>
      <c r="JI1271" s="98" t="s">
        <v>216</v>
      </c>
      <c r="JJ1271" s="98" t="s">
        <v>216</v>
      </c>
      <c r="JK1271" s="98" t="s">
        <v>216</v>
      </c>
      <c r="JL1271" s="98" t="s">
        <v>216</v>
      </c>
      <c r="JM1271" s="62">
        <f>IF(JG1270=0,0,(JS1275-JS1274)/JG1270)</f>
        <v>0</v>
      </c>
      <c r="JN1271" s="62">
        <f t="shared" ref="JN1271:JR1271" si="873">IF(JH1270=0,0,(JT1275-JT1274)/JH1270)</f>
        <v>0</v>
      </c>
      <c r="JO1271" s="62">
        <f t="shared" si="873"/>
        <v>0</v>
      </c>
      <c r="JP1271" s="62">
        <f t="shared" si="873"/>
        <v>0</v>
      </c>
      <c r="JQ1271" s="62">
        <f t="shared" si="873"/>
        <v>0</v>
      </c>
      <c r="JR1271" s="62">
        <f t="shared" si="873"/>
        <v>0</v>
      </c>
      <c r="JS1271" s="98" t="s">
        <v>216</v>
      </c>
      <c r="JT1271" s="98" t="s">
        <v>216</v>
      </c>
      <c r="JU1271" s="98" t="s">
        <v>216</v>
      </c>
      <c r="JV1271" s="98" t="s">
        <v>216</v>
      </c>
      <c r="JW1271" s="98" t="s">
        <v>216</v>
      </c>
      <c r="JX1271" s="98" t="s">
        <v>216</v>
      </c>
      <c r="JY1271" s="98" t="s">
        <v>216</v>
      </c>
      <c r="JZ1271" s="98" t="s">
        <v>216</v>
      </c>
      <c r="KA1271" s="98" t="s">
        <v>216</v>
      </c>
      <c r="KB1271" s="98" t="s">
        <v>216</v>
      </c>
      <c r="KC1271" s="98" t="s">
        <v>216</v>
      </c>
      <c r="KD1271" s="98" t="s">
        <v>216</v>
      </c>
      <c r="KE1271" s="98" t="s">
        <v>216</v>
      </c>
      <c r="KF1271" s="98" t="s">
        <v>216</v>
      </c>
      <c r="KG1271" s="98" t="s">
        <v>216</v>
      </c>
      <c r="KH1271" s="62">
        <f>IF(KB1270=0,0,(KN1275-KN1274)/KB1270)</f>
        <v>0</v>
      </c>
      <c r="KI1271" s="62">
        <f t="shared" ref="KI1271:KM1271" si="874">IF(KC1270=0,0,(KO1275-KO1274)/KC1270)</f>
        <v>0</v>
      </c>
      <c r="KJ1271" s="62">
        <f t="shared" si="874"/>
        <v>0</v>
      </c>
      <c r="KK1271" s="62">
        <f t="shared" si="874"/>
        <v>0</v>
      </c>
      <c r="KL1271" s="62">
        <f t="shared" si="874"/>
        <v>0</v>
      </c>
      <c r="KM1271" s="62">
        <f t="shared" si="874"/>
        <v>0</v>
      </c>
      <c r="KN1271" s="98" t="s">
        <v>216</v>
      </c>
      <c r="KO1271" s="98" t="s">
        <v>216</v>
      </c>
      <c r="KP1271" s="98" t="s">
        <v>216</v>
      </c>
      <c r="KQ1271" s="98" t="s">
        <v>216</v>
      </c>
      <c r="KR1271" s="98" t="s">
        <v>216</v>
      </c>
      <c r="KS1271" s="98" t="s">
        <v>216</v>
      </c>
      <c r="KT1271" s="98" t="s">
        <v>216</v>
      </c>
      <c r="KU1271" s="98" t="s">
        <v>216</v>
      </c>
      <c r="KV1271" s="98" t="s">
        <v>216</v>
      </c>
      <c r="KW1271" s="98" t="s">
        <v>216</v>
      </c>
      <c r="KX1271" s="98" t="s">
        <v>216</v>
      </c>
      <c r="KY1271" s="98" t="s">
        <v>216</v>
      </c>
      <c r="KZ1271" s="98" t="s">
        <v>216</v>
      </c>
      <c r="LA1271" s="98" t="s">
        <v>216</v>
      </c>
      <c r="LB1271" s="98" t="s">
        <v>216</v>
      </c>
      <c r="LC1271" s="62">
        <f>IF(KW1270=0,0,(LI1275-LI1274)/KW1270)</f>
        <v>0</v>
      </c>
      <c r="LD1271" s="62">
        <f t="shared" ref="LD1271:LH1271" si="875">IF(KX1270=0,0,(LJ1275-LJ1274)/KX1270)</f>
        <v>0</v>
      </c>
      <c r="LE1271" s="62">
        <f t="shared" si="875"/>
        <v>0</v>
      </c>
      <c r="LF1271" s="62">
        <f t="shared" si="875"/>
        <v>0</v>
      </c>
      <c r="LG1271" s="62">
        <f t="shared" si="875"/>
        <v>0</v>
      </c>
      <c r="LH1271" s="62">
        <f t="shared" si="875"/>
        <v>0</v>
      </c>
      <c r="LI1271" s="98" t="s">
        <v>216</v>
      </c>
      <c r="LJ1271" s="98" t="s">
        <v>216</v>
      </c>
      <c r="LK1271" s="98" t="s">
        <v>216</v>
      </c>
      <c r="LL1271" s="98" t="s">
        <v>216</v>
      </c>
      <c r="LM1271" s="98" t="s">
        <v>216</v>
      </c>
      <c r="LN1271" s="98" t="s">
        <v>216</v>
      </c>
      <c r="LO1271" s="98" t="s">
        <v>216</v>
      </c>
      <c r="LP1271" s="98" t="s">
        <v>216</v>
      </c>
      <c r="LQ1271" s="98" t="s">
        <v>216</v>
      </c>
      <c r="LR1271" s="98" t="s">
        <v>216</v>
      </c>
      <c r="LS1271" s="98" t="s">
        <v>216</v>
      </c>
      <c r="LT1271" s="98" t="s">
        <v>216</v>
      </c>
      <c r="LU1271" s="98" t="s">
        <v>216</v>
      </c>
      <c r="LV1271" s="98" t="s">
        <v>216</v>
      </c>
      <c r="LW1271" s="98" t="s">
        <v>216</v>
      </c>
      <c r="LX1271" s="62">
        <f>IF(LR1270=0,0,(MD1275-MD1274)/LR1270)</f>
        <v>0</v>
      </c>
      <c r="LY1271" s="62">
        <f t="shared" ref="LY1271:MC1271" si="876">IF(LS1270=0,0,(ME1275-ME1274)/LS1270)</f>
        <v>0</v>
      </c>
      <c r="LZ1271" s="62">
        <f t="shared" si="876"/>
        <v>0</v>
      </c>
      <c r="MA1271" s="62">
        <f t="shared" si="876"/>
        <v>0</v>
      </c>
      <c r="MB1271" s="62">
        <f t="shared" si="876"/>
        <v>0</v>
      </c>
      <c r="MC1271" s="62">
        <f t="shared" si="876"/>
        <v>0</v>
      </c>
      <c r="MD1271" s="98" t="s">
        <v>216</v>
      </c>
      <c r="ME1271" s="98" t="s">
        <v>216</v>
      </c>
      <c r="MF1271" s="98" t="s">
        <v>216</v>
      </c>
      <c r="MG1271" s="98" t="s">
        <v>216</v>
      </c>
      <c r="MH1271" s="98" t="s">
        <v>216</v>
      </c>
      <c r="MI1271" s="98" t="s">
        <v>216</v>
      </c>
      <c r="MJ1271" s="98" t="s">
        <v>216</v>
      </c>
      <c r="MK1271" s="98" t="s">
        <v>216</v>
      </c>
      <c r="ML1271" s="98" t="s">
        <v>216</v>
      </c>
      <c r="MM1271" s="98" t="s">
        <v>216</v>
      </c>
      <c r="MN1271" s="98" t="s">
        <v>216</v>
      </c>
      <c r="MO1271" s="98" t="s">
        <v>216</v>
      </c>
      <c r="MP1271" s="98" t="s">
        <v>216</v>
      </c>
      <c r="MQ1271" s="98" t="s">
        <v>216</v>
      </c>
      <c r="MR1271" s="98" t="s">
        <v>216</v>
      </c>
      <c r="MS1271" s="62">
        <f>IF(MM1270=0,0,(MY1275-MY1274)/MM1270)</f>
        <v>0</v>
      </c>
      <c r="MT1271" s="62">
        <f t="shared" ref="MT1271:MX1271" si="877">IF(MN1270=0,0,(MZ1275-MZ1274)/MN1270)</f>
        <v>0</v>
      </c>
      <c r="MU1271" s="62">
        <f t="shared" si="877"/>
        <v>0</v>
      </c>
      <c r="MV1271" s="62">
        <f t="shared" si="877"/>
        <v>0</v>
      </c>
      <c r="MW1271" s="62">
        <f t="shared" si="877"/>
        <v>0</v>
      </c>
      <c r="MX1271" s="62">
        <f t="shared" si="877"/>
        <v>0</v>
      </c>
      <c r="MY1271" s="98" t="s">
        <v>216</v>
      </c>
      <c r="MZ1271" s="98" t="s">
        <v>216</v>
      </c>
      <c r="NA1271" s="98" t="s">
        <v>216</v>
      </c>
      <c r="NB1271" s="98" t="s">
        <v>216</v>
      </c>
      <c r="NC1271" s="98" t="s">
        <v>216</v>
      </c>
      <c r="ND1271" s="98" t="s">
        <v>216</v>
      </c>
      <c r="NE1271" s="98" t="s">
        <v>216</v>
      </c>
      <c r="NF1271" s="98" t="s">
        <v>216</v>
      </c>
      <c r="NG1271" s="98" t="s">
        <v>216</v>
      </c>
      <c r="NH1271" s="98" t="s">
        <v>216</v>
      </c>
      <c r="NI1271" s="98" t="s">
        <v>216</v>
      </c>
      <c r="NJ1271" s="98" t="s">
        <v>216</v>
      </c>
      <c r="NK1271" s="98" t="s">
        <v>216</v>
      </c>
      <c r="NL1271" s="98" t="s">
        <v>216</v>
      </c>
      <c r="NM1271" s="98" t="s">
        <v>216</v>
      </c>
      <c r="NN1271" s="62">
        <f>IF(NH1270=0,0,(NT1275-NT1274)/NH1270)</f>
        <v>0</v>
      </c>
      <c r="NO1271" s="62">
        <f t="shared" ref="NO1271:NS1271" si="878">IF(NI1270=0,0,(NU1275-NU1274)/NI1270)</f>
        <v>0</v>
      </c>
      <c r="NP1271" s="62">
        <f t="shared" si="878"/>
        <v>0</v>
      </c>
      <c r="NQ1271" s="62">
        <f t="shared" si="878"/>
        <v>0</v>
      </c>
      <c r="NR1271" s="62">
        <f t="shared" si="878"/>
        <v>0</v>
      </c>
      <c r="NS1271" s="62">
        <f t="shared" si="878"/>
        <v>0</v>
      </c>
      <c r="NT1271" s="98" t="s">
        <v>216</v>
      </c>
      <c r="NU1271" s="98" t="s">
        <v>216</v>
      </c>
      <c r="NV1271" s="98" t="s">
        <v>216</v>
      </c>
      <c r="NW1271" s="98" t="s">
        <v>216</v>
      </c>
      <c r="NX1271" s="98" t="s">
        <v>216</v>
      </c>
      <c r="NY1271" s="98" t="s">
        <v>216</v>
      </c>
      <c r="NZ1271" s="98" t="s">
        <v>216</v>
      </c>
      <c r="OA1271" s="98" t="s">
        <v>216</v>
      </c>
      <c r="OB1271" s="98" t="s">
        <v>216</v>
      </c>
      <c r="OC1271" s="98" t="s">
        <v>216</v>
      </c>
      <c r="OD1271" s="98" t="s">
        <v>216</v>
      </c>
      <c r="OE1271" s="98" t="s">
        <v>216</v>
      </c>
      <c r="OF1271" s="98" t="s">
        <v>216</v>
      </c>
      <c r="OG1271" s="98" t="s">
        <v>216</v>
      </c>
      <c r="OH1271" s="98" t="s">
        <v>216</v>
      </c>
      <c r="OI1271" s="62">
        <f>IF(OC1270=0,0,(OO1275-OO1274)/OC1270)</f>
        <v>0</v>
      </c>
      <c r="OJ1271" s="62">
        <f t="shared" ref="OJ1271:ON1271" si="879">IF(OD1270=0,0,(OP1275-OP1274)/OD1270)</f>
        <v>0</v>
      </c>
      <c r="OK1271" s="62">
        <f t="shared" si="879"/>
        <v>0</v>
      </c>
      <c r="OL1271" s="62">
        <f t="shared" si="879"/>
        <v>0</v>
      </c>
      <c r="OM1271" s="62">
        <f t="shared" si="879"/>
        <v>0</v>
      </c>
      <c r="ON1271" s="62">
        <f t="shared" si="879"/>
        <v>0</v>
      </c>
      <c r="OO1271" s="98" t="s">
        <v>216</v>
      </c>
      <c r="OP1271" s="98" t="s">
        <v>216</v>
      </c>
      <c r="OQ1271" s="98" t="s">
        <v>216</v>
      </c>
      <c r="OR1271" s="98" t="s">
        <v>216</v>
      </c>
      <c r="OS1271" s="98" t="s">
        <v>216</v>
      </c>
      <c r="OT1271" s="98" t="s">
        <v>216</v>
      </c>
      <c r="OU1271" s="98" t="s">
        <v>216</v>
      </c>
      <c r="OV1271" s="98" t="s">
        <v>216</v>
      </c>
      <c r="OW1271" s="98" t="s">
        <v>216</v>
      </c>
      <c r="OX1271" s="98" t="s">
        <v>216</v>
      </c>
      <c r="OY1271" s="98" t="s">
        <v>216</v>
      </c>
      <c r="OZ1271" s="98" t="s">
        <v>216</v>
      </c>
      <c r="PA1271" s="98" t="s">
        <v>216</v>
      </c>
      <c r="PB1271" s="98" t="s">
        <v>216</v>
      </c>
      <c r="PC1271" s="98" t="s">
        <v>216</v>
      </c>
      <c r="PD1271" s="62">
        <f>IF(OX1270=0,0,(PJ1275-PJ1274)/OX1270)</f>
        <v>0</v>
      </c>
      <c r="PE1271" s="62">
        <f t="shared" ref="PE1271:PI1271" si="880">IF(OY1270=0,0,(PK1275-PK1274)/OY1270)</f>
        <v>0</v>
      </c>
      <c r="PF1271" s="62">
        <f t="shared" si="880"/>
        <v>0</v>
      </c>
      <c r="PG1271" s="62">
        <f t="shared" si="880"/>
        <v>0</v>
      </c>
      <c r="PH1271" s="62">
        <f t="shared" si="880"/>
        <v>0</v>
      </c>
      <c r="PI1271" s="62">
        <f t="shared" si="880"/>
        <v>0</v>
      </c>
      <c r="PJ1271" s="98" t="s">
        <v>216</v>
      </c>
      <c r="PK1271" s="98" t="s">
        <v>216</v>
      </c>
      <c r="PL1271" s="98" t="s">
        <v>216</v>
      </c>
      <c r="PM1271" s="98" t="s">
        <v>216</v>
      </c>
      <c r="PN1271" s="98" t="s">
        <v>216</v>
      </c>
      <c r="PO1271" s="98" t="s">
        <v>216</v>
      </c>
      <c r="PP1271" s="98" t="s">
        <v>216</v>
      </c>
      <c r="PQ1271" s="98" t="s">
        <v>216</v>
      </c>
      <c r="PR1271" s="98" t="s">
        <v>216</v>
      </c>
      <c r="PS1271" s="98" t="s">
        <v>216</v>
      </c>
      <c r="PT1271" s="98" t="s">
        <v>216</v>
      </c>
      <c r="PU1271" s="98" t="s">
        <v>216</v>
      </c>
      <c r="PV1271" s="98" t="s">
        <v>216</v>
      </c>
      <c r="PW1271" s="98" t="s">
        <v>216</v>
      </c>
      <c r="PX1271" s="98" t="s">
        <v>216</v>
      </c>
      <c r="PY1271" s="62">
        <f>IF(PS1270=0,0,(QE1275-QE1274)/PS1270)</f>
        <v>0</v>
      </c>
      <c r="PZ1271" s="62">
        <f t="shared" ref="PZ1271:QD1271" si="881">IF(PT1270=0,0,(QF1275-QF1274)/PT1270)</f>
        <v>0</v>
      </c>
      <c r="QA1271" s="62">
        <f t="shared" si="881"/>
        <v>0</v>
      </c>
      <c r="QB1271" s="62">
        <f t="shared" si="881"/>
        <v>0</v>
      </c>
      <c r="QC1271" s="62">
        <f t="shared" si="881"/>
        <v>0</v>
      </c>
      <c r="QD1271" s="62">
        <f t="shared" si="881"/>
        <v>0</v>
      </c>
      <c r="QE1271" s="98" t="s">
        <v>216</v>
      </c>
      <c r="QF1271" s="98" t="s">
        <v>216</v>
      </c>
      <c r="QG1271" s="98" t="s">
        <v>216</v>
      </c>
      <c r="QH1271" s="98" t="s">
        <v>216</v>
      </c>
      <c r="QI1271" s="98" t="s">
        <v>216</v>
      </c>
      <c r="QJ1271" s="98" t="s">
        <v>216</v>
      </c>
      <c r="QK1271" s="98" t="s">
        <v>216</v>
      </c>
      <c r="QL1271" s="98" t="s">
        <v>216</v>
      </c>
      <c r="QM1271" s="98" t="s">
        <v>216</v>
      </c>
      <c r="QN1271" s="98" t="s">
        <v>216</v>
      </c>
      <c r="QO1271" s="98" t="s">
        <v>216</v>
      </c>
      <c r="QP1271" s="98" t="s">
        <v>216</v>
      </c>
      <c r="QQ1271" s="98" t="s">
        <v>216</v>
      </c>
      <c r="QR1271" s="98" t="s">
        <v>216</v>
      </c>
      <c r="QS1271" s="98" t="s">
        <v>216</v>
      </c>
      <c r="QT1271" s="62">
        <f>IF(QN1270=0,0,(QZ1275-QZ1274)/QN1270)</f>
        <v>0</v>
      </c>
      <c r="QU1271" s="62">
        <f t="shared" ref="QU1271:QY1271" si="882">IF(QO1270=0,0,(RA1275-RA1274)/QO1270)</f>
        <v>0</v>
      </c>
      <c r="QV1271" s="62">
        <f t="shared" si="882"/>
        <v>0</v>
      </c>
      <c r="QW1271" s="62">
        <f t="shared" si="882"/>
        <v>0</v>
      </c>
      <c r="QX1271" s="62">
        <f t="shared" si="882"/>
        <v>0</v>
      </c>
      <c r="QY1271" s="62">
        <f t="shared" si="882"/>
        <v>0</v>
      </c>
      <c r="QZ1271" s="98" t="s">
        <v>216</v>
      </c>
      <c r="RA1271" s="98" t="s">
        <v>216</v>
      </c>
      <c r="RB1271" s="98" t="s">
        <v>216</v>
      </c>
      <c r="RC1271" s="98" t="s">
        <v>216</v>
      </c>
      <c r="RD1271" s="98" t="s">
        <v>216</v>
      </c>
      <c r="RE1271" s="98" t="s">
        <v>216</v>
      </c>
      <c r="RF1271" s="98" t="s">
        <v>216</v>
      </c>
      <c r="RG1271" s="98" t="s">
        <v>216</v>
      </c>
      <c r="RH1271" s="98" t="s">
        <v>216</v>
      </c>
      <c r="RI1271" s="98" t="s">
        <v>216</v>
      </c>
      <c r="RJ1271" s="98" t="s">
        <v>216</v>
      </c>
      <c r="RK1271" s="98" t="s">
        <v>216</v>
      </c>
      <c r="RL1271" s="98" t="s">
        <v>216</v>
      </c>
      <c r="RM1271" s="98" t="s">
        <v>216</v>
      </c>
      <c r="RN1271" s="98" t="s">
        <v>216</v>
      </c>
      <c r="RO1271" s="62">
        <f>IF(RI1270=0,0,(RU1275-RU1274)/RI1270)</f>
        <v>0</v>
      </c>
      <c r="RP1271" s="62">
        <f t="shared" ref="RP1271:RT1271" si="883">IF(RJ1270=0,0,(RV1275-RV1274)/RJ1270)</f>
        <v>0</v>
      </c>
      <c r="RQ1271" s="62">
        <f t="shared" si="883"/>
        <v>0</v>
      </c>
      <c r="RR1271" s="62">
        <f t="shared" si="883"/>
        <v>0</v>
      </c>
      <c r="RS1271" s="62">
        <f t="shared" si="883"/>
        <v>0</v>
      </c>
      <c r="RT1271" s="62">
        <f t="shared" si="883"/>
        <v>0</v>
      </c>
      <c r="RU1271" s="98" t="s">
        <v>216</v>
      </c>
      <c r="RV1271" s="98" t="s">
        <v>216</v>
      </c>
      <c r="RW1271" s="98" t="s">
        <v>216</v>
      </c>
      <c r="RX1271" s="98" t="s">
        <v>216</v>
      </c>
      <c r="RY1271" s="98" t="s">
        <v>216</v>
      </c>
      <c r="RZ1271" s="98" t="s">
        <v>216</v>
      </c>
      <c r="SA1271" s="98" t="s">
        <v>216</v>
      </c>
      <c r="SB1271" s="98" t="s">
        <v>216</v>
      </c>
      <c r="SC1271" s="98" t="s">
        <v>216</v>
      </c>
      <c r="SD1271" s="98" t="s">
        <v>216</v>
      </c>
      <c r="SE1271" s="98" t="s">
        <v>216</v>
      </c>
      <c r="SF1271" s="98" t="s">
        <v>216</v>
      </c>
      <c r="SG1271" s="98" t="s">
        <v>216</v>
      </c>
      <c r="SH1271" s="98" t="s">
        <v>216</v>
      </c>
      <c r="SI1271" s="98" t="s">
        <v>216</v>
      </c>
      <c r="SJ1271" s="62">
        <f>IF(SD1270=0,0,(SP1275-SP1274)/SD1270)</f>
        <v>0</v>
      </c>
      <c r="SK1271" s="62">
        <f t="shared" ref="SK1271:SO1271" si="884">IF(SE1270=0,0,(SQ1275-SQ1274)/SE1270)</f>
        <v>0</v>
      </c>
      <c r="SL1271" s="62">
        <f t="shared" si="884"/>
        <v>0</v>
      </c>
      <c r="SM1271" s="62">
        <f t="shared" si="884"/>
        <v>0</v>
      </c>
      <c r="SN1271" s="62">
        <f t="shared" si="884"/>
        <v>0</v>
      </c>
      <c r="SO1271" s="62">
        <f t="shared" si="884"/>
        <v>0</v>
      </c>
      <c r="SP1271" s="98" t="s">
        <v>216</v>
      </c>
      <c r="SQ1271" s="98" t="s">
        <v>216</v>
      </c>
      <c r="SR1271" s="98" t="s">
        <v>216</v>
      </c>
      <c r="SS1271" s="98" t="s">
        <v>216</v>
      </c>
      <c r="ST1271" s="98" t="s">
        <v>216</v>
      </c>
      <c r="SU1271" s="98" t="s">
        <v>216</v>
      </c>
      <c r="SV1271" s="98" t="s">
        <v>216</v>
      </c>
      <c r="SW1271" s="98" t="s">
        <v>216</v>
      </c>
      <c r="SX1271" s="98" t="s">
        <v>216</v>
      </c>
      <c r="SY1271" s="98" t="s">
        <v>216</v>
      </c>
      <c r="SZ1271" s="98" t="s">
        <v>216</v>
      </c>
      <c r="TA1271" s="98" t="s">
        <v>216</v>
      </c>
      <c r="TB1271" s="98" t="s">
        <v>216</v>
      </c>
      <c r="TC1271" s="98" t="s">
        <v>216</v>
      </c>
      <c r="TD1271" s="98" t="s">
        <v>216</v>
      </c>
      <c r="TE1271" s="62">
        <f>IF(SY1270=0,0,(TK1275-TK1274)/SY1270)</f>
        <v>0</v>
      </c>
      <c r="TF1271" s="62">
        <f t="shared" ref="TF1271:TJ1271" si="885">IF(SZ1270=0,0,(TL1275-TL1274)/SZ1270)</f>
        <v>0</v>
      </c>
      <c r="TG1271" s="62">
        <f t="shared" si="885"/>
        <v>0</v>
      </c>
      <c r="TH1271" s="62">
        <f t="shared" si="885"/>
        <v>0</v>
      </c>
      <c r="TI1271" s="62">
        <f t="shared" si="885"/>
        <v>0</v>
      </c>
      <c r="TJ1271" s="62">
        <f t="shared" si="885"/>
        <v>0</v>
      </c>
      <c r="TK1271" s="98" t="s">
        <v>216</v>
      </c>
      <c r="TL1271" s="98" t="s">
        <v>216</v>
      </c>
      <c r="TM1271" s="98" t="s">
        <v>216</v>
      </c>
      <c r="TN1271" s="98" t="s">
        <v>216</v>
      </c>
      <c r="TO1271" s="98" t="s">
        <v>216</v>
      </c>
      <c r="TP1271" s="98" t="s">
        <v>216</v>
      </c>
      <c r="TQ1271" s="98" t="s">
        <v>216</v>
      </c>
      <c r="TR1271" s="98" t="s">
        <v>216</v>
      </c>
      <c r="TS1271" s="98" t="s">
        <v>216</v>
      </c>
      <c r="TT1271" s="98" t="s">
        <v>216</v>
      </c>
      <c r="TU1271" s="98" t="s">
        <v>216</v>
      </c>
      <c r="TV1271" s="98" t="s">
        <v>216</v>
      </c>
      <c r="TW1271" s="98" t="s">
        <v>216</v>
      </c>
      <c r="TX1271" s="98" t="s">
        <v>216</v>
      </c>
      <c r="TY1271" s="98" t="s">
        <v>216</v>
      </c>
      <c r="TZ1271" s="62">
        <f>IF(TT1270=0,0,(UF1275-UF1274)/TT1270)</f>
        <v>0</v>
      </c>
      <c r="UA1271" s="62">
        <f t="shared" ref="UA1271:UE1271" si="886">IF(TU1270=0,0,(UG1275-UG1274)/TU1270)</f>
        <v>0</v>
      </c>
      <c r="UB1271" s="62">
        <f t="shared" si="886"/>
        <v>0</v>
      </c>
      <c r="UC1271" s="62">
        <f t="shared" si="886"/>
        <v>0</v>
      </c>
      <c r="UD1271" s="62">
        <f t="shared" si="886"/>
        <v>0</v>
      </c>
      <c r="UE1271" s="62">
        <f t="shared" si="886"/>
        <v>0</v>
      </c>
      <c r="UF1271" s="98" t="s">
        <v>216</v>
      </c>
      <c r="UG1271" s="98" t="s">
        <v>216</v>
      </c>
      <c r="UH1271" s="98" t="s">
        <v>216</v>
      </c>
      <c r="UI1271" s="98" t="s">
        <v>216</v>
      </c>
      <c r="UJ1271" s="98" t="s">
        <v>216</v>
      </c>
      <c r="UK1271" s="98" t="s">
        <v>216</v>
      </c>
      <c r="UL1271" s="98" t="s">
        <v>216</v>
      </c>
      <c r="UM1271" s="98" t="s">
        <v>216</v>
      </c>
      <c r="UN1271" s="98" t="s">
        <v>216</v>
      </c>
      <c r="UO1271" s="98" t="s">
        <v>216</v>
      </c>
      <c r="UP1271" s="98" t="s">
        <v>216</v>
      </c>
      <c r="UQ1271" s="98" t="s">
        <v>216</v>
      </c>
      <c r="UR1271" s="98" t="s">
        <v>216</v>
      </c>
      <c r="US1271" s="98" t="s">
        <v>216</v>
      </c>
      <c r="UT1271" s="98" t="s">
        <v>216</v>
      </c>
      <c r="UU1271" s="62">
        <f>IF(UO1270=0,0,(VA1275-VA1274)/UO1270)</f>
        <v>1.1191017932</v>
      </c>
      <c r="UV1271" s="62">
        <f t="shared" ref="UV1271:UZ1271" si="887">IF(UP1270=0,0,(VB1275-VB1274)/UP1270)</f>
        <v>1.1719810724999999</v>
      </c>
      <c r="UW1271" s="62">
        <f t="shared" si="887"/>
        <v>1.2380485822</v>
      </c>
      <c r="UX1271" s="62">
        <f t="shared" si="887"/>
        <v>0.13093817899999999</v>
      </c>
      <c r="UY1271" s="62">
        <f t="shared" si="887"/>
        <v>0.12435345189999999</v>
      </c>
      <c r="UZ1271" s="62">
        <f t="shared" si="887"/>
        <v>0.12170712660000001</v>
      </c>
      <c r="VA1271" s="98" t="s">
        <v>216</v>
      </c>
      <c r="VB1271" s="98" t="s">
        <v>216</v>
      </c>
      <c r="VC1271" s="98" t="s">
        <v>216</v>
      </c>
      <c r="VD1271" s="98" t="s">
        <v>216</v>
      </c>
      <c r="VE1271" s="98" t="s">
        <v>216</v>
      </c>
      <c r="VF1271" s="98" t="s">
        <v>216</v>
      </c>
      <c r="VG1271" s="98" t="s">
        <v>216</v>
      </c>
      <c r="VH1271" s="98" t="s">
        <v>216</v>
      </c>
      <c r="VI1271" s="98" t="s">
        <v>216</v>
      </c>
      <c r="VJ1271" s="98" t="s">
        <v>216</v>
      </c>
      <c r="VK1271" s="98" t="s">
        <v>216</v>
      </c>
      <c r="VL1271" s="98" t="s">
        <v>216</v>
      </c>
      <c r="VM1271" s="98" t="s">
        <v>216</v>
      </c>
      <c r="VN1271" s="98" t="s">
        <v>216</v>
      </c>
      <c r="VO1271" s="98" t="s">
        <v>216</v>
      </c>
      <c r="VP1271" s="62">
        <f>IF(VJ1270=0,0,(VV1275-VV1274)/VJ1270)</f>
        <v>0</v>
      </c>
      <c r="VQ1271" s="62">
        <f t="shared" ref="VQ1271:VU1271" si="888">IF(VK1270=0,0,(VW1275-VW1274)/VK1270)</f>
        <v>0</v>
      </c>
      <c r="VR1271" s="62">
        <f t="shared" si="888"/>
        <v>0</v>
      </c>
      <c r="VS1271" s="62">
        <f t="shared" si="888"/>
        <v>0</v>
      </c>
      <c r="VT1271" s="62">
        <f t="shared" si="888"/>
        <v>0</v>
      </c>
      <c r="VU1271" s="62">
        <f t="shared" si="888"/>
        <v>0</v>
      </c>
      <c r="VV1271" s="98" t="s">
        <v>216</v>
      </c>
      <c r="VW1271" s="98" t="s">
        <v>216</v>
      </c>
      <c r="VX1271" s="98" t="s">
        <v>216</v>
      </c>
      <c r="VY1271" s="98" t="s">
        <v>216</v>
      </c>
      <c r="VZ1271" s="98" t="s">
        <v>216</v>
      </c>
      <c r="WA1271" s="98" t="s">
        <v>216</v>
      </c>
      <c r="WB1271" s="98" t="s">
        <v>216</v>
      </c>
      <c r="WC1271" s="98" t="s">
        <v>216</v>
      </c>
      <c r="WD1271" s="98" t="s">
        <v>216</v>
      </c>
      <c r="WE1271" s="98" t="s">
        <v>216</v>
      </c>
      <c r="WF1271" s="98" t="s">
        <v>216</v>
      </c>
      <c r="WG1271" s="98" t="s">
        <v>216</v>
      </c>
      <c r="WH1271" s="98" t="s">
        <v>216</v>
      </c>
      <c r="WI1271" s="98" t="s">
        <v>216</v>
      </c>
      <c r="WJ1271" s="98" t="s">
        <v>216</v>
      </c>
      <c r="WK1271" s="62">
        <f>IF(WE1270=0,0,(WQ1275-WQ1274)/WE1270)</f>
        <v>0</v>
      </c>
      <c r="WL1271" s="62">
        <f t="shared" ref="WL1271:WP1271" si="889">IF(WF1270=0,0,(WR1275-WR1274)/WF1270)</f>
        <v>0</v>
      </c>
      <c r="WM1271" s="62">
        <f t="shared" si="889"/>
        <v>0</v>
      </c>
      <c r="WN1271" s="62">
        <f t="shared" si="889"/>
        <v>0</v>
      </c>
      <c r="WO1271" s="62">
        <f t="shared" si="889"/>
        <v>0</v>
      </c>
      <c r="WP1271" s="62">
        <f t="shared" si="889"/>
        <v>0</v>
      </c>
      <c r="WQ1271" s="98" t="s">
        <v>216</v>
      </c>
      <c r="WR1271" s="98" t="s">
        <v>216</v>
      </c>
      <c r="WS1271" s="98" t="s">
        <v>216</v>
      </c>
      <c r="WT1271" s="98" t="s">
        <v>216</v>
      </c>
      <c r="WU1271" s="98" t="s">
        <v>216</v>
      </c>
      <c r="WV1271" s="98" t="s">
        <v>216</v>
      </c>
      <c r="WW1271" s="98" t="s">
        <v>216</v>
      </c>
      <c r="WX1271" s="98" t="s">
        <v>216</v>
      </c>
      <c r="WY1271" s="98" t="s">
        <v>216</v>
      </c>
      <c r="WZ1271" s="98" t="s">
        <v>216</v>
      </c>
      <c r="XA1271" s="98" t="s">
        <v>216</v>
      </c>
      <c r="XB1271" s="98" t="s">
        <v>216</v>
      </c>
      <c r="XC1271" s="98" t="s">
        <v>216</v>
      </c>
      <c r="XD1271" s="98" t="s">
        <v>216</v>
      </c>
      <c r="XE1271" s="98" t="s">
        <v>216</v>
      </c>
      <c r="XF1271" s="62">
        <f>IF(WZ1270=0,0,(XL1275-XL1274)/WZ1270)</f>
        <v>0</v>
      </c>
      <c r="XG1271" s="62">
        <f t="shared" ref="XG1271:XK1271" si="890">IF(XA1270=0,0,(XM1275-XM1274)/XA1270)</f>
        <v>0</v>
      </c>
      <c r="XH1271" s="62">
        <f t="shared" si="890"/>
        <v>0</v>
      </c>
      <c r="XI1271" s="62">
        <f t="shared" si="890"/>
        <v>0</v>
      </c>
      <c r="XJ1271" s="62">
        <f t="shared" si="890"/>
        <v>0</v>
      </c>
      <c r="XK1271" s="62">
        <f t="shared" si="890"/>
        <v>0</v>
      </c>
      <c r="XL1271" s="98" t="s">
        <v>216</v>
      </c>
      <c r="XM1271" s="98" t="s">
        <v>216</v>
      </c>
      <c r="XN1271" s="98" t="s">
        <v>216</v>
      </c>
      <c r="XO1271" s="98" t="s">
        <v>216</v>
      </c>
      <c r="XP1271" s="98" t="s">
        <v>216</v>
      </c>
      <c r="XQ1271" s="98" t="s">
        <v>216</v>
      </c>
      <c r="XR1271" s="98" t="s">
        <v>216</v>
      </c>
      <c r="XS1271" s="98" t="s">
        <v>216</v>
      </c>
      <c r="XT1271" s="98" t="s">
        <v>216</v>
      </c>
      <c r="XU1271" s="98" t="s">
        <v>216</v>
      </c>
      <c r="XV1271" s="98" t="s">
        <v>216</v>
      </c>
      <c r="XW1271" s="98" t="s">
        <v>216</v>
      </c>
      <c r="XX1271" s="98" t="s">
        <v>216</v>
      </c>
      <c r="XY1271" s="98" t="s">
        <v>216</v>
      </c>
      <c r="XZ1271" s="98" t="s">
        <v>216</v>
      </c>
      <c r="YA1271" s="62">
        <f>IF(XU1270=0,0,(YG1275-YG1274)/XU1270)</f>
        <v>0</v>
      </c>
      <c r="YB1271" s="62">
        <f t="shared" ref="YB1271:YF1271" si="891">IF(XV1270=0,0,(YH1275-YH1274)/XV1270)</f>
        <v>0</v>
      </c>
      <c r="YC1271" s="62">
        <f t="shared" si="891"/>
        <v>0</v>
      </c>
      <c r="YD1271" s="62">
        <f t="shared" si="891"/>
        <v>0</v>
      </c>
      <c r="YE1271" s="62">
        <f t="shared" si="891"/>
        <v>0</v>
      </c>
      <c r="YF1271" s="62">
        <f t="shared" si="891"/>
        <v>0</v>
      </c>
      <c r="YG1271" s="98" t="s">
        <v>216</v>
      </c>
      <c r="YH1271" s="98" t="s">
        <v>216</v>
      </c>
      <c r="YI1271" s="98" t="s">
        <v>216</v>
      </c>
      <c r="YJ1271" s="98" t="s">
        <v>216</v>
      </c>
      <c r="YK1271" s="98" t="s">
        <v>216</v>
      </c>
      <c r="YL1271" s="98" t="s">
        <v>216</v>
      </c>
      <c r="YM1271" s="98" t="s">
        <v>216</v>
      </c>
      <c r="YN1271" s="98" t="s">
        <v>216</v>
      </c>
      <c r="YO1271" s="98" t="s">
        <v>216</v>
      </c>
      <c r="YP1271" s="98" t="s">
        <v>216</v>
      </c>
      <c r="YQ1271" s="98" t="s">
        <v>216</v>
      </c>
      <c r="YR1271" s="98" t="s">
        <v>216</v>
      </c>
      <c r="YS1271" s="98" t="s">
        <v>216</v>
      </c>
      <c r="YT1271" s="98" t="s">
        <v>216</v>
      </c>
      <c r="YU1271" s="98" t="s">
        <v>216</v>
      </c>
      <c r="YV1271" s="62">
        <f>IF(YP1270=0,0,(ZB1275-ZB1274)/YP1270)</f>
        <v>1.1253904585000001</v>
      </c>
      <c r="YW1271" s="62">
        <f t="shared" ref="YW1271:ZA1271" si="892">IF(YQ1270=0,0,(ZC1275-ZC1274)/YQ1270)</f>
        <v>1.1626434903</v>
      </c>
      <c r="YX1271" s="62">
        <f t="shared" si="892"/>
        <v>1.2250790566</v>
      </c>
      <c r="YY1271" s="62">
        <f t="shared" si="892"/>
        <v>0.1930069264</v>
      </c>
      <c r="YZ1271" s="62">
        <f t="shared" si="892"/>
        <v>0.18281540730000001</v>
      </c>
      <c r="ZA1271" s="62">
        <f t="shared" si="892"/>
        <v>0.17893771729999999</v>
      </c>
      <c r="ZB1271" s="98" t="s">
        <v>216</v>
      </c>
      <c r="ZC1271" s="98" t="s">
        <v>216</v>
      </c>
      <c r="ZD1271" s="98" t="s">
        <v>216</v>
      </c>
      <c r="ZE1271" s="98" t="s">
        <v>216</v>
      </c>
      <c r="ZF1271" s="98" t="s">
        <v>216</v>
      </c>
      <c r="ZG1271" s="98" t="s">
        <v>216</v>
      </c>
    </row>
    <row r="1272" spans="1:683" s="69" customFormat="1" ht="24">
      <c r="A1272" s="42" t="s">
        <v>230</v>
      </c>
      <c r="B1272" s="265"/>
      <c r="C1272" s="64" t="s">
        <v>106</v>
      </c>
      <c r="D1272" s="316"/>
      <c r="E1272" s="317"/>
      <c r="F1272" s="65"/>
      <c r="G1272" s="65"/>
      <c r="H1272" s="65"/>
      <c r="I1272" s="102"/>
      <c r="J1272" s="102"/>
      <c r="K1272" s="102"/>
      <c r="L1272" s="98" t="s">
        <v>216</v>
      </c>
      <c r="M1272" s="98" t="s">
        <v>216</v>
      </c>
      <c r="N1272" s="98" t="s">
        <v>216</v>
      </c>
      <c r="O1272" s="98" t="s">
        <v>216</v>
      </c>
      <c r="P1272" s="98" t="s">
        <v>216</v>
      </c>
      <c r="Q1272" s="98" t="s">
        <v>216</v>
      </c>
      <c r="R1272" s="98" t="s">
        <v>216</v>
      </c>
      <c r="S1272" s="98" t="s">
        <v>216</v>
      </c>
      <c r="T1272" s="98" t="s">
        <v>216</v>
      </c>
      <c r="U1272" s="98" t="s">
        <v>216</v>
      </c>
      <c r="V1272" s="98" t="s">
        <v>216</v>
      </c>
      <c r="W1272" s="98" t="s">
        <v>216</v>
      </c>
      <c r="X1272" s="98" t="s">
        <v>216</v>
      </c>
      <c r="Y1272" s="98" t="s">
        <v>216</v>
      </c>
      <c r="Z1272" s="98" t="s">
        <v>216</v>
      </c>
      <c r="AA1272" s="65">
        <f>AA1242+AA1258</f>
        <v>0</v>
      </c>
      <c r="AB1272" s="65">
        <f t="shared" ref="AB1272:AF1272" si="893">AB1242+AB1258</f>
        <v>0</v>
      </c>
      <c r="AC1272" s="65">
        <f t="shared" si="893"/>
        <v>0</v>
      </c>
      <c r="AD1272" s="65">
        <f t="shared" si="893"/>
        <v>0</v>
      </c>
      <c r="AE1272" s="65">
        <f t="shared" si="893"/>
        <v>0</v>
      </c>
      <c r="AF1272" s="65">
        <f t="shared" si="893"/>
        <v>0</v>
      </c>
      <c r="AG1272" s="98" t="s">
        <v>216</v>
      </c>
      <c r="AH1272" s="98" t="s">
        <v>216</v>
      </c>
      <c r="AI1272" s="98" t="s">
        <v>216</v>
      </c>
      <c r="AJ1272" s="98" t="s">
        <v>216</v>
      </c>
      <c r="AK1272" s="98" t="s">
        <v>216</v>
      </c>
      <c r="AL1272" s="98" t="s">
        <v>216</v>
      </c>
      <c r="AM1272" s="98" t="s">
        <v>216</v>
      </c>
      <c r="AN1272" s="98" t="s">
        <v>216</v>
      </c>
      <c r="AO1272" s="98" t="s">
        <v>216</v>
      </c>
      <c r="AP1272" s="98" t="s">
        <v>216</v>
      </c>
      <c r="AQ1272" s="98" t="s">
        <v>216</v>
      </c>
      <c r="AR1272" s="98" t="s">
        <v>216</v>
      </c>
      <c r="AS1272" s="98" t="s">
        <v>216</v>
      </c>
      <c r="AT1272" s="98" t="s">
        <v>216</v>
      </c>
      <c r="AU1272" s="98" t="s">
        <v>216</v>
      </c>
      <c r="AV1272" s="65">
        <f t="shared" ref="AV1272:BA1272" si="894">AV1242+AV1258</f>
        <v>0</v>
      </c>
      <c r="AW1272" s="65">
        <f t="shared" si="894"/>
        <v>0</v>
      </c>
      <c r="AX1272" s="65">
        <f t="shared" si="894"/>
        <v>0</v>
      </c>
      <c r="AY1272" s="65">
        <f t="shared" si="894"/>
        <v>0</v>
      </c>
      <c r="AZ1272" s="65">
        <f t="shared" si="894"/>
        <v>0</v>
      </c>
      <c r="BA1272" s="65">
        <f t="shared" si="894"/>
        <v>0</v>
      </c>
      <c r="BB1272" s="98" t="s">
        <v>216</v>
      </c>
      <c r="BC1272" s="98" t="s">
        <v>216</v>
      </c>
      <c r="BD1272" s="98" t="s">
        <v>216</v>
      </c>
      <c r="BE1272" s="98" t="s">
        <v>216</v>
      </c>
      <c r="BF1272" s="98" t="s">
        <v>216</v>
      </c>
      <c r="BG1272" s="98" t="s">
        <v>216</v>
      </c>
      <c r="BH1272" s="98" t="s">
        <v>216</v>
      </c>
      <c r="BI1272" s="98" t="s">
        <v>216</v>
      </c>
      <c r="BJ1272" s="98" t="s">
        <v>216</v>
      </c>
      <c r="BK1272" s="98" t="s">
        <v>216</v>
      </c>
      <c r="BL1272" s="98" t="s">
        <v>216</v>
      </c>
      <c r="BM1272" s="98" t="s">
        <v>216</v>
      </c>
      <c r="BN1272" s="98" t="s">
        <v>216</v>
      </c>
      <c r="BO1272" s="98" t="s">
        <v>216</v>
      </c>
      <c r="BP1272" s="98" t="s">
        <v>216</v>
      </c>
      <c r="BQ1272" s="65">
        <f t="shared" ref="BQ1272:BV1272" si="895">BQ1242+BQ1258</f>
        <v>0</v>
      </c>
      <c r="BR1272" s="65">
        <f t="shared" si="895"/>
        <v>0</v>
      </c>
      <c r="BS1272" s="65">
        <f t="shared" si="895"/>
        <v>0</v>
      </c>
      <c r="BT1272" s="65">
        <f t="shared" si="895"/>
        <v>0</v>
      </c>
      <c r="BU1272" s="65">
        <f t="shared" si="895"/>
        <v>0</v>
      </c>
      <c r="BV1272" s="65">
        <f t="shared" si="895"/>
        <v>0</v>
      </c>
      <c r="BW1272" s="98" t="s">
        <v>216</v>
      </c>
      <c r="BX1272" s="98" t="s">
        <v>216</v>
      </c>
      <c r="BY1272" s="98" t="s">
        <v>216</v>
      </c>
      <c r="BZ1272" s="98" t="s">
        <v>216</v>
      </c>
      <c r="CA1272" s="98" t="s">
        <v>216</v>
      </c>
      <c r="CB1272" s="98" t="s">
        <v>216</v>
      </c>
      <c r="CC1272" s="98" t="s">
        <v>216</v>
      </c>
      <c r="CD1272" s="98" t="s">
        <v>216</v>
      </c>
      <c r="CE1272" s="98" t="s">
        <v>216</v>
      </c>
      <c r="CF1272" s="98" t="s">
        <v>216</v>
      </c>
      <c r="CG1272" s="98" t="s">
        <v>216</v>
      </c>
      <c r="CH1272" s="98" t="s">
        <v>216</v>
      </c>
      <c r="CI1272" s="98" t="s">
        <v>216</v>
      </c>
      <c r="CJ1272" s="98" t="s">
        <v>216</v>
      </c>
      <c r="CK1272" s="98" t="s">
        <v>216</v>
      </c>
      <c r="CL1272" s="65">
        <f t="shared" ref="CL1272:CQ1272" si="896">CL1242+CL1258</f>
        <v>0</v>
      </c>
      <c r="CM1272" s="65">
        <f t="shared" si="896"/>
        <v>0</v>
      </c>
      <c r="CN1272" s="65">
        <f t="shared" si="896"/>
        <v>0</v>
      </c>
      <c r="CO1272" s="65">
        <f t="shared" si="896"/>
        <v>0</v>
      </c>
      <c r="CP1272" s="65">
        <f t="shared" si="896"/>
        <v>0</v>
      </c>
      <c r="CQ1272" s="65">
        <f t="shared" si="896"/>
        <v>0</v>
      </c>
      <c r="CR1272" s="98" t="s">
        <v>216</v>
      </c>
      <c r="CS1272" s="98" t="s">
        <v>216</v>
      </c>
      <c r="CT1272" s="98" t="s">
        <v>216</v>
      </c>
      <c r="CU1272" s="98" t="s">
        <v>216</v>
      </c>
      <c r="CV1272" s="98" t="s">
        <v>216</v>
      </c>
      <c r="CW1272" s="98" t="s">
        <v>216</v>
      </c>
      <c r="CX1272" s="98" t="s">
        <v>216</v>
      </c>
      <c r="CY1272" s="98" t="s">
        <v>216</v>
      </c>
      <c r="CZ1272" s="98" t="s">
        <v>216</v>
      </c>
      <c r="DA1272" s="98" t="s">
        <v>216</v>
      </c>
      <c r="DB1272" s="98" t="s">
        <v>216</v>
      </c>
      <c r="DC1272" s="98" t="s">
        <v>216</v>
      </c>
      <c r="DD1272" s="98" t="s">
        <v>216</v>
      </c>
      <c r="DE1272" s="98" t="s">
        <v>216</v>
      </c>
      <c r="DF1272" s="98" t="s">
        <v>216</v>
      </c>
      <c r="DG1272" s="65">
        <f t="shared" ref="DG1272:DL1272" si="897">DG1242+DG1258</f>
        <v>0</v>
      </c>
      <c r="DH1272" s="65">
        <f t="shared" si="897"/>
        <v>0</v>
      </c>
      <c r="DI1272" s="65">
        <f t="shared" si="897"/>
        <v>0</v>
      </c>
      <c r="DJ1272" s="65">
        <f t="shared" si="897"/>
        <v>0</v>
      </c>
      <c r="DK1272" s="65">
        <f t="shared" si="897"/>
        <v>0</v>
      </c>
      <c r="DL1272" s="65">
        <f t="shared" si="897"/>
        <v>0</v>
      </c>
      <c r="DM1272" s="98" t="s">
        <v>216</v>
      </c>
      <c r="DN1272" s="98" t="s">
        <v>216</v>
      </c>
      <c r="DO1272" s="98" t="s">
        <v>216</v>
      </c>
      <c r="DP1272" s="98" t="s">
        <v>216</v>
      </c>
      <c r="DQ1272" s="98" t="s">
        <v>216</v>
      </c>
      <c r="DR1272" s="98" t="s">
        <v>216</v>
      </c>
      <c r="DS1272" s="98" t="s">
        <v>216</v>
      </c>
      <c r="DT1272" s="98" t="s">
        <v>216</v>
      </c>
      <c r="DU1272" s="98" t="s">
        <v>216</v>
      </c>
      <c r="DV1272" s="98" t="s">
        <v>216</v>
      </c>
      <c r="DW1272" s="98" t="s">
        <v>216</v>
      </c>
      <c r="DX1272" s="98" t="s">
        <v>216</v>
      </c>
      <c r="DY1272" s="98" t="s">
        <v>216</v>
      </c>
      <c r="DZ1272" s="98" t="s">
        <v>216</v>
      </c>
      <c r="EA1272" s="98" t="s">
        <v>216</v>
      </c>
      <c r="EB1272" s="65">
        <f t="shared" ref="EB1272:EG1272" si="898">EB1242+EB1258</f>
        <v>0</v>
      </c>
      <c r="EC1272" s="65">
        <f t="shared" si="898"/>
        <v>0</v>
      </c>
      <c r="ED1272" s="65">
        <f t="shared" si="898"/>
        <v>0</v>
      </c>
      <c r="EE1272" s="65">
        <f t="shared" si="898"/>
        <v>0</v>
      </c>
      <c r="EF1272" s="65">
        <f t="shared" si="898"/>
        <v>0</v>
      </c>
      <c r="EG1272" s="65">
        <f t="shared" si="898"/>
        <v>0</v>
      </c>
      <c r="EH1272" s="98" t="s">
        <v>216</v>
      </c>
      <c r="EI1272" s="98" t="s">
        <v>216</v>
      </c>
      <c r="EJ1272" s="98" t="s">
        <v>216</v>
      </c>
      <c r="EK1272" s="98" t="s">
        <v>216</v>
      </c>
      <c r="EL1272" s="98" t="s">
        <v>216</v>
      </c>
      <c r="EM1272" s="98" t="s">
        <v>216</v>
      </c>
      <c r="EN1272" s="98" t="s">
        <v>216</v>
      </c>
      <c r="EO1272" s="98" t="s">
        <v>216</v>
      </c>
      <c r="EP1272" s="98" t="s">
        <v>216</v>
      </c>
      <c r="EQ1272" s="98" t="s">
        <v>216</v>
      </c>
      <c r="ER1272" s="98" t="s">
        <v>216</v>
      </c>
      <c r="ES1272" s="98" t="s">
        <v>216</v>
      </c>
      <c r="ET1272" s="98" t="s">
        <v>216</v>
      </c>
      <c r="EU1272" s="98" t="s">
        <v>216</v>
      </c>
      <c r="EV1272" s="98" t="s">
        <v>216</v>
      </c>
      <c r="EW1272" s="65">
        <f t="shared" ref="EW1272:FB1272" si="899">EW1242+EW1258</f>
        <v>0</v>
      </c>
      <c r="EX1272" s="65">
        <f t="shared" si="899"/>
        <v>0</v>
      </c>
      <c r="EY1272" s="65">
        <f t="shared" si="899"/>
        <v>0</v>
      </c>
      <c r="EZ1272" s="65">
        <f t="shared" si="899"/>
        <v>0</v>
      </c>
      <c r="FA1272" s="65">
        <f t="shared" si="899"/>
        <v>0</v>
      </c>
      <c r="FB1272" s="65">
        <f t="shared" si="899"/>
        <v>0</v>
      </c>
      <c r="FC1272" s="98" t="s">
        <v>216</v>
      </c>
      <c r="FD1272" s="98" t="s">
        <v>216</v>
      </c>
      <c r="FE1272" s="98" t="s">
        <v>216</v>
      </c>
      <c r="FF1272" s="98" t="s">
        <v>216</v>
      </c>
      <c r="FG1272" s="98" t="s">
        <v>216</v>
      </c>
      <c r="FH1272" s="98" t="s">
        <v>216</v>
      </c>
      <c r="FI1272" s="98" t="s">
        <v>216</v>
      </c>
      <c r="FJ1272" s="98" t="s">
        <v>216</v>
      </c>
      <c r="FK1272" s="98" t="s">
        <v>216</v>
      </c>
      <c r="FL1272" s="98" t="s">
        <v>216</v>
      </c>
      <c r="FM1272" s="98" t="s">
        <v>216</v>
      </c>
      <c r="FN1272" s="98" t="s">
        <v>216</v>
      </c>
      <c r="FO1272" s="98" t="s">
        <v>216</v>
      </c>
      <c r="FP1272" s="98" t="s">
        <v>216</v>
      </c>
      <c r="FQ1272" s="98" t="s">
        <v>216</v>
      </c>
      <c r="FR1272" s="65">
        <f t="shared" ref="FR1272:FW1272" si="900">FR1242+FR1258</f>
        <v>0</v>
      </c>
      <c r="FS1272" s="65">
        <f t="shared" si="900"/>
        <v>0</v>
      </c>
      <c r="FT1272" s="65">
        <f t="shared" si="900"/>
        <v>0</v>
      </c>
      <c r="FU1272" s="65">
        <f t="shared" si="900"/>
        <v>0</v>
      </c>
      <c r="FV1272" s="65">
        <f t="shared" si="900"/>
        <v>0</v>
      </c>
      <c r="FW1272" s="65">
        <f t="shared" si="900"/>
        <v>0</v>
      </c>
      <c r="FX1272" s="98" t="s">
        <v>216</v>
      </c>
      <c r="FY1272" s="98" t="s">
        <v>216</v>
      </c>
      <c r="FZ1272" s="98" t="s">
        <v>216</v>
      </c>
      <c r="GA1272" s="98" t="s">
        <v>216</v>
      </c>
      <c r="GB1272" s="98" t="s">
        <v>216</v>
      </c>
      <c r="GC1272" s="98" t="s">
        <v>216</v>
      </c>
      <c r="GD1272" s="98" t="s">
        <v>216</v>
      </c>
      <c r="GE1272" s="98" t="s">
        <v>216</v>
      </c>
      <c r="GF1272" s="98" t="s">
        <v>216</v>
      </c>
      <c r="GG1272" s="98" t="s">
        <v>216</v>
      </c>
      <c r="GH1272" s="98" t="s">
        <v>216</v>
      </c>
      <c r="GI1272" s="98" t="s">
        <v>216</v>
      </c>
      <c r="GJ1272" s="98" t="s">
        <v>216</v>
      </c>
      <c r="GK1272" s="98" t="s">
        <v>216</v>
      </c>
      <c r="GL1272" s="98" t="s">
        <v>216</v>
      </c>
      <c r="GM1272" s="65">
        <f t="shared" ref="GM1272:GR1272" si="901">GM1242+GM1258</f>
        <v>0</v>
      </c>
      <c r="GN1272" s="65">
        <f t="shared" si="901"/>
        <v>0</v>
      </c>
      <c r="GO1272" s="65">
        <f t="shared" si="901"/>
        <v>0</v>
      </c>
      <c r="GP1272" s="65">
        <f t="shared" si="901"/>
        <v>0</v>
      </c>
      <c r="GQ1272" s="65">
        <f t="shared" si="901"/>
        <v>0</v>
      </c>
      <c r="GR1272" s="65">
        <f t="shared" si="901"/>
        <v>0</v>
      </c>
      <c r="GS1272" s="98" t="s">
        <v>216</v>
      </c>
      <c r="GT1272" s="98" t="s">
        <v>216</v>
      </c>
      <c r="GU1272" s="98" t="s">
        <v>216</v>
      </c>
      <c r="GV1272" s="98" t="s">
        <v>216</v>
      </c>
      <c r="GW1272" s="98" t="s">
        <v>216</v>
      </c>
      <c r="GX1272" s="98" t="s">
        <v>216</v>
      </c>
      <c r="GY1272" s="98" t="s">
        <v>216</v>
      </c>
      <c r="GZ1272" s="98" t="s">
        <v>216</v>
      </c>
      <c r="HA1272" s="98" t="s">
        <v>216</v>
      </c>
      <c r="HB1272" s="98" t="s">
        <v>216</v>
      </c>
      <c r="HC1272" s="98" t="s">
        <v>216</v>
      </c>
      <c r="HD1272" s="98" t="s">
        <v>216</v>
      </c>
      <c r="HE1272" s="98" t="s">
        <v>216</v>
      </c>
      <c r="HF1272" s="98" t="s">
        <v>216</v>
      </c>
      <c r="HG1272" s="98" t="s">
        <v>216</v>
      </c>
      <c r="HH1272" s="65">
        <f t="shared" ref="HH1272:HM1272" si="902">HH1242+HH1258</f>
        <v>1300599.99</v>
      </c>
      <c r="HI1272" s="65">
        <f t="shared" si="902"/>
        <v>1306599.93</v>
      </c>
      <c r="HJ1272" s="65">
        <f t="shared" si="902"/>
        <v>1378999.89</v>
      </c>
      <c r="HK1272" s="65">
        <f t="shared" si="902"/>
        <v>1022897.16</v>
      </c>
      <c r="HL1272" s="65">
        <f t="shared" si="902"/>
        <v>984299.94</v>
      </c>
      <c r="HM1272" s="65">
        <f t="shared" si="902"/>
        <v>984300.03</v>
      </c>
      <c r="HN1272" s="98" t="s">
        <v>216</v>
      </c>
      <c r="HO1272" s="98" t="s">
        <v>216</v>
      </c>
      <c r="HP1272" s="98" t="s">
        <v>216</v>
      </c>
      <c r="HQ1272" s="98" t="s">
        <v>216</v>
      </c>
      <c r="HR1272" s="98" t="s">
        <v>216</v>
      </c>
      <c r="HS1272" s="98" t="s">
        <v>216</v>
      </c>
      <c r="HT1272" s="98" t="s">
        <v>216</v>
      </c>
      <c r="HU1272" s="98" t="s">
        <v>216</v>
      </c>
      <c r="HV1272" s="98" t="s">
        <v>216</v>
      </c>
      <c r="HW1272" s="98" t="s">
        <v>216</v>
      </c>
      <c r="HX1272" s="98" t="s">
        <v>216</v>
      </c>
      <c r="HY1272" s="98" t="s">
        <v>216</v>
      </c>
      <c r="HZ1272" s="98" t="s">
        <v>216</v>
      </c>
      <c r="IA1272" s="98" t="s">
        <v>216</v>
      </c>
      <c r="IB1272" s="98" t="s">
        <v>216</v>
      </c>
      <c r="IC1272" s="65">
        <f t="shared" ref="IC1272:IH1272" si="903">IC1242+IC1258</f>
        <v>0</v>
      </c>
      <c r="ID1272" s="65">
        <f t="shared" si="903"/>
        <v>0</v>
      </c>
      <c r="IE1272" s="65">
        <f t="shared" si="903"/>
        <v>0</v>
      </c>
      <c r="IF1272" s="65">
        <f t="shared" si="903"/>
        <v>0</v>
      </c>
      <c r="IG1272" s="65">
        <f t="shared" si="903"/>
        <v>0</v>
      </c>
      <c r="IH1272" s="65">
        <f t="shared" si="903"/>
        <v>0</v>
      </c>
      <c r="II1272" s="98" t="s">
        <v>216</v>
      </c>
      <c r="IJ1272" s="98" t="s">
        <v>216</v>
      </c>
      <c r="IK1272" s="98" t="s">
        <v>216</v>
      </c>
      <c r="IL1272" s="98" t="s">
        <v>216</v>
      </c>
      <c r="IM1272" s="98" t="s">
        <v>216</v>
      </c>
      <c r="IN1272" s="98" t="s">
        <v>216</v>
      </c>
      <c r="IO1272" s="98" t="s">
        <v>216</v>
      </c>
      <c r="IP1272" s="98" t="s">
        <v>216</v>
      </c>
      <c r="IQ1272" s="98" t="s">
        <v>216</v>
      </c>
      <c r="IR1272" s="98" t="s">
        <v>216</v>
      </c>
      <c r="IS1272" s="98" t="s">
        <v>216</v>
      </c>
      <c r="IT1272" s="98" t="s">
        <v>216</v>
      </c>
      <c r="IU1272" s="98" t="s">
        <v>216</v>
      </c>
      <c r="IV1272" s="98" t="s">
        <v>216</v>
      </c>
      <c r="IW1272" s="98" t="s">
        <v>216</v>
      </c>
      <c r="IX1272" s="65">
        <f t="shared" ref="IX1272:JC1272" si="904">IX1242+IX1258</f>
        <v>0</v>
      </c>
      <c r="IY1272" s="65">
        <f t="shared" si="904"/>
        <v>0</v>
      </c>
      <c r="IZ1272" s="65">
        <f t="shared" si="904"/>
        <v>0</v>
      </c>
      <c r="JA1272" s="65">
        <f t="shared" si="904"/>
        <v>0</v>
      </c>
      <c r="JB1272" s="65">
        <f t="shared" si="904"/>
        <v>0</v>
      </c>
      <c r="JC1272" s="65">
        <f t="shared" si="904"/>
        <v>0</v>
      </c>
      <c r="JD1272" s="98" t="s">
        <v>216</v>
      </c>
      <c r="JE1272" s="98" t="s">
        <v>216</v>
      </c>
      <c r="JF1272" s="98" t="s">
        <v>216</v>
      </c>
      <c r="JG1272" s="98" t="s">
        <v>216</v>
      </c>
      <c r="JH1272" s="98" t="s">
        <v>216</v>
      </c>
      <c r="JI1272" s="98" t="s">
        <v>216</v>
      </c>
      <c r="JJ1272" s="98" t="s">
        <v>216</v>
      </c>
      <c r="JK1272" s="98" t="s">
        <v>216</v>
      </c>
      <c r="JL1272" s="98" t="s">
        <v>216</v>
      </c>
      <c r="JM1272" s="98" t="s">
        <v>216</v>
      </c>
      <c r="JN1272" s="98" t="s">
        <v>216</v>
      </c>
      <c r="JO1272" s="98" t="s">
        <v>216</v>
      </c>
      <c r="JP1272" s="98" t="s">
        <v>216</v>
      </c>
      <c r="JQ1272" s="98" t="s">
        <v>216</v>
      </c>
      <c r="JR1272" s="98" t="s">
        <v>216</v>
      </c>
      <c r="JS1272" s="65">
        <f t="shared" ref="JS1272:JX1272" si="905">JS1242+JS1258</f>
        <v>0</v>
      </c>
      <c r="JT1272" s="65">
        <f t="shared" si="905"/>
        <v>0</v>
      </c>
      <c r="JU1272" s="65">
        <f t="shared" si="905"/>
        <v>0</v>
      </c>
      <c r="JV1272" s="65">
        <f t="shared" si="905"/>
        <v>0</v>
      </c>
      <c r="JW1272" s="65">
        <f t="shared" si="905"/>
        <v>0</v>
      </c>
      <c r="JX1272" s="65">
        <f t="shared" si="905"/>
        <v>0</v>
      </c>
      <c r="JY1272" s="98" t="s">
        <v>216</v>
      </c>
      <c r="JZ1272" s="98" t="s">
        <v>216</v>
      </c>
      <c r="KA1272" s="98" t="s">
        <v>216</v>
      </c>
      <c r="KB1272" s="98" t="s">
        <v>216</v>
      </c>
      <c r="KC1272" s="98" t="s">
        <v>216</v>
      </c>
      <c r="KD1272" s="98" t="s">
        <v>216</v>
      </c>
      <c r="KE1272" s="98" t="s">
        <v>216</v>
      </c>
      <c r="KF1272" s="98" t="s">
        <v>216</v>
      </c>
      <c r="KG1272" s="98" t="s">
        <v>216</v>
      </c>
      <c r="KH1272" s="98" t="s">
        <v>216</v>
      </c>
      <c r="KI1272" s="98" t="s">
        <v>216</v>
      </c>
      <c r="KJ1272" s="98" t="s">
        <v>216</v>
      </c>
      <c r="KK1272" s="98" t="s">
        <v>216</v>
      </c>
      <c r="KL1272" s="98" t="s">
        <v>216</v>
      </c>
      <c r="KM1272" s="98" t="s">
        <v>216</v>
      </c>
      <c r="KN1272" s="65">
        <f t="shared" ref="KN1272:KS1272" si="906">KN1242+KN1258</f>
        <v>0</v>
      </c>
      <c r="KO1272" s="65">
        <f t="shared" si="906"/>
        <v>0</v>
      </c>
      <c r="KP1272" s="65">
        <f t="shared" si="906"/>
        <v>0</v>
      </c>
      <c r="KQ1272" s="65">
        <f t="shared" si="906"/>
        <v>0</v>
      </c>
      <c r="KR1272" s="65">
        <f t="shared" si="906"/>
        <v>0</v>
      </c>
      <c r="KS1272" s="65">
        <f t="shared" si="906"/>
        <v>0</v>
      </c>
      <c r="KT1272" s="98" t="s">
        <v>216</v>
      </c>
      <c r="KU1272" s="98" t="s">
        <v>216</v>
      </c>
      <c r="KV1272" s="98" t="s">
        <v>216</v>
      </c>
      <c r="KW1272" s="98" t="s">
        <v>216</v>
      </c>
      <c r="KX1272" s="98" t="s">
        <v>216</v>
      </c>
      <c r="KY1272" s="98" t="s">
        <v>216</v>
      </c>
      <c r="KZ1272" s="98" t="s">
        <v>216</v>
      </c>
      <c r="LA1272" s="98" t="s">
        <v>216</v>
      </c>
      <c r="LB1272" s="98" t="s">
        <v>216</v>
      </c>
      <c r="LC1272" s="98" t="s">
        <v>216</v>
      </c>
      <c r="LD1272" s="98" t="s">
        <v>216</v>
      </c>
      <c r="LE1272" s="98" t="s">
        <v>216</v>
      </c>
      <c r="LF1272" s="98" t="s">
        <v>216</v>
      </c>
      <c r="LG1272" s="98" t="s">
        <v>216</v>
      </c>
      <c r="LH1272" s="98" t="s">
        <v>216</v>
      </c>
      <c r="LI1272" s="65">
        <f t="shared" ref="LI1272:LN1272" si="907">LI1242+LI1258</f>
        <v>0</v>
      </c>
      <c r="LJ1272" s="65">
        <f t="shared" si="907"/>
        <v>0</v>
      </c>
      <c r="LK1272" s="65">
        <f t="shared" si="907"/>
        <v>0</v>
      </c>
      <c r="LL1272" s="65">
        <f t="shared" si="907"/>
        <v>0</v>
      </c>
      <c r="LM1272" s="65">
        <f t="shared" si="907"/>
        <v>0</v>
      </c>
      <c r="LN1272" s="65">
        <f t="shared" si="907"/>
        <v>0</v>
      </c>
      <c r="LO1272" s="98" t="s">
        <v>216</v>
      </c>
      <c r="LP1272" s="98" t="s">
        <v>216</v>
      </c>
      <c r="LQ1272" s="98" t="s">
        <v>216</v>
      </c>
      <c r="LR1272" s="98" t="s">
        <v>216</v>
      </c>
      <c r="LS1272" s="98" t="s">
        <v>216</v>
      </c>
      <c r="LT1272" s="98" t="s">
        <v>216</v>
      </c>
      <c r="LU1272" s="98" t="s">
        <v>216</v>
      </c>
      <c r="LV1272" s="98" t="s">
        <v>216</v>
      </c>
      <c r="LW1272" s="98" t="s">
        <v>216</v>
      </c>
      <c r="LX1272" s="98" t="s">
        <v>216</v>
      </c>
      <c r="LY1272" s="98" t="s">
        <v>216</v>
      </c>
      <c r="LZ1272" s="98" t="s">
        <v>216</v>
      </c>
      <c r="MA1272" s="98" t="s">
        <v>216</v>
      </c>
      <c r="MB1272" s="98" t="s">
        <v>216</v>
      </c>
      <c r="MC1272" s="98" t="s">
        <v>216</v>
      </c>
      <c r="MD1272" s="65">
        <f t="shared" ref="MD1272:MI1272" si="908">MD1242+MD1258</f>
        <v>0</v>
      </c>
      <c r="ME1272" s="65">
        <f t="shared" si="908"/>
        <v>0</v>
      </c>
      <c r="MF1272" s="65">
        <f t="shared" si="908"/>
        <v>0</v>
      </c>
      <c r="MG1272" s="65">
        <f t="shared" si="908"/>
        <v>0</v>
      </c>
      <c r="MH1272" s="65">
        <f t="shared" si="908"/>
        <v>0</v>
      </c>
      <c r="MI1272" s="65">
        <f t="shared" si="908"/>
        <v>0</v>
      </c>
      <c r="MJ1272" s="98" t="s">
        <v>216</v>
      </c>
      <c r="MK1272" s="98" t="s">
        <v>216</v>
      </c>
      <c r="ML1272" s="98" t="s">
        <v>216</v>
      </c>
      <c r="MM1272" s="98" t="s">
        <v>216</v>
      </c>
      <c r="MN1272" s="98" t="s">
        <v>216</v>
      </c>
      <c r="MO1272" s="98" t="s">
        <v>216</v>
      </c>
      <c r="MP1272" s="98" t="s">
        <v>216</v>
      </c>
      <c r="MQ1272" s="98" t="s">
        <v>216</v>
      </c>
      <c r="MR1272" s="98" t="s">
        <v>216</v>
      </c>
      <c r="MS1272" s="98" t="s">
        <v>216</v>
      </c>
      <c r="MT1272" s="98" t="s">
        <v>216</v>
      </c>
      <c r="MU1272" s="98" t="s">
        <v>216</v>
      </c>
      <c r="MV1272" s="98" t="s">
        <v>216</v>
      </c>
      <c r="MW1272" s="98" t="s">
        <v>216</v>
      </c>
      <c r="MX1272" s="98" t="s">
        <v>216</v>
      </c>
      <c r="MY1272" s="65">
        <f t="shared" ref="MY1272:ND1272" si="909">MY1242+MY1258</f>
        <v>0</v>
      </c>
      <c r="MZ1272" s="65">
        <f t="shared" si="909"/>
        <v>0</v>
      </c>
      <c r="NA1272" s="65">
        <f t="shared" si="909"/>
        <v>0</v>
      </c>
      <c r="NB1272" s="65">
        <f t="shared" si="909"/>
        <v>0</v>
      </c>
      <c r="NC1272" s="65">
        <f t="shared" si="909"/>
        <v>0</v>
      </c>
      <c r="ND1272" s="65">
        <f t="shared" si="909"/>
        <v>0</v>
      </c>
      <c r="NE1272" s="98" t="s">
        <v>216</v>
      </c>
      <c r="NF1272" s="98" t="s">
        <v>216</v>
      </c>
      <c r="NG1272" s="98" t="s">
        <v>216</v>
      </c>
      <c r="NH1272" s="98" t="s">
        <v>216</v>
      </c>
      <c r="NI1272" s="98" t="s">
        <v>216</v>
      </c>
      <c r="NJ1272" s="98" t="s">
        <v>216</v>
      </c>
      <c r="NK1272" s="98" t="s">
        <v>216</v>
      </c>
      <c r="NL1272" s="98" t="s">
        <v>216</v>
      </c>
      <c r="NM1272" s="98" t="s">
        <v>216</v>
      </c>
      <c r="NN1272" s="98" t="s">
        <v>216</v>
      </c>
      <c r="NO1272" s="98" t="s">
        <v>216</v>
      </c>
      <c r="NP1272" s="98" t="s">
        <v>216</v>
      </c>
      <c r="NQ1272" s="98" t="s">
        <v>216</v>
      </c>
      <c r="NR1272" s="98" t="s">
        <v>216</v>
      </c>
      <c r="NS1272" s="98" t="s">
        <v>216</v>
      </c>
      <c r="NT1272" s="65">
        <f t="shared" ref="NT1272:NY1272" si="910">NT1242+NT1258</f>
        <v>0</v>
      </c>
      <c r="NU1272" s="65">
        <f t="shared" si="910"/>
        <v>0</v>
      </c>
      <c r="NV1272" s="65">
        <f t="shared" si="910"/>
        <v>0</v>
      </c>
      <c r="NW1272" s="65">
        <f t="shared" si="910"/>
        <v>0</v>
      </c>
      <c r="NX1272" s="65">
        <f t="shared" si="910"/>
        <v>0</v>
      </c>
      <c r="NY1272" s="65">
        <f t="shared" si="910"/>
        <v>0</v>
      </c>
      <c r="NZ1272" s="98" t="s">
        <v>216</v>
      </c>
      <c r="OA1272" s="98" t="s">
        <v>216</v>
      </c>
      <c r="OB1272" s="98" t="s">
        <v>216</v>
      </c>
      <c r="OC1272" s="98" t="s">
        <v>216</v>
      </c>
      <c r="OD1272" s="98" t="s">
        <v>216</v>
      </c>
      <c r="OE1272" s="98" t="s">
        <v>216</v>
      </c>
      <c r="OF1272" s="98" t="s">
        <v>216</v>
      </c>
      <c r="OG1272" s="98" t="s">
        <v>216</v>
      </c>
      <c r="OH1272" s="98" t="s">
        <v>216</v>
      </c>
      <c r="OI1272" s="98" t="s">
        <v>216</v>
      </c>
      <c r="OJ1272" s="98" t="s">
        <v>216</v>
      </c>
      <c r="OK1272" s="98" t="s">
        <v>216</v>
      </c>
      <c r="OL1272" s="98" t="s">
        <v>216</v>
      </c>
      <c r="OM1272" s="98" t="s">
        <v>216</v>
      </c>
      <c r="ON1272" s="98" t="s">
        <v>216</v>
      </c>
      <c r="OO1272" s="65">
        <f t="shared" ref="OO1272:OT1272" si="911">OO1242+OO1258</f>
        <v>0</v>
      </c>
      <c r="OP1272" s="65">
        <f t="shared" si="911"/>
        <v>0</v>
      </c>
      <c r="OQ1272" s="65">
        <f t="shared" si="911"/>
        <v>0</v>
      </c>
      <c r="OR1272" s="65">
        <f t="shared" si="911"/>
        <v>0</v>
      </c>
      <c r="OS1272" s="65">
        <f t="shared" si="911"/>
        <v>0</v>
      </c>
      <c r="OT1272" s="65">
        <f t="shared" si="911"/>
        <v>0</v>
      </c>
      <c r="OU1272" s="98" t="s">
        <v>216</v>
      </c>
      <c r="OV1272" s="98" t="s">
        <v>216</v>
      </c>
      <c r="OW1272" s="98" t="s">
        <v>216</v>
      </c>
      <c r="OX1272" s="98" t="s">
        <v>216</v>
      </c>
      <c r="OY1272" s="98" t="s">
        <v>216</v>
      </c>
      <c r="OZ1272" s="98" t="s">
        <v>216</v>
      </c>
      <c r="PA1272" s="98" t="s">
        <v>216</v>
      </c>
      <c r="PB1272" s="98" t="s">
        <v>216</v>
      </c>
      <c r="PC1272" s="98" t="s">
        <v>216</v>
      </c>
      <c r="PD1272" s="98" t="s">
        <v>216</v>
      </c>
      <c r="PE1272" s="98" t="s">
        <v>216</v>
      </c>
      <c r="PF1272" s="98" t="s">
        <v>216</v>
      </c>
      <c r="PG1272" s="98" t="s">
        <v>216</v>
      </c>
      <c r="PH1272" s="98" t="s">
        <v>216</v>
      </c>
      <c r="PI1272" s="98" t="s">
        <v>216</v>
      </c>
      <c r="PJ1272" s="65">
        <f t="shared" ref="PJ1272:PO1272" si="912">PJ1242+PJ1258</f>
        <v>0</v>
      </c>
      <c r="PK1272" s="65">
        <f t="shared" si="912"/>
        <v>0</v>
      </c>
      <c r="PL1272" s="65">
        <f t="shared" si="912"/>
        <v>0</v>
      </c>
      <c r="PM1272" s="65">
        <f t="shared" si="912"/>
        <v>0</v>
      </c>
      <c r="PN1272" s="65">
        <f t="shared" si="912"/>
        <v>0</v>
      </c>
      <c r="PO1272" s="65">
        <f t="shared" si="912"/>
        <v>0</v>
      </c>
      <c r="PP1272" s="98" t="s">
        <v>216</v>
      </c>
      <c r="PQ1272" s="98" t="s">
        <v>216</v>
      </c>
      <c r="PR1272" s="98" t="s">
        <v>216</v>
      </c>
      <c r="PS1272" s="98" t="s">
        <v>216</v>
      </c>
      <c r="PT1272" s="98" t="s">
        <v>216</v>
      </c>
      <c r="PU1272" s="98" t="s">
        <v>216</v>
      </c>
      <c r="PV1272" s="98" t="s">
        <v>216</v>
      </c>
      <c r="PW1272" s="98" t="s">
        <v>216</v>
      </c>
      <c r="PX1272" s="98" t="s">
        <v>216</v>
      </c>
      <c r="PY1272" s="98" t="s">
        <v>216</v>
      </c>
      <c r="PZ1272" s="98" t="s">
        <v>216</v>
      </c>
      <c r="QA1272" s="98" t="s">
        <v>216</v>
      </c>
      <c r="QB1272" s="98" t="s">
        <v>216</v>
      </c>
      <c r="QC1272" s="98" t="s">
        <v>216</v>
      </c>
      <c r="QD1272" s="98" t="s">
        <v>216</v>
      </c>
      <c r="QE1272" s="65">
        <f t="shared" ref="QE1272:QJ1272" si="913">QE1242+QE1258</f>
        <v>0</v>
      </c>
      <c r="QF1272" s="65">
        <f t="shared" si="913"/>
        <v>0</v>
      </c>
      <c r="QG1272" s="65">
        <f t="shared" si="913"/>
        <v>0</v>
      </c>
      <c r="QH1272" s="65">
        <f t="shared" si="913"/>
        <v>0</v>
      </c>
      <c r="QI1272" s="65">
        <f t="shared" si="913"/>
        <v>0</v>
      </c>
      <c r="QJ1272" s="65">
        <f t="shared" si="913"/>
        <v>0</v>
      </c>
      <c r="QK1272" s="98" t="s">
        <v>216</v>
      </c>
      <c r="QL1272" s="98" t="s">
        <v>216</v>
      </c>
      <c r="QM1272" s="98" t="s">
        <v>216</v>
      </c>
      <c r="QN1272" s="98" t="s">
        <v>216</v>
      </c>
      <c r="QO1272" s="98" t="s">
        <v>216</v>
      </c>
      <c r="QP1272" s="98" t="s">
        <v>216</v>
      </c>
      <c r="QQ1272" s="98" t="s">
        <v>216</v>
      </c>
      <c r="QR1272" s="98" t="s">
        <v>216</v>
      </c>
      <c r="QS1272" s="98" t="s">
        <v>216</v>
      </c>
      <c r="QT1272" s="98" t="s">
        <v>216</v>
      </c>
      <c r="QU1272" s="98" t="s">
        <v>216</v>
      </c>
      <c r="QV1272" s="98" t="s">
        <v>216</v>
      </c>
      <c r="QW1272" s="98" t="s">
        <v>216</v>
      </c>
      <c r="QX1272" s="98" t="s">
        <v>216</v>
      </c>
      <c r="QY1272" s="98" t="s">
        <v>216</v>
      </c>
      <c r="QZ1272" s="65">
        <f t="shared" ref="QZ1272:RE1272" si="914">QZ1242+QZ1258</f>
        <v>0</v>
      </c>
      <c r="RA1272" s="65">
        <f t="shared" si="914"/>
        <v>0</v>
      </c>
      <c r="RB1272" s="65">
        <f t="shared" si="914"/>
        <v>0</v>
      </c>
      <c r="RC1272" s="65">
        <f t="shared" si="914"/>
        <v>0</v>
      </c>
      <c r="RD1272" s="65">
        <f t="shared" si="914"/>
        <v>0</v>
      </c>
      <c r="RE1272" s="65">
        <f t="shared" si="914"/>
        <v>0</v>
      </c>
      <c r="RF1272" s="98" t="s">
        <v>216</v>
      </c>
      <c r="RG1272" s="98" t="s">
        <v>216</v>
      </c>
      <c r="RH1272" s="98" t="s">
        <v>216</v>
      </c>
      <c r="RI1272" s="98" t="s">
        <v>216</v>
      </c>
      <c r="RJ1272" s="98" t="s">
        <v>216</v>
      </c>
      <c r="RK1272" s="98" t="s">
        <v>216</v>
      </c>
      <c r="RL1272" s="98" t="s">
        <v>216</v>
      </c>
      <c r="RM1272" s="98" t="s">
        <v>216</v>
      </c>
      <c r="RN1272" s="98" t="s">
        <v>216</v>
      </c>
      <c r="RO1272" s="98" t="s">
        <v>216</v>
      </c>
      <c r="RP1272" s="98" t="s">
        <v>216</v>
      </c>
      <c r="RQ1272" s="98" t="s">
        <v>216</v>
      </c>
      <c r="RR1272" s="98" t="s">
        <v>216</v>
      </c>
      <c r="RS1272" s="98" t="s">
        <v>216</v>
      </c>
      <c r="RT1272" s="98" t="s">
        <v>216</v>
      </c>
      <c r="RU1272" s="65">
        <f t="shared" ref="RU1272:RZ1272" si="915">RU1242+RU1258</f>
        <v>0</v>
      </c>
      <c r="RV1272" s="65">
        <f t="shared" si="915"/>
        <v>0</v>
      </c>
      <c r="RW1272" s="65">
        <f t="shared" si="915"/>
        <v>0</v>
      </c>
      <c r="RX1272" s="65">
        <f t="shared" si="915"/>
        <v>0</v>
      </c>
      <c r="RY1272" s="65">
        <f t="shared" si="915"/>
        <v>0</v>
      </c>
      <c r="RZ1272" s="65">
        <f t="shared" si="915"/>
        <v>0</v>
      </c>
      <c r="SA1272" s="98" t="s">
        <v>216</v>
      </c>
      <c r="SB1272" s="98" t="s">
        <v>216</v>
      </c>
      <c r="SC1272" s="98" t="s">
        <v>216</v>
      </c>
      <c r="SD1272" s="98" t="s">
        <v>216</v>
      </c>
      <c r="SE1272" s="98" t="s">
        <v>216</v>
      </c>
      <c r="SF1272" s="98" t="s">
        <v>216</v>
      </c>
      <c r="SG1272" s="98" t="s">
        <v>216</v>
      </c>
      <c r="SH1272" s="98" t="s">
        <v>216</v>
      </c>
      <c r="SI1272" s="98" t="s">
        <v>216</v>
      </c>
      <c r="SJ1272" s="98" t="s">
        <v>216</v>
      </c>
      <c r="SK1272" s="98" t="s">
        <v>216</v>
      </c>
      <c r="SL1272" s="98" t="s">
        <v>216</v>
      </c>
      <c r="SM1272" s="98" t="s">
        <v>216</v>
      </c>
      <c r="SN1272" s="98" t="s">
        <v>216</v>
      </c>
      <c r="SO1272" s="98" t="s">
        <v>216</v>
      </c>
      <c r="SP1272" s="65">
        <f t="shared" ref="SP1272:SU1272" si="916">SP1242+SP1258</f>
        <v>0</v>
      </c>
      <c r="SQ1272" s="65">
        <f t="shared" si="916"/>
        <v>0</v>
      </c>
      <c r="SR1272" s="65">
        <f t="shared" si="916"/>
        <v>0</v>
      </c>
      <c r="SS1272" s="65">
        <f t="shared" si="916"/>
        <v>0</v>
      </c>
      <c r="ST1272" s="65">
        <f t="shared" si="916"/>
        <v>0</v>
      </c>
      <c r="SU1272" s="65">
        <f t="shared" si="916"/>
        <v>0</v>
      </c>
      <c r="SV1272" s="98" t="s">
        <v>216</v>
      </c>
      <c r="SW1272" s="98" t="s">
        <v>216</v>
      </c>
      <c r="SX1272" s="98" t="s">
        <v>216</v>
      </c>
      <c r="SY1272" s="98" t="s">
        <v>216</v>
      </c>
      <c r="SZ1272" s="98" t="s">
        <v>216</v>
      </c>
      <c r="TA1272" s="98" t="s">
        <v>216</v>
      </c>
      <c r="TB1272" s="98" t="s">
        <v>216</v>
      </c>
      <c r="TC1272" s="98" t="s">
        <v>216</v>
      </c>
      <c r="TD1272" s="98" t="s">
        <v>216</v>
      </c>
      <c r="TE1272" s="98" t="s">
        <v>216</v>
      </c>
      <c r="TF1272" s="98" t="s">
        <v>216</v>
      </c>
      <c r="TG1272" s="98" t="s">
        <v>216</v>
      </c>
      <c r="TH1272" s="98" t="s">
        <v>216</v>
      </c>
      <c r="TI1272" s="98" t="s">
        <v>216</v>
      </c>
      <c r="TJ1272" s="98" t="s">
        <v>216</v>
      </c>
      <c r="TK1272" s="65">
        <f t="shared" ref="TK1272:TP1272" si="917">TK1242+TK1258</f>
        <v>0</v>
      </c>
      <c r="TL1272" s="65">
        <f t="shared" si="917"/>
        <v>0</v>
      </c>
      <c r="TM1272" s="65">
        <f t="shared" si="917"/>
        <v>0</v>
      </c>
      <c r="TN1272" s="65">
        <f t="shared" si="917"/>
        <v>0</v>
      </c>
      <c r="TO1272" s="65">
        <f t="shared" si="917"/>
        <v>0</v>
      </c>
      <c r="TP1272" s="65">
        <f t="shared" si="917"/>
        <v>0</v>
      </c>
      <c r="TQ1272" s="98" t="s">
        <v>216</v>
      </c>
      <c r="TR1272" s="98" t="s">
        <v>216</v>
      </c>
      <c r="TS1272" s="98" t="s">
        <v>216</v>
      </c>
      <c r="TT1272" s="98" t="s">
        <v>216</v>
      </c>
      <c r="TU1272" s="98" t="s">
        <v>216</v>
      </c>
      <c r="TV1272" s="98" t="s">
        <v>216</v>
      </c>
      <c r="TW1272" s="98" t="s">
        <v>216</v>
      </c>
      <c r="TX1272" s="98" t="s">
        <v>216</v>
      </c>
      <c r="TY1272" s="98" t="s">
        <v>216</v>
      </c>
      <c r="TZ1272" s="98" t="s">
        <v>216</v>
      </c>
      <c r="UA1272" s="98" t="s">
        <v>216</v>
      </c>
      <c r="UB1272" s="98" t="s">
        <v>216</v>
      </c>
      <c r="UC1272" s="98" t="s">
        <v>216</v>
      </c>
      <c r="UD1272" s="98" t="s">
        <v>216</v>
      </c>
      <c r="UE1272" s="98" t="s">
        <v>216</v>
      </c>
      <c r="UF1272" s="65">
        <f t="shared" ref="UF1272:UK1272" si="918">UF1242+UF1258</f>
        <v>0</v>
      </c>
      <c r="UG1272" s="65">
        <f t="shared" si="918"/>
        <v>0</v>
      </c>
      <c r="UH1272" s="65">
        <f t="shared" si="918"/>
        <v>0</v>
      </c>
      <c r="UI1272" s="65">
        <f t="shared" si="918"/>
        <v>0</v>
      </c>
      <c r="UJ1272" s="65">
        <f t="shared" si="918"/>
        <v>0</v>
      </c>
      <c r="UK1272" s="65">
        <f t="shared" si="918"/>
        <v>0</v>
      </c>
      <c r="UL1272" s="98" t="s">
        <v>216</v>
      </c>
      <c r="UM1272" s="98" t="s">
        <v>216</v>
      </c>
      <c r="UN1272" s="98" t="s">
        <v>216</v>
      </c>
      <c r="UO1272" s="98" t="s">
        <v>216</v>
      </c>
      <c r="UP1272" s="98" t="s">
        <v>216</v>
      </c>
      <c r="UQ1272" s="98" t="s">
        <v>216</v>
      </c>
      <c r="UR1272" s="98" t="s">
        <v>216</v>
      </c>
      <c r="US1272" s="98" t="s">
        <v>216</v>
      </c>
      <c r="UT1272" s="98" t="s">
        <v>216</v>
      </c>
      <c r="UU1272" s="98" t="s">
        <v>216</v>
      </c>
      <c r="UV1272" s="98" t="s">
        <v>216</v>
      </c>
      <c r="UW1272" s="98" t="s">
        <v>216</v>
      </c>
      <c r="UX1272" s="98" t="s">
        <v>216</v>
      </c>
      <c r="UY1272" s="98" t="s">
        <v>216</v>
      </c>
      <c r="UZ1272" s="98" t="s">
        <v>216</v>
      </c>
      <c r="VA1272" s="65">
        <f t="shared" ref="VA1272:VF1272" si="919">VA1242+VA1258</f>
        <v>3305199.8</v>
      </c>
      <c r="VB1272" s="65">
        <f t="shared" si="919"/>
        <v>3487299.9</v>
      </c>
      <c r="VC1272" s="65">
        <f t="shared" si="919"/>
        <v>3715000.1</v>
      </c>
      <c r="VD1272" s="65">
        <f t="shared" si="919"/>
        <v>974584.21</v>
      </c>
      <c r="VE1272" s="65">
        <f t="shared" si="919"/>
        <v>942800.13</v>
      </c>
      <c r="VF1272" s="65">
        <f t="shared" si="919"/>
        <v>942800.14</v>
      </c>
      <c r="VG1272" s="98" t="s">
        <v>216</v>
      </c>
      <c r="VH1272" s="98" t="s">
        <v>216</v>
      </c>
      <c r="VI1272" s="98" t="s">
        <v>216</v>
      </c>
      <c r="VJ1272" s="98" t="s">
        <v>216</v>
      </c>
      <c r="VK1272" s="98" t="s">
        <v>216</v>
      </c>
      <c r="VL1272" s="98" t="s">
        <v>216</v>
      </c>
      <c r="VM1272" s="98" t="s">
        <v>216</v>
      </c>
      <c r="VN1272" s="98" t="s">
        <v>216</v>
      </c>
      <c r="VO1272" s="98" t="s">
        <v>216</v>
      </c>
      <c r="VP1272" s="98" t="s">
        <v>216</v>
      </c>
      <c r="VQ1272" s="98" t="s">
        <v>216</v>
      </c>
      <c r="VR1272" s="98" t="s">
        <v>216</v>
      </c>
      <c r="VS1272" s="98" t="s">
        <v>216</v>
      </c>
      <c r="VT1272" s="98" t="s">
        <v>216</v>
      </c>
      <c r="VU1272" s="98" t="s">
        <v>216</v>
      </c>
      <c r="VV1272" s="65">
        <f t="shared" ref="VV1272:WA1272" si="920">VV1242+VV1258</f>
        <v>0</v>
      </c>
      <c r="VW1272" s="65">
        <f t="shared" si="920"/>
        <v>0</v>
      </c>
      <c r="VX1272" s="65">
        <f t="shared" si="920"/>
        <v>0</v>
      </c>
      <c r="VY1272" s="65">
        <f t="shared" si="920"/>
        <v>0</v>
      </c>
      <c r="VZ1272" s="65">
        <f t="shared" si="920"/>
        <v>0</v>
      </c>
      <c r="WA1272" s="65">
        <f t="shared" si="920"/>
        <v>0</v>
      </c>
      <c r="WB1272" s="98" t="s">
        <v>216</v>
      </c>
      <c r="WC1272" s="98" t="s">
        <v>216</v>
      </c>
      <c r="WD1272" s="98" t="s">
        <v>216</v>
      </c>
      <c r="WE1272" s="98" t="s">
        <v>216</v>
      </c>
      <c r="WF1272" s="98" t="s">
        <v>216</v>
      </c>
      <c r="WG1272" s="98" t="s">
        <v>216</v>
      </c>
      <c r="WH1272" s="98" t="s">
        <v>216</v>
      </c>
      <c r="WI1272" s="98" t="s">
        <v>216</v>
      </c>
      <c r="WJ1272" s="98" t="s">
        <v>216</v>
      </c>
      <c r="WK1272" s="98" t="s">
        <v>216</v>
      </c>
      <c r="WL1272" s="98" t="s">
        <v>216</v>
      </c>
      <c r="WM1272" s="98" t="s">
        <v>216</v>
      </c>
      <c r="WN1272" s="98" t="s">
        <v>216</v>
      </c>
      <c r="WO1272" s="98" t="s">
        <v>216</v>
      </c>
      <c r="WP1272" s="98" t="s">
        <v>216</v>
      </c>
      <c r="WQ1272" s="65">
        <f t="shared" ref="WQ1272:WV1272" si="921">WQ1242+WQ1258</f>
        <v>0</v>
      </c>
      <c r="WR1272" s="65">
        <f t="shared" si="921"/>
        <v>0</v>
      </c>
      <c r="WS1272" s="65">
        <f t="shared" si="921"/>
        <v>0</v>
      </c>
      <c r="WT1272" s="65">
        <f t="shared" si="921"/>
        <v>0</v>
      </c>
      <c r="WU1272" s="65">
        <f t="shared" si="921"/>
        <v>0</v>
      </c>
      <c r="WV1272" s="65">
        <f t="shared" si="921"/>
        <v>0</v>
      </c>
      <c r="WW1272" s="98" t="s">
        <v>216</v>
      </c>
      <c r="WX1272" s="98" t="s">
        <v>216</v>
      </c>
      <c r="WY1272" s="98" t="s">
        <v>216</v>
      </c>
      <c r="WZ1272" s="98" t="s">
        <v>216</v>
      </c>
      <c r="XA1272" s="98" t="s">
        <v>216</v>
      </c>
      <c r="XB1272" s="98" t="s">
        <v>216</v>
      </c>
      <c r="XC1272" s="98" t="s">
        <v>216</v>
      </c>
      <c r="XD1272" s="98" t="s">
        <v>216</v>
      </c>
      <c r="XE1272" s="98" t="s">
        <v>216</v>
      </c>
      <c r="XF1272" s="98" t="s">
        <v>216</v>
      </c>
      <c r="XG1272" s="98" t="s">
        <v>216</v>
      </c>
      <c r="XH1272" s="98" t="s">
        <v>216</v>
      </c>
      <c r="XI1272" s="98" t="s">
        <v>216</v>
      </c>
      <c r="XJ1272" s="98" t="s">
        <v>216</v>
      </c>
      <c r="XK1272" s="98" t="s">
        <v>216</v>
      </c>
      <c r="XL1272" s="65">
        <f t="shared" ref="XL1272:XQ1272" si="922">XL1242+XL1258</f>
        <v>0</v>
      </c>
      <c r="XM1272" s="65">
        <f t="shared" si="922"/>
        <v>0</v>
      </c>
      <c r="XN1272" s="65">
        <f t="shared" si="922"/>
        <v>0</v>
      </c>
      <c r="XO1272" s="65">
        <f t="shared" si="922"/>
        <v>0</v>
      </c>
      <c r="XP1272" s="65">
        <f t="shared" si="922"/>
        <v>0</v>
      </c>
      <c r="XQ1272" s="65">
        <f t="shared" si="922"/>
        <v>0</v>
      </c>
      <c r="XR1272" s="98" t="s">
        <v>216</v>
      </c>
      <c r="XS1272" s="98" t="s">
        <v>216</v>
      </c>
      <c r="XT1272" s="98" t="s">
        <v>216</v>
      </c>
      <c r="XU1272" s="98" t="s">
        <v>216</v>
      </c>
      <c r="XV1272" s="98" t="s">
        <v>216</v>
      </c>
      <c r="XW1272" s="98" t="s">
        <v>216</v>
      </c>
      <c r="XX1272" s="98" t="s">
        <v>216</v>
      </c>
      <c r="XY1272" s="98" t="s">
        <v>216</v>
      </c>
      <c r="XZ1272" s="98" t="s">
        <v>216</v>
      </c>
      <c r="YA1272" s="98" t="s">
        <v>216</v>
      </c>
      <c r="YB1272" s="98" t="s">
        <v>216</v>
      </c>
      <c r="YC1272" s="98" t="s">
        <v>216</v>
      </c>
      <c r="YD1272" s="98" t="s">
        <v>216</v>
      </c>
      <c r="YE1272" s="98" t="s">
        <v>216</v>
      </c>
      <c r="YF1272" s="98" t="s">
        <v>216</v>
      </c>
      <c r="YG1272" s="65">
        <f t="shared" ref="YG1272:YL1272" si="923">YG1242+YG1258</f>
        <v>0</v>
      </c>
      <c r="YH1272" s="65">
        <f t="shared" si="923"/>
        <v>0</v>
      </c>
      <c r="YI1272" s="65">
        <f t="shared" si="923"/>
        <v>0</v>
      </c>
      <c r="YJ1272" s="65">
        <f t="shared" si="923"/>
        <v>0</v>
      </c>
      <c r="YK1272" s="65">
        <f t="shared" si="923"/>
        <v>0</v>
      </c>
      <c r="YL1272" s="65">
        <f t="shared" si="923"/>
        <v>0</v>
      </c>
      <c r="YM1272" s="98" t="s">
        <v>216</v>
      </c>
      <c r="YN1272" s="98" t="s">
        <v>216</v>
      </c>
      <c r="YO1272" s="98" t="s">
        <v>216</v>
      </c>
      <c r="YP1272" s="98" t="s">
        <v>216</v>
      </c>
      <c r="YQ1272" s="98" t="s">
        <v>216</v>
      </c>
      <c r="YR1272" s="98" t="s">
        <v>216</v>
      </c>
      <c r="YS1272" s="98" t="s">
        <v>216</v>
      </c>
      <c r="YT1272" s="98" t="s">
        <v>216</v>
      </c>
      <c r="YU1272" s="98" t="s">
        <v>216</v>
      </c>
      <c r="YV1272" s="98" t="s">
        <v>216</v>
      </c>
      <c r="YW1272" s="98" t="s">
        <v>216</v>
      </c>
      <c r="YX1272" s="98" t="s">
        <v>216</v>
      </c>
      <c r="YY1272" s="98" t="s">
        <v>216</v>
      </c>
      <c r="YZ1272" s="98" t="s">
        <v>216</v>
      </c>
      <c r="ZA1272" s="98" t="s">
        <v>216</v>
      </c>
      <c r="ZB1272" s="65">
        <f t="shared" ref="ZB1272:ZG1272" si="924">ZB1242+ZB1258</f>
        <v>4605799.59</v>
      </c>
      <c r="ZC1272" s="65">
        <f t="shared" si="924"/>
        <v>4793900.05</v>
      </c>
      <c r="ZD1272" s="65">
        <f t="shared" si="924"/>
        <v>5093999.62</v>
      </c>
      <c r="ZE1272" s="65">
        <f t="shared" si="924"/>
        <v>1997480.32</v>
      </c>
      <c r="ZF1272" s="65">
        <f t="shared" si="924"/>
        <v>1927100.03</v>
      </c>
      <c r="ZG1272" s="65">
        <f t="shared" si="924"/>
        <v>1927100.08</v>
      </c>
    </row>
    <row r="1273" spans="1:683" s="81" customFormat="1">
      <c r="A1273" s="78" t="s">
        <v>231</v>
      </c>
      <c r="B1273" s="267"/>
      <c r="C1273" s="77"/>
      <c r="D1273" s="78"/>
      <c r="E1273" s="79"/>
      <c r="F1273" s="80"/>
      <c r="G1273" s="80"/>
      <c r="H1273" s="80"/>
      <c r="I1273" s="80"/>
      <c r="J1273" s="80"/>
      <c r="K1273" s="80"/>
      <c r="L1273" s="80"/>
      <c r="M1273" s="80"/>
      <c r="N1273" s="80"/>
      <c r="O1273" s="80"/>
      <c r="P1273" s="80"/>
      <c r="Q1273" s="80"/>
      <c r="R1273" s="80"/>
      <c r="S1273" s="80"/>
      <c r="T1273" s="80"/>
      <c r="U1273" s="80"/>
      <c r="V1273" s="80"/>
      <c r="W1273" s="80"/>
      <c r="X1273" s="80"/>
      <c r="Y1273" s="80"/>
      <c r="Z1273" s="80"/>
      <c r="AA1273" s="80">
        <f>AA1275-AA1274-AA1272</f>
        <v>0</v>
      </c>
      <c r="AB1273" s="80">
        <f t="shared" ref="AB1273:AF1273" si="925">AB1275-AB1274-AB1272</f>
        <v>0</v>
      </c>
      <c r="AC1273" s="80">
        <f t="shared" si="925"/>
        <v>0</v>
      </c>
      <c r="AD1273" s="80">
        <f t="shared" si="925"/>
        <v>0</v>
      </c>
      <c r="AE1273" s="80">
        <f t="shared" si="925"/>
        <v>0</v>
      </c>
      <c r="AF1273" s="80">
        <f t="shared" si="925"/>
        <v>0</v>
      </c>
      <c r="AG1273" s="80"/>
      <c r="AH1273" s="80"/>
      <c r="AI1273" s="80"/>
      <c r="AJ1273" s="80"/>
      <c r="AK1273" s="80"/>
      <c r="AL1273" s="80"/>
      <c r="AM1273" s="80"/>
      <c r="AN1273" s="80"/>
      <c r="AO1273" s="80"/>
      <c r="AP1273" s="80"/>
      <c r="AQ1273" s="80"/>
      <c r="AR1273" s="80"/>
      <c r="AS1273" s="80"/>
      <c r="AT1273" s="80"/>
      <c r="AU1273" s="80"/>
      <c r="AV1273" s="80">
        <f t="shared" ref="AV1273:BA1273" si="926">AV1275-AV1274-AV1272</f>
        <v>0</v>
      </c>
      <c r="AW1273" s="80">
        <f t="shared" si="926"/>
        <v>0</v>
      </c>
      <c r="AX1273" s="80">
        <f t="shared" si="926"/>
        <v>0</v>
      </c>
      <c r="AY1273" s="80">
        <f t="shared" si="926"/>
        <v>0</v>
      </c>
      <c r="AZ1273" s="80">
        <f t="shared" si="926"/>
        <v>0</v>
      </c>
      <c r="BA1273" s="80">
        <f t="shared" si="926"/>
        <v>0</v>
      </c>
      <c r="BB1273" s="80"/>
      <c r="BC1273" s="80"/>
      <c r="BD1273" s="80"/>
      <c r="BE1273" s="80"/>
      <c r="BF1273" s="80"/>
      <c r="BG1273" s="80"/>
      <c r="BH1273" s="80"/>
      <c r="BI1273" s="80"/>
      <c r="BJ1273" s="80"/>
      <c r="BK1273" s="80"/>
      <c r="BL1273" s="80"/>
      <c r="BM1273" s="80"/>
      <c r="BN1273" s="80"/>
      <c r="BO1273" s="80"/>
      <c r="BP1273" s="80"/>
      <c r="BQ1273" s="80">
        <f t="shared" ref="BQ1273:BV1273" si="927">BQ1275-BQ1274-BQ1272</f>
        <v>0</v>
      </c>
      <c r="BR1273" s="80">
        <f t="shared" si="927"/>
        <v>0</v>
      </c>
      <c r="BS1273" s="80">
        <f t="shared" si="927"/>
        <v>0</v>
      </c>
      <c r="BT1273" s="80">
        <f t="shared" si="927"/>
        <v>0</v>
      </c>
      <c r="BU1273" s="80">
        <f t="shared" si="927"/>
        <v>0</v>
      </c>
      <c r="BV1273" s="80">
        <f t="shared" si="927"/>
        <v>0</v>
      </c>
      <c r="BW1273" s="80"/>
      <c r="BX1273" s="80"/>
      <c r="BY1273" s="80"/>
      <c r="BZ1273" s="80"/>
      <c r="CA1273" s="80"/>
      <c r="CB1273" s="80"/>
      <c r="CC1273" s="80"/>
      <c r="CD1273" s="80"/>
      <c r="CE1273" s="80"/>
      <c r="CF1273" s="80"/>
      <c r="CG1273" s="80"/>
      <c r="CH1273" s="80"/>
      <c r="CI1273" s="80"/>
      <c r="CJ1273" s="80"/>
      <c r="CK1273" s="80"/>
      <c r="CL1273" s="80">
        <f t="shared" ref="CL1273:CQ1273" si="928">CL1275-CL1274-CL1272</f>
        <v>0</v>
      </c>
      <c r="CM1273" s="80">
        <f t="shared" si="928"/>
        <v>0</v>
      </c>
      <c r="CN1273" s="80">
        <f t="shared" si="928"/>
        <v>0</v>
      </c>
      <c r="CO1273" s="80">
        <f t="shared" si="928"/>
        <v>0</v>
      </c>
      <c r="CP1273" s="80">
        <f t="shared" si="928"/>
        <v>0</v>
      </c>
      <c r="CQ1273" s="80">
        <f t="shared" si="928"/>
        <v>0</v>
      </c>
      <c r="CR1273" s="80"/>
      <c r="CS1273" s="80"/>
      <c r="CT1273" s="80"/>
      <c r="CU1273" s="80"/>
      <c r="CV1273" s="80"/>
      <c r="CW1273" s="80"/>
      <c r="CX1273" s="80"/>
      <c r="CY1273" s="80"/>
      <c r="CZ1273" s="80"/>
      <c r="DA1273" s="80"/>
      <c r="DB1273" s="80"/>
      <c r="DC1273" s="80"/>
      <c r="DD1273" s="80"/>
      <c r="DE1273" s="80"/>
      <c r="DF1273" s="80"/>
      <c r="DG1273" s="80">
        <f t="shared" ref="DG1273:DL1273" si="929">DG1275-DG1274-DG1272</f>
        <v>0</v>
      </c>
      <c r="DH1273" s="80">
        <f t="shared" si="929"/>
        <v>0</v>
      </c>
      <c r="DI1273" s="80">
        <f t="shared" si="929"/>
        <v>0</v>
      </c>
      <c r="DJ1273" s="80">
        <f t="shared" si="929"/>
        <v>0</v>
      </c>
      <c r="DK1273" s="80">
        <f t="shared" si="929"/>
        <v>0</v>
      </c>
      <c r="DL1273" s="80">
        <f t="shared" si="929"/>
        <v>0</v>
      </c>
      <c r="DM1273" s="80"/>
      <c r="DN1273" s="80"/>
      <c r="DO1273" s="80"/>
      <c r="DP1273" s="80"/>
      <c r="DQ1273" s="80"/>
      <c r="DR1273" s="80"/>
      <c r="DS1273" s="80"/>
      <c r="DT1273" s="80"/>
      <c r="DU1273" s="80"/>
      <c r="DV1273" s="80"/>
      <c r="DW1273" s="80"/>
      <c r="DX1273" s="80"/>
      <c r="DY1273" s="80"/>
      <c r="DZ1273" s="80"/>
      <c r="EA1273" s="80"/>
      <c r="EB1273" s="80">
        <f t="shared" ref="EB1273:EG1273" si="930">EB1275-EB1274-EB1272</f>
        <v>0</v>
      </c>
      <c r="EC1273" s="80">
        <f t="shared" si="930"/>
        <v>0</v>
      </c>
      <c r="ED1273" s="80">
        <f t="shared" si="930"/>
        <v>0</v>
      </c>
      <c r="EE1273" s="80">
        <f t="shared" si="930"/>
        <v>0</v>
      </c>
      <c r="EF1273" s="80">
        <f t="shared" si="930"/>
        <v>0</v>
      </c>
      <c r="EG1273" s="80">
        <f t="shared" si="930"/>
        <v>0</v>
      </c>
      <c r="EH1273" s="80"/>
      <c r="EI1273" s="80"/>
      <c r="EJ1273" s="80"/>
      <c r="EK1273" s="80"/>
      <c r="EL1273" s="80"/>
      <c r="EM1273" s="80"/>
      <c r="EN1273" s="80"/>
      <c r="EO1273" s="80"/>
      <c r="EP1273" s="80"/>
      <c r="EQ1273" s="80"/>
      <c r="ER1273" s="80"/>
      <c r="ES1273" s="80"/>
      <c r="ET1273" s="80"/>
      <c r="EU1273" s="80"/>
      <c r="EV1273" s="80"/>
      <c r="EW1273" s="80">
        <f t="shared" ref="EW1273:FB1273" si="931">EW1275-EW1274-EW1272</f>
        <v>0</v>
      </c>
      <c r="EX1273" s="80">
        <f t="shared" si="931"/>
        <v>0</v>
      </c>
      <c r="EY1273" s="80">
        <f t="shared" si="931"/>
        <v>0</v>
      </c>
      <c r="EZ1273" s="80">
        <f t="shared" si="931"/>
        <v>0</v>
      </c>
      <c r="FA1273" s="80">
        <f t="shared" si="931"/>
        <v>0</v>
      </c>
      <c r="FB1273" s="80">
        <f t="shared" si="931"/>
        <v>0</v>
      </c>
      <c r="FC1273" s="80"/>
      <c r="FD1273" s="80"/>
      <c r="FE1273" s="80"/>
      <c r="FF1273" s="80"/>
      <c r="FG1273" s="80"/>
      <c r="FH1273" s="80"/>
      <c r="FI1273" s="80"/>
      <c r="FJ1273" s="80"/>
      <c r="FK1273" s="80"/>
      <c r="FL1273" s="80"/>
      <c r="FM1273" s="80"/>
      <c r="FN1273" s="80"/>
      <c r="FO1273" s="80"/>
      <c r="FP1273" s="80"/>
      <c r="FQ1273" s="80"/>
      <c r="FR1273" s="80">
        <f t="shared" ref="FR1273:FW1273" si="932">FR1275-FR1274-FR1272</f>
        <v>0</v>
      </c>
      <c r="FS1273" s="80">
        <f t="shared" si="932"/>
        <v>0</v>
      </c>
      <c r="FT1273" s="80">
        <f t="shared" si="932"/>
        <v>0</v>
      </c>
      <c r="FU1273" s="80">
        <f t="shared" si="932"/>
        <v>0</v>
      </c>
      <c r="FV1273" s="80">
        <f t="shared" si="932"/>
        <v>0</v>
      </c>
      <c r="FW1273" s="80">
        <f t="shared" si="932"/>
        <v>0</v>
      </c>
      <c r="FX1273" s="80"/>
      <c r="FY1273" s="80"/>
      <c r="FZ1273" s="80"/>
      <c r="GA1273" s="80"/>
      <c r="GB1273" s="80"/>
      <c r="GC1273" s="80"/>
      <c r="GD1273" s="80"/>
      <c r="GE1273" s="80"/>
      <c r="GF1273" s="80"/>
      <c r="GG1273" s="80"/>
      <c r="GH1273" s="80"/>
      <c r="GI1273" s="80"/>
      <c r="GJ1273" s="80"/>
      <c r="GK1273" s="80"/>
      <c r="GL1273" s="80"/>
      <c r="GM1273" s="80">
        <f t="shared" ref="GM1273:GR1273" si="933">GM1275-GM1274-GM1272</f>
        <v>0</v>
      </c>
      <c r="GN1273" s="80">
        <f t="shared" si="933"/>
        <v>0</v>
      </c>
      <c r="GO1273" s="80">
        <f t="shared" si="933"/>
        <v>0</v>
      </c>
      <c r="GP1273" s="80">
        <f t="shared" si="933"/>
        <v>0</v>
      </c>
      <c r="GQ1273" s="80">
        <f t="shared" si="933"/>
        <v>0</v>
      </c>
      <c r="GR1273" s="80">
        <f t="shared" si="933"/>
        <v>0</v>
      </c>
      <c r="GS1273" s="80"/>
      <c r="GT1273" s="80"/>
      <c r="GU1273" s="80"/>
      <c r="GV1273" s="80"/>
      <c r="GW1273" s="80"/>
      <c r="GX1273" s="80"/>
      <c r="GY1273" s="80"/>
      <c r="GZ1273" s="80"/>
      <c r="HA1273" s="80"/>
      <c r="HB1273" s="80"/>
      <c r="HC1273" s="80"/>
      <c r="HD1273" s="80"/>
      <c r="HE1273" s="80"/>
      <c r="HF1273" s="80"/>
      <c r="HG1273" s="80"/>
      <c r="HH1273" s="80">
        <f t="shared" ref="HH1273:HM1273" si="934">HH1275-HH1274-HH1272</f>
        <v>0.01</v>
      </c>
      <c r="HI1273" s="80">
        <f t="shared" si="934"/>
        <v>7.0000000000000007E-2</v>
      </c>
      <c r="HJ1273" s="80">
        <f t="shared" si="934"/>
        <v>0.11</v>
      </c>
      <c r="HK1273" s="80">
        <f t="shared" si="934"/>
        <v>-0.16</v>
      </c>
      <c r="HL1273" s="80">
        <f t="shared" si="934"/>
        <v>0.06</v>
      </c>
      <c r="HM1273" s="80">
        <f t="shared" si="934"/>
        <v>-0.03</v>
      </c>
      <c r="HN1273" s="80"/>
      <c r="HO1273" s="80"/>
      <c r="HP1273" s="80"/>
      <c r="HQ1273" s="80"/>
      <c r="HR1273" s="80"/>
      <c r="HS1273" s="80"/>
      <c r="HT1273" s="80"/>
      <c r="HU1273" s="80"/>
      <c r="HV1273" s="80"/>
      <c r="HW1273" s="80"/>
      <c r="HX1273" s="80"/>
      <c r="HY1273" s="80"/>
      <c r="HZ1273" s="80"/>
      <c r="IA1273" s="80"/>
      <c r="IB1273" s="80"/>
      <c r="IC1273" s="80">
        <f t="shared" ref="IC1273:IH1273" si="935">IC1275-IC1274-IC1272</f>
        <v>0</v>
      </c>
      <c r="ID1273" s="80">
        <f t="shared" si="935"/>
        <v>0</v>
      </c>
      <c r="IE1273" s="80">
        <f t="shared" si="935"/>
        <v>0</v>
      </c>
      <c r="IF1273" s="80">
        <f t="shared" si="935"/>
        <v>0</v>
      </c>
      <c r="IG1273" s="80">
        <f t="shared" si="935"/>
        <v>0</v>
      </c>
      <c r="IH1273" s="80">
        <f t="shared" si="935"/>
        <v>0</v>
      </c>
      <c r="II1273" s="80"/>
      <c r="IJ1273" s="80"/>
      <c r="IK1273" s="80"/>
      <c r="IL1273" s="80"/>
      <c r="IM1273" s="80"/>
      <c r="IN1273" s="80"/>
      <c r="IO1273" s="80"/>
      <c r="IP1273" s="80"/>
      <c r="IQ1273" s="80"/>
      <c r="IR1273" s="80"/>
      <c r="IS1273" s="80"/>
      <c r="IT1273" s="80"/>
      <c r="IU1273" s="80"/>
      <c r="IV1273" s="80"/>
      <c r="IW1273" s="80"/>
      <c r="IX1273" s="80">
        <f t="shared" ref="IX1273:JC1273" si="936">IX1275-IX1274-IX1272</f>
        <v>0</v>
      </c>
      <c r="IY1273" s="80">
        <f t="shared" si="936"/>
        <v>0</v>
      </c>
      <c r="IZ1273" s="80">
        <f t="shared" si="936"/>
        <v>0</v>
      </c>
      <c r="JA1273" s="80">
        <f t="shared" si="936"/>
        <v>0</v>
      </c>
      <c r="JB1273" s="80">
        <f t="shared" si="936"/>
        <v>0</v>
      </c>
      <c r="JC1273" s="80">
        <f t="shared" si="936"/>
        <v>0</v>
      </c>
      <c r="JD1273" s="80"/>
      <c r="JE1273" s="80"/>
      <c r="JF1273" s="80"/>
      <c r="JG1273" s="80"/>
      <c r="JH1273" s="80"/>
      <c r="JI1273" s="80"/>
      <c r="JJ1273" s="80"/>
      <c r="JK1273" s="80"/>
      <c r="JL1273" s="80"/>
      <c r="JM1273" s="80"/>
      <c r="JN1273" s="80"/>
      <c r="JO1273" s="80"/>
      <c r="JP1273" s="80"/>
      <c r="JQ1273" s="80"/>
      <c r="JR1273" s="80"/>
      <c r="JS1273" s="80">
        <f t="shared" ref="JS1273:JX1273" si="937">JS1275-JS1274-JS1272</f>
        <v>0</v>
      </c>
      <c r="JT1273" s="80">
        <f t="shared" si="937"/>
        <v>0</v>
      </c>
      <c r="JU1273" s="80">
        <f t="shared" si="937"/>
        <v>0</v>
      </c>
      <c r="JV1273" s="80">
        <f t="shared" si="937"/>
        <v>0</v>
      </c>
      <c r="JW1273" s="80">
        <f t="shared" si="937"/>
        <v>0</v>
      </c>
      <c r="JX1273" s="80">
        <f t="shared" si="937"/>
        <v>0</v>
      </c>
      <c r="JY1273" s="80"/>
      <c r="JZ1273" s="80"/>
      <c r="KA1273" s="80"/>
      <c r="KB1273" s="80"/>
      <c r="KC1273" s="80"/>
      <c r="KD1273" s="80"/>
      <c r="KE1273" s="80"/>
      <c r="KF1273" s="80"/>
      <c r="KG1273" s="80"/>
      <c r="KH1273" s="80"/>
      <c r="KI1273" s="80"/>
      <c r="KJ1273" s="80"/>
      <c r="KK1273" s="80"/>
      <c r="KL1273" s="80"/>
      <c r="KM1273" s="80"/>
      <c r="KN1273" s="80">
        <f t="shared" ref="KN1273:KS1273" si="938">KN1275-KN1274-KN1272</f>
        <v>0</v>
      </c>
      <c r="KO1273" s="80">
        <f t="shared" si="938"/>
        <v>0</v>
      </c>
      <c r="KP1273" s="80">
        <f t="shared" si="938"/>
        <v>0</v>
      </c>
      <c r="KQ1273" s="80">
        <f t="shared" si="938"/>
        <v>0</v>
      </c>
      <c r="KR1273" s="80">
        <f t="shared" si="938"/>
        <v>0</v>
      </c>
      <c r="KS1273" s="80">
        <f t="shared" si="938"/>
        <v>0</v>
      </c>
      <c r="KT1273" s="80"/>
      <c r="KU1273" s="80"/>
      <c r="KV1273" s="80"/>
      <c r="KW1273" s="80"/>
      <c r="KX1273" s="80"/>
      <c r="KY1273" s="80"/>
      <c r="KZ1273" s="80"/>
      <c r="LA1273" s="80"/>
      <c r="LB1273" s="80"/>
      <c r="LC1273" s="80"/>
      <c r="LD1273" s="80"/>
      <c r="LE1273" s="80"/>
      <c r="LF1273" s="80"/>
      <c r="LG1273" s="80"/>
      <c r="LH1273" s="80"/>
      <c r="LI1273" s="80">
        <f t="shared" ref="LI1273:LN1273" si="939">LI1275-LI1274-LI1272</f>
        <v>0</v>
      </c>
      <c r="LJ1273" s="80">
        <f t="shared" si="939"/>
        <v>0</v>
      </c>
      <c r="LK1273" s="80">
        <f t="shared" si="939"/>
        <v>0</v>
      </c>
      <c r="LL1273" s="80">
        <f t="shared" si="939"/>
        <v>0</v>
      </c>
      <c r="LM1273" s="80">
        <f t="shared" si="939"/>
        <v>0</v>
      </c>
      <c r="LN1273" s="80">
        <f t="shared" si="939"/>
        <v>0</v>
      </c>
      <c r="LO1273" s="80"/>
      <c r="LP1273" s="80"/>
      <c r="LQ1273" s="80"/>
      <c r="LR1273" s="80"/>
      <c r="LS1273" s="80"/>
      <c r="LT1273" s="80"/>
      <c r="LU1273" s="80"/>
      <c r="LV1273" s="80"/>
      <c r="LW1273" s="80"/>
      <c r="LX1273" s="80"/>
      <c r="LY1273" s="80"/>
      <c r="LZ1273" s="80"/>
      <c r="MA1273" s="80"/>
      <c r="MB1273" s="80"/>
      <c r="MC1273" s="80"/>
      <c r="MD1273" s="80">
        <f t="shared" ref="MD1273:MI1273" si="940">MD1275-MD1274-MD1272</f>
        <v>0</v>
      </c>
      <c r="ME1273" s="80">
        <f t="shared" si="940"/>
        <v>0</v>
      </c>
      <c r="MF1273" s="80">
        <f t="shared" si="940"/>
        <v>0</v>
      </c>
      <c r="MG1273" s="80">
        <f t="shared" si="940"/>
        <v>0</v>
      </c>
      <c r="MH1273" s="80">
        <f t="shared" si="940"/>
        <v>0</v>
      </c>
      <c r="MI1273" s="80">
        <f t="shared" si="940"/>
        <v>0</v>
      </c>
      <c r="MJ1273" s="80"/>
      <c r="MK1273" s="80"/>
      <c r="ML1273" s="80"/>
      <c r="MM1273" s="80"/>
      <c r="MN1273" s="80"/>
      <c r="MO1273" s="80"/>
      <c r="MP1273" s="80"/>
      <c r="MQ1273" s="80"/>
      <c r="MR1273" s="80"/>
      <c r="MS1273" s="80"/>
      <c r="MT1273" s="80"/>
      <c r="MU1273" s="80"/>
      <c r="MV1273" s="80"/>
      <c r="MW1273" s="80"/>
      <c r="MX1273" s="80"/>
      <c r="MY1273" s="80">
        <f t="shared" ref="MY1273:ND1273" si="941">MY1275-MY1274-MY1272</f>
        <v>0</v>
      </c>
      <c r="MZ1273" s="80">
        <f t="shared" si="941"/>
        <v>0</v>
      </c>
      <c r="NA1273" s="80">
        <f t="shared" si="941"/>
        <v>0</v>
      </c>
      <c r="NB1273" s="80">
        <f t="shared" si="941"/>
        <v>0</v>
      </c>
      <c r="NC1273" s="80">
        <f t="shared" si="941"/>
        <v>0</v>
      </c>
      <c r="ND1273" s="80">
        <f t="shared" si="941"/>
        <v>0</v>
      </c>
      <c r="NE1273" s="80"/>
      <c r="NF1273" s="80"/>
      <c r="NG1273" s="80"/>
      <c r="NH1273" s="80"/>
      <c r="NI1273" s="80"/>
      <c r="NJ1273" s="80"/>
      <c r="NK1273" s="80"/>
      <c r="NL1273" s="80"/>
      <c r="NM1273" s="80"/>
      <c r="NN1273" s="80"/>
      <c r="NO1273" s="80"/>
      <c r="NP1273" s="80"/>
      <c r="NQ1273" s="80"/>
      <c r="NR1273" s="80"/>
      <c r="NS1273" s="80"/>
      <c r="NT1273" s="80">
        <f t="shared" ref="NT1273:NY1273" si="942">NT1275-NT1274-NT1272</f>
        <v>0</v>
      </c>
      <c r="NU1273" s="80">
        <f t="shared" si="942"/>
        <v>0</v>
      </c>
      <c r="NV1273" s="80">
        <f t="shared" si="942"/>
        <v>0</v>
      </c>
      <c r="NW1273" s="80">
        <f t="shared" si="942"/>
        <v>0</v>
      </c>
      <c r="NX1273" s="80">
        <f t="shared" si="942"/>
        <v>0</v>
      </c>
      <c r="NY1273" s="80">
        <f t="shared" si="942"/>
        <v>0</v>
      </c>
      <c r="NZ1273" s="80"/>
      <c r="OA1273" s="80"/>
      <c r="OB1273" s="80"/>
      <c r="OC1273" s="80"/>
      <c r="OD1273" s="80"/>
      <c r="OE1273" s="80"/>
      <c r="OF1273" s="80"/>
      <c r="OG1273" s="80"/>
      <c r="OH1273" s="80"/>
      <c r="OI1273" s="80"/>
      <c r="OJ1273" s="80"/>
      <c r="OK1273" s="80"/>
      <c r="OL1273" s="80"/>
      <c r="OM1273" s="80"/>
      <c r="ON1273" s="80"/>
      <c r="OO1273" s="80">
        <f t="shared" ref="OO1273:OT1273" si="943">OO1275-OO1274-OO1272</f>
        <v>0</v>
      </c>
      <c r="OP1273" s="80">
        <f t="shared" si="943"/>
        <v>0</v>
      </c>
      <c r="OQ1273" s="80">
        <f t="shared" si="943"/>
        <v>0</v>
      </c>
      <c r="OR1273" s="80">
        <f t="shared" si="943"/>
        <v>0</v>
      </c>
      <c r="OS1273" s="80">
        <f t="shared" si="943"/>
        <v>0</v>
      </c>
      <c r="OT1273" s="80">
        <f t="shared" si="943"/>
        <v>0</v>
      </c>
      <c r="OU1273" s="80"/>
      <c r="OV1273" s="80"/>
      <c r="OW1273" s="80"/>
      <c r="OX1273" s="80"/>
      <c r="OY1273" s="80"/>
      <c r="OZ1273" s="80"/>
      <c r="PA1273" s="80"/>
      <c r="PB1273" s="80"/>
      <c r="PC1273" s="80"/>
      <c r="PD1273" s="80"/>
      <c r="PE1273" s="80"/>
      <c r="PF1273" s="80"/>
      <c r="PG1273" s="80"/>
      <c r="PH1273" s="80"/>
      <c r="PI1273" s="80"/>
      <c r="PJ1273" s="80">
        <f t="shared" ref="PJ1273:PO1273" si="944">PJ1275-PJ1274-PJ1272</f>
        <v>0</v>
      </c>
      <c r="PK1273" s="80">
        <f t="shared" si="944"/>
        <v>0</v>
      </c>
      <c r="PL1273" s="80">
        <f t="shared" si="944"/>
        <v>0</v>
      </c>
      <c r="PM1273" s="80">
        <f t="shared" si="944"/>
        <v>0</v>
      </c>
      <c r="PN1273" s="80">
        <f t="shared" si="944"/>
        <v>0</v>
      </c>
      <c r="PO1273" s="80">
        <f t="shared" si="944"/>
        <v>0</v>
      </c>
      <c r="PP1273" s="80"/>
      <c r="PQ1273" s="80"/>
      <c r="PR1273" s="80"/>
      <c r="PS1273" s="80"/>
      <c r="PT1273" s="80"/>
      <c r="PU1273" s="80"/>
      <c r="PV1273" s="80"/>
      <c r="PW1273" s="80"/>
      <c r="PX1273" s="80"/>
      <c r="PY1273" s="80"/>
      <c r="PZ1273" s="80"/>
      <c r="QA1273" s="80"/>
      <c r="QB1273" s="80"/>
      <c r="QC1273" s="80"/>
      <c r="QD1273" s="80"/>
      <c r="QE1273" s="80">
        <f t="shared" ref="QE1273:QJ1273" si="945">QE1275-QE1274-QE1272</f>
        <v>0</v>
      </c>
      <c r="QF1273" s="80">
        <f t="shared" si="945"/>
        <v>0</v>
      </c>
      <c r="QG1273" s="80">
        <f t="shared" si="945"/>
        <v>0</v>
      </c>
      <c r="QH1273" s="80">
        <f t="shared" si="945"/>
        <v>0</v>
      </c>
      <c r="QI1273" s="80">
        <f t="shared" si="945"/>
        <v>0</v>
      </c>
      <c r="QJ1273" s="80">
        <f t="shared" si="945"/>
        <v>0</v>
      </c>
      <c r="QK1273" s="80"/>
      <c r="QL1273" s="80"/>
      <c r="QM1273" s="80"/>
      <c r="QN1273" s="80"/>
      <c r="QO1273" s="80"/>
      <c r="QP1273" s="80"/>
      <c r="QQ1273" s="80"/>
      <c r="QR1273" s="80"/>
      <c r="QS1273" s="80"/>
      <c r="QT1273" s="80"/>
      <c r="QU1273" s="80"/>
      <c r="QV1273" s="80"/>
      <c r="QW1273" s="80"/>
      <c r="QX1273" s="80"/>
      <c r="QY1273" s="80"/>
      <c r="QZ1273" s="80">
        <f t="shared" ref="QZ1273:RE1273" si="946">QZ1275-QZ1274-QZ1272</f>
        <v>0</v>
      </c>
      <c r="RA1273" s="80">
        <f t="shared" si="946"/>
        <v>0</v>
      </c>
      <c r="RB1273" s="80">
        <f t="shared" si="946"/>
        <v>0</v>
      </c>
      <c r="RC1273" s="80">
        <f t="shared" si="946"/>
        <v>0</v>
      </c>
      <c r="RD1273" s="80">
        <f t="shared" si="946"/>
        <v>0</v>
      </c>
      <c r="RE1273" s="80">
        <f t="shared" si="946"/>
        <v>0</v>
      </c>
      <c r="RF1273" s="80"/>
      <c r="RG1273" s="80"/>
      <c r="RH1273" s="80"/>
      <c r="RI1273" s="80"/>
      <c r="RJ1273" s="80"/>
      <c r="RK1273" s="80"/>
      <c r="RL1273" s="80"/>
      <c r="RM1273" s="80"/>
      <c r="RN1273" s="80"/>
      <c r="RO1273" s="80"/>
      <c r="RP1273" s="80"/>
      <c r="RQ1273" s="80"/>
      <c r="RR1273" s="80"/>
      <c r="RS1273" s="80"/>
      <c r="RT1273" s="80"/>
      <c r="RU1273" s="80">
        <f t="shared" ref="RU1273:RZ1273" si="947">RU1275-RU1274-RU1272</f>
        <v>0</v>
      </c>
      <c r="RV1273" s="80">
        <f t="shared" si="947"/>
        <v>0</v>
      </c>
      <c r="RW1273" s="80">
        <f t="shared" si="947"/>
        <v>0</v>
      </c>
      <c r="RX1273" s="80">
        <f t="shared" si="947"/>
        <v>0</v>
      </c>
      <c r="RY1273" s="80">
        <f t="shared" si="947"/>
        <v>0</v>
      </c>
      <c r="RZ1273" s="80">
        <f t="shared" si="947"/>
        <v>0</v>
      </c>
      <c r="SA1273" s="80"/>
      <c r="SB1273" s="80"/>
      <c r="SC1273" s="80"/>
      <c r="SD1273" s="80"/>
      <c r="SE1273" s="80"/>
      <c r="SF1273" s="80"/>
      <c r="SG1273" s="80"/>
      <c r="SH1273" s="80"/>
      <c r="SI1273" s="80"/>
      <c r="SJ1273" s="80"/>
      <c r="SK1273" s="80"/>
      <c r="SL1273" s="80"/>
      <c r="SM1273" s="80"/>
      <c r="SN1273" s="80"/>
      <c r="SO1273" s="80"/>
      <c r="SP1273" s="80">
        <f t="shared" ref="SP1273:SU1273" si="948">SP1275-SP1274-SP1272</f>
        <v>0</v>
      </c>
      <c r="SQ1273" s="80">
        <f t="shared" si="948"/>
        <v>0</v>
      </c>
      <c r="SR1273" s="80">
        <f t="shared" si="948"/>
        <v>0</v>
      </c>
      <c r="SS1273" s="80">
        <f t="shared" si="948"/>
        <v>0</v>
      </c>
      <c r="ST1273" s="80">
        <f t="shared" si="948"/>
        <v>0</v>
      </c>
      <c r="SU1273" s="80">
        <f t="shared" si="948"/>
        <v>0</v>
      </c>
      <c r="SV1273" s="80"/>
      <c r="SW1273" s="80"/>
      <c r="SX1273" s="80"/>
      <c r="SY1273" s="80"/>
      <c r="SZ1273" s="80"/>
      <c r="TA1273" s="80"/>
      <c r="TB1273" s="80"/>
      <c r="TC1273" s="80"/>
      <c r="TD1273" s="80"/>
      <c r="TE1273" s="80"/>
      <c r="TF1273" s="80"/>
      <c r="TG1273" s="80"/>
      <c r="TH1273" s="80"/>
      <c r="TI1273" s="80"/>
      <c r="TJ1273" s="80"/>
      <c r="TK1273" s="80">
        <f t="shared" ref="TK1273:TP1273" si="949">TK1275-TK1274-TK1272</f>
        <v>0</v>
      </c>
      <c r="TL1273" s="80">
        <f t="shared" si="949"/>
        <v>0</v>
      </c>
      <c r="TM1273" s="80">
        <f t="shared" si="949"/>
        <v>0</v>
      </c>
      <c r="TN1273" s="80">
        <f t="shared" si="949"/>
        <v>0</v>
      </c>
      <c r="TO1273" s="80">
        <f t="shared" si="949"/>
        <v>0</v>
      </c>
      <c r="TP1273" s="80">
        <f t="shared" si="949"/>
        <v>0</v>
      </c>
      <c r="TQ1273" s="80"/>
      <c r="TR1273" s="80"/>
      <c r="TS1273" s="80"/>
      <c r="TT1273" s="80"/>
      <c r="TU1273" s="80"/>
      <c r="TV1273" s="80"/>
      <c r="TW1273" s="80"/>
      <c r="TX1273" s="80"/>
      <c r="TY1273" s="80"/>
      <c r="TZ1273" s="80"/>
      <c r="UA1273" s="80"/>
      <c r="UB1273" s="80"/>
      <c r="UC1273" s="80"/>
      <c r="UD1273" s="80"/>
      <c r="UE1273" s="80"/>
      <c r="UF1273" s="80">
        <f t="shared" ref="UF1273:UK1273" si="950">UF1275-UF1274-UF1272</f>
        <v>0</v>
      </c>
      <c r="UG1273" s="80">
        <f t="shared" si="950"/>
        <v>0</v>
      </c>
      <c r="UH1273" s="80">
        <f t="shared" si="950"/>
        <v>0</v>
      </c>
      <c r="UI1273" s="80">
        <f t="shared" si="950"/>
        <v>0</v>
      </c>
      <c r="UJ1273" s="80">
        <f t="shared" si="950"/>
        <v>0</v>
      </c>
      <c r="UK1273" s="80">
        <f t="shared" si="950"/>
        <v>0</v>
      </c>
      <c r="UL1273" s="80"/>
      <c r="UM1273" s="80"/>
      <c r="UN1273" s="80"/>
      <c r="UO1273" s="80"/>
      <c r="UP1273" s="80"/>
      <c r="UQ1273" s="80"/>
      <c r="UR1273" s="80"/>
      <c r="US1273" s="80"/>
      <c r="UT1273" s="80"/>
      <c r="UU1273" s="80"/>
      <c r="UV1273" s="80"/>
      <c r="UW1273" s="80"/>
      <c r="UX1273" s="80"/>
      <c r="UY1273" s="80"/>
      <c r="UZ1273" s="80"/>
      <c r="VA1273" s="80">
        <f t="shared" ref="VA1273:VF1273" si="951">VA1275-VA1274-VA1272</f>
        <v>0.2</v>
      </c>
      <c r="VB1273" s="80">
        <f t="shared" si="951"/>
        <v>0.1</v>
      </c>
      <c r="VC1273" s="80">
        <f t="shared" si="951"/>
        <v>-0.1</v>
      </c>
      <c r="VD1273" s="80">
        <f t="shared" si="951"/>
        <v>-0.21</v>
      </c>
      <c r="VE1273" s="80">
        <f t="shared" si="951"/>
        <v>-0.13</v>
      </c>
      <c r="VF1273" s="80">
        <f t="shared" si="951"/>
        <v>-0.14000000000000001</v>
      </c>
      <c r="VG1273" s="80"/>
      <c r="VH1273" s="80"/>
      <c r="VI1273" s="80"/>
      <c r="VJ1273" s="80"/>
      <c r="VK1273" s="80"/>
      <c r="VL1273" s="80"/>
      <c r="VM1273" s="80"/>
      <c r="VN1273" s="80"/>
      <c r="VO1273" s="80"/>
      <c r="VP1273" s="80"/>
      <c r="VQ1273" s="80"/>
      <c r="VR1273" s="80"/>
      <c r="VS1273" s="80"/>
      <c r="VT1273" s="80"/>
      <c r="VU1273" s="80"/>
      <c r="VV1273" s="80">
        <f t="shared" ref="VV1273:WA1273" si="952">VV1275-VV1274-VV1272</f>
        <v>0</v>
      </c>
      <c r="VW1273" s="80">
        <f t="shared" si="952"/>
        <v>0</v>
      </c>
      <c r="VX1273" s="80">
        <f t="shared" si="952"/>
        <v>0</v>
      </c>
      <c r="VY1273" s="80">
        <f t="shared" si="952"/>
        <v>0</v>
      </c>
      <c r="VZ1273" s="80">
        <f t="shared" si="952"/>
        <v>0</v>
      </c>
      <c r="WA1273" s="80">
        <f t="shared" si="952"/>
        <v>0</v>
      </c>
      <c r="WB1273" s="80"/>
      <c r="WC1273" s="80"/>
      <c r="WD1273" s="80"/>
      <c r="WE1273" s="80"/>
      <c r="WF1273" s="80"/>
      <c r="WG1273" s="80"/>
      <c r="WH1273" s="80"/>
      <c r="WI1273" s="80"/>
      <c r="WJ1273" s="80"/>
      <c r="WK1273" s="80"/>
      <c r="WL1273" s="80"/>
      <c r="WM1273" s="80"/>
      <c r="WN1273" s="80"/>
      <c r="WO1273" s="80"/>
      <c r="WP1273" s="80"/>
      <c r="WQ1273" s="80">
        <f t="shared" ref="WQ1273:WV1273" si="953">WQ1275-WQ1274-WQ1272</f>
        <v>0</v>
      </c>
      <c r="WR1273" s="80">
        <f t="shared" si="953"/>
        <v>0</v>
      </c>
      <c r="WS1273" s="80">
        <f t="shared" si="953"/>
        <v>0</v>
      </c>
      <c r="WT1273" s="80">
        <f t="shared" si="953"/>
        <v>0</v>
      </c>
      <c r="WU1273" s="80">
        <f t="shared" si="953"/>
        <v>0</v>
      </c>
      <c r="WV1273" s="80">
        <f t="shared" si="953"/>
        <v>0</v>
      </c>
      <c r="WW1273" s="80"/>
      <c r="WX1273" s="80"/>
      <c r="WY1273" s="80"/>
      <c r="WZ1273" s="80"/>
      <c r="XA1273" s="80"/>
      <c r="XB1273" s="80"/>
      <c r="XC1273" s="80"/>
      <c r="XD1273" s="80"/>
      <c r="XE1273" s="80"/>
      <c r="XF1273" s="80"/>
      <c r="XG1273" s="80"/>
      <c r="XH1273" s="80"/>
      <c r="XI1273" s="80"/>
      <c r="XJ1273" s="80"/>
      <c r="XK1273" s="80"/>
      <c r="XL1273" s="80">
        <f t="shared" ref="XL1273:XQ1273" si="954">XL1275-XL1274-XL1272</f>
        <v>0</v>
      </c>
      <c r="XM1273" s="80">
        <f t="shared" si="954"/>
        <v>0</v>
      </c>
      <c r="XN1273" s="80">
        <f t="shared" si="954"/>
        <v>0</v>
      </c>
      <c r="XO1273" s="80">
        <f t="shared" si="954"/>
        <v>0</v>
      </c>
      <c r="XP1273" s="80">
        <f t="shared" si="954"/>
        <v>0</v>
      </c>
      <c r="XQ1273" s="80">
        <f t="shared" si="954"/>
        <v>0</v>
      </c>
      <c r="XR1273" s="80"/>
      <c r="XS1273" s="80"/>
      <c r="XT1273" s="80"/>
      <c r="XU1273" s="80"/>
      <c r="XV1273" s="80"/>
      <c r="XW1273" s="80"/>
      <c r="XX1273" s="80"/>
      <c r="XY1273" s="80"/>
      <c r="XZ1273" s="80"/>
      <c r="YA1273" s="80"/>
      <c r="YB1273" s="80"/>
      <c r="YC1273" s="80"/>
      <c r="YD1273" s="80"/>
      <c r="YE1273" s="80"/>
      <c r="YF1273" s="80"/>
      <c r="YG1273" s="80">
        <f t="shared" ref="YG1273:YL1273" si="955">YG1275-YG1274-YG1272</f>
        <v>0</v>
      </c>
      <c r="YH1273" s="80">
        <f t="shared" si="955"/>
        <v>0</v>
      </c>
      <c r="YI1273" s="80">
        <f t="shared" si="955"/>
        <v>0</v>
      </c>
      <c r="YJ1273" s="80">
        <f t="shared" si="955"/>
        <v>0</v>
      </c>
      <c r="YK1273" s="80">
        <f t="shared" si="955"/>
        <v>0</v>
      </c>
      <c r="YL1273" s="80">
        <f t="shared" si="955"/>
        <v>0</v>
      </c>
      <c r="YM1273" s="80"/>
      <c r="YN1273" s="80"/>
      <c r="YO1273" s="80"/>
      <c r="YP1273" s="80"/>
      <c r="YQ1273" s="80"/>
      <c r="YR1273" s="80"/>
      <c r="YS1273" s="80"/>
      <c r="YT1273" s="80"/>
      <c r="YU1273" s="80"/>
      <c r="YV1273" s="80"/>
      <c r="YW1273" s="80"/>
      <c r="YX1273" s="80"/>
      <c r="YY1273" s="80"/>
      <c r="YZ1273" s="80"/>
      <c r="ZA1273" s="80"/>
      <c r="ZB1273" s="80">
        <f t="shared" ref="ZB1273:ZG1275" si="956">AA1273+AV1273+BQ1273+CL1273+DG1273+EB1273+EW1273+FR1273+GM1273+HH1273+IC1273+IX1273+JS1273+KN1273+LI1273+MD1273+MY1273+NT1273+OO1273+PJ1273+QE1273+QZ1273+RU1273+SP1273+TK1273+UF1273+VA1273+VV1273+WQ1273+XL1273+YG1273</f>
        <v>0.21</v>
      </c>
      <c r="ZC1273" s="80">
        <f t="shared" si="956"/>
        <v>0.17</v>
      </c>
      <c r="ZD1273" s="80">
        <f t="shared" si="956"/>
        <v>0.01</v>
      </c>
      <c r="ZE1273" s="80">
        <f t="shared" si="956"/>
        <v>-0.37</v>
      </c>
      <c r="ZF1273" s="80">
        <f t="shared" si="956"/>
        <v>-7.0000000000000007E-2</v>
      </c>
      <c r="ZG1273" s="80">
        <f t="shared" si="956"/>
        <v>-0.17</v>
      </c>
    </row>
    <row r="1274" spans="1:683" ht="51.75" customHeight="1">
      <c r="A1274" s="42" t="s">
        <v>232</v>
      </c>
      <c r="B1274" s="265"/>
      <c r="C1274" s="66" t="s">
        <v>107</v>
      </c>
      <c r="D1274" s="316"/>
      <c r="E1274" s="317"/>
      <c r="F1274" s="67"/>
      <c r="G1274" s="67"/>
      <c r="H1274" s="67"/>
      <c r="I1274" s="103"/>
      <c r="J1274" s="103"/>
      <c r="K1274" s="103"/>
      <c r="L1274" s="98" t="s">
        <v>216</v>
      </c>
      <c r="M1274" s="98" t="s">
        <v>216</v>
      </c>
      <c r="N1274" s="98" t="s">
        <v>216</v>
      </c>
      <c r="O1274" s="98" t="s">
        <v>216</v>
      </c>
      <c r="P1274" s="98" t="s">
        <v>216</v>
      </c>
      <c r="Q1274" s="98" t="s">
        <v>216</v>
      </c>
      <c r="R1274" s="98" t="s">
        <v>216</v>
      </c>
      <c r="S1274" s="98" t="s">
        <v>216</v>
      </c>
      <c r="T1274" s="98" t="s">
        <v>216</v>
      </c>
      <c r="U1274" s="98" t="s">
        <v>216</v>
      </c>
      <c r="V1274" s="98" t="s">
        <v>216</v>
      </c>
      <c r="W1274" s="98" t="s">
        <v>216</v>
      </c>
      <c r="X1274" s="98" t="s">
        <v>216</v>
      </c>
      <c r="Y1274" s="98" t="s">
        <v>216</v>
      </c>
      <c r="Z1274" s="98" t="s">
        <v>216</v>
      </c>
      <c r="AA1274" s="68"/>
      <c r="AB1274" s="68"/>
      <c r="AC1274" s="68"/>
      <c r="AD1274" s="68"/>
      <c r="AE1274" s="68"/>
      <c r="AF1274" s="68"/>
      <c r="AG1274" s="98" t="s">
        <v>216</v>
      </c>
      <c r="AH1274" s="98" t="s">
        <v>216</v>
      </c>
      <c r="AI1274" s="98" t="s">
        <v>216</v>
      </c>
      <c r="AJ1274" s="98" t="s">
        <v>216</v>
      </c>
      <c r="AK1274" s="98" t="s">
        <v>216</v>
      </c>
      <c r="AL1274" s="98" t="s">
        <v>216</v>
      </c>
      <c r="AM1274" s="98" t="s">
        <v>216</v>
      </c>
      <c r="AN1274" s="98" t="s">
        <v>216</v>
      </c>
      <c r="AO1274" s="98" t="s">
        <v>216</v>
      </c>
      <c r="AP1274" s="98" t="s">
        <v>216</v>
      </c>
      <c r="AQ1274" s="98" t="s">
        <v>216</v>
      </c>
      <c r="AR1274" s="98" t="s">
        <v>216</v>
      </c>
      <c r="AS1274" s="98" t="s">
        <v>216</v>
      </c>
      <c r="AT1274" s="98" t="s">
        <v>216</v>
      </c>
      <c r="AU1274" s="98" t="s">
        <v>216</v>
      </c>
      <c r="AV1274" s="68"/>
      <c r="AW1274" s="68"/>
      <c r="AX1274" s="68"/>
      <c r="AY1274" s="68"/>
      <c r="AZ1274" s="68"/>
      <c r="BA1274" s="68"/>
      <c r="BB1274" s="98" t="s">
        <v>216</v>
      </c>
      <c r="BC1274" s="98" t="s">
        <v>216</v>
      </c>
      <c r="BD1274" s="98" t="s">
        <v>216</v>
      </c>
      <c r="BE1274" s="98" t="s">
        <v>216</v>
      </c>
      <c r="BF1274" s="98" t="s">
        <v>216</v>
      </c>
      <c r="BG1274" s="98" t="s">
        <v>216</v>
      </c>
      <c r="BH1274" s="98" t="s">
        <v>216</v>
      </c>
      <c r="BI1274" s="98" t="s">
        <v>216</v>
      </c>
      <c r="BJ1274" s="98" t="s">
        <v>216</v>
      </c>
      <c r="BK1274" s="98" t="s">
        <v>216</v>
      </c>
      <c r="BL1274" s="98" t="s">
        <v>216</v>
      </c>
      <c r="BM1274" s="98" t="s">
        <v>216</v>
      </c>
      <c r="BN1274" s="98" t="s">
        <v>216</v>
      </c>
      <c r="BO1274" s="98" t="s">
        <v>216</v>
      </c>
      <c r="BP1274" s="98" t="s">
        <v>216</v>
      </c>
      <c r="BQ1274" s="68"/>
      <c r="BR1274" s="68"/>
      <c r="BS1274" s="68"/>
      <c r="BT1274" s="68"/>
      <c r="BU1274" s="68"/>
      <c r="BV1274" s="68"/>
      <c r="BW1274" s="98" t="s">
        <v>216</v>
      </c>
      <c r="BX1274" s="98" t="s">
        <v>216</v>
      </c>
      <c r="BY1274" s="98" t="s">
        <v>216</v>
      </c>
      <c r="BZ1274" s="98" t="s">
        <v>216</v>
      </c>
      <c r="CA1274" s="98" t="s">
        <v>216</v>
      </c>
      <c r="CB1274" s="98" t="s">
        <v>216</v>
      </c>
      <c r="CC1274" s="98" t="s">
        <v>216</v>
      </c>
      <c r="CD1274" s="98" t="s">
        <v>216</v>
      </c>
      <c r="CE1274" s="98" t="s">
        <v>216</v>
      </c>
      <c r="CF1274" s="98" t="s">
        <v>216</v>
      </c>
      <c r="CG1274" s="98" t="s">
        <v>216</v>
      </c>
      <c r="CH1274" s="98" t="s">
        <v>216</v>
      </c>
      <c r="CI1274" s="98" t="s">
        <v>216</v>
      </c>
      <c r="CJ1274" s="98" t="s">
        <v>216</v>
      </c>
      <c r="CK1274" s="98" t="s">
        <v>216</v>
      </c>
      <c r="CL1274" s="68"/>
      <c r="CM1274" s="68"/>
      <c r="CN1274" s="68"/>
      <c r="CO1274" s="68"/>
      <c r="CP1274" s="68"/>
      <c r="CQ1274" s="68"/>
      <c r="CR1274" s="98" t="s">
        <v>216</v>
      </c>
      <c r="CS1274" s="98" t="s">
        <v>216</v>
      </c>
      <c r="CT1274" s="98" t="s">
        <v>216</v>
      </c>
      <c r="CU1274" s="98" t="s">
        <v>216</v>
      </c>
      <c r="CV1274" s="98" t="s">
        <v>216</v>
      </c>
      <c r="CW1274" s="98" t="s">
        <v>216</v>
      </c>
      <c r="CX1274" s="98" t="s">
        <v>216</v>
      </c>
      <c r="CY1274" s="98" t="s">
        <v>216</v>
      </c>
      <c r="CZ1274" s="98" t="s">
        <v>216</v>
      </c>
      <c r="DA1274" s="98" t="s">
        <v>216</v>
      </c>
      <c r="DB1274" s="98" t="s">
        <v>216</v>
      </c>
      <c r="DC1274" s="98" t="s">
        <v>216</v>
      </c>
      <c r="DD1274" s="98" t="s">
        <v>216</v>
      </c>
      <c r="DE1274" s="98" t="s">
        <v>216</v>
      </c>
      <c r="DF1274" s="98" t="s">
        <v>216</v>
      </c>
      <c r="DG1274" s="68"/>
      <c r="DH1274" s="68"/>
      <c r="DI1274" s="68"/>
      <c r="DJ1274" s="68"/>
      <c r="DK1274" s="68"/>
      <c r="DL1274" s="68"/>
      <c r="DM1274" s="98" t="s">
        <v>216</v>
      </c>
      <c r="DN1274" s="98" t="s">
        <v>216</v>
      </c>
      <c r="DO1274" s="98" t="s">
        <v>216</v>
      </c>
      <c r="DP1274" s="98" t="s">
        <v>216</v>
      </c>
      <c r="DQ1274" s="98" t="s">
        <v>216</v>
      </c>
      <c r="DR1274" s="98" t="s">
        <v>216</v>
      </c>
      <c r="DS1274" s="98" t="s">
        <v>216</v>
      </c>
      <c r="DT1274" s="98" t="s">
        <v>216</v>
      </c>
      <c r="DU1274" s="98" t="s">
        <v>216</v>
      </c>
      <c r="DV1274" s="98" t="s">
        <v>216</v>
      </c>
      <c r="DW1274" s="98" t="s">
        <v>216</v>
      </c>
      <c r="DX1274" s="98" t="s">
        <v>216</v>
      </c>
      <c r="DY1274" s="98" t="s">
        <v>216</v>
      </c>
      <c r="DZ1274" s="98" t="s">
        <v>216</v>
      </c>
      <c r="EA1274" s="98" t="s">
        <v>216</v>
      </c>
      <c r="EB1274" s="68"/>
      <c r="EC1274" s="68"/>
      <c r="ED1274" s="68"/>
      <c r="EE1274" s="68"/>
      <c r="EF1274" s="68"/>
      <c r="EG1274" s="68"/>
      <c r="EH1274" s="98" t="s">
        <v>216</v>
      </c>
      <c r="EI1274" s="98" t="s">
        <v>216</v>
      </c>
      <c r="EJ1274" s="98" t="s">
        <v>216</v>
      </c>
      <c r="EK1274" s="98" t="s">
        <v>216</v>
      </c>
      <c r="EL1274" s="98" t="s">
        <v>216</v>
      </c>
      <c r="EM1274" s="98" t="s">
        <v>216</v>
      </c>
      <c r="EN1274" s="98" t="s">
        <v>216</v>
      </c>
      <c r="EO1274" s="98" t="s">
        <v>216</v>
      </c>
      <c r="EP1274" s="98" t="s">
        <v>216</v>
      </c>
      <c r="EQ1274" s="98" t="s">
        <v>216</v>
      </c>
      <c r="ER1274" s="98" t="s">
        <v>216</v>
      </c>
      <c r="ES1274" s="98" t="s">
        <v>216</v>
      </c>
      <c r="ET1274" s="98" t="s">
        <v>216</v>
      </c>
      <c r="EU1274" s="98" t="s">
        <v>216</v>
      </c>
      <c r="EV1274" s="98" t="s">
        <v>216</v>
      </c>
      <c r="EW1274" s="68"/>
      <c r="EX1274" s="68"/>
      <c r="EY1274" s="68"/>
      <c r="EZ1274" s="68"/>
      <c r="FA1274" s="68"/>
      <c r="FB1274" s="68"/>
      <c r="FC1274" s="98" t="s">
        <v>216</v>
      </c>
      <c r="FD1274" s="98" t="s">
        <v>216</v>
      </c>
      <c r="FE1274" s="98" t="s">
        <v>216</v>
      </c>
      <c r="FF1274" s="98" t="s">
        <v>216</v>
      </c>
      <c r="FG1274" s="98" t="s">
        <v>216</v>
      </c>
      <c r="FH1274" s="98" t="s">
        <v>216</v>
      </c>
      <c r="FI1274" s="98" t="s">
        <v>216</v>
      </c>
      <c r="FJ1274" s="98" t="s">
        <v>216</v>
      </c>
      <c r="FK1274" s="98" t="s">
        <v>216</v>
      </c>
      <c r="FL1274" s="98" t="s">
        <v>216</v>
      </c>
      <c r="FM1274" s="98" t="s">
        <v>216</v>
      </c>
      <c r="FN1274" s="98" t="s">
        <v>216</v>
      </c>
      <c r="FO1274" s="98" t="s">
        <v>216</v>
      </c>
      <c r="FP1274" s="98" t="s">
        <v>216</v>
      </c>
      <c r="FQ1274" s="98" t="s">
        <v>216</v>
      </c>
      <c r="FR1274" s="68"/>
      <c r="FS1274" s="68"/>
      <c r="FT1274" s="68"/>
      <c r="FU1274" s="68"/>
      <c r="FV1274" s="68"/>
      <c r="FW1274" s="68"/>
      <c r="FX1274" s="98" t="s">
        <v>216</v>
      </c>
      <c r="FY1274" s="98" t="s">
        <v>216</v>
      </c>
      <c r="FZ1274" s="98" t="s">
        <v>216</v>
      </c>
      <c r="GA1274" s="98" t="s">
        <v>216</v>
      </c>
      <c r="GB1274" s="98" t="s">
        <v>216</v>
      </c>
      <c r="GC1274" s="98" t="s">
        <v>216</v>
      </c>
      <c r="GD1274" s="98" t="s">
        <v>216</v>
      </c>
      <c r="GE1274" s="98" t="s">
        <v>216</v>
      </c>
      <c r="GF1274" s="98" t="s">
        <v>216</v>
      </c>
      <c r="GG1274" s="98" t="s">
        <v>216</v>
      </c>
      <c r="GH1274" s="98" t="s">
        <v>216</v>
      </c>
      <c r="GI1274" s="98" t="s">
        <v>216</v>
      </c>
      <c r="GJ1274" s="98" t="s">
        <v>216</v>
      </c>
      <c r="GK1274" s="98" t="s">
        <v>216</v>
      </c>
      <c r="GL1274" s="98" t="s">
        <v>216</v>
      </c>
      <c r="GM1274" s="68"/>
      <c r="GN1274" s="68"/>
      <c r="GO1274" s="68"/>
      <c r="GP1274" s="68"/>
      <c r="GQ1274" s="68"/>
      <c r="GR1274" s="68"/>
      <c r="GS1274" s="98" t="s">
        <v>216</v>
      </c>
      <c r="GT1274" s="98" t="s">
        <v>216</v>
      </c>
      <c r="GU1274" s="98" t="s">
        <v>216</v>
      </c>
      <c r="GV1274" s="98" t="s">
        <v>216</v>
      </c>
      <c r="GW1274" s="98" t="s">
        <v>216</v>
      </c>
      <c r="GX1274" s="98" t="s">
        <v>216</v>
      </c>
      <c r="GY1274" s="98" t="s">
        <v>216</v>
      </c>
      <c r="GZ1274" s="98" t="s">
        <v>216</v>
      </c>
      <c r="HA1274" s="98" t="s">
        <v>216</v>
      </c>
      <c r="HB1274" s="98" t="s">
        <v>216</v>
      </c>
      <c r="HC1274" s="98" t="s">
        <v>216</v>
      </c>
      <c r="HD1274" s="98" t="s">
        <v>216</v>
      </c>
      <c r="HE1274" s="98" t="s">
        <v>216</v>
      </c>
      <c r="HF1274" s="98" t="s">
        <v>216</v>
      </c>
      <c r="HG1274" s="98" t="s">
        <v>216</v>
      </c>
      <c r="HH1274" s="68"/>
      <c r="HI1274" s="68"/>
      <c r="HJ1274" s="68"/>
      <c r="HK1274" s="68"/>
      <c r="HL1274" s="68"/>
      <c r="HM1274" s="68"/>
      <c r="HN1274" s="98" t="s">
        <v>216</v>
      </c>
      <c r="HO1274" s="98" t="s">
        <v>216</v>
      </c>
      <c r="HP1274" s="98" t="s">
        <v>216</v>
      </c>
      <c r="HQ1274" s="98" t="s">
        <v>216</v>
      </c>
      <c r="HR1274" s="98" t="s">
        <v>216</v>
      </c>
      <c r="HS1274" s="98" t="s">
        <v>216</v>
      </c>
      <c r="HT1274" s="98" t="s">
        <v>216</v>
      </c>
      <c r="HU1274" s="98" t="s">
        <v>216</v>
      </c>
      <c r="HV1274" s="98" t="s">
        <v>216</v>
      </c>
      <c r="HW1274" s="98" t="s">
        <v>216</v>
      </c>
      <c r="HX1274" s="98" t="s">
        <v>216</v>
      </c>
      <c r="HY1274" s="98" t="s">
        <v>216</v>
      </c>
      <c r="HZ1274" s="98" t="s">
        <v>216</v>
      </c>
      <c r="IA1274" s="98" t="s">
        <v>216</v>
      </c>
      <c r="IB1274" s="98" t="s">
        <v>216</v>
      </c>
      <c r="IC1274" s="68"/>
      <c r="ID1274" s="68"/>
      <c r="IE1274" s="68"/>
      <c r="IF1274" s="68"/>
      <c r="IG1274" s="68"/>
      <c r="IH1274" s="68"/>
      <c r="II1274" s="98" t="s">
        <v>216</v>
      </c>
      <c r="IJ1274" s="98" t="s">
        <v>216</v>
      </c>
      <c r="IK1274" s="98" t="s">
        <v>216</v>
      </c>
      <c r="IL1274" s="98" t="s">
        <v>216</v>
      </c>
      <c r="IM1274" s="98" t="s">
        <v>216</v>
      </c>
      <c r="IN1274" s="98" t="s">
        <v>216</v>
      </c>
      <c r="IO1274" s="98" t="s">
        <v>216</v>
      </c>
      <c r="IP1274" s="98" t="s">
        <v>216</v>
      </c>
      <c r="IQ1274" s="98" t="s">
        <v>216</v>
      </c>
      <c r="IR1274" s="98" t="s">
        <v>216</v>
      </c>
      <c r="IS1274" s="98" t="s">
        <v>216</v>
      </c>
      <c r="IT1274" s="98" t="s">
        <v>216</v>
      </c>
      <c r="IU1274" s="98" t="s">
        <v>216</v>
      </c>
      <c r="IV1274" s="98" t="s">
        <v>216</v>
      </c>
      <c r="IW1274" s="98" t="s">
        <v>216</v>
      </c>
      <c r="IX1274" s="68"/>
      <c r="IY1274" s="68"/>
      <c r="IZ1274" s="68"/>
      <c r="JA1274" s="68"/>
      <c r="JB1274" s="68"/>
      <c r="JC1274" s="68"/>
      <c r="JD1274" s="98" t="s">
        <v>216</v>
      </c>
      <c r="JE1274" s="98" t="s">
        <v>216</v>
      </c>
      <c r="JF1274" s="98" t="s">
        <v>216</v>
      </c>
      <c r="JG1274" s="98" t="s">
        <v>216</v>
      </c>
      <c r="JH1274" s="98" t="s">
        <v>216</v>
      </c>
      <c r="JI1274" s="98" t="s">
        <v>216</v>
      </c>
      <c r="JJ1274" s="98" t="s">
        <v>216</v>
      </c>
      <c r="JK1274" s="98" t="s">
        <v>216</v>
      </c>
      <c r="JL1274" s="98" t="s">
        <v>216</v>
      </c>
      <c r="JM1274" s="98" t="s">
        <v>216</v>
      </c>
      <c r="JN1274" s="98" t="s">
        <v>216</v>
      </c>
      <c r="JO1274" s="98" t="s">
        <v>216</v>
      </c>
      <c r="JP1274" s="98" t="s">
        <v>216</v>
      </c>
      <c r="JQ1274" s="98" t="s">
        <v>216</v>
      </c>
      <c r="JR1274" s="98" t="s">
        <v>216</v>
      </c>
      <c r="JS1274" s="68"/>
      <c r="JT1274" s="68"/>
      <c r="JU1274" s="68"/>
      <c r="JV1274" s="68"/>
      <c r="JW1274" s="68"/>
      <c r="JX1274" s="68"/>
      <c r="JY1274" s="98" t="s">
        <v>216</v>
      </c>
      <c r="JZ1274" s="98" t="s">
        <v>216</v>
      </c>
      <c r="KA1274" s="98" t="s">
        <v>216</v>
      </c>
      <c r="KB1274" s="98" t="s">
        <v>216</v>
      </c>
      <c r="KC1274" s="98" t="s">
        <v>216</v>
      </c>
      <c r="KD1274" s="98" t="s">
        <v>216</v>
      </c>
      <c r="KE1274" s="98" t="s">
        <v>216</v>
      </c>
      <c r="KF1274" s="98" t="s">
        <v>216</v>
      </c>
      <c r="KG1274" s="98" t="s">
        <v>216</v>
      </c>
      <c r="KH1274" s="98" t="s">
        <v>216</v>
      </c>
      <c r="KI1274" s="98" t="s">
        <v>216</v>
      </c>
      <c r="KJ1274" s="98" t="s">
        <v>216</v>
      </c>
      <c r="KK1274" s="98" t="s">
        <v>216</v>
      </c>
      <c r="KL1274" s="98" t="s">
        <v>216</v>
      </c>
      <c r="KM1274" s="98" t="s">
        <v>216</v>
      </c>
      <c r="KN1274" s="68"/>
      <c r="KO1274" s="68"/>
      <c r="KP1274" s="68"/>
      <c r="KQ1274" s="68"/>
      <c r="KR1274" s="68"/>
      <c r="KS1274" s="68"/>
      <c r="KT1274" s="98" t="s">
        <v>216</v>
      </c>
      <c r="KU1274" s="98" t="s">
        <v>216</v>
      </c>
      <c r="KV1274" s="98" t="s">
        <v>216</v>
      </c>
      <c r="KW1274" s="98" t="s">
        <v>216</v>
      </c>
      <c r="KX1274" s="98" t="s">
        <v>216</v>
      </c>
      <c r="KY1274" s="98" t="s">
        <v>216</v>
      </c>
      <c r="KZ1274" s="98" t="s">
        <v>216</v>
      </c>
      <c r="LA1274" s="98" t="s">
        <v>216</v>
      </c>
      <c r="LB1274" s="98" t="s">
        <v>216</v>
      </c>
      <c r="LC1274" s="98" t="s">
        <v>216</v>
      </c>
      <c r="LD1274" s="98" t="s">
        <v>216</v>
      </c>
      <c r="LE1274" s="98" t="s">
        <v>216</v>
      </c>
      <c r="LF1274" s="98" t="s">
        <v>216</v>
      </c>
      <c r="LG1274" s="98" t="s">
        <v>216</v>
      </c>
      <c r="LH1274" s="98" t="s">
        <v>216</v>
      </c>
      <c r="LI1274" s="68"/>
      <c r="LJ1274" s="68"/>
      <c r="LK1274" s="68"/>
      <c r="LL1274" s="68"/>
      <c r="LM1274" s="68"/>
      <c r="LN1274" s="68"/>
      <c r="LO1274" s="98" t="s">
        <v>216</v>
      </c>
      <c r="LP1274" s="98" t="s">
        <v>216</v>
      </c>
      <c r="LQ1274" s="98" t="s">
        <v>216</v>
      </c>
      <c r="LR1274" s="98" t="s">
        <v>216</v>
      </c>
      <c r="LS1274" s="98" t="s">
        <v>216</v>
      </c>
      <c r="LT1274" s="98" t="s">
        <v>216</v>
      </c>
      <c r="LU1274" s="98" t="s">
        <v>216</v>
      </c>
      <c r="LV1274" s="98" t="s">
        <v>216</v>
      </c>
      <c r="LW1274" s="98" t="s">
        <v>216</v>
      </c>
      <c r="LX1274" s="98" t="s">
        <v>216</v>
      </c>
      <c r="LY1274" s="98" t="s">
        <v>216</v>
      </c>
      <c r="LZ1274" s="98" t="s">
        <v>216</v>
      </c>
      <c r="MA1274" s="98" t="s">
        <v>216</v>
      </c>
      <c r="MB1274" s="98" t="s">
        <v>216</v>
      </c>
      <c r="MC1274" s="98" t="s">
        <v>216</v>
      </c>
      <c r="MD1274" s="68"/>
      <c r="ME1274" s="68"/>
      <c r="MF1274" s="68"/>
      <c r="MG1274" s="68"/>
      <c r="MH1274" s="68"/>
      <c r="MI1274" s="68"/>
      <c r="MJ1274" s="98" t="s">
        <v>216</v>
      </c>
      <c r="MK1274" s="98" t="s">
        <v>216</v>
      </c>
      <c r="ML1274" s="98" t="s">
        <v>216</v>
      </c>
      <c r="MM1274" s="98" t="s">
        <v>216</v>
      </c>
      <c r="MN1274" s="98" t="s">
        <v>216</v>
      </c>
      <c r="MO1274" s="98" t="s">
        <v>216</v>
      </c>
      <c r="MP1274" s="98" t="s">
        <v>216</v>
      </c>
      <c r="MQ1274" s="98" t="s">
        <v>216</v>
      </c>
      <c r="MR1274" s="98" t="s">
        <v>216</v>
      </c>
      <c r="MS1274" s="98" t="s">
        <v>216</v>
      </c>
      <c r="MT1274" s="98" t="s">
        <v>216</v>
      </c>
      <c r="MU1274" s="98" t="s">
        <v>216</v>
      </c>
      <c r="MV1274" s="98" t="s">
        <v>216</v>
      </c>
      <c r="MW1274" s="98" t="s">
        <v>216</v>
      </c>
      <c r="MX1274" s="98" t="s">
        <v>216</v>
      </c>
      <c r="MY1274" s="68"/>
      <c r="MZ1274" s="68"/>
      <c r="NA1274" s="68"/>
      <c r="NB1274" s="68"/>
      <c r="NC1274" s="68"/>
      <c r="ND1274" s="68"/>
      <c r="NE1274" s="98" t="s">
        <v>216</v>
      </c>
      <c r="NF1274" s="98" t="s">
        <v>216</v>
      </c>
      <c r="NG1274" s="98" t="s">
        <v>216</v>
      </c>
      <c r="NH1274" s="98" t="s">
        <v>216</v>
      </c>
      <c r="NI1274" s="98" t="s">
        <v>216</v>
      </c>
      <c r="NJ1274" s="98" t="s">
        <v>216</v>
      </c>
      <c r="NK1274" s="98" t="s">
        <v>216</v>
      </c>
      <c r="NL1274" s="98" t="s">
        <v>216</v>
      </c>
      <c r="NM1274" s="98" t="s">
        <v>216</v>
      </c>
      <c r="NN1274" s="98" t="s">
        <v>216</v>
      </c>
      <c r="NO1274" s="98" t="s">
        <v>216</v>
      </c>
      <c r="NP1274" s="98" t="s">
        <v>216</v>
      </c>
      <c r="NQ1274" s="98" t="s">
        <v>216</v>
      </c>
      <c r="NR1274" s="98" t="s">
        <v>216</v>
      </c>
      <c r="NS1274" s="98" t="s">
        <v>216</v>
      </c>
      <c r="NT1274" s="68"/>
      <c r="NU1274" s="68"/>
      <c r="NV1274" s="68"/>
      <c r="NW1274" s="68"/>
      <c r="NX1274" s="68"/>
      <c r="NY1274" s="68"/>
      <c r="NZ1274" s="98" t="s">
        <v>216</v>
      </c>
      <c r="OA1274" s="98" t="s">
        <v>216</v>
      </c>
      <c r="OB1274" s="98" t="s">
        <v>216</v>
      </c>
      <c r="OC1274" s="98" t="s">
        <v>216</v>
      </c>
      <c r="OD1274" s="98" t="s">
        <v>216</v>
      </c>
      <c r="OE1274" s="98" t="s">
        <v>216</v>
      </c>
      <c r="OF1274" s="98" t="s">
        <v>216</v>
      </c>
      <c r="OG1274" s="98" t="s">
        <v>216</v>
      </c>
      <c r="OH1274" s="98" t="s">
        <v>216</v>
      </c>
      <c r="OI1274" s="98" t="s">
        <v>216</v>
      </c>
      <c r="OJ1274" s="98" t="s">
        <v>216</v>
      </c>
      <c r="OK1274" s="98" t="s">
        <v>216</v>
      </c>
      <c r="OL1274" s="98" t="s">
        <v>216</v>
      </c>
      <c r="OM1274" s="98" t="s">
        <v>216</v>
      </c>
      <c r="ON1274" s="98" t="s">
        <v>216</v>
      </c>
      <c r="OO1274" s="68"/>
      <c r="OP1274" s="68"/>
      <c r="OQ1274" s="68"/>
      <c r="OR1274" s="68"/>
      <c r="OS1274" s="68"/>
      <c r="OT1274" s="68"/>
      <c r="OU1274" s="98" t="s">
        <v>216</v>
      </c>
      <c r="OV1274" s="98" t="s">
        <v>216</v>
      </c>
      <c r="OW1274" s="98" t="s">
        <v>216</v>
      </c>
      <c r="OX1274" s="98" t="s">
        <v>216</v>
      </c>
      <c r="OY1274" s="98" t="s">
        <v>216</v>
      </c>
      <c r="OZ1274" s="98" t="s">
        <v>216</v>
      </c>
      <c r="PA1274" s="98" t="s">
        <v>216</v>
      </c>
      <c r="PB1274" s="98" t="s">
        <v>216</v>
      </c>
      <c r="PC1274" s="98" t="s">
        <v>216</v>
      </c>
      <c r="PD1274" s="98" t="s">
        <v>216</v>
      </c>
      <c r="PE1274" s="98" t="s">
        <v>216</v>
      </c>
      <c r="PF1274" s="98" t="s">
        <v>216</v>
      </c>
      <c r="PG1274" s="98" t="s">
        <v>216</v>
      </c>
      <c r="PH1274" s="98" t="s">
        <v>216</v>
      </c>
      <c r="PI1274" s="98" t="s">
        <v>216</v>
      </c>
      <c r="PJ1274" s="68"/>
      <c r="PK1274" s="68"/>
      <c r="PL1274" s="68"/>
      <c r="PM1274" s="68"/>
      <c r="PN1274" s="68"/>
      <c r="PO1274" s="68"/>
      <c r="PP1274" s="98" t="s">
        <v>216</v>
      </c>
      <c r="PQ1274" s="98" t="s">
        <v>216</v>
      </c>
      <c r="PR1274" s="98" t="s">
        <v>216</v>
      </c>
      <c r="PS1274" s="98" t="s">
        <v>216</v>
      </c>
      <c r="PT1274" s="98" t="s">
        <v>216</v>
      </c>
      <c r="PU1274" s="98" t="s">
        <v>216</v>
      </c>
      <c r="PV1274" s="98" t="s">
        <v>216</v>
      </c>
      <c r="PW1274" s="98" t="s">
        <v>216</v>
      </c>
      <c r="PX1274" s="98" t="s">
        <v>216</v>
      </c>
      <c r="PY1274" s="98" t="s">
        <v>216</v>
      </c>
      <c r="PZ1274" s="98" t="s">
        <v>216</v>
      </c>
      <c r="QA1274" s="98" t="s">
        <v>216</v>
      </c>
      <c r="QB1274" s="98" t="s">
        <v>216</v>
      </c>
      <c r="QC1274" s="98" t="s">
        <v>216</v>
      </c>
      <c r="QD1274" s="98" t="s">
        <v>216</v>
      </c>
      <c r="QE1274" s="68"/>
      <c r="QF1274" s="68"/>
      <c r="QG1274" s="68"/>
      <c r="QH1274" s="68"/>
      <c r="QI1274" s="68"/>
      <c r="QJ1274" s="68"/>
      <c r="QK1274" s="98" t="s">
        <v>216</v>
      </c>
      <c r="QL1274" s="98" t="s">
        <v>216</v>
      </c>
      <c r="QM1274" s="98" t="s">
        <v>216</v>
      </c>
      <c r="QN1274" s="98" t="s">
        <v>216</v>
      </c>
      <c r="QO1274" s="98" t="s">
        <v>216</v>
      </c>
      <c r="QP1274" s="98" t="s">
        <v>216</v>
      </c>
      <c r="QQ1274" s="98" t="s">
        <v>216</v>
      </c>
      <c r="QR1274" s="98" t="s">
        <v>216</v>
      </c>
      <c r="QS1274" s="98" t="s">
        <v>216</v>
      </c>
      <c r="QT1274" s="98" t="s">
        <v>216</v>
      </c>
      <c r="QU1274" s="98" t="s">
        <v>216</v>
      </c>
      <c r="QV1274" s="98" t="s">
        <v>216</v>
      </c>
      <c r="QW1274" s="98" t="s">
        <v>216</v>
      </c>
      <c r="QX1274" s="98" t="s">
        <v>216</v>
      </c>
      <c r="QY1274" s="98" t="s">
        <v>216</v>
      </c>
      <c r="QZ1274" s="68"/>
      <c r="RA1274" s="68"/>
      <c r="RB1274" s="68"/>
      <c r="RC1274" s="68"/>
      <c r="RD1274" s="68"/>
      <c r="RE1274" s="68"/>
      <c r="RF1274" s="98" t="s">
        <v>216</v>
      </c>
      <c r="RG1274" s="98" t="s">
        <v>216</v>
      </c>
      <c r="RH1274" s="98" t="s">
        <v>216</v>
      </c>
      <c r="RI1274" s="98" t="s">
        <v>216</v>
      </c>
      <c r="RJ1274" s="98" t="s">
        <v>216</v>
      </c>
      <c r="RK1274" s="98" t="s">
        <v>216</v>
      </c>
      <c r="RL1274" s="98" t="s">
        <v>216</v>
      </c>
      <c r="RM1274" s="98" t="s">
        <v>216</v>
      </c>
      <c r="RN1274" s="98" t="s">
        <v>216</v>
      </c>
      <c r="RO1274" s="98" t="s">
        <v>216</v>
      </c>
      <c r="RP1274" s="98" t="s">
        <v>216</v>
      </c>
      <c r="RQ1274" s="98" t="s">
        <v>216</v>
      </c>
      <c r="RR1274" s="98" t="s">
        <v>216</v>
      </c>
      <c r="RS1274" s="98" t="s">
        <v>216</v>
      </c>
      <c r="RT1274" s="98" t="s">
        <v>216</v>
      </c>
      <c r="RU1274" s="68"/>
      <c r="RV1274" s="68"/>
      <c r="RW1274" s="68"/>
      <c r="RX1274" s="68"/>
      <c r="RY1274" s="68"/>
      <c r="RZ1274" s="68"/>
      <c r="SA1274" s="98" t="s">
        <v>216</v>
      </c>
      <c r="SB1274" s="98" t="s">
        <v>216</v>
      </c>
      <c r="SC1274" s="98" t="s">
        <v>216</v>
      </c>
      <c r="SD1274" s="98" t="s">
        <v>216</v>
      </c>
      <c r="SE1274" s="98" t="s">
        <v>216</v>
      </c>
      <c r="SF1274" s="98" t="s">
        <v>216</v>
      </c>
      <c r="SG1274" s="98" t="s">
        <v>216</v>
      </c>
      <c r="SH1274" s="98" t="s">
        <v>216</v>
      </c>
      <c r="SI1274" s="98" t="s">
        <v>216</v>
      </c>
      <c r="SJ1274" s="98" t="s">
        <v>216</v>
      </c>
      <c r="SK1274" s="98" t="s">
        <v>216</v>
      </c>
      <c r="SL1274" s="98" t="s">
        <v>216</v>
      </c>
      <c r="SM1274" s="98" t="s">
        <v>216</v>
      </c>
      <c r="SN1274" s="98" t="s">
        <v>216</v>
      </c>
      <c r="SO1274" s="98" t="s">
        <v>216</v>
      </c>
      <c r="SP1274" s="68"/>
      <c r="SQ1274" s="68"/>
      <c r="SR1274" s="68"/>
      <c r="SS1274" s="68"/>
      <c r="ST1274" s="68"/>
      <c r="SU1274" s="68"/>
      <c r="SV1274" s="98" t="s">
        <v>216</v>
      </c>
      <c r="SW1274" s="98" t="s">
        <v>216</v>
      </c>
      <c r="SX1274" s="98" t="s">
        <v>216</v>
      </c>
      <c r="SY1274" s="98" t="s">
        <v>216</v>
      </c>
      <c r="SZ1274" s="98" t="s">
        <v>216</v>
      </c>
      <c r="TA1274" s="98" t="s">
        <v>216</v>
      </c>
      <c r="TB1274" s="98" t="s">
        <v>216</v>
      </c>
      <c r="TC1274" s="98" t="s">
        <v>216</v>
      </c>
      <c r="TD1274" s="98" t="s">
        <v>216</v>
      </c>
      <c r="TE1274" s="98" t="s">
        <v>216</v>
      </c>
      <c r="TF1274" s="98" t="s">
        <v>216</v>
      </c>
      <c r="TG1274" s="98" t="s">
        <v>216</v>
      </c>
      <c r="TH1274" s="98" t="s">
        <v>216</v>
      </c>
      <c r="TI1274" s="98" t="s">
        <v>216</v>
      </c>
      <c r="TJ1274" s="98" t="s">
        <v>216</v>
      </c>
      <c r="TK1274" s="68"/>
      <c r="TL1274" s="68"/>
      <c r="TM1274" s="68"/>
      <c r="TN1274" s="68"/>
      <c r="TO1274" s="68"/>
      <c r="TP1274" s="68"/>
      <c r="TQ1274" s="98" t="s">
        <v>216</v>
      </c>
      <c r="TR1274" s="98" t="s">
        <v>216</v>
      </c>
      <c r="TS1274" s="98" t="s">
        <v>216</v>
      </c>
      <c r="TT1274" s="98" t="s">
        <v>216</v>
      </c>
      <c r="TU1274" s="98" t="s">
        <v>216</v>
      </c>
      <c r="TV1274" s="98" t="s">
        <v>216</v>
      </c>
      <c r="TW1274" s="98" t="s">
        <v>216</v>
      </c>
      <c r="TX1274" s="98" t="s">
        <v>216</v>
      </c>
      <c r="TY1274" s="98" t="s">
        <v>216</v>
      </c>
      <c r="TZ1274" s="98" t="s">
        <v>216</v>
      </c>
      <c r="UA1274" s="98" t="s">
        <v>216</v>
      </c>
      <c r="UB1274" s="98" t="s">
        <v>216</v>
      </c>
      <c r="UC1274" s="98" t="s">
        <v>216</v>
      </c>
      <c r="UD1274" s="98" t="s">
        <v>216</v>
      </c>
      <c r="UE1274" s="98" t="s">
        <v>216</v>
      </c>
      <c r="UF1274" s="68"/>
      <c r="UG1274" s="68"/>
      <c r="UH1274" s="68"/>
      <c r="UI1274" s="68"/>
      <c r="UJ1274" s="68"/>
      <c r="UK1274" s="68"/>
      <c r="UL1274" s="98" t="s">
        <v>216</v>
      </c>
      <c r="UM1274" s="98" t="s">
        <v>216</v>
      </c>
      <c r="UN1274" s="98" t="s">
        <v>216</v>
      </c>
      <c r="UO1274" s="98" t="s">
        <v>216</v>
      </c>
      <c r="UP1274" s="98" t="s">
        <v>216</v>
      </c>
      <c r="UQ1274" s="98" t="s">
        <v>216</v>
      </c>
      <c r="UR1274" s="98" t="s">
        <v>216</v>
      </c>
      <c r="US1274" s="98" t="s">
        <v>216</v>
      </c>
      <c r="UT1274" s="98" t="s">
        <v>216</v>
      </c>
      <c r="UU1274" s="98" t="s">
        <v>216</v>
      </c>
      <c r="UV1274" s="98" t="s">
        <v>216</v>
      </c>
      <c r="UW1274" s="98" t="s">
        <v>216</v>
      </c>
      <c r="UX1274" s="98" t="s">
        <v>216</v>
      </c>
      <c r="UY1274" s="98" t="s">
        <v>216</v>
      </c>
      <c r="UZ1274" s="98" t="s">
        <v>216</v>
      </c>
      <c r="VA1274" s="68"/>
      <c r="VB1274" s="68"/>
      <c r="VC1274" s="68"/>
      <c r="VD1274" s="68"/>
      <c r="VE1274" s="68"/>
      <c r="VF1274" s="68"/>
      <c r="VG1274" s="98" t="s">
        <v>216</v>
      </c>
      <c r="VH1274" s="98" t="s">
        <v>216</v>
      </c>
      <c r="VI1274" s="98" t="s">
        <v>216</v>
      </c>
      <c r="VJ1274" s="98" t="s">
        <v>216</v>
      </c>
      <c r="VK1274" s="98" t="s">
        <v>216</v>
      </c>
      <c r="VL1274" s="98" t="s">
        <v>216</v>
      </c>
      <c r="VM1274" s="98" t="s">
        <v>216</v>
      </c>
      <c r="VN1274" s="98" t="s">
        <v>216</v>
      </c>
      <c r="VO1274" s="98" t="s">
        <v>216</v>
      </c>
      <c r="VP1274" s="98" t="s">
        <v>216</v>
      </c>
      <c r="VQ1274" s="98" t="s">
        <v>216</v>
      </c>
      <c r="VR1274" s="98" t="s">
        <v>216</v>
      </c>
      <c r="VS1274" s="98" t="s">
        <v>216</v>
      </c>
      <c r="VT1274" s="98" t="s">
        <v>216</v>
      </c>
      <c r="VU1274" s="98" t="s">
        <v>216</v>
      </c>
      <c r="VV1274" s="68"/>
      <c r="VW1274" s="68"/>
      <c r="VX1274" s="68"/>
      <c r="VY1274" s="68"/>
      <c r="VZ1274" s="68"/>
      <c r="WA1274" s="68"/>
      <c r="WB1274" s="98" t="s">
        <v>216</v>
      </c>
      <c r="WC1274" s="98" t="s">
        <v>216</v>
      </c>
      <c r="WD1274" s="98" t="s">
        <v>216</v>
      </c>
      <c r="WE1274" s="98" t="s">
        <v>216</v>
      </c>
      <c r="WF1274" s="98" t="s">
        <v>216</v>
      </c>
      <c r="WG1274" s="98" t="s">
        <v>216</v>
      </c>
      <c r="WH1274" s="98" t="s">
        <v>216</v>
      </c>
      <c r="WI1274" s="98" t="s">
        <v>216</v>
      </c>
      <c r="WJ1274" s="98" t="s">
        <v>216</v>
      </c>
      <c r="WK1274" s="98" t="s">
        <v>216</v>
      </c>
      <c r="WL1274" s="98" t="s">
        <v>216</v>
      </c>
      <c r="WM1274" s="98" t="s">
        <v>216</v>
      </c>
      <c r="WN1274" s="98" t="s">
        <v>216</v>
      </c>
      <c r="WO1274" s="98" t="s">
        <v>216</v>
      </c>
      <c r="WP1274" s="98" t="s">
        <v>216</v>
      </c>
      <c r="WQ1274" s="68"/>
      <c r="WR1274" s="68"/>
      <c r="WS1274" s="68"/>
      <c r="WT1274" s="68"/>
      <c r="WU1274" s="68"/>
      <c r="WV1274" s="68"/>
      <c r="WW1274" s="98" t="s">
        <v>216</v>
      </c>
      <c r="WX1274" s="98" t="s">
        <v>216</v>
      </c>
      <c r="WY1274" s="98" t="s">
        <v>216</v>
      </c>
      <c r="WZ1274" s="98" t="s">
        <v>216</v>
      </c>
      <c r="XA1274" s="98" t="s">
        <v>216</v>
      </c>
      <c r="XB1274" s="98" t="s">
        <v>216</v>
      </c>
      <c r="XC1274" s="98" t="s">
        <v>216</v>
      </c>
      <c r="XD1274" s="98" t="s">
        <v>216</v>
      </c>
      <c r="XE1274" s="98" t="s">
        <v>216</v>
      </c>
      <c r="XF1274" s="98" t="s">
        <v>216</v>
      </c>
      <c r="XG1274" s="98" t="s">
        <v>216</v>
      </c>
      <c r="XH1274" s="98" t="s">
        <v>216</v>
      </c>
      <c r="XI1274" s="98" t="s">
        <v>216</v>
      </c>
      <c r="XJ1274" s="98" t="s">
        <v>216</v>
      </c>
      <c r="XK1274" s="98" t="s">
        <v>216</v>
      </c>
      <c r="XL1274" s="68"/>
      <c r="XM1274" s="68"/>
      <c r="XN1274" s="68"/>
      <c r="XO1274" s="68"/>
      <c r="XP1274" s="68"/>
      <c r="XQ1274" s="68"/>
      <c r="XR1274" s="98" t="s">
        <v>216</v>
      </c>
      <c r="XS1274" s="98" t="s">
        <v>216</v>
      </c>
      <c r="XT1274" s="98" t="s">
        <v>216</v>
      </c>
      <c r="XU1274" s="98" t="s">
        <v>216</v>
      </c>
      <c r="XV1274" s="98" t="s">
        <v>216</v>
      </c>
      <c r="XW1274" s="98" t="s">
        <v>216</v>
      </c>
      <c r="XX1274" s="98" t="s">
        <v>216</v>
      </c>
      <c r="XY1274" s="98" t="s">
        <v>216</v>
      </c>
      <c r="XZ1274" s="98" t="s">
        <v>216</v>
      </c>
      <c r="YA1274" s="98" t="s">
        <v>216</v>
      </c>
      <c r="YB1274" s="98" t="s">
        <v>216</v>
      </c>
      <c r="YC1274" s="98" t="s">
        <v>216</v>
      </c>
      <c r="YD1274" s="98" t="s">
        <v>216</v>
      </c>
      <c r="YE1274" s="98" t="s">
        <v>216</v>
      </c>
      <c r="YF1274" s="98" t="s">
        <v>216</v>
      </c>
      <c r="YG1274" s="68"/>
      <c r="YH1274" s="68"/>
      <c r="YI1274" s="68"/>
      <c r="YJ1274" s="68"/>
      <c r="YK1274" s="68"/>
      <c r="YL1274" s="68"/>
      <c r="YM1274" s="98" t="s">
        <v>216</v>
      </c>
      <c r="YN1274" s="98" t="s">
        <v>216</v>
      </c>
      <c r="YO1274" s="98" t="s">
        <v>216</v>
      </c>
      <c r="YP1274" s="98" t="s">
        <v>216</v>
      </c>
      <c r="YQ1274" s="98" t="s">
        <v>216</v>
      </c>
      <c r="YR1274" s="98" t="s">
        <v>216</v>
      </c>
      <c r="YS1274" s="98" t="s">
        <v>216</v>
      </c>
      <c r="YT1274" s="98" t="s">
        <v>216</v>
      </c>
      <c r="YU1274" s="98" t="s">
        <v>216</v>
      </c>
      <c r="YV1274" s="98" t="s">
        <v>216</v>
      </c>
      <c r="YW1274" s="98" t="s">
        <v>216</v>
      </c>
      <c r="YX1274" s="98" t="s">
        <v>216</v>
      </c>
      <c r="YY1274" s="98" t="s">
        <v>216</v>
      </c>
      <c r="YZ1274" s="98" t="s">
        <v>216</v>
      </c>
      <c r="ZA1274" s="98" t="s">
        <v>216</v>
      </c>
      <c r="ZB1274" s="104">
        <f t="shared" si="956"/>
        <v>0</v>
      </c>
      <c r="ZC1274" s="104">
        <f t="shared" si="956"/>
        <v>0</v>
      </c>
      <c r="ZD1274" s="104">
        <f t="shared" si="956"/>
        <v>0</v>
      </c>
      <c r="ZE1274" s="104">
        <f t="shared" si="956"/>
        <v>0</v>
      </c>
      <c r="ZF1274" s="104">
        <f t="shared" si="956"/>
        <v>0</v>
      </c>
      <c r="ZG1274" s="104">
        <f t="shared" si="956"/>
        <v>0</v>
      </c>
    </row>
    <row r="1275" spans="1:683" ht="74.25" customHeight="1">
      <c r="A1275" s="169" t="s">
        <v>233</v>
      </c>
      <c r="B1275" s="33"/>
      <c r="C1275" s="41" t="s">
        <v>108</v>
      </c>
      <c r="D1275" s="316"/>
      <c r="E1275" s="317"/>
      <c r="F1275" s="57"/>
      <c r="G1275" s="57"/>
      <c r="H1275" s="57"/>
      <c r="I1275" s="105"/>
      <c r="J1275" s="105"/>
      <c r="K1275" s="105"/>
      <c r="L1275" s="98" t="s">
        <v>216</v>
      </c>
      <c r="M1275" s="98" t="s">
        <v>216</v>
      </c>
      <c r="N1275" s="98" t="s">
        <v>216</v>
      </c>
      <c r="O1275" s="98" t="s">
        <v>216</v>
      </c>
      <c r="P1275" s="98" t="s">
        <v>216</v>
      </c>
      <c r="Q1275" s="98" t="s">
        <v>216</v>
      </c>
      <c r="R1275" s="98" t="s">
        <v>216</v>
      </c>
      <c r="S1275" s="98" t="s">
        <v>216</v>
      </c>
      <c r="T1275" s="98" t="s">
        <v>216</v>
      </c>
      <c r="U1275" s="98" t="s">
        <v>216</v>
      </c>
      <c r="V1275" s="98" t="s">
        <v>216</v>
      </c>
      <c r="W1275" s="98" t="s">
        <v>216</v>
      </c>
      <c r="X1275" s="98" t="s">
        <v>216</v>
      </c>
      <c r="Y1275" s="98" t="s">
        <v>216</v>
      </c>
      <c r="Z1275" s="98" t="s">
        <v>216</v>
      </c>
      <c r="AA1275" s="68"/>
      <c r="AB1275" s="68"/>
      <c r="AC1275" s="68"/>
      <c r="AD1275" s="68"/>
      <c r="AE1275" s="68"/>
      <c r="AF1275" s="68"/>
      <c r="AG1275" s="98" t="s">
        <v>216</v>
      </c>
      <c r="AH1275" s="98" t="s">
        <v>216</v>
      </c>
      <c r="AI1275" s="98" t="s">
        <v>216</v>
      </c>
      <c r="AJ1275" s="98" t="s">
        <v>216</v>
      </c>
      <c r="AK1275" s="98" t="s">
        <v>216</v>
      </c>
      <c r="AL1275" s="98" t="s">
        <v>216</v>
      </c>
      <c r="AM1275" s="98" t="s">
        <v>216</v>
      </c>
      <c r="AN1275" s="98" t="s">
        <v>216</v>
      </c>
      <c r="AO1275" s="98" t="s">
        <v>216</v>
      </c>
      <c r="AP1275" s="98" t="s">
        <v>216</v>
      </c>
      <c r="AQ1275" s="98" t="s">
        <v>216</v>
      </c>
      <c r="AR1275" s="98" t="s">
        <v>216</v>
      </c>
      <c r="AS1275" s="98" t="s">
        <v>216</v>
      </c>
      <c r="AT1275" s="98" t="s">
        <v>216</v>
      </c>
      <c r="AU1275" s="98" t="s">
        <v>216</v>
      </c>
      <c r="AV1275" s="68"/>
      <c r="AW1275" s="68"/>
      <c r="AX1275" s="68"/>
      <c r="AY1275" s="68"/>
      <c r="AZ1275" s="68"/>
      <c r="BA1275" s="68"/>
      <c r="BB1275" s="98" t="s">
        <v>216</v>
      </c>
      <c r="BC1275" s="98" t="s">
        <v>216</v>
      </c>
      <c r="BD1275" s="98" t="s">
        <v>216</v>
      </c>
      <c r="BE1275" s="98" t="s">
        <v>216</v>
      </c>
      <c r="BF1275" s="98" t="s">
        <v>216</v>
      </c>
      <c r="BG1275" s="98" t="s">
        <v>216</v>
      </c>
      <c r="BH1275" s="98" t="s">
        <v>216</v>
      </c>
      <c r="BI1275" s="98" t="s">
        <v>216</v>
      </c>
      <c r="BJ1275" s="98" t="s">
        <v>216</v>
      </c>
      <c r="BK1275" s="98" t="s">
        <v>216</v>
      </c>
      <c r="BL1275" s="98" t="s">
        <v>216</v>
      </c>
      <c r="BM1275" s="98" t="s">
        <v>216</v>
      </c>
      <c r="BN1275" s="98" t="s">
        <v>216</v>
      </c>
      <c r="BO1275" s="98" t="s">
        <v>216</v>
      </c>
      <c r="BP1275" s="98" t="s">
        <v>216</v>
      </c>
      <c r="BQ1275" s="68"/>
      <c r="BR1275" s="68"/>
      <c r="BS1275" s="68"/>
      <c r="BT1275" s="68"/>
      <c r="BU1275" s="68"/>
      <c r="BV1275" s="68"/>
      <c r="BW1275" s="98" t="s">
        <v>216</v>
      </c>
      <c r="BX1275" s="98" t="s">
        <v>216</v>
      </c>
      <c r="BY1275" s="98" t="s">
        <v>216</v>
      </c>
      <c r="BZ1275" s="98" t="s">
        <v>216</v>
      </c>
      <c r="CA1275" s="98" t="s">
        <v>216</v>
      </c>
      <c r="CB1275" s="98" t="s">
        <v>216</v>
      </c>
      <c r="CC1275" s="98" t="s">
        <v>216</v>
      </c>
      <c r="CD1275" s="98" t="s">
        <v>216</v>
      </c>
      <c r="CE1275" s="98" t="s">
        <v>216</v>
      </c>
      <c r="CF1275" s="98" t="s">
        <v>216</v>
      </c>
      <c r="CG1275" s="98" t="s">
        <v>216</v>
      </c>
      <c r="CH1275" s="98" t="s">
        <v>216</v>
      </c>
      <c r="CI1275" s="98" t="s">
        <v>216</v>
      </c>
      <c r="CJ1275" s="98" t="s">
        <v>216</v>
      </c>
      <c r="CK1275" s="98" t="s">
        <v>216</v>
      </c>
      <c r="CL1275" s="68"/>
      <c r="CM1275" s="68"/>
      <c r="CN1275" s="68"/>
      <c r="CO1275" s="68"/>
      <c r="CP1275" s="68"/>
      <c r="CQ1275" s="68"/>
      <c r="CR1275" s="98" t="s">
        <v>216</v>
      </c>
      <c r="CS1275" s="98" t="s">
        <v>216</v>
      </c>
      <c r="CT1275" s="98" t="s">
        <v>216</v>
      </c>
      <c r="CU1275" s="98" t="s">
        <v>216</v>
      </c>
      <c r="CV1275" s="98" t="s">
        <v>216</v>
      </c>
      <c r="CW1275" s="98" t="s">
        <v>216</v>
      </c>
      <c r="CX1275" s="98" t="s">
        <v>216</v>
      </c>
      <c r="CY1275" s="98" t="s">
        <v>216</v>
      </c>
      <c r="CZ1275" s="98" t="s">
        <v>216</v>
      </c>
      <c r="DA1275" s="98" t="s">
        <v>216</v>
      </c>
      <c r="DB1275" s="98" t="s">
        <v>216</v>
      </c>
      <c r="DC1275" s="98" t="s">
        <v>216</v>
      </c>
      <c r="DD1275" s="98" t="s">
        <v>216</v>
      </c>
      <c r="DE1275" s="98" t="s">
        <v>216</v>
      </c>
      <c r="DF1275" s="98" t="s">
        <v>216</v>
      </c>
      <c r="DG1275" s="68"/>
      <c r="DH1275" s="68"/>
      <c r="DI1275" s="68"/>
      <c r="DJ1275" s="68"/>
      <c r="DK1275" s="68"/>
      <c r="DL1275" s="68"/>
      <c r="DM1275" s="98" t="s">
        <v>216</v>
      </c>
      <c r="DN1275" s="98" t="s">
        <v>216</v>
      </c>
      <c r="DO1275" s="98" t="s">
        <v>216</v>
      </c>
      <c r="DP1275" s="98" t="s">
        <v>216</v>
      </c>
      <c r="DQ1275" s="98" t="s">
        <v>216</v>
      </c>
      <c r="DR1275" s="98" t="s">
        <v>216</v>
      </c>
      <c r="DS1275" s="98" t="s">
        <v>216</v>
      </c>
      <c r="DT1275" s="98" t="s">
        <v>216</v>
      </c>
      <c r="DU1275" s="98" t="s">
        <v>216</v>
      </c>
      <c r="DV1275" s="98" t="s">
        <v>216</v>
      </c>
      <c r="DW1275" s="98" t="s">
        <v>216</v>
      </c>
      <c r="DX1275" s="98" t="s">
        <v>216</v>
      </c>
      <c r="DY1275" s="98" t="s">
        <v>216</v>
      </c>
      <c r="DZ1275" s="98" t="s">
        <v>216</v>
      </c>
      <c r="EA1275" s="98" t="s">
        <v>216</v>
      </c>
      <c r="EB1275" s="68"/>
      <c r="EC1275" s="68"/>
      <c r="ED1275" s="68"/>
      <c r="EE1275" s="68"/>
      <c r="EF1275" s="68"/>
      <c r="EG1275" s="68"/>
      <c r="EH1275" s="98" t="s">
        <v>216</v>
      </c>
      <c r="EI1275" s="98" t="s">
        <v>216</v>
      </c>
      <c r="EJ1275" s="98" t="s">
        <v>216</v>
      </c>
      <c r="EK1275" s="98" t="s">
        <v>216</v>
      </c>
      <c r="EL1275" s="98" t="s">
        <v>216</v>
      </c>
      <c r="EM1275" s="98" t="s">
        <v>216</v>
      </c>
      <c r="EN1275" s="98" t="s">
        <v>216</v>
      </c>
      <c r="EO1275" s="98" t="s">
        <v>216</v>
      </c>
      <c r="EP1275" s="98" t="s">
        <v>216</v>
      </c>
      <c r="EQ1275" s="98" t="s">
        <v>216</v>
      </c>
      <c r="ER1275" s="98" t="s">
        <v>216</v>
      </c>
      <c r="ES1275" s="98" t="s">
        <v>216</v>
      </c>
      <c r="ET1275" s="98" t="s">
        <v>216</v>
      </c>
      <c r="EU1275" s="98" t="s">
        <v>216</v>
      </c>
      <c r="EV1275" s="98" t="s">
        <v>216</v>
      </c>
      <c r="EW1275" s="68"/>
      <c r="EX1275" s="68"/>
      <c r="EY1275" s="68"/>
      <c r="EZ1275" s="68"/>
      <c r="FA1275" s="68"/>
      <c r="FB1275" s="68"/>
      <c r="FC1275" s="98" t="s">
        <v>216</v>
      </c>
      <c r="FD1275" s="98" t="s">
        <v>216</v>
      </c>
      <c r="FE1275" s="98" t="s">
        <v>216</v>
      </c>
      <c r="FF1275" s="98" t="s">
        <v>216</v>
      </c>
      <c r="FG1275" s="98" t="s">
        <v>216</v>
      </c>
      <c r="FH1275" s="98" t="s">
        <v>216</v>
      </c>
      <c r="FI1275" s="98" t="s">
        <v>216</v>
      </c>
      <c r="FJ1275" s="98" t="s">
        <v>216</v>
      </c>
      <c r="FK1275" s="98" t="s">
        <v>216</v>
      </c>
      <c r="FL1275" s="98" t="s">
        <v>216</v>
      </c>
      <c r="FM1275" s="98" t="s">
        <v>216</v>
      </c>
      <c r="FN1275" s="98" t="s">
        <v>216</v>
      </c>
      <c r="FO1275" s="98" t="s">
        <v>216</v>
      </c>
      <c r="FP1275" s="98" t="s">
        <v>216</v>
      </c>
      <c r="FQ1275" s="98" t="s">
        <v>216</v>
      </c>
      <c r="FR1275" s="68"/>
      <c r="FS1275" s="68"/>
      <c r="FT1275" s="68"/>
      <c r="FU1275" s="68"/>
      <c r="FV1275" s="68"/>
      <c r="FW1275" s="68"/>
      <c r="FX1275" s="98" t="s">
        <v>216</v>
      </c>
      <c r="FY1275" s="98" t="s">
        <v>216</v>
      </c>
      <c r="FZ1275" s="98" t="s">
        <v>216</v>
      </c>
      <c r="GA1275" s="98" t="s">
        <v>216</v>
      </c>
      <c r="GB1275" s="98" t="s">
        <v>216</v>
      </c>
      <c r="GC1275" s="98" t="s">
        <v>216</v>
      </c>
      <c r="GD1275" s="98" t="s">
        <v>216</v>
      </c>
      <c r="GE1275" s="98" t="s">
        <v>216</v>
      </c>
      <c r="GF1275" s="98" t="s">
        <v>216</v>
      </c>
      <c r="GG1275" s="98" t="s">
        <v>216</v>
      </c>
      <c r="GH1275" s="98" t="s">
        <v>216</v>
      </c>
      <c r="GI1275" s="98" t="s">
        <v>216</v>
      </c>
      <c r="GJ1275" s="98" t="s">
        <v>216</v>
      </c>
      <c r="GK1275" s="98" t="s">
        <v>216</v>
      </c>
      <c r="GL1275" s="98" t="s">
        <v>216</v>
      </c>
      <c r="GM1275" s="68"/>
      <c r="GN1275" s="68"/>
      <c r="GO1275" s="68"/>
      <c r="GP1275" s="68"/>
      <c r="GQ1275" s="68"/>
      <c r="GR1275" s="68"/>
      <c r="GS1275" s="98" t="s">
        <v>216</v>
      </c>
      <c r="GT1275" s="98" t="s">
        <v>216</v>
      </c>
      <c r="GU1275" s="98" t="s">
        <v>216</v>
      </c>
      <c r="GV1275" s="98" t="s">
        <v>216</v>
      </c>
      <c r="GW1275" s="98" t="s">
        <v>216</v>
      </c>
      <c r="GX1275" s="98" t="s">
        <v>216</v>
      </c>
      <c r="GY1275" s="98" t="s">
        <v>216</v>
      </c>
      <c r="GZ1275" s="98" t="s">
        <v>216</v>
      </c>
      <c r="HA1275" s="98" t="s">
        <v>216</v>
      </c>
      <c r="HB1275" s="98" t="s">
        <v>216</v>
      </c>
      <c r="HC1275" s="98" t="s">
        <v>216</v>
      </c>
      <c r="HD1275" s="98" t="s">
        <v>216</v>
      </c>
      <c r="HE1275" s="98" t="s">
        <v>216</v>
      </c>
      <c r="HF1275" s="98" t="s">
        <v>216</v>
      </c>
      <c r="HG1275" s="98" t="s">
        <v>216</v>
      </c>
      <c r="HH1275" s="68">
        <f>1243100+57500</f>
        <v>1300600</v>
      </c>
      <c r="HI1275" s="68">
        <v>1306600</v>
      </c>
      <c r="HJ1275" s="68">
        <v>1379000</v>
      </c>
      <c r="HK1275" s="68">
        <f>1040800-17903</f>
        <v>1022897</v>
      </c>
      <c r="HL1275" s="68">
        <v>984300</v>
      </c>
      <c r="HM1275" s="68">
        <v>984300</v>
      </c>
      <c r="HN1275" s="98" t="s">
        <v>216</v>
      </c>
      <c r="HO1275" s="98" t="s">
        <v>216</v>
      </c>
      <c r="HP1275" s="98" t="s">
        <v>216</v>
      </c>
      <c r="HQ1275" s="98" t="s">
        <v>216</v>
      </c>
      <c r="HR1275" s="98" t="s">
        <v>216</v>
      </c>
      <c r="HS1275" s="98" t="s">
        <v>216</v>
      </c>
      <c r="HT1275" s="98" t="s">
        <v>216</v>
      </c>
      <c r="HU1275" s="98" t="s">
        <v>216</v>
      </c>
      <c r="HV1275" s="98" t="s">
        <v>216</v>
      </c>
      <c r="HW1275" s="98" t="s">
        <v>216</v>
      </c>
      <c r="HX1275" s="98" t="s">
        <v>216</v>
      </c>
      <c r="HY1275" s="98" t="s">
        <v>216</v>
      </c>
      <c r="HZ1275" s="98" t="s">
        <v>216</v>
      </c>
      <c r="IA1275" s="98" t="s">
        <v>216</v>
      </c>
      <c r="IB1275" s="98" t="s">
        <v>216</v>
      </c>
      <c r="IC1275" s="68"/>
      <c r="ID1275" s="68"/>
      <c r="IE1275" s="68"/>
      <c r="IF1275" s="68"/>
      <c r="IG1275" s="68"/>
      <c r="IH1275" s="68"/>
      <c r="II1275" s="98" t="s">
        <v>216</v>
      </c>
      <c r="IJ1275" s="98" t="s">
        <v>216</v>
      </c>
      <c r="IK1275" s="98" t="s">
        <v>216</v>
      </c>
      <c r="IL1275" s="98" t="s">
        <v>216</v>
      </c>
      <c r="IM1275" s="98" t="s">
        <v>216</v>
      </c>
      <c r="IN1275" s="98" t="s">
        <v>216</v>
      </c>
      <c r="IO1275" s="98" t="s">
        <v>216</v>
      </c>
      <c r="IP1275" s="98" t="s">
        <v>216</v>
      </c>
      <c r="IQ1275" s="98" t="s">
        <v>216</v>
      </c>
      <c r="IR1275" s="98" t="s">
        <v>216</v>
      </c>
      <c r="IS1275" s="98" t="s">
        <v>216</v>
      </c>
      <c r="IT1275" s="98" t="s">
        <v>216</v>
      </c>
      <c r="IU1275" s="98" t="s">
        <v>216</v>
      </c>
      <c r="IV1275" s="98" t="s">
        <v>216</v>
      </c>
      <c r="IW1275" s="98" t="s">
        <v>216</v>
      </c>
      <c r="IX1275" s="68"/>
      <c r="IY1275" s="68"/>
      <c r="IZ1275" s="68"/>
      <c r="JA1275" s="68"/>
      <c r="JB1275" s="68"/>
      <c r="JC1275" s="68"/>
      <c r="JD1275" s="98" t="s">
        <v>216</v>
      </c>
      <c r="JE1275" s="98" t="s">
        <v>216</v>
      </c>
      <c r="JF1275" s="98" t="s">
        <v>216</v>
      </c>
      <c r="JG1275" s="98" t="s">
        <v>216</v>
      </c>
      <c r="JH1275" s="98" t="s">
        <v>216</v>
      </c>
      <c r="JI1275" s="98" t="s">
        <v>216</v>
      </c>
      <c r="JJ1275" s="98" t="s">
        <v>216</v>
      </c>
      <c r="JK1275" s="98" t="s">
        <v>216</v>
      </c>
      <c r="JL1275" s="98" t="s">
        <v>216</v>
      </c>
      <c r="JM1275" s="98" t="s">
        <v>216</v>
      </c>
      <c r="JN1275" s="98" t="s">
        <v>216</v>
      </c>
      <c r="JO1275" s="98" t="s">
        <v>216</v>
      </c>
      <c r="JP1275" s="98" t="s">
        <v>216</v>
      </c>
      <c r="JQ1275" s="98" t="s">
        <v>216</v>
      </c>
      <c r="JR1275" s="98" t="s">
        <v>216</v>
      </c>
      <c r="JS1275" s="68"/>
      <c r="JT1275" s="68"/>
      <c r="JU1275" s="68"/>
      <c r="JV1275" s="68"/>
      <c r="JW1275" s="68"/>
      <c r="JX1275" s="68"/>
      <c r="JY1275" s="98" t="s">
        <v>216</v>
      </c>
      <c r="JZ1275" s="98" t="s">
        <v>216</v>
      </c>
      <c r="KA1275" s="98" t="s">
        <v>216</v>
      </c>
      <c r="KB1275" s="98" t="s">
        <v>216</v>
      </c>
      <c r="KC1275" s="98" t="s">
        <v>216</v>
      </c>
      <c r="KD1275" s="98" t="s">
        <v>216</v>
      </c>
      <c r="KE1275" s="98" t="s">
        <v>216</v>
      </c>
      <c r="KF1275" s="98" t="s">
        <v>216</v>
      </c>
      <c r="KG1275" s="98" t="s">
        <v>216</v>
      </c>
      <c r="KH1275" s="98" t="s">
        <v>216</v>
      </c>
      <c r="KI1275" s="98" t="s">
        <v>216</v>
      </c>
      <c r="KJ1275" s="98" t="s">
        <v>216</v>
      </c>
      <c r="KK1275" s="98" t="s">
        <v>216</v>
      </c>
      <c r="KL1275" s="98" t="s">
        <v>216</v>
      </c>
      <c r="KM1275" s="98" t="s">
        <v>216</v>
      </c>
      <c r="KN1275" s="68"/>
      <c r="KO1275" s="68"/>
      <c r="KP1275" s="68"/>
      <c r="KQ1275" s="68"/>
      <c r="KR1275" s="68"/>
      <c r="KS1275" s="68"/>
      <c r="KT1275" s="98" t="s">
        <v>216</v>
      </c>
      <c r="KU1275" s="98" t="s">
        <v>216</v>
      </c>
      <c r="KV1275" s="98" t="s">
        <v>216</v>
      </c>
      <c r="KW1275" s="98" t="s">
        <v>216</v>
      </c>
      <c r="KX1275" s="98" t="s">
        <v>216</v>
      </c>
      <c r="KY1275" s="98" t="s">
        <v>216</v>
      </c>
      <c r="KZ1275" s="98" t="s">
        <v>216</v>
      </c>
      <c r="LA1275" s="98" t="s">
        <v>216</v>
      </c>
      <c r="LB1275" s="98" t="s">
        <v>216</v>
      </c>
      <c r="LC1275" s="98" t="s">
        <v>216</v>
      </c>
      <c r="LD1275" s="98" t="s">
        <v>216</v>
      </c>
      <c r="LE1275" s="98" t="s">
        <v>216</v>
      </c>
      <c r="LF1275" s="98" t="s">
        <v>216</v>
      </c>
      <c r="LG1275" s="98" t="s">
        <v>216</v>
      </c>
      <c r="LH1275" s="98" t="s">
        <v>216</v>
      </c>
      <c r="LI1275" s="68"/>
      <c r="LJ1275" s="68"/>
      <c r="LK1275" s="68"/>
      <c r="LL1275" s="68"/>
      <c r="LM1275" s="68"/>
      <c r="LN1275" s="68"/>
      <c r="LO1275" s="98" t="s">
        <v>216</v>
      </c>
      <c r="LP1275" s="98" t="s">
        <v>216</v>
      </c>
      <c r="LQ1275" s="98" t="s">
        <v>216</v>
      </c>
      <c r="LR1275" s="98" t="s">
        <v>216</v>
      </c>
      <c r="LS1275" s="98" t="s">
        <v>216</v>
      </c>
      <c r="LT1275" s="98" t="s">
        <v>216</v>
      </c>
      <c r="LU1275" s="98" t="s">
        <v>216</v>
      </c>
      <c r="LV1275" s="98" t="s">
        <v>216</v>
      </c>
      <c r="LW1275" s="98" t="s">
        <v>216</v>
      </c>
      <c r="LX1275" s="98" t="s">
        <v>216</v>
      </c>
      <c r="LY1275" s="98" t="s">
        <v>216</v>
      </c>
      <c r="LZ1275" s="98" t="s">
        <v>216</v>
      </c>
      <c r="MA1275" s="98" t="s">
        <v>216</v>
      </c>
      <c r="MB1275" s="98" t="s">
        <v>216</v>
      </c>
      <c r="MC1275" s="98" t="s">
        <v>216</v>
      </c>
      <c r="MD1275" s="68"/>
      <c r="ME1275" s="68"/>
      <c r="MF1275" s="68"/>
      <c r="MG1275" s="68"/>
      <c r="MH1275" s="68"/>
      <c r="MI1275" s="68"/>
      <c r="MJ1275" s="98" t="s">
        <v>216</v>
      </c>
      <c r="MK1275" s="98" t="s">
        <v>216</v>
      </c>
      <c r="ML1275" s="98" t="s">
        <v>216</v>
      </c>
      <c r="MM1275" s="98" t="s">
        <v>216</v>
      </c>
      <c r="MN1275" s="98" t="s">
        <v>216</v>
      </c>
      <c r="MO1275" s="98" t="s">
        <v>216</v>
      </c>
      <c r="MP1275" s="98" t="s">
        <v>216</v>
      </c>
      <c r="MQ1275" s="98" t="s">
        <v>216</v>
      </c>
      <c r="MR1275" s="98" t="s">
        <v>216</v>
      </c>
      <c r="MS1275" s="98" t="s">
        <v>216</v>
      </c>
      <c r="MT1275" s="98" t="s">
        <v>216</v>
      </c>
      <c r="MU1275" s="98" t="s">
        <v>216</v>
      </c>
      <c r="MV1275" s="98" t="s">
        <v>216</v>
      </c>
      <c r="MW1275" s="98" t="s">
        <v>216</v>
      </c>
      <c r="MX1275" s="98" t="s">
        <v>216</v>
      </c>
      <c r="MY1275" s="68"/>
      <c r="MZ1275" s="68"/>
      <c r="NA1275" s="68"/>
      <c r="NB1275" s="68"/>
      <c r="NC1275" s="68"/>
      <c r="ND1275" s="68"/>
      <c r="NE1275" s="98" t="s">
        <v>216</v>
      </c>
      <c r="NF1275" s="98" t="s">
        <v>216</v>
      </c>
      <c r="NG1275" s="98" t="s">
        <v>216</v>
      </c>
      <c r="NH1275" s="98" t="s">
        <v>216</v>
      </c>
      <c r="NI1275" s="98" t="s">
        <v>216</v>
      </c>
      <c r="NJ1275" s="98" t="s">
        <v>216</v>
      </c>
      <c r="NK1275" s="98" t="s">
        <v>216</v>
      </c>
      <c r="NL1275" s="98" t="s">
        <v>216</v>
      </c>
      <c r="NM1275" s="98" t="s">
        <v>216</v>
      </c>
      <c r="NN1275" s="98" t="s">
        <v>216</v>
      </c>
      <c r="NO1275" s="98" t="s">
        <v>216</v>
      </c>
      <c r="NP1275" s="98" t="s">
        <v>216</v>
      </c>
      <c r="NQ1275" s="98" t="s">
        <v>216</v>
      </c>
      <c r="NR1275" s="98" t="s">
        <v>216</v>
      </c>
      <c r="NS1275" s="98" t="s">
        <v>216</v>
      </c>
      <c r="NT1275" s="68"/>
      <c r="NU1275" s="68"/>
      <c r="NV1275" s="68"/>
      <c r="NW1275" s="68"/>
      <c r="NX1275" s="68"/>
      <c r="NY1275" s="68"/>
      <c r="NZ1275" s="98" t="s">
        <v>216</v>
      </c>
      <c r="OA1275" s="98" t="s">
        <v>216</v>
      </c>
      <c r="OB1275" s="98" t="s">
        <v>216</v>
      </c>
      <c r="OC1275" s="98" t="s">
        <v>216</v>
      </c>
      <c r="OD1275" s="98" t="s">
        <v>216</v>
      </c>
      <c r="OE1275" s="98" t="s">
        <v>216</v>
      </c>
      <c r="OF1275" s="98" t="s">
        <v>216</v>
      </c>
      <c r="OG1275" s="98" t="s">
        <v>216</v>
      </c>
      <c r="OH1275" s="98" t="s">
        <v>216</v>
      </c>
      <c r="OI1275" s="98" t="s">
        <v>216</v>
      </c>
      <c r="OJ1275" s="98" t="s">
        <v>216</v>
      </c>
      <c r="OK1275" s="98" t="s">
        <v>216</v>
      </c>
      <c r="OL1275" s="98" t="s">
        <v>216</v>
      </c>
      <c r="OM1275" s="98" t="s">
        <v>216</v>
      </c>
      <c r="ON1275" s="98" t="s">
        <v>216</v>
      </c>
      <c r="OO1275" s="68"/>
      <c r="OP1275" s="68"/>
      <c r="OQ1275" s="68"/>
      <c r="OR1275" s="68"/>
      <c r="OS1275" s="68"/>
      <c r="OT1275" s="68"/>
      <c r="OU1275" s="98" t="s">
        <v>216</v>
      </c>
      <c r="OV1275" s="98" t="s">
        <v>216</v>
      </c>
      <c r="OW1275" s="98" t="s">
        <v>216</v>
      </c>
      <c r="OX1275" s="98" t="s">
        <v>216</v>
      </c>
      <c r="OY1275" s="98" t="s">
        <v>216</v>
      </c>
      <c r="OZ1275" s="98" t="s">
        <v>216</v>
      </c>
      <c r="PA1275" s="98" t="s">
        <v>216</v>
      </c>
      <c r="PB1275" s="98" t="s">
        <v>216</v>
      </c>
      <c r="PC1275" s="98" t="s">
        <v>216</v>
      </c>
      <c r="PD1275" s="98" t="s">
        <v>216</v>
      </c>
      <c r="PE1275" s="98" t="s">
        <v>216</v>
      </c>
      <c r="PF1275" s="98" t="s">
        <v>216</v>
      </c>
      <c r="PG1275" s="98" t="s">
        <v>216</v>
      </c>
      <c r="PH1275" s="98" t="s">
        <v>216</v>
      </c>
      <c r="PI1275" s="98" t="s">
        <v>216</v>
      </c>
      <c r="PJ1275" s="68"/>
      <c r="PK1275" s="68"/>
      <c r="PL1275" s="68"/>
      <c r="PM1275" s="68"/>
      <c r="PN1275" s="68"/>
      <c r="PO1275" s="68"/>
      <c r="PP1275" s="98" t="s">
        <v>216</v>
      </c>
      <c r="PQ1275" s="98" t="s">
        <v>216</v>
      </c>
      <c r="PR1275" s="98" t="s">
        <v>216</v>
      </c>
      <c r="PS1275" s="98" t="s">
        <v>216</v>
      </c>
      <c r="PT1275" s="98" t="s">
        <v>216</v>
      </c>
      <c r="PU1275" s="98" t="s">
        <v>216</v>
      </c>
      <c r="PV1275" s="98" t="s">
        <v>216</v>
      </c>
      <c r="PW1275" s="98" t="s">
        <v>216</v>
      </c>
      <c r="PX1275" s="98" t="s">
        <v>216</v>
      </c>
      <c r="PY1275" s="98" t="s">
        <v>216</v>
      </c>
      <c r="PZ1275" s="98" t="s">
        <v>216</v>
      </c>
      <c r="QA1275" s="98" t="s">
        <v>216</v>
      </c>
      <c r="QB1275" s="98" t="s">
        <v>216</v>
      </c>
      <c r="QC1275" s="98" t="s">
        <v>216</v>
      </c>
      <c r="QD1275" s="98" t="s">
        <v>216</v>
      </c>
      <c r="QE1275" s="68"/>
      <c r="QF1275" s="68"/>
      <c r="QG1275" s="68"/>
      <c r="QH1275" s="68"/>
      <c r="QI1275" s="68"/>
      <c r="QJ1275" s="68"/>
      <c r="QK1275" s="98" t="s">
        <v>216</v>
      </c>
      <c r="QL1275" s="98" t="s">
        <v>216</v>
      </c>
      <c r="QM1275" s="98" t="s">
        <v>216</v>
      </c>
      <c r="QN1275" s="98" t="s">
        <v>216</v>
      </c>
      <c r="QO1275" s="98" t="s">
        <v>216</v>
      </c>
      <c r="QP1275" s="98" t="s">
        <v>216</v>
      </c>
      <c r="QQ1275" s="98" t="s">
        <v>216</v>
      </c>
      <c r="QR1275" s="98" t="s">
        <v>216</v>
      </c>
      <c r="QS1275" s="98" t="s">
        <v>216</v>
      </c>
      <c r="QT1275" s="98" t="s">
        <v>216</v>
      </c>
      <c r="QU1275" s="98" t="s">
        <v>216</v>
      </c>
      <c r="QV1275" s="98" t="s">
        <v>216</v>
      </c>
      <c r="QW1275" s="98" t="s">
        <v>216</v>
      </c>
      <c r="QX1275" s="98" t="s">
        <v>216</v>
      </c>
      <c r="QY1275" s="98" t="s">
        <v>216</v>
      </c>
      <c r="QZ1275" s="68"/>
      <c r="RA1275" s="68"/>
      <c r="RB1275" s="68"/>
      <c r="RC1275" s="68"/>
      <c r="RD1275" s="68"/>
      <c r="RE1275" s="68"/>
      <c r="RF1275" s="98" t="s">
        <v>216</v>
      </c>
      <c r="RG1275" s="98" t="s">
        <v>216</v>
      </c>
      <c r="RH1275" s="98" t="s">
        <v>216</v>
      </c>
      <c r="RI1275" s="98" t="s">
        <v>216</v>
      </c>
      <c r="RJ1275" s="98" t="s">
        <v>216</v>
      </c>
      <c r="RK1275" s="98" t="s">
        <v>216</v>
      </c>
      <c r="RL1275" s="98" t="s">
        <v>216</v>
      </c>
      <c r="RM1275" s="98" t="s">
        <v>216</v>
      </c>
      <c r="RN1275" s="98" t="s">
        <v>216</v>
      </c>
      <c r="RO1275" s="98" t="s">
        <v>216</v>
      </c>
      <c r="RP1275" s="98" t="s">
        <v>216</v>
      </c>
      <c r="RQ1275" s="98" t="s">
        <v>216</v>
      </c>
      <c r="RR1275" s="98" t="s">
        <v>216</v>
      </c>
      <c r="RS1275" s="98" t="s">
        <v>216</v>
      </c>
      <c r="RT1275" s="98" t="s">
        <v>216</v>
      </c>
      <c r="RU1275" s="68"/>
      <c r="RV1275" s="68"/>
      <c r="RW1275" s="68"/>
      <c r="RX1275" s="68"/>
      <c r="RY1275" s="68"/>
      <c r="RZ1275" s="68"/>
      <c r="SA1275" s="98" t="s">
        <v>216</v>
      </c>
      <c r="SB1275" s="98" t="s">
        <v>216</v>
      </c>
      <c r="SC1275" s="98" t="s">
        <v>216</v>
      </c>
      <c r="SD1275" s="98" t="s">
        <v>216</v>
      </c>
      <c r="SE1275" s="98" t="s">
        <v>216</v>
      </c>
      <c r="SF1275" s="98" t="s">
        <v>216</v>
      </c>
      <c r="SG1275" s="98" t="s">
        <v>216</v>
      </c>
      <c r="SH1275" s="98" t="s">
        <v>216</v>
      </c>
      <c r="SI1275" s="98" t="s">
        <v>216</v>
      </c>
      <c r="SJ1275" s="98" t="s">
        <v>216</v>
      </c>
      <c r="SK1275" s="98" t="s">
        <v>216</v>
      </c>
      <c r="SL1275" s="98" t="s">
        <v>216</v>
      </c>
      <c r="SM1275" s="98" t="s">
        <v>216</v>
      </c>
      <c r="SN1275" s="98" t="s">
        <v>216</v>
      </c>
      <c r="SO1275" s="98" t="s">
        <v>216</v>
      </c>
      <c r="SP1275" s="68"/>
      <c r="SQ1275" s="68"/>
      <c r="SR1275" s="68"/>
      <c r="SS1275" s="68"/>
      <c r="ST1275" s="68"/>
      <c r="SU1275" s="68"/>
      <c r="SV1275" s="98" t="s">
        <v>216</v>
      </c>
      <c r="SW1275" s="98" t="s">
        <v>216</v>
      </c>
      <c r="SX1275" s="98" t="s">
        <v>216</v>
      </c>
      <c r="SY1275" s="98" t="s">
        <v>216</v>
      </c>
      <c r="SZ1275" s="98" t="s">
        <v>216</v>
      </c>
      <c r="TA1275" s="98" t="s">
        <v>216</v>
      </c>
      <c r="TB1275" s="98" t="s">
        <v>216</v>
      </c>
      <c r="TC1275" s="98" t="s">
        <v>216</v>
      </c>
      <c r="TD1275" s="98" t="s">
        <v>216</v>
      </c>
      <c r="TE1275" s="98" t="s">
        <v>216</v>
      </c>
      <c r="TF1275" s="98" t="s">
        <v>216</v>
      </c>
      <c r="TG1275" s="98" t="s">
        <v>216</v>
      </c>
      <c r="TH1275" s="98" t="s">
        <v>216</v>
      </c>
      <c r="TI1275" s="98" t="s">
        <v>216</v>
      </c>
      <c r="TJ1275" s="98" t="s">
        <v>216</v>
      </c>
      <c r="TK1275" s="68"/>
      <c r="TL1275" s="68"/>
      <c r="TM1275" s="68"/>
      <c r="TN1275" s="68"/>
      <c r="TO1275" s="68"/>
      <c r="TP1275" s="68"/>
      <c r="TQ1275" s="98" t="s">
        <v>216</v>
      </c>
      <c r="TR1275" s="98" t="s">
        <v>216</v>
      </c>
      <c r="TS1275" s="98" t="s">
        <v>216</v>
      </c>
      <c r="TT1275" s="98" t="s">
        <v>216</v>
      </c>
      <c r="TU1275" s="98" t="s">
        <v>216</v>
      </c>
      <c r="TV1275" s="98" t="s">
        <v>216</v>
      </c>
      <c r="TW1275" s="98" t="s">
        <v>216</v>
      </c>
      <c r="TX1275" s="98" t="s">
        <v>216</v>
      </c>
      <c r="TY1275" s="98" t="s">
        <v>216</v>
      </c>
      <c r="TZ1275" s="98" t="s">
        <v>216</v>
      </c>
      <c r="UA1275" s="98" t="s">
        <v>216</v>
      </c>
      <c r="UB1275" s="98" t="s">
        <v>216</v>
      </c>
      <c r="UC1275" s="98" t="s">
        <v>216</v>
      </c>
      <c r="UD1275" s="98" t="s">
        <v>216</v>
      </c>
      <c r="UE1275" s="98" t="s">
        <v>216</v>
      </c>
      <c r="UF1275" s="68"/>
      <c r="UG1275" s="68"/>
      <c r="UH1275" s="68"/>
      <c r="UI1275" s="68"/>
      <c r="UJ1275" s="68"/>
      <c r="UK1275" s="68"/>
      <c r="UL1275" s="98" t="s">
        <v>216</v>
      </c>
      <c r="UM1275" s="98" t="s">
        <v>216</v>
      </c>
      <c r="UN1275" s="98" t="s">
        <v>216</v>
      </c>
      <c r="UO1275" s="98" t="s">
        <v>216</v>
      </c>
      <c r="UP1275" s="98" t="s">
        <v>216</v>
      </c>
      <c r="UQ1275" s="98" t="s">
        <v>216</v>
      </c>
      <c r="UR1275" s="98" t="s">
        <v>216</v>
      </c>
      <c r="US1275" s="98" t="s">
        <v>216</v>
      </c>
      <c r="UT1275" s="98" t="s">
        <v>216</v>
      </c>
      <c r="UU1275" s="98" t="s">
        <v>216</v>
      </c>
      <c r="UV1275" s="98" t="s">
        <v>216</v>
      </c>
      <c r="UW1275" s="98" t="s">
        <v>216</v>
      </c>
      <c r="UX1275" s="98" t="s">
        <v>216</v>
      </c>
      <c r="UY1275" s="98" t="s">
        <v>216</v>
      </c>
      <c r="UZ1275" s="98" t="s">
        <v>216</v>
      </c>
      <c r="VA1275" s="68">
        <f>3288900+16300</f>
        <v>3305200</v>
      </c>
      <c r="VB1275" s="68">
        <v>3487300</v>
      </c>
      <c r="VC1275" s="68">
        <v>3715000</v>
      </c>
      <c r="VD1275" s="68">
        <f>989300-14716</f>
        <v>974584</v>
      </c>
      <c r="VE1275" s="68">
        <v>942800</v>
      </c>
      <c r="VF1275" s="68">
        <v>942800</v>
      </c>
      <c r="VG1275" s="98" t="s">
        <v>216</v>
      </c>
      <c r="VH1275" s="98" t="s">
        <v>216</v>
      </c>
      <c r="VI1275" s="98" t="s">
        <v>216</v>
      </c>
      <c r="VJ1275" s="98" t="s">
        <v>216</v>
      </c>
      <c r="VK1275" s="98" t="s">
        <v>216</v>
      </c>
      <c r="VL1275" s="98" t="s">
        <v>216</v>
      </c>
      <c r="VM1275" s="98" t="s">
        <v>216</v>
      </c>
      <c r="VN1275" s="98" t="s">
        <v>216</v>
      </c>
      <c r="VO1275" s="98" t="s">
        <v>216</v>
      </c>
      <c r="VP1275" s="98" t="s">
        <v>216</v>
      </c>
      <c r="VQ1275" s="98" t="s">
        <v>216</v>
      </c>
      <c r="VR1275" s="98" t="s">
        <v>216</v>
      </c>
      <c r="VS1275" s="98" t="s">
        <v>216</v>
      </c>
      <c r="VT1275" s="98" t="s">
        <v>216</v>
      </c>
      <c r="VU1275" s="98" t="s">
        <v>216</v>
      </c>
      <c r="VV1275" s="68"/>
      <c r="VW1275" s="68"/>
      <c r="VX1275" s="68"/>
      <c r="VY1275" s="68"/>
      <c r="VZ1275" s="68"/>
      <c r="WA1275" s="68"/>
      <c r="WB1275" s="98" t="s">
        <v>216</v>
      </c>
      <c r="WC1275" s="98" t="s">
        <v>216</v>
      </c>
      <c r="WD1275" s="98" t="s">
        <v>216</v>
      </c>
      <c r="WE1275" s="98" t="s">
        <v>216</v>
      </c>
      <c r="WF1275" s="98" t="s">
        <v>216</v>
      </c>
      <c r="WG1275" s="98" t="s">
        <v>216</v>
      </c>
      <c r="WH1275" s="98" t="s">
        <v>216</v>
      </c>
      <c r="WI1275" s="98" t="s">
        <v>216</v>
      </c>
      <c r="WJ1275" s="98" t="s">
        <v>216</v>
      </c>
      <c r="WK1275" s="98" t="s">
        <v>216</v>
      </c>
      <c r="WL1275" s="98" t="s">
        <v>216</v>
      </c>
      <c r="WM1275" s="98" t="s">
        <v>216</v>
      </c>
      <c r="WN1275" s="98" t="s">
        <v>216</v>
      </c>
      <c r="WO1275" s="98" t="s">
        <v>216</v>
      </c>
      <c r="WP1275" s="98" t="s">
        <v>216</v>
      </c>
      <c r="WQ1275" s="68"/>
      <c r="WR1275" s="68"/>
      <c r="WS1275" s="68"/>
      <c r="WT1275" s="68"/>
      <c r="WU1275" s="68"/>
      <c r="WV1275" s="68"/>
      <c r="WW1275" s="98" t="s">
        <v>216</v>
      </c>
      <c r="WX1275" s="98" t="s">
        <v>216</v>
      </c>
      <c r="WY1275" s="98" t="s">
        <v>216</v>
      </c>
      <c r="WZ1275" s="98" t="s">
        <v>216</v>
      </c>
      <c r="XA1275" s="98" t="s">
        <v>216</v>
      </c>
      <c r="XB1275" s="98" t="s">
        <v>216</v>
      </c>
      <c r="XC1275" s="98" t="s">
        <v>216</v>
      </c>
      <c r="XD1275" s="98" t="s">
        <v>216</v>
      </c>
      <c r="XE1275" s="98" t="s">
        <v>216</v>
      </c>
      <c r="XF1275" s="98" t="s">
        <v>216</v>
      </c>
      <c r="XG1275" s="98" t="s">
        <v>216</v>
      </c>
      <c r="XH1275" s="98" t="s">
        <v>216</v>
      </c>
      <c r="XI1275" s="98" t="s">
        <v>216</v>
      </c>
      <c r="XJ1275" s="98" t="s">
        <v>216</v>
      </c>
      <c r="XK1275" s="98" t="s">
        <v>216</v>
      </c>
      <c r="XL1275" s="68"/>
      <c r="XM1275" s="68"/>
      <c r="XN1275" s="68"/>
      <c r="XO1275" s="68"/>
      <c r="XP1275" s="68"/>
      <c r="XQ1275" s="68"/>
      <c r="XR1275" s="98" t="s">
        <v>216</v>
      </c>
      <c r="XS1275" s="98" t="s">
        <v>216</v>
      </c>
      <c r="XT1275" s="98" t="s">
        <v>216</v>
      </c>
      <c r="XU1275" s="98" t="s">
        <v>216</v>
      </c>
      <c r="XV1275" s="98" t="s">
        <v>216</v>
      </c>
      <c r="XW1275" s="98" t="s">
        <v>216</v>
      </c>
      <c r="XX1275" s="98" t="s">
        <v>216</v>
      </c>
      <c r="XY1275" s="98" t="s">
        <v>216</v>
      </c>
      <c r="XZ1275" s="98" t="s">
        <v>216</v>
      </c>
      <c r="YA1275" s="98" t="s">
        <v>216</v>
      </c>
      <c r="YB1275" s="98" t="s">
        <v>216</v>
      </c>
      <c r="YC1275" s="98" t="s">
        <v>216</v>
      </c>
      <c r="YD1275" s="98" t="s">
        <v>216</v>
      </c>
      <c r="YE1275" s="98" t="s">
        <v>216</v>
      </c>
      <c r="YF1275" s="98" t="s">
        <v>216</v>
      </c>
      <c r="YG1275" s="68"/>
      <c r="YH1275" s="68"/>
      <c r="YI1275" s="68"/>
      <c r="YJ1275" s="68"/>
      <c r="YK1275" s="68"/>
      <c r="YL1275" s="68"/>
      <c r="YM1275" s="98" t="s">
        <v>216</v>
      </c>
      <c r="YN1275" s="98" t="s">
        <v>216</v>
      </c>
      <c r="YO1275" s="98" t="s">
        <v>216</v>
      </c>
      <c r="YP1275" s="98" t="s">
        <v>216</v>
      </c>
      <c r="YQ1275" s="98" t="s">
        <v>216</v>
      </c>
      <c r="YR1275" s="98" t="s">
        <v>216</v>
      </c>
      <c r="YS1275" s="98" t="s">
        <v>216</v>
      </c>
      <c r="YT1275" s="98" t="s">
        <v>216</v>
      </c>
      <c r="YU1275" s="98" t="s">
        <v>216</v>
      </c>
      <c r="YV1275" s="98" t="s">
        <v>216</v>
      </c>
      <c r="YW1275" s="98" t="s">
        <v>216</v>
      </c>
      <c r="YX1275" s="98" t="s">
        <v>216</v>
      </c>
      <c r="YY1275" s="98" t="s">
        <v>216</v>
      </c>
      <c r="YZ1275" s="98" t="s">
        <v>216</v>
      </c>
      <c r="ZA1275" s="98" t="s">
        <v>216</v>
      </c>
      <c r="ZB1275" s="104">
        <f t="shared" si="956"/>
        <v>4605800</v>
      </c>
      <c r="ZC1275" s="104">
        <f t="shared" si="956"/>
        <v>4793900</v>
      </c>
      <c r="ZD1275" s="104">
        <f t="shared" si="956"/>
        <v>5094000</v>
      </c>
      <c r="ZE1275" s="104">
        <f t="shared" si="956"/>
        <v>1997481</v>
      </c>
      <c r="ZF1275" s="104">
        <f t="shared" si="956"/>
        <v>1927100</v>
      </c>
      <c r="ZG1275" s="104">
        <f t="shared" si="956"/>
        <v>1927100</v>
      </c>
    </row>
    <row r="1276" spans="1:683">
      <c r="B1276" s="106"/>
    </row>
    <row r="1277" spans="1:683" s="71" customFormat="1" ht="41.25" customHeight="1">
      <c r="A1277" s="97" t="s">
        <v>234</v>
      </c>
      <c r="B1277" s="263"/>
    </row>
    <row r="1278" spans="1:683">
      <c r="A1278" s="169" t="s">
        <v>130</v>
      </c>
      <c r="B1278" s="34"/>
      <c r="C1278" s="41" t="s">
        <v>124</v>
      </c>
      <c r="D1278" s="316"/>
      <c r="E1278" s="317"/>
      <c r="F1278" s="98" t="s">
        <v>216</v>
      </c>
      <c r="G1278" s="98" t="s">
        <v>216</v>
      </c>
      <c r="H1278" s="98" t="s">
        <v>216</v>
      </c>
      <c r="I1278" s="98" t="s">
        <v>216</v>
      </c>
      <c r="J1278" s="98" t="s">
        <v>216</v>
      </c>
      <c r="K1278" s="98" t="s">
        <v>216</v>
      </c>
      <c r="L1278" s="57">
        <f t="shared" ref="L1278:N1278" si="957">SUM(L1279:L1286)</f>
        <v>233</v>
      </c>
      <c r="M1278" s="57">
        <f t="shared" si="957"/>
        <v>233</v>
      </c>
      <c r="N1278" s="57">
        <f t="shared" si="957"/>
        <v>233</v>
      </c>
      <c r="O1278" s="57">
        <f t="shared" ref="O1278:T1278" si="958">SUM(O1279:O1286)</f>
        <v>6150720</v>
      </c>
      <c r="P1278" s="57">
        <f t="shared" si="958"/>
        <v>6187446</v>
      </c>
      <c r="Q1278" s="57">
        <f t="shared" si="958"/>
        <v>6235399</v>
      </c>
      <c r="R1278" s="57">
        <f t="shared" si="958"/>
        <v>1394909.74</v>
      </c>
      <c r="S1278" s="57">
        <f t="shared" si="958"/>
        <v>1409428.3</v>
      </c>
      <c r="T1278" s="57">
        <f t="shared" si="958"/>
        <v>1427403.66</v>
      </c>
      <c r="U1278" s="98" t="s">
        <v>216</v>
      </c>
      <c r="V1278" s="98" t="s">
        <v>216</v>
      </c>
      <c r="W1278" s="98" t="s">
        <v>216</v>
      </c>
      <c r="X1278" s="98" t="s">
        <v>216</v>
      </c>
      <c r="Y1278" s="98" t="s">
        <v>216</v>
      </c>
      <c r="Z1278" s="98" t="s">
        <v>216</v>
      </c>
      <c r="AA1278" s="57">
        <f t="shared" ref="AA1278:AO1278" si="959">SUM(AA1279:AA1286)</f>
        <v>6543245.6100000003</v>
      </c>
      <c r="AB1278" s="57">
        <f t="shared" si="959"/>
        <v>6896698.8099999996</v>
      </c>
      <c r="AC1278" s="57">
        <f t="shared" si="959"/>
        <v>7230681.3600000003</v>
      </c>
      <c r="AD1278" s="57">
        <f t="shared" si="959"/>
        <v>1210069.6399999999</v>
      </c>
      <c r="AE1278" s="57">
        <f t="shared" si="959"/>
        <v>1109060.8899999999</v>
      </c>
      <c r="AF1278" s="57">
        <f t="shared" si="959"/>
        <v>1037380.94</v>
      </c>
      <c r="AG1278" s="57">
        <f t="shared" si="959"/>
        <v>464</v>
      </c>
      <c r="AH1278" s="57">
        <f t="shared" si="959"/>
        <v>464</v>
      </c>
      <c r="AI1278" s="57">
        <f t="shared" si="959"/>
        <v>464</v>
      </c>
      <c r="AJ1278" s="57">
        <f t="shared" si="959"/>
        <v>12314964</v>
      </c>
      <c r="AK1278" s="57">
        <f t="shared" si="959"/>
        <v>12387341</v>
      </c>
      <c r="AL1278" s="57">
        <f t="shared" si="959"/>
        <v>12481846</v>
      </c>
      <c r="AM1278" s="57">
        <f t="shared" si="959"/>
        <v>2774744.57</v>
      </c>
      <c r="AN1278" s="57">
        <f t="shared" si="959"/>
        <v>2803593.95</v>
      </c>
      <c r="AO1278" s="57">
        <f t="shared" si="959"/>
        <v>2839312.23</v>
      </c>
      <c r="AP1278" s="98" t="s">
        <v>216</v>
      </c>
      <c r="AQ1278" s="98" t="s">
        <v>216</v>
      </c>
      <c r="AR1278" s="98" t="s">
        <v>216</v>
      </c>
      <c r="AS1278" s="98" t="s">
        <v>216</v>
      </c>
      <c r="AT1278" s="98" t="s">
        <v>216</v>
      </c>
      <c r="AU1278" s="98" t="s">
        <v>216</v>
      </c>
      <c r="AV1278" s="57">
        <f t="shared" ref="AV1278:BJ1278" si="960">SUM(AV1279:AV1286)</f>
        <v>13024750.130000001</v>
      </c>
      <c r="AW1278" s="57">
        <f t="shared" si="960"/>
        <v>13725178.57</v>
      </c>
      <c r="AX1278" s="57">
        <f t="shared" si="960"/>
        <v>14388703.189999999</v>
      </c>
      <c r="AY1278" s="57">
        <f t="shared" si="960"/>
        <v>2883658.27</v>
      </c>
      <c r="AZ1278" s="57">
        <f t="shared" si="960"/>
        <v>2860280.33</v>
      </c>
      <c r="BA1278" s="57">
        <f t="shared" si="960"/>
        <v>2685736.03</v>
      </c>
      <c r="BB1278" s="57">
        <f t="shared" si="960"/>
        <v>259</v>
      </c>
      <c r="BC1278" s="57">
        <f t="shared" si="960"/>
        <v>259</v>
      </c>
      <c r="BD1278" s="57">
        <f t="shared" si="960"/>
        <v>259</v>
      </c>
      <c r="BE1278" s="57">
        <f t="shared" si="960"/>
        <v>6585852</v>
      </c>
      <c r="BF1278" s="57">
        <f t="shared" si="960"/>
        <v>6626515</v>
      </c>
      <c r="BG1278" s="57">
        <f t="shared" si="960"/>
        <v>6679610</v>
      </c>
      <c r="BH1278" s="57">
        <f t="shared" si="960"/>
        <v>1553994.82</v>
      </c>
      <c r="BI1278" s="57">
        <f t="shared" si="960"/>
        <v>1570203.04</v>
      </c>
      <c r="BJ1278" s="57">
        <f t="shared" si="960"/>
        <v>1590270.36</v>
      </c>
      <c r="BK1278" s="98" t="s">
        <v>216</v>
      </c>
      <c r="BL1278" s="98" t="s">
        <v>216</v>
      </c>
      <c r="BM1278" s="98" t="s">
        <v>216</v>
      </c>
      <c r="BN1278" s="98" t="s">
        <v>216</v>
      </c>
      <c r="BO1278" s="98" t="s">
        <v>216</v>
      </c>
      <c r="BP1278" s="98" t="s">
        <v>216</v>
      </c>
      <c r="BQ1278" s="57">
        <f t="shared" ref="BQ1278:CE1278" si="961">SUM(BQ1279:BQ1286)</f>
        <v>6947418.5899999999</v>
      </c>
      <c r="BR1278" s="57">
        <f t="shared" si="961"/>
        <v>7299599.0199999996</v>
      </c>
      <c r="BS1278" s="57">
        <f t="shared" si="961"/>
        <v>7631419.46</v>
      </c>
      <c r="BT1278" s="57">
        <f t="shared" si="961"/>
        <v>1026334.12</v>
      </c>
      <c r="BU1278" s="57">
        <f t="shared" si="961"/>
        <v>1007147.4</v>
      </c>
      <c r="BV1278" s="57">
        <f t="shared" si="961"/>
        <v>920910.76</v>
      </c>
      <c r="BW1278" s="57">
        <f t="shared" si="961"/>
        <v>285</v>
      </c>
      <c r="BX1278" s="57">
        <f t="shared" si="961"/>
        <v>285</v>
      </c>
      <c r="BY1278" s="57">
        <f t="shared" si="961"/>
        <v>285</v>
      </c>
      <c r="BZ1278" s="57">
        <f t="shared" si="961"/>
        <v>7797828</v>
      </c>
      <c r="CA1278" s="57">
        <f t="shared" si="961"/>
        <v>7846221</v>
      </c>
      <c r="CB1278" s="57">
        <f t="shared" si="961"/>
        <v>7909410</v>
      </c>
      <c r="CC1278" s="57">
        <f t="shared" si="961"/>
        <v>1775614.74</v>
      </c>
      <c r="CD1278" s="57">
        <f t="shared" si="961"/>
        <v>1794783.12</v>
      </c>
      <c r="CE1278" s="57">
        <f t="shared" si="961"/>
        <v>1818515.4</v>
      </c>
      <c r="CF1278" s="98" t="s">
        <v>216</v>
      </c>
      <c r="CG1278" s="98" t="s">
        <v>216</v>
      </c>
      <c r="CH1278" s="98" t="s">
        <v>216</v>
      </c>
      <c r="CI1278" s="98" t="s">
        <v>216</v>
      </c>
      <c r="CJ1278" s="98" t="s">
        <v>216</v>
      </c>
      <c r="CK1278" s="98" t="s">
        <v>216</v>
      </c>
      <c r="CL1278" s="57">
        <f t="shared" ref="CL1278:CZ1278" si="962">SUM(CL1279:CL1286)</f>
        <v>8226092.25</v>
      </c>
      <c r="CM1278" s="57">
        <f t="shared" si="962"/>
        <v>8654757.2400000002</v>
      </c>
      <c r="CN1278" s="57">
        <f t="shared" si="962"/>
        <v>9063297.6899999995</v>
      </c>
      <c r="CO1278" s="57">
        <f t="shared" si="962"/>
        <v>1755295.8</v>
      </c>
      <c r="CP1278" s="57">
        <f t="shared" si="962"/>
        <v>1595148.9</v>
      </c>
      <c r="CQ1278" s="57">
        <f t="shared" si="962"/>
        <v>1513486.62</v>
      </c>
      <c r="CR1278" s="57">
        <f t="shared" si="962"/>
        <v>429</v>
      </c>
      <c r="CS1278" s="57">
        <f t="shared" si="962"/>
        <v>429</v>
      </c>
      <c r="CT1278" s="57">
        <f t="shared" si="962"/>
        <v>429</v>
      </c>
      <c r="CU1278" s="57">
        <f t="shared" si="962"/>
        <v>11424984</v>
      </c>
      <c r="CV1278" s="57">
        <f t="shared" si="962"/>
        <v>11491866</v>
      </c>
      <c r="CW1278" s="57">
        <f t="shared" si="962"/>
        <v>11579196</v>
      </c>
      <c r="CX1278" s="57">
        <f t="shared" si="962"/>
        <v>2564745.27</v>
      </c>
      <c r="CY1278" s="57">
        <f t="shared" si="962"/>
        <v>2591404.35</v>
      </c>
      <c r="CZ1278" s="57">
        <f t="shared" si="962"/>
        <v>2624410.83</v>
      </c>
      <c r="DA1278" s="98" t="s">
        <v>216</v>
      </c>
      <c r="DB1278" s="98" t="s">
        <v>216</v>
      </c>
      <c r="DC1278" s="98" t="s">
        <v>216</v>
      </c>
      <c r="DD1278" s="98" t="s">
        <v>216</v>
      </c>
      <c r="DE1278" s="98" t="s">
        <v>216</v>
      </c>
      <c r="DF1278" s="98" t="s">
        <v>216</v>
      </c>
      <c r="DG1278" s="57">
        <f t="shared" ref="DG1278:DU1278" si="963">SUM(DG1279:DG1286)</f>
        <v>11992454.460000001</v>
      </c>
      <c r="DH1278" s="57">
        <f t="shared" si="963"/>
        <v>12564097.35</v>
      </c>
      <c r="DI1278" s="57">
        <f t="shared" si="963"/>
        <v>13109953.08</v>
      </c>
      <c r="DJ1278" s="57">
        <f t="shared" si="963"/>
        <v>1591532.34</v>
      </c>
      <c r="DK1278" s="57">
        <f t="shared" si="963"/>
        <v>1412950.05</v>
      </c>
      <c r="DL1278" s="57">
        <f t="shared" si="963"/>
        <v>1307469.54</v>
      </c>
      <c r="DM1278" s="57">
        <f t="shared" si="963"/>
        <v>347</v>
      </c>
      <c r="DN1278" s="57">
        <f t="shared" si="963"/>
        <v>347</v>
      </c>
      <c r="DO1278" s="57">
        <f t="shared" si="963"/>
        <v>347</v>
      </c>
      <c r="DP1278" s="57">
        <f t="shared" si="963"/>
        <v>8823516</v>
      </c>
      <c r="DQ1278" s="57">
        <f t="shared" si="963"/>
        <v>8877995</v>
      </c>
      <c r="DR1278" s="57">
        <f t="shared" si="963"/>
        <v>8949130</v>
      </c>
      <c r="DS1278" s="57">
        <f t="shared" si="963"/>
        <v>2081993.06</v>
      </c>
      <c r="DT1278" s="57">
        <f t="shared" si="963"/>
        <v>2103708.3199999998</v>
      </c>
      <c r="DU1278" s="57">
        <f t="shared" si="963"/>
        <v>2130593.88</v>
      </c>
      <c r="DV1278" s="98" t="s">
        <v>216</v>
      </c>
      <c r="DW1278" s="98" t="s">
        <v>216</v>
      </c>
      <c r="DX1278" s="98" t="s">
        <v>216</v>
      </c>
      <c r="DY1278" s="98" t="s">
        <v>216</v>
      </c>
      <c r="DZ1278" s="98" t="s">
        <v>216</v>
      </c>
      <c r="EA1278" s="98" t="s">
        <v>216</v>
      </c>
      <c r="EB1278" s="57">
        <f t="shared" ref="EB1278:EP1278" si="964">SUM(EB1279:EB1286)</f>
        <v>9332998.75</v>
      </c>
      <c r="EC1278" s="57">
        <f t="shared" si="964"/>
        <v>9838182.1699999999</v>
      </c>
      <c r="ED1278" s="57">
        <f t="shared" si="964"/>
        <v>10317770.869999999</v>
      </c>
      <c r="EE1278" s="57">
        <f t="shared" si="964"/>
        <v>1870517.38</v>
      </c>
      <c r="EF1278" s="57">
        <f t="shared" si="964"/>
        <v>1577767.36</v>
      </c>
      <c r="EG1278" s="57">
        <f t="shared" si="964"/>
        <v>1470665.81</v>
      </c>
      <c r="EH1278" s="57">
        <f t="shared" si="964"/>
        <v>267</v>
      </c>
      <c r="EI1278" s="57">
        <f t="shared" si="964"/>
        <v>267</v>
      </c>
      <c r="EJ1278" s="57">
        <f t="shared" si="964"/>
        <v>267</v>
      </c>
      <c r="EK1278" s="57">
        <f t="shared" si="964"/>
        <v>6961400</v>
      </c>
      <c r="EL1278" s="57">
        <f t="shared" si="964"/>
        <v>7003162</v>
      </c>
      <c r="EM1278" s="57">
        <f t="shared" si="964"/>
        <v>7057692</v>
      </c>
      <c r="EN1278" s="57">
        <f t="shared" si="964"/>
        <v>1598912.61</v>
      </c>
      <c r="EO1278" s="57">
        <f t="shared" si="964"/>
        <v>1615558.89</v>
      </c>
      <c r="EP1278" s="57">
        <f t="shared" si="964"/>
        <v>1636168.57</v>
      </c>
      <c r="EQ1278" s="98" t="s">
        <v>216</v>
      </c>
      <c r="ER1278" s="98" t="s">
        <v>216</v>
      </c>
      <c r="ES1278" s="98" t="s">
        <v>216</v>
      </c>
      <c r="ET1278" s="98" t="s">
        <v>216</v>
      </c>
      <c r="EU1278" s="98" t="s">
        <v>216</v>
      </c>
      <c r="EV1278" s="98" t="s">
        <v>216</v>
      </c>
      <c r="EW1278" s="57">
        <f t="shared" ref="EW1278:FK1278" si="965">SUM(EW1279:EW1286)</f>
        <v>7378465.2800000003</v>
      </c>
      <c r="EX1278" s="57">
        <f t="shared" si="965"/>
        <v>7788742.4000000004</v>
      </c>
      <c r="EY1278" s="57">
        <f t="shared" si="965"/>
        <v>8177054.5700000003</v>
      </c>
      <c r="EZ1278" s="57">
        <f t="shared" si="965"/>
        <v>1255840.78</v>
      </c>
      <c r="FA1278" s="57">
        <f t="shared" si="965"/>
        <v>1105665.57</v>
      </c>
      <c r="FB1278" s="57">
        <f t="shared" si="965"/>
        <v>1012920.31</v>
      </c>
      <c r="FC1278" s="57">
        <f t="shared" si="965"/>
        <v>333</v>
      </c>
      <c r="FD1278" s="57">
        <f t="shared" si="965"/>
        <v>333</v>
      </c>
      <c r="FE1278" s="57">
        <f t="shared" si="965"/>
        <v>333</v>
      </c>
      <c r="FF1278" s="57">
        <f t="shared" si="965"/>
        <v>8575268</v>
      </c>
      <c r="FG1278" s="57">
        <f t="shared" si="965"/>
        <v>8628153</v>
      </c>
      <c r="FH1278" s="57">
        <f t="shared" si="965"/>
        <v>8697204</v>
      </c>
      <c r="FI1278" s="57">
        <f t="shared" si="965"/>
        <v>1997986.24</v>
      </c>
      <c r="FJ1278" s="57">
        <f t="shared" si="965"/>
        <v>2018825.38</v>
      </c>
      <c r="FK1278" s="57">
        <f t="shared" si="965"/>
        <v>2044626.22</v>
      </c>
      <c r="FL1278" s="98" t="s">
        <v>216</v>
      </c>
      <c r="FM1278" s="98" t="s">
        <v>216</v>
      </c>
      <c r="FN1278" s="98" t="s">
        <v>216</v>
      </c>
      <c r="FO1278" s="98" t="s">
        <v>216</v>
      </c>
      <c r="FP1278" s="98" t="s">
        <v>216</v>
      </c>
      <c r="FQ1278" s="98" t="s">
        <v>216</v>
      </c>
      <c r="FR1278" s="57">
        <f t="shared" ref="FR1278:GF1278" si="966">SUM(FR1279:FR1286)</f>
        <v>9129470.1600000001</v>
      </c>
      <c r="FS1278" s="57">
        <f t="shared" si="966"/>
        <v>9568903.2799999993</v>
      </c>
      <c r="FT1278" s="57">
        <f t="shared" si="966"/>
        <v>9987152.1099999994</v>
      </c>
      <c r="FU1278" s="57">
        <f t="shared" si="966"/>
        <v>858917.18</v>
      </c>
      <c r="FV1278" s="57">
        <f t="shared" si="966"/>
        <v>972879.39</v>
      </c>
      <c r="FW1278" s="57">
        <f t="shared" si="966"/>
        <v>861734.42</v>
      </c>
      <c r="FX1278" s="57">
        <f t="shared" si="966"/>
        <v>387</v>
      </c>
      <c r="FY1278" s="57">
        <f t="shared" si="966"/>
        <v>387</v>
      </c>
      <c r="FZ1278" s="57">
        <f t="shared" si="966"/>
        <v>387</v>
      </c>
      <c r="GA1278" s="57">
        <f t="shared" si="966"/>
        <v>10357008</v>
      </c>
      <c r="GB1278" s="57">
        <f t="shared" si="966"/>
        <v>10417296</v>
      </c>
      <c r="GC1278" s="57">
        <f t="shared" si="966"/>
        <v>10496016</v>
      </c>
      <c r="GD1278" s="57">
        <f t="shared" si="966"/>
        <v>2312746.11</v>
      </c>
      <c r="GE1278" s="57">
        <f t="shared" si="966"/>
        <v>2336776.83</v>
      </c>
      <c r="GF1278" s="57">
        <f t="shared" si="966"/>
        <v>2366529.15</v>
      </c>
      <c r="GG1278" s="98" t="s">
        <v>216</v>
      </c>
      <c r="GH1278" s="98" t="s">
        <v>216</v>
      </c>
      <c r="GI1278" s="98" t="s">
        <v>216</v>
      </c>
      <c r="GJ1278" s="98" t="s">
        <v>216</v>
      </c>
      <c r="GK1278" s="98" t="s">
        <v>216</v>
      </c>
      <c r="GL1278" s="98" t="s">
        <v>216</v>
      </c>
      <c r="GM1278" s="57">
        <f t="shared" ref="GM1278:HA1278" si="967">SUM(GM1279:GM1286)</f>
        <v>10875978.6</v>
      </c>
      <c r="GN1278" s="57">
        <f t="shared" si="967"/>
        <v>11393272.77</v>
      </c>
      <c r="GO1278" s="57">
        <f t="shared" si="967"/>
        <v>11885034.93</v>
      </c>
      <c r="GP1278" s="57">
        <f t="shared" si="967"/>
        <v>2085456.36</v>
      </c>
      <c r="GQ1278" s="57">
        <f t="shared" si="967"/>
        <v>1862942.91</v>
      </c>
      <c r="GR1278" s="57">
        <f t="shared" si="967"/>
        <v>1673183.01</v>
      </c>
      <c r="GS1278" s="57">
        <f t="shared" si="967"/>
        <v>321</v>
      </c>
      <c r="GT1278" s="57">
        <f t="shared" si="967"/>
        <v>321</v>
      </c>
      <c r="GU1278" s="57">
        <f t="shared" si="967"/>
        <v>321</v>
      </c>
      <c r="GV1278" s="57">
        <f t="shared" si="967"/>
        <v>8162388</v>
      </c>
      <c r="GW1278" s="57">
        <f t="shared" si="967"/>
        <v>8212785</v>
      </c>
      <c r="GX1278" s="57">
        <f t="shared" si="967"/>
        <v>8278590</v>
      </c>
      <c r="GY1278" s="57">
        <f t="shared" si="967"/>
        <v>1925993.58</v>
      </c>
      <c r="GZ1278" s="57">
        <f t="shared" si="967"/>
        <v>1946081.76</v>
      </c>
      <c r="HA1278" s="57">
        <f t="shared" si="967"/>
        <v>1970952.84</v>
      </c>
      <c r="HB1278" s="98" t="s">
        <v>216</v>
      </c>
      <c r="HC1278" s="98" t="s">
        <v>216</v>
      </c>
      <c r="HD1278" s="98" t="s">
        <v>216</v>
      </c>
      <c r="HE1278" s="98" t="s">
        <v>216</v>
      </c>
      <c r="HF1278" s="98" t="s">
        <v>216</v>
      </c>
      <c r="HG1278" s="98" t="s">
        <v>216</v>
      </c>
      <c r="HH1278" s="57">
        <f t="shared" ref="HH1278:HV1278" si="968">SUM(HH1279:HH1286)</f>
        <v>8689774.9499999993</v>
      </c>
      <c r="HI1278" s="57">
        <f t="shared" si="968"/>
        <v>9117032.3699999992</v>
      </c>
      <c r="HJ1278" s="57">
        <f t="shared" si="968"/>
        <v>9526105.1400000006</v>
      </c>
      <c r="HK1278" s="57">
        <f t="shared" si="968"/>
        <v>1551145.83</v>
      </c>
      <c r="HL1278" s="57">
        <f t="shared" si="968"/>
        <v>1307702.6399999999</v>
      </c>
      <c r="HM1278" s="57">
        <f t="shared" si="968"/>
        <v>1153818.45</v>
      </c>
      <c r="HN1278" s="57">
        <f t="shared" si="968"/>
        <v>363</v>
      </c>
      <c r="HO1278" s="57">
        <f t="shared" si="968"/>
        <v>363</v>
      </c>
      <c r="HP1278" s="57">
        <f t="shared" si="968"/>
        <v>363</v>
      </c>
      <c r="HQ1278" s="57">
        <f t="shared" si="968"/>
        <v>9230364</v>
      </c>
      <c r="HR1278" s="57">
        <f t="shared" si="968"/>
        <v>9287355</v>
      </c>
      <c r="HS1278" s="57">
        <f t="shared" si="968"/>
        <v>9361770</v>
      </c>
      <c r="HT1278" s="57">
        <f t="shared" si="968"/>
        <v>2177992.7400000002</v>
      </c>
      <c r="HU1278" s="57">
        <f t="shared" si="968"/>
        <v>2200709.2799999998</v>
      </c>
      <c r="HV1278" s="57">
        <f t="shared" si="968"/>
        <v>2228834.52</v>
      </c>
      <c r="HW1278" s="98" t="s">
        <v>216</v>
      </c>
      <c r="HX1278" s="98" t="s">
        <v>216</v>
      </c>
      <c r="HY1278" s="98" t="s">
        <v>216</v>
      </c>
      <c r="HZ1278" s="98" t="s">
        <v>216</v>
      </c>
      <c r="IA1278" s="98" t="s">
        <v>216</v>
      </c>
      <c r="IB1278" s="98" t="s">
        <v>216</v>
      </c>
      <c r="IC1278" s="57">
        <f t="shared" ref="IC1278:IQ1278" si="969">SUM(IC1279:IC1286)</f>
        <v>9765175.5299999993</v>
      </c>
      <c r="ID1278" s="57">
        <f t="shared" si="969"/>
        <v>10290755.970000001</v>
      </c>
      <c r="IE1278" s="57">
        <f t="shared" si="969"/>
        <v>10787917.140000001</v>
      </c>
      <c r="IF1278" s="57">
        <f t="shared" si="969"/>
        <v>1711719.24</v>
      </c>
      <c r="IG1278" s="57">
        <f t="shared" si="969"/>
        <v>1643576.88</v>
      </c>
      <c r="IH1278" s="57">
        <f t="shared" si="969"/>
        <v>1499585.67</v>
      </c>
      <c r="II1278" s="57">
        <f t="shared" si="969"/>
        <v>0</v>
      </c>
      <c r="IJ1278" s="57">
        <f t="shared" si="969"/>
        <v>0</v>
      </c>
      <c r="IK1278" s="57">
        <f t="shared" si="969"/>
        <v>0</v>
      </c>
      <c r="IL1278" s="57">
        <f t="shared" si="969"/>
        <v>0</v>
      </c>
      <c r="IM1278" s="57">
        <f t="shared" si="969"/>
        <v>0</v>
      </c>
      <c r="IN1278" s="57">
        <f t="shared" si="969"/>
        <v>0</v>
      </c>
      <c r="IO1278" s="57">
        <f t="shared" si="969"/>
        <v>0</v>
      </c>
      <c r="IP1278" s="57">
        <f t="shared" si="969"/>
        <v>0</v>
      </c>
      <c r="IQ1278" s="57">
        <f t="shared" si="969"/>
        <v>0</v>
      </c>
      <c r="IR1278" s="98" t="s">
        <v>216</v>
      </c>
      <c r="IS1278" s="98" t="s">
        <v>216</v>
      </c>
      <c r="IT1278" s="98" t="s">
        <v>216</v>
      </c>
      <c r="IU1278" s="98" t="s">
        <v>216</v>
      </c>
      <c r="IV1278" s="98" t="s">
        <v>216</v>
      </c>
      <c r="IW1278" s="98" t="s">
        <v>216</v>
      </c>
      <c r="IX1278" s="57">
        <f t="shared" ref="IX1278:JL1278" si="970">SUM(IX1279:IX1286)</f>
        <v>0</v>
      </c>
      <c r="IY1278" s="57">
        <f t="shared" si="970"/>
        <v>0</v>
      </c>
      <c r="IZ1278" s="57">
        <f t="shared" si="970"/>
        <v>0</v>
      </c>
      <c r="JA1278" s="57">
        <f t="shared" si="970"/>
        <v>0</v>
      </c>
      <c r="JB1278" s="57">
        <f t="shared" si="970"/>
        <v>0</v>
      </c>
      <c r="JC1278" s="57">
        <f t="shared" si="970"/>
        <v>0</v>
      </c>
      <c r="JD1278" s="57">
        <f t="shared" si="970"/>
        <v>358</v>
      </c>
      <c r="JE1278" s="57">
        <f t="shared" si="970"/>
        <v>358</v>
      </c>
      <c r="JF1278" s="57">
        <f t="shared" si="970"/>
        <v>358</v>
      </c>
      <c r="JG1278" s="57">
        <f t="shared" si="970"/>
        <v>10503264</v>
      </c>
      <c r="JH1278" s="57">
        <f t="shared" si="970"/>
        <v>10566148</v>
      </c>
      <c r="JI1278" s="57">
        <f t="shared" si="970"/>
        <v>10648259</v>
      </c>
      <c r="JJ1278" s="57">
        <f t="shared" si="970"/>
        <v>2267601.25</v>
      </c>
      <c r="JK1278" s="57">
        <f t="shared" si="970"/>
        <v>2292434.7999999998</v>
      </c>
      <c r="JL1278" s="57">
        <f t="shared" si="970"/>
        <v>2323181.1</v>
      </c>
      <c r="JM1278" s="98" t="s">
        <v>216</v>
      </c>
      <c r="JN1278" s="98" t="s">
        <v>216</v>
      </c>
      <c r="JO1278" s="98" t="s">
        <v>216</v>
      </c>
      <c r="JP1278" s="98" t="s">
        <v>216</v>
      </c>
      <c r="JQ1278" s="98" t="s">
        <v>216</v>
      </c>
      <c r="JR1278" s="98" t="s">
        <v>216</v>
      </c>
      <c r="JS1278" s="57">
        <f t="shared" ref="JS1278:KG1278" si="971">SUM(JS1279:JS1286)</f>
        <v>11067060.75</v>
      </c>
      <c r="JT1278" s="57">
        <f t="shared" si="971"/>
        <v>11631761.880000001</v>
      </c>
      <c r="JU1278" s="57">
        <f t="shared" si="971"/>
        <v>12170245.789999999</v>
      </c>
      <c r="JV1278" s="57">
        <f t="shared" si="971"/>
        <v>1512642.7</v>
      </c>
      <c r="JW1278" s="57">
        <f t="shared" si="971"/>
        <v>1335365.51</v>
      </c>
      <c r="JX1278" s="57">
        <f t="shared" si="971"/>
        <v>1181375.6000000001</v>
      </c>
      <c r="JY1278" s="57">
        <f t="shared" si="971"/>
        <v>411</v>
      </c>
      <c r="JZ1278" s="57">
        <f t="shared" si="971"/>
        <v>411</v>
      </c>
      <c r="KA1278" s="57">
        <f t="shared" si="971"/>
        <v>411</v>
      </c>
      <c r="KB1278" s="57">
        <f t="shared" si="971"/>
        <v>11054008</v>
      </c>
      <c r="KC1278" s="57">
        <f t="shared" si="971"/>
        <v>11120794</v>
      </c>
      <c r="KD1278" s="57">
        <f t="shared" si="971"/>
        <v>11207988</v>
      </c>
      <c r="KE1278" s="57">
        <f t="shared" si="971"/>
        <v>2462881.33</v>
      </c>
      <c r="KF1278" s="57">
        <f t="shared" si="971"/>
        <v>2488539.13</v>
      </c>
      <c r="KG1278" s="57">
        <f t="shared" si="971"/>
        <v>2520305.9300000002</v>
      </c>
      <c r="KH1278" s="98" t="s">
        <v>216</v>
      </c>
      <c r="KI1278" s="98" t="s">
        <v>216</v>
      </c>
      <c r="KJ1278" s="98" t="s">
        <v>216</v>
      </c>
      <c r="KK1278" s="98" t="s">
        <v>216</v>
      </c>
      <c r="KL1278" s="98" t="s">
        <v>216</v>
      </c>
      <c r="KM1278" s="98" t="s">
        <v>216</v>
      </c>
      <c r="KN1278" s="57">
        <f t="shared" ref="KN1278:LB1278" si="972">SUM(KN1279:KN1286)</f>
        <v>11653475.359999999</v>
      </c>
      <c r="KO1278" s="57">
        <f t="shared" si="972"/>
        <v>12279277.73</v>
      </c>
      <c r="KP1278" s="57">
        <f t="shared" si="972"/>
        <v>12874092.939999999</v>
      </c>
      <c r="KQ1278" s="57">
        <f t="shared" si="972"/>
        <v>1425955.54</v>
      </c>
      <c r="KR1278" s="57">
        <f t="shared" si="972"/>
        <v>1293329.77</v>
      </c>
      <c r="KS1278" s="57">
        <f t="shared" si="972"/>
        <v>1163359.8799999999</v>
      </c>
      <c r="KT1278" s="57">
        <f t="shared" si="972"/>
        <v>383</v>
      </c>
      <c r="KU1278" s="57">
        <f t="shared" si="972"/>
        <v>383</v>
      </c>
      <c r="KV1278" s="57">
        <f t="shared" si="972"/>
        <v>383</v>
      </c>
      <c r="KW1278" s="57">
        <f t="shared" si="972"/>
        <v>10221868</v>
      </c>
      <c r="KX1278" s="57">
        <f t="shared" si="972"/>
        <v>10285033</v>
      </c>
      <c r="KY1278" s="57">
        <f t="shared" si="972"/>
        <v>10367506</v>
      </c>
      <c r="KZ1278" s="57">
        <f t="shared" si="972"/>
        <v>2336260.2799999998</v>
      </c>
      <c r="LA1278" s="57">
        <f t="shared" si="972"/>
        <v>2361006.0499999998</v>
      </c>
      <c r="LB1278" s="57">
        <f t="shared" si="972"/>
        <v>2391643.67</v>
      </c>
      <c r="LC1278" s="98" t="s">
        <v>216</v>
      </c>
      <c r="LD1278" s="98" t="s">
        <v>216</v>
      </c>
      <c r="LE1278" s="98" t="s">
        <v>216</v>
      </c>
      <c r="LF1278" s="98" t="s">
        <v>216</v>
      </c>
      <c r="LG1278" s="98" t="s">
        <v>216</v>
      </c>
      <c r="LH1278" s="98" t="s">
        <v>216</v>
      </c>
      <c r="LI1278" s="57">
        <f t="shared" ref="LI1278:LW1278" si="973">SUM(LI1279:LI1286)</f>
        <v>10814380.93</v>
      </c>
      <c r="LJ1278" s="57">
        <f t="shared" si="973"/>
        <v>11422199.539999999</v>
      </c>
      <c r="LK1278" s="57">
        <f t="shared" si="973"/>
        <v>11999811.279999999</v>
      </c>
      <c r="LL1278" s="57">
        <f t="shared" si="973"/>
        <v>2682682.08</v>
      </c>
      <c r="LM1278" s="57">
        <f t="shared" si="973"/>
        <v>2613624.38</v>
      </c>
      <c r="LN1278" s="57">
        <f t="shared" si="973"/>
        <v>2326567.31</v>
      </c>
      <c r="LO1278" s="57">
        <f t="shared" si="973"/>
        <v>469</v>
      </c>
      <c r="LP1278" s="57">
        <f t="shared" si="973"/>
        <v>469</v>
      </c>
      <c r="LQ1278" s="57">
        <f t="shared" si="973"/>
        <v>469</v>
      </c>
      <c r="LR1278" s="57">
        <f t="shared" si="973"/>
        <v>14004744</v>
      </c>
      <c r="LS1278" s="57">
        <f t="shared" si="973"/>
        <v>14087926</v>
      </c>
      <c r="LT1278" s="57">
        <f t="shared" si="973"/>
        <v>14196533</v>
      </c>
      <c r="LU1278" s="57">
        <f t="shared" si="973"/>
        <v>2952369.16</v>
      </c>
      <c r="LV1278" s="57">
        <f t="shared" si="973"/>
        <v>2984530.87</v>
      </c>
      <c r="LW1278" s="57">
        <f t="shared" si="973"/>
        <v>3024350.13</v>
      </c>
      <c r="LX1278" s="98" t="s">
        <v>216</v>
      </c>
      <c r="LY1278" s="98" t="s">
        <v>216</v>
      </c>
      <c r="LZ1278" s="98" t="s">
        <v>216</v>
      </c>
      <c r="MA1278" s="98" t="s">
        <v>216</v>
      </c>
      <c r="MB1278" s="98" t="s">
        <v>216</v>
      </c>
      <c r="MC1278" s="98" t="s">
        <v>216</v>
      </c>
      <c r="MD1278" s="57">
        <f t="shared" ref="MD1278:MR1278" si="974">SUM(MD1279:MD1286)</f>
        <v>14556468.08</v>
      </c>
      <c r="ME1278" s="57">
        <f t="shared" si="974"/>
        <v>15264594.5</v>
      </c>
      <c r="MF1278" s="57">
        <f t="shared" si="974"/>
        <v>15941853.6</v>
      </c>
      <c r="MG1278" s="57">
        <f t="shared" si="974"/>
        <v>2100238.5699999998</v>
      </c>
      <c r="MH1278" s="57">
        <f t="shared" si="974"/>
        <v>1892112.38</v>
      </c>
      <c r="MI1278" s="57">
        <f t="shared" si="974"/>
        <v>1778429.5</v>
      </c>
      <c r="MJ1278" s="57">
        <f t="shared" si="974"/>
        <v>433</v>
      </c>
      <c r="MK1278" s="57">
        <f t="shared" si="974"/>
        <v>433</v>
      </c>
      <c r="ML1278" s="57">
        <f t="shared" si="974"/>
        <v>433</v>
      </c>
      <c r="MM1278" s="57">
        <f t="shared" si="974"/>
        <v>11354572</v>
      </c>
      <c r="MN1278" s="57">
        <f t="shared" si="974"/>
        <v>11422239</v>
      </c>
      <c r="MO1278" s="57">
        <f t="shared" si="974"/>
        <v>11510594</v>
      </c>
      <c r="MP1278" s="57">
        <f t="shared" si="974"/>
        <v>2591827.2400000002</v>
      </c>
      <c r="MQ1278" s="57">
        <f t="shared" si="974"/>
        <v>2618799.2200000002</v>
      </c>
      <c r="MR1278" s="57">
        <f t="shared" si="974"/>
        <v>2652193.1</v>
      </c>
      <c r="MS1278" s="98" t="s">
        <v>216</v>
      </c>
      <c r="MT1278" s="98" t="s">
        <v>216</v>
      </c>
      <c r="MU1278" s="98" t="s">
        <v>216</v>
      </c>
      <c r="MV1278" s="98" t="s">
        <v>216</v>
      </c>
      <c r="MW1278" s="98" t="s">
        <v>216</v>
      </c>
      <c r="MX1278" s="98" t="s">
        <v>216</v>
      </c>
      <c r="MY1278" s="57">
        <f t="shared" ref="MY1278:NM1278" si="975">SUM(MY1279:MY1286)</f>
        <v>11977202.49</v>
      </c>
      <c r="MZ1278" s="57">
        <f t="shared" si="975"/>
        <v>12596209.49</v>
      </c>
      <c r="NA1278" s="57">
        <f t="shared" si="975"/>
        <v>13184352.27</v>
      </c>
      <c r="NB1278" s="57">
        <f t="shared" si="975"/>
        <v>2178252.31</v>
      </c>
      <c r="NC1278" s="57">
        <f t="shared" si="975"/>
        <v>1827741.77</v>
      </c>
      <c r="ND1278" s="57">
        <f t="shared" si="975"/>
        <v>1595197.37</v>
      </c>
      <c r="NE1278" s="57">
        <f t="shared" si="975"/>
        <v>298</v>
      </c>
      <c r="NF1278" s="57">
        <f t="shared" si="975"/>
        <v>298</v>
      </c>
      <c r="NG1278" s="57">
        <f t="shared" si="975"/>
        <v>298</v>
      </c>
      <c r="NH1278" s="57">
        <f t="shared" si="975"/>
        <v>7975664</v>
      </c>
      <c r="NI1278" s="57">
        <f t="shared" si="975"/>
        <v>8022438</v>
      </c>
      <c r="NJ1278" s="57">
        <f t="shared" si="975"/>
        <v>8083511</v>
      </c>
      <c r="NK1278" s="57">
        <f t="shared" si="975"/>
        <v>1781826.39</v>
      </c>
      <c r="NL1278" s="57">
        <f t="shared" si="975"/>
        <v>1800350.07</v>
      </c>
      <c r="NM1278" s="57">
        <f t="shared" si="975"/>
        <v>1823284.15</v>
      </c>
      <c r="NN1278" s="98" t="s">
        <v>216</v>
      </c>
      <c r="NO1278" s="98" t="s">
        <v>216</v>
      </c>
      <c r="NP1278" s="98" t="s">
        <v>216</v>
      </c>
      <c r="NQ1278" s="98" t="s">
        <v>216</v>
      </c>
      <c r="NR1278" s="98" t="s">
        <v>216</v>
      </c>
      <c r="NS1278" s="98" t="s">
        <v>216</v>
      </c>
      <c r="NT1278" s="57">
        <f t="shared" ref="NT1278:OH1278" si="976">SUM(NT1279:NT1286)</f>
        <v>8363707.5099999998</v>
      </c>
      <c r="NU1278" s="57">
        <f t="shared" si="976"/>
        <v>8768156.3599999994</v>
      </c>
      <c r="NV1278" s="57">
        <f t="shared" si="976"/>
        <v>9153606.1899999995</v>
      </c>
      <c r="NW1278" s="57">
        <f t="shared" si="976"/>
        <v>1686934.9</v>
      </c>
      <c r="NX1278" s="57">
        <f t="shared" si="976"/>
        <v>1521550.24</v>
      </c>
      <c r="NY1278" s="57">
        <f t="shared" si="976"/>
        <v>1391516.05</v>
      </c>
      <c r="NZ1278" s="57">
        <f t="shared" si="976"/>
        <v>207</v>
      </c>
      <c r="OA1278" s="57">
        <f t="shared" si="976"/>
        <v>207</v>
      </c>
      <c r="OB1278" s="57">
        <f t="shared" si="976"/>
        <v>207</v>
      </c>
      <c r="OC1278" s="57">
        <f t="shared" si="976"/>
        <v>7616128</v>
      </c>
      <c r="OD1278" s="57">
        <f t="shared" si="976"/>
        <v>7660316</v>
      </c>
      <c r="OE1278" s="57">
        <f t="shared" si="976"/>
        <v>7718016</v>
      </c>
      <c r="OF1278" s="57">
        <f t="shared" si="976"/>
        <v>1451484.51</v>
      </c>
      <c r="OG1278" s="57">
        <f t="shared" si="976"/>
        <v>1468694.43</v>
      </c>
      <c r="OH1278" s="57">
        <f t="shared" si="976"/>
        <v>1490001.95</v>
      </c>
      <c r="OI1278" s="98" t="s">
        <v>216</v>
      </c>
      <c r="OJ1278" s="98" t="s">
        <v>216</v>
      </c>
      <c r="OK1278" s="98" t="s">
        <v>216</v>
      </c>
      <c r="OL1278" s="98" t="s">
        <v>216</v>
      </c>
      <c r="OM1278" s="98" t="s">
        <v>216</v>
      </c>
      <c r="ON1278" s="98" t="s">
        <v>216</v>
      </c>
      <c r="OO1278" s="57">
        <f t="shared" ref="OO1278:PC1278" si="977">SUM(OO1279:OO1286)</f>
        <v>7964140.5800000001</v>
      </c>
      <c r="OP1278" s="57">
        <f t="shared" si="977"/>
        <v>8401278.8100000005</v>
      </c>
      <c r="OQ1278" s="57">
        <f t="shared" si="977"/>
        <v>8815689.7699999996</v>
      </c>
      <c r="OR1278" s="57">
        <f t="shared" si="977"/>
        <v>1476718.34</v>
      </c>
      <c r="OS1278" s="57">
        <f t="shared" si="977"/>
        <v>1377654.22</v>
      </c>
      <c r="OT1278" s="57">
        <f t="shared" si="977"/>
        <v>1308332.1200000001</v>
      </c>
      <c r="OU1278" s="57">
        <f t="shared" si="977"/>
        <v>350</v>
      </c>
      <c r="OV1278" s="57">
        <f t="shared" si="977"/>
        <v>350</v>
      </c>
      <c r="OW1278" s="57">
        <f t="shared" si="977"/>
        <v>350</v>
      </c>
      <c r="OX1278" s="57">
        <f t="shared" si="977"/>
        <v>9576868</v>
      </c>
      <c r="OY1278" s="57">
        <f t="shared" si="977"/>
        <v>9635005</v>
      </c>
      <c r="OZ1278" s="57">
        <f t="shared" si="977"/>
        <v>9710917</v>
      </c>
      <c r="PA1278" s="57">
        <f t="shared" si="977"/>
        <v>2157063.02</v>
      </c>
      <c r="PB1278" s="57">
        <f t="shared" si="977"/>
        <v>2180125.4300000002</v>
      </c>
      <c r="PC1278" s="57">
        <f t="shared" si="977"/>
        <v>2208678.89</v>
      </c>
      <c r="PD1278" s="98" t="s">
        <v>216</v>
      </c>
      <c r="PE1278" s="98" t="s">
        <v>216</v>
      </c>
      <c r="PF1278" s="98" t="s">
        <v>216</v>
      </c>
      <c r="PG1278" s="98" t="s">
        <v>216</v>
      </c>
      <c r="PH1278" s="98" t="s">
        <v>216</v>
      </c>
      <c r="PI1278" s="98" t="s">
        <v>216</v>
      </c>
      <c r="PJ1278" s="57">
        <f t="shared" ref="PJ1278:PX1278" si="978">SUM(PJ1279:PJ1286)</f>
        <v>10122024.199999999</v>
      </c>
      <c r="PK1278" s="57">
        <f t="shared" si="978"/>
        <v>10661015.51</v>
      </c>
      <c r="PL1278" s="57">
        <f t="shared" si="978"/>
        <v>11171922.359999999</v>
      </c>
      <c r="PM1278" s="57">
        <f t="shared" si="978"/>
        <v>1850090.32</v>
      </c>
      <c r="PN1278" s="57">
        <f t="shared" si="978"/>
        <v>1723046.26</v>
      </c>
      <c r="PO1278" s="57">
        <f t="shared" si="978"/>
        <v>1502197.66</v>
      </c>
      <c r="PP1278" s="57">
        <f t="shared" si="978"/>
        <v>652</v>
      </c>
      <c r="PQ1278" s="57">
        <f t="shared" si="978"/>
        <v>652</v>
      </c>
      <c r="PR1278" s="57">
        <f t="shared" si="978"/>
        <v>652</v>
      </c>
      <c r="PS1278" s="57">
        <f t="shared" si="978"/>
        <v>16805052</v>
      </c>
      <c r="PT1278" s="57">
        <f t="shared" si="978"/>
        <v>16907561</v>
      </c>
      <c r="PU1278" s="57">
        <f t="shared" si="978"/>
        <v>17041409</v>
      </c>
      <c r="PV1278" s="57">
        <f t="shared" si="978"/>
        <v>3908901.36</v>
      </c>
      <c r="PW1278" s="57">
        <f t="shared" si="978"/>
        <v>3949640.94</v>
      </c>
      <c r="PX1278" s="57">
        <f t="shared" si="978"/>
        <v>4000080.42</v>
      </c>
      <c r="PY1278" s="98" t="s">
        <v>216</v>
      </c>
      <c r="PZ1278" s="98" t="s">
        <v>216</v>
      </c>
      <c r="QA1278" s="98" t="s">
        <v>216</v>
      </c>
      <c r="QB1278" s="98" t="s">
        <v>216</v>
      </c>
      <c r="QC1278" s="98" t="s">
        <v>216</v>
      </c>
      <c r="QD1278" s="98" t="s">
        <v>216</v>
      </c>
      <c r="QE1278" s="57">
        <f t="shared" ref="QE1278:QS1278" si="979">SUM(QE1279:QE1286)</f>
        <v>17707533.73</v>
      </c>
      <c r="QF1278" s="57">
        <f t="shared" si="979"/>
        <v>18620633.600000001</v>
      </c>
      <c r="QG1278" s="57">
        <f t="shared" si="979"/>
        <v>19488275.16</v>
      </c>
      <c r="QH1278" s="57">
        <f t="shared" si="979"/>
        <v>4074026.93</v>
      </c>
      <c r="QI1278" s="57">
        <f t="shared" si="979"/>
        <v>3675263.32</v>
      </c>
      <c r="QJ1278" s="57">
        <f t="shared" si="979"/>
        <v>3398665.07</v>
      </c>
      <c r="QK1278" s="57">
        <f t="shared" si="979"/>
        <v>498</v>
      </c>
      <c r="QL1278" s="57">
        <f t="shared" si="979"/>
        <v>498</v>
      </c>
      <c r="QM1278" s="57">
        <f t="shared" si="979"/>
        <v>498</v>
      </c>
      <c r="QN1278" s="57">
        <f t="shared" si="979"/>
        <v>14644920</v>
      </c>
      <c r="QO1278" s="57">
        <f t="shared" si="979"/>
        <v>14730988</v>
      </c>
      <c r="QP1278" s="57">
        <f t="shared" si="979"/>
        <v>14843370</v>
      </c>
      <c r="QQ1278" s="57">
        <f t="shared" si="979"/>
        <v>3123304.28</v>
      </c>
      <c r="QR1278" s="57">
        <f t="shared" si="979"/>
        <v>3157218.23</v>
      </c>
      <c r="QS1278" s="57">
        <f t="shared" si="979"/>
        <v>3199206.93</v>
      </c>
      <c r="QT1278" s="98" t="s">
        <v>216</v>
      </c>
      <c r="QU1278" s="98" t="s">
        <v>216</v>
      </c>
      <c r="QV1278" s="98" t="s">
        <v>216</v>
      </c>
      <c r="QW1278" s="98" t="s">
        <v>216</v>
      </c>
      <c r="QX1278" s="98" t="s">
        <v>216</v>
      </c>
      <c r="QY1278" s="98" t="s">
        <v>216</v>
      </c>
      <c r="QZ1278" s="57">
        <f t="shared" ref="QZ1278:RN1278" si="980">SUM(QZ1279:QZ1286)</f>
        <v>15348622.560000001</v>
      </c>
      <c r="RA1278" s="57">
        <f t="shared" si="980"/>
        <v>16095859.73</v>
      </c>
      <c r="RB1278" s="57">
        <f t="shared" si="980"/>
        <v>16808387.34</v>
      </c>
      <c r="RC1278" s="57">
        <f t="shared" si="980"/>
        <v>2189006.5</v>
      </c>
      <c r="RD1278" s="57">
        <f t="shared" si="980"/>
        <v>2036952.03</v>
      </c>
      <c r="RE1278" s="57">
        <f t="shared" si="980"/>
        <v>1812057.38</v>
      </c>
      <c r="RF1278" s="57">
        <f t="shared" si="980"/>
        <v>304</v>
      </c>
      <c r="RG1278" s="57">
        <f t="shared" si="980"/>
        <v>304</v>
      </c>
      <c r="RH1278" s="57">
        <f t="shared" si="980"/>
        <v>304</v>
      </c>
      <c r="RI1278" s="57">
        <f t="shared" si="980"/>
        <v>8687968</v>
      </c>
      <c r="RJ1278" s="57">
        <f t="shared" si="980"/>
        <v>8736578</v>
      </c>
      <c r="RK1278" s="57">
        <f t="shared" si="980"/>
        <v>8800043</v>
      </c>
      <c r="RL1278" s="57">
        <f t="shared" si="980"/>
        <v>1811647.97</v>
      </c>
      <c r="RM1278" s="57">
        <f t="shared" si="980"/>
        <v>1830421.97</v>
      </c>
      <c r="RN1278" s="57">
        <f t="shared" si="980"/>
        <v>1853665.97</v>
      </c>
      <c r="RO1278" s="98" t="s">
        <v>216</v>
      </c>
      <c r="RP1278" s="98" t="s">
        <v>216</v>
      </c>
      <c r="RQ1278" s="98" t="s">
        <v>216</v>
      </c>
      <c r="RR1278" s="98" t="s">
        <v>216</v>
      </c>
      <c r="RS1278" s="98" t="s">
        <v>216</v>
      </c>
      <c r="RT1278" s="98" t="s">
        <v>216</v>
      </c>
      <c r="RU1278" s="57">
        <f t="shared" ref="RU1278:SI1278" si="981">SUM(RU1279:RU1286)</f>
        <v>9353143.7699999996</v>
      </c>
      <c r="RV1278" s="57">
        <f t="shared" si="981"/>
        <v>9802792.25</v>
      </c>
      <c r="RW1278" s="57">
        <f t="shared" si="981"/>
        <v>10231266.57</v>
      </c>
      <c r="RX1278" s="57">
        <f t="shared" si="981"/>
        <v>1495505.31</v>
      </c>
      <c r="RY1278" s="57">
        <f t="shared" si="981"/>
        <v>1262294.79</v>
      </c>
      <c r="RZ1278" s="57">
        <f t="shared" si="981"/>
        <v>1128983.92</v>
      </c>
      <c r="SA1278" s="57">
        <f t="shared" si="981"/>
        <v>198</v>
      </c>
      <c r="SB1278" s="57">
        <f t="shared" si="981"/>
        <v>198</v>
      </c>
      <c r="SC1278" s="57">
        <f t="shared" si="981"/>
        <v>198</v>
      </c>
      <c r="SD1278" s="57">
        <f t="shared" si="981"/>
        <v>5949300</v>
      </c>
      <c r="SE1278" s="57">
        <f t="shared" si="981"/>
        <v>5985091</v>
      </c>
      <c r="SF1278" s="57">
        <f t="shared" si="981"/>
        <v>6031824</v>
      </c>
      <c r="SG1278" s="57">
        <f t="shared" si="981"/>
        <v>1266935.99</v>
      </c>
      <c r="SH1278" s="57">
        <f t="shared" si="981"/>
        <v>1280930.6000000001</v>
      </c>
      <c r="SI1278" s="57">
        <f t="shared" si="981"/>
        <v>1298257.26</v>
      </c>
      <c r="SJ1278" s="98" t="s">
        <v>216</v>
      </c>
      <c r="SK1278" s="98" t="s">
        <v>216</v>
      </c>
      <c r="SL1278" s="98" t="s">
        <v>216</v>
      </c>
      <c r="SM1278" s="98" t="s">
        <v>216</v>
      </c>
      <c r="SN1278" s="98" t="s">
        <v>216</v>
      </c>
      <c r="SO1278" s="98" t="s">
        <v>216</v>
      </c>
      <c r="SP1278" s="57">
        <f t="shared" ref="SP1278:TD1278" si="982">SUM(SP1279:SP1286)</f>
        <v>6292755.8200000003</v>
      </c>
      <c r="SQ1278" s="57">
        <f t="shared" si="982"/>
        <v>6616558.1699999999</v>
      </c>
      <c r="SR1278" s="57">
        <f t="shared" si="982"/>
        <v>6925511.3300000001</v>
      </c>
      <c r="SS1278" s="57">
        <f t="shared" si="982"/>
        <v>1837861.66</v>
      </c>
      <c r="ST1278" s="57">
        <f t="shared" si="982"/>
        <v>1569210.62</v>
      </c>
      <c r="SU1278" s="57">
        <f t="shared" si="982"/>
        <v>1427130.71</v>
      </c>
      <c r="SV1278" s="57">
        <f t="shared" si="982"/>
        <v>525</v>
      </c>
      <c r="SW1278" s="57">
        <f t="shared" si="982"/>
        <v>525</v>
      </c>
      <c r="SX1278" s="57">
        <f t="shared" si="982"/>
        <v>525</v>
      </c>
      <c r="SY1278" s="57">
        <f t="shared" si="982"/>
        <v>13866072</v>
      </c>
      <c r="SZ1278" s="57">
        <f t="shared" si="982"/>
        <v>13948026</v>
      </c>
      <c r="TA1278" s="57">
        <f t="shared" si="982"/>
        <v>14055036</v>
      </c>
      <c r="TB1278" s="57">
        <f t="shared" si="982"/>
        <v>3140743.35</v>
      </c>
      <c r="TC1278" s="57">
        <f t="shared" si="982"/>
        <v>3173410.11</v>
      </c>
      <c r="TD1278" s="57">
        <f t="shared" si="982"/>
        <v>3213854.67</v>
      </c>
      <c r="TE1278" s="98" t="s">
        <v>216</v>
      </c>
      <c r="TF1278" s="98" t="s">
        <v>216</v>
      </c>
      <c r="TG1278" s="98" t="s">
        <v>216</v>
      </c>
      <c r="TH1278" s="98" t="s">
        <v>216</v>
      </c>
      <c r="TI1278" s="98" t="s">
        <v>216</v>
      </c>
      <c r="TJ1278" s="98" t="s">
        <v>216</v>
      </c>
      <c r="TK1278" s="57">
        <f t="shared" ref="TK1278:TY1278" si="983">SUM(TK1279:TK1286)</f>
        <v>14589345.720000001</v>
      </c>
      <c r="TL1278" s="57">
        <f t="shared" si="983"/>
        <v>15312997.140000001</v>
      </c>
      <c r="TM1278" s="57">
        <f t="shared" si="983"/>
        <v>16002353.43</v>
      </c>
      <c r="TN1278" s="57">
        <f t="shared" si="983"/>
        <v>2733298.59</v>
      </c>
      <c r="TO1278" s="57">
        <f t="shared" si="983"/>
        <v>2374304.94</v>
      </c>
      <c r="TP1278" s="57">
        <f t="shared" si="983"/>
        <v>2124652.92</v>
      </c>
      <c r="TQ1278" s="57">
        <f t="shared" si="983"/>
        <v>297</v>
      </c>
      <c r="TR1278" s="57">
        <f t="shared" si="983"/>
        <v>297</v>
      </c>
      <c r="TS1278" s="57">
        <f t="shared" si="983"/>
        <v>297</v>
      </c>
      <c r="TT1278" s="57">
        <f t="shared" si="983"/>
        <v>8337848</v>
      </c>
      <c r="TU1278" s="57">
        <f t="shared" si="983"/>
        <v>8385516</v>
      </c>
      <c r="TV1278" s="57">
        <f t="shared" si="983"/>
        <v>8447751</v>
      </c>
      <c r="TW1278" s="57">
        <f t="shared" si="983"/>
        <v>1772730.16</v>
      </c>
      <c r="TX1278" s="57">
        <f t="shared" si="983"/>
        <v>1791128.68</v>
      </c>
      <c r="TY1278" s="57">
        <f t="shared" si="983"/>
        <v>1813907.8</v>
      </c>
      <c r="TZ1278" s="98" t="s">
        <v>216</v>
      </c>
      <c r="UA1278" s="98" t="s">
        <v>216</v>
      </c>
      <c r="UB1278" s="98" t="s">
        <v>216</v>
      </c>
      <c r="UC1278" s="98" t="s">
        <v>216</v>
      </c>
      <c r="UD1278" s="98" t="s">
        <v>216</v>
      </c>
      <c r="UE1278" s="98" t="s">
        <v>216</v>
      </c>
      <c r="UF1278" s="57">
        <f t="shared" ref="UF1278:UT1278" si="984">SUM(UF1279:UF1286)</f>
        <v>8674712.9399999995</v>
      </c>
      <c r="UG1278" s="57">
        <f t="shared" si="984"/>
        <v>9110701.5999999996</v>
      </c>
      <c r="UH1278" s="57">
        <f t="shared" si="984"/>
        <v>9525286.3800000008</v>
      </c>
      <c r="UI1278" s="57">
        <f t="shared" si="984"/>
        <v>1768197.87</v>
      </c>
      <c r="UJ1278" s="57">
        <f t="shared" si="984"/>
        <v>1655855.14</v>
      </c>
      <c r="UK1278" s="57">
        <f t="shared" si="984"/>
        <v>1509938.44</v>
      </c>
      <c r="UL1278" s="57">
        <f t="shared" si="984"/>
        <v>614</v>
      </c>
      <c r="UM1278" s="57">
        <f t="shared" si="984"/>
        <v>614</v>
      </c>
      <c r="UN1278" s="57">
        <f t="shared" si="984"/>
        <v>614</v>
      </c>
      <c r="UO1278" s="57">
        <f t="shared" si="984"/>
        <v>15612792</v>
      </c>
      <c r="UP1278" s="57">
        <f t="shared" si="984"/>
        <v>15709190</v>
      </c>
      <c r="UQ1278" s="57">
        <f t="shared" si="984"/>
        <v>15835060</v>
      </c>
      <c r="UR1278" s="57">
        <f t="shared" si="984"/>
        <v>3683987.72</v>
      </c>
      <c r="US1278" s="57">
        <f t="shared" si="984"/>
        <v>3722411.84</v>
      </c>
      <c r="UT1278" s="57">
        <f t="shared" si="984"/>
        <v>3769984.56</v>
      </c>
      <c r="UU1278" s="98" t="s">
        <v>216</v>
      </c>
      <c r="UV1278" s="98" t="s">
        <v>216</v>
      </c>
      <c r="UW1278" s="98" t="s">
        <v>216</v>
      </c>
      <c r="UX1278" s="98" t="s">
        <v>216</v>
      </c>
      <c r="UY1278" s="98" t="s">
        <v>216</v>
      </c>
      <c r="UZ1278" s="98" t="s">
        <v>216</v>
      </c>
      <c r="VA1278" s="57">
        <f t="shared" ref="VA1278:VO1278" si="985">SUM(VA1279:VA1286)</f>
        <v>16458669.1</v>
      </c>
      <c r="VB1278" s="57">
        <f t="shared" si="985"/>
        <v>17332741.079999998</v>
      </c>
      <c r="VC1278" s="57">
        <f t="shared" si="985"/>
        <v>18157490.440000001</v>
      </c>
      <c r="VD1278" s="57">
        <f t="shared" si="985"/>
        <v>1739302.36</v>
      </c>
      <c r="VE1278" s="57">
        <f t="shared" si="985"/>
        <v>1768559.46</v>
      </c>
      <c r="VF1278" s="57">
        <f t="shared" si="985"/>
        <v>1538413.84</v>
      </c>
      <c r="VG1278" s="57">
        <f t="shared" si="985"/>
        <v>595</v>
      </c>
      <c r="VH1278" s="57">
        <f t="shared" si="985"/>
        <v>595</v>
      </c>
      <c r="VI1278" s="57">
        <f t="shared" si="985"/>
        <v>595</v>
      </c>
      <c r="VJ1278" s="57">
        <f t="shared" si="985"/>
        <v>16882900</v>
      </c>
      <c r="VK1278" s="57">
        <f t="shared" si="985"/>
        <v>16985113</v>
      </c>
      <c r="VL1278" s="57">
        <f t="shared" si="985"/>
        <v>17118572</v>
      </c>
      <c r="VM1278" s="57">
        <f t="shared" si="985"/>
        <v>3705987.42</v>
      </c>
      <c r="VN1278" s="57">
        <f t="shared" si="985"/>
        <v>3745985.7</v>
      </c>
      <c r="VO1278" s="57">
        <f t="shared" si="985"/>
        <v>3795507.38</v>
      </c>
      <c r="VP1278" s="98" t="s">
        <v>216</v>
      </c>
      <c r="VQ1278" s="98" t="s">
        <v>216</v>
      </c>
      <c r="VR1278" s="98" t="s">
        <v>216</v>
      </c>
      <c r="VS1278" s="98" t="s">
        <v>216</v>
      </c>
      <c r="VT1278" s="98" t="s">
        <v>216</v>
      </c>
      <c r="VU1278" s="98" t="s">
        <v>216</v>
      </c>
      <c r="VV1278" s="57">
        <f t="shared" ref="VV1278:WJ1278" si="986">SUM(VV1279:VV1286)</f>
        <v>17619273.100000001</v>
      </c>
      <c r="VW1278" s="57">
        <f t="shared" si="986"/>
        <v>18461394.09</v>
      </c>
      <c r="VX1278" s="57">
        <f t="shared" si="986"/>
        <v>19267931.699999999</v>
      </c>
      <c r="VY1278" s="57">
        <f t="shared" si="986"/>
        <v>2356206.9700000002</v>
      </c>
      <c r="VZ1278" s="57">
        <f t="shared" si="986"/>
        <v>2214901.5099999998</v>
      </c>
      <c r="WA1278" s="57">
        <f t="shared" si="986"/>
        <v>1965306.14</v>
      </c>
      <c r="WB1278" s="57">
        <f t="shared" si="986"/>
        <v>466</v>
      </c>
      <c r="WC1278" s="57">
        <f t="shared" si="986"/>
        <v>466</v>
      </c>
      <c r="WD1278" s="57">
        <f t="shared" si="986"/>
        <v>466</v>
      </c>
      <c r="WE1278" s="57">
        <f t="shared" si="986"/>
        <v>11849448</v>
      </c>
      <c r="WF1278" s="57">
        <f t="shared" si="986"/>
        <v>11922610</v>
      </c>
      <c r="WG1278" s="57">
        <f t="shared" si="986"/>
        <v>12018140</v>
      </c>
      <c r="WH1278" s="57">
        <f t="shared" si="986"/>
        <v>2795990.68</v>
      </c>
      <c r="WI1278" s="57">
        <f t="shared" si="986"/>
        <v>2825152.96</v>
      </c>
      <c r="WJ1278" s="57">
        <f t="shared" si="986"/>
        <v>2861258.64</v>
      </c>
      <c r="WK1278" s="98" t="s">
        <v>216</v>
      </c>
      <c r="WL1278" s="98" t="s">
        <v>216</v>
      </c>
      <c r="WM1278" s="98" t="s">
        <v>216</v>
      </c>
      <c r="WN1278" s="98" t="s">
        <v>216</v>
      </c>
      <c r="WO1278" s="98" t="s">
        <v>216</v>
      </c>
      <c r="WP1278" s="98" t="s">
        <v>216</v>
      </c>
      <c r="WQ1278" s="57">
        <f t="shared" ref="WQ1278:XE1278" si="987">SUM(WQ1279:WQ1286)</f>
        <v>12495817.960000001</v>
      </c>
      <c r="WR1278" s="57">
        <f t="shared" si="987"/>
        <v>13138105.76</v>
      </c>
      <c r="WS1278" s="57">
        <f t="shared" si="987"/>
        <v>13748057.82</v>
      </c>
      <c r="WT1278" s="57">
        <f t="shared" si="987"/>
        <v>2127569.6</v>
      </c>
      <c r="WU1278" s="57">
        <f t="shared" si="987"/>
        <v>1928997.68</v>
      </c>
      <c r="WV1278" s="57">
        <f t="shared" si="987"/>
        <v>1697572.76</v>
      </c>
      <c r="WW1278" s="57">
        <f t="shared" si="987"/>
        <v>589</v>
      </c>
      <c r="WX1278" s="57">
        <f t="shared" si="987"/>
        <v>589</v>
      </c>
      <c r="WY1278" s="57">
        <f t="shared" si="987"/>
        <v>589</v>
      </c>
      <c r="WZ1278" s="57">
        <f t="shared" si="987"/>
        <v>14977092</v>
      </c>
      <c r="XA1278" s="57">
        <f t="shared" si="987"/>
        <v>15069565</v>
      </c>
      <c r="XB1278" s="57">
        <f t="shared" si="987"/>
        <v>15190310</v>
      </c>
      <c r="XC1278" s="57">
        <f t="shared" si="987"/>
        <v>3533988.22</v>
      </c>
      <c r="XD1278" s="57">
        <f t="shared" si="987"/>
        <v>3570847.84</v>
      </c>
      <c r="XE1278" s="57">
        <f t="shared" si="987"/>
        <v>3616483.56</v>
      </c>
      <c r="XF1278" s="98" t="s">
        <v>216</v>
      </c>
      <c r="XG1278" s="98" t="s">
        <v>216</v>
      </c>
      <c r="XH1278" s="98" t="s">
        <v>216</v>
      </c>
      <c r="XI1278" s="98" t="s">
        <v>216</v>
      </c>
      <c r="XJ1278" s="98" t="s">
        <v>216</v>
      </c>
      <c r="XK1278" s="98" t="s">
        <v>216</v>
      </c>
      <c r="XL1278" s="57">
        <f t="shared" ref="XL1278:XZ1278" si="988">SUM(XL1279:XL1286)</f>
        <v>15751915.609999999</v>
      </c>
      <c r="XM1278" s="57">
        <f t="shared" si="988"/>
        <v>16529684.220000001</v>
      </c>
      <c r="XN1278" s="57">
        <f t="shared" si="988"/>
        <v>17271400.140000001</v>
      </c>
      <c r="XO1278" s="57">
        <f t="shared" si="988"/>
        <v>1921353.34</v>
      </c>
      <c r="XP1278" s="57">
        <f t="shared" si="988"/>
        <v>1829587.14</v>
      </c>
      <c r="XQ1278" s="57">
        <f t="shared" si="988"/>
        <v>1635959.28</v>
      </c>
      <c r="XR1278" s="57">
        <f t="shared" si="988"/>
        <v>0</v>
      </c>
      <c r="XS1278" s="57">
        <f t="shared" si="988"/>
        <v>0</v>
      </c>
      <c r="XT1278" s="57">
        <f t="shared" si="988"/>
        <v>0</v>
      </c>
      <c r="XU1278" s="57">
        <f t="shared" si="988"/>
        <v>0</v>
      </c>
      <c r="XV1278" s="57">
        <f t="shared" si="988"/>
        <v>0</v>
      </c>
      <c r="XW1278" s="57">
        <f t="shared" si="988"/>
        <v>0</v>
      </c>
      <c r="XX1278" s="57">
        <f t="shared" si="988"/>
        <v>0</v>
      </c>
      <c r="XY1278" s="57">
        <f t="shared" si="988"/>
        <v>0</v>
      </c>
      <c r="XZ1278" s="57">
        <f t="shared" si="988"/>
        <v>0</v>
      </c>
      <c r="YA1278" s="98" t="s">
        <v>216</v>
      </c>
      <c r="YB1278" s="98" t="s">
        <v>216</v>
      </c>
      <c r="YC1278" s="98" t="s">
        <v>216</v>
      </c>
      <c r="YD1278" s="98" t="s">
        <v>216</v>
      </c>
      <c r="YE1278" s="98" t="s">
        <v>216</v>
      </c>
      <c r="YF1278" s="98" t="s">
        <v>216</v>
      </c>
      <c r="YG1278" s="57">
        <f t="shared" ref="YG1278:YU1278" si="989">SUM(YG1279:YG1286)</f>
        <v>0</v>
      </c>
      <c r="YH1278" s="57">
        <f t="shared" si="989"/>
        <v>0</v>
      </c>
      <c r="YI1278" s="57">
        <f t="shared" si="989"/>
        <v>0</v>
      </c>
      <c r="YJ1278" s="57">
        <f t="shared" si="989"/>
        <v>0</v>
      </c>
      <c r="YK1278" s="57">
        <f t="shared" si="989"/>
        <v>0</v>
      </c>
      <c r="YL1278" s="57">
        <f t="shared" si="989"/>
        <v>0</v>
      </c>
      <c r="YM1278" s="57">
        <f t="shared" si="989"/>
        <v>11335</v>
      </c>
      <c r="YN1278" s="57">
        <f t="shared" si="989"/>
        <v>11335</v>
      </c>
      <c r="YO1278" s="57">
        <f t="shared" si="989"/>
        <v>11335</v>
      </c>
      <c r="YP1278" s="57">
        <f t="shared" si="989"/>
        <v>306304800</v>
      </c>
      <c r="YQ1278" s="57">
        <f t="shared" si="989"/>
        <v>308146272</v>
      </c>
      <c r="YR1278" s="57">
        <f t="shared" si="989"/>
        <v>310550702</v>
      </c>
      <c r="YS1278" s="57">
        <f t="shared" si="989"/>
        <v>68905163.810000002</v>
      </c>
      <c r="YT1278" s="57">
        <f t="shared" si="989"/>
        <v>69632702.090000004</v>
      </c>
      <c r="YU1278" s="57">
        <f t="shared" si="989"/>
        <v>70533463.769999996</v>
      </c>
      <c r="YV1278" s="98" t="s">
        <v>216</v>
      </c>
      <c r="YW1278" s="98" t="s">
        <v>216</v>
      </c>
      <c r="YX1278" s="98" t="s">
        <v>216</v>
      </c>
      <c r="YY1278" s="98" t="s">
        <v>216</v>
      </c>
      <c r="YZ1278" s="98" t="s">
        <v>216</v>
      </c>
      <c r="ZA1278" s="98" t="s">
        <v>216</v>
      </c>
      <c r="ZB1278" s="57">
        <f t="shared" ref="ZB1278:ZG1278" si="990">SUM(ZB1279:ZB1286)</f>
        <v>322769460.55000001</v>
      </c>
      <c r="ZC1278" s="57">
        <f t="shared" si="990"/>
        <v>339201176.64999998</v>
      </c>
      <c r="ZD1278" s="57">
        <f t="shared" si="990"/>
        <v>354827356.48000002</v>
      </c>
      <c r="ZE1278" s="57">
        <f t="shared" si="990"/>
        <v>56072338.880000003</v>
      </c>
      <c r="ZF1278" s="57">
        <f t="shared" si="990"/>
        <v>51375503.130000003</v>
      </c>
      <c r="ZG1278" s="57">
        <f t="shared" si="990"/>
        <v>46606691.450000003</v>
      </c>
    </row>
    <row r="1279" spans="1:683">
      <c r="A1279" s="8" t="s">
        <v>146</v>
      </c>
      <c r="B1279" s="87" t="s">
        <v>149</v>
      </c>
      <c r="C1279" s="5"/>
      <c r="D1279" s="160"/>
      <c r="E1279" s="76"/>
      <c r="F1279" s="38">
        <f t="shared" ref="F1279:H1286" si="991">F43</f>
        <v>25428</v>
      </c>
      <c r="G1279" s="38">
        <f t="shared" si="991"/>
        <v>25585</v>
      </c>
      <c r="H1279" s="38">
        <f t="shared" si="991"/>
        <v>25790</v>
      </c>
      <c r="I1279" s="25">
        <f t="shared" ref="I1279:K1286" si="992">F348</f>
        <v>5999.98</v>
      </c>
      <c r="J1279" s="25">
        <f t="shared" si="992"/>
        <v>6062.56</v>
      </c>
      <c r="K1279" s="25">
        <f t="shared" si="992"/>
        <v>6140.04</v>
      </c>
      <c r="L1279" s="30">
        <v>231</v>
      </c>
      <c r="M1279" s="30">
        <v>231</v>
      </c>
      <c r="N1279" s="30">
        <v>231</v>
      </c>
      <c r="O1279" s="25">
        <f t="shared" ref="O1279:O1286" si="993">$F1279*L1279</f>
        <v>5873868</v>
      </c>
      <c r="P1279" s="25">
        <f t="shared" ref="P1279:P1286" si="994">$G1279*M1279</f>
        <v>5910135</v>
      </c>
      <c r="Q1279" s="25">
        <f t="shared" ref="Q1279:Q1286" si="995">$H1279*N1279</f>
        <v>5957490</v>
      </c>
      <c r="R1279" s="25">
        <f t="shared" ref="R1279:R1286" si="996">$I1279*L1279</f>
        <v>1385995.38</v>
      </c>
      <c r="S1279" s="25">
        <f t="shared" ref="S1279:S1286" si="997">$J1279*M1279</f>
        <v>1400451.36</v>
      </c>
      <c r="T1279" s="25">
        <f t="shared" ref="T1279:T1286" si="998">$K1279*N1279</f>
        <v>1418349.24</v>
      </c>
      <c r="U1279" s="25">
        <f>$F1279*U$1309</f>
        <v>27050.76</v>
      </c>
      <c r="V1279" s="25">
        <f>$G1279*V$1309</f>
        <v>28517.75</v>
      </c>
      <c r="W1279" s="25">
        <f>$H1279*W$1309</f>
        <v>29906.55</v>
      </c>
      <c r="X1279" s="25">
        <f>$I1279*X$1309</f>
        <v>5204.92</v>
      </c>
      <c r="Y1279" s="25">
        <f>$J1279*Y$1309</f>
        <v>4770.55</v>
      </c>
      <c r="Z1279" s="25">
        <f>$K1279*Z$1309</f>
        <v>4462.34</v>
      </c>
      <c r="AA1279" s="25">
        <f t="shared" ref="AA1279:AC1286" si="999">L1279*U1279</f>
        <v>6248725.5599999996</v>
      </c>
      <c r="AB1279" s="25">
        <f t="shared" si="999"/>
        <v>6587600.25</v>
      </c>
      <c r="AC1279" s="25">
        <f t="shared" si="999"/>
        <v>6908413.0499999998</v>
      </c>
      <c r="AD1279" s="25">
        <f t="shared" ref="AD1279:AF1286" si="1000">L1279*X1279</f>
        <v>1202336.52</v>
      </c>
      <c r="AE1279" s="25">
        <f t="shared" si="1000"/>
        <v>1101997.05</v>
      </c>
      <c r="AF1279" s="25">
        <f t="shared" si="1000"/>
        <v>1030800.54</v>
      </c>
      <c r="AG1279" s="30">
        <v>461</v>
      </c>
      <c r="AH1279" s="30">
        <v>461</v>
      </c>
      <c r="AI1279" s="30">
        <v>461</v>
      </c>
      <c r="AJ1279" s="25">
        <f t="shared" ref="AJ1279:AJ1286" si="1001">$F1279*AG1279</f>
        <v>11722308</v>
      </c>
      <c r="AK1279" s="25">
        <f t="shared" ref="AK1279:AK1286" si="1002">$G1279*AH1279</f>
        <v>11794685</v>
      </c>
      <c r="AL1279" s="25">
        <f t="shared" ref="AL1279:AL1286" si="1003">$H1279*AI1279</f>
        <v>11889190</v>
      </c>
      <c r="AM1279" s="25">
        <f t="shared" ref="AM1279:AM1286" si="1004">$I1279*AG1279</f>
        <v>2765990.78</v>
      </c>
      <c r="AN1279" s="25">
        <f t="shared" ref="AN1279:AN1286" si="1005">$J1279*AH1279</f>
        <v>2794840.16</v>
      </c>
      <c r="AO1279" s="25">
        <f t="shared" ref="AO1279:AO1286" si="1006">$K1279*AI1279</f>
        <v>2830558.44</v>
      </c>
      <c r="AP1279" s="25">
        <f>$F1279*AP$1309</f>
        <v>26893.57</v>
      </c>
      <c r="AQ1279" s="25">
        <f>$G1279*AQ$1309</f>
        <v>28348.19</v>
      </c>
      <c r="AR1279" s="25">
        <f>$H1279*AR$1309</f>
        <v>29729.95</v>
      </c>
      <c r="AS1279" s="25">
        <f>$I1279*AS$1309</f>
        <v>6235.49</v>
      </c>
      <c r="AT1279" s="25">
        <f>$J1279*AT$1309</f>
        <v>6185.14</v>
      </c>
      <c r="AU1279" s="25">
        <f>$K1279*AU$1309</f>
        <v>5807.93</v>
      </c>
      <c r="AV1279" s="25">
        <f t="shared" ref="AV1279:AX1286" si="1007">AG1279*AP1279</f>
        <v>12397935.77</v>
      </c>
      <c r="AW1279" s="25">
        <f t="shared" si="1007"/>
        <v>13068515.59</v>
      </c>
      <c r="AX1279" s="25">
        <f t="shared" si="1007"/>
        <v>13705506.949999999</v>
      </c>
      <c r="AY1279" s="25">
        <f t="shared" ref="AY1279:BA1286" si="1008">AG1279*AS1279</f>
        <v>2874560.89</v>
      </c>
      <c r="AZ1279" s="25">
        <f t="shared" si="1008"/>
        <v>2851349.54</v>
      </c>
      <c r="BA1279" s="25">
        <f t="shared" si="1008"/>
        <v>2677455.73</v>
      </c>
      <c r="BB1279" s="30">
        <v>259</v>
      </c>
      <c r="BC1279" s="30">
        <v>259</v>
      </c>
      <c r="BD1279" s="30">
        <v>259</v>
      </c>
      <c r="BE1279" s="25">
        <f t="shared" ref="BE1279:BE1286" si="1009">$F1279*BB1279</f>
        <v>6585852</v>
      </c>
      <c r="BF1279" s="25">
        <f t="shared" ref="BF1279:BF1286" si="1010">$G1279*BC1279</f>
        <v>6626515</v>
      </c>
      <c r="BG1279" s="25">
        <f t="shared" ref="BG1279:BG1286" si="1011">$H1279*BD1279</f>
        <v>6679610</v>
      </c>
      <c r="BH1279" s="25">
        <f t="shared" ref="BH1279:BH1286" si="1012">$I1279*BB1279</f>
        <v>1553994.82</v>
      </c>
      <c r="BI1279" s="25">
        <f t="shared" ref="BI1279:BI1286" si="1013">$J1279*BC1279</f>
        <v>1570203.04</v>
      </c>
      <c r="BJ1279" s="25">
        <f t="shared" ref="BJ1279:BJ1286" si="1014">$K1279*BD1279</f>
        <v>1590270.36</v>
      </c>
      <c r="BK1279" s="25">
        <f>$F1279*BK$1309</f>
        <v>26824.01</v>
      </c>
      <c r="BL1279" s="25">
        <f>$G1279*BL$1309</f>
        <v>28183.78</v>
      </c>
      <c r="BM1279" s="25">
        <f>$H1279*BM$1309</f>
        <v>29464.94</v>
      </c>
      <c r="BN1279" s="25">
        <f>$I1279*BN$1309</f>
        <v>3962.68</v>
      </c>
      <c r="BO1279" s="25">
        <f>$J1279*BO$1309</f>
        <v>3888.6</v>
      </c>
      <c r="BP1279" s="25">
        <f>$K1279*BP$1309</f>
        <v>3555.64</v>
      </c>
      <c r="BQ1279" s="25">
        <f t="shared" ref="BQ1279:BS1286" si="1015">BB1279*BK1279</f>
        <v>6947418.5899999999</v>
      </c>
      <c r="BR1279" s="25">
        <f t="shared" si="1015"/>
        <v>7299599.0199999996</v>
      </c>
      <c r="BS1279" s="25">
        <f t="shared" si="1015"/>
        <v>7631419.46</v>
      </c>
      <c r="BT1279" s="25">
        <f t="shared" ref="BT1279:BV1286" si="1016">BB1279*BN1279</f>
        <v>1026334.12</v>
      </c>
      <c r="BU1279" s="25">
        <f t="shared" si="1016"/>
        <v>1007147.4</v>
      </c>
      <c r="BV1279" s="25">
        <f t="shared" si="1016"/>
        <v>920910.76</v>
      </c>
      <c r="BW1279" s="30">
        <v>273</v>
      </c>
      <c r="BX1279" s="30">
        <v>273</v>
      </c>
      <c r="BY1279" s="30">
        <v>273</v>
      </c>
      <c r="BZ1279" s="25">
        <f t="shared" ref="BZ1279:BZ1286" si="1017">$F1279*BW1279</f>
        <v>6941844</v>
      </c>
      <c r="CA1279" s="25">
        <f t="shared" ref="CA1279:CA1286" si="1018">$G1279*BX1279</f>
        <v>6984705</v>
      </c>
      <c r="CB1279" s="25">
        <f t="shared" ref="CB1279:CB1286" si="1019">$H1279*BY1279</f>
        <v>7040670</v>
      </c>
      <c r="CC1279" s="25">
        <f t="shared" ref="CC1279:CC1286" si="1020">$I1279*BW1279</f>
        <v>1637994.54</v>
      </c>
      <c r="CD1279" s="25">
        <f t="shared" ref="CD1279:CD1286" si="1021">$J1279*BX1279</f>
        <v>1655078.88</v>
      </c>
      <c r="CE1279" s="25">
        <f t="shared" ref="CE1279:CE1286" si="1022">$K1279*BY1279</f>
        <v>1676230.92</v>
      </c>
      <c r="CF1279" s="25">
        <f>$F1279*CF$1309</f>
        <v>26824.53</v>
      </c>
      <c r="CG1279" s="25">
        <f>$G1279*CG$1309</f>
        <v>28221.48</v>
      </c>
      <c r="CH1279" s="25">
        <f>$H1279*CH$1309</f>
        <v>29552.45</v>
      </c>
      <c r="CI1279" s="25">
        <f>$I1279*CI$1309</f>
        <v>5931.32</v>
      </c>
      <c r="CJ1279" s="25">
        <f>$J1279*CJ$1309</f>
        <v>5388.22</v>
      </c>
      <c r="CK1279" s="25">
        <f>$K1279*CK$1309</f>
        <v>5110.1400000000003</v>
      </c>
      <c r="CL1279" s="25">
        <f t="shared" ref="CL1279:CN1286" si="1023">BW1279*CF1279</f>
        <v>7323096.6900000004</v>
      </c>
      <c r="CM1279" s="25">
        <f t="shared" si="1023"/>
        <v>7704464.04</v>
      </c>
      <c r="CN1279" s="25">
        <f t="shared" si="1023"/>
        <v>8067818.8499999996</v>
      </c>
      <c r="CO1279" s="25">
        <f t="shared" ref="CO1279:CQ1286" si="1024">BW1279*CI1279</f>
        <v>1619250.36</v>
      </c>
      <c r="CP1279" s="25">
        <f t="shared" si="1024"/>
        <v>1470984.06</v>
      </c>
      <c r="CQ1279" s="25">
        <f t="shared" si="1024"/>
        <v>1395068.22</v>
      </c>
      <c r="CR1279" s="30">
        <v>426</v>
      </c>
      <c r="CS1279" s="30">
        <v>426</v>
      </c>
      <c r="CT1279" s="30">
        <v>426</v>
      </c>
      <c r="CU1279" s="25">
        <f t="shared" ref="CU1279:CU1286" si="1025">$F1279*CR1279</f>
        <v>10832328</v>
      </c>
      <c r="CV1279" s="25">
        <f t="shared" ref="CV1279:CV1286" si="1026">$G1279*CS1279</f>
        <v>10899210</v>
      </c>
      <c r="CW1279" s="25">
        <f t="shared" ref="CW1279:CW1286" si="1027">$H1279*CT1279</f>
        <v>10986540</v>
      </c>
      <c r="CX1279" s="25">
        <f t="shared" ref="CX1279:CX1286" si="1028">$I1279*CR1279</f>
        <v>2555991.48</v>
      </c>
      <c r="CY1279" s="25">
        <f t="shared" ref="CY1279:CY1286" si="1029">$J1279*CS1279</f>
        <v>2582650.56</v>
      </c>
      <c r="CZ1279" s="25">
        <f t="shared" ref="CZ1279:CZ1286" si="1030">$K1279*CT1279</f>
        <v>2615657.04</v>
      </c>
      <c r="DA1279" s="25">
        <f>$F1279*DA$1309</f>
        <v>26690.99</v>
      </c>
      <c r="DB1279" s="25">
        <f>$G1279*DB$1309</f>
        <v>27972.17</v>
      </c>
      <c r="DC1279" s="25">
        <f>$H1279*DC$1309</f>
        <v>29199.41</v>
      </c>
      <c r="DD1279" s="25">
        <f>$I1279*DD$1309</f>
        <v>3723.24</v>
      </c>
      <c r="DE1279" s="25">
        <f>$J1279*DE$1309</f>
        <v>3305.58</v>
      </c>
      <c r="DF1279" s="25">
        <f>$K1279*DF$1309</f>
        <v>3058.94</v>
      </c>
      <c r="DG1279" s="25">
        <f t="shared" ref="DG1279:DI1286" si="1031">CR1279*DA1279</f>
        <v>11370361.74</v>
      </c>
      <c r="DH1279" s="25">
        <f t="shared" si="1031"/>
        <v>11916144.42</v>
      </c>
      <c r="DI1279" s="25">
        <f t="shared" si="1031"/>
        <v>12438948.66</v>
      </c>
      <c r="DJ1279" s="25">
        <f t="shared" ref="DJ1279:DL1286" si="1032">CR1279*DD1279</f>
        <v>1586100.24</v>
      </c>
      <c r="DK1279" s="25">
        <f t="shared" si="1032"/>
        <v>1408177.08</v>
      </c>
      <c r="DL1279" s="25">
        <f t="shared" si="1032"/>
        <v>1303108.44</v>
      </c>
      <c r="DM1279" s="30">
        <v>347</v>
      </c>
      <c r="DN1279" s="30">
        <v>347</v>
      </c>
      <c r="DO1279" s="30">
        <v>347</v>
      </c>
      <c r="DP1279" s="25">
        <f t="shared" ref="DP1279:DP1286" si="1033">$F1279*DM1279</f>
        <v>8823516</v>
      </c>
      <c r="DQ1279" s="25">
        <f t="shared" ref="DQ1279:DQ1286" si="1034">$G1279*DN1279</f>
        <v>8877995</v>
      </c>
      <c r="DR1279" s="25">
        <f t="shared" ref="DR1279:DR1286" si="1035">$H1279*DO1279</f>
        <v>8949130</v>
      </c>
      <c r="DS1279" s="25">
        <f t="shared" ref="DS1279:DS1286" si="1036">$I1279*DM1279</f>
        <v>2081993.06</v>
      </c>
      <c r="DT1279" s="25">
        <f t="shared" ref="DT1279:DT1286" si="1037">$J1279*DN1279</f>
        <v>2103708.3199999998</v>
      </c>
      <c r="DU1279" s="25">
        <f t="shared" ref="DU1279:DU1286" si="1038">$K1279*DO1279</f>
        <v>2130593.88</v>
      </c>
      <c r="DV1279" s="25">
        <f>$F1279*DV$1309</f>
        <v>26896.25</v>
      </c>
      <c r="DW1279" s="25">
        <f>$G1279*DW$1309</f>
        <v>28352.11</v>
      </c>
      <c r="DX1279" s="25">
        <f>$H1279*DX$1309</f>
        <v>29734.21</v>
      </c>
      <c r="DY1279" s="25">
        <f>$I1279*DY$1309</f>
        <v>5390.54</v>
      </c>
      <c r="DZ1279" s="25">
        <f>$J1279*DZ$1309</f>
        <v>4546.88</v>
      </c>
      <c r="EA1279" s="25">
        <f>$K1279*EA$1309</f>
        <v>4238.2299999999996</v>
      </c>
      <c r="EB1279" s="25">
        <f t="shared" ref="EB1279:ED1286" si="1039">DM1279*DV1279</f>
        <v>9332998.75</v>
      </c>
      <c r="EC1279" s="25">
        <f t="shared" si="1039"/>
        <v>9838182.1699999999</v>
      </c>
      <c r="ED1279" s="25">
        <f t="shared" si="1039"/>
        <v>10317770.869999999</v>
      </c>
      <c r="EE1279" s="25">
        <f t="shared" ref="EE1279:EG1286" si="1040">DM1279*DY1279</f>
        <v>1870517.38</v>
      </c>
      <c r="EF1279" s="25">
        <f t="shared" si="1040"/>
        <v>1577767.36</v>
      </c>
      <c r="EG1279" s="25">
        <f t="shared" si="1040"/>
        <v>1470665.81</v>
      </c>
      <c r="EH1279" s="30">
        <v>266</v>
      </c>
      <c r="EI1279" s="30">
        <v>266</v>
      </c>
      <c r="EJ1279" s="30">
        <v>266</v>
      </c>
      <c r="EK1279" s="25">
        <f t="shared" ref="EK1279:EK1286" si="1041">$F1279*EH1279</f>
        <v>6763848</v>
      </c>
      <c r="EL1279" s="25">
        <f t="shared" ref="EL1279:EL1286" si="1042">$G1279*EI1279</f>
        <v>6805610</v>
      </c>
      <c r="EM1279" s="25">
        <f t="shared" ref="EM1279:EM1286" si="1043">$H1279*EJ1279</f>
        <v>6860140</v>
      </c>
      <c r="EN1279" s="25">
        <f t="shared" ref="EN1279:EN1286" si="1044">$I1279*EH1279</f>
        <v>1595994.68</v>
      </c>
      <c r="EO1279" s="25">
        <f t="shared" ref="EO1279:EO1286" si="1045">$J1279*EI1279</f>
        <v>1612640.96</v>
      </c>
      <c r="EP1279" s="25">
        <f t="shared" ref="EP1279:EP1286" si="1046">$K1279*EJ1279</f>
        <v>1633250.64</v>
      </c>
      <c r="EQ1279" s="25">
        <f>$F1279*EQ$1309</f>
        <v>26951.42</v>
      </c>
      <c r="ER1279" s="25">
        <f>$G1279*ER$1309</f>
        <v>28455</v>
      </c>
      <c r="ES1279" s="25">
        <f>$H1279*ES$1309</f>
        <v>29880.34</v>
      </c>
      <c r="ET1279" s="25">
        <f>$I1279*ET$1309</f>
        <v>4712.59</v>
      </c>
      <c r="EU1279" s="25">
        <f>$J1279*EU$1309</f>
        <v>4149.13</v>
      </c>
      <c r="EV1279" s="25">
        <f>$K1279*EV$1309</f>
        <v>3801.18</v>
      </c>
      <c r="EW1279" s="25">
        <f t="shared" ref="EW1279:EY1286" si="1047">EH1279*EQ1279</f>
        <v>7169077.7199999997</v>
      </c>
      <c r="EX1279" s="25">
        <f t="shared" si="1047"/>
        <v>7569030</v>
      </c>
      <c r="EY1279" s="25">
        <f t="shared" si="1047"/>
        <v>7948170.4400000004</v>
      </c>
      <c r="EZ1279" s="25">
        <f t="shared" ref="EZ1279:FB1286" si="1048">EH1279*ET1279</f>
        <v>1253548.94</v>
      </c>
      <c r="FA1279" s="25">
        <f t="shared" si="1048"/>
        <v>1103668.58</v>
      </c>
      <c r="FB1279" s="25">
        <f t="shared" si="1048"/>
        <v>1011113.88</v>
      </c>
      <c r="FC1279" s="30">
        <v>331</v>
      </c>
      <c r="FD1279" s="30">
        <v>331</v>
      </c>
      <c r="FE1279" s="30">
        <v>331</v>
      </c>
      <c r="FF1279" s="25">
        <f t="shared" ref="FF1279:FF1286" si="1049">$F1279*FC1279</f>
        <v>8416668</v>
      </c>
      <c r="FG1279" s="25">
        <f t="shared" ref="FG1279:FG1286" si="1050">$G1279*FD1279</f>
        <v>8468635</v>
      </c>
      <c r="FH1279" s="25">
        <f t="shared" ref="FH1279:FH1286" si="1051">$H1279*FE1279</f>
        <v>8536490</v>
      </c>
      <c r="FI1279" s="25">
        <f t="shared" ref="FI1279:FI1286" si="1052">$I1279*FC1279</f>
        <v>1985993.38</v>
      </c>
      <c r="FJ1279" s="25">
        <f t="shared" ref="FJ1279:FJ1286" si="1053">$J1279*FD1279</f>
        <v>2006707.36</v>
      </c>
      <c r="FK1279" s="25">
        <f t="shared" ref="FK1279:FK1286" si="1054">$K1279*FE1279</f>
        <v>2032353.24</v>
      </c>
      <c r="FL1279" s="25">
        <f>$F1279*FL$1309</f>
        <v>27071.360000000001</v>
      </c>
      <c r="FM1279" s="25">
        <f>$G1279*FM$1309</f>
        <v>28374.6</v>
      </c>
      <c r="FN1279" s="25">
        <f>$H1279*FN$1309</f>
        <v>29615.11</v>
      </c>
      <c r="FO1279" s="25">
        <f>$I1279*FO$1309</f>
        <v>2579.34</v>
      </c>
      <c r="FP1279" s="25">
        <f>$J1279*FP$1309</f>
        <v>2921.57</v>
      </c>
      <c r="FQ1279" s="25">
        <f>$K1279*FQ$1309</f>
        <v>2587.8000000000002</v>
      </c>
      <c r="FR1279" s="25">
        <f t="shared" ref="FR1279:FT1286" si="1055">FC1279*FL1279</f>
        <v>8960620.1600000001</v>
      </c>
      <c r="FS1279" s="25">
        <f t="shared" si="1055"/>
        <v>9391992.5999999996</v>
      </c>
      <c r="FT1279" s="25">
        <f t="shared" si="1055"/>
        <v>9802601.4100000001</v>
      </c>
      <c r="FU1279" s="25">
        <f t="shared" ref="FU1279:FW1286" si="1056">FC1279*FO1279</f>
        <v>853761.54</v>
      </c>
      <c r="FV1279" s="25">
        <f t="shared" si="1056"/>
        <v>967039.67</v>
      </c>
      <c r="FW1279" s="25">
        <f t="shared" si="1056"/>
        <v>856561.8</v>
      </c>
      <c r="FX1279" s="30">
        <v>384</v>
      </c>
      <c r="FY1279" s="30">
        <v>384</v>
      </c>
      <c r="FZ1279" s="30">
        <v>384</v>
      </c>
      <c r="GA1279" s="25">
        <f t="shared" ref="GA1279:GA1286" si="1057">$F1279*FX1279</f>
        <v>9764352</v>
      </c>
      <c r="GB1279" s="25">
        <f t="shared" ref="GB1279:GB1286" si="1058">$G1279*FY1279</f>
        <v>9824640</v>
      </c>
      <c r="GC1279" s="25">
        <f t="shared" ref="GC1279:GC1286" si="1059">$H1279*FZ1279</f>
        <v>9903360</v>
      </c>
      <c r="GD1279" s="25">
        <f t="shared" ref="GD1279:GD1286" si="1060">$I1279*FX1279</f>
        <v>2303992.3199999998</v>
      </c>
      <c r="GE1279" s="25">
        <f t="shared" ref="GE1279:GE1286" si="1061">$J1279*FY1279</f>
        <v>2328023.04</v>
      </c>
      <c r="GF1279" s="25">
        <f t="shared" ref="GF1279:GF1286" si="1062">$K1279*FZ1279</f>
        <v>2357775.3599999999</v>
      </c>
      <c r="GG1279" s="25">
        <f>$F1279*GG$1309</f>
        <v>26702.15</v>
      </c>
      <c r="GH1279" s="25">
        <f>$G1279*GH$1309</f>
        <v>27982.01</v>
      </c>
      <c r="GI1279" s="25">
        <f>$H1279*GI$1309</f>
        <v>29202.99</v>
      </c>
      <c r="GJ1279" s="25">
        <f>$I1279*GJ$1309</f>
        <v>5410.32</v>
      </c>
      <c r="GK1279" s="25">
        <f>$J1279*GK$1309</f>
        <v>4833.24</v>
      </c>
      <c r="GL1279" s="25">
        <f>$K1279*GL$1309</f>
        <v>4341.13</v>
      </c>
      <c r="GM1279" s="25">
        <f t="shared" ref="GM1279:GO1286" si="1063">FX1279*GG1279</f>
        <v>10253625.6</v>
      </c>
      <c r="GN1279" s="25">
        <f t="shared" si="1063"/>
        <v>10745091.84</v>
      </c>
      <c r="GO1279" s="25">
        <f t="shared" si="1063"/>
        <v>11213948.16</v>
      </c>
      <c r="GP1279" s="25">
        <f t="shared" ref="GP1279:GR1286" si="1064">FX1279*GJ1279</f>
        <v>2077562.8799999999</v>
      </c>
      <c r="GQ1279" s="25">
        <f t="shared" si="1064"/>
        <v>1855964.1599999999</v>
      </c>
      <c r="GR1279" s="25">
        <f t="shared" si="1064"/>
        <v>1666993.92</v>
      </c>
      <c r="GS1279" s="30">
        <v>321</v>
      </c>
      <c r="GT1279" s="30">
        <v>321</v>
      </c>
      <c r="GU1279" s="30">
        <v>321</v>
      </c>
      <c r="GV1279" s="25">
        <f t="shared" ref="GV1279:GV1286" si="1065">$F1279*GS1279</f>
        <v>8162388</v>
      </c>
      <c r="GW1279" s="25">
        <f t="shared" ref="GW1279:GW1286" si="1066">$G1279*GT1279</f>
        <v>8212785</v>
      </c>
      <c r="GX1279" s="25">
        <f t="shared" ref="GX1279:GX1286" si="1067">$H1279*GU1279</f>
        <v>8278590</v>
      </c>
      <c r="GY1279" s="25">
        <f t="shared" ref="GY1279:GY1286" si="1068">$I1279*GS1279</f>
        <v>1925993.58</v>
      </c>
      <c r="GZ1279" s="25">
        <f t="shared" ref="GZ1279:GZ1286" si="1069">$J1279*GT1279</f>
        <v>1946081.76</v>
      </c>
      <c r="HA1279" s="25">
        <f t="shared" ref="HA1279:HA1286" si="1070">$K1279*GU1279</f>
        <v>1970952.84</v>
      </c>
      <c r="HB1279" s="25">
        <f>$F1279*HB$1309</f>
        <v>27070.95</v>
      </c>
      <c r="HC1279" s="25">
        <f>$G1279*HC$1309</f>
        <v>28401.97</v>
      </c>
      <c r="HD1279" s="25">
        <f>$H1279*HD$1309</f>
        <v>29676.34</v>
      </c>
      <c r="HE1279" s="25">
        <f>$I1279*HE$1309</f>
        <v>4832.2299999999996</v>
      </c>
      <c r="HF1279" s="25">
        <f>$J1279*HF$1309</f>
        <v>4073.84</v>
      </c>
      <c r="HG1279" s="25">
        <f>$K1279*HG$1309</f>
        <v>3594.45</v>
      </c>
      <c r="HH1279" s="25">
        <f t="shared" ref="HH1279:HJ1286" si="1071">GS1279*HB1279</f>
        <v>8689774.9499999993</v>
      </c>
      <c r="HI1279" s="25">
        <f t="shared" si="1071"/>
        <v>9117032.3699999992</v>
      </c>
      <c r="HJ1279" s="25">
        <f t="shared" si="1071"/>
        <v>9526105.1400000006</v>
      </c>
      <c r="HK1279" s="25">
        <f t="shared" ref="HK1279:HM1286" si="1072">GS1279*HE1279</f>
        <v>1551145.83</v>
      </c>
      <c r="HL1279" s="25">
        <f t="shared" si="1072"/>
        <v>1307702.6399999999</v>
      </c>
      <c r="HM1279" s="25">
        <f t="shared" si="1072"/>
        <v>1153818.45</v>
      </c>
      <c r="HN1279" s="30">
        <v>363</v>
      </c>
      <c r="HO1279" s="30">
        <v>363</v>
      </c>
      <c r="HP1279" s="30">
        <v>363</v>
      </c>
      <c r="HQ1279" s="25">
        <f t="shared" ref="HQ1279:HQ1286" si="1073">$F1279*HN1279</f>
        <v>9230364</v>
      </c>
      <c r="HR1279" s="25">
        <f t="shared" ref="HR1279:HR1286" si="1074">$G1279*HO1279</f>
        <v>9287355</v>
      </c>
      <c r="HS1279" s="25">
        <f t="shared" ref="HS1279:HS1286" si="1075">$H1279*HP1279</f>
        <v>9361770</v>
      </c>
      <c r="HT1279" s="25">
        <f t="shared" ref="HT1279:HT1286" si="1076">$I1279*HN1279</f>
        <v>2177992.7400000002</v>
      </c>
      <c r="HU1279" s="25">
        <f t="shared" ref="HU1279:HU1286" si="1077">$J1279*HO1279</f>
        <v>2200709.2799999998</v>
      </c>
      <c r="HV1279" s="25">
        <f t="shared" ref="HV1279:HV1286" si="1078">$K1279*HP1279</f>
        <v>2228834.52</v>
      </c>
      <c r="HW1279" s="25">
        <f>$F1279*HW$1309</f>
        <v>26901.31</v>
      </c>
      <c r="HX1279" s="25">
        <f>$G1279*HX$1309</f>
        <v>28349.19</v>
      </c>
      <c r="HY1279" s="25">
        <f>$H1279*HY$1309</f>
        <v>29718.78</v>
      </c>
      <c r="HZ1279" s="25">
        <f>$I1279*HZ$1309</f>
        <v>4715.4799999999996</v>
      </c>
      <c r="IA1279" s="25">
        <f>$J1279*IA$1309</f>
        <v>4527.76</v>
      </c>
      <c r="IB1279" s="25">
        <f>$K1279*IB$1309</f>
        <v>4131.09</v>
      </c>
      <c r="IC1279" s="25">
        <f t="shared" ref="IC1279:IE1286" si="1079">HN1279*HW1279</f>
        <v>9765175.5299999993</v>
      </c>
      <c r="ID1279" s="25">
        <f t="shared" si="1079"/>
        <v>10290755.970000001</v>
      </c>
      <c r="IE1279" s="25">
        <f t="shared" si="1079"/>
        <v>10787917.140000001</v>
      </c>
      <c r="IF1279" s="25">
        <f t="shared" ref="IF1279:IH1286" si="1080">HN1279*HZ1279</f>
        <v>1711719.24</v>
      </c>
      <c r="IG1279" s="25">
        <f t="shared" si="1080"/>
        <v>1643576.88</v>
      </c>
      <c r="IH1279" s="25">
        <f t="shared" si="1080"/>
        <v>1499585.67</v>
      </c>
      <c r="II1279" s="30"/>
      <c r="IJ1279" s="30"/>
      <c r="IK1279" s="30"/>
      <c r="IL1279" s="25">
        <f t="shared" ref="IL1279:IL1286" si="1081">$F1279*II1279</f>
        <v>0</v>
      </c>
      <c r="IM1279" s="25">
        <f t="shared" ref="IM1279:IM1286" si="1082">$G1279*IJ1279</f>
        <v>0</v>
      </c>
      <c r="IN1279" s="25">
        <f t="shared" ref="IN1279:IN1286" si="1083">$H1279*IK1279</f>
        <v>0</v>
      </c>
      <c r="IO1279" s="25">
        <f t="shared" ref="IO1279:IO1286" si="1084">$I1279*II1279</f>
        <v>0</v>
      </c>
      <c r="IP1279" s="25">
        <f t="shared" ref="IP1279:IP1286" si="1085">$J1279*IJ1279</f>
        <v>0</v>
      </c>
      <c r="IQ1279" s="25">
        <f t="shared" ref="IQ1279:IQ1286" si="1086">$K1279*IK1279</f>
        <v>0</v>
      </c>
      <c r="IR1279" s="25">
        <f>$F1279*IR$1309</f>
        <v>26594.71</v>
      </c>
      <c r="IS1279" s="25">
        <f>$G1279*IS$1309</f>
        <v>27801.439999999999</v>
      </c>
      <c r="IT1279" s="25">
        <f>$H1279*IT$1309</f>
        <v>28964.41</v>
      </c>
      <c r="IU1279" s="25">
        <f>$I1279*IU$1309</f>
        <v>15225.32</v>
      </c>
      <c r="IV1279" s="25">
        <f>$J1279*IV$1309</f>
        <v>13788.3</v>
      </c>
      <c r="IW1279" s="25">
        <f>$K1279*IW$1309</f>
        <v>13225.11</v>
      </c>
      <c r="IX1279" s="25">
        <f t="shared" ref="IX1279:IZ1286" si="1087">II1279*IR1279</f>
        <v>0</v>
      </c>
      <c r="IY1279" s="25">
        <f t="shared" si="1087"/>
        <v>0</v>
      </c>
      <c r="IZ1279" s="25">
        <f t="shared" si="1087"/>
        <v>0</v>
      </c>
      <c r="JA1279" s="25">
        <f t="shared" ref="JA1279:JC1286" si="1088">II1279*IU1279</f>
        <v>0</v>
      </c>
      <c r="JB1279" s="25">
        <f t="shared" si="1088"/>
        <v>0</v>
      </c>
      <c r="JC1279" s="25">
        <f t="shared" si="1088"/>
        <v>0</v>
      </c>
      <c r="JD1279" s="30">
        <v>333</v>
      </c>
      <c r="JE1279" s="30">
        <v>333</v>
      </c>
      <c r="JF1279" s="30">
        <v>333</v>
      </c>
      <c r="JG1279" s="25">
        <f t="shared" ref="JG1279:JG1286" si="1089">$F1279*JD1279</f>
        <v>8467524</v>
      </c>
      <c r="JH1279" s="25">
        <f t="shared" ref="JH1279:JH1286" si="1090">$G1279*JE1279</f>
        <v>8519805</v>
      </c>
      <c r="JI1279" s="25">
        <f t="shared" ref="JI1279:JI1286" si="1091">$H1279*JF1279</f>
        <v>8588070</v>
      </c>
      <c r="JJ1279" s="25">
        <f t="shared" ref="JJ1279:JJ1286" si="1092">$I1279*JD1279</f>
        <v>1997993.34</v>
      </c>
      <c r="JK1279" s="25">
        <f t="shared" ref="JK1279:JK1286" si="1093">$J1279*JE1279</f>
        <v>2018832.48</v>
      </c>
      <c r="JL1279" s="25">
        <f t="shared" ref="JL1279:JL1286" si="1094">$K1279*JF1279</f>
        <v>2044633.32</v>
      </c>
      <c r="JM1279" s="25">
        <f>$F1279*JM$1309</f>
        <v>26792.93</v>
      </c>
      <c r="JN1279" s="25">
        <f>$G1279*JN$1309</f>
        <v>28165.29</v>
      </c>
      <c r="JO1279" s="25">
        <f>$H1279*JO$1309</f>
        <v>29476.240000000002</v>
      </c>
      <c r="JP1279" s="25">
        <f>$I1279*JP$1309</f>
        <v>4002.39</v>
      </c>
      <c r="JQ1279" s="25">
        <f>$J1279*JQ$1309</f>
        <v>3531.5</v>
      </c>
      <c r="JR1279" s="25">
        <f>$K1279*JR$1309</f>
        <v>3122.31</v>
      </c>
      <c r="JS1279" s="25">
        <f t="shared" ref="JS1279:JU1286" si="1095">JD1279*JM1279</f>
        <v>8922045.6899999995</v>
      </c>
      <c r="JT1279" s="25">
        <f t="shared" si="1095"/>
        <v>9379041.5700000003</v>
      </c>
      <c r="JU1279" s="25">
        <f t="shared" si="1095"/>
        <v>9815587.9199999999</v>
      </c>
      <c r="JV1279" s="25">
        <f t="shared" ref="JV1279:JX1286" si="1096">JD1279*JP1279</f>
        <v>1332795.8700000001</v>
      </c>
      <c r="JW1279" s="25">
        <f t="shared" si="1096"/>
        <v>1175989.5</v>
      </c>
      <c r="JX1279" s="25">
        <f t="shared" si="1096"/>
        <v>1039729.23</v>
      </c>
      <c r="JY1279" s="30">
        <v>402</v>
      </c>
      <c r="JZ1279" s="30">
        <v>402</v>
      </c>
      <c r="KA1279" s="30">
        <v>402</v>
      </c>
      <c r="KB1279" s="25">
        <f t="shared" ref="KB1279:KB1286" si="1097">$F1279*JY1279</f>
        <v>10222056</v>
      </c>
      <c r="KC1279" s="25">
        <f t="shared" ref="KC1279:KC1286" si="1098">$G1279*JZ1279</f>
        <v>10285170</v>
      </c>
      <c r="KD1279" s="25">
        <f t="shared" ref="KD1279:KD1286" si="1099">$H1279*KA1279</f>
        <v>10367580</v>
      </c>
      <c r="KE1279" s="25">
        <f t="shared" ref="KE1279:KE1286" si="1100">$I1279*JY1279</f>
        <v>2411991.96</v>
      </c>
      <c r="KF1279" s="25">
        <f t="shared" ref="KF1279:KF1286" si="1101">$J1279*JZ1279</f>
        <v>2437149.12</v>
      </c>
      <c r="KG1279" s="25">
        <f t="shared" ref="KG1279:KG1286" si="1102">$K1279*KA1279</f>
        <v>2468296.08</v>
      </c>
      <c r="KH1279" s="25">
        <f>$F1279*KH$1309</f>
        <v>26806.98</v>
      </c>
      <c r="KI1279" s="25">
        <f>$G1279*KI$1309</f>
        <v>28250.26</v>
      </c>
      <c r="KJ1279" s="25">
        <f>$H1279*KJ$1309</f>
        <v>29623.77</v>
      </c>
      <c r="KK1279" s="25">
        <f>$I1279*KK$1309</f>
        <v>3473.86</v>
      </c>
      <c r="KL1279" s="25">
        <f>$J1279*KL$1309</f>
        <v>3150.8</v>
      </c>
      <c r="KM1279" s="25">
        <f>$K1279*KM$1309</f>
        <v>2834.21</v>
      </c>
      <c r="KN1279" s="25">
        <f t="shared" ref="KN1279:KP1286" si="1103">JY1279*KH1279</f>
        <v>10776405.960000001</v>
      </c>
      <c r="KO1279" s="25">
        <f t="shared" si="1103"/>
        <v>11356604.52</v>
      </c>
      <c r="KP1279" s="25">
        <f t="shared" si="1103"/>
        <v>11908755.539999999</v>
      </c>
      <c r="KQ1279" s="25">
        <f t="shared" ref="KQ1279:KS1286" si="1104">JY1279*KK1279</f>
        <v>1396491.72</v>
      </c>
      <c r="KR1279" s="25">
        <f t="shared" si="1104"/>
        <v>1266621.6000000001</v>
      </c>
      <c r="KS1279" s="25">
        <f t="shared" si="1104"/>
        <v>1139352.42</v>
      </c>
      <c r="KT1279" s="30">
        <v>373</v>
      </c>
      <c r="KU1279" s="30">
        <v>373</v>
      </c>
      <c r="KV1279" s="30">
        <v>373</v>
      </c>
      <c r="KW1279" s="25">
        <f t="shared" ref="KW1279:KW1286" si="1105">$F1279*KT1279</f>
        <v>9484644</v>
      </c>
      <c r="KX1279" s="25">
        <f t="shared" ref="KX1279:KX1286" si="1106">$G1279*KU1279</f>
        <v>9543205</v>
      </c>
      <c r="KY1279" s="25">
        <f t="shared" ref="KY1279:KY1286" si="1107">$H1279*KV1279</f>
        <v>9619670</v>
      </c>
      <c r="KZ1279" s="25">
        <f t="shared" ref="KZ1279:KZ1286" si="1108">$I1279*KT1279</f>
        <v>2237992.54</v>
      </c>
      <c r="LA1279" s="25">
        <f t="shared" ref="LA1279:LA1286" si="1109">$J1279*KU1279</f>
        <v>2261334.88</v>
      </c>
      <c r="LB1279" s="25">
        <f t="shared" ref="LB1279:LB1286" si="1110">$K1279*KV1279</f>
        <v>2290234.92</v>
      </c>
      <c r="LC1279" s="25">
        <f>$F1279*LC$1309</f>
        <v>26901.94</v>
      </c>
      <c r="LD1279" s="25">
        <f>$G1279*LD$1309</f>
        <v>28413.81</v>
      </c>
      <c r="LE1279" s="25">
        <f>$H1279*LE$1309</f>
        <v>29850.49</v>
      </c>
      <c r="LF1279" s="25">
        <f>$I1279*LF$1309</f>
        <v>6889.66</v>
      </c>
      <c r="LG1279" s="25">
        <f>$J1279*LG$1309</f>
        <v>6711.23</v>
      </c>
      <c r="LH1279" s="25">
        <f>$K1279*LH$1309</f>
        <v>5972.97</v>
      </c>
      <c r="LI1279" s="25">
        <f t="shared" ref="LI1279:LK1286" si="1111">KT1279*LC1279</f>
        <v>10034423.619999999</v>
      </c>
      <c r="LJ1279" s="25">
        <f t="shared" si="1111"/>
        <v>10598351.130000001</v>
      </c>
      <c r="LK1279" s="25">
        <f t="shared" si="1111"/>
        <v>11134232.77</v>
      </c>
      <c r="LL1279" s="25">
        <f t="shared" ref="LL1279:LN1286" si="1112">KT1279*LF1279</f>
        <v>2569843.1800000002</v>
      </c>
      <c r="LM1279" s="25">
        <f t="shared" si="1112"/>
        <v>2503288.79</v>
      </c>
      <c r="LN1279" s="25">
        <f t="shared" si="1112"/>
        <v>2227917.81</v>
      </c>
      <c r="LO1279" s="30">
        <v>433</v>
      </c>
      <c r="LP1279" s="30">
        <v>433</v>
      </c>
      <c r="LQ1279" s="30">
        <v>433</v>
      </c>
      <c r="LR1279" s="25">
        <f t="shared" ref="LR1279:LR1286" si="1113">$F1279*LO1279</f>
        <v>11010324</v>
      </c>
      <c r="LS1279" s="25">
        <f t="shared" ref="LS1279:LS1286" si="1114">$G1279*LP1279</f>
        <v>11078305</v>
      </c>
      <c r="LT1279" s="25">
        <f t="shared" ref="LT1279:LT1286" si="1115">$H1279*LQ1279</f>
        <v>11167070</v>
      </c>
      <c r="LU1279" s="25">
        <f t="shared" ref="LU1279:LU1286" si="1116">$I1279*LO1279</f>
        <v>2597991.34</v>
      </c>
      <c r="LV1279" s="25">
        <f t="shared" ref="LV1279:LV1286" si="1117">$J1279*LP1279</f>
        <v>2625088.48</v>
      </c>
      <c r="LW1279" s="25">
        <f t="shared" ref="LW1279:LW1286" si="1118">$K1279*LQ1279</f>
        <v>2658637.3199999998</v>
      </c>
      <c r="LX1279" s="25">
        <f>$F1279*LX$1309</f>
        <v>26429.75</v>
      </c>
      <c r="LY1279" s="25">
        <f>$G1279*LY$1309</f>
        <v>27721.94</v>
      </c>
      <c r="LZ1279" s="25">
        <f>$H1279*LZ$1309</f>
        <v>28960.62</v>
      </c>
      <c r="MA1279" s="25">
        <f>$I1279*MA$1309</f>
        <v>4268.2299999999996</v>
      </c>
      <c r="MB1279" s="25">
        <f>$J1279*MB$1309</f>
        <v>3843.5</v>
      </c>
      <c r="MC1279" s="25">
        <f>$K1279*MC$1309</f>
        <v>3610.57</v>
      </c>
      <c r="MD1279" s="25">
        <f t="shared" ref="MD1279:MF1286" si="1119">LO1279*LX1279</f>
        <v>11444081.75</v>
      </c>
      <c r="ME1279" s="25">
        <f t="shared" si="1119"/>
        <v>12003600.02</v>
      </c>
      <c r="MF1279" s="25">
        <f t="shared" si="1119"/>
        <v>12539948.460000001</v>
      </c>
      <c r="MG1279" s="25">
        <f t="shared" ref="MG1279:MI1286" si="1120">LO1279*MA1279</f>
        <v>1848143.59</v>
      </c>
      <c r="MH1279" s="25">
        <f t="shared" si="1120"/>
        <v>1664235.5</v>
      </c>
      <c r="MI1279" s="25">
        <f t="shared" si="1120"/>
        <v>1563376.81</v>
      </c>
      <c r="MJ1279" s="30">
        <v>431</v>
      </c>
      <c r="MK1279" s="30">
        <v>431</v>
      </c>
      <c r="ML1279" s="30">
        <v>431</v>
      </c>
      <c r="MM1279" s="25">
        <f t="shared" ref="MM1279:MM1286" si="1121">$F1279*MJ1279</f>
        <v>10959468</v>
      </c>
      <c r="MN1279" s="25">
        <f t="shared" ref="MN1279:MN1286" si="1122">$G1279*MK1279</f>
        <v>11027135</v>
      </c>
      <c r="MO1279" s="25">
        <f t="shared" ref="MO1279:MO1286" si="1123">$H1279*ML1279</f>
        <v>11115490</v>
      </c>
      <c r="MP1279" s="25">
        <f t="shared" ref="MP1279:MP1286" si="1124">$I1279*MJ1279</f>
        <v>2585991.38</v>
      </c>
      <c r="MQ1279" s="25">
        <f t="shared" ref="MQ1279:MQ1286" si="1125">$J1279*MK1279</f>
        <v>2612963.36</v>
      </c>
      <c r="MR1279" s="25">
        <f t="shared" ref="MR1279:MR1286" si="1126">$K1279*ML1279</f>
        <v>2646357.2400000002</v>
      </c>
      <c r="MS1279" s="25">
        <f>$F1279*MS$1309</f>
        <v>26822.35</v>
      </c>
      <c r="MT1279" s="25">
        <f>$G1279*MT$1309</f>
        <v>28214.61</v>
      </c>
      <c r="MU1279" s="25">
        <f>$H1279*MU$1309</f>
        <v>29540.13</v>
      </c>
      <c r="MV1279" s="25">
        <f>$I1279*MV$1309</f>
        <v>5042.57</v>
      </c>
      <c r="MW1279" s="25">
        <f>$J1279*MW$1309</f>
        <v>4231.25</v>
      </c>
      <c r="MX1279" s="25">
        <f>$K1279*MX$1309</f>
        <v>3693.01</v>
      </c>
      <c r="MY1279" s="25">
        <f t="shared" ref="MY1279:NA1286" si="1127">MJ1279*MS1279</f>
        <v>11560432.85</v>
      </c>
      <c r="MZ1279" s="25">
        <f t="shared" si="1127"/>
        <v>12160496.91</v>
      </c>
      <c r="NA1279" s="25">
        <f t="shared" si="1127"/>
        <v>12731796.029999999</v>
      </c>
      <c r="NB1279" s="25">
        <f t="shared" ref="NB1279:ND1286" si="1128">MJ1279*MV1279</f>
        <v>2173347.67</v>
      </c>
      <c r="NC1279" s="25">
        <f t="shared" si="1128"/>
        <v>1823668.75</v>
      </c>
      <c r="ND1279" s="25">
        <f t="shared" si="1128"/>
        <v>1591687.31</v>
      </c>
      <c r="NE1279" s="30">
        <v>295</v>
      </c>
      <c r="NF1279" s="30">
        <v>295</v>
      </c>
      <c r="NG1279" s="30">
        <v>295</v>
      </c>
      <c r="NH1279" s="25">
        <f t="shared" ref="NH1279:NH1286" si="1129">$F1279*NE1279</f>
        <v>7501260</v>
      </c>
      <c r="NI1279" s="25">
        <f t="shared" ref="NI1279:NI1286" si="1130">$G1279*NF1279</f>
        <v>7547575</v>
      </c>
      <c r="NJ1279" s="25">
        <f t="shared" ref="NJ1279:NJ1286" si="1131">$H1279*NG1279</f>
        <v>7608050</v>
      </c>
      <c r="NK1279" s="25">
        <f t="shared" ref="NK1279:NK1286" si="1132">$I1279*NE1279</f>
        <v>1769994.1</v>
      </c>
      <c r="NL1279" s="25">
        <f t="shared" ref="NL1279:NL1286" si="1133">$J1279*NF1279</f>
        <v>1788455.2</v>
      </c>
      <c r="NM1279" s="25">
        <f t="shared" ref="NM1279:NM1286" si="1134">$K1279*NG1279</f>
        <v>1811311.8</v>
      </c>
      <c r="NN1279" s="25">
        <f>$F1279*NN$1309</f>
        <v>26665.16</v>
      </c>
      <c r="NO1279" s="25">
        <f>$G1279*NO$1309</f>
        <v>27963.23</v>
      </c>
      <c r="NP1279" s="25">
        <f>$H1279*NP$1309</f>
        <v>29204.080000000002</v>
      </c>
      <c r="NQ1279" s="25">
        <f>$I1279*NQ$1309</f>
        <v>5680.45</v>
      </c>
      <c r="NR1279" s="25">
        <f>$J1279*NR$1309</f>
        <v>5123.72</v>
      </c>
      <c r="NS1279" s="25">
        <f>$K1279*NS$1309</f>
        <v>4686.03</v>
      </c>
      <c r="NT1279" s="25">
        <f t="shared" ref="NT1279:NV1286" si="1135">NE1279*NN1279</f>
        <v>7866222.2000000002</v>
      </c>
      <c r="NU1279" s="25">
        <f t="shared" si="1135"/>
        <v>8249152.8499999996</v>
      </c>
      <c r="NV1279" s="25">
        <f t="shared" si="1135"/>
        <v>8615203.5999999996</v>
      </c>
      <c r="NW1279" s="25">
        <f t="shared" ref="NW1279:NY1286" si="1136">NE1279*NQ1279</f>
        <v>1675732.75</v>
      </c>
      <c r="NX1279" s="25">
        <f t="shared" si="1136"/>
        <v>1511497.4</v>
      </c>
      <c r="NY1279" s="25">
        <f t="shared" si="1136"/>
        <v>1382378.85</v>
      </c>
      <c r="NZ1279" s="30">
        <v>164</v>
      </c>
      <c r="OA1279" s="30">
        <v>164</v>
      </c>
      <c r="OB1279" s="30">
        <v>164</v>
      </c>
      <c r="OC1279" s="25">
        <f t="shared" ref="OC1279:OC1286" si="1137">$F1279*NZ1279</f>
        <v>4170192</v>
      </c>
      <c r="OD1279" s="25">
        <f t="shared" ref="OD1279:OD1286" si="1138">$G1279*OA1279</f>
        <v>4195940</v>
      </c>
      <c r="OE1279" s="25">
        <f t="shared" ref="OE1279:OE1286" si="1139">$H1279*OB1279</f>
        <v>4229560</v>
      </c>
      <c r="OF1279" s="25">
        <f t="shared" ref="OF1279:OF1286" si="1140">$I1279*NZ1279</f>
        <v>983996.72</v>
      </c>
      <c r="OG1279" s="25">
        <f t="shared" ref="OG1279:OG1286" si="1141">$J1279*OA1279</f>
        <v>994259.84</v>
      </c>
      <c r="OH1279" s="25">
        <f t="shared" ref="OH1279:OH1286" si="1142">$K1279*OB1279</f>
        <v>1006966.56</v>
      </c>
      <c r="OI1279" s="25">
        <f>$F1279*OI$1309</f>
        <v>26589.91</v>
      </c>
      <c r="OJ1279" s="25">
        <f>$G1279*OJ$1309</f>
        <v>28059.77</v>
      </c>
      <c r="OK1279" s="25">
        <f>$H1279*OK$1309</f>
        <v>29457.91</v>
      </c>
      <c r="OL1279" s="25">
        <f>$I1279*OL$1309</f>
        <v>6104.29</v>
      </c>
      <c r="OM1279" s="25">
        <f>$J1279*OM$1309</f>
        <v>5686.76</v>
      </c>
      <c r="ON1279" s="25">
        <f>$K1279*ON$1309</f>
        <v>5391.41</v>
      </c>
      <c r="OO1279" s="25">
        <f t="shared" ref="OO1279:OQ1286" si="1143">NZ1279*OI1279</f>
        <v>4360745.24</v>
      </c>
      <c r="OP1279" s="25">
        <f t="shared" si="1143"/>
        <v>4601802.28</v>
      </c>
      <c r="OQ1279" s="25">
        <f t="shared" si="1143"/>
        <v>4831097.24</v>
      </c>
      <c r="OR1279" s="25">
        <f t="shared" ref="OR1279:OT1286" si="1144">NZ1279*OL1279</f>
        <v>1001103.56</v>
      </c>
      <c r="OS1279" s="25">
        <f t="shared" si="1144"/>
        <v>932628.64</v>
      </c>
      <c r="OT1279" s="25">
        <f t="shared" si="1144"/>
        <v>884191.24</v>
      </c>
      <c r="OU1279" s="30">
        <v>338</v>
      </c>
      <c r="OV1279" s="30">
        <v>338</v>
      </c>
      <c r="OW1279" s="30">
        <v>338</v>
      </c>
      <c r="OX1279" s="25">
        <f t="shared" ref="OX1279:OX1286" si="1145">$F1279*OU1279</f>
        <v>8594664</v>
      </c>
      <c r="OY1279" s="25">
        <f t="shared" ref="OY1279:OY1286" si="1146">$G1279*OV1279</f>
        <v>8647730</v>
      </c>
      <c r="OZ1279" s="25">
        <f t="shared" ref="OZ1279:OZ1286" si="1147">$H1279*OW1279</f>
        <v>8717020</v>
      </c>
      <c r="PA1279" s="25">
        <f t="shared" ref="PA1279:PA1286" si="1148">$I1279*OU1279</f>
        <v>2027993.24</v>
      </c>
      <c r="PB1279" s="25">
        <f t="shared" ref="PB1279:PB1286" si="1149">$J1279*OV1279</f>
        <v>2049145.28</v>
      </c>
      <c r="PC1279" s="25">
        <f t="shared" ref="PC1279:PC1286" si="1150">$K1279*OW1279</f>
        <v>2075333.52</v>
      </c>
      <c r="PD1279" s="25">
        <f>$F1279*PD$1309</f>
        <v>26875.47</v>
      </c>
      <c r="PE1279" s="25">
        <f>$G1279*PE$1309</f>
        <v>28309.49</v>
      </c>
      <c r="PF1279" s="25">
        <f>$H1279*PF$1309</f>
        <v>29670.1</v>
      </c>
      <c r="PG1279" s="25">
        <f>$I1279*PG$1309</f>
        <v>5146.12</v>
      </c>
      <c r="PH1279" s="25">
        <f>$J1279*PH$1309</f>
        <v>4791.5</v>
      </c>
      <c r="PI1279" s="25">
        <f>$K1279*PI$1309</f>
        <v>4176.05</v>
      </c>
      <c r="PJ1279" s="25">
        <f t="shared" ref="PJ1279:PL1286" si="1151">OU1279*PD1279</f>
        <v>9083908.8599999994</v>
      </c>
      <c r="PK1279" s="25">
        <f t="shared" si="1151"/>
        <v>9568607.6199999992</v>
      </c>
      <c r="PL1279" s="25">
        <f t="shared" si="1151"/>
        <v>10028493.800000001</v>
      </c>
      <c r="PM1279" s="25">
        <f t="shared" ref="PM1279:PO1286" si="1152">OU1279*PG1279</f>
        <v>1739388.56</v>
      </c>
      <c r="PN1279" s="25">
        <f t="shared" si="1152"/>
        <v>1619527</v>
      </c>
      <c r="PO1279" s="25">
        <f t="shared" si="1152"/>
        <v>1411504.9</v>
      </c>
      <c r="PP1279" s="30">
        <v>650</v>
      </c>
      <c r="PQ1279" s="30">
        <v>650</v>
      </c>
      <c r="PR1279" s="30">
        <v>650</v>
      </c>
      <c r="PS1279" s="25">
        <f t="shared" ref="PS1279:PS1286" si="1153">$F1279*PP1279</f>
        <v>16528200</v>
      </c>
      <c r="PT1279" s="25">
        <f t="shared" ref="PT1279:PT1286" si="1154">$G1279*PQ1279</f>
        <v>16630250</v>
      </c>
      <c r="PU1279" s="25">
        <f t="shared" ref="PU1279:PU1286" si="1155">$H1279*PR1279</f>
        <v>16763500</v>
      </c>
      <c r="PV1279" s="25">
        <f t="shared" ref="PV1279:PV1286" si="1156">$I1279*PP1279</f>
        <v>3899987</v>
      </c>
      <c r="PW1279" s="25">
        <f t="shared" ref="PW1279:PW1286" si="1157">$J1279*PQ1279</f>
        <v>3940664</v>
      </c>
      <c r="PX1279" s="25">
        <f t="shared" ref="PX1279:PX1286" si="1158">$K1279*PR1279</f>
        <v>3991026</v>
      </c>
      <c r="PY1279" s="25">
        <f>$F1279*PY$1309</f>
        <v>26793.56</v>
      </c>
      <c r="PZ1279" s="25">
        <f>$G1279*PZ$1309</f>
        <v>28177.27</v>
      </c>
      <c r="QA1279" s="25">
        <f>$H1279*QA$1309</f>
        <v>29493.02</v>
      </c>
      <c r="QB1279" s="25">
        <f>$I1279*QB$1309</f>
        <v>6253.44</v>
      </c>
      <c r="QC1279" s="25">
        <f>$J1279*QC$1309</f>
        <v>5641.4</v>
      </c>
      <c r="QD1279" s="25">
        <f>$K1279*QD$1309</f>
        <v>5216.88</v>
      </c>
      <c r="QE1279" s="25">
        <f t="shared" ref="QE1279:QG1286" si="1159">PP1279*PY1279</f>
        <v>17415814</v>
      </c>
      <c r="QF1279" s="25">
        <f t="shared" si="1159"/>
        <v>18315225.5</v>
      </c>
      <c r="QG1279" s="25">
        <f t="shared" si="1159"/>
        <v>19170463</v>
      </c>
      <c r="QH1279" s="25">
        <f t="shared" ref="QH1279:QJ1286" si="1160">PP1279*QB1279</f>
        <v>4064736</v>
      </c>
      <c r="QI1279" s="25">
        <f t="shared" si="1160"/>
        <v>3666910</v>
      </c>
      <c r="QJ1279" s="25">
        <f t="shared" si="1160"/>
        <v>3390972</v>
      </c>
      <c r="QK1279" s="30">
        <v>466</v>
      </c>
      <c r="QL1279" s="30">
        <v>466</v>
      </c>
      <c r="QM1279" s="30">
        <v>466</v>
      </c>
      <c r="QN1279" s="25">
        <f t="shared" ref="QN1279:QN1286" si="1161">$F1279*QK1279</f>
        <v>11849448</v>
      </c>
      <c r="QO1279" s="25">
        <f t="shared" ref="QO1279:QO1286" si="1162">$G1279*QL1279</f>
        <v>11922610</v>
      </c>
      <c r="QP1279" s="25">
        <f t="shared" ref="QP1279:QP1286" si="1163">$H1279*QM1279</f>
        <v>12018140</v>
      </c>
      <c r="QQ1279" s="25">
        <f t="shared" ref="QQ1279:QQ1286" si="1164">$I1279*QK1279</f>
        <v>2795990.68</v>
      </c>
      <c r="QR1279" s="25">
        <f t="shared" ref="QR1279:QR1286" si="1165">$J1279*QL1279</f>
        <v>2825152.96</v>
      </c>
      <c r="QS1279" s="25">
        <f t="shared" ref="QS1279:QS1286" si="1166">$K1279*QM1279</f>
        <v>2861258.64</v>
      </c>
      <c r="QT1279" s="25">
        <f>$F1279*QT$1309</f>
        <v>26649.84</v>
      </c>
      <c r="QU1279" s="25">
        <f>$G1279*QU$1309</f>
        <v>27955.53</v>
      </c>
      <c r="QV1279" s="25">
        <f>$H1279*QV$1309</f>
        <v>29204.17</v>
      </c>
      <c r="QW1279" s="25">
        <f>$I1279*QW$1309</f>
        <v>4205.16</v>
      </c>
      <c r="QX1279" s="25">
        <f>$J1279*QX$1309</f>
        <v>3911.4</v>
      </c>
      <c r="QY1279" s="25">
        <f>$K1279*QY$1309</f>
        <v>3477.77</v>
      </c>
      <c r="QZ1279" s="25">
        <f t="shared" ref="QZ1279:RB1286" si="1167">QK1279*QT1279</f>
        <v>12418825.439999999</v>
      </c>
      <c r="RA1279" s="25">
        <f t="shared" si="1167"/>
        <v>13027276.98</v>
      </c>
      <c r="RB1279" s="25">
        <f t="shared" si="1167"/>
        <v>13609143.220000001</v>
      </c>
      <c r="RC1279" s="25">
        <f t="shared" ref="RC1279:RE1286" si="1168">QK1279*QW1279</f>
        <v>1959604.56</v>
      </c>
      <c r="RD1279" s="25">
        <f t="shared" si="1168"/>
        <v>1822712.4</v>
      </c>
      <c r="RE1279" s="25">
        <f t="shared" si="1168"/>
        <v>1620640.82</v>
      </c>
      <c r="RF1279" s="30">
        <v>295</v>
      </c>
      <c r="RG1279" s="30">
        <v>295</v>
      </c>
      <c r="RH1279" s="30">
        <v>295</v>
      </c>
      <c r="RI1279" s="25">
        <f t="shared" ref="RI1279:RI1286" si="1169">$F1279*RF1279</f>
        <v>7501260</v>
      </c>
      <c r="RJ1279" s="25">
        <f t="shared" ref="RJ1279:RJ1286" si="1170">$G1279*RG1279</f>
        <v>7547575</v>
      </c>
      <c r="RK1279" s="25">
        <f t="shared" ref="RK1279:RK1286" si="1171">$H1279*RH1279</f>
        <v>7608050</v>
      </c>
      <c r="RL1279" s="25">
        <f t="shared" ref="RL1279:RL1286" si="1172">$I1279*RF1279</f>
        <v>1769994.1</v>
      </c>
      <c r="RM1279" s="25">
        <f t="shared" ref="RM1279:RM1286" si="1173">$J1279*RG1279</f>
        <v>1788455.2</v>
      </c>
      <c r="RN1279" s="25">
        <f t="shared" ref="RN1279:RN1286" si="1174">$K1279*RH1279</f>
        <v>1811311.8</v>
      </c>
      <c r="RO1279" s="25">
        <f>$F1279*RO$1309</f>
        <v>27374.84</v>
      </c>
      <c r="RP1279" s="25">
        <f>$G1279*RP$1309</f>
        <v>28707.4</v>
      </c>
      <c r="RQ1279" s="25">
        <f>$H1279*RQ$1309</f>
        <v>29984.44</v>
      </c>
      <c r="RR1279" s="25">
        <f>$I1279*RR$1309</f>
        <v>4952.95</v>
      </c>
      <c r="RS1279" s="25">
        <f>$J1279*RS$1309</f>
        <v>4180.8599999999997</v>
      </c>
      <c r="RT1279" s="25">
        <f>$K1279*RT$1309</f>
        <v>3739.62</v>
      </c>
      <c r="RU1279" s="25">
        <f t="shared" ref="RU1279:RW1286" si="1175">RF1279*RO1279</f>
        <v>8075577.7999999998</v>
      </c>
      <c r="RV1279" s="25">
        <f t="shared" si="1175"/>
        <v>8468683</v>
      </c>
      <c r="RW1279" s="25">
        <f t="shared" si="1175"/>
        <v>8845409.8000000007</v>
      </c>
      <c r="RX1279" s="25">
        <f t="shared" ref="RX1279:RZ1286" si="1176">RF1279*RR1279</f>
        <v>1461120.25</v>
      </c>
      <c r="RY1279" s="25">
        <f t="shared" si="1176"/>
        <v>1233353.7</v>
      </c>
      <c r="RZ1279" s="25">
        <f t="shared" si="1176"/>
        <v>1103187.8999999999</v>
      </c>
      <c r="SA1279" s="30">
        <v>181</v>
      </c>
      <c r="SB1279" s="30">
        <v>181</v>
      </c>
      <c r="SC1279" s="30">
        <v>181</v>
      </c>
      <c r="SD1279" s="25">
        <f t="shared" ref="SD1279:SD1286" si="1177">$F1279*SA1279</f>
        <v>4602468</v>
      </c>
      <c r="SE1279" s="25">
        <f t="shared" ref="SE1279:SE1286" si="1178">$G1279*SB1279</f>
        <v>4630885</v>
      </c>
      <c r="SF1279" s="25">
        <f t="shared" ref="SF1279:SF1286" si="1179">$H1279*SC1279</f>
        <v>4667990</v>
      </c>
      <c r="SG1279" s="25">
        <f t="shared" ref="SG1279:SG1286" si="1180">$I1279*SA1279</f>
        <v>1085996.3799999999</v>
      </c>
      <c r="SH1279" s="25">
        <f t="shared" ref="SH1279:SH1286" si="1181">$J1279*SB1279</f>
        <v>1097323.3600000001</v>
      </c>
      <c r="SI1279" s="25">
        <f t="shared" ref="SI1279:SI1286" si="1182">$K1279*SC1279</f>
        <v>1111347.24</v>
      </c>
      <c r="SJ1279" s="25">
        <f>$F1279*SJ$1309</f>
        <v>26895.97</v>
      </c>
      <c r="SK1279" s="25">
        <f>$G1279*SK$1309</f>
        <v>28284.39</v>
      </c>
      <c r="SL1279" s="25">
        <f>$H1279*SL$1309</f>
        <v>29611.1</v>
      </c>
      <c r="SM1279" s="25">
        <f>$I1279*SM$1309</f>
        <v>8703.7800000000007</v>
      </c>
      <c r="SN1279" s="25">
        <f>$J1279*SN$1309</f>
        <v>7426.97</v>
      </c>
      <c r="SO1279" s="25">
        <f>$K1279*SO$1309</f>
        <v>6749.54</v>
      </c>
      <c r="SP1279" s="25">
        <f t="shared" ref="SP1279:SR1286" si="1183">SA1279*SJ1279</f>
        <v>4868170.57</v>
      </c>
      <c r="SQ1279" s="25">
        <f t="shared" si="1183"/>
        <v>5119474.59</v>
      </c>
      <c r="SR1279" s="25">
        <f t="shared" si="1183"/>
        <v>5359609.0999999996</v>
      </c>
      <c r="SS1279" s="25">
        <f t="shared" ref="SS1279:SU1286" si="1184">SA1279*SM1279</f>
        <v>1575384.18</v>
      </c>
      <c r="ST1279" s="25">
        <f t="shared" si="1184"/>
        <v>1344281.57</v>
      </c>
      <c r="SU1279" s="25">
        <f t="shared" si="1184"/>
        <v>1221666.74</v>
      </c>
      <c r="SV1279" s="30">
        <v>522</v>
      </c>
      <c r="SW1279" s="30">
        <v>522</v>
      </c>
      <c r="SX1279" s="30">
        <v>522</v>
      </c>
      <c r="SY1279" s="25">
        <f t="shared" ref="SY1279:SY1286" si="1185">$F1279*SV1279</f>
        <v>13273416</v>
      </c>
      <c r="SZ1279" s="25">
        <f t="shared" ref="SZ1279:SZ1286" si="1186">$G1279*SW1279</f>
        <v>13355370</v>
      </c>
      <c r="TA1279" s="25">
        <f t="shared" ref="TA1279:TA1286" si="1187">$H1279*SX1279</f>
        <v>13462380</v>
      </c>
      <c r="TB1279" s="25">
        <f t="shared" ref="TB1279:TB1286" si="1188">$I1279*SV1279</f>
        <v>3131989.56</v>
      </c>
      <c r="TC1279" s="25">
        <f t="shared" ref="TC1279:TC1286" si="1189">$J1279*SW1279</f>
        <v>3164656.32</v>
      </c>
      <c r="TD1279" s="25">
        <f t="shared" ref="TD1279:TD1286" si="1190">$K1279*SX1279</f>
        <v>3205100.88</v>
      </c>
      <c r="TE1279" s="25">
        <f>$F1279*TE$1309</f>
        <v>26754.36</v>
      </c>
      <c r="TF1279" s="25">
        <f>$G1279*TF$1309</f>
        <v>28088.78</v>
      </c>
      <c r="TG1279" s="25">
        <f>$H1279*TG$1309</f>
        <v>29363.19</v>
      </c>
      <c r="TH1279" s="25">
        <f>$I1279*TH$1309</f>
        <v>5221.6099999999997</v>
      </c>
      <c r="TI1279" s="25">
        <f>$J1279*TI$1309</f>
        <v>4535.93</v>
      </c>
      <c r="TJ1279" s="25">
        <f>$K1279*TJ$1309</f>
        <v>4059.13</v>
      </c>
      <c r="TK1279" s="25">
        <f t="shared" ref="TK1279:TM1286" si="1191">SV1279*TE1279</f>
        <v>13965775.92</v>
      </c>
      <c r="TL1279" s="25">
        <f t="shared" si="1191"/>
        <v>14662343.16</v>
      </c>
      <c r="TM1279" s="25">
        <f t="shared" si="1191"/>
        <v>15327585.18</v>
      </c>
      <c r="TN1279" s="25">
        <f t="shared" ref="TN1279:TP1286" si="1192">SV1279*TH1279</f>
        <v>2725680.42</v>
      </c>
      <c r="TO1279" s="25">
        <f t="shared" si="1192"/>
        <v>2367755.46</v>
      </c>
      <c r="TP1279" s="25">
        <f t="shared" si="1192"/>
        <v>2118865.86</v>
      </c>
      <c r="TQ1279" s="30">
        <v>289</v>
      </c>
      <c r="TR1279" s="30">
        <v>289</v>
      </c>
      <c r="TS1279" s="30">
        <v>289</v>
      </c>
      <c r="TT1279" s="25">
        <f t="shared" ref="TT1279:TT1286" si="1193">$F1279*TQ1279</f>
        <v>7348692</v>
      </c>
      <c r="TU1279" s="25">
        <f t="shared" ref="TU1279:TU1286" si="1194">$G1279*TR1279</f>
        <v>7394065</v>
      </c>
      <c r="TV1279" s="25">
        <f t="shared" ref="TV1279:TV1286" si="1195">$H1279*TS1279</f>
        <v>7453310</v>
      </c>
      <c r="TW1279" s="25">
        <f t="shared" ref="TW1279:TW1286" si="1196">$I1279*TQ1279</f>
        <v>1733994.22</v>
      </c>
      <c r="TX1279" s="25">
        <f t="shared" ref="TX1279:TX1286" si="1197">$J1279*TR1279</f>
        <v>1752079.84</v>
      </c>
      <c r="TY1279" s="25">
        <f t="shared" ref="TY1279:TY1286" si="1198">$K1279*TS1279</f>
        <v>1774471.56</v>
      </c>
      <c r="TZ1279" s="25">
        <f>$F1279*TZ$1309</f>
        <v>26455.34</v>
      </c>
      <c r="UA1279" s="25">
        <f>$G1279*UA$1309</f>
        <v>27797.61</v>
      </c>
      <c r="UB1279" s="25">
        <f>$H1279*UB$1309</f>
        <v>29079.59</v>
      </c>
      <c r="UC1279" s="25">
        <f>$I1279*UC$1309</f>
        <v>5984.64</v>
      </c>
      <c r="UD1279" s="25">
        <f>$J1279*UD$1309</f>
        <v>5604.69</v>
      </c>
      <c r="UE1279" s="25">
        <f>$K1279*UE$1309</f>
        <v>5111.1099999999997</v>
      </c>
      <c r="UF1279" s="25">
        <f t="shared" ref="UF1279:UH1286" si="1199">TQ1279*TZ1279</f>
        <v>7645593.2599999998</v>
      </c>
      <c r="UG1279" s="25">
        <f t="shared" si="1199"/>
        <v>8033509.29</v>
      </c>
      <c r="UH1279" s="25">
        <f t="shared" si="1199"/>
        <v>8404001.5099999998</v>
      </c>
      <c r="UI1279" s="25">
        <f t="shared" ref="UI1279:UK1286" si="1200">TQ1279*UC1279</f>
        <v>1729560.96</v>
      </c>
      <c r="UJ1279" s="25">
        <f t="shared" si="1200"/>
        <v>1619755.41</v>
      </c>
      <c r="UK1279" s="25">
        <f t="shared" si="1200"/>
        <v>1477110.79</v>
      </c>
      <c r="UL1279" s="30">
        <v>614</v>
      </c>
      <c r="UM1279" s="30">
        <v>614</v>
      </c>
      <c r="UN1279" s="30">
        <v>614</v>
      </c>
      <c r="UO1279" s="25">
        <f t="shared" ref="UO1279:UO1286" si="1201">$F1279*UL1279</f>
        <v>15612792</v>
      </c>
      <c r="UP1279" s="25">
        <f t="shared" ref="UP1279:UP1286" si="1202">$G1279*UM1279</f>
        <v>15709190</v>
      </c>
      <c r="UQ1279" s="25">
        <f t="shared" ref="UQ1279:UQ1286" si="1203">$H1279*UN1279</f>
        <v>15835060</v>
      </c>
      <c r="UR1279" s="25">
        <f t="shared" ref="UR1279:UR1286" si="1204">$I1279*UL1279</f>
        <v>3683987.72</v>
      </c>
      <c r="US1279" s="25">
        <f t="shared" ref="US1279:US1286" si="1205">$J1279*UM1279</f>
        <v>3722411.84</v>
      </c>
      <c r="UT1279" s="25">
        <f t="shared" ref="UT1279:UT1286" si="1206">$K1279*UN1279</f>
        <v>3769984.56</v>
      </c>
      <c r="UU1279" s="25">
        <f>$F1279*UU$1309</f>
        <v>26805.65</v>
      </c>
      <c r="UV1279" s="25">
        <f>$G1279*UV$1309</f>
        <v>28229.22</v>
      </c>
      <c r="UW1279" s="25">
        <f>$H1279*UW$1309</f>
        <v>29572.46</v>
      </c>
      <c r="UX1279" s="25">
        <f>$I1279*UX$1309</f>
        <v>2832.74</v>
      </c>
      <c r="UY1279" s="25">
        <f>$J1279*UY$1309</f>
        <v>2880.39</v>
      </c>
      <c r="UZ1279" s="25">
        <f>$K1279*UZ$1309</f>
        <v>2505.56</v>
      </c>
      <c r="VA1279" s="25">
        <f t="shared" ref="VA1279:VC1286" si="1207">UL1279*UU1279</f>
        <v>16458669.1</v>
      </c>
      <c r="VB1279" s="25">
        <f t="shared" si="1207"/>
        <v>17332741.079999998</v>
      </c>
      <c r="VC1279" s="25">
        <f t="shared" si="1207"/>
        <v>18157490.440000001</v>
      </c>
      <c r="VD1279" s="25">
        <f t="shared" ref="VD1279:VF1286" si="1208">UL1279*UX1279</f>
        <v>1739302.36</v>
      </c>
      <c r="VE1279" s="25">
        <f t="shared" si="1208"/>
        <v>1768559.46</v>
      </c>
      <c r="VF1279" s="25">
        <f t="shared" si="1208"/>
        <v>1538413.84</v>
      </c>
      <c r="VG1279" s="30">
        <v>563</v>
      </c>
      <c r="VH1279" s="30">
        <v>563</v>
      </c>
      <c r="VI1279" s="30">
        <v>563</v>
      </c>
      <c r="VJ1279" s="25">
        <f t="shared" ref="VJ1279:VJ1286" si="1209">$F1279*VG1279</f>
        <v>14315964</v>
      </c>
      <c r="VK1279" s="25">
        <f t="shared" ref="VK1279:VK1286" si="1210">$G1279*VH1279</f>
        <v>14404355</v>
      </c>
      <c r="VL1279" s="25">
        <f t="shared" ref="VL1279:VL1286" si="1211">$H1279*VI1279</f>
        <v>14519770</v>
      </c>
      <c r="VM1279" s="25">
        <f t="shared" ref="VM1279:VM1286" si="1212">$I1279*VG1279</f>
        <v>3377988.74</v>
      </c>
      <c r="VN1279" s="25">
        <f t="shared" ref="VN1279:VN1286" si="1213">$J1279*VH1279</f>
        <v>3413221.28</v>
      </c>
      <c r="VO1279" s="25">
        <f t="shared" ref="VO1279:VO1286" si="1214">$K1279*VI1279</f>
        <v>3456842.52</v>
      </c>
      <c r="VP1279" s="25">
        <f>$F1279*VP$1309</f>
        <v>26537.08</v>
      </c>
      <c r="VQ1279" s="25">
        <f>$G1279*VQ$1309</f>
        <v>27808.75</v>
      </c>
      <c r="VR1279" s="25">
        <f>$H1279*VR$1309</f>
        <v>29028.12</v>
      </c>
      <c r="VS1279" s="25">
        <f>$I1279*VS$1309</f>
        <v>3814.69</v>
      </c>
      <c r="VT1279" s="25">
        <f>$J1279*VT$1309</f>
        <v>3584.63</v>
      </c>
      <c r="VU1279" s="25">
        <f>$K1279*VU$1309</f>
        <v>3179.3</v>
      </c>
      <c r="VV1279" s="25">
        <f t="shared" ref="VV1279:VX1286" si="1215">VG1279*VP1279</f>
        <v>14940376.039999999</v>
      </c>
      <c r="VW1279" s="25">
        <f t="shared" si="1215"/>
        <v>15656326.25</v>
      </c>
      <c r="VX1279" s="25">
        <f t="shared" si="1215"/>
        <v>16342831.560000001</v>
      </c>
      <c r="VY1279" s="25">
        <f t="shared" ref="VY1279:WA1286" si="1216">VG1279*VS1279</f>
        <v>2147670.4700000002</v>
      </c>
      <c r="VZ1279" s="25">
        <f t="shared" si="1216"/>
        <v>2018146.69</v>
      </c>
      <c r="WA1279" s="25">
        <f t="shared" si="1216"/>
        <v>1789945.9</v>
      </c>
      <c r="WB1279" s="30">
        <v>466</v>
      </c>
      <c r="WC1279" s="30">
        <v>466</v>
      </c>
      <c r="WD1279" s="30">
        <v>466</v>
      </c>
      <c r="WE1279" s="25">
        <f t="shared" ref="WE1279:WE1286" si="1217">$F1279*WB1279</f>
        <v>11849448</v>
      </c>
      <c r="WF1279" s="25">
        <f t="shared" ref="WF1279:WF1286" si="1218">$G1279*WC1279</f>
        <v>11922610</v>
      </c>
      <c r="WG1279" s="25">
        <f t="shared" ref="WG1279:WG1286" si="1219">$H1279*WD1279</f>
        <v>12018140</v>
      </c>
      <c r="WH1279" s="25">
        <f t="shared" ref="WH1279:WH1286" si="1220">$I1279*WB1279</f>
        <v>2795990.68</v>
      </c>
      <c r="WI1279" s="25">
        <f t="shared" ref="WI1279:WI1286" si="1221">$J1279*WC1279</f>
        <v>2825152.96</v>
      </c>
      <c r="WJ1279" s="25">
        <f t="shared" ref="WJ1279:WJ1286" si="1222">$K1279*WD1279</f>
        <v>2861258.64</v>
      </c>
      <c r="WK1279" s="25">
        <f>$F1279*WK$1309</f>
        <v>26815.06</v>
      </c>
      <c r="WL1279" s="25">
        <f>$G1279*WL$1309</f>
        <v>28193.360000000001</v>
      </c>
      <c r="WM1279" s="25">
        <f>$H1279*WM$1309</f>
        <v>29502.27</v>
      </c>
      <c r="WN1279" s="25">
        <f>$I1279*WN$1309</f>
        <v>4565.6000000000004</v>
      </c>
      <c r="WO1279" s="25">
        <f>$J1279*WO$1309</f>
        <v>4139.4799999999996</v>
      </c>
      <c r="WP1279" s="25">
        <f>$K1279*WP$1309</f>
        <v>3642.86</v>
      </c>
      <c r="WQ1279" s="25">
        <f t="shared" ref="WQ1279:WS1286" si="1223">WB1279*WK1279</f>
        <v>12495817.960000001</v>
      </c>
      <c r="WR1279" s="25">
        <f t="shared" si="1223"/>
        <v>13138105.76</v>
      </c>
      <c r="WS1279" s="25">
        <f t="shared" si="1223"/>
        <v>13748057.82</v>
      </c>
      <c r="WT1279" s="25">
        <f t="shared" ref="WT1279:WV1286" si="1224">WB1279*WN1279</f>
        <v>2127569.6</v>
      </c>
      <c r="WU1279" s="25">
        <f t="shared" si="1224"/>
        <v>1928997.68</v>
      </c>
      <c r="WV1279" s="25">
        <f t="shared" si="1224"/>
        <v>1697572.76</v>
      </c>
      <c r="WW1279" s="30">
        <v>589</v>
      </c>
      <c r="WX1279" s="30">
        <v>589</v>
      </c>
      <c r="WY1279" s="30">
        <v>589</v>
      </c>
      <c r="WZ1279" s="25">
        <f t="shared" ref="WZ1279:WZ1286" si="1225">$F1279*WW1279</f>
        <v>14977092</v>
      </c>
      <c r="XA1279" s="25">
        <f t="shared" ref="XA1279:XA1286" si="1226">$G1279*WX1279</f>
        <v>15069565</v>
      </c>
      <c r="XB1279" s="25">
        <f t="shared" ref="XB1279:XB1286" si="1227">$H1279*WY1279</f>
        <v>15190310</v>
      </c>
      <c r="XC1279" s="25">
        <f t="shared" ref="XC1279:XC1286" si="1228">$I1279*WW1279</f>
        <v>3533988.22</v>
      </c>
      <c r="XD1279" s="25">
        <f t="shared" ref="XD1279:XD1286" si="1229">$J1279*WX1279</f>
        <v>3570847.84</v>
      </c>
      <c r="XE1279" s="25">
        <f t="shared" ref="XE1279:XE1286" si="1230">$K1279*WY1279</f>
        <v>3616483.56</v>
      </c>
      <c r="XF1279" s="25">
        <f>$F1279*XF$1309</f>
        <v>26743.49</v>
      </c>
      <c r="XG1279" s="25">
        <f>$G1279*XG$1309</f>
        <v>28063.98</v>
      </c>
      <c r="XH1279" s="25">
        <f>$H1279*XH$1309</f>
        <v>29323.26</v>
      </c>
      <c r="XI1279" s="25">
        <f>$I1279*XI$1309</f>
        <v>3262.06</v>
      </c>
      <c r="XJ1279" s="25">
        <f>$J1279*XJ$1309</f>
        <v>3106.26</v>
      </c>
      <c r="XK1279" s="25">
        <f>$K1279*XK$1309</f>
        <v>2777.52</v>
      </c>
      <c r="XL1279" s="25">
        <f t="shared" ref="XL1279:XN1286" si="1231">WW1279*XF1279</f>
        <v>15751915.609999999</v>
      </c>
      <c r="XM1279" s="25">
        <f t="shared" si="1231"/>
        <v>16529684.220000001</v>
      </c>
      <c r="XN1279" s="25">
        <f t="shared" si="1231"/>
        <v>17271400.140000001</v>
      </c>
      <c r="XO1279" s="25">
        <f t="shared" ref="XO1279:XQ1286" si="1232">WW1279*XI1279</f>
        <v>1921353.34</v>
      </c>
      <c r="XP1279" s="25">
        <f t="shared" si="1232"/>
        <v>1829587.14</v>
      </c>
      <c r="XQ1279" s="25">
        <f t="shared" si="1232"/>
        <v>1635959.28</v>
      </c>
      <c r="XR1279" s="30"/>
      <c r="XS1279" s="30"/>
      <c r="XT1279" s="30"/>
      <c r="XU1279" s="25">
        <f t="shared" ref="XU1279:XU1286" si="1233">$F1279*XR1279</f>
        <v>0</v>
      </c>
      <c r="XV1279" s="25">
        <f t="shared" ref="XV1279:XV1286" si="1234">$G1279*XS1279</f>
        <v>0</v>
      </c>
      <c r="XW1279" s="25">
        <f t="shared" ref="XW1279:XW1286" si="1235">$H1279*XT1279</f>
        <v>0</v>
      </c>
      <c r="XX1279" s="25">
        <f t="shared" ref="XX1279:XX1286" si="1236">$I1279*XR1279</f>
        <v>0</v>
      </c>
      <c r="XY1279" s="25">
        <f t="shared" ref="XY1279:XY1286" si="1237">$J1279*XS1279</f>
        <v>0</v>
      </c>
      <c r="XZ1279" s="25">
        <f t="shared" ref="XZ1279:XZ1286" si="1238">$K1279*XT1279</f>
        <v>0</v>
      </c>
      <c r="YA1279" s="25">
        <f>$F1279*YA$1309</f>
        <v>0</v>
      </c>
      <c r="YB1279" s="25">
        <f>$G1279*YB$1309</f>
        <v>0</v>
      </c>
      <c r="YC1279" s="25">
        <f>$H1279*YC$1309</f>
        <v>0</v>
      </c>
      <c r="YD1279" s="25">
        <f>$I1279*YD$1309</f>
        <v>0</v>
      </c>
      <c r="YE1279" s="25">
        <f>$J1279*YE$1309</f>
        <v>0</v>
      </c>
      <c r="YF1279" s="25">
        <f>$K1279*YF$1309</f>
        <v>0</v>
      </c>
      <c r="YG1279" s="25">
        <f t="shared" ref="YG1279:YI1286" si="1239">XR1279*YA1279</f>
        <v>0</v>
      </c>
      <c r="YH1279" s="25">
        <f t="shared" si="1239"/>
        <v>0</v>
      </c>
      <c r="YI1279" s="25">
        <f t="shared" si="1239"/>
        <v>0</v>
      </c>
      <c r="YJ1279" s="25">
        <f t="shared" ref="YJ1279:YL1286" si="1240">XR1279*YD1279</f>
        <v>0</v>
      </c>
      <c r="YK1279" s="25">
        <f t="shared" si="1240"/>
        <v>0</v>
      </c>
      <c r="YL1279" s="25">
        <f t="shared" si="1240"/>
        <v>0</v>
      </c>
      <c r="YM1279" s="59">
        <f t="shared" ref="YM1279:YO1286" si="1241">L1279+AG1279+BB1279+BW1279+CR1279+DM1279+EH1279+FC1279+FX1279+GS1279+HN1279+II1279+JD1279+JY1279+KT1279+LO1279+MJ1279+NE1279+NZ1279+OU1279+PP1279+QK1279+RF1279+SA1279+SV1279+TQ1279+UL1279+VG1279+WB1279+WW1279+XR1279</f>
        <v>11066</v>
      </c>
      <c r="YN1279" s="59">
        <f t="shared" si="1241"/>
        <v>11066</v>
      </c>
      <c r="YO1279" s="59">
        <f t="shared" si="1241"/>
        <v>11066</v>
      </c>
      <c r="YP1279" s="25">
        <f t="shared" ref="YP1279:YP1286" si="1242">$F1279*YM1279</f>
        <v>281386248</v>
      </c>
      <c r="YQ1279" s="25">
        <f t="shared" ref="YQ1279:YQ1286" si="1243">$G1279*YN1279</f>
        <v>283123610</v>
      </c>
      <c r="YR1279" s="25">
        <f t="shared" ref="YR1279:YR1286" si="1244">$H1279*YO1279</f>
        <v>285392140</v>
      </c>
      <c r="YS1279" s="25">
        <f t="shared" ref="YS1279:YS1286" si="1245">$I1279*YM1279</f>
        <v>66395778.68</v>
      </c>
      <c r="YT1279" s="25">
        <f t="shared" ref="YT1279:YT1286" si="1246">$J1279*YN1279</f>
        <v>67088288.960000001</v>
      </c>
      <c r="YU1279" s="25">
        <f t="shared" ref="YU1279:YU1286" si="1247">$K1279*YO1279</f>
        <v>67945682.640000001</v>
      </c>
      <c r="YV1279" s="25">
        <f>$F1279*YV$1309</f>
        <v>26794.82</v>
      </c>
      <c r="YW1279" s="25">
        <f>$G1279*YW$1309</f>
        <v>28163.45</v>
      </c>
      <c r="YX1279" s="25">
        <f>$H1279*YX$1309</f>
        <v>29467</v>
      </c>
      <c r="YY1279" s="25">
        <f>$I1279*YY$1309</f>
        <v>4882.55</v>
      </c>
      <c r="YZ1279" s="25">
        <f>$J1279*YZ$1309</f>
        <v>4473</v>
      </c>
      <c r="ZA1279" s="25">
        <f>$K1279*ZA$1309</f>
        <v>4057.18</v>
      </c>
      <c r="ZB1279" s="25">
        <f t="shared" ref="ZB1279:ZD1286" si="1248">YM1279*YV1279</f>
        <v>296511478.12</v>
      </c>
      <c r="ZC1279" s="25">
        <f t="shared" si="1248"/>
        <v>311656737.69999999</v>
      </c>
      <c r="ZD1279" s="25">
        <f t="shared" si="1248"/>
        <v>326081822</v>
      </c>
      <c r="ZE1279" s="25">
        <f t="shared" ref="ZE1279:ZG1286" si="1249">YM1279*YY1279</f>
        <v>54030298.299999997</v>
      </c>
      <c r="ZF1279" s="25">
        <f t="shared" si="1249"/>
        <v>49498218</v>
      </c>
      <c r="ZG1279" s="25">
        <f t="shared" si="1249"/>
        <v>44896753.880000003</v>
      </c>
    </row>
    <row r="1280" spans="1:683" ht="72" hidden="1">
      <c r="A1280" s="21" t="s">
        <v>147</v>
      </c>
      <c r="B1280" s="87"/>
      <c r="C1280" s="5"/>
      <c r="D1280" s="160"/>
      <c r="E1280" s="76"/>
      <c r="F1280" s="38">
        <f t="shared" si="991"/>
        <v>0</v>
      </c>
      <c r="G1280" s="38">
        <f t="shared" si="991"/>
        <v>0</v>
      </c>
      <c r="H1280" s="38">
        <f t="shared" si="991"/>
        <v>0</v>
      </c>
      <c r="I1280" s="25">
        <f t="shared" si="992"/>
        <v>469</v>
      </c>
      <c r="J1280" s="25">
        <f t="shared" si="992"/>
        <v>469</v>
      </c>
      <c r="K1280" s="25">
        <f t="shared" si="992"/>
        <v>469</v>
      </c>
      <c r="L1280" s="30"/>
      <c r="M1280" s="30"/>
      <c r="N1280" s="30"/>
      <c r="O1280" s="25">
        <f t="shared" si="993"/>
        <v>0</v>
      </c>
      <c r="P1280" s="25">
        <f t="shared" si="994"/>
        <v>0</v>
      </c>
      <c r="Q1280" s="25">
        <f t="shared" si="995"/>
        <v>0</v>
      </c>
      <c r="R1280" s="25">
        <f t="shared" si="996"/>
        <v>0</v>
      </c>
      <c r="S1280" s="25">
        <f t="shared" si="997"/>
        <v>0</v>
      </c>
      <c r="T1280" s="25">
        <f t="shared" si="998"/>
        <v>0</v>
      </c>
      <c r="U1280" s="25">
        <f t="shared" ref="U1280:U1286" si="1250">$F1280*U$1309</f>
        <v>0</v>
      </c>
      <c r="V1280" s="25">
        <f t="shared" ref="V1280:V1286" si="1251">$G1280*V$1309</f>
        <v>0</v>
      </c>
      <c r="W1280" s="25">
        <f t="shared" ref="W1280:W1286" si="1252">$H1280*W$1309</f>
        <v>0</v>
      </c>
      <c r="X1280" s="25">
        <f t="shared" ref="X1280:X1286" si="1253">$I1280*X$1309</f>
        <v>406.85</v>
      </c>
      <c r="Y1280" s="25">
        <f t="shared" ref="Y1280:Y1286" si="1254">$J1280*Y$1309</f>
        <v>369.05</v>
      </c>
      <c r="Z1280" s="25">
        <f t="shared" ref="Z1280:Z1286" si="1255">$K1280*Z$1309</f>
        <v>340.85</v>
      </c>
      <c r="AA1280" s="25">
        <f t="shared" si="999"/>
        <v>0</v>
      </c>
      <c r="AB1280" s="25">
        <f t="shared" si="999"/>
        <v>0</v>
      </c>
      <c r="AC1280" s="25">
        <f t="shared" si="999"/>
        <v>0</v>
      </c>
      <c r="AD1280" s="25">
        <f t="shared" si="1000"/>
        <v>0</v>
      </c>
      <c r="AE1280" s="25">
        <f t="shared" si="1000"/>
        <v>0</v>
      </c>
      <c r="AF1280" s="25">
        <f t="shared" si="1000"/>
        <v>0</v>
      </c>
      <c r="AG1280" s="30"/>
      <c r="AH1280" s="30"/>
      <c r="AI1280" s="30"/>
      <c r="AJ1280" s="25">
        <f t="shared" si="1001"/>
        <v>0</v>
      </c>
      <c r="AK1280" s="25">
        <f t="shared" si="1002"/>
        <v>0</v>
      </c>
      <c r="AL1280" s="25">
        <f t="shared" si="1003"/>
        <v>0</v>
      </c>
      <c r="AM1280" s="25">
        <f t="shared" si="1004"/>
        <v>0</v>
      </c>
      <c r="AN1280" s="25">
        <f t="shared" si="1005"/>
        <v>0</v>
      </c>
      <c r="AO1280" s="25">
        <f t="shared" si="1006"/>
        <v>0</v>
      </c>
      <c r="AP1280" s="25">
        <f t="shared" ref="AP1280:AP1286" si="1256">$F1280*AP$1309</f>
        <v>0</v>
      </c>
      <c r="AQ1280" s="25">
        <f t="shared" ref="AQ1280:AQ1286" si="1257">$G1280*AQ$1309</f>
        <v>0</v>
      </c>
      <c r="AR1280" s="25">
        <f t="shared" ref="AR1280:AR1286" si="1258">$H1280*AR$1309</f>
        <v>0</v>
      </c>
      <c r="AS1280" s="25">
        <f t="shared" ref="AS1280:AS1286" si="1259">$I1280*AS$1309</f>
        <v>487.41</v>
      </c>
      <c r="AT1280" s="25">
        <f t="shared" ref="AT1280:AT1286" si="1260">$J1280*AT$1309</f>
        <v>478.48</v>
      </c>
      <c r="AU1280" s="25">
        <f t="shared" ref="AU1280:AU1286" si="1261">$K1280*AU$1309</f>
        <v>443.63</v>
      </c>
      <c r="AV1280" s="25">
        <f t="shared" si="1007"/>
        <v>0</v>
      </c>
      <c r="AW1280" s="25">
        <f t="shared" si="1007"/>
        <v>0</v>
      </c>
      <c r="AX1280" s="25">
        <f t="shared" si="1007"/>
        <v>0</v>
      </c>
      <c r="AY1280" s="25">
        <f t="shared" si="1008"/>
        <v>0</v>
      </c>
      <c r="AZ1280" s="25">
        <f t="shared" si="1008"/>
        <v>0</v>
      </c>
      <c r="BA1280" s="25">
        <f t="shared" si="1008"/>
        <v>0</v>
      </c>
      <c r="BB1280" s="30"/>
      <c r="BC1280" s="30"/>
      <c r="BD1280" s="30"/>
      <c r="BE1280" s="25">
        <f t="shared" si="1009"/>
        <v>0</v>
      </c>
      <c r="BF1280" s="25">
        <f t="shared" si="1010"/>
        <v>0</v>
      </c>
      <c r="BG1280" s="25">
        <f t="shared" si="1011"/>
        <v>0</v>
      </c>
      <c r="BH1280" s="25">
        <f t="shared" si="1012"/>
        <v>0</v>
      </c>
      <c r="BI1280" s="25">
        <f t="shared" si="1013"/>
        <v>0</v>
      </c>
      <c r="BJ1280" s="25">
        <f t="shared" si="1014"/>
        <v>0</v>
      </c>
      <c r="BK1280" s="25">
        <f t="shared" ref="BK1280:BK1286" si="1262">$F1280*BK$1309</f>
        <v>0</v>
      </c>
      <c r="BL1280" s="25">
        <f t="shared" ref="BL1280:BL1286" si="1263">$G1280*BL$1309</f>
        <v>0</v>
      </c>
      <c r="BM1280" s="25">
        <f t="shared" ref="BM1280:BM1286" si="1264">$H1280*BM$1309</f>
        <v>0</v>
      </c>
      <c r="BN1280" s="25">
        <f t="shared" ref="BN1280:BN1286" si="1265">$I1280*BN$1309</f>
        <v>309.75</v>
      </c>
      <c r="BO1280" s="25">
        <f t="shared" ref="BO1280:BO1286" si="1266">$J1280*BO$1309</f>
        <v>300.82</v>
      </c>
      <c r="BP1280" s="25">
        <f t="shared" ref="BP1280:BP1286" si="1267">$K1280*BP$1309</f>
        <v>271.58999999999997</v>
      </c>
      <c r="BQ1280" s="25">
        <f t="shared" si="1015"/>
        <v>0</v>
      </c>
      <c r="BR1280" s="25">
        <f t="shared" si="1015"/>
        <v>0</v>
      </c>
      <c r="BS1280" s="25">
        <f t="shared" si="1015"/>
        <v>0</v>
      </c>
      <c r="BT1280" s="25">
        <f t="shared" si="1016"/>
        <v>0</v>
      </c>
      <c r="BU1280" s="25">
        <f t="shared" si="1016"/>
        <v>0</v>
      </c>
      <c r="BV1280" s="25">
        <f t="shared" si="1016"/>
        <v>0</v>
      </c>
      <c r="BW1280" s="30"/>
      <c r="BX1280" s="30"/>
      <c r="BY1280" s="30"/>
      <c r="BZ1280" s="25">
        <f t="shared" si="1017"/>
        <v>0</v>
      </c>
      <c r="CA1280" s="25">
        <f t="shared" si="1018"/>
        <v>0</v>
      </c>
      <c r="CB1280" s="25">
        <f t="shared" si="1019"/>
        <v>0</v>
      </c>
      <c r="CC1280" s="25">
        <f t="shared" si="1020"/>
        <v>0</v>
      </c>
      <c r="CD1280" s="25">
        <f t="shared" si="1021"/>
        <v>0</v>
      </c>
      <c r="CE1280" s="25">
        <f t="shared" si="1022"/>
        <v>0</v>
      </c>
      <c r="CF1280" s="25">
        <f t="shared" ref="CF1280:CF1286" si="1268">$F1280*CF$1309</f>
        <v>0</v>
      </c>
      <c r="CG1280" s="25">
        <f t="shared" ref="CG1280:CG1286" si="1269">$G1280*CG$1309</f>
        <v>0</v>
      </c>
      <c r="CH1280" s="25">
        <f t="shared" ref="CH1280:CH1286" si="1270">$H1280*CH$1309</f>
        <v>0</v>
      </c>
      <c r="CI1280" s="25">
        <f t="shared" ref="CI1280:CI1286" si="1271">$I1280*CI$1309</f>
        <v>463.63</v>
      </c>
      <c r="CJ1280" s="25">
        <f t="shared" ref="CJ1280:CJ1286" si="1272">$J1280*CJ$1309</f>
        <v>416.83</v>
      </c>
      <c r="CK1280" s="25">
        <f t="shared" ref="CK1280:CK1286" si="1273">$K1280*CK$1309</f>
        <v>390.33</v>
      </c>
      <c r="CL1280" s="25">
        <f t="shared" si="1023"/>
        <v>0</v>
      </c>
      <c r="CM1280" s="25">
        <f t="shared" si="1023"/>
        <v>0</v>
      </c>
      <c r="CN1280" s="25">
        <f t="shared" si="1023"/>
        <v>0</v>
      </c>
      <c r="CO1280" s="25">
        <f t="shared" si="1024"/>
        <v>0</v>
      </c>
      <c r="CP1280" s="25">
        <f t="shared" si="1024"/>
        <v>0</v>
      </c>
      <c r="CQ1280" s="25">
        <f t="shared" si="1024"/>
        <v>0</v>
      </c>
      <c r="CR1280" s="30"/>
      <c r="CS1280" s="30"/>
      <c r="CT1280" s="30"/>
      <c r="CU1280" s="25">
        <f t="shared" si="1025"/>
        <v>0</v>
      </c>
      <c r="CV1280" s="25">
        <f t="shared" si="1026"/>
        <v>0</v>
      </c>
      <c r="CW1280" s="25">
        <f t="shared" si="1027"/>
        <v>0</v>
      </c>
      <c r="CX1280" s="25">
        <f t="shared" si="1028"/>
        <v>0</v>
      </c>
      <c r="CY1280" s="25">
        <f t="shared" si="1029"/>
        <v>0</v>
      </c>
      <c r="CZ1280" s="25">
        <f t="shared" si="1030"/>
        <v>0</v>
      </c>
      <c r="DA1280" s="25">
        <f t="shared" ref="DA1280:DA1286" si="1274">$F1280*DA$1309</f>
        <v>0</v>
      </c>
      <c r="DB1280" s="25">
        <f t="shared" ref="DB1280:DB1286" si="1275">$G1280*DB$1309</f>
        <v>0</v>
      </c>
      <c r="DC1280" s="25">
        <f t="shared" ref="DC1280:DC1286" si="1276">$H1280*DC$1309</f>
        <v>0</v>
      </c>
      <c r="DD1280" s="25">
        <f t="shared" ref="DD1280:DD1286" si="1277">$I1280*DD$1309</f>
        <v>291.02999999999997</v>
      </c>
      <c r="DE1280" s="25">
        <f t="shared" ref="DE1280:DE1286" si="1278">$J1280*DE$1309</f>
        <v>255.72</v>
      </c>
      <c r="DF1280" s="25">
        <f t="shared" ref="DF1280:DF1286" si="1279">$K1280*DF$1309</f>
        <v>233.65</v>
      </c>
      <c r="DG1280" s="25">
        <f t="shared" si="1031"/>
        <v>0</v>
      </c>
      <c r="DH1280" s="25">
        <f t="shared" si="1031"/>
        <v>0</v>
      </c>
      <c r="DI1280" s="25">
        <f t="shared" si="1031"/>
        <v>0</v>
      </c>
      <c r="DJ1280" s="25">
        <f t="shared" si="1032"/>
        <v>0</v>
      </c>
      <c r="DK1280" s="25">
        <f t="shared" si="1032"/>
        <v>0</v>
      </c>
      <c r="DL1280" s="25">
        <f t="shared" si="1032"/>
        <v>0</v>
      </c>
      <c r="DM1280" s="30"/>
      <c r="DN1280" s="30"/>
      <c r="DO1280" s="30"/>
      <c r="DP1280" s="25">
        <f t="shared" si="1033"/>
        <v>0</v>
      </c>
      <c r="DQ1280" s="25">
        <f t="shared" si="1034"/>
        <v>0</v>
      </c>
      <c r="DR1280" s="25">
        <f t="shared" si="1035"/>
        <v>0</v>
      </c>
      <c r="DS1280" s="25">
        <f t="shared" si="1036"/>
        <v>0</v>
      </c>
      <c r="DT1280" s="25">
        <f t="shared" si="1037"/>
        <v>0</v>
      </c>
      <c r="DU1280" s="25">
        <f t="shared" si="1038"/>
        <v>0</v>
      </c>
      <c r="DV1280" s="25">
        <f t="shared" ref="DV1280:DV1286" si="1280">$F1280*DV$1309</f>
        <v>0</v>
      </c>
      <c r="DW1280" s="25">
        <f t="shared" ref="DW1280:DW1286" si="1281">$G1280*DW$1309</f>
        <v>0</v>
      </c>
      <c r="DX1280" s="25">
        <f t="shared" ref="DX1280:DX1286" si="1282">$H1280*DX$1309</f>
        <v>0</v>
      </c>
      <c r="DY1280" s="25">
        <f t="shared" ref="DY1280:DY1286" si="1283">$I1280*DY$1309</f>
        <v>421.36</v>
      </c>
      <c r="DZ1280" s="25">
        <f t="shared" ref="DZ1280:DZ1286" si="1284">$J1280*DZ$1309</f>
        <v>351.75</v>
      </c>
      <c r="EA1280" s="25">
        <f t="shared" ref="EA1280:EA1286" si="1285">$K1280*EA$1309</f>
        <v>323.73</v>
      </c>
      <c r="EB1280" s="25">
        <f t="shared" si="1039"/>
        <v>0</v>
      </c>
      <c r="EC1280" s="25">
        <f t="shared" si="1039"/>
        <v>0</v>
      </c>
      <c r="ED1280" s="25">
        <f t="shared" si="1039"/>
        <v>0</v>
      </c>
      <c r="EE1280" s="25">
        <f t="shared" si="1040"/>
        <v>0</v>
      </c>
      <c r="EF1280" s="25">
        <f t="shared" si="1040"/>
        <v>0</v>
      </c>
      <c r="EG1280" s="25">
        <f t="shared" si="1040"/>
        <v>0</v>
      </c>
      <c r="EH1280" s="30"/>
      <c r="EI1280" s="30"/>
      <c r="EJ1280" s="30"/>
      <c r="EK1280" s="25">
        <f t="shared" si="1041"/>
        <v>0</v>
      </c>
      <c r="EL1280" s="25">
        <f t="shared" si="1042"/>
        <v>0</v>
      </c>
      <c r="EM1280" s="25">
        <f t="shared" si="1043"/>
        <v>0</v>
      </c>
      <c r="EN1280" s="25">
        <f t="shared" si="1044"/>
        <v>0</v>
      </c>
      <c r="EO1280" s="25">
        <f t="shared" si="1045"/>
        <v>0</v>
      </c>
      <c r="EP1280" s="25">
        <f t="shared" si="1046"/>
        <v>0</v>
      </c>
      <c r="EQ1280" s="25">
        <f t="shared" ref="EQ1280:EQ1286" si="1286">$F1280*EQ$1309</f>
        <v>0</v>
      </c>
      <c r="ER1280" s="25">
        <f t="shared" ref="ER1280:ER1286" si="1287">$G1280*ER$1309</f>
        <v>0</v>
      </c>
      <c r="ES1280" s="25">
        <f t="shared" ref="ES1280:ES1286" si="1288">$H1280*ES$1309</f>
        <v>0</v>
      </c>
      <c r="ET1280" s="25">
        <f t="shared" ref="ET1280:ET1286" si="1289">$I1280*ET$1309</f>
        <v>368.37</v>
      </c>
      <c r="EU1280" s="25">
        <f t="shared" ref="EU1280:EU1286" si="1290">$J1280*EU$1309</f>
        <v>320.98</v>
      </c>
      <c r="EV1280" s="25">
        <f t="shared" ref="EV1280:EV1286" si="1291">$K1280*EV$1309</f>
        <v>290.35000000000002</v>
      </c>
      <c r="EW1280" s="25">
        <f t="shared" si="1047"/>
        <v>0</v>
      </c>
      <c r="EX1280" s="25">
        <f t="shared" si="1047"/>
        <v>0</v>
      </c>
      <c r="EY1280" s="25">
        <f t="shared" si="1047"/>
        <v>0</v>
      </c>
      <c r="EZ1280" s="25">
        <f t="shared" si="1048"/>
        <v>0</v>
      </c>
      <c r="FA1280" s="25">
        <f t="shared" si="1048"/>
        <v>0</v>
      </c>
      <c r="FB1280" s="25">
        <f t="shared" si="1048"/>
        <v>0</v>
      </c>
      <c r="FC1280" s="30"/>
      <c r="FD1280" s="30"/>
      <c r="FE1280" s="30"/>
      <c r="FF1280" s="25">
        <f t="shared" si="1049"/>
        <v>0</v>
      </c>
      <c r="FG1280" s="25">
        <f t="shared" si="1050"/>
        <v>0</v>
      </c>
      <c r="FH1280" s="25">
        <f t="shared" si="1051"/>
        <v>0</v>
      </c>
      <c r="FI1280" s="25">
        <f t="shared" si="1052"/>
        <v>0</v>
      </c>
      <c r="FJ1280" s="25">
        <f t="shared" si="1053"/>
        <v>0</v>
      </c>
      <c r="FK1280" s="25">
        <f t="shared" si="1054"/>
        <v>0</v>
      </c>
      <c r="FL1280" s="25">
        <f t="shared" ref="FL1280:FL1286" si="1292">$F1280*FL$1309</f>
        <v>0</v>
      </c>
      <c r="FM1280" s="25">
        <f t="shared" ref="FM1280:FM1286" si="1293">$G1280*FM$1309</f>
        <v>0</v>
      </c>
      <c r="FN1280" s="25">
        <f t="shared" ref="FN1280:FN1286" si="1294">$H1280*FN$1309</f>
        <v>0</v>
      </c>
      <c r="FO1280" s="25">
        <f t="shared" ref="FO1280:FO1286" si="1295">$I1280*FO$1309</f>
        <v>201.62</v>
      </c>
      <c r="FP1280" s="25">
        <f t="shared" ref="FP1280:FP1286" si="1296">$J1280*FP$1309</f>
        <v>226.01</v>
      </c>
      <c r="FQ1280" s="25">
        <f t="shared" ref="FQ1280:FQ1286" si="1297">$K1280*FQ$1309</f>
        <v>197.67</v>
      </c>
      <c r="FR1280" s="25">
        <f t="shared" si="1055"/>
        <v>0</v>
      </c>
      <c r="FS1280" s="25">
        <f t="shared" si="1055"/>
        <v>0</v>
      </c>
      <c r="FT1280" s="25">
        <f t="shared" si="1055"/>
        <v>0</v>
      </c>
      <c r="FU1280" s="25">
        <f t="shared" si="1056"/>
        <v>0</v>
      </c>
      <c r="FV1280" s="25">
        <f t="shared" si="1056"/>
        <v>0</v>
      </c>
      <c r="FW1280" s="25">
        <f t="shared" si="1056"/>
        <v>0</v>
      </c>
      <c r="FX1280" s="30"/>
      <c r="FY1280" s="30"/>
      <c r="FZ1280" s="30"/>
      <c r="GA1280" s="25">
        <f t="shared" si="1057"/>
        <v>0</v>
      </c>
      <c r="GB1280" s="25">
        <f t="shared" si="1058"/>
        <v>0</v>
      </c>
      <c r="GC1280" s="25">
        <f t="shared" si="1059"/>
        <v>0</v>
      </c>
      <c r="GD1280" s="25">
        <f t="shared" si="1060"/>
        <v>0</v>
      </c>
      <c r="GE1280" s="25">
        <f t="shared" si="1061"/>
        <v>0</v>
      </c>
      <c r="GF1280" s="25">
        <f t="shared" si="1062"/>
        <v>0</v>
      </c>
      <c r="GG1280" s="25">
        <f t="shared" ref="GG1280:GG1286" si="1298">$F1280*GG$1309</f>
        <v>0</v>
      </c>
      <c r="GH1280" s="25">
        <f t="shared" ref="GH1280:GH1286" si="1299">$G1280*GH$1309</f>
        <v>0</v>
      </c>
      <c r="GI1280" s="25">
        <f t="shared" ref="GI1280:GI1286" si="1300">$H1280*GI$1309</f>
        <v>0</v>
      </c>
      <c r="GJ1280" s="25">
        <f t="shared" ref="GJ1280:GJ1286" si="1301">$I1280*GJ$1309</f>
        <v>422.91</v>
      </c>
      <c r="GK1280" s="25">
        <f t="shared" ref="GK1280:GK1286" si="1302">$J1280*GK$1309</f>
        <v>373.9</v>
      </c>
      <c r="GL1280" s="25">
        <f t="shared" ref="GL1280:GL1286" si="1303">$K1280*GL$1309</f>
        <v>331.59</v>
      </c>
      <c r="GM1280" s="25">
        <f t="shared" si="1063"/>
        <v>0</v>
      </c>
      <c r="GN1280" s="25">
        <f t="shared" si="1063"/>
        <v>0</v>
      </c>
      <c r="GO1280" s="25">
        <f t="shared" si="1063"/>
        <v>0</v>
      </c>
      <c r="GP1280" s="25">
        <f t="shared" si="1064"/>
        <v>0</v>
      </c>
      <c r="GQ1280" s="25">
        <f t="shared" si="1064"/>
        <v>0</v>
      </c>
      <c r="GR1280" s="25">
        <f t="shared" si="1064"/>
        <v>0</v>
      </c>
      <c r="GS1280" s="30"/>
      <c r="GT1280" s="30"/>
      <c r="GU1280" s="30"/>
      <c r="GV1280" s="25">
        <f t="shared" si="1065"/>
        <v>0</v>
      </c>
      <c r="GW1280" s="25">
        <f t="shared" si="1066"/>
        <v>0</v>
      </c>
      <c r="GX1280" s="25">
        <f t="shared" si="1067"/>
        <v>0</v>
      </c>
      <c r="GY1280" s="25">
        <f t="shared" si="1068"/>
        <v>0</v>
      </c>
      <c r="GZ1280" s="25">
        <f t="shared" si="1069"/>
        <v>0</v>
      </c>
      <c r="HA1280" s="25">
        <f t="shared" si="1070"/>
        <v>0</v>
      </c>
      <c r="HB1280" s="25">
        <f t="shared" ref="HB1280:HB1286" si="1304">$F1280*HB$1309</f>
        <v>0</v>
      </c>
      <c r="HC1280" s="25">
        <f t="shared" ref="HC1280:HC1286" si="1305">$G1280*HC$1309</f>
        <v>0</v>
      </c>
      <c r="HD1280" s="25">
        <f t="shared" ref="HD1280:HD1286" si="1306">$H1280*HD$1309</f>
        <v>0</v>
      </c>
      <c r="HE1280" s="25">
        <f t="shared" ref="HE1280:HE1286" si="1307">$I1280*HE$1309</f>
        <v>377.72</v>
      </c>
      <c r="HF1280" s="25">
        <f t="shared" ref="HF1280:HF1286" si="1308">$J1280*HF$1309</f>
        <v>315.14999999999998</v>
      </c>
      <c r="HG1280" s="25">
        <f t="shared" ref="HG1280:HG1286" si="1309">$K1280*HG$1309</f>
        <v>274.56</v>
      </c>
      <c r="HH1280" s="25">
        <f t="shared" si="1071"/>
        <v>0</v>
      </c>
      <c r="HI1280" s="25">
        <f t="shared" si="1071"/>
        <v>0</v>
      </c>
      <c r="HJ1280" s="25">
        <f t="shared" si="1071"/>
        <v>0</v>
      </c>
      <c r="HK1280" s="25">
        <f t="shared" si="1072"/>
        <v>0</v>
      </c>
      <c r="HL1280" s="25">
        <f t="shared" si="1072"/>
        <v>0</v>
      </c>
      <c r="HM1280" s="25">
        <f t="shared" si="1072"/>
        <v>0</v>
      </c>
      <c r="HN1280" s="30"/>
      <c r="HO1280" s="30"/>
      <c r="HP1280" s="30"/>
      <c r="HQ1280" s="25">
        <f t="shared" si="1073"/>
        <v>0</v>
      </c>
      <c r="HR1280" s="25">
        <f t="shared" si="1074"/>
        <v>0</v>
      </c>
      <c r="HS1280" s="25">
        <f t="shared" si="1075"/>
        <v>0</v>
      </c>
      <c r="HT1280" s="25">
        <f t="shared" si="1076"/>
        <v>0</v>
      </c>
      <c r="HU1280" s="25">
        <f t="shared" si="1077"/>
        <v>0</v>
      </c>
      <c r="HV1280" s="25">
        <f t="shared" si="1078"/>
        <v>0</v>
      </c>
      <c r="HW1280" s="25">
        <f t="shared" ref="HW1280:HW1286" si="1310">$F1280*HW$1309</f>
        <v>0</v>
      </c>
      <c r="HX1280" s="25">
        <f t="shared" ref="HX1280:HX1286" si="1311">$G1280*HX$1309</f>
        <v>0</v>
      </c>
      <c r="HY1280" s="25">
        <f t="shared" ref="HY1280:HY1286" si="1312">$H1280*HY$1309</f>
        <v>0</v>
      </c>
      <c r="HZ1280" s="25">
        <f t="shared" ref="HZ1280:HZ1286" si="1313">$I1280*HZ$1309</f>
        <v>368.59</v>
      </c>
      <c r="IA1280" s="25">
        <f t="shared" ref="IA1280:IA1286" si="1314">$J1280*IA$1309</f>
        <v>350.27</v>
      </c>
      <c r="IB1280" s="25">
        <f t="shared" ref="IB1280:IB1286" si="1315">$K1280*IB$1309</f>
        <v>315.55</v>
      </c>
      <c r="IC1280" s="25">
        <f t="shared" si="1079"/>
        <v>0</v>
      </c>
      <c r="ID1280" s="25">
        <f t="shared" si="1079"/>
        <v>0</v>
      </c>
      <c r="IE1280" s="25">
        <f t="shared" si="1079"/>
        <v>0</v>
      </c>
      <c r="IF1280" s="25">
        <f t="shared" si="1080"/>
        <v>0</v>
      </c>
      <c r="IG1280" s="25">
        <f t="shared" si="1080"/>
        <v>0</v>
      </c>
      <c r="IH1280" s="25">
        <f t="shared" si="1080"/>
        <v>0</v>
      </c>
      <c r="II1280" s="30"/>
      <c r="IJ1280" s="30"/>
      <c r="IK1280" s="30"/>
      <c r="IL1280" s="25">
        <f t="shared" si="1081"/>
        <v>0</v>
      </c>
      <c r="IM1280" s="25">
        <f t="shared" si="1082"/>
        <v>0</v>
      </c>
      <c r="IN1280" s="25">
        <f t="shared" si="1083"/>
        <v>0</v>
      </c>
      <c r="IO1280" s="25">
        <f t="shared" si="1084"/>
        <v>0</v>
      </c>
      <c r="IP1280" s="25">
        <f t="shared" si="1085"/>
        <v>0</v>
      </c>
      <c r="IQ1280" s="25">
        <f t="shared" si="1086"/>
        <v>0</v>
      </c>
      <c r="IR1280" s="25">
        <f t="shared" ref="IR1280:IR1286" si="1316">$F1280*IR$1309</f>
        <v>0</v>
      </c>
      <c r="IS1280" s="25">
        <f t="shared" ref="IS1280:IS1286" si="1317">$G1280*IS$1309</f>
        <v>0</v>
      </c>
      <c r="IT1280" s="25">
        <f t="shared" ref="IT1280:IT1286" si="1318">$H1280*IT$1309</f>
        <v>0</v>
      </c>
      <c r="IU1280" s="25">
        <f t="shared" ref="IU1280:IU1286" si="1319">$I1280*IU$1309</f>
        <v>1190.1199999999999</v>
      </c>
      <c r="IV1280" s="25">
        <f t="shared" ref="IV1280:IV1286" si="1320">$J1280*IV$1309</f>
        <v>1066.6600000000001</v>
      </c>
      <c r="IW1280" s="25">
        <f t="shared" ref="IW1280:IW1286" si="1321">$K1280*IW$1309</f>
        <v>1010.18</v>
      </c>
      <c r="IX1280" s="25">
        <f t="shared" si="1087"/>
        <v>0</v>
      </c>
      <c r="IY1280" s="25">
        <f t="shared" si="1087"/>
        <v>0</v>
      </c>
      <c r="IZ1280" s="25">
        <f t="shared" si="1087"/>
        <v>0</v>
      </c>
      <c r="JA1280" s="25">
        <f t="shared" si="1088"/>
        <v>0</v>
      </c>
      <c r="JB1280" s="25">
        <f t="shared" si="1088"/>
        <v>0</v>
      </c>
      <c r="JC1280" s="25">
        <f t="shared" si="1088"/>
        <v>0</v>
      </c>
      <c r="JD1280" s="30"/>
      <c r="JE1280" s="30"/>
      <c r="JF1280" s="30"/>
      <c r="JG1280" s="25">
        <f t="shared" si="1089"/>
        <v>0</v>
      </c>
      <c r="JH1280" s="25">
        <f t="shared" si="1090"/>
        <v>0</v>
      </c>
      <c r="JI1280" s="25">
        <f t="shared" si="1091"/>
        <v>0</v>
      </c>
      <c r="JJ1280" s="25">
        <f t="shared" si="1092"/>
        <v>0</v>
      </c>
      <c r="JK1280" s="25">
        <f t="shared" si="1093"/>
        <v>0</v>
      </c>
      <c r="JL1280" s="25">
        <f t="shared" si="1094"/>
        <v>0</v>
      </c>
      <c r="JM1280" s="25">
        <f t="shared" ref="JM1280:JM1286" si="1322">$F1280*JM$1309</f>
        <v>0</v>
      </c>
      <c r="JN1280" s="25">
        <f t="shared" ref="JN1280:JN1286" si="1323">$G1280*JN$1309</f>
        <v>0</v>
      </c>
      <c r="JO1280" s="25">
        <f t="shared" ref="JO1280:JO1286" si="1324">$H1280*JO$1309</f>
        <v>0</v>
      </c>
      <c r="JP1280" s="25">
        <f t="shared" ref="JP1280:JP1286" si="1325">$I1280*JP$1309</f>
        <v>312.85000000000002</v>
      </c>
      <c r="JQ1280" s="25">
        <f t="shared" ref="JQ1280:JQ1286" si="1326">$J1280*JQ$1309</f>
        <v>273.2</v>
      </c>
      <c r="JR1280" s="25">
        <f t="shared" ref="JR1280:JR1286" si="1327">$K1280*JR$1309</f>
        <v>238.49</v>
      </c>
      <c r="JS1280" s="25">
        <f t="shared" si="1095"/>
        <v>0</v>
      </c>
      <c r="JT1280" s="25">
        <f t="shared" si="1095"/>
        <v>0</v>
      </c>
      <c r="JU1280" s="25">
        <f t="shared" si="1095"/>
        <v>0</v>
      </c>
      <c r="JV1280" s="25">
        <f t="shared" si="1096"/>
        <v>0</v>
      </c>
      <c r="JW1280" s="25">
        <f t="shared" si="1096"/>
        <v>0</v>
      </c>
      <c r="JX1280" s="25">
        <f t="shared" si="1096"/>
        <v>0</v>
      </c>
      <c r="JY1280" s="30"/>
      <c r="JZ1280" s="30"/>
      <c r="KA1280" s="30"/>
      <c r="KB1280" s="25">
        <f t="shared" si="1097"/>
        <v>0</v>
      </c>
      <c r="KC1280" s="25">
        <f t="shared" si="1098"/>
        <v>0</v>
      </c>
      <c r="KD1280" s="25">
        <f t="shared" si="1099"/>
        <v>0</v>
      </c>
      <c r="KE1280" s="25">
        <f t="shared" si="1100"/>
        <v>0</v>
      </c>
      <c r="KF1280" s="25">
        <f t="shared" si="1101"/>
        <v>0</v>
      </c>
      <c r="KG1280" s="25">
        <f t="shared" si="1102"/>
        <v>0</v>
      </c>
      <c r="KH1280" s="25">
        <f t="shared" ref="KH1280:KH1286" si="1328">$F1280*KH$1309</f>
        <v>0</v>
      </c>
      <c r="KI1280" s="25">
        <f t="shared" ref="KI1280:KI1286" si="1329">$G1280*KI$1309</f>
        <v>0</v>
      </c>
      <c r="KJ1280" s="25">
        <f t="shared" ref="KJ1280:KJ1286" si="1330">$H1280*KJ$1309</f>
        <v>0</v>
      </c>
      <c r="KK1280" s="25">
        <f t="shared" ref="KK1280:KK1286" si="1331">$I1280*KK$1309</f>
        <v>271.54000000000002</v>
      </c>
      <c r="KL1280" s="25">
        <f t="shared" ref="KL1280:KL1286" si="1332">$J1280*KL$1309</f>
        <v>243.75</v>
      </c>
      <c r="KM1280" s="25">
        <f t="shared" ref="KM1280:KM1286" si="1333">$K1280*KM$1309</f>
        <v>216.49</v>
      </c>
      <c r="KN1280" s="25">
        <f t="shared" si="1103"/>
        <v>0</v>
      </c>
      <c r="KO1280" s="25">
        <f t="shared" si="1103"/>
        <v>0</v>
      </c>
      <c r="KP1280" s="25">
        <f t="shared" si="1103"/>
        <v>0</v>
      </c>
      <c r="KQ1280" s="25">
        <f t="shared" si="1104"/>
        <v>0</v>
      </c>
      <c r="KR1280" s="25">
        <f t="shared" si="1104"/>
        <v>0</v>
      </c>
      <c r="KS1280" s="25">
        <f t="shared" si="1104"/>
        <v>0</v>
      </c>
      <c r="KT1280" s="30"/>
      <c r="KU1280" s="30"/>
      <c r="KV1280" s="30"/>
      <c r="KW1280" s="25">
        <f t="shared" si="1105"/>
        <v>0</v>
      </c>
      <c r="KX1280" s="25">
        <f t="shared" si="1106"/>
        <v>0</v>
      </c>
      <c r="KY1280" s="25">
        <f t="shared" si="1107"/>
        <v>0</v>
      </c>
      <c r="KZ1280" s="25">
        <f t="shared" si="1108"/>
        <v>0</v>
      </c>
      <c r="LA1280" s="25">
        <f t="shared" si="1109"/>
        <v>0</v>
      </c>
      <c r="LB1280" s="25">
        <f t="shared" si="1110"/>
        <v>0</v>
      </c>
      <c r="LC1280" s="25">
        <f t="shared" ref="LC1280:LC1286" si="1334">$F1280*LC$1309</f>
        <v>0</v>
      </c>
      <c r="LD1280" s="25">
        <f t="shared" ref="LD1280:LD1286" si="1335">$G1280*LD$1309</f>
        <v>0</v>
      </c>
      <c r="LE1280" s="25">
        <f t="shared" ref="LE1280:LE1286" si="1336">$H1280*LE$1309</f>
        <v>0</v>
      </c>
      <c r="LF1280" s="25">
        <f t="shared" ref="LF1280:LF1286" si="1337">$I1280*LF$1309</f>
        <v>538.54</v>
      </c>
      <c r="LG1280" s="25">
        <f t="shared" ref="LG1280:LG1286" si="1338">$J1280*LG$1309</f>
        <v>519.17999999999995</v>
      </c>
      <c r="LH1280" s="25">
        <f t="shared" ref="LH1280:LH1286" si="1339">$K1280*LH$1309</f>
        <v>456.24</v>
      </c>
      <c r="LI1280" s="25">
        <f t="shared" si="1111"/>
        <v>0</v>
      </c>
      <c r="LJ1280" s="25">
        <f t="shared" si="1111"/>
        <v>0</v>
      </c>
      <c r="LK1280" s="25">
        <f t="shared" si="1111"/>
        <v>0</v>
      </c>
      <c r="LL1280" s="25">
        <f t="shared" si="1112"/>
        <v>0</v>
      </c>
      <c r="LM1280" s="25">
        <f t="shared" si="1112"/>
        <v>0</v>
      </c>
      <c r="LN1280" s="25">
        <f t="shared" si="1112"/>
        <v>0</v>
      </c>
      <c r="LO1280" s="30"/>
      <c r="LP1280" s="30"/>
      <c r="LQ1280" s="30"/>
      <c r="LR1280" s="25">
        <f t="shared" si="1113"/>
        <v>0</v>
      </c>
      <c r="LS1280" s="25">
        <f t="shared" si="1114"/>
        <v>0</v>
      </c>
      <c r="LT1280" s="25">
        <f t="shared" si="1115"/>
        <v>0</v>
      </c>
      <c r="LU1280" s="25">
        <f t="shared" si="1116"/>
        <v>0</v>
      </c>
      <c r="LV1280" s="25">
        <f t="shared" si="1117"/>
        <v>0</v>
      </c>
      <c r="LW1280" s="25">
        <f t="shared" si="1118"/>
        <v>0</v>
      </c>
      <c r="LX1280" s="25">
        <f t="shared" ref="LX1280:LX1286" si="1340">$F1280*LX$1309</f>
        <v>0</v>
      </c>
      <c r="LY1280" s="25">
        <f t="shared" ref="LY1280:LY1286" si="1341">$G1280*LY$1309</f>
        <v>0</v>
      </c>
      <c r="LZ1280" s="25">
        <f t="shared" ref="LZ1280:LZ1286" si="1342">$H1280*LZ$1309</f>
        <v>0</v>
      </c>
      <c r="MA1280" s="25">
        <f t="shared" ref="MA1280:MA1286" si="1343">$I1280*MA$1309</f>
        <v>333.63</v>
      </c>
      <c r="MB1280" s="25">
        <f t="shared" ref="MB1280:MB1286" si="1344">$J1280*MB$1309</f>
        <v>297.33</v>
      </c>
      <c r="MC1280" s="25">
        <f t="shared" ref="MC1280:MC1286" si="1345">$K1280*MC$1309</f>
        <v>275.79000000000002</v>
      </c>
      <c r="MD1280" s="25">
        <f t="shared" si="1119"/>
        <v>0</v>
      </c>
      <c r="ME1280" s="25">
        <f t="shared" si="1119"/>
        <v>0</v>
      </c>
      <c r="MF1280" s="25">
        <f t="shared" si="1119"/>
        <v>0</v>
      </c>
      <c r="MG1280" s="25">
        <f t="shared" si="1120"/>
        <v>0</v>
      </c>
      <c r="MH1280" s="25">
        <f t="shared" si="1120"/>
        <v>0</v>
      </c>
      <c r="MI1280" s="25">
        <f t="shared" si="1120"/>
        <v>0</v>
      </c>
      <c r="MJ1280" s="30"/>
      <c r="MK1280" s="30"/>
      <c r="ML1280" s="30"/>
      <c r="MM1280" s="25">
        <f t="shared" si="1121"/>
        <v>0</v>
      </c>
      <c r="MN1280" s="25">
        <f t="shared" si="1122"/>
        <v>0</v>
      </c>
      <c r="MO1280" s="25">
        <f t="shared" si="1123"/>
        <v>0</v>
      </c>
      <c r="MP1280" s="25">
        <f t="shared" si="1124"/>
        <v>0</v>
      </c>
      <c r="MQ1280" s="25">
        <f t="shared" si="1125"/>
        <v>0</v>
      </c>
      <c r="MR1280" s="25">
        <f t="shared" si="1126"/>
        <v>0</v>
      </c>
      <c r="MS1280" s="25">
        <f t="shared" ref="MS1280:MS1286" si="1346">$F1280*MS$1309</f>
        <v>0</v>
      </c>
      <c r="MT1280" s="25">
        <f t="shared" ref="MT1280:MT1286" si="1347">$G1280*MT$1309</f>
        <v>0</v>
      </c>
      <c r="MU1280" s="25">
        <f t="shared" ref="MU1280:MU1286" si="1348">$H1280*MU$1309</f>
        <v>0</v>
      </c>
      <c r="MV1280" s="25">
        <f t="shared" ref="MV1280:MV1286" si="1349">$I1280*MV$1309</f>
        <v>394.16</v>
      </c>
      <c r="MW1280" s="25">
        <f t="shared" ref="MW1280:MW1286" si="1350">$J1280*MW$1309</f>
        <v>327.33</v>
      </c>
      <c r="MX1280" s="25">
        <f t="shared" ref="MX1280:MX1286" si="1351">$K1280*MX$1309</f>
        <v>282.08999999999997</v>
      </c>
      <c r="MY1280" s="25">
        <f t="shared" si="1127"/>
        <v>0</v>
      </c>
      <c r="MZ1280" s="25">
        <f t="shared" si="1127"/>
        <v>0</v>
      </c>
      <c r="NA1280" s="25">
        <f t="shared" si="1127"/>
        <v>0</v>
      </c>
      <c r="NB1280" s="25">
        <f t="shared" si="1128"/>
        <v>0</v>
      </c>
      <c r="NC1280" s="25">
        <f t="shared" si="1128"/>
        <v>0</v>
      </c>
      <c r="ND1280" s="25">
        <f t="shared" si="1128"/>
        <v>0</v>
      </c>
      <c r="NE1280" s="30"/>
      <c r="NF1280" s="30"/>
      <c r="NG1280" s="30"/>
      <c r="NH1280" s="25">
        <f t="shared" si="1129"/>
        <v>0</v>
      </c>
      <c r="NI1280" s="25">
        <f t="shared" si="1130"/>
        <v>0</v>
      </c>
      <c r="NJ1280" s="25">
        <f t="shared" si="1131"/>
        <v>0</v>
      </c>
      <c r="NK1280" s="25">
        <f t="shared" si="1132"/>
        <v>0</v>
      </c>
      <c r="NL1280" s="25">
        <f t="shared" si="1133"/>
        <v>0</v>
      </c>
      <c r="NM1280" s="25">
        <f t="shared" si="1134"/>
        <v>0</v>
      </c>
      <c r="NN1280" s="25">
        <f t="shared" ref="NN1280:NN1286" si="1352">$F1280*NN$1309</f>
        <v>0</v>
      </c>
      <c r="NO1280" s="25">
        <f t="shared" ref="NO1280:NO1286" si="1353">$G1280*NO$1309</f>
        <v>0</v>
      </c>
      <c r="NP1280" s="25">
        <f t="shared" ref="NP1280:NP1286" si="1354">$H1280*NP$1309</f>
        <v>0</v>
      </c>
      <c r="NQ1280" s="25">
        <f t="shared" ref="NQ1280:NQ1286" si="1355">$I1280*NQ$1309</f>
        <v>444.02</v>
      </c>
      <c r="NR1280" s="25">
        <f t="shared" ref="NR1280:NR1286" si="1356">$J1280*NR$1309</f>
        <v>396.37</v>
      </c>
      <c r="NS1280" s="25">
        <f t="shared" ref="NS1280:NS1286" si="1357">$K1280*NS$1309</f>
        <v>357.94</v>
      </c>
      <c r="NT1280" s="25">
        <f t="shared" si="1135"/>
        <v>0</v>
      </c>
      <c r="NU1280" s="25">
        <f t="shared" si="1135"/>
        <v>0</v>
      </c>
      <c r="NV1280" s="25">
        <f t="shared" si="1135"/>
        <v>0</v>
      </c>
      <c r="NW1280" s="25">
        <f t="shared" si="1136"/>
        <v>0</v>
      </c>
      <c r="NX1280" s="25">
        <f t="shared" si="1136"/>
        <v>0</v>
      </c>
      <c r="NY1280" s="25">
        <f t="shared" si="1136"/>
        <v>0</v>
      </c>
      <c r="NZ1280" s="30"/>
      <c r="OA1280" s="30"/>
      <c r="OB1280" s="30"/>
      <c r="OC1280" s="25">
        <f t="shared" si="1137"/>
        <v>0</v>
      </c>
      <c r="OD1280" s="25">
        <f t="shared" si="1138"/>
        <v>0</v>
      </c>
      <c r="OE1280" s="25">
        <f t="shared" si="1139"/>
        <v>0</v>
      </c>
      <c r="OF1280" s="25">
        <f t="shared" si="1140"/>
        <v>0</v>
      </c>
      <c r="OG1280" s="25">
        <f t="shared" si="1141"/>
        <v>0</v>
      </c>
      <c r="OH1280" s="25">
        <f t="shared" si="1142"/>
        <v>0</v>
      </c>
      <c r="OI1280" s="25">
        <f t="shared" ref="OI1280:OI1286" si="1358">$F1280*OI$1309</f>
        <v>0</v>
      </c>
      <c r="OJ1280" s="25">
        <f t="shared" ref="OJ1280:OJ1286" si="1359">$G1280*OJ$1309</f>
        <v>0</v>
      </c>
      <c r="OK1280" s="25">
        <f t="shared" ref="OK1280:OK1286" si="1360">$H1280*OK$1309</f>
        <v>0</v>
      </c>
      <c r="OL1280" s="25">
        <f t="shared" ref="OL1280:OL1286" si="1361">$I1280*OL$1309</f>
        <v>477.15</v>
      </c>
      <c r="OM1280" s="25">
        <f t="shared" ref="OM1280:OM1286" si="1362">$J1280*OM$1309</f>
        <v>439.93</v>
      </c>
      <c r="ON1280" s="25">
        <f t="shared" ref="ON1280:ON1286" si="1363">$K1280*ON$1309</f>
        <v>411.82</v>
      </c>
      <c r="OO1280" s="25">
        <f t="shared" si="1143"/>
        <v>0</v>
      </c>
      <c r="OP1280" s="25">
        <f t="shared" si="1143"/>
        <v>0</v>
      </c>
      <c r="OQ1280" s="25">
        <f t="shared" si="1143"/>
        <v>0</v>
      </c>
      <c r="OR1280" s="25">
        <f t="shared" si="1144"/>
        <v>0</v>
      </c>
      <c r="OS1280" s="25">
        <f t="shared" si="1144"/>
        <v>0</v>
      </c>
      <c r="OT1280" s="25">
        <f t="shared" si="1144"/>
        <v>0</v>
      </c>
      <c r="OU1280" s="30"/>
      <c r="OV1280" s="30"/>
      <c r="OW1280" s="30"/>
      <c r="OX1280" s="25">
        <f t="shared" si="1145"/>
        <v>0</v>
      </c>
      <c r="OY1280" s="25">
        <f t="shared" si="1146"/>
        <v>0</v>
      </c>
      <c r="OZ1280" s="25">
        <f t="shared" si="1147"/>
        <v>0</v>
      </c>
      <c r="PA1280" s="25">
        <f t="shared" si="1148"/>
        <v>0</v>
      </c>
      <c r="PB1280" s="25">
        <f t="shared" si="1149"/>
        <v>0</v>
      </c>
      <c r="PC1280" s="25">
        <f t="shared" si="1150"/>
        <v>0</v>
      </c>
      <c r="PD1280" s="25">
        <f t="shared" ref="PD1280:PD1286" si="1364">$F1280*PD$1309</f>
        <v>0</v>
      </c>
      <c r="PE1280" s="25">
        <f t="shared" ref="PE1280:PE1286" si="1365">$G1280*PE$1309</f>
        <v>0</v>
      </c>
      <c r="PF1280" s="25">
        <f t="shared" ref="PF1280:PF1286" si="1366">$H1280*PF$1309</f>
        <v>0</v>
      </c>
      <c r="PG1280" s="25">
        <f t="shared" ref="PG1280:PG1286" si="1367">$I1280*PG$1309</f>
        <v>402.26</v>
      </c>
      <c r="PH1280" s="25">
        <f t="shared" ref="PH1280:PH1286" si="1368">$J1280*PH$1309</f>
        <v>370.67</v>
      </c>
      <c r="PI1280" s="25">
        <f t="shared" ref="PI1280:PI1286" si="1369">$K1280*PI$1309</f>
        <v>318.98</v>
      </c>
      <c r="PJ1280" s="25">
        <f t="shared" si="1151"/>
        <v>0</v>
      </c>
      <c r="PK1280" s="25">
        <f t="shared" si="1151"/>
        <v>0</v>
      </c>
      <c r="PL1280" s="25">
        <f t="shared" si="1151"/>
        <v>0</v>
      </c>
      <c r="PM1280" s="25">
        <f t="shared" si="1152"/>
        <v>0</v>
      </c>
      <c r="PN1280" s="25">
        <f t="shared" si="1152"/>
        <v>0</v>
      </c>
      <c r="PO1280" s="25">
        <f t="shared" si="1152"/>
        <v>0</v>
      </c>
      <c r="PP1280" s="30"/>
      <c r="PQ1280" s="30"/>
      <c r="PR1280" s="30"/>
      <c r="PS1280" s="25">
        <f t="shared" si="1153"/>
        <v>0</v>
      </c>
      <c r="PT1280" s="25">
        <f t="shared" si="1154"/>
        <v>0</v>
      </c>
      <c r="PU1280" s="25">
        <f t="shared" si="1155"/>
        <v>0</v>
      </c>
      <c r="PV1280" s="25">
        <f t="shared" si="1156"/>
        <v>0</v>
      </c>
      <c r="PW1280" s="25">
        <f t="shared" si="1157"/>
        <v>0</v>
      </c>
      <c r="PX1280" s="25">
        <f t="shared" si="1158"/>
        <v>0</v>
      </c>
      <c r="PY1280" s="25">
        <f t="shared" ref="PY1280:PY1286" si="1370">$F1280*PY$1309</f>
        <v>0</v>
      </c>
      <c r="PZ1280" s="25">
        <f t="shared" ref="PZ1280:PZ1286" si="1371">$G1280*PZ$1309</f>
        <v>0</v>
      </c>
      <c r="QA1280" s="25">
        <f t="shared" ref="QA1280:QA1286" si="1372">$H1280*QA$1309</f>
        <v>0</v>
      </c>
      <c r="QB1280" s="25">
        <f t="shared" ref="QB1280:QB1286" si="1373">$I1280*QB$1309</f>
        <v>488.81</v>
      </c>
      <c r="QC1280" s="25">
        <f t="shared" ref="QC1280:QC1286" si="1374">$J1280*QC$1309</f>
        <v>436.42</v>
      </c>
      <c r="QD1280" s="25">
        <f t="shared" ref="QD1280:QD1286" si="1375">$K1280*QD$1309</f>
        <v>398.49</v>
      </c>
      <c r="QE1280" s="25">
        <f t="shared" si="1159"/>
        <v>0</v>
      </c>
      <c r="QF1280" s="25">
        <f t="shared" si="1159"/>
        <v>0</v>
      </c>
      <c r="QG1280" s="25">
        <f t="shared" si="1159"/>
        <v>0</v>
      </c>
      <c r="QH1280" s="25">
        <f t="shared" si="1160"/>
        <v>0</v>
      </c>
      <c r="QI1280" s="25">
        <f t="shared" si="1160"/>
        <v>0</v>
      </c>
      <c r="QJ1280" s="25">
        <f t="shared" si="1160"/>
        <v>0</v>
      </c>
      <c r="QK1280" s="30"/>
      <c r="QL1280" s="30"/>
      <c r="QM1280" s="30"/>
      <c r="QN1280" s="25">
        <f t="shared" si="1161"/>
        <v>0</v>
      </c>
      <c r="QO1280" s="25">
        <f t="shared" si="1162"/>
        <v>0</v>
      </c>
      <c r="QP1280" s="25">
        <f t="shared" si="1163"/>
        <v>0</v>
      </c>
      <c r="QQ1280" s="25">
        <f t="shared" si="1164"/>
        <v>0</v>
      </c>
      <c r="QR1280" s="25">
        <f t="shared" si="1165"/>
        <v>0</v>
      </c>
      <c r="QS1280" s="25">
        <f t="shared" si="1166"/>
        <v>0</v>
      </c>
      <c r="QT1280" s="25">
        <f t="shared" ref="QT1280:QT1286" si="1376">$F1280*QT$1309</f>
        <v>0</v>
      </c>
      <c r="QU1280" s="25">
        <f t="shared" ref="QU1280:QU1286" si="1377">$G1280*QU$1309</f>
        <v>0</v>
      </c>
      <c r="QV1280" s="25">
        <f t="shared" ref="QV1280:QV1286" si="1378">$H1280*QV$1309</f>
        <v>0</v>
      </c>
      <c r="QW1280" s="25">
        <f t="shared" ref="QW1280:QW1286" si="1379">$I1280*QW$1309</f>
        <v>328.7</v>
      </c>
      <c r="QX1280" s="25">
        <f t="shared" ref="QX1280:QX1286" si="1380">$J1280*QX$1309</f>
        <v>302.58999999999997</v>
      </c>
      <c r="QY1280" s="25">
        <f t="shared" ref="QY1280:QY1286" si="1381">$K1280*QY$1309</f>
        <v>265.64999999999998</v>
      </c>
      <c r="QZ1280" s="25">
        <f t="shared" si="1167"/>
        <v>0</v>
      </c>
      <c r="RA1280" s="25">
        <f t="shared" si="1167"/>
        <v>0</v>
      </c>
      <c r="RB1280" s="25">
        <f t="shared" si="1167"/>
        <v>0</v>
      </c>
      <c r="RC1280" s="25">
        <f t="shared" si="1168"/>
        <v>0</v>
      </c>
      <c r="RD1280" s="25">
        <f t="shared" si="1168"/>
        <v>0</v>
      </c>
      <c r="RE1280" s="25">
        <f t="shared" si="1168"/>
        <v>0</v>
      </c>
      <c r="RF1280" s="30"/>
      <c r="RG1280" s="30"/>
      <c r="RH1280" s="30"/>
      <c r="RI1280" s="25">
        <f t="shared" si="1169"/>
        <v>0</v>
      </c>
      <c r="RJ1280" s="25">
        <f t="shared" si="1170"/>
        <v>0</v>
      </c>
      <c r="RK1280" s="25">
        <f t="shared" si="1171"/>
        <v>0</v>
      </c>
      <c r="RL1280" s="25">
        <f t="shared" si="1172"/>
        <v>0</v>
      </c>
      <c r="RM1280" s="25">
        <f t="shared" si="1173"/>
        <v>0</v>
      </c>
      <c r="RN1280" s="25">
        <f t="shared" si="1174"/>
        <v>0</v>
      </c>
      <c r="RO1280" s="25">
        <f t="shared" ref="RO1280:RO1286" si="1382">$F1280*RO$1309</f>
        <v>0</v>
      </c>
      <c r="RP1280" s="25">
        <f t="shared" ref="RP1280:RP1286" si="1383">$G1280*RP$1309</f>
        <v>0</v>
      </c>
      <c r="RQ1280" s="25">
        <f t="shared" ref="RQ1280:RQ1286" si="1384">$H1280*RQ$1309</f>
        <v>0</v>
      </c>
      <c r="RR1280" s="25">
        <f t="shared" ref="RR1280:RR1286" si="1385">$I1280*RR$1309</f>
        <v>387.16</v>
      </c>
      <c r="RS1280" s="25">
        <f t="shared" ref="RS1280:RS1286" si="1386">$J1280*RS$1309</f>
        <v>323.43</v>
      </c>
      <c r="RT1280" s="25">
        <f t="shared" ref="RT1280:RT1286" si="1387">$K1280*RT$1309</f>
        <v>285.64999999999998</v>
      </c>
      <c r="RU1280" s="25">
        <f t="shared" si="1175"/>
        <v>0</v>
      </c>
      <c r="RV1280" s="25">
        <f t="shared" si="1175"/>
        <v>0</v>
      </c>
      <c r="RW1280" s="25">
        <f t="shared" si="1175"/>
        <v>0</v>
      </c>
      <c r="RX1280" s="25">
        <f t="shared" si="1176"/>
        <v>0</v>
      </c>
      <c r="RY1280" s="25">
        <f t="shared" si="1176"/>
        <v>0</v>
      </c>
      <c r="RZ1280" s="25">
        <f t="shared" si="1176"/>
        <v>0</v>
      </c>
      <c r="SA1280" s="30"/>
      <c r="SB1280" s="30"/>
      <c r="SC1280" s="30"/>
      <c r="SD1280" s="25">
        <f t="shared" si="1177"/>
        <v>0</v>
      </c>
      <c r="SE1280" s="25">
        <f t="shared" si="1178"/>
        <v>0</v>
      </c>
      <c r="SF1280" s="25">
        <f t="shared" si="1179"/>
        <v>0</v>
      </c>
      <c r="SG1280" s="25">
        <f t="shared" si="1180"/>
        <v>0</v>
      </c>
      <c r="SH1280" s="25">
        <f t="shared" si="1181"/>
        <v>0</v>
      </c>
      <c r="SI1280" s="25">
        <f t="shared" si="1182"/>
        <v>0</v>
      </c>
      <c r="SJ1280" s="25">
        <f t="shared" ref="SJ1280:SJ1286" si="1388">$F1280*SJ$1309</f>
        <v>0</v>
      </c>
      <c r="SK1280" s="25">
        <f t="shared" ref="SK1280:SK1286" si="1389">$G1280*SK$1309</f>
        <v>0</v>
      </c>
      <c r="SL1280" s="25">
        <f t="shared" ref="SL1280:SL1286" si="1390">$H1280*SL$1309</f>
        <v>0</v>
      </c>
      <c r="SM1280" s="25">
        <f t="shared" ref="SM1280:SM1286" si="1391">$I1280*SM$1309</f>
        <v>680.35</v>
      </c>
      <c r="SN1280" s="25">
        <f t="shared" ref="SN1280:SN1286" si="1392">$J1280*SN$1309</f>
        <v>574.54999999999995</v>
      </c>
      <c r="SO1280" s="25">
        <f t="shared" ref="SO1280:SO1286" si="1393">$K1280*SO$1309</f>
        <v>515.55999999999995</v>
      </c>
      <c r="SP1280" s="25">
        <f t="shared" si="1183"/>
        <v>0</v>
      </c>
      <c r="SQ1280" s="25">
        <f t="shared" si="1183"/>
        <v>0</v>
      </c>
      <c r="SR1280" s="25">
        <f t="shared" si="1183"/>
        <v>0</v>
      </c>
      <c r="SS1280" s="25">
        <f t="shared" si="1184"/>
        <v>0</v>
      </c>
      <c r="ST1280" s="25">
        <f t="shared" si="1184"/>
        <v>0</v>
      </c>
      <c r="SU1280" s="25">
        <f t="shared" si="1184"/>
        <v>0</v>
      </c>
      <c r="SV1280" s="30"/>
      <c r="SW1280" s="30"/>
      <c r="SX1280" s="30"/>
      <c r="SY1280" s="25">
        <f t="shared" si="1185"/>
        <v>0</v>
      </c>
      <c r="SZ1280" s="25">
        <f t="shared" si="1186"/>
        <v>0</v>
      </c>
      <c r="TA1280" s="25">
        <f t="shared" si="1187"/>
        <v>0</v>
      </c>
      <c r="TB1280" s="25">
        <f t="shared" si="1188"/>
        <v>0</v>
      </c>
      <c r="TC1280" s="25">
        <f t="shared" si="1189"/>
        <v>0</v>
      </c>
      <c r="TD1280" s="25">
        <f t="shared" si="1190"/>
        <v>0</v>
      </c>
      <c r="TE1280" s="25">
        <f t="shared" ref="TE1280:TE1286" si="1394">$F1280*TE$1309</f>
        <v>0</v>
      </c>
      <c r="TF1280" s="25">
        <f t="shared" ref="TF1280:TF1286" si="1395">$G1280*TF$1309</f>
        <v>0</v>
      </c>
      <c r="TG1280" s="25">
        <f t="shared" ref="TG1280:TG1286" si="1396">$H1280*TG$1309</f>
        <v>0</v>
      </c>
      <c r="TH1280" s="25">
        <f t="shared" ref="TH1280:TH1286" si="1397">$I1280*TH$1309</f>
        <v>408.16</v>
      </c>
      <c r="TI1280" s="25">
        <f t="shared" ref="TI1280:TI1286" si="1398">$J1280*TI$1309</f>
        <v>350.9</v>
      </c>
      <c r="TJ1280" s="25">
        <f t="shared" ref="TJ1280:TJ1286" si="1399">$K1280*TJ$1309</f>
        <v>310.05</v>
      </c>
      <c r="TK1280" s="25">
        <f t="shared" si="1191"/>
        <v>0</v>
      </c>
      <c r="TL1280" s="25">
        <f t="shared" si="1191"/>
        <v>0</v>
      </c>
      <c r="TM1280" s="25">
        <f t="shared" si="1191"/>
        <v>0</v>
      </c>
      <c r="TN1280" s="25">
        <f t="shared" si="1192"/>
        <v>0</v>
      </c>
      <c r="TO1280" s="25">
        <f t="shared" si="1192"/>
        <v>0</v>
      </c>
      <c r="TP1280" s="25">
        <f t="shared" si="1192"/>
        <v>0</v>
      </c>
      <c r="TQ1280" s="30"/>
      <c r="TR1280" s="30"/>
      <c r="TS1280" s="30"/>
      <c r="TT1280" s="25">
        <f t="shared" si="1193"/>
        <v>0</v>
      </c>
      <c r="TU1280" s="25">
        <f t="shared" si="1194"/>
        <v>0</v>
      </c>
      <c r="TV1280" s="25">
        <f t="shared" si="1195"/>
        <v>0</v>
      </c>
      <c r="TW1280" s="25">
        <f t="shared" si="1196"/>
        <v>0</v>
      </c>
      <c r="TX1280" s="25">
        <f t="shared" si="1197"/>
        <v>0</v>
      </c>
      <c r="TY1280" s="25">
        <f t="shared" si="1198"/>
        <v>0</v>
      </c>
      <c r="TZ1280" s="25">
        <f t="shared" ref="TZ1280:TZ1286" si="1400">$F1280*TZ$1309</f>
        <v>0</v>
      </c>
      <c r="UA1280" s="25">
        <f t="shared" ref="UA1280:UA1286" si="1401">$G1280*UA$1309</f>
        <v>0</v>
      </c>
      <c r="UB1280" s="25">
        <f t="shared" ref="UB1280:UB1286" si="1402">$H1280*UB$1309</f>
        <v>0</v>
      </c>
      <c r="UC1280" s="25">
        <f t="shared" ref="UC1280:UC1286" si="1403">$I1280*UC$1309</f>
        <v>467.8</v>
      </c>
      <c r="UD1280" s="25">
        <f t="shared" ref="UD1280:UD1286" si="1404">$J1280*UD$1309</f>
        <v>433.58</v>
      </c>
      <c r="UE1280" s="25">
        <f t="shared" ref="UE1280:UE1286" si="1405">$K1280*UE$1309</f>
        <v>390.41</v>
      </c>
      <c r="UF1280" s="25">
        <f t="shared" si="1199"/>
        <v>0</v>
      </c>
      <c r="UG1280" s="25">
        <f t="shared" si="1199"/>
        <v>0</v>
      </c>
      <c r="UH1280" s="25">
        <f t="shared" si="1199"/>
        <v>0</v>
      </c>
      <c r="UI1280" s="25">
        <f t="shared" si="1200"/>
        <v>0</v>
      </c>
      <c r="UJ1280" s="25">
        <f t="shared" si="1200"/>
        <v>0</v>
      </c>
      <c r="UK1280" s="25">
        <f t="shared" si="1200"/>
        <v>0</v>
      </c>
      <c r="UL1280" s="30"/>
      <c r="UM1280" s="30"/>
      <c r="UN1280" s="30"/>
      <c r="UO1280" s="25">
        <f t="shared" si="1201"/>
        <v>0</v>
      </c>
      <c r="UP1280" s="25">
        <f t="shared" si="1202"/>
        <v>0</v>
      </c>
      <c r="UQ1280" s="25">
        <f t="shared" si="1203"/>
        <v>0</v>
      </c>
      <c r="UR1280" s="25">
        <f t="shared" si="1204"/>
        <v>0</v>
      </c>
      <c r="US1280" s="25">
        <f t="shared" si="1205"/>
        <v>0</v>
      </c>
      <c r="UT1280" s="25">
        <f t="shared" si="1206"/>
        <v>0</v>
      </c>
      <c r="UU1280" s="25">
        <f t="shared" ref="UU1280:UU1286" si="1406">$F1280*UU$1309</f>
        <v>0</v>
      </c>
      <c r="UV1280" s="25">
        <f t="shared" ref="UV1280:UV1286" si="1407">$G1280*UV$1309</f>
        <v>0</v>
      </c>
      <c r="UW1280" s="25">
        <f t="shared" ref="UW1280:UW1286" si="1408">$H1280*UW$1309</f>
        <v>0</v>
      </c>
      <c r="UX1280" s="25">
        <f t="shared" ref="UX1280:UX1286" si="1409">$I1280*UX$1309</f>
        <v>221.43</v>
      </c>
      <c r="UY1280" s="25">
        <f t="shared" ref="UY1280:UY1286" si="1410">$J1280*UY$1309</f>
        <v>222.83</v>
      </c>
      <c r="UZ1280" s="25">
        <f t="shared" ref="UZ1280:UZ1286" si="1411">$K1280*UZ$1309</f>
        <v>191.38</v>
      </c>
      <c r="VA1280" s="25">
        <f t="shared" si="1207"/>
        <v>0</v>
      </c>
      <c r="VB1280" s="25">
        <f t="shared" si="1207"/>
        <v>0</v>
      </c>
      <c r="VC1280" s="25">
        <f t="shared" si="1207"/>
        <v>0</v>
      </c>
      <c r="VD1280" s="25">
        <f t="shared" si="1208"/>
        <v>0</v>
      </c>
      <c r="VE1280" s="25">
        <f t="shared" si="1208"/>
        <v>0</v>
      </c>
      <c r="VF1280" s="25">
        <f t="shared" si="1208"/>
        <v>0</v>
      </c>
      <c r="VG1280" s="30"/>
      <c r="VH1280" s="30"/>
      <c r="VI1280" s="30"/>
      <c r="VJ1280" s="25">
        <f t="shared" si="1209"/>
        <v>0</v>
      </c>
      <c r="VK1280" s="25">
        <f t="shared" si="1210"/>
        <v>0</v>
      </c>
      <c r="VL1280" s="25">
        <f t="shared" si="1211"/>
        <v>0</v>
      </c>
      <c r="VM1280" s="25">
        <f t="shared" si="1212"/>
        <v>0</v>
      </c>
      <c r="VN1280" s="25">
        <f t="shared" si="1213"/>
        <v>0</v>
      </c>
      <c r="VO1280" s="25">
        <f t="shared" si="1214"/>
        <v>0</v>
      </c>
      <c r="VP1280" s="25">
        <f t="shared" ref="VP1280:VP1286" si="1412">$F1280*VP$1309</f>
        <v>0</v>
      </c>
      <c r="VQ1280" s="25">
        <f t="shared" ref="VQ1280:VQ1286" si="1413">$G1280*VQ$1309</f>
        <v>0</v>
      </c>
      <c r="VR1280" s="25">
        <f t="shared" ref="VR1280:VR1286" si="1414">$H1280*VR$1309</f>
        <v>0</v>
      </c>
      <c r="VS1280" s="25">
        <f t="shared" ref="VS1280:VS1286" si="1415">$I1280*VS$1309</f>
        <v>298.18</v>
      </c>
      <c r="VT1280" s="25">
        <f t="shared" ref="VT1280:VT1286" si="1416">$J1280*VT$1309</f>
        <v>277.31</v>
      </c>
      <c r="VU1280" s="25">
        <f t="shared" ref="VU1280:VU1286" si="1417">$K1280*VU$1309</f>
        <v>242.85</v>
      </c>
      <c r="VV1280" s="25">
        <f t="shared" si="1215"/>
        <v>0</v>
      </c>
      <c r="VW1280" s="25">
        <f t="shared" si="1215"/>
        <v>0</v>
      </c>
      <c r="VX1280" s="25">
        <f t="shared" si="1215"/>
        <v>0</v>
      </c>
      <c r="VY1280" s="25">
        <f t="shared" si="1216"/>
        <v>0</v>
      </c>
      <c r="VZ1280" s="25">
        <f t="shared" si="1216"/>
        <v>0</v>
      </c>
      <c r="WA1280" s="25">
        <f t="shared" si="1216"/>
        <v>0</v>
      </c>
      <c r="WB1280" s="30"/>
      <c r="WC1280" s="30"/>
      <c r="WD1280" s="30"/>
      <c r="WE1280" s="25">
        <f t="shared" si="1217"/>
        <v>0</v>
      </c>
      <c r="WF1280" s="25">
        <f t="shared" si="1218"/>
        <v>0</v>
      </c>
      <c r="WG1280" s="25">
        <f t="shared" si="1219"/>
        <v>0</v>
      </c>
      <c r="WH1280" s="25">
        <f t="shared" si="1220"/>
        <v>0</v>
      </c>
      <c r="WI1280" s="25">
        <f t="shared" si="1221"/>
        <v>0</v>
      </c>
      <c r="WJ1280" s="25">
        <f t="shared" si="1222"/>
        <v>0</v>
      </c>
      <c r="WK1280" s="25">
        <f t="shared" ref="WK1280:WK1286" si="1418">$F1280*WK$1309</f>
        <v>0</v>
      </c>
      <c r="WL1280" s="25">
        <f t="shared" ref="WL1280:WL1286" si="1419">$G1280*WL$1309</f>
        <v>0</v>
      </c>
      <c r="WM1280" s="25">
        <f t="shared" ref="WM1280:WM1286" si="1420">$H1280*WM$1309</f>
        <v>0</v>
      </c>
      <c r="WN1280" s="25">
        <f t="shared" ref="WN1280:WN1286" si="1421">$I1280*WN$1309</f>
        <v>356.88</v>
      </c>
      <c r="WO1280" s="25">
        <f t="shared" ref="WO1280:WO1286" si="1422">$J1280*WO$1309</f>
        <v>320.23</v>
      </c>
      <c r="WP1280" s="25">
        <f t="shared" ref="WP1280:WP1286" si="1423">$K1280*WP$1309</f>
        <v>278.26</v>
      </c>
      <c r="WQ1280" s="25">
        <f t="shared" si="1223"/>
        <v>0</v>
      </c>
      <c r="WR1280" s="25">
        <f t="shared" si="1223"/>
        <v>0</v>
      </c>
      <c r="WS1280" s="25">
        <f t="shared" si="1223"/>
        <v>0</v>
      </c>
      <c r="WT1280" s="25">
        <f t="shared" si="1224"/>
        <v>0</v>
      </c>
      <c r="WU1280" s="25">
        <f t="shared" si="1224"/>
        <v>0</v>
      </c>
      <c r="WV1280" s="25">
        <f t="shared" si="1224"/>
        <v>0</v>
      </c>
      <c r="WW1280" s="30"/>
      <c r="WX1280" s="30"/>
      <c r="WY1280" s="30"/>
      <c r="WZ1280" s="25">
        <f t="shared" si="1225"/>
        <v>0</v>
      </c>
      <c r="XA1280" s="25">
        <f t="shared" si="1226"/>
        <v>0</v>
      </c>
      <c r="XB1280" s="25">
        <f t="shared" si="1227"/>
        <v>0</v>
      </c>
      <c r="XC1280" s="25">
        <f t="shared" si="1228"/>
        <v>0</v>
      </c>
      <c r="XD1280" s="25">
        <f t="shared" si="1229"/>
        <v>0</v>
      </c>
      <c r="XE1280" s="25">
        <f t="shared" si="1230"/>
        <v>0</v>
      </c>
      <c r="XF1280" s="25">
        <f t="shared" ref="XF1280:XF1286" si="1424">$F1280*XF$1309</f>
        <v>0</v>
      </c>
      <c r="XG1280" s="25">
        <f t="shared" ref="XG1280:XG1286" si="1425">$G1280*XG$1309</f>
        <v>0</v>
      </c>
      <c r="XH1280" s="25">
        <f t="shared" ref="XH1280:XH1286" si="1426">$H1280*XH$1309</f>
        <v>0</v>
      </c>
      <c r="XI1280" s="25">
        <f t="shared" ref="XI1280:XI1286" si="1427">$I1280*XI$1309</f>
        <v>254.98</v>
      </c>
      <c r="XJ1280" s="25">
        <f t="shared" ref="XJ1280:XJ1286" si="1428">$J1280*XJ$1309</f>
        <v>240.3</v>
      </c>
      <c r="XK1280" s="25">
        <f t="shared" ref="XK1280:XK1286" si="1429">$K1280*XK$1309</f>
        <v>212.16</v>
      </c>
      <c r="XL1280" s="25">
        <f t="shared" si="1231"/>
        <v>0</v>
      </c>
      <c r="XM1280" s="25">
        <f t="shared" si="1231"/>
        <v>0</v>
      </c>
      <c r="XN1280" s="25">
        <f t="shared" si="1231"/>
        <v>0</v>
      </c>
      <c r="XO1280" s="25">
        <f t="shared" si="1232"/>
        <v>0</v>
      </c>
      <c r="XP1280" s="25">
        <f t="shared" si="1232"/>
        <v>0</v>
      </c>
      <c r="XQ1280" s="25">
        <f t="shared" si="1232"/>
        <v>0</v>
      </c>
      <c r="XR1280" s="30"/>
      <c r="XS1280" s="30"/>
      <c r="XT1280" s="30"/>
      <c r="XU1280" s="25">
        <f t="shared" si="1233"/>
        <v>0</v>
      </c>
      <c r="XV1280" s="25">
        <f t="shared" si="1234"/>
        <v>0</v>
      </c>
      <c r="XW1280" s="25">
        <f t="shared" si="1235"/>
        <v>0</v>
      </c>
      <c r="XX1280" s="25">
        <f t="shared" si="1236"/>
        <v>0</v>
      </c>
      <c r="XY1280" s="25">
        <f t="shared" si="1237"/>
        <v>0</v>
      </c>
      <c r="XZ1280" s="25">
        <f t="shared" si="1238"/>
        <v>0</v>
      </c>
      <c r="YA1280" s="25">
        <f t="shared" ref="YA1280:YA1286" si="1430">$F1280*YA$1309</f>
        <v>0</v>
      </c>
      <c r="YB1280" s="25">
        <f t="shared" ref="YB1280:YB1286" si="1431">$G1280*YB$1309</f>
        <v>0</v>
      </c>
      <c r="YC1280" s="25">
        <f t="shared" ref="YC1280:YC1286" si="1432">$H1280*YC$1309</f>
        <v>0</v>
      </c>
      <c r="YD1280" s="25">
        <f t="shared" ref="YD1280:YD1286" si="1433">$I1280*YD$1309</f>
        <v>0</v>
      </c>
      <c r="YE1280" s="25">
        <f t="shared" ref="YE1280:YE1286" si="1434">$J1280*YE$1309</f>
        <v>0</v>
      </c>
      <c r="YF1280" s="25">
        <f t="shared" ref="YF1280:YF1286" si="1435">$K1280*YF$1309</f>
        <v>0</v>
      </c>
      <c r="YG1280" s="25">
        <f t="shared" si="1239"/>
        <v>0</v>
      </c>
      <c r="YH1280" s="25">
        <f t="shared" si="1239"/>
        <v>0</v>
      </c>
      <c r="YI1280" s="25">
        <f t="shared" si="1239"/>
        <v>0</v>
      </c>
      <c r="YJ1280" s="25">
        <f t="shared" si="1240"/>
        <v>0</v>
      </c>
      <c r="YK1280" s="25">
        <f t="shared" si="1240"/>
        <v>0</v>
      </c>
      <c r="YL1280" s="25">
        <f t="shared" si="1240"/>
        <v>0</v>
      </c>
      <c r="YM1280" s="59">
        <f t="shared" si="1241"/>
        <v>0</v>
      </c>
      <c r="YN1280" s="59">
        <f t="shared" si="1241"/>
        <v>0</v>
      </c>
      <c r="YO1280" s="59">
        <f t="shared" si="1241"/>
        <v>0</v>
      </c>
      <c r="YP1280" s="25">
        <f t="shared" si="1242"/>
        <v>0</v>
      </c>
      <c r="YQ1280" s="25">
        <f t="shared" si="1243"/>
        <v>0</v>
      </c>
      <c r="YR1280" s="25">
        <f t="shared" si="1244"/>
        <v>0</v>
      </c>
      <c r="YS1280" s="25">
        <f t="shared" si="1245"/>
        <v>0</v>
      </c>
      <c r="YT1280" s="25">
        <f t="shared" si="1246"/>
        <v>0</v>
      </c>
      <c r="YU1280" s="25">
        <f t="shared" si="1247"/>
        <v>0</v>
      </c>
      <c r="YV1280" s="25">
        <f t="shared" ref="YV1280:YV1286" si="1436">$F1280*YV$1309</f>
        <v>0</v>
      </c>
      <c r="YW1280" s="25">
        <f t="shared" ref="YW1280:YW1286" si="1437">$G1280*YW$1309</f>
        <v>0</v>
      </c>
      <c r="YX1280" s="25">
        <f t="shared" ref="YX1280:YX1286" si="1438">$H1280*YX$1309</f>
        <v>0</v>
      </c>
      <c r="YY1280" s="25">
        <f t="shared" ref="YY1280:YY1286" si="1439">$I1280*YY$1309</f>
        <v>381.65</v>
      </c>
      <c r="YZ1280" s="25">
        <f t="shared" ref="YZ1280:YZ1286" si="1440">$J1280*YZ$1309</f>
        <v>346.03</v>
      </c>
      <c r="ZA1280" s="25">
        <f t="shared" ref="ZA1280:ZA1286" si="1441">$K1280*ZA$1309</f>
        <v>309.89999999999998</v>
      </c>
      <c r="ZB1280" s="25">
        <f t="shared" si="1248"/>
        <v>0</v>
      </c>
      <c r="ZC1280" s="25">
        <f t="shared" si="1248"/>
        <v>0</v>
      </c>
      <c r="ZD1280" s="25">
        <f t="shared" si="1248"/>
        <v>0</v>
      </c>
      <c r="ZE1280" s="25">
        <f t="shared" si="1249"/>
        <v>0</v>
      </c>
      <c r="ZF1280" s="25">
        <f t="shared" si="1249"/>
        <v>0</v>
      </c>
      <c r="ZG1280" s="25">
        <f t="shared" si="1249"/>
        <v>0</v>
      </c>
    </row>
    <row r="1281" spans="1:683" ht="36" customHeight="1">
      <c r="A1281" s="8" t="s">
        <v>157</v>
      </c>
      <c r="B1281" s="87" t="s">
        <v>450</v>
      </c>
      <c r="C1281" s="5"/>
      <c r="D1281" s="160"/>
      <c r="E1281" s="76"/>
      <c r="F1281" s="38">
        <f t="shared" si="991"/>
        <v>71332</v>
      </c>
      <c r="G1281" s="38">
        <f t="shared" si="991"/>
        <v>71793</v>
      </c>
      <c r="H1281" s="38">
        <f t="shared" si="991"/>
        <v>72395</v>
      </c>
      <c r="I1281" s="25">
        <f t="shared" si="992"/>
        <v>11468.35</v>
      </c>
      <c r="J1281" s="25">
        <f t="shared" si="992"/>
        <v>11642.02</v>
      </c>
      <c r="K1281" s="25">
        <f t="shared" si="992"/>
        <v>11857.04</v>
      </c>
      <c r="L1281" s="30"/>
      <c r="M1281" s="30"/>
      <c r="N1281" s="30"/>
      <c r="O1281" s="25">
        <f t="shared" si="993"/>
        <v>0</v>
      </c>
      <c r="P1281" s="25">
        <f t="shared" si="994"/>
        <v>0</v>
      </c>
      <c r="Q1281" s="25">
        <f t="shared" si="995"/>
        <v>0</v>
      </c>
      <c r="R1281" s="25">
        <f t="shared" si="996"/>
        <v>0</v>
      </c>
      <c r="S1281" s="25">
        <f t="shared" si="997"/>
        <v>0</v>
      </c>
      <c r="T1281" s="25">
        <f t="shared" si="998"/>
        <v>0</v>
      </c>
      <c r="U1281" s="25">
        <f t="shared" si="1250"/>
        <v>75884.240000000005</v>
      </c>
      <c r="V1281" s="25">
        <f t="shared" si="1251"/>
        <v>80022.48</v>
      </c>
      <c r="W1281" s="25">
        <f t="shared" si="1252"/>
        <v>83950.55</v>
      </c>
      <c r="X1281" s="25">
        <f t="shared" si="1253"/>
        <v>9948.68</v>
      </c>
      <c r="Y1281" s="25">
        <f t="shared" si="1254"/>
        <v>9160.9500000000007</v>
      </c>
      <c r="Z1281" s="25">
        <f t="shared" si="1255"/>
        <v>8617.24</v>
      </c>
      <c r="AA1281" s="25">
        <f t="shared" si="999"/>
        <v>0</v>
      </c>
      <c r="AB1281" s="25">
        <f t="shared" si="999"/>
        <v>0</v>
      </c>
      <c r="AC1281" s="25">
        <f t="shared" si="999"/>
        <v>0</v>
      </c>
      <c r="AD1281" s="25">
        <f t="shared" si="1000"/>
        <v>0</v>
      </c>
      <c r="AE1281" s="25">
        <f t="shared" si="1000"/>
        <v>0</v>
      </c>
      <c r="AF1281" s="25">
        <f t="shared" si="1000"/>
        <v>0</v>
      </c>
      <c r="AG1281" s="30"/>
      <c r="AH1281" s="30"/>
      <c r="AI1281" s="30"/>
      <c r="AJ1281" s="25">
        <f t="shared" si="1001"/>
        <v>0</v>
      </c>
      <c r="AK1281" s="25">
        <f t="shared" si="1002"/>
        <v>0</v>
      </c>
      <c r="AL1281" s="25">
        <f t="shared" si="1003"/>
        <v>0</v>
      </c>
      <c r="AM1281" s="25">
        <f t="shared" si="1004"/>
        <v>0</v>
      </c>
      <c r="AN1281" s="25">
        <f t="shared" si="1005"/>
        <v>0</v>
      </c>
      <c r="AO1281" s="25">
        <f t="shared" si="1006"/>
        <v>0</v>
      </c>
      <c r="AP1281" s="25">
        <f t="shared" si="1256"/>
        <v>75443.289999999994</v>
      </c>
      <c r="AQ1281" s="25">
        <f t="shared" si="1257"/>
        <v>79546.66</v>
      </c>
      <c r="AR1281" s="25">
        <f t="shared" si="1258"/>
        <v>83454.81</v>
      </c>
      <c r="AS1281" s="25">
        <f t="shared" si="1259"/>
        <v>11918.5</v>
      </c>
      <c r="AT1281" s="25">
        <f t="shared" si="1260"/>
        <v>11877.4</v>
      </c>
      <c r="AU1281" s="25">
        <f t="shared" si="1261"/>
        <v>11215.71</v>
      </c>
      <c r="AV1281" s="25">
        <f t="shared" si="1007"/>
        <v>0</v>
      </c>
      <c r="AW1281" s="25">
        <f t="shared" si="1007"/>
        <v>0</v>
      </c>
      <c r="AX1281" s="25">
        <f t="shared" si="1007"/>
        <v>0</v>
      </c>
      <c r="AY1281" s="25">
        <f t="shared" si="1008"/>
        <v>0</v>
      </c>
      <c r="AZ1281" s="25">
        <f t="shared" si="1008"/>
        <v>0</v>
      </c>
      <c r="BA1281" s="25">
        <f t="shared" si="1008"/>
        <v>0</v>
      </c>
      <c r="BB1281" s="30"/>
      <c r="BC1281" s="30"/>
      <c r="BD1281" s="30"/>
      <c r="BE1281" s="25">
        <f t="shared" si="1009"/>
        <v>0</v>
      </c>
      <c r="BF1281" s="25">
        <f t="shared" si="1010"/>
        <v>0</v>
      </c>
      <c r="BG1281" s="25">
        <f t="shared" si="1011"/>
        <v>0</v>
      </c>
      <c r="BH1281" s="25">
        <f t="shared" si="1012"/>
        <v>0</v>
      </c>
      <c r="BI1281" s="25">
        <f t="shared" si="1013"/>
        <v>0</v>
      </c>
      <c r="BJ1281" s="25">
        <f t="shared" si="1014"/>
        <v>0</v>
      </c>
      <c r="BK1281" s="25">
        <f t="shared" si="1262"/>
        <v>75248.160000000003</v>
      </c>
      <c r="BL1281" s="25">
        <f t="shared" si="1263"/>
        <v>79085.33</v>
      </c>
      <c r="BM1281" s="25">
        <f t="shared" si="1264"/>
        <v>82710.91</v>
      </c>
      <c r="BN1281" s="25">
        <f t="shared" si="1265"/>
        <v>7574.26</v>
      </c>
      <c r="BO1281" s="25">
        <f t="shared" si="1266"/>
        <v>7467.33</v>
      </c>
      <c r="BP1281" s="25">
        <f t="shared" si="1267"/>
        <v>6866.3</v>
      </c>
      <c r="BQ1281" s="25">
        <f t="shared" si="1015"/>
        <v>0</v>
      </c>
      <c r="BR1281" s="25">
        <f t="shared" si="1015"/>
        <v>0</v>
      </c>
      <c r="BS1281" s="25">
        <f t="shared" si="1015"/>
        <v>0</v>
      </c>
      <c r="BT1281" s="25">
        <f t="shared" si="1016"/>
        <v>0</v>
      </c>
      <c r="BU1281" s="25">
        <f t="shared" si="1016"/>
        <v>0</v>
      </c>
      <c r="BV1281" s="25">
        <f t="shared" si="1016"/>
        <v>0</v>
      </c>
      <c r="BW1281" s="30">
        <v>12</v>
      </c>
      <c r="BX1281" s="30">
        <v>12</v>
      </c>
      <c r="BY1281" s="30">
        <v>12</v>
      </c>
      <c r="BZ1281" s="25">
        <f t="shared" si="1017"/>
        <v>855984</v>
      </c>
      <c r="CA1281" s="25">
        <f t="shared" si="1018"/>
        <v>861516</v>
      </c>
      <c r="CB1281" s="25">
        <f t="shared" si="1019"/>
        <v>868740</v>
      </c>
      <c r="CC1281" s="25">
        <f t="shared" si="1020"/>
        <v>137620.20000000001</v>
      </c>
      <c r="CD1281" s="25">
        <f t="shared" si="1021"/>
        <v>139704.24</v>
      </c>
      <c r="CE1281" s="25">
        <f t="shared" si="1022"/>
        <v>142284.48000000001</v>
      </c>
      <c r="CF1281" s="25">
        <f t="shared" si="1268"/>
        <v>75249.63</v>
      </c>
      <c r="CG1281" s="25">
        <f t="shared" si="1269"/>
        <v>79191.100000000006</v>
      </c>
      <c r="CH1281" s="25">
        <f t="shared" si="1270"/>
        <v>82956.570000000007</v>
      </c>
      <c r="CI1281" s="25">
        <f t="shared" si="1271"/>
        <v>11337.12</v>
      </c>
      <c r="CJ1281" s="25">
        <f t="shared" si="1272"/>
        <v>10347.07</v>
      </c>
      <c r="CK1281" s="25">
        <f t="shared" si="1273"/>
        <v>9868.2000000000007</v>
      </c>
      <c r="CL1281" s="25">
        <f t="shared" si="1023"/>
        <v>902995.56</v>
      </c>
      <c r="CM1281" s="25">
        <f t="shared" si="1023"/>
        <v>950293.2</v>
      </c>
      <c r="CN1281" s="25">
        <f t="shared" si="1023"/>
        <v>995478.84</v>
      </c>
      <c r="CO1281" s="25">
        <f t="shared" si="1024"/>
        <v>136045.44</v>
      </c>
      <c r="CP1281" s="25">
        <f t="shared" si="1024"/>
        <v>124164.84</v>
      </c>
      <c r="CQ1281" s="25">
        <f t="shared" si="1024"/>
        <v>118418.4</v>
      </c>
      <c r="CR1281" s="30"/>
      <c r="CS1281" s="30"/>
      <c r="CT1281" s="30"/>
      <c r="CU1281" s="25">
        <f t="shared" si="1025"/>
        <v>0</v>
      </c>
      <c r="CV1281" s="25">
        <f t="shared" si="1026"/>
        <v>0</v>
      </c>
      <c r="CW1281" s="25">
        <f t="shared" si="1027"/>
        <v>0</v>
      </c>
      <c r="CX1281" s="25">
        <f t="shared" si="1028"/>
        <v>0</v>
      </c>
      <c r="CY1281" s="25">
        <f t="shared" si="1029"/>
        <v>0</v>
      </c>
      <c r="CZ1281" s="25">
        <f t="shared" si="1030"/>
        <v>0</v>
      </c>
      <c r="DA1281" s="25">
        <f t="shared" si="1274"/>
        <v>74875</v>
      </c>
      <c r="DB1281" s="25">
        <f t="shared" si="1275"/>
        <v>78491.539999999994</v>
      </c>
      <c r="DC1281" s="25">
        <f t="shared" si="1276"/>
        <v>81965.53</v>
      </c>
      <c r="DD1281" s="25">
        <f t="shared" si="1277"/>
        <v>7116.6</v>
      </c>
      <c r="DE1281" s="25">
        <f t="shared" si="1278"/>
        <v>6347.76</v>
      </c>
      <c r="DF1281" s="25">
        <f t="shared" si="1279"/>
        <v>5907.13</v>
      </c>
      <c r="DG1281" s="25">
        <f t="shared" si="1031"/>
        <v>0</v>
      </c>
      <c r="DH1281" s="25">
        <f t="shared" si="1031"/>
        <v>0</v>
      </c>
      <c r="DI1281" s="25">
        <f t="shared" si="1031"/>
        <v>0</v>
      </c>
      <c r="DJ1281" s="25">
        <f t="shared" si="1032"/>
        <v>0</v>
      </c>
      <c r="DK1281" s="25">
        <f t="shared" si="1032"/>
        <v>0</v>
      </c>
      <c r="DL1281" s="25">
        <f t="shared" si="1032"/>
        <v>0</v>
      </c>
      <c r="DM1281" s="30"/>
      <c r="DN1281" s="30"/>
      <c r="DO1281" s="30"/>
      <c r="DP1281" s="25">
        <f t="shared" si="1033"/>
        <v>0</v>
      </c>
      <c r="DQ1281" s="25">
        <f t="shared" si="1034"/>
        <v>0</v>
      </c>
      <c r="DR1281" s="25">
        <f t="shared" si="1035"/>
        <v>0</v>
      </c>
      <c r="DS1281" s="25">
        <f t="shared" si="1036"/>
        <v>0</v>
      </c>
      <c r="DT1281" s="25">
        <f t="shared" si="1037"/>
        <v>0</v>
      </c>
      <c r="DU1281" s="25">
        <f t="shared" si="1038"/>
        <v>0</v>
      </c>
      <c r="DV1281" s="25">
        <f t="shared" si="1280"/>
        <v>75450.8</v>
      </c>
      <c r="DW1281" s="25">
        <f t="shared" si="1281"/>
        <v>79557.679999999993</v>
      </c>
      <c r="DX1281" s="25">
        <f t="shared" si="1282"/>
        <v>83466.77</v>
      </c>
      <c r="DY1281" s="25">
        <f t="shared" si="1283"/>
        <v>10303.459999999999</v>
      </c>
      <c r="DZ1281" s="25">
        <f t="shared" si="1284"/>
        <v>8731.4500000000007</v>
      </c>
      <c r="EA1281" s="25">
        <f t="shared" si="1285"/>
        <v>8184.46</v>
      </c>
      <c r="EB1281" s="25">
        <f t="shared" si="1039"/>
        <v>0</v>
      </c>
      <c r="EC1281" s="25">
        <f t="shared" si="1039"/>
        <v>0</v>
      </c>
      <c r="ED1281" s="25">
        <f t="shared" si="1039"/>
        <v>0</v>
      </c>
      <c r="EE1281" s="25">
        <f t="shared" si="1040"/>
        <v>0</v>
      </c>
      <c r="EF1281" s="25">
        <f t="shared" si="1040"/>
        <v>0</v>
      </c>
      <c r="EG1281" s="25">
        <f t="shared" si="1040"/>
        <v>0</v>
      </c>
      <c r="EH1281" s="30"/>
      <c r="EI1281" s="30"/>
      <c r="EJ1281" s="30"/>
      <c r="EK1281" s="25">
        <f t="shared" si="1041"/>
        <v>0</v>
      </c>
      <c r="EL1281" s="25">
        <f t="shared" si="1042"/>
        <v>0</v>
      </c>
      <c r="EM1281" s="25">
        <f t="shared" si="1043"/>
        <v>0</v>
      </c>
      <c r="EN1281" s="25">
        <f t="shared" si="1044"/>
        <v>0</v>
      </c>
      <c r="EO1281" s="25">
        <f t="shared" si="1045"/>
        <v>0</v>
      </c>
      <c r="EP1281" s="25">
        <f t="shared" si="1046"/>
        <v>0</v>
      </c>
      <c r="EQ1281" s="25">
        <f t="shared" si="1286"/>
        <v>75605.58</v>
      </c>
      <c r="ER1281" s="25">
        <f t="shared" si="1287"/>
        <v>79846.38</v>
      </c>
      <c r="ES1281" s="25">
        <f t="shared" si="1288"/>
        <v>83876.990000000005</v>
      </c>
      <c r="ET1281" s="25">
        <f t="shared" si="1289"/>
        <v>9007.6299999999992</v>
      </c>
      <c r="EU1281" s="25">
        <f t="shared" si="1290"/>
        <v>7967.64</v>
      </c>
      <c r="EV1281" s="25">
        <f t="shared" si="1291"/>
        <v>7340.46</v>
      </c>
      <c r="EW1281" s="25">
        <f t="shared" si="1047"/>
        <v>0</v>
      </c>
      <c r="EX1281" s="25">
        <f t="shared" si="1047"/>
        <v>0</v>
      </c>
      <c r="EY1281" s="25">
        <f t="shared" si="1047"/>
        <v>0</v>
      </c>
      <c r="EZ1281" s="25">
        <f t="shared" si="1048"/>
        <v>0</v>
      </c>
      <c r="FA1281" s="25">
        <f t="shared" si="1048"/>
        <v>0</v>
      </c>
      <c r="FB1281" s="25">
        <f t="shared" si="1048"/>
        <v>0</v>
      </c>
      <c r="FC1281" s="30"/>
      <c r="FD1281" s="30"/>
      <c r="FE1281" s="30"/>
      <c r="FF1281" s="25">
        <f t="shared" si="1049"/>
        <v>0</v>
      </c>
      <c r="FG1281" s="25">
        <f t="shared" si="1050"/>
        <v>0</v>
      </c>
      <c r="FH1281" s="25">
        <f t="shared" si="1051"/>
        <v>0</v>
      </c>
      <c r="FI1281" s="25">
        <f t="shared" si="1052"/>
        <v>0</v>
      </c>
      <c r="FJ1281" s="25">
        <f t="shared" si="1053"/>
        <v>0</v>
      </c>
      <c r="FK1281" s="25">
        <f t="shared" si="1054"/>
        <v>0</v>
      </c>
      <c r="FL1281" s="25">
        <f t="shared" si="1292"/>
        <v>75942.039999999994</v>
      </c>
      <c r="FM1281" s="25">
        <f t="shared" si="1293"/>
        <v>79620.78</v>
      </c>
      <c r="FN1281" s="25">
        <f t="shared" si="1294"/>
        <v>83132.45</v>
      </c>
      <c r="FO1281" s="25">
        <f t="shared" si="1295"/>
        <v>4930.1499999999996</v>
      </c>
      <c r="FP1281" s="25">
        <f t="shared" si="1296"/>
        <v>5610.34</v>
      </c>
      <c r="FQ1281" s="25">
        <f t="shared" si="1297"/>
        <v>4997.3100000000004</v>
      </c>
      <c r="FR1281" s="25">
        <f t="shared" si="1055"/>
        <v>0</v>
      </c>
      <c r="FS1281" s="25">
        <f t="shared" si="1055"/>
        <v>0</v>
      </c>
      <c r="FT1281" s="25">
        <f t="shared" si="1055"/>
        <v>0</v>
      </c>
      <c r="FU1281" s="25">
        <f t="shared" si="1056"/>
        <v>0</v>
      </c>
      <c r="FV1281" s="25">
        <f t="shared" si="1056"/>
        <v>0</v>
      </c>
      <c r="FW1281" s="25">
        <f t="shared" si="1056"/>
        <v>0</v>
      </c>
      <c r="FX1281" s="30"/>
      <c r="FY1281" s="30"/>
      <c r="FZ1281" s="30"/>
      <c r="GA1281" s="25">
        <f t="shared" si="1057"/>
        <v>0</v>
      </c>
      <c r="GB1281" s="25">
        <f t="shared" si="1058"/>
        <v>0</v>
      </c>
      <c r="GC1281" s="25">
        <f t="shared" si="1059"/>
        <v>0</v>
      </c>
      <c r="GD1281" s="25">
        <f t="shared" si="1060"/>
        <v>0</v>
      </c>
      <c r="GE1281" s="25">
        <f t="shared" si="1061"/>
        <v>0</v>
      </c>
      <c r="GF1281" s="25">
        <f t="shared" si="1062"/>
        <v>0</v>
      </c>
      <c r="GG1281" s="25">
        <f t="shared" si="1298"/>
        <v>74906.33</v>
      </c>
      <c r="GH1281" s="25">
        <f t="shared" si="1299"/>
        <v>78519.16</v>
      </c>
      <c r="GI1281" s="25">
        <f t="shared" si="1300"/>
        <v>81975.59</v>
      </c>
      <c r="GJ1281" s="25">
        <f t="shared" si="1301"/>
        <v>10341.27</v>
      </c>
      <c r="GK1281" s="25">
        <f t="shared" si="1302"/>
        <v>9281.34</v>
      </c>
      <c r="GL1281" s="25">
        <f t="shared" si="1303"/>
        <v>8383.16</v>
      </c>
      <c r="GM1281" s="25">
        <f t="shared" si="1063"/>
        <v>0</v>
      </c>
      <c r="GN1281" s="25">
        <f t="shared" si="1063"/>
        <v>0</v>
      </c>
      <c r="GO1281" s="25">
        <f t="shared" si="1063"/>
        <v>0</v>
      </c>
      <c r="GP1281" s="25">
        <f t="shared" si="1064"/>
        <v>0</v>
      </c>
      <c r="GQ1281" s="25">
        <f t="shared" si="1064"/>
        <v>0</v>
      </c>
      <c r="GR1281" s="25">
        <f t="shared" si="1064"/>
        <v>0</v>
      </c>
      <c r="GS1281" s="30"/>
      <c r="GT1281" s="30"/>
      <c r="GU1281" s="30"/>
      <c r="GV1281" s="25">
        <f t="shared" si="1065"/>
        <v>0</v>
      </c>
      <c r="GW1281" s="25">
        <f t="shared" si="1066"/>
        <v>0</v>
      </c>
      <c r="GX1281" s="25">
        <f t="shared" si="1067"/>
        <v>0</v>
      </c>
      <c r="GY1281" s="25">
        <f t="shared" si="1068"/>
        <v>0</v>
      </c>
      <c r="GZ1281" s="25">
        <f t="shared" si="1069"/>
        <v>0</v>
      </c>
      <c r="HA1281" s="25">
        <f t="shared" si="1070"/>
        <v>0</v>
      </c>
      <c r="HB1281" s="25">
        <f t="shared" si="1304"/>
        <v>75940.88</v>
      </c>
      <c r="HC1281" s="25">
        <f t="shared" si="1305"/>
        <v>79697.59</v>
      </c>
      <c r="HD1281" s="25">
        <f t="shared" si="1306"/>
        <v>83304.33</v>
      </c>
      <c r="HE1281" s="25">
        <f t="shared" si="1307"/>
        <v>9236.32</v>
      </c>
      <c r="HF1281" s="25">
        <f t="shared" si="1308"/>
        <v>7823.06</v>
      </c>
      <c r="HG1281" s="25">
        <f t="shared" si="1309"/>
        <v>6941.25</v>
      </c>
      <c r="HH1281" s="25">
        <f t="shared" si="1071"/>
        <v>0</v>
      </c>
      <c r="HI1281" s="25">
        <f t="shared" si="1071"/>
        <v>0</v>
      </c>
      <c r="HJ1281" s="25">
        <f t="shared" si="1071"/>
        <v>0</v>
      </c>
      <c r="HK1281" s="25">
        <f t="shared" si="1072"/>
        <v>0</v>
      </c>
      <c r="HL1281" s="25">
        <f t="shared" si="1072"/>
        <v>0</v>
      </c>
      <c r="HM1281" s="25">
        <f t="shared" si="1072"/>
        <v>0</v>
      </c>
      <c r="HN1281" s="30"/>
      <c r="HO1281" s="30"/>
      <c r="HP1281" s="30"/>
      <c r="HQ1281" s="25">
        <f t="shared" si="1073"/>
        <v>0</v>
      </c>
      <c r="HR1281" s="25">
        <f t="shared" si="1074"/>
        <v>0</v>
      </c>
      <c r="HS1281" s="25">
        <f t="shared" si="1075"/>
        <v>0</v>
      </c>
      <c r="HT1281" s="25">
        <f t="shared" si="1076"/>
        <v>0</v>
      </c>
      <c r="HU1281" s="25">
        <f t="shared" si="1077"/>
        <v>0</v>
      </c>
      <c r="HV1281" s="25">
        <f t="shared" si="1078"/>
        <v>0</v>
      </c>
      <c r="HW1281" s="25">
        <f t="shared" si="1310"/>
        <v>75465</v>
      </c>
      <c r="HX1281" s="25">
        <f t="shared" si="1311"/>
        <v>79549.48</v>
      </c>
      <c r="HY1281" s="25">
        <f t="shared" si="1312"/>
        <v>83423.45</v>
      </c>
      <c r="HZ1281" s="25">
        <f t="shared" si="1313"/>
        <v>9013.16</v>
      </c>
      <c r="IA1281" s="25">
        <f t="shared" si="1314"/>
        <v>8694.73</v>
      </c>
      <c r="IB1281" s="25">
        <f t="shared" si="1315"/>
        <v>7977.55</v>
      </c>
      <c r="IC1281" s="25">
        <f t="shared" si="1079"/>
        <v>0</v>
      </c>
      <c r="ID1281" s="25">
        <f t="shared" si="1079"/>
        <v>0</v>
      </c>
      <c r="IE1281" s="25">
        <f t="shared" si="1079"/>
        <v>0</v>
      </c>
      <c r="IF1281" s="25">
        <f t="shared" si="1080"/>
        <v>0</v>
      </c>
      <c r="IG1281" s="25">
        <f t="shared" si="1080"/>
        <v>0</v>
      </c>
      <c r="IH1281" s="25">
        <f t="shared" si="1080"/>
        <v>0</v>
      </c>
      <c r="II1281" s="30"/>
      <c r="IJ1281" s="30"/>
      <c r="IK1281" s="30"/>
      <c r="IL1281" s="25">
        <f t="shared" si="1081"/>
        <v>0</v>
      </c>
      <c r="IM1281" s="25">
        <f t="shared" si="1082"/>
        <v>0</v>
      </c>
      <c r="IN1281" s="25">
        <f t="shared" si="1083"/>
        <v>0</v>
      </c>
      <c r="IO1281" s="25">
        <f t="shared" si="1084"/>
        <v>0</v>
      </c>
      <c r="IP1281" s="25">
        <f t="shared" si="1085"/>
        <v>0</v>
      </c>
      <c r="IQ1281" s="25">
        <f t="shared" si="1086"/>
        <v>0</v>
      </c>
      <c r="IR1281" s="25">
        <f t="shared" si="1316"/>
        <v>74604.92</v>
      </c>
      <c r="IS1281" s="25">
        <f t="shared" si="1317"/>
        <v>78012.460000000006</v>
      </c>
      <c r="IT1281" s="25">
        <f t="shared" si="1318"/>
        <v>81305.87</v>
      </c>
      <c r="IU1281" s="25">
        <f t="shared" si="1319"/>
        <v>29101.64</v>
      </c>
      <c r="IV1281" s="25">
        <f t="shared" si="1320"/>
        <v>26477.88</v>
      </c>
      <c r="IW1281" s="25">
        <f t="shared" si="1321"/>
        <v>25539.02</v>
      </c>
      <c r="IX1281" s="25">
        <f t="shared" si="1087"/>
        <v>0</v>
      </c>
      <c r="IY1281" s="25">
        <f t="shared" si="1087"/>
        <v>0</v>
      </c>
      <c r="IZ1281" s="25">
        <f t="shared" si="1087"/>
        <v>0</v>
      </c>
      <c r="JA1281" s="25">
        <f t="shared" si="1088"/>
        <v>0</v>
      </c>
      <c r="JB1281" s="25">
        <f t="shared" si="1088"/>
        <v>0</v>
      </c>
      <c r="JC1281" s="25">
        <f t="shared" si="1088"/>
        <v>0</v>
      </c>
      <c r="JD1281" s="30">
        <v>23</v>
      </c>
      <c r="JE1281" s="30">
        <v>23</v>
      </c>
      <c r="JF1281" s="30">
        <v>23</v>
      </c>
      <c r="JG1281" s="25">
        <f t="shared" si="1089"/>
        <v>1640636</v>
      </c>
      <c r="JH1281" s="25">
        <f t="shared" si="1090"/>
        <v>1651239</v>
      </c>
      <c r="JI1281" s="25">
        <f t="shared" si="1091"/>
        <v>1665085</v>
      </c>
      <c r="JJ1281" s="25">
        <f t="shared" si="1092"/>
        <v>263772.05</v>
      </c>
      <c r="JK1281" s="25">
        <f t="shared" si="1093"/>
        <v>267766.46000000002</v>
      </c>
      <c r="JL1281" s="25">
        <f t="shared" si="1094"/>
        <v>272711.92</v>
      </c>
      <c r="JM1281" s="25">
        <f t="shared" si="1322"/>
        <v>75160.98</v>
      </c>
      <c r="JN1281" s="25">
        <f t="shared" si="1323"/>
        <v>79033.45</v>
      </c>
      <c r="JO1281" s="25">
        <f t="shared" si="1324"/>
        <v>82742.63</v>
      </c>
      <c r="JP1281" s="25">
        <f t="shared" si="1325"/>
        <v>7650.17</v>
      </c>
      <c r="JQ1281" s="25">
        <f t="shared" si="1326"/>
        <v>6781.59</v>
      </c>
      <c r="JR1281" s="25">
        <f t="shared" si="1327"/>
        <v>6029.51</v>
      </c>
      <c r="JS1281" s="25">
        <f t="shared" si="1095"/>
        <v>1728702.54</v>
      </c>
      <c r="JT1281" s="25">
        <f t="shared" si="1095"/>
        <v>1817769.35</v>
      </c>
      <c r="JU1281" s="25">
        <f t="shared" si="1095"/>
        <v>1903080.49</v>
      </c>
      <c r="JV1281" s="25">
        <f t="shared" si="1096"/>
        <v>175953.91</v>
      </c>
      <c r="JW1281" s="25">
        <f t="shared" si="1096"/>
        <v>155976.57</v>
      </c>
      <c r="JX1281" s="25">
        <f t="shared" si="1096"/>
        <v>138678.73000000001</v>
      </c>
      <c r="JY1281" s="30"/>
      <c r="JZ1281" s="30"/>
      <c r="KA1281" s="30"/>
      <c r="KB1281" s="25">
        <f t="shared" si="1097"/>
        <v>0</v>
      </c>
      <c r="KC1281" s="25">
        <f t="shared" si="1098"/>
        <v>0</v>
      </c>
      <c r="KD1281" s="25">
        <f t="shared" si="1099"/>
        <v>0</v>
      </c>
      <c r="KE1281" s="25">
        <f t="shared" si="1100"/>
        <v>0</v>
      </c>
      <c r="KF1281" s="25">
        <f t="shared" si="1101"/>
        <v>0</v>
      </c>
      <c r="KG1281" s="25">
        <f t="shared" si="1102"/>
        <v>0</v>
      </c>
      <c r="KH1281" s="25">
        <f t="shared" si="1328"/>
        <v>75200.39</v>
      </c>
      <c r="KI1281" s="25">
        <f t="shared" si="1329"/>
        <v>79271.87</v>
      </c>
      <c r="KJ1281" s="25">
        <f t="shared" si="1330"/>
        <v>83156.759999999995</v>
      </c>
      <c r="KK1281" s="25">
        <f t="shared" si="1331"/>
        <v>6639.92</v>
      </c>
      <c r="KL1281" s="25">
        <f t="shared" si="1332"/>
        <v>6050.53</v>
      </c>
      <c r="KM1281" s="25">
        <f t="shared" si="1333"/>
        <v>5473.14</v>
      </c>
      <c r="KN1281" s="25">
        <f t="shared" si="1103"/>
        <v>0</v>
      </c>
      <c r="KO1281" s="25">
        <f t="shared" si="1103"/>
        <v>0</v>
      </c>
      <c r="KP1281" s="25">
        <f t="shared" si="1103"/>
        <v>0</v>
      </c>
      <c r="KQ1281" s="25">
        <f t="shared" si="1104"/>
        <v>0</v>
      </c>
      <c r="KR1281" s="25">
        <f t="shared" si="1104"/>
        <v>0</v>
      </c>
      <c r="KS1281" s="25">
        <f t="shared" si="1104"/>
        <v>0</v>
      </c>
      <c r="KT1281" s="30">
        <v>7</v>
      </c>
      <c r="KU1281" s="30">
        <v>7</v>
      </c>
      <c r="KV1281" s="30">
        <v>7</v>
      </c>
      <c r="KW1281" s="25">
        <f t="shared" si="1105"/>
        <v>499324</v>
      </c>
      <c r="KX1281" s="25">
        <f t="shared" si="1106"/>
        <v>502551</v>
      </c>
      <c r="KY1281" s="25">
        <f t="shared" si="1107"/>
        <v>506765</v>
      </c>
      <c r="KZ1281" s="25">
        <f t="shared" si="1108"/>
        <v>80278.45</v>
      </c>
      <c r="LA1281" s="25">
        <f t="shared" si="1109"/>
        <v>81494.14</v>
      </c>
      <c r="LB1281" s="25">
        <f t="shared" si="1110"/>
        <v>82999.28</v>
      </c>
      <c r="LC1281" s="25">
        <f t="shared" si="1334"/>
        <v>75466.77</v>
      </c>
      <c r="LD1281" s="25">
        <f t="shared" si="1335"/>
        <v>79730.81</v>
      </c>
      <c r="LE1281" s="25">
        <f t="shared" si="1336"/>
        <v>83793.179999999993</v>
      </c>
      <c r="LF1281" s="25">
        <f t="shared" si="1337"/>
        <v>13168.88</v>
      </c>
      <c r="LG1281" s="25">
        <f t="shared" si="1338"/>
        <v>12887.67</v>
      </c>
      <c r="LH1281" s="25">
        <f t="shared" si="1339"/>
        <v>11534.42</v>
      </c>
      <c r="LI1281" s="25">
        <f t="shared" si="1111"/>
        <v>528267.39</v>
      </c>
      <c r="LJ1281" s="25">
        <f t="shared" si="1111"/>
        <v>558115.67000000004</v>
      </c>
      <c r="LK1281" s="25">
        <f t="shared" si="1111"/>
        <v>586552.26</v>
      </c>
      <c r="LL1281" s="25">
        <f t="shared" si="1112"/>
        <v>92182.16</v>
      </c>
      <c r="LM1281" s="25">
        <f t="shared" si="1112"/>
        <v>90213.69</v>
      </c>
      <c r="LN1281" s="25">
        <f t="shared" si="1112"/>
        <v>80740.94</v>
      </c>
      <c r="LO1281" s="30">
        <v>27</v>
      </c>
      <c r="LP1281" s="30">
        <v>27</v>
      </c>
      <c r="LQ1281" s="30">
        <v>27</v>
      </c>
      <c r="LR1281" s="25">
        <f t="shared" si="1113"/>
        <v>1925964</v>
      </c>
      <c r="LS1281" s="25">
        <f t="shared" si="1114"/>
        <v>1938411</v>
      </c>
      <c r="LT1281" s="25">
        <f t="shared" si="1115"/>
        <v>1954665</v>
      </c>
      <c r="LU1281" s="25">
        <f t="shared" si="1116"/>
        <v>309645.45</v>
      </c>
      <c r="LV1281" s="25">
        <f t="shared" si="1117"/>
        <v>314334.53999999998</v>
      </c>
      <c r="LW1281" s="25">
        <f t="shared" si="1118"/>
        <v>320140.08</v>
      </c>
      <c r="LX1281" s="25">
        <f t="shared" si="1340"/>
        <v>74142.149999999994</v>
      </c>
      <c r="LY1281" s="25">
        <f t="shared" si="1341"/>
        <v>77789.39</v>
      </c>
      <c r="LZ1281" s="25">
        <f t="shared" si="1342"/>
        <v>81295.240000000005</v>
      </c>
      <c r="MA1281" s="25">
        <f t="shared" si="1343"/>
        <v>8158.28</v>
      </c>
      <c r="MB1281" s="25">
        <f t="shared" si="1344"/>
        <v>7380.73</v>
      </c>
      <c r="MC1281" s="25">
        <f t="shared" si="1345"/>
        <v>6972.38</v>
      </c>
      <c r="MD1281" s="25">
        <f t="shared" si="1119"/>
        <v>2001838.05</v>
      </c>
      <c r="ME1281" s="25">
        <f t="shared" si="1119"/>
        <v>2100313.5299999998</v>
      </c>
      <c r="MF1281" s="25">
        <f t="shared" si="1119"/>
        <v>2194971.48</v>
      </c>
      <c r="MG1281" s="25">
        <f t="shared" si="1120"/>
        <v>220273.56</v>
      </c>
      <c r="MH1281" s="25">
        <f t="shared" si="1120"/>
        <v>199279.71</v>
      </c>
      <c r="MI1281" s="25">
        <f t="shared" si="1120"/>
        <v>188254.26</v>
      </c>
      <c r="MJ1281" s="30"/>
      <c r="MK1281" s="30"/>
      <c r="ML1281" s="30"/>
      <c r="MM1281" s="25">
        <f t="shared" si="1121"/>
        <v>0</v>
      </c>
      <c r="MN1281" s="25">
        <f t="shared" si="1122"/>
        <v>0</v>
      </c>
      <c r="MO1281" s="25">
        <f t="shared" si="1123"/>
        <v>0</v>
      </c>
      <c r="MP1281" s="25">
        <f t="shared" si="1124"/>
        <v>0</v>
      </c>
      <c r="MQ1281" s="25">
        <f t="shared" si="1125"/>
        <v>0</v>
      </c>
      <c r="MR1281" s="25">
        <f t="shared" si="1126"/>
        <v>0</v>
      </c>
      <c r="MS1281" s="25">
        <f t="shared" si="1346"/>
        <v>75243.509999999995</v>
      </c>
      <c r="MT1281" s="25">
        <f t="shared" si="1347"/>
        <v>79171.850000000006</v>
      </c>
      <c r="MU1281" s="25">
        <f t="shared" si="1348"/>
        <v>82921.990000000005</v>
      </c>
      <c r="MV1281" s="25">
        <f t="shared" si="1349"/>
        <v>9638.36</v>
      </c>
      <c r="MW1281" s="25">
        <f t="shared" si="1350"/>
        <v>8125.32</v>
      </c>
      <c r="MX1281" s="25">
        <f t="shared" si="1351"/>
        <v>7131.58</v>
      </c>
      <c r="MY1281" s="25">
        <f t="shared" si="1127"/>
        <v>0</v>
      </c>
      <c r="MZ1281" s="25">
        <f t="shared" si="1127"/>
        <v>0</v>
      </c>
      <c r="NA1281" s="25">
        <f t="shared" si="1127"/>
        <v>0</v>
      </c>
      <c r="NB1281" s="25">
        <f t="shared" si="1128"/>
        <v>0</v>
      </c>
      <c r="NC1281" s="25">
        <f t="shared" si="1128"/>
        <v>0</v>
      </c>
      <c r="ND1281" s="25">
        <f t="shared" si="1128"/>
        <v>0</v>
      </c>
      <c r="NE1281" s="30"/>
      <c r="NF1281" s="30"/>
      <c r="NG1281" s="30"/>
      <c r="NH1281" s="25">
        <f t="shared" si="1129"/>
        <v>0</v>
      </c>
      <c r="NI1281" s="25">
        <f t="shared" si="1130"/>
        <v>0</v>
      </c>
      <c r="NJ1281" s="25">
        <f t="shared" si="1131"/>
        <v>0</v>
      </c>
      <c r="NK1281" s="25">
        <f t="shared" si="1132"/>
        <v>0</v>
      </c>
      <c r="NL1281" s="25">
        <f t="shared" si="1133"/>
        <v>0</v>
      </c>
      <c r="NM1281" s="25">
        <f t="shared" si="1134"/>
        <v>0</v>
      </c>
      <c r="NN1281" s="25">
        <f t="shared" si="1352"/>
        <v>74802.539999999994</v>
      </c>
      <c r="NO1281" s="25">
        <f t="shared" si="1353"/>
        <v>78466.460000000006</v>
      </c>
      <c r="NP1281" s="25">
        <f t="shared" si="1354"/>
        <v>81978.66</v>
      </c>
      <c r="NQ1281" s="25">
        <f t="shared" si="1355"/>
        <v>10857.6</v>
      </c>
      <c r="NR1281" s="25">
        <f t="shared" si="1356"/>
        <v>9839.15</v>
      </c>
      <c r="NS1281" s="25">
        <f t="shared" si="1357"/>
        <v>9049.2000000000007</v>
      </c>
      <c r="NT1281" s="25">
        <f t="shared" si="1135"/>
        <v>0</v>
      </c>
      <c r="NU1281" s="25">
        <f t="shared" si="1135"/>
        <v>0</v>
      </c>
      <c r="NV1281" s="25">
        <f t="shared" si="1135"/>
        <v>0</v>
      </c>
      <c r="NW1281" s="25">
        <f t="shared" si="1136"/>
        <v>0</v>
      </c>
      <c r="NX1281" s="25">
        <f t="shared" si="1136"/>
        <v>0</v>
      </c>
      <c r="NY1281" s="25">
        <f t="shared" si="1136"/>
        <v>0</v>
      </c>
      <c r="NZ1281" s="30">
        <v>40</v>
      </c>
      <c r="OA1281" s="30">
        <v>40</v>
      </c>
      <c r="OB1281" s="30">
        <v>40</v>
      </c>
      <c r="OC1281" s="25">
        <f t="shared" si="1137"/>
        <v>2853280</v>
      </c>
      <c r="OD1281" s="25">
        <f t="shared" si="1138"/>
        <v>2871720</v>
      </c>
      <c r="OE1281" s="25">
        <f t="shared" si="1139"/>
        <v>2895800</v>
      </c>
      <c r="OF1281" s="25">
        <f t="shared" si="1140"/>
        <v>458734</v>
      </c>
      <c r="OG1281" s="25">
        <f t="shared" si="1141"/>
        <v>465680.8</v>
      </c>
      <c r="OH1281" s="25">
        <f t="shared" si="1142"/>
        <v>474281.6</v>
      </c>
      <c r="OI1281" s="25">
        <f t="shared" si="1358"/>
        <v>74591.460000000006</v>
      </c>
      <c r="OJ1281" s="25">
        <f t="shared" si="1359"/>
        <v>78737.36</v>
      </c>
      <c r="OK1281" s="25">
        <f t="shared" si="1360"/>
        <v>82691.19</v>
      </c>
      <c r="OL1281" s="25">
        <f t="shared" si="1361"/>
        <v>11667.72</v>
      </c>
      <c r="OM1281" s="25">
        <f t="shared" si="1362"/>
        <v>10920.36</v>
      </c>
      <c r="ON1281" s="25">
        <f t="shared" si="1363"/>
        <v>10411.36</v>
      </c>
      <c r="OO1281" s="25">
        <f t="shared" si="1143"/>
        <v>2983658.4</v>
      </c>
      <c r="OP1281" s="25">
        <f t="shared" si="1143"/>
        <v>3149494.4</v>
      </c>
      <c r="OQ1281" s="25">
        <f t="shared" si="1143"/>
        <v>3307647.6</v>
      </c>
      <c r="OR1281" s="25">
        <f t="shared" si="1144"/>
        <v>466708.8</v>
      </c>
      <c r="OS1281" s="25">
        <f t="shared" si="1144"/>
        <v>436814.4</v>
      </c>
      <c r="OT1281" s="25">
        <f t="shared" si="1144"/>
        <v>416454.40000000002</v>
      </c>
      <c r="OU1281" s="30">
        <v>11</v>
      </c>
      <c r="OV1281" s="30">
        <v>11</v>
      </c>
      <c r="OW1281" s="30">
        <v>11</v>
      </c>
      <c r="OX1281" s="25">
        <f t="shared" si="1145"/>
        <v>784652</v>
      </c>
      <c r="OY1281" s="25">
        <f t="shared" si="1146"/>
        <v>789723</v>
      </c>
      <c r="OZ1281" s="25">
        <f t="shared" si="1147"/>
        <v>796345</v>
      </c>
      <c r="PA1281" s="25">
        <f t="shared" si="1148"/>
        <v>126151.85</v>
      </c>
      <c r="PB1281" s="25">
        <f t="shared" si="1149"/>
        <v>128062.22</v>
      </c>
      <c r="PC1281" s="25">
        <f t="shared" si="1150"/>
        <v>130427.44</v>
      </c>
      <c r="PD1281" s="25">
        <f t="shared" si="1364"/>
        <v>75392.53</v>
      </c>
      <c r="PE1281" s="25">
        <f t="shared" si="1365"/>
        <v>79438.09</v>
      </c>
      <c r="PF1281" s="25">
        <f t="shared" si="1366"/>
        <v>83286.81</v>
      </c>
      <c r="PG1281" s="25">
        <f t="shared" si="1367"/>
        <v>9836.2800000000007</v>
      </c>
      <c r="PH1281" s="25">
        <f t="shared" si="1368"/>
        <v>9201.19</v>
      </c>
      <c r="PI1281" s="25">
        <f t="shared" si="1369"/>
        <v>8064.38</v>
      </c>
      <c r="PJ1281" s="25">
        <f t="shared" si="1151"/>
        <v>829317.83</v>
      </c>
      <c r="PK1281" s="25">
        <f t="shared" si="1151"/>
        <v>873818.99</v>
      </c>
      <c r="PL1281" s="25">
        <f t="shared" si="1151"/>
        <v>916154.91</v>
      </c>
      <c r="PM1281" s="25">
        <f t="shared" si="1152"/>
        <v>108199.08</v>
      </c>
      <c r="PN1281" s="25">
        <f t="shared" si="1152"/>
        <v>101213.09</v>
      </c>
      <c r="PO1281" s="25">
        <f t="shared" si="1152"/>
        <v>88708.18</v>
      </c>
      <c r="PP1281" s="30"/>
      <c r="PQ1281" s="30"/>
      <c r="PR1281" s="30"/>
      <c r="PS1281" s="25">
        <f t="shared" si="1153"/>
        <v>0</v>
      </c>
      <c r="PT1281" s="25">
        <f t="shared" si="1154"/>
        <v>0</v>
      </c>
      <c r="PU1281" s="25">
        <f t="shared" si="1155"/>
        <v>0</v>
      </c>
      <c r="PV1281" s="25">
        <f t="shared" si="1156"/>
        <v>0</v>
      </c>
      <c r="PW1281" s="25">
        <f t="shared" si="1157"/>
        <v>0</v>
      </c>
      <c r="PX1281" s="25">
        <f t="shared" si="1158"/>
        <v>0</v>
      </c>
      <c r="PY1281" s="25">
        <f t="shared" si="1370"/>
        <v>75162.73</v>
      </c>
      <c r="PZ1281" s="25">
        <f t="shared" si="1371"/>
        <v>79067.05</v>
      </c>
      <c r="QA1281" s="25">
        <f t="shared" si="1372"/>
        <v>82789.73</v>
      </c>
      <c r="QB1281" s="25">
        <f t="shared" si="1373"/>
        <v>11952.81</v>
      </c>
      <c r="QC1281" s="25">
        <f t="shared" si="1374"/>
        <v>10833.26</v>
      </c>
      <c r="QD1281" s="25">
        <f t="shared" si="1375"/>
        <v>10074.32</v>
      </c>
      <c r="QE1281" s="25">
        <f t="shared" si="1159"/>
        <v>0</v>
      </c>
      <c r="QF1281" s="25">
        <f t="shared" si="1159"/>
        <v>0</v>
      </c>
      <c r="QG1281" s="25">
        <f t="shared" si="1159"/>
        <v>0</v>
      </c>
      <c r="QH1281" s="25">
        <f t="shared" si="1160"/>
        <v>0</v>
      </c>
      <c r="QI1281" s="25">
        <f t="shared" si="1160"/>
        <v>0</v>
      </c>
      <c r="QJ1281" s="25">
        <f t="shared" si="1160"/>
        <v>0</v>
      </c>
      <c r="QK1281" s="30">
        <v>27</v>
      </c>
      <c r="QL1281" s="30">
        <v>27</v>
      </c>
      <c r="QM1281" s="30">
        <v>27</v>
      </c>
      <c r="QN1281" s="25">
        <f t="shared" si="1161"/>
        <v>1925964</v>
      </c>
      <c r="QO1281" s="25">
        <f t="shared" si="1162"/>
        <v>1938411</v>
      </c>
      <c r="QP1281" s="25">
        <f t="shared" si="1163"/>
        <v>1954665</v>
      </c>
      <c r="QQ1281" s="25">
        <f t="shared" si="1164"/>
        <v>309645.45</v>
      </c>
      <c r="QR1281" s="25">
        <f t="shared" si="1165"/>
        <v>314334.53999999998</v>
      </c>
      <c r="QS1281" s="25">
        <f t="shared" si="1166"/>
        <v>320140.08</v>
      </c>
      <c r="QT1281" s="25">
        <f t="shared" si="1376"/>
        <v>74759.570000000007</v>
      </c>
      <c r="QU1281" s="25">
        <f t="shared" si="1377"/>
        <v>78444.84</v>
      </c>
      <c r="QV1281" s="25">
        <f t="shared" si="1378"/>
        <v>81978.91</v>
      </c>
      <c r="QW1281" s="25">
        <f t="shared" si="1379"/>
        <v>8037.74</v>
      </c>
      <c r="QX1281" s="25">
        <f t="shared" si="1380"/>
        <v>7511.12</v>
      </c>
      <c r="QY1281" s="25">
        <f t="shared" si="1381"/>
        <v>6715.92</v>
      </c>
      <c r="QZ1281" s="25">
        <f t="shared" si="1167"/>
        <v>2018508.39</v>
      </c>
      <c r="RA1281" s="25">
        <f t="shared" si="1167"/>
        <v>2118010.6800000002</v>
      </c>
      <c r="RB1281" s="25">
        <f t="shared" si="1167"/>
        <v>2213430.5699999998</v>
      </c>
      <c r="RC1281" s="25">
        <f t="shared" si="1168"/>
        <v>217018.98</v>
      </c>
      <c r="RD1281" s="25">
        <f t="shared" si="1168"/>
        <v>202800.24</v>
      </c>
      <c r="RE1281" s="25">
        <f t="shared" si="1168"/>
        <v>181329.84</v>
      </c>
      <c r="RF1281" s="30"/>
      <c r="RG1281" s="30"/>
      <c r="RH1281" s="30"/>
      <c r="RI1281" s="25">
        <f t="shared" si="1169"/>
        <v>0</v>
      </c>
      <c r="RJ1281" s="25">
        <f t="shared" si="1170"/>
        <v>0</v>
      </c>
      <c r="RK1281" s="25">
        <f t="shared" si="1171"/>
        <v>0</v>
      </c>
      <c r="RL1281" s="25">
        <f t="shared" si="1172"/>
        <v>0</v>
      </c>
      <c r="RM1281" s="25">
        <f t="shared" si="1173"/>
        <v>0</v>
      </c>
      <c r="RN1281" s="25">
        <f t="shared" si="1174"/>
        <v>0</v>
      </c>
      <c r="RO1281" s="25">
        <f t="shared" si="1382"/>
        <v>76793.39</v>
      </c>
      <c r="RP1281" s="25">
        <f t="shared" si="1383"/>
        <v>80554.64</v>
      </c>
      <c r="RQ1281" s="25">
        <f t="shared" si="1384"/>
        <v>84169.2</v>
      </c>
      <c r="RR1281" s="25">
        <f t="shared" si="1385"/>
        <v>9467.07</v>
      </c>
      <c r="RS1281" s="25">
        <f t="shared" si="1386"/>
        <v>8028.57</v>
      </c>
      <c r="RT1281" s="25">
        <f t="shared" si="1387"/>
        <v>7221.59</v>
      </c>
      <c r="RU1281" s="25">
        <f t="shared" si="1175"/>
        <v>0</v>
      </c>
      <c r="RV1281" s="25">
        <f t="shared" si="1175"/>
        <v>0</v>
      </c>
      <c r="RW1281" s="25">
        <f t="shared" si="1175"/>
        <v>0</v>
      </c>
      <c r="RX1281" s="25">
        <f t="shared" si="1176"/>
        <v>0</v>
      </c>
      <c r="RY1281" s="25">
        <f t="shared" si="1176"/>
        <v>0</v>
      </c>
      <c r="RZ1281" s="25">
        <f t="shared" si="1176"/>
        <v>0</v>
      </c>
      <c r="SA1281" s="30">
        <v>15</v>
      </c>
      <c r="SB1281" s="30">
        <v>15</v>
      </c>
      <c r="SC1281" s="30">
        <v>15</v>
      </c>
      <c r="SD1281" s="25">
        <f t="shared" si="1177"/>
        <v>1069980</v>
      </c>
      <c r="SE1281" s="25">
        <f t="shared" si="1178"/>
        <v>1076895</v>
      </c>
      <c r="SF1281" s="25">
        <f t="shared" si="1179"/>
        <v>1085925</v>
      </c>
      <c r="SG1281" s="25">
        <f t="shared" si="1180"/>
        <v>172025.25</v>
      </c>
      <c r="SH1281" s="25">
        <f t="shared" si="1181"/>
        <v>174630.3</v>
      </c>
      <c r="SI1281" s="25">
        <f t="shared" si="1182"/>
        <v>177855.6</v>
      </c>
      <c r="SJ1281" s="25">
        <f t="shared" si="1388"/>
        <v>75450.03</v>
      </c>
      <c r="SK1281" s="25">
        <f t="shared" si="1389"/>
        <v>79367.63</v>
      </c>
      <c r="SL1281" s="25">
        <f t="shared" si="1390"/>
        <v>83121.179999999993</v>
      </c>
      <c r="SM1281" s="25">
        <f t="shared" si="1391"/>
        <v>16636.400000000001</v>
      </c>
      <c r="SN1281" s="25">
        <f t="shared" si="1392"/>
        <v>14262.12</v>
      </c>
      <c r="SO1281" s="25">
        <f t="shared" si="1393"/>
        <v>13034.05</v>
      </c>
      <c r="SP1281" s="25">
        <f t="shared" si="1183"/>
        <v>1131750.45</v>
      </c>
      <c r="SQ1281" s="25">
        <f t="shared" si="1183"/>
        <v>1190514.45</v>
      </c>
      <c r="SR1281" s="25">
        <f t="shared" si="1183"/>
        <v>1246817.7</v>
      </c>
      <c r="SS1281" s="25">
        <f t="shared" si="1184"/>
        <v>249546</v>
      </c>
      <c r="ST1281" s="25">
        <f t="shared" si="1184"/>
        <v>213931.8</v>
      </c>
      <c r="SU1281" s="25">
        <f t="shared" si="1184"/>
        <v>195510.75</v>
      </c>
      <c r="SV1281" s="30"/>
      <c r="SW1281" s="30"/>
      <c r="SX1281" s="30"/>
      <c r="SY1281" s="25">
        <f t="shared" si="1185"/>
        <v>0</v>
      </c>
      <c r="SZ1281" s="25">
        <f t="shared" si="1186"/>
        <v>0</v>
      </c>
      <c r="TA1281" s="25">
        <f t="shared" si="1187"/>
        <v>0</v>
      </c>
      <c r="TB1281" s="25">
        <f t="shared" si="1188"/>
        <v>0</v>
      </c>
      <c r="TC1281" s="25">
        <f t="shared" si="1189"/>
        <v>0</v>
      </c>
      <c r="TD1281" s="25">
        <f t="shared" si="1190"/>
        <v>0</v>
      </c>
      <c r="TE1281" s="25">
        <f t="shared" si="1394"/>
        <v>75052.78</v>
      </c>
      <c r="TF1281" s="25">
        <f t="shared" si="1395"/>
        <v>78818.740000000005</v>
      </c>
      <c r="TG1281" s="25">
        <f t="shared" si="1396"/>
        <v>82425.3</v>
      </c>
      <c r="TH1281" s="25">
        <f t="shared" si="1397"/>
        <v>9980.58</v>
      </c>
      <c r="TI1281" s="25">
        <f t="shared" si="1398"/>
        <v>8710.42</v>
      </c>
      <c r="TJ1281" s="25">
        <f t="shared" si="1399"/>
        <v>7838.6</v>
      </c>
      <c r="TK1281" s="25">
        <f t="shared" si="1191"/>
        <v>0</v>
      </c>
      <c r="TL1281" s="25">
        <f t="shared" si="1191"/>
        <v>0</v>
      </c>
      <c r="TM1281" s="25">
        <f t="shared" si="1191"/>
        <v>0</v>
      </c>
      <c r="TN1281" s="25">
        <f t="shared" si="1192"/>
        <v>0</v>
      </c>
      <c r="TO1281" s="25">
        <f t="shared" si="1192"/>
        <v>0</v>
      </c>
      <c r="TP1281" s="25">
        <f t="shared" si="1192"/>
        <v>0</v>
      </c>
      <c r="TQ1281" s="30"/>
      <c r="TR1281" s="30"/>
      <c r="TS1281" s="30"/>
      <c r="TT1281" s="25">
        <f t="shared" si="1193"/>
        <v>0</v>
      </c>
      <c r="TU1281" s="25">
        <f t="shared" si="1194"/>
        <v>0</v>
      </c>
      <c r="TV1281" s="25">
        <f t="shared" si="1195"/>
        <v>0</v>
      </c>
      <c r="TW1281" s="25">
        <f t="shared" si="1196"/>
        <v>0</v>
      </c>
      <c r="TX1281" s="25">
        <f t="shared" si="1197"/>
        <v>0</v>
      </c>
      <c r="TY1281" s="25">
        <f t="shared" si="1198"/>
        <v>0</v>
      </c>
      <c r="TZ1281" s="25">
        <f t="shared" si="1400"/>
        <v>74213.94</v>
      </c>
      <c r="UA1281" s="25">
        <f t="shared" si="1401"/>
        <v>78001.7</v>
      </c>
      <c r="UB1281" s="25">
        <f t="shared" si="1402"/>
        <v>81629.2</v>
      </c>
      <c r="UC1281" s="25">
        <f t="shared" si="1403"/>
        <v>11439.04</v>
      </c>
      <c r="UD1281" s="25">
        <f t="shared" si="1404"/>
        <v>10762.77</v>
      </c>
      <c r="UE1281" s="25">
        <f t="shared" si="1405"/>
        <v>9870.07</v>
      </c>
      <c r="UF1281" s="25">
        <f t="shared" si="1199"/>
        <v>0</v>
      </c>
      <c r="UG1281" s="25">
        <f t="shared" si="1199"/>
        <v>0</v>
      </c>
      <c r="UH1281" s="25">
        <f t="shared" si="1199"/>
        <v>0</v>
      </c>
      <c r="UI1281" s="25">
        <f t="shared" si="1200"/>
        <v>0</v>
      </c>
      <c r="UJ1281" s="25">
        <f t="shared" si="1200"/>
        <v>0</v>
      </c>
      <c r="UK1281" s="25">
        <f t="shared" si="1200"/>
        <v>0</v>
      </c>
      <c r="UL1281" s="30"/>
      <c r="UM1281" s="30"/>
      <c r="UN1281" s="30"/>
      <c r="UO1281" s="25">
        <f t="shared" si="1201"/>
        <v>0</v>
      </c>
      <c r="UP1281" s="25">
        <f t="shared" si="1202"/>
        <v>0</v>
      </c>
      <c r="UQ1281" s="25">
        <f t="shared" si="1203"/>
        <v>0</v>
      </c>
      <c r="UR1281" s="25">
        <f t="shared" si="1204"/>
        <v>0</v>
      </c>
      <c r="US1281" s="25">
        <f t="shared" si="1205"/>
        <v>0</v>
      </c>
      <c r="UT1281" s="25">
        <f t="shared" si="1206"/>
        <v>0</v>
      </c>
      <c r="UU1281" s="25">
        <f t="shared" si="1406"/>
        <v>75196.649999999994</v>
      </c>
      <c r="UV1281" s="25">
        <f t="shared" si="1407"/>
        <v>79212.83</v>
      </c>
      <c r="UW1281" s="25">
        <f t="shared" si="1408"/>
        <v>83012.73</v>
      </c>
      <c r="UX1281" s="25">
        <f t="shared" si="1409"/>
        <v>5414.49</v>
      </c>
      <c r="UY1281" s="25">
        <f t="shared" si="1410"/>
        <v>5531.25</v>
      </c>
      <c r="UZ1281" s="25">
        <f t="shared" si="1411"/>
        <v>4838.5</v>
      </c>
      <c r="VA1281" s="25">
        <f t="shared" si="1207"/>
        <v>0</v>
      </c>
      <c r="VB1281" s="25">
        <f t="shared" si="1207"/>
        <v>0</v>
      </c>
      <c r="VC1281" s="25">
        <f t="shared" si="1207"/>
        <v>0</v>
      </c>
      <c r="VD1281" s="25">
        <f t="shared" si="1208"/>
        <v>0</v>
      </c>
      <c r="VE1281" s="25">
        <f t="shared" si="1208"/>
        <v>0</v>
      </c>
      <c r="VF1281" s="25">
        <f t="shared" si="1208"/>
        <v>0</v>
      </c>
      <c r="VG1281" s="30">
        <v>26</v>
      </c>
      <c r="VH1281" s="30">
        <v>26</v>
      </c>
      <c r="VI1281" s="30">
        <v>26</v>
      </c>
      <c r="VJ1281" s="25">
        <f t="shared" si="1209"/>
        <v>1854632</v>
      </c>
      <c r="VK1281" s="25">
        <f t="shared" si="1210"/>
        <v>1866618</v>
      </c>
      <c r="VL1281" s="25">
        <f t="shared" si="1211"/>
        <v>1882270</v>
      </c>
      <c r="VM1281" s="25">
        <f t="shared" si="1212"/>
        <v>298177.09999999998</v>
      </c>
      <c r="VN1281" s="25">
        <f t="shared" si="1213"/>
        <v>302692.52</v>
      </c>
      <c r="VO1281" s="25">
        <f t="shared" si="1214"/>
        <v>308283.03999999998</v>
      </c>
      <c r="VP1281" s="25">
        <f t="shared" si="1412"/>
        <v>74443.259999999995</v>
      </c>
      <c r="VQ1281" s="25">
        <f t="shared" si="1413"/>
        <v>78032.98</v>
      </c>
      <c r="VR1281" s="25">
        <f t="shared" si="1414"/>
        <v>81484.710000000006</v>
      </c>
      <c r="VS1281" s="25">
        <f t="shared" si="1415"/>
        <v>7291.4</v>
      </c>
      <c r="VT1281" s="25">
        <f t="shared" si="1416"/>
        <v>6883.62</v>
      </c>
      <c r="VU1281" s="25">
        <f t="shared" si="1417"/>
        <v>6139.56</v>
      </c>
      <c r="VV1281" s="25">
        <f t="shared" si="1215"/>
        <v>1935524.76</v>
      </c>
      <c r="VW1281" s="25">
        <f t="shared" si="1215"/>
        <v>2028857.48</v>
      </c>
      <c r="VX1281" s="25">
        <f t="shared" si="1215"/>
        <v>2118602.46</v>
      </c>
      <c r="VY1281" s="25">
        <f t="shared" si="1216"/>
        <v>189576.4</v>
      </c>
      <c r="VZ1281" s="25">
        <f t="shared" si="1216"/>
        <v>178974.12</v>
      </c>
      <c r="WA1281" s="25">
        <f t="shared" si="1216"/>
        <v>159628.56</v>
      </c>
      <c r="WB1281" s="30"/>
      <c r="WC1281" s="30"/>
      <c r="WD1281" s="30"/>
      <c r="WE1281" s="25">
        <f t="shared" si="1217"/>
        <v>0</v>
      </c>
      <c r="WF1281" s="25">
        <f t="shared" si="1218"/>
        <v>0</v>
      </c>
      <c r="WG1281" s="25">
        <f t="shared" si="1219"/>
        <v>0</v>
      </c>
      <c r="WH1281" s="25">
        <f t="shared" si="1220"/>
        <v>0</v>
      </c>
      <c r="WI1281" s="25">
        <f t="shared" si="1221"/>
        <v>0</v>
      </c>
      <c r="WJ1281" s="25">
        <f t="shared" si="1222"/>
        <v>0</v>
      </c>
      <c r="WK1281" s="25">
        <f t="shared" si="1418"/>
        <v>75223.06</v>
      </c>
      <c r="WL1281" s="25">
        <f t="shared" si="1419"/>
        <v>79112.2</v>
      </c>
      <c r="WM1281" s="25">
        <f t="shared" si="1420"/>
        <v>82815.69</v>
      </c>
      <c r="WN1281" s="25">
        <f t="shared" si="1421"/>
        <v>8726.67</v>
      </c>
      <c r="WO1281" s="25">
        <f t="shared" si="1422"/>
        <v>7949.1</v>
      </c>
      <c r="WP1281" s="25">
        <f t="shared" si="1423"/>
        <v>7034.74</v>
      </c>
      <c r="WQ1281" s="25">
        <f t="shared" si="1223"/>
        <v>0</v>
      </c>
      <c r="WR1281" s="25">
        <f t="shared" si="1223"/>
        <v>0</v>
      </c>
      <c r="WS1281" s="25">
        <f t="shared" si="1223"/>
        <v>0</v>
      </c>
      <c r="WT1281" s="25">
        <f t="shared" si="1224"/>
        <v>0</v>
      </c>
      <c r="WU1281" s="25">
        <f t="shared" si="1224"/>
        <v>0</v>
      </c>
      <c r="WV1281" s="25">
        <f t="shared" si="1224"/>
        <v>0</v>
      </c>
      <c r="WW1281" s="30"/>
      <c r="WX1281" s="30"/>
      <c r="WY1281" s="30"/>
      <c r="WZ1281" s="25">
        <f t="shared" si="1225"/>
        <v>0</v>
      </c>
      <c r="XA1281" s="25">
        <f t="shared" si="1226"/>
        <v>0</v>
      </c>
      <c r="XB1281" s="25">
        <f t="shared" si="1227"/>
        <v>0</v>
      </c>
      <c r="XC1281" s="25">
        <f t="shared" si="1228"/>
        <v>0</v>
      </c>
      <c r="XD1281" s="25">
        <f t="shared" si="1229"/>
        <v>0</v>
      </c>
      <c r="XE1281" s="25">
        <f t="shared" si="1230"/>
        <v>0</v>
      </c>
      <c r="XF1281" s="25">
        <f t="shared" si="1424"/>
        <v>75022.28</v>
      </c>
      <c r="XG1281" s="25">
        <f t="shared" si="1425"/>
        <v>78749.17</v>
      </c>
      <c r="XH1281" s="25">
        <f t="shared" si="1426"/>
        <v>82313.210000000006</v>
      </c>
      <c r="XI1281" s="25">
        <f t="shared" si="1427"/>
        <v>6235.09</v>
      </c>
      <c r="XJ1281" s="25">
        <f t="shared" si="1428"/>
        <v>5964.99</v>
      </c>
      <c r="XK1281" s="25">
        <f t="shared" si="1429"/>
        <v>5363.67</v>
      </c>
      <c r="XL1281" s="25">
        <f t="shared" si="1231"/>
        <v>0</v>
      </c>
      <c r="XM1281" s="25">
        <f t="shared" si="1231"/>
        <v>0</v>
      </c>
      <c r="XN1281" s="25">
        <f t="shared" si="1231"/>
        <v>0</v>
      </c>
      <c r="XO1281" s="25">
        <f t="shared" si="1232"/>
        <v>0</v>
      </c>
      <c r="XP1281" s="25">
        <f t="shared" si="1232"/>
        <v>0</v>
      </c>
      <c r="XQ1281" s="25">
        <f t="shared" si="1232"/>
        <v>0</v>
      </c>
      <c r="XR1281" s="30"/>
      <c r="XS1281" s="30"/>
      <c r="XT1281" s="30"/>
      <c r="XU1281" s="25">
        <f t="shared" si="1233"/>
        <v>0</v>
      </c>
      <c r="XV1281" s="25">
        <f t="shared" si="1234"/>
        <v>0</v>
      </c>
      <c r="XW1281" s="25">
        <f t="shared" si="1235"/>
        <v>0</v>
      </c>
      <c r="XX1281" s="25">
        <f t="shared" si="1236"/>
        <v>0</v>
      </c>
      <c r="XY1281" s="25">
        <f t="shared" si="1237"/>
        <v>0</v>
      </c>
      <c r="XZ1281" s="25">
        <f t="shared" si="1238"/>
        <v>0</v>
      </c>
      <c r="YA1281" s="25">
        <f t="shared" si="1430"/>
        <v>0</v>
      </c>
      <c r="YB1281" s="25">
        <f t="shared" si="1431"/>
        <v>0</v>
      </c>
      <c r="YC1281" s="25">
        <f t="shared" si="1432"/>
        <v>0</v>
      </c>
      <c r="YD1281" s="25">
        <f t="shared" si="1433"/>
        <v>0</v>
      </c>
      <c r="YE1281" s="25">
        <f t="shared" si="1434"/>
        <v>0</v>
      </c>
      <c r="YF1281" s="25">
        <f t="shared" si="1435"/>
        <v>0</v>
      </c>
      <c r="YG1281" s="25">
        <f t="shared" si="1239"/>
        <v>0</v>
      </c>
      <c r="YH1281" s="25">
        <f t="shared" si="1239"/>
        <v>0</v>
      </c>
      <c r="YI1281" s="25">
        <f t="shared" si="1239"/>
        <v>0</v>
      </c>
      <c r="YJ1281" s="25">
        <f t="shared" si="1240"/>
        <v>0</v>
      </c>
      <c r="YK1281" s="25">
        <f t="shared" si="1240"/>
        <v>0</v>
      </c>
      <c r="YL1281" s="25">
        <f t="shared" si="1240"/>
        <v>0</v>
      </c>
      <c r="YM1281" s="59">
        <f t="shared" si="1241"/>
        <v>188</v>
      </c>
      <c r="YN1281" s="59">
        <f t="shared" si="1241"/>
        <v>188</v>
      </c>
      <c r="YO1281" s="59">
        <f t="shared" si="1241"/>
        <v>188</v>
      </c>
      <c r="YP1281" s="25">
        <f t="shared" si="1242"/>
        <v>13410416</v>
      </c>
      <c r="YQ1281" s="25">
        <f t="shared" si="1243"/>
        <v>13497084</v>
      </c>
      <c r="YR1281" s="25">
        <f t="shared" si="1244"/>
        <v>13610260</v>
      </c>
      <c r="YS1281" s="25">
        <f t="shared" si="1245"/>
        <v>2156049.7999999998</v>
      </c>
      <c r="YT1281" s="25">
        <f t="shared" si="1246"/>
        <v>2188699.7599999998</v>
      </c>
      <c r="YU1281" s="25">
        <f t="shared" si="1247"/>
        <v>2229123.52</v>
      </c>
      <c r="YV1281" s="25">
        <f t="shared" si="1436"/>
        <v>75166.259999999995</v>
      </c>
      <c r="YW1281" s="25">
        <f t="shared" si="1437"/>
        <v>79028.28</v>
      </c>
      <c r="YX1281" s="25">
        <f t="shared" si="1438"/>
        <v>82716.69</v>
      </c>
      <c r="YY1281" s="25">
        <f t="shared" si="1439"/>
        <v>9332.5</v>
      </c>
      <c r="YZ1281" s="25">
        <f t="shared" si="1440"/>
        <v>8589.56</v>
      </c>
      <c r="ZA1281" s="25">
        <f t="shared" si="1441"/>
        <v>7834.82</v>
      </c>
      <c r="ZB1281" s="25">
        <f t="shared" si="1248"/>
        <v>14131256.880000001</v>
      </c>
      <c r="ZC1281" s="25">
        <f t="shared" si="1248"/>
        <v>14857316.640000001</v>
      </c>
      <c r="ZD1281" s="25">
        <f t="shared" si="1248"/>
        <v>15550737.720000001</v>
      </c>
      <c r="ZE1281" s="25">
        <f t="shared" si="1249"/>
        <v>1754510</v>
      </c>
      <c r="ZF1281" s="25">
        <f t="shared" si="1249"/>
        <v>1614837.28</v>
      </c>
      <c r="ZG1281" s="25">
        <f t="shared" si="1249"/>
        <v>1472946.16</v>
      </c>
    </row>
    <row r="1282" spans="1:683" ht="38.25" customHeight="1">
      <c r="A1282" s="8" t="s">
        <v>158</v>
      </c>
      <c r="B1282" s="87" t="s">
        <v>150</v>
      </c>
      <c r="C1282" s="5"/>
      <c r="D1282" s="160"/>
      <c r="E1282" s="76"/>
      <c r="F1282" s="38">
        <f t="shared" si="991"/>
        <v>197552</v>
      </c>
      <c r="G1282" s="38">
        <f t="shared" si="991"/>
        <v>197552</v>
      </c>
      <c r="H1282" s="38">
        <f t="shared" si="991"/>
        <v>197552</v>
      </c>
      <c r="I1282" s="25">
        <f t="shared" si="992"/>
        <v>2917.93</v>
      </c>
      <c r="J1282" s="25">
        <f t="shared" si="992"/>
        <v>2917.93</v>
      </c>
      <c r="K1282" s="25">
        <f t="shared" si="992"/>
        <v>2917.93</v>
      </c>
      <c r="L1282" s="30">
        <v>1</v>
      </c>
      <c r="M1282" s="30">
        <v>1</v>
      </c>
      <c r="N1282" s="30">
        <v>1</v>
      </c>
      <c r="O1282" s="25">
        <f t="shared" si="993"/>
        <v>197552</v>
      </c>
      <c r="P1282" s="25">
        <f t="shared" si="994"/>
        <v>197552</v>
      </c>
      <c r="Q1282" s="25">
        <f t="shared" si="995"/>
        <v>197552</v>
      </c>
      <c r="R1282" s="25">
        <f t="shared" si="996"/>
        <v>2917.93</v>
      </c>
      <c r="S1282" s="25">
        <f t="shared" si="997"/>
        <v>2917.93</v>
      </c>
      <c r="T1282" s="25">
        <f t="shared" si="998"/>
        <v>2917.93</v>
      </c>
      <c r="U1282" s="25">
        <f t="shared" si="1250"/>
        <v>210159.31</v>
      </c>
      <c r="V1282" s="25">
        <f t="shared" si="1251"/>
        <v>220196.96</v>
      </c>
      <c r="W1282" s="25">
        <f t="shared" si="1252"/>
        <v>229084.88</v>
      </c>
      <c r="X1282" s="25">
        <f t="shared" si="1253"/>
        <v>2531.2800000000002</v>
      </c>
      <c r="Y1282" s="25">
        <f t="shared" si="1254"/>
        <v>2296.08</v>
      </c>
      <c r="Z1282" s="25">
        <f t="shared" si="1255"/>
        <v>2120.64</v>
      </c>
      <c r="AA1282" s="25">
        <f t="shared" si="999"/>
        <v>210159.31</v>
      </c>
      <c r="AB1282" s="25">
        <f t="shared" si="999"/>
        <v>220196.96</v>
      </c>
      <c r="AC1282" s="25">
        <f t="shared" si="999"/>
        <v>229084.88</v>
      </c>
      <c r="AD1282" s="25">
        <f t="shared" si="1000"/>
        <v>2531.2800000000002</v>
      </c>
      <c r="AE1282" s="25">
        <f t="shared" si="1000"/>
        <v>2296.08</v>
      </c>
      <c r="AF1282" s="25">
        <f t="shared" si="1000"/>
        <v>2120.64</v>
      </c>
      <c r="AG1282" s="30">
        <v>3</v>
      </c>
      <c r="AH1282" s="30">
        <v>3</v>
      </c>
      <c r="AI1282" s="30">
        <v>3</v>
      </c>
      <c r="AJ1282" s="25">
        <f t="shared" si="1001"/>
        <v>592656</v>
      </c>
      <c r="AK1282" s="25">
        <f t="shared" si="1002"/>
        <v>592656</v>
      </c>
      <c r="AL1282" s="25">
        <f t="shared" si="1003"/>
        <v>592656</v>
      </c>
      <c r="AM1282" s="25">
        <f t="shared" si="1004"/>
        <v>8753.7900000000009</v>
      </c>
      <c r="AN1282" s="25">
        <f t="shared" si="1005"/>
        <v>8753.7900000000009</v>
      </c>
      <c r="AO1282" s="25">
        <f t="shared" si="1006"/>
        <v>8753.7900000000009</v>
      </c>
      <c r="AP1282" s="25">
        <f t="shared" si="1256"/>
        <v>208938.12</v>
      </c>
      <c r="AQ1282" s="25">
        <f t="shared" si="1257"/>
        <v>218887.66</v>
      </c>
      <c r="AR1282" s="25">
        <f t="shared" si="1258"/>
        <v>227732.08</v>
      </c>
      <c r="AS1282" s="25">
        <f t="shared" si="1259"/>
        <v>3032.46</v>
      </c>
      <c r="AT1282" s="25">
        <f t="shared" si="1260"/>
        <v>2976.93</v>
      </c>
      <c r="AU1282" s="25">
        <f t="shared" si="1261"/>
        <v>2760.1</v>
      </c>
      <c r="AV1282" s="25">
        <f t="shared" si="1007"/>
        <v>626814.36</v>
      </c>
      <c r="AW1282" s="25">
        <f t="shared" si="1007"/>
        <v>656662.98</v>
      </c>
      <c r="AX1282" s="25">
        <f t="shared" si="1007"/>
        <v>683196.24</v>
      </c>
      <c r="AY1282" s="25">
        <f t="shared" si="1008"/>
        <v>9097.3799999999992</v>
      </c>
      <c r="AZ1282" s="25">
        <f t="shared" si="1008"/>
        <v>8930.7900000000009</v>
      </c>
      <c r="BA1282" s="25">
        <f t="shared" si="1008"/>
        <v>8280.2999999999993</v>
      </c>
      <c r="BB1282" s="30"/>
      <c r="BC1282" s="30"/>
      <c r="BD1282" s="30"/>
      <c r="BE1282" s="25">
        <f t="shared" si="1009"/>
        <v>0</v>
      </c>
      <c r="BF1282" s="25">
        <f t="shared" si="1010"/>
        <v>0</v>
      </c>
      <c r="BG1282" s="25">
        <f t="shared" si="1011"/>
        <v>0</v>
      </c>
      <c r="BH1282" s="25">
        <f t="shared" si="1012"/>
        <v>0</v>
      </c>
      <c r="BI1282" s="25">
        <f t="shared" si="1013"/>
        <v>0</v>
      </c>
      <c r="BJ1282" s="25">
        <f t="shared" si="1014"/>
        <v>0</v>
      </c>
      <c r="BK1282" s="25">
        <f t="shared" si="1262"/>
        <v>208397.69</v>
      </c>
      <c r="BL1282" s="25">
        <f t="shared" si="1263"/>
        <v>217618.22</v>
      </c>
      <c r="BM1282" s="25">
        <f t="shared" si="1264"/>
        <v>225702.12</v>
      </c>
      <c r="BN1282" s="25">
        <f t="shared" si="1265"/>
        <v>1927.14</v>
      </c>
      <c r="BO1282" s="25">
        <f t="shared" si="1266"/>
        <v>1871.59</v>
      </c>
      <c r="BP1282" s="25">
        <f t="shared" si="1267"/>
        <v>1689.75</v>
      </c>
      <c r="BQ1282" s="25">
        <f t="shared" si="1015"/>
        <v>0</v>
      </c>
      <c r="BR1282" s="25">
        <f t="shared" si="1015"/>
        <v>0</v>
      </c>
      <c r="BS1282" s="25">
        <f t="shared" si="1015"/>
        <v>0</v>
      </c>
      <c r="BT1282" s="25">
        <f t="shared" si="1016"/>
        <v>0</v>
      </c>
      <c r="BU1282" s="25">
        <f t="shared" si="1016"/>
        <v>0</v>
      </c>
      <c r="BV1282" s="25">
        <f t="shared" si="1016"/>
        <v>0</v>
      </c>
      <c r="BW1282" s="30"/>
      <c r="BX1282" s="30"/>
      <c r="BY1282" s="30"/>
      <c r="BZ1282" s="25">
        <f t="shared" si="1017"/>
        <v>0</v>
      </c>
      <c r="CA1282" s="25">
        <f t="shared" si="1018"/>
        <v>0</v>
      </c>
      <c r="CB1282" s="25">
        <f t="shared" si="1019"/>
        <v>0</v>
      </c>
      <c r="CC1282" s="25">
        <f t="shared" si="1020"/>
        <v>0</v>
      </c>
      <c r="CD1282" s="25">
        <f t="shared" si="1021"/>
        <v>0</v>
      </c>
      <c r="CE1282" s="25">
        <f t="shared" si="1022"/>
        <v>0</v>
      </c>
      <c r="CF1282" s="25">
        <f t="shared" si="1268"/>
        <v>208401.76</v>
      </c>
      <c r="CG1282" s="25">
        <f t="shared" si="1269"/>
        <v>217909.28</v>
      </c>
      <c r="CH1282" s="25">
        <f t="shared" si="1270"/>
        <v>226372.49</v>
      </c>
      <c r="CI1282" s="25">
        <f t="shared" si="1271"/>
        <v>2884.54</v>
      </c>
      <c r="CJ1282" s="25">
        <f t="shared" si="1272"/>
        <v>2593.37</v>
      </c>
      <c r="CK1282" s="25">
        <f t="shared" si="1273"/>
        <v>2428.4899999999998</v>
      </c>
      <c r="CL1282" s="25">
        <f t="shared" si="1023"/>
        <v>0</v>
      </c>
      <c r="CM1282" s="25">
        <f t="shared" si="1023"/>
        <v>0</v>
      </c>
      <c r="CN1282" s="25">
        <f t="shared" si="1023"/>
        <v>0</v>
      </c>
      <c r="CO1282" s="25">
        <f t="shared" si="1024"/>
        <v>0</v>
      </c>
      <c r="CP1282" s="25">
        <f t="shared" si="1024"/>
        <v>0</v>
      </c>
      <c r="CQ1282" s="25">
        <f t="shared" si="1024"/>
        <v>0</v>
      </c>
      <c r="CR1282" s="30">
        <v>3</v>
      </c>
      <c r="CS1282" s="30">
        <v>3</v>
      </c>
      <c r="CT1282" s="30">
        <v>3</v>
      </c>
      <c r="CU1282" s="25">
        <f t="shared" si="1025"/>
        <v>592656</v>
      </c>
      <c r="CV1282" s="25">
        <f t="shared" si="1026"/>
        <v>592656</v>
      </c>
      <c r="CW1282" s="25">
        <f t="shared" si="1027"/>
        <v>592656</v>
      </c>
      <c r="CX1282" s="25">
        <f t="shared" si="1028"/>
        <v>8753.7900000000009</v>
      </c>
      <c r="CY1282" s="25">
        <f t="shared" si="1029"/>
        <v>8753.7900000000009</v>
      </c>
      <c r="CZ1282" s="25">
        <f t="shared" si="1030"/>
        <v>8753.7900000000009</v>
      </c>
      <c r="DA1282" s="25">
        <f t="shared" si="1274"/>
        <v>207364.24</v>
      </c>
      <c r="DB1282" s="25">
        <f t="shared" si="1275"/>
        <v>215984.31</v>
      </c>
      <c r="DC1282" s="25">
        <f t="shared" si="1276"/>
        <v>223668.14</v>
      </c>
      <c r="DD1282" s="25">
        <f t="shared" si="1277"/>
        <v>1810.7</v>
      </c>
      <c r="DE1282" s="25">
        <f t="shared" si="1278"/>
        <v>1590.99</v>
      </c>
      <c r="DF1282" s="25">
        <f t="shared" si="1279"/>
        <v>1453.7</v>
      </c>
      <c r="DG1282" s="25">
        <f t="shared" si="1031"/>
        <v>622092.72</v>
      </c>
      <c r="DH1282" s="25">
        <f t="shared" si="1031"/>
        <v>647952.93000000005</v>
      </c>
      <c r="DI1282" s="25">
        <f t="shared" si="1031"/>
        <v>671004.42000000004</v>
      </c>
      <c r="DJ1282" s="25">
        <f t="shared" si="1032"/>
        <v>5432.1</v>
      </c>
      <c r="DK1282" s="25">
        <f t="shared" si="1032"/>
        <v>4772.97</v>
      </c>
      <c r="DL1282" s="25">
        <f t="shared" si="1032"/>
        <v>4361.1000000000004</v>
      </c>
      <c r="DM1282" s="30"/>
      <c r="DN1282" s="30"/>
      <c r="DO1282" s="30"/>
      <c r="DP1282" s="25">
        <f t="shared" si="1033"/>
        <v>0</v>
      </c>
      <c r="DQ1282" s="25">
        <f t="shared" si="1034"/>
        <v>0</v>
      </c>
      <c r="DR1282" s="25">
        <f t="shared" si="1035"/>
        <v>0</v>
      </c>
      <c r="DS1282" s="25">
        <f t="shared" si="1036"/>
        <v>0</v>
      </c>
      <c r="DT1282" s="25">
        <f t="shared" si="1037"/>
        <v>0</v>
      </c>
      <c r="DU1282" s="25">
        <f t="shared" si="1038"/>
        <v>0</v>
      </c>
      <c r="DV1282" s="25">
        <f t="shared" si="1280"/>
        <v>208958.91</v>
      </c>
      <c r="DW1282" s="25">
        <f t="shared" si="1281"/>
        <v>218917.99</v>
      </c>
      <c r="DX1282" s="25">
        <f t="shared" si="1282"/>
        <v>227764.73</v>
      </c>
      <c r="DY1282" s="25">
        <f t="shared" si="1283"/>
        <v>2621.54</v>
      </c>
      <c r="DZ1282" s="25">
        <f t="shared" si="1284"/>
        <v>2188.4299999999998</v>
      </c>
      <c r="EA1282" s="25">
        <f t="shared" si="1285"/>
        <v>2014.13</v>
      </c>
      <c r="EB1282" s="25">
        <f t="shared" si="1039"/>
        <v>0</v>
      </c>
      <c r="EC1282" s="25">
        <f t="shared" si="1039"/>
        <v>0</v>
      </c>
      <c r="ED1282" s="25">
        <f t="shared" si="1039"/>
        <v>0</v>
      </c>
      <c r="EE1282" s="25">
        <f t="shared" si="1040"/>
        <v>0</v>
      </c>
      <c r="EF1282" s="25">
        <f t="shared" si="1040"/>
        <v>0</v>
      </c>
      <c r="EG1282" s="25">
        <f t="shared" si="1040"/>
        <v>0</v>
      </c>
      <c r="EH1282" s="30">
        <v>1</v>
      </c>
      <c r="EI1282" s="30">
        <v>1</v>
      </c>
      <c r="EJ1282" s="30">
        <v>1</v>
      </c>
      <c r="EK1282" s="25">
        <f t="shared" si="1041"/>
        <v>197552</v>
      </c>
      <c r="EL1282" s="25">
        <f t="shared" si="1042"/>
        <v>197552</v>
      </c>
      <c r="EM1282" s="25">
        <f t="shared" si="1043"/>
        <v>197552</v>
      </c>
      <c r="EN1282" s="25">
        <f t="shared" si="1044"/>
        <v>2917.93</v>
      </c>
      <c r="EO1282" s="25">
        <f t="shared" si="1045"/>
        <v>2917.93</v>
      </c>
      <c r="EP1282" s="25">
        <f t="shared" si="1046"/>
        <v>2917.93</v>
      </c>
      <c r="EQ1282" s="25">
        <f t="shared" si="1286"/>
        <v>209387.56</v>
      </c>
      <c r="ER1282" s="25">
        <f t="shared" si="1287"/>
        <v>219712.4</v>
      </c>
      <c r="ES1282" s="25">
        <f t="shared" si="1288"/>
        <v>228884.13</v>
      </c>
      <c r="ET1282" s="25">
        <f t="shared" si="1289"/>
        <v>2291.84</v>
      </c>
      <c r="EU1282" s="25">
        <f t="shared" si="1290"/>
        <v>1996.99</v>
      </c>
      <c r="EV1282" s="25">
        <f t="shared" si="1291"/>
        <v>1806.43</v>
      </c>
      <c r="EW1282" s="25">
        <f t="shared" si="1047"/>
        <v>209387.56</v>
      </c>
      <c r="EX1282" s="25">
        <f t="shared" si="1047"/>
        <v>219712.4</v>
      </c>
      <c r="EY1282" s="25">
        <f t="shared" si="1047"/>
        <v>228884.13</v>
      </c>
      <c r="EZ1282" s="25">
        <f t="shared" si="1048"/>
        <v>2291.84</v>
      </c>
      <c r="FA1282" s="25">
        <f t="shared" si="1048"/>
        <v>1996.99</v>
      </c>
      <c r="FB1282" s="25">
        <f t="shared" si="1048"/>
        <v>1806.43</v>
      </c>
      <c r="FC1282" s="30"/>
      <c r="FD1282" s="30"/>
      <c r="FE1282" s="30"/>
      <c r="FF1282" s="25">
        <f t="shared" si="1049"/>
        <v>0</v>
      </c>
      <c r="FG1282" s="25">
        <f t="shared" si="1050"/>
        <v>0</v>
      </c>
      <c r="FH1282" s="25">
        <f t="shared" si="1051"/>
        <v>0</v>
      </c>
      <c r="FI1282" s="25">
        <f t="shared" si="1052"/>
        <v>0</v>
      </c>
      <c r="FJ1282" s="25">
        <f t="shared" si="1053"/>
        <v>0</v>
      </c>
      <c r="FK1282" s="25">
        <f t="shared" si="1054"/>
        <v>0</v>
      </c>
      <c r="FL1282" s="25">
        <f t="shared" si="1292"/>
        <v>210319.38</v>
      </c>
      <c r="FM1282" s="25">
        <f t="shared" si="1293"/>
        <v>219091.62</v>
      </c>
      <c r="FN1282" s="25">
        <f t="shared" si="1294"/>
        <v>226852.42</v>
      </c>
      <c r="FO1282" s="25">
        <f t="shared" si="1295"/>
        <v>1254.4000000000001</v>
      </c>
      <c r="FP1282" s="25">
        <f t="shared" si="1296"/>
        <v>1406.16</v>
      </c>
      <c r="FQ1282" s="25">
        <f t="shared" si="1297"/>
        <v>1229.8</v>
      </c>
      <c r="FR1282" s="25">
        <f t="shared" si="1055"/>
        <v>0</v>
      </c>
      <c r="FS1282" s="25">
        <f t="shared" si="1055"/>
        <v>0</v>
      </c>
      <c r="FT1282" s="25">
        <f t="shared" si="1055"/>
        <v>0</v>
      </c>
      <c r="FU1282" s="25">
        <f t="shared" si="1056"/>
        <v>0</v>
      </c>
      <c r="FV1282" s="25">
        <f t="shared" si="1056"/>
        <v>0</v>
      </c>
      <c r="FW1282" s="25">
        <f t="shared" si="1056"/>
        <v>0</v>
      </c>
      <c r="FX1282" s="30">
        <v>3</v>
      </c>
      <c r="FY1282" s="30">
        <v>3</v>
      </c>
      <c r="FZ1282" s="30">
        <v>3</v>
      </c>
      <c r="GA1282" s="25">
        <f t="shared" si="1057"/>
        <v>592656</v>
      </c>
      <c r="GB1282" s="25">
        <f t="shared" si="1058"/>
        <v>592656</v>
      </c>
      <c r="GC1282" s="25">
        <f t="shared" si="1059"/>
        <v>592656</v>
      </c>
      <c r="GD1282" s="25">
        <f t="shared" si="1060"/>
        <v>8753.7900000000009</v>
      </c>
      <c r="GE1282" s="25">
        <f t="shared" si="1061"/>
        <v>8753.7900000000009</v>
      </c>
      <c r="GF1282" s="25">
        <f t="shared" si="1062"/>
        <v>8753.7900000000009</v>
      </c>
      <c r="GG1282" s="25">
        <f t="shared" si="1298"/>
        <v>207451</v>
      </c>
      <c r="GH1282" s="25">
        <f t="shared" si="1299"/>
        <v>216060.31</v>
      </c>
      <c r="GI1282" s="25">
        <f t="shared" si="1300"/>
        <v>223695.59</v>
      </c>
      <c r="GJ1282" s="25">
        <f t="shared" si="1301"/>
        <v>2631.16</v>
      </c>
      <c r="GK1282" s="25">
        <f t="shared" si="1302"/>
        <v>2326.25</v>
      </c>
      <c r="GL1282" s="25">
        <f t="shared" si="1303"/>
        <v>2063.0300000000002</v>
      </c>
      <c r="GM1282" s="25">
        <f t="shared" si="1063"/>
        <v>622353</v>
      </c>
      <c r="GN1282" s="25">
        <f t="shared" si="1063"/>
        <v>648180.93000000005</v>
      </c>
      <c r="GO1282" s="25">
        <f t="shared" si="1063"/>
        <v>671086.77</v>
      </c>
      <c r="GP1282" s="25">
        <f t="shared" si="1064"/>
        <v>7893.48</v>
      </c>
      <c r="GQ1282" s="25">
        <f t="shared" si="1064"/>
        <v>6978.75</v>
      </c>
      <c r="GR1282" s="25">
        <f t="shared" si="1064"/>
        <v>6189.09</v>
      </c>
      <c r="GS1282" s="30"/>
      <c r="GT1282" s="30"/>
      <c r="GU1282" s="30"/>
      <c r="GV1282" s="25">
        <f t="shared" si="1065"/>
        <v>0</v>
      </c>
      <c r="GW1282" s="25">
        <f t="shared" si="1066"/>
        <v>0</v>
      </c>
      <c r="GX1282" s="25">
        <f t="shared" si="1067"/>
        <v>0</v>
      </c>
      <c r="GY1282" s="25">
        <f t="shared" si="1068"/>
        <v>0</v>
      </c>
      <c r="GZ1282" s="25">
        <f t="shared" si="1069"/>
        <v>0</v>
      </c>
      <c r="HA1282" s="25">
        <f t="shared" si="1070"/>
        <v>0</v>
      </c>
      <c r="HB1282" s="25">
        <f t="shared" si="1304"/>
        <v>210316.17</v>
      </c>
      <c r="HC1282" s="25">
        <f t="shared" si="1305"/>
        <v>219302.97</v>
      </c>
      <c r="HD1282" s="25">
        <f t="shared" si="1306"/>
        <v>227321.45</v>
      </c>
      <c r="HE1282" s="25">
        <f t="shared" si="1307"/>
        <v>2350.0300000000002</v>
      </c>
      <c r="HF1282" s="25">
        <f t="shared" si="1308"/>
        <v>1960.75</v>
      </c>
      <c r="HG1282" s="25">
        <f t="shared" si="1309"/>
        <v>1708.19</v>
      </c>
      <c r="HH1282" s="25">
        <f t="shared" si="1071"/>
        <v>0</v>
      </c>
      <c r="HI1282" s="25">
        <f t="shared" si="1071"/>
        <v>0</v>
      </c>
      <c r="HJ1282" s="25">
        <f t="shared" si="1071"/>
        <v>0</v>
      </c>
      <c r="HK1282" s="25">
        <f t="shared" si="1072"/>
        <v>0</v>
      </c>
      <c r="HL1282" s="25">
        <f t="shared" si="1072"/>
        <v>0</v>
      </c>
      <c r="HM1282" s="25">
        <f t="shared" si="1072"/>
        <v>0</v>
      </c>
      <c r="HN1282" s="30"/>
      <c r="HO1282" s="30"/>
      <c r="HP1282" s="30"/>
      <c r="HQ1282" s="25">
        <f t="shared" si="1073"/>
        <v>0</v>
      </c>
      <c r="HR1282" s="25">
        <f t="shared" si="1074"/>
        <v>0</v>
      </c>
      <c r="HS1282" s="25">
        <f t="shared" si="1075"/>
        <v>0</v>
      </c>
      <c r="HT1282" s="25">
        <f t="shared" si="1076"/>
        <v>0</v>
      </c>
      <c r="HU1282" s="25">
        <f t="shared" si="1077"/>
        <v>0</v>
      </c>
      <c r="HV1282" s="25">
        <f t="shared" si="1078"/>
        <v>0</v>
      </c>
      <c r="HW1282" s="25">
        <f t="shared" si="1310"/>
        <v>208998.23</v>
      </c>
      <c r="HX1282" s="25">
        <f t="shared" si="1311"/>
        <v>218895.42</v>
      </c>
      <c r="HY1282" s="25">
        <f t="shared" si="1312"/>
        <v>227646.52</v>
      </c>
      <c r="HZ1282" s="25">
        <f t="shared" si="1313"/>
        <v>2293.25</v>
      </c>
      <c r="IA1282" s="25">
        <f t="shared" si="1314"/>
        <v>2179.23</v>
      </c>
      <c r="IB1282" s="25">
        <f t="shared" si="1315"/>
        <v>1963.22</v>
      </c>
      <c r="IC1282" s="25">
        <f t="shared" si="1079"/>
        <v>0</v>
      </c>
      <c r="ID1282" s="25">
        <f t="shared" si="1079"/>
        <v>0</v>
      </c>
      <c r="IE1282" s="25">
        <f t="shared" si="1079"/>
        <v>0</v>
      </c>
      <c r="IF1282" s="25">
        <f t="shared" si="1080"/>
        <v>0</v>
      </c>
      <c r="IG1282" s="25">
        <f t="shared" si="1080"/>
        <v>0</v>
      </c>
      <c r="IH1282" s="25">
        <f t="shared" si="1080"/>
        <v>0</v>
      </c>
      <c r="II1282" s="30"/>
      <c r="IJ1282" s="30"/>
      <c r="IK1282" s="30"/>
      <c r="IL1282" s="25">
        <f t="shared" si="1081"/>
        <v>0</v>
      </c>
      <c r="IM1282" s="25">
        <f t="shared" si="1082"/>
        <v>0</v>
      </c>
      <c r="IN1282" s="25">
        <f t="shared" si="1083"/>
        <v>0</v>
      </c>
      <c r="IO1282" s="25">
        <f t="shared" si="1084"/>
        <v>0</v>
      </c>
      <c r="IP1282" s="25">
        <f t="shared" si="1085"/>
        <v>0</v>
      </c>
      <c r="IQ1282" s="25">
        <f t="shared" si="1086"/>
        <v>0</v>
      </c>
      <c r="IR1282" s="25">
        <f t="shared" si="1316"/>
        <v>206616.27</v>
      </c>
      <c r="IS1282" s="25">
        <f t="shared" si="1317"/>
        <v>214666.01</v>
      </c>
      <c r="IT1282" s="25">
        <f t="shared" si="1318"/>
        <v>221868.05</v>
      </c>
      <c r="IU1282" s="25">
        <f t="shared" si="1319"/>
        <v>7404.43</v>
      </c>
      <c r="IV1282" s="25">
        <f t="shared" si="1320"/>
        <v>6636.36</v>
      </c>
      <c r="IW1282" s="25">
        <f t="shared" si="1321"/>
        <v>6284.96</v>
      </c>
      <c r="IX1282" s="25">
        <f t="shared" si="1087"/>
        <v>0</v>
      </c>
      <c r="IY1282" s="25">
        <f t="shared" si="1087"/>
        <v>0</v>
      </c>
      <c r="IZ1282" s="25">
        <f t="shared" si="1087"/>
        <v>0</v>
      </c>
      <c r="JA1282" s="25">
        <f t="shared" si="1088"/>
        <v>0</v>
      </c>
      <c r="JB1282" s="25">
        <f t="shared" si="1088"/>
        <v>0</v>
      </c>
      <c r="JC1282" s="25">
        <f t="shared" si="1088"/>
        <v>0</v>
      </c>
      <c r="JD1282" s="30">
        <v>2</v>
      </c>
      <c r="JE1282" s="30">
        <v>2</v>
      </c>
      <c r="JF1282" s="30">
        <v>2</v>
      </c>
      <c r="JG1282" s="25">
        <f t="shared" si="1089"/>
        <v>395104</v>
      </c>
      <c r="JH1282" s="25">
        <f t="shared" si="1090"/>
        <v>395104</v>
      </c>
      <c r="JI1282" s="25">
        <f t="shared" si="1091"/>
        <v>395104</v>
      </c>
      <c r="JJ1282" s="25">
        <f t="shared" si="1092"/>
        <v>5835.86</v>
      </c>
      <c r="JK1282" s="25">
        <f t="shared" si="1093"/>
        <v>5835.86</v>
      </c>
      <c r="JL1282" s="25">
        <f t="shared" si="1094"/>
        <v>5835.86</v>
      </c>
      <c r="JM1282" s="25">
        <f t="shared" si="1322"/>
        <v>208156.26</v>
      </c>
      <c r="JN1282" s="25">
        <f t="shared" si="1323"/>
        <v>217475.48</v>
      </c>
      <c r="JO1282" s="25">
        <f t="shared" si="1324"/>
        <v>225788.69</v>
      </c>
      <c r="JP1282" s="25">
        <f t="shared" si="1325"/>
        <v>1946.46</v>
      </c>
      <c r="JQ1282" s="25">
        <f t="shared" si="1326"/>
        <v>1699.72</v>
      </c>
      <c r="JR1282" s="25">
        <f t="shared" si="1327"/>
        <v>1483.82</v>
      </c>
      <c r="JS1282" s="25">
        <f t="shared" si="1095"/>
        <v>416312.52</v>
      </c>
      <c r="JT1282" s="25">
        <f t="shared" si="1095"/>
        <v>434950.96</v>
      </c>
      <c r="JU1282" s="25">
        <f t="shared" si="1095"/>
        <v>451577.38</v>
      </c>
      <c r="JV1282" s="25">
        <f t="shared" si="1096"/>
        <v>3892.92</v>
      </c>
      <c r="JW1282" s="25">
        <f t="shared" si="1096"/>
        <v>3399.44</v>
      </c>
      <c r="JX1282" s="25">
        <f t="shared" si="1096"/>
        <v>2967.64</v>
      </c>
      <c r="JY1282" s="30">
        <v>1</v>
      </c>
      <c r="JZ1282" s="30">
        <v>1</v>
      </c>
      <c r="KA1282" s="30">
        <v>1</v>
      </c>
      <c r="KB1282" s="25">
        <f t="shared" si="1097"/>
        <v>197552</v>
      </c>
      <c r="KC1282" s="25">
        <f t="shared" si="1098"/>
        <v>197552</v>
      </c>
      <c r="KD1282" s="25">
        <f t="shared" si="1099"/>
        <v>197552</v>
      </c>
      <c r="KE1282" s="25">
        <f t="shared" si="1100"/>
        <v>2917.93</v>
      </c>
      <c r="KF1282" s="25">
        <f t="shared" si="1101"/>
        <v>2917.93</v>
      </c>
      <c r="KG1282" s="25">
        <f t="shared" si="1102"/>
        <v>2917.93</v>
      </c>
      <c r="KH1282" s="25">
        <f t="shared" si="1328"/>
        <v>208265.4</v>
      </c>
      <c r="KI1282" s="25">
        <f t="shared" si="1329"/>
        <v>218131.53</v>
      </c>
      <c r="KJ1282" s="25">
        <f t="shared" si="1330"/>
        <v>226918.76</v>
      </c>
      <c r="KK1282" s="25">
        <f t="shared" si="1331"/>
        <v>1689.42</v>
      </c>
      <c r="KL1282" s="25">
        <f t="shared" si="1332"/>
        <v>1516.49</v>
      </c>
      <c r="KM1282" s="25">
        <f t="shared" si="1333"/>
        <v>1346.9</v>
      </c>
      <c r="KN1282" s="25">
        <f t="shared" si="1103"/>
        <v>208265.4</v>
      </c>
      <c r="KO1282" s="25">
        <f t="shared" si="1103"/>
        <v>218131.53</v>
      </c>
      <c r="KP1282" s="25">
        <f t="shared" si="1103"/>
        <v>226918.76</v>
      </c>
      <c r="KQ1282" s="25">
        <f t="shared" si="1104"/>
        <v>1689.42</v>
      </c>
      <c r="KR1282" s="25">
        <f t="shared" si="1104"/>
        <v>1516.49</v>
      </c>
      <c r="KS1282" s="25">
        <f t="shared" si="1104"/>
        <v>1346.9</v>
      </c>
      <c r="KT1282" s="30"/>
      <c r="KU1282" s="30"/>
      <c r="KV1282" s="30"/>
      <c r="KW1282" s="25">
        <f t="shared" si="1105"/>
        <v>0</v>
      </c>
      <c r="KX1282" s="25">
        <f t="shared" si="1106"/>
        <v>0</v>
      </c>
      <c r="KY1282" s="25">
        <f t="shared" si="1107"/>
        <v>0</v>
      </c>
      <c r="KZ1282" s="25">
        <f t="shared" si="1108"/>
        <v>0</v>
      </c>
      <c r="LA1282" s="25">
        <f t="shared" si="1109"/>
        <v>0</v>
      </c>
      <c r="LB1282" s="25">
        <f t="shared" si="1110"/>
        <v>0</v>
      </c>
      <c r="LC1282" s="25">
        <f t="shared" si="1334"/>
        <v>209003.14</v>
      </c>
      <c r="LD1282" s="25">
        <f t="shared" si="1335"/>
        <v>219394.39</v>
      </c>
      <c r="LE1282" s="25">
        <f t="shared" si="1336"/>
        <v>228655.44</v>
      </c>
      <c r="LF1282" s="25">
        <f t="shared" si="1337"/>
        <v>3350.6</v>
      </c>
      <c r="LG1282" s="25">
        <f t="shared" si="1338"/>
        <v>3230.14</v>
      </c>
      <c r="LH1282" s="25">
        <f t="shared" si="1339"/>
        <v>2838.53</v>
      </c>
      <c r="LI1282" s="25">
        <f t="shared" si="1111"/>
        <v>0</v>
      </c>
      <c r="LJ1282" s="25">
        <f t="shared" si="1111"/>
        <v>0</v>
      </c>
      <c r="LK1282" s="25">
        <f t="shared" si="1111"/>
        <v>0</v>
      </c>
      <c r="LL1282" s="25">
        <f t="shared" si="1112"/>
        <v>0</v>
      </c>
      <c r="LM1282" s="25">
        <f t="shared" si="1112"/>
        <v>0</v>
      </c>
      <c r="LN1282" s="25">
        <f t="shared" si="1112"/>
        <v>0</v>
      </c>
      <c r="LO1282" s="30">
        <v>3</v>
      </c>
      <c r="LP1282" s="30">
        <v>3</v>
      </c>
      <c r="LQ1282" s="30">
        <v>3</v>
      </c>
      <c r="LR1282" s="25">
        <f t="shared" si="1113"/>
        <v>592656</v>
      </c>
      <c r="LS1282" s="25">
        <f t="shared" si="1114"/>
        <v>592656</v>
      </c>
      <c r="LT1282" s="25">
        <f t="shared" si="1115"/>
        <v>592656</v>
      </c>
      <c r="LU1282" s="25">
        <f t="shared" si="1116"/>
        <v>8753.7900000000009</v>
      </c>
      <c r="LV1282" s="25">
        <f t="shared" si="1117"/>
        <v>8753.7900000000009</v>
      </c>
      <c r="LW1282" s="25">
        <f t="shared" si="1118"/>
        <v>8753.7900000000009</v>
      </c>
      <c r="LX1282" s="25">
        <f t="shared" si="1340"/>
        <v>205334.64</v>
      </c>
      <c r="LY1282" s="25">
        <f t="shared" si="1341"/>
        <v>214052.19</v>
      </c>
      <c r="LZ1282" s="25">
        <f t="shared" si="1342"/>
        <v>221839.04</v>
      </c>
      <c r="MA1282" s="25">
        <f t="shared" si="1343"/>
        <v>2075.7399999999998</v>
      </c>
      <c r="MB1282" s="25">
        <f t="shared" si="1344"/>
        <v>1849.89</v>
      </c>
      <c r="MC1282" s="25">
        <f t="shared" si="1345"/>
        <v>1715.85</v>
      </c>
      <c r="MD1282" s="25">
        <f t="shared" si="1119"/>
        <v>616003.92000000004</v>
      </c>
      <c r="ME1282" s="25">
        <f t="shared" si="1119"/>
        <v>642156.56999999995</v>
      </c>
      <c r="MF1282" s="25">
        <f t="shared" si="1119"/>
        <v>665517.12</v>
      </c>
      <c r="MG1282" s="25">
        <f t="shared" si="1120"/>
        <v>6227.22</v>
      </c>
      <c r="MH1282" s="25">
        <f t="shared" si="1120"/>
        <v>5549.67</v>
      </c>
      <c r="MI1282" s="25">
        <f t="shared" si="1120"/>
        <v>5147.55</v>
      </c>
      <c r="MJ1282" s="30">
        <v>2</v>
      </c>
      <c r="MK1282" s="30">
        <v>2</v>
      </c>
      <c r="ML1282" s="30">
        <v>2</v>
      </c>
      <c r="MM1282" s="25">
        <f t="shared" si="1121"/>
        <v>395104</v>
      </c>
      <c r="MN1282" s="25">
        <f t="shared" si="1122"/>
        <v>395104</v>
      </c>
      <c r="MO1282" s="25">
        <f t="shared" si="1123"/>
        <v>395104</v>
      </c>
      <c r="MP1282" s="25">
        <f t="shared" si="1124"/>
        <v>5835.86</v>
      </c>
      <c r="MQ1282" s="25">
        <f t="shared" si="1125"/>
        <v>5835.86</v>
      </c>
      <c r="MR1282" s="25">
        <f t="shared" si="1126"/>
        <v>5835.86</v>
      </c>
      <c r="MS1282" s="25">
        <f t="shared" si="1346"/>
        <v>208384.82</v>
      </c>
      <c r="MT1282" s="25">
        <f t="shared" si="1347"/>
        <v>217856.29</v>
      </c>
      <c r="MU1282" s="25">
        <f t="shared" si="1348"/>
        <v>226278.12</v>
      </c>
      <c r="MV1282" s="25">
        <f t="shared" si="1349"/>
        <v>2452.3200000000002</v>
      </c>
      <c r="MW1282" s="25">
        <f t="shared" si="1350"/>
        <v>2036.51</v>
      </c>
      <c r="MX1282" s="25">
        <f t="shared" si="1351"/>
        <v>1755.03</v>
      </c>
      <c r="MY1282" s="25">
        <f t="shared" si="1127"/>
        <v>416769.64</v>
      </c>
      <c r="MZ1282" s="25">
        <f t="shared" si="1127"/>
        <v>435712.58</v>
      </c>
      <c r="NA1282" s="25">
        <f t="shared" si="1127"/>
        <v>452556.24</v>
      </c>
      <c r="NB1282" s="25">
        <f t="shared" si="1128"/>
        <v>4904.6400000000003</v>
      </c>
      <c r="NC1282" s="25">
        <f t="shared" si="1128"/>
        <v>4073.02</v>
      </c>
      <c r="ND1282" s="25">
        <f t="shared" si="1128"/>
        <v>3510.06</v>
      </c>
      <c r="NE1282" s="30">
        <v>2</v>
      </c>
      <c r="NF1282" s="30">
        <v>2</v>
      </c>
      <c r="NG1282" s="30">
        <v>2</v>
      </c>
      <c r="NH1282" s="25">
        <f t="shared" si="1129"/>
        <v>395104</v>
      </c>
      <c r="NI1282" s="25">
        <f t="shared" si="1130"/>
        <v>395104</v>
      </c>
      <c r="NJ1282" s="25">
        <f t="shared" si="1131"/>
        <v>395104</v>
      </c>
      <c r="NK1282" s="25">
        <f t="shared" si="1132"/>
        <v>5835.86</v>
      </c>
      <c r="NL1282" s="25">
        <f t="shared" si="1133"/>
        <v>5835.86</v>
      </c>
      <c r="NM1282" s="25">
        <f t="shared" si="1134"/>
        <v>5835.86</v>
      </c>
      <c r="NN1282" s="25">
        <f t="shared" si="1352"/>
        <v>207163.55</v>
      </c>
      <c r="NO1282" s="25">
        <f t="shared" si="1353"/>
        <v>215915.29</v>
      </c>
      <c r="NP1282" s="25">
        <f t="shared" si="1354"/>
        <v>223703.96</v>
      </c>
      <c r="NQ1282" s="25">
        <f t="shared" si="1355"/>
        <v>2762.53</v>
      </c>
      <c r="NR1282" s="25">
        <f t="shared" si="1356"/>
        <v>2466.06</v>
      </c>
      <c r="NS1282" s="25">
        <f t="shared" si="1357"/>
        <v>2226.94</v>
      </c>
      <c r="NT1282" s="25">
        <f t="shared" si="1135"/>
        <v>414327.1</v>
      </c>
      <c r="NU1282" s="25">
        <f t="shared" si="1135"/>
        <v>431830.58</v>
      </c>
      <c r="NV1282" s="25">
        <f t="shared" si="1135"/>
        <v>447407.92</v>
      </c>
      <c r="NW1282" s="25">
        <f t="shared" si="1136"/>
        <v>5525.06</v>
      </c>
      <c r="NX1282" s="25">
        <f t="shared" si="1136"/>
        <v>4932.12</v>
      </c>
      <c r="NY1282" s="25">
        <f t="shared" si="1136"/>
        <v>4453.88</v>
      </c>
      <c r="NZ1282" s="30">
        <v>3</v>
      </c>
      <c r="OA1282" s="30">
        <v>3</v>
      </c>
      <c r="OB1282" s="30">
        <v>3</v>
      </c>
      <c r="OC1282" s="25">
        <f t="shared" si="1137"/>
        <v>592656</v>
      </c>
      <c r="OD1282" s="25">
        <f t="shared" si="1138"/>
        <v>592656</v>
      </c>
      <c r="OE1282" s="25">
        <f t="shared" si="1139"/>
        <v>592656</v>
      </c>
      <c r="OF1282" s="25">
        <f t="shared" si="1140"/>
        <v>8753.7900000000009</v>
      </c>
      <c r="OG1282" s="25">
        <f t="shared" si="1141"/>
        <v>8753.7900000000009</v>
      </c>
      <c r="OH1282" s="25">
        <f t="shared" si="1142"/>
        <v>8753.7900000000009</v>
      </c>
      <c r="OI1282" s="25">
        <f t="shared" si="1358"/>
        <v>206578.98</v>
      </c>
      <c r="OJ1282" s="25">
        <f t="shared" si="1359"/>
        <v>216660.71</v>
      </c>
      <c r="OK1282" s="25">
        <f t="shared" si="1360"/>
        <v>225648.31</v>
      </c>
      <c r="OL1282" s="25">
        <f t="shared" si="1361"/>
        <v>2968.66</v>
      </c>
      <c r="OM1282" s="25">
        <f t="shared" si="1362"/>
        <v>2737.06</v>
      </c>
      <c r="ON1282" s="25">
        <f t="shared" si="1363"/>
        <v>2562.16</v>
      </c>
      <c r="OO1282" s="25">
        <f t="shared" si="1143"/>
        <v>619736.93999999994</v>
      </c>
      <c r="OP1282" s="25">
        <f t="shared" si="1143"/>
        <v>649982.13</v>
      </c>
      <c r="OQ1282" s="25">
        <f t="shared" si="1143"/>
        <v>676944.93</v>
      </c>
      <c r="OR1282" s="25">
        <f t="shared" si="1144"/>
        <v>8905.98</v>
      </c>
      <c r="OS1282" s="25">
        <f t="shared" si="1144"/>
        <v>8211.18</v>
      </c>
      <c r="OT1282" s="25">
        <f t="shared" si="1144"/>
        <v>7686.48</v>
      </c>
      <c r="OU1282" s="30">
        <v>1</v>
      </c>
      <c r="OV1282" s="30">
        <v>1</v>
      </c>
      <c r="OW1282" s="30">
        <v>1</v>
      </c>
      <c r="OX1282" s="25">
        <f t="shared" si="1145"/>
        <v>197552</v>
      </c>
      <c r="OY1282" s="25">
        <f t="shared" si="1146"/>
        <v>197552</v>
      </c>
      <c r="OZ1282" s="25">
        <f t="shared" si="1147"/>
        <v>197552</v>
      </c>
      <c r="PA1282" s="25">
        <f t="shared" si="1148"/>
        <v>2917.93</v>
      </c>
      <c r="PB1282" s="25">
        <f t="shared" si="1149"/>
        <v>2917.93</v>
      </c>
      <c r="PC1282" s="25">
        <f t="shared" si="1150"/>
        <v>2917.93</v>
      </c>
      <c r="PD1282" s="25">
        <f t="shared" si="1364"/>
        <v>208797.51</v>
      </c>
      <c r="PE1282" s="25">
        <f t="shared" si="1365"/>
        <v>218588.9</v>
      </c>
      <c r="PF1282" s="25">
        <f t="shared" si="1366"/>
        <v>227273.65</v>
      </c>
      <c r="PG1282" s="25">
        <f t="shared" si="1367"/>
        <v>2502.6799999999998</v>
      </c>
      <c r="PH1282" s="25">
        <f t="shared" si="1368"/>
        <v>2306.17</v>
      </c>
      <c r="PI1282" s="25">
        <f t="shared" si="1369"/>
        <v>1984.58</v>
      </c>
      <c r="PJ1282" s="25">
        <f t="shared" si="1151"/>
        <v>208797.51</v>
      </c>
      <c r="PK1282" s="25">
        <f t="shared" si="1151"/>
        <v>218588.9</v>
      </c>
      <c r="PL1282" s="25">
        <f t="shared" si="1151"/>
        <v>227273.65</v>
      </c>
      <c r="PM1282" s="25">
        <f t="shared" si="1152"/>
        <v>2502.6799999999998</v>
      </c>
      <c r="PN1282" s="25">
        <f t="shared" si="1152"/>
        <v>2306.17</v>
      </c>
      <c r="PO1282" s="25">
        <f t="shared" si="1152"/>
        <v>1984.58</v>
      </c>
      <c r="PP1282" s="30">
        <v>1</v>
      </c>
      <c r="PQ1282" s="30">
        <v>1</v>
      </c>
      <c r="PR1282" s="30">
        <v>1</v>
      </c>
      <c r="PS1282" s="25">
        <f t="shared" si="1153"/>
        <v>197552</v>
      </c>
      <c r="PT1282" s="25">
        <f t="shared" si="1154"/>
        <v>197552</v>
      </c>
      <c r="PU1282" s="25">
        <f t="shared" si="1155"/>
        <v>197552</v>
      </c>
      <c r="PV1282" s="25">
        <f t="shared" si="1156"/>
        <v>2917.93</v>
      </c>
      <c r="PW1282" s="25">
        <f t="shared" si="1157"/>
        <v>2917.93</v>
      </c>
      <c r="PX1282" s="25">
        <f t="shared" si="1158"/>
        <v>2917.93</v>
      </c>
      <c r="PY1282" s="25">
        <f t="shared" si="1370"/>
        <v>208161.1</v>
      </c>
      <c r="PZ1282" s="25">
        <f t="shared" si="1371"/>
        <v>217567.93</v>
      </c>
      <c r="QA1282" s="25">
        <f t="shared" si="1372"/>
        <v>225917.22</v>
      </c>
      <c r="QB1282" s="25">
        <f t="shared" si="1373"/>
        <v>3041.19</v>
      </c>
      <c r="QC1282" s="25">
        <f t="shared" si="1374"/>
        <v>2715.22</v>
      </c>
      <c r="QD1282" s="25">
        <f t="shared" si="1375"/>
        <v>2479.21</v>
      </c>
      <c r="QE1282" s="25">
        <f t="shared" si="1159"/>
        <v>208161.1</v>
      </c>
      <c r="QF1282" s="25">
        <f t="shared" si="1159"/>
        <v>217567.93</v>
      </c>
      <c r="QG1282" s="25">
        <f t="shared" si="1159"/>
        <v>225917.22</v>
      </c>
      <c r="QH1282" s="25">
        <f t="shared" si="1160"/>
        <v>3041.19</v>
      </c>
      <c r="QI1282" s="25">
        <f t="shared" si="1160"/>
        <v>2715.22</v>
      </c>
      <c r="QJ1282" s="25">
        <f t="shared" si="1160"/>
        <v>2479.21</v>
      </c>
      <c r="QK1282" s="30">
        <v>4</v>
      </c>
      <c r="QL1282" s="30">
        <v>4</v>
      </c>
      <c r="QM1282" s="30">
        <v>4</v>
      </c>
      <c r="QN1282" s="25">
        <f t="shared" si="1161"/>
        <v>790208</v>
      </c>
      <c r="QO1282" s="25">
        <f t="shared" si="1162"/>
        <v>790208</v>
      </c>
      <c r="QP1282" s="25">
        <f t="shared" si="1163"/>
        <v>790208</v>
      </c>
      <c r="QQ1282" s="25">
        <f t="shared" si="1164"/>
        <v>11671.72</v>
      </c>
      <c r="QR1282" s="25">
        <f t="shared" si="1165"/>
        <v>11671.72</v>
      </c>
      <c r="QS1282" s="25">
        <f t="shared" si="1166"/>
        <v>11671.72</v>
      </c>
      <c r="QT1282" s="25">
        <f t="shared" si="1376"/>
        <v>207044.57</v>
      </c>
      <c r="QU1282" s="25">
        <f t="shared" si="1377"/>
        <v>215855.79</v>
      </c>
      <c r="QV1282" s="25">
        <f t="shared" si="1378"/>
        <v>223704.65</v>
      </c>
      <c r="QW1282" s="25">
        <f t="shared" si="1379"/>
        <v>2045.07</v>
      </c>
      <c r="QX1282" s="25">
        <f t="shared" si="1380"/>
        <v>1882.57</v>
      </c>
      <c r="QY1282" s="25">
        <f t="shared" si="1381"/>
        <v>1652.74</v>
      </c>
      <c r="QZ1282" s="25">
        <f t="shared" si="1167"/>
        <v>828178.28</v>
      </c>
      <c r="RA1282" s="25">
        <f t="shared" si="1167"/>
        <v>863423.16</v>
      </c>
      <c r="RB1282" s="25">
        <f t="shared" si="1167"/>
        <v>894818.6</v>
      </c>
      <c r="RC1282" s="25">
        <f t="shared" si="1168"/>
        <v>8180.28</v>
      </c>
      <c r="RD1282" s="25">
        <f t="shared" si="1168"/>
        <v>7530.28</v>
      </c>
      <c r="RE1282" s="25">
        <f t="shared" si="1168"/>
        <v>6610.96</v>
      </c>
      <c r="RF1282" s="30">
        <v>4</v>
      </c>
      <c r="RG1282" s="30">
        <v>4</v>
      </c>
      <c r="RH1282" s="30">
        <v>4</v>
      </c>
      <c r="RI1282" s="25">
        <f t="shared" si="1169"/>
        <v>790208</v>
      </c>
      <c r="RJ1282" s="25">
        <f t="shared" si="1170"/>
        <v>790208</v>
      </c>
      <c r="RK1282" s="25">
        <f t="shared" si="1171"/>
        <v>790208</v>
      </c>
      <c r="RL1282" s="25">
        <f t="shared" si="1172"/>
        <v>11671.72</v>
      </c>
      <c r="RM1282" s="25">
        <f t="shared" si="1173"/>
        <v>11671.72</v>
      </c>
      <c r="RN1282" s="25">
        <f t="shared" si="1174"/>
        <v>11671.72</v>
      </c>
      <c r="RO1282" s="25">
        <f t="shared" si="1382"/>
        <v>212677.18</v>
      </c>
      <c r="RP1282" s="25">
        <f t="shared" si="1383"/>
        <v>221661.3</v>
      </c>
      <c r="RQ1282" s="25">
        <f t="shared" si="1384"/>
        <v>229681.53</v>
      </c>
      <c r="RR1282" s="25">
        <f t="shared" si="1385"/>
        <v>2408.7399999999998</v>
      </c>
      <c r="RS1282" s="25">
        <f t="shared" si="1386"/>
        <v>2012.26</v>
      </c>
      <c r="RT1282" s="25">
        <f t="shared" si="1387"/>
        <v>1777.18</v>
      </c>
      <c r="RU1282" s="25">
        <f t="shared" si="1175"/>
        <v>850708.72</v>
      </c>
      <c r="RV1282" s="25">
        <f t="shared" si="1175"/>
        <v>886645.2</v>
      </c>
      <c r="RW1282" s="25">
        <f t="shared" si="1175"/>
        <v>918726.12</v>
      </c>
      <c r="RX1282" s="25">
        <f t="shared" si="1176"/>
        <v>9634.9599999999991</v>
      </c>
      <c r="RY1282" s="25">
        <f t="shared" si="1176"/>
        <v>8049.04</v>
      </c>
      <c r="RZ1282" s="25">
        <f t="shared" si="1176"/>
        <v>7108.72</v>
      </c>
      <c r="SA1282" s="30">
        <v>1</v>
      </c>
      <c r="SB1282" s="30">
        <v>1</v>
      </c>
      <c r="SC1282" s="30">
        <v>1</v>
      </c>
      <c r="SD1282" s="25">
        <f t="shared" si="1177"/>
        <v>197552</v>
      </c>
      <c r="SE1282" s="25">
        <f t="shared" si="1178"/>
        <v>197552</v>
      </c>
      <c r="SF1282" s="25">
        <f t="shared" si="1179"/>
        <v>197552</v>
      </c>
      <c r="SG1282" s="25">
        <f t="shared" si="1180"/>
        <v>2917.93</v>
      </c>
      <c r="SH1282" s="25">
        <f t="shared" si="1181"/>
        <v>2917.93</v>
      </c>
      <c r="SI1282" s="25">
        <f t="shared" si="1182"/>
        <v>2917.93</v>
      </c>
      <c r="SJ1282" s="25">
        <f t="shared" si="1388"/>
        <v>208956.77</v>
      </c>
      <c r="SK1282" s="25">
        <f t="shared" si="1389"/>
        <v>218395.03</v>
      </c>
      <c r="SL1282" s="25">
        <f t="shared" si="1390"/>
        <v>226821.68</v>
      </c>
      <c r="SM1282" s="25">
        <f t="shared" si="1391"/>
        <v>4232.8500000000004</v>
      </c>
      <c r="SN1282" s="25">
        <f t="shared" si="1392"/>
        <v>3574.63</v>
      </c>
      <c r="SO1282" s="25">
        <f t="shared" si="1393"/>
        <v>3207.58</v>
      </c>
      <c r="SP1282" s="25">
        <f t="shared" si="1183"/>
        <v>208956.77</v>
      </c>
      <c r="SQ1282" s="25">
        <f t="shared" si="1183"/>
        <v>218395.03</v>
      </c>
      <c r="SR1282" s="25">
        <f t="shared" si="1183"/>
        <v>226821.68</v>
      </c>
      <c r="SS1282" s="25">
        <f t="shared" si="1184"/>
        <v>4232.8500000000004</v>
      </c>
      <c r="ST1282" s="25">
        <f t="shared" si="1184"/>
        <v>3574.63</v>
      </c>
      <c r="SU1282" s="25">
        <f t="shared" si="1184"/>
        <v>3207.58</v>
      </c>
      <c r="SV1282" s="30">
        <v>3</v>
      </c>
      <c r="SW1282" s="30">
        <v>3</v>
      </c>
      <c r="SX1282" s="30">
        <v>3</v>
      </c>
      <c r="SY1282" s="25">
        <f t="shared" si="1185"/>
        <v>592656</v>
      </c>
      <c r="SZ1282" s="25">
        <f t="shared" si="1186"/>
        <v>592656</v>
      </c>
      <c r="TA1282" s="25">
        <f t="shared" si="1187"/>
        <v>592656</v>
      </c>
      <c r="TB1282" s="25">
        <f t="shared" si="1188"/>
        <v>8753.7900000000009</v>
      </c>
      <c r="TC1282" s="25">
        <f t="shared" si="1189"/>
        <v>8753.7900000000009</v>
      </c>
      <c r="TD1282" s="25">
        <f t="shared" si="1190"/>
        <v>8753.7900000000009</v>
      </c>
      <c r="TE1282" s="25">
        <f t="shared" si="1394"/>
        <v>207856.6</v>
      </c>
      <c r="TF1282" s="25">
        <f t="shared" si="1395"/>
        <v>216884.66</v>
      </c>
      <c r="TG1282" s="25">
        <f t="shared" si="1396"/>
        <v>224922.75</v>
      </c>
      <c r="TH1282" s="25">
        <f t="shared" si="1397"/>
        <v>2539.39</v>
      </c>
      <c r="TI1282" s="25">
        <f t="shared" si="1398"/>
        <v>2183.16</v>
      </c>
      <c r="TJ1282" s="25">
        <f t="shared" si="1399"/>
        <v>1929.02</v>
      </c>
      <c r="TK1282" s="25">
        <f t="shared" si="1191"/>
        <v>623569.80000000005</v>
      </c>
      <c r="TL1282" s="25">
        <f t="shared" si="1191"/>
        <v>650653.98</v>
      </c>
      <c r="TM1282" s="25">
        <f t="shared" si="1191"/>
        <v>674768.25</v>
      </c>
      <c r="TN1282" s="25">
        <f t="shared" si="1192"/>
        <v>7618.17</v>
      </c>
      <c r="TO1282" s="25">
        <f t="shared" si="1192"/>
        <v>6549.48</v>
      </c>
      <c r="TP1282" s="25">
        <f t="shared" si="1192"/>
        <v>5787.06</v>
      </c>
      <c r="TQ1282" s="30">
        <v>3</v>
      </c>
      <c r="TR1282" s="30">
        <v>3</v>
      </c>
      <c r="TS1282" s="30">
        <v>3</v>
      </c>
      <c r="TT1282" s="25">
        <f t="shared" si="1193"/>
        <v>592656</v>
      </c>
      <c r="TU1282" s="25">
        <f t="shared" si="1194"/>
        <v>592656</v>
      </c>
      <c r="TV1282" s="25">
        <f t="shared" si="1195"/>
        <v>592656</v>
      </c>
      <c r="TW1282" s="25">
        <f t="shared" si="1196"/>
        <v>8753.7900000000009</v>
      </c>
      <c r="TX1282" s="25">
        <f t="shared" si="1197"/>
        <v>8753.7900000000009</v>
      </c>
      <c r="TY1282" s="25">
        <f t="shared" si="1198"/>
        <v>8753.7900000000009</v>
      </c>
      <c r="TZ1282" s="25">
        <f t="shared" si="1400"/>
        <v>205533.46</v>
      </c>
      <c r="UA1282" s="25">
        <f t="shared" si="1401"/>
        <v>214636.42</v>
      </c>
      <c r="UB1282" s="25">
        <f t="shared" si="1402"/>
        <v>222750.34</v>
      </c>
      <c r="UC1282" s="25">
        <f t="shared" si="1403"/>
        <v>2910.47</v>
      </c>
      <c r="UD1282" s="25">
        <f t="shared" si="1404"/>
        <v>2697.56</v>
      </c>
      <c r="UE1282" s="25">
        <f t="shared" si="1405"/>
        <v>2428.9499999999998</v>
      </c>
      <c r="UF1282" s="25">
        <f t="shared" si="1199"/>
        <v>616600.38</v>
      </c>
      <c r="UG1282" s="25">
        <f t="shared" si="1199"/>
        <v>643909.26</v>
      </c>
      <c r="UH1282" s="25">
        <f t="shared" si="1199"/>
        <v>668251.02</v>
      </c>
      <c r="UI1282" s="25">
        <f t="shared" si="1200"/>
        <v>8731.41</v>
      </c>
      <c r="UJ1282" s="25">
        <f t="shared" si="1200"/>
        <v>8092.68</v>
      </c>
      <c r="UK1282" s="25">
        <f t="shared" si="1200"/>
        <v>7286.85</v>
      </c>
      <c r="UL1282" s="30"/>
      <c r="UM1282" s="30"/>
      <c r="UN1282" s="30"/>
      <c r="UO1282" s="25">
        <f t="shared" si="1201"/>
        <v>0</v>
      </c>
      <c r="UP1282" s="25">
        <f t="shared" si="1202"/>
        <v>0</v>
      </c>
      <c r="UQ1282" s="25">
        <f t="shared" si="1203"/>
        <v>0</v>
      </c>
      <c r="UR1282" s="25">
        <f t="shared" si="1204"/>
        <v>0</v>
      </c>
      <c r="US1282" s="25">
        <f t="shared" si="1205"/>
        <v>0</v>
      </c>
      <c r="UT1282" s="25">
        <f t="shared" si="1206"/>
        <v>0</v>
      </c>
      <c r="UU1282" s="25">
        <f t="shared" si="1406"/>
        <v>208255.05</v>
      </c>
      <c r="UV1282" s="25">
        <f t="shared" si="1407"/>
        <v>217969.07</v>
      </c>
      <c r="UW1282" s="25">
        <f t="shared" si="1408"/>
        <v>226525.75</v>
      </c>
      <c r="UX1282" s="25">
        <f t="shared" si="1409"/>
        <v>1377.63</v>
      </c>
      <c r="UY1282" s="25">
        <f t="shared" si="1410"/>
        <v>1386.34</v>
      </c>
      <c r="UZ1282" s="25">
        <f t="shared" si="1411"/>
        <v>1190.72</v>
      </c>
      <c r="VA1282" s="25">
        <f t="shared" si="1207"/>
        <v>0</v>
      </c>
      <c r="VB1282" s="25">
        <f t="shared" si="1207"/>
        <v>0</v>
      </c>
      <c r="VC1282" s="25">
        <f t="shared" si="1207"/>
        <v>0</v>
      </c>
      <c r="VD1282" s="25">
        <f t="shared" si="1208"/>
        <v>0</v>
      </c>
      <c r="VE1282" s="25">
        <f t="shared" si="1208"/>
        <v>0</v>
      </c>
      <c r="VF1282" s="25">
        <f t="shared" si="1208"/>
        <v>0</v>
      </c>
      <c r="VG1282" s="30">
        <v>2</v>
      </c>
      <c r="VH1282" s="30">
        <v>2</v>
      </c>
      <c r="VI1282" s="30">
        <v>2</v>
      </c>
      <c r="VJ1282" s="25">
        <f t="shared" si="1209"/>
        <v>395104</v>
      </c>
      <c r="VK1282" s="25">
        <f t="shared" si="1210"/>
        <v>395104</v>
      </c>
      <c r="VL1282" s="25">
        <f t="shared" si="1211"/>
        <v>395104</v>
      </c>
      <c r="VM1282" s="25">
        <f t="shared" si="1212"/>
        <v>5835.86</v>
      </c>
      <c r="VN1282" s="25">
        <f t="shared" si="1213"/>
        <v>5835.86</v>
      </c>
      <c r="VO1282" s="25">
        <f t="shared" si="1214"/>
        <v>5835.86</v>
      </c>
      <c r="VP1282" s="25">
        <f t="shared" si="1412"/>
        <v>206168.55</v>
      </c>
      <c r="VQ1282" s="25">
        <f t="shared" si="1413"/>
        <v>214722.48</v>
      </c>
      <c r="VR1282" s="25">
        <f t="shared" si="1414"/>
        <v>222356.06</v>
      </c>
      <c r="VS1282" s="25">
        <f t="shared" si="1415"/>
        <v>1855.17</v>
      </c>
      <c r="VT1282" s="25">
        <f t="shared" si="1416"/>
        <v>1725.29</v>
      </c>
      <c r="VU1282" s="25">
        <f t="shared" si="1417"/>
        <v>1510.9</v>
      </c>
      <c r="VV1282" s="25">
        <f t="shared" si="1215"/>
        <v>412337.1</v>
      </c>
      <c r="VW1282" s="25">
        <f t="shared" si="1215"/>
        <v>429444.96</v>
      </c>
      <c r="VX1282" s="25">
        <f t="shared" si="1215"/>
        <v>444712.12</v>
      </c>
      <c r="VY1282" s="25">
        <f t="shared" si="1216"/>
        <v>3710.34</v>
      </c>
      <c r="VZ1282" s="25">
        <f t="shared" si="1216"/>
        <v>3450.58</v>
      </c>
      <c r="WA1282" s="25">
        <f t="shared" si="1216"/>
        <v>3021.8</v>
      </c>
      <c r="WB1282" s="30"/>
      <c r="WC1282" s="30"/>
      <c r="WD1282" s="30"/>
      <c r="WE1282" s="25">
        <f t="shared" si="1217"/>
        <v>0</v>
      </c>
      <c r="WF1282" s="25">
        <f t="shared" si="1218"/>
        <v>0</v>
      </c>
      <c r="WG1282" s="25">
        <f t="shared" si="1219"/>
        <v>0</v>
      </c>
      <c r="WH1282" s="25">
        <f t="shared" si="1220"/>
        <v>0</v>
      </c>
      <c r="WI1282" s="25">
        <f t="shared" si="1221"/>
        <v>0</v>
      </c>
      <c r="WJ1282" s="25">
        <f t="shared" si="1222"/>
        <v>0</v>
      </c>
      <c r="WK1282" s="25">
        <f t="shared" si="1418"/>
        <v>208328.19</v>
      </c>
      <c r="WL1282" s="25">
        <f t="shared" si="1419"/>
        <v>217692.15</v>
      </c>
      <c r="WM1282" s="25">
        <f t="shared" si="1420"/>
        <v>225988.07</v>
      </c>
      <c r="WN1282" s="25">
        <f t="shared" si="1421"/>
        <v>2220.36</v>
      </c>
      <c r="WO1282" s="25">
        <f t="shared" si="1422"/>
        <v>1992.35</v>
      </c>
      <c r="WP1282" s="25">
        <f t="shared" si="1423"/>
        <v>1731.2</v>
      </c>
      <c r="WQ1282" s="25">
        <f t="shared" si="1223"/>
        <v>0</v>
      </c>
      <c r="WR1282" s="25">
        <f t="shared" si="1223"/>
        <v>0</v>
      </c>
      <c r="WS1282" s="25">
        <f t="shared" si="1223"/>
        <v>0</v>
      </c>
      <c r="WT1282" s="25">
        <f t="shared" si="1224"/>
        <v>0</v>
      </c>
      <c r="WU1282" s="25">
        <f t="shared" si="1224"/>
        <v>0</v>
      </c>
      <c r="WV1282" s="25">
        <f t="shared" si="1224"/>
        <v>0</v>
      </c>
      <c r="WW1282" s="30"/>
      <c r="WX1282" s="30"/>
      <c r="WY1282" s="30"/>
      <c r="WZ1282" s="25">
        <f t="shared" si="1225"/>
        <v>0</v>
      </c>
      <c r="XA1282" s="25">
        <f t="shared" si="1226"/>
        <v>0</v>
      </c>
      <c r="XB1282" s="25">
        <f t="shared" si="1227"/>
        <v>0</v>
      </c>
      <c r="XC1282" s="25">
        <f t="shared" si="1228"/>
        <v>0</v>
      </c>
      <c r="XD1282" s="25">
        <f t="shared" si="1229"/>
        <v>0</v>
      </c>
      <c r="XE1282" s="25">
        <f t="shared" si="1230"/>
        <v>0</v>
      </c>
      <c r="XF1282" s="25">
        <f t="shared" si="1424"/>
        <v>207772.14</v>
      </c>
      <c r="XG1282" s="25">
        <f t="shared" si="1425"/>
        <v>216693.21</v>
      </c>
      <c r="XH1282" s="25">
        <f t="shared" si="1426"/>
        <v>224616.89</v>
      </c>
      <c r="XI1282" s="25">
        <f t="shared" si="1427"/>
        <v>1586.41</v>
      </c>
      <c r="XJ1282" s="25">
        <f t="shared" si="1428"/>
        <v>1495.05</v>
      </c>
      <c r="XK1282" s="25">
        <f t="shared" si="1429"/>
        <v>1319.96</v>
      </c>
      <c r="XL1282" s="25">
        <f t="shared" si="1231"/>
        <v>0</v>
      </c>
      <c r="XM1282" s="25">
        <f t="shared" si="1231"/>
        <v>0</v>
      </c>
      <c r="XN1282" s="25">
        <f t="shared" si="1231"/>
        <v>0</v>
      </c>
      <c r="XO1282" s="25">
        <f t="shared" si="1232"/>
        <v>0</v>
      </c>
      <c r="XP1282" s="25">
        <f t="shared" si="1232"/>
        <v>0</v>
      </c>
      <c r="XQ1282" s="25">
        <f t="shared" si="1232"/>
        <v>0</v>
      </c>
      <c r="XR1282" s="30"/>
      <c r="XS1282" s="30"/>
      <c r="XT1282" s="30"/>
      <c r="XU1282" s="25">
        <f t="shared" si="1233"/>
        <v>0</v>
      </c>
      <c r="XV1282" s="25">
        <f t="shared" si="1234"/>
        <v>0</v>
      </c>
      <c r="XW1282" s="25">
        <f t="shared" si="1235"/>
        <v>0</v>
      </c>
      <c r="XX1282" s="25">
        <f t="shared" si="1236"/>
        <v>0</v>
      </c>
      <c r="XY1282" s="25">
        <f t="shared" si="1237"/>
        <v>0</v>
      </c>
      <c r="XZ1282" s="25">
        <f t="shared" si="1238"/>
        <v>0</v>
      </c>
      <c r="YA1282" s="25">
        <f t="shared" si="1430"/>
        <v>0</v>
      </c>
      <c r="YB1282" s="25">
        <f t="shared" si="1431"/>
        <v>0</v>
      </c>
      <c r="YC1282" s="25">
        <f t="shared" si="1432"/>
        <v>0</v>
      </c>
      <c r="YD1282" s="25">
        <f t="shared" si="1433"/>
        <v>0</v>
      </c>
      <c r="YE1282" s="25">
        <f t="shared" si="1434"/>
        <v>0</v>
      </c>
      <c r="YF1282" s="25">
        <f t="shared" si="1435"/>
        <v>0</v>
      </c>
      <c r="YG1282" s="25">
        <f t="shared" si="1239"/>
        <v>0</v>
      </c>
      <c r="YH1282" s="25">
        <f t="shared" si="1239"/>
        <v>0</v>
      </c>
      <c r="YI1282" s="25">
        <f t="shared" si="1239"/>
        <v>0</v>
      </c>
      <c r="YJ1282" s="25">
        <f t="shared" si="1240"/>
        <v>0</v>
      </c>
      <c r="YK1282" s="25">
        <f t="shared" si="1240"/>
        <v>0</v>
      </c>
      <c r="YL1282" s="25">
        <f t="shared" si="1240"/>
        <v>0</v>
      </c>
      <c r="YM1282" s="59">
        <f t="shared" si="1241"/>
        <v>43</v>
      </c>
      <c r="YN1282" s="59">
        <f t="shared" si="1241"/>
        <v>43</v>
      </c>
      <c r="YO1282" s="59">
        <f t="shared" si="1241"/>
        <v>43</v>
      </c>
      <c r="YP1282" s="25">
        <f t="shared" si="1242"/>
        <v>8494736</v>
      </c>
      <c r="YQ1282" s="25">
        <f t="shared" si="1243"/>
        <v>8494736</v>
      </c>
      <c r="YR1282" s="25">
        <f t="shared" si="1244"/>
        <v>8494736</v>
      </c>
      <c r="YS1282" s="25">
        <f t="shared" si="1245"/>
        <v>125470.99</v>
      </c>
      <c r="YT1282" s="25">
        <f t="shared" si="1246"/>
        <v>125470.99</v>
      </c>
      <c r="YU1282" s="25">
        <f t="shared" si="1247"/>
        <v>125470.99</v>
      </c>
      <c r="YV1282" s="25">
        <f t="shared" si="1436"/>
        <v>208170.89</v>
      </c>
      <c r="YW1282" s="25">
        <f t="shared" si="1437"/>
        <v>217461.23</v>
      </c>
      <c r="YX1282" s="25">
        <f t="shared" si="1438"/>
        <v>225717.9</v>
      </c>
      <c r="YY1282" s="25">
        <f t="shared" si="1439"/>
        <v>2374.5</v>
      </c>
      <c r="YZ1282" s="25">
        <f t="shared" si="1440"/>
        <v>2152.87</v>
      </c>
      <c r="ZA1282" s="25">
        <f t="shared" si="1441"/>
        <v>1928.09</v>
      </c>
      <c r="ZB1282" s="25">
        <f t="shared" si="1248"/>
        <v>8951348.2699999996</v>
      </c>
      <c r="ZC1282" s="25">
        <f t="shared" si="1248"/>
        <v>9350832.8900000006</v>
      </c>
      <c r="ZD1282" s="25">
        <f t="shared" si="1248"/>
        <v>9705869.6999999993</v>
      </c>
      <c r="ZE1282" s="25">
        <f t="shared" si="1249"/>
        <v>102103.5</v>
      </c>
      <c r="ZF1282" s="25">
        <f t="shared" si="1249"/>
        <v>92573.41</v>
      </c>
      <c r="ZG1282" s="25">
        <f t="shared" si="1249"/>
        <v>82907.87</v>
      </c>
    </row>
    <row r="1283" spans="1:683" ht="54.75" hidden="1" customHeight="1">
      <c r="A1283" s="21" t="s">
        <v>160</v>
      </c>
      <c r="B1283" s="87"/>
      <c r="C1283" s="5"/>
      <c r="D1283" s="160"/>
      <c r="E1283" s="76"/>
      <c r="F1283" s="38">
        <f t="shared" si="991"/>
        <v>0</v>
      </c>
      <c r="G1283" s="38">
        <f t="shared" si="991"/>
        <v>0</v>
      </c>
      <c r="H1283" s="38">
        <f t="shared" si="991"/>
        <v>0</v>
      </c>
      <c r="I1283" s="25">
        <f t="shared" si="992"/>
        <v>469</v>
      </c>
      <c r="J1283" s="25">
        <f t="shared" si="992"/>
        <v>469</v>
      </c>
      <c r="K1283" s="25">
        <f t="shared" si="992"/>
        <v>469</v>
      </c>
      <c r="L1283" s="30"/>
      <c r="M1283" s="30"/>
      <c r="N1283" s="30"/>
      <c r="O1283" s="25">
        <f t="shared" si="993"/>
        <v>0</v>
      </c>
      <c r="P1283" s="25">
        <f t="shared" si="994"/>
        <v>0</v>
      </c>
      <c r="Q1283" s="25">
        <f t="shared" si="995"/>
        <v>0</v>
      </c>
      <c r="R1283" s="25">
        <f t="shared" si="996"/>
        <v>0</v>
      </c>
      <c r="S1283" s="25">
        <f t="shared" si="997"/>
        <v>0</v>
      </c>
      <c r="T1283" s="25">
        <f t="shared" si="998"/>
        <v>0</v>
      </c>
      <c r="U1283" s="25">
        <f t="shared" si="1250"/>
        <v>0</v>
      </c>
      <c r="V1283" s="25">
        <f t="shared" si="1251"/>
        <v>0</v>
      </c>
      <c r="W1283" s="25">
        <f t="shared" si="1252"/>
        <v>0</v>
      </c>
      <c r="X1283" s="25">
        <f t="shared" si="1253"/>
        <v>406.85</v>
      </c>
      <c r="Y1283" s="25">
        <f t="shared" si="1254"/>
        <v>369.05</v>
      </c>
      <c r="Z1283" s="25">
        <f t="shared" si="1255"/>
        <v>340.85</v>
      </c>
      <c r="AA1283" s="25">
        <f t="shared" si="999"/>
        <v>0</v>
      </c>
      <c r="AB1283" s="25">
        <f t="shared" si="999"/>
        <v>0</v>
      </c>
      <c r="AC1283" s="25">
        <f t="shared" si="999"/>
        <v>0</v>
      </c>
      <c r="AD1283" s="25">
        <f t="shared" si="1000"/>
        <v>0</v>
      </c>
      <c r="AE1283" s="25">
        <f t="shared" si="1000"/>
        <v>0</v>
      </c>
      <c r="AF1283" s="25">
        <f t="shared" si="1000"/>
        <v>0</v>
      </c>
      <c r="AG1283" s="30"/>
      <c r="AH1283" s="30"/>
      <c r="AI1283" s="30"/>
      <c r="AJ1283" s="25">
        <f t="shared" si="1001"/>
        <v>0</v>
      </c>
      <c r="AK1283" s="25">
        <f t="shared" si="1002"/>
        <v>0</v>
      </c>
      <c r="AL1283" s="25">
        <f t="shared" si="1003"/>
        <v>0</v>
      </c>
      <c r="AM1283" s="25">
        <f t="shared" si="1004"/>
        <v>0</v>
      </c>
      <c r="AN1283" s="25">
        <f t="shared" si="1005"/>
        <v>0</v>
      </c>
      <c r="AO1283" s="25">
        <f t="shared" si="1006"/>
        <v>0</v>
      </c>
      <c r="AP1283" s="25">
        <f t="shared" si="1256"/>
        <v>0</v>
      </c>
      <c r="AQ1283" s="25">
        <f t="shared" si="1257"/>
        <v>0</v>
      </c>
      <c r="AR1283" s="25">
        <f t="shared" si="1258"/>
        <v>0</v>
      </c>
      <c r="AS1283" s="25">
        <f t="shared" si="1259"/>
        <v>487.41</v>
      </c>
      <c r="AT1283" s="25">
        <f t="shared" si="1260"/>
        <v>478.48</v>
      </c>
      <c r="AU1283" s="25">
        <f t="shared" si="1261"/>
        <v>443.63</v>
      </c>
      <c r="AV1283" s="25">
        <f t="shared" si="1007"/>
        <v>0</v>
      </c>
      <c r="AW1283" s="25">
        <f t="shared" si="1007"/>
        <v>0</v>
      </c>
      <c r="AX1283" s="25">
        <f t="shared" si="1007"/>
        <v>0</v>
      </c>
      <c r="AY1283" s="25">
        <f t="shared" si="1008"/>
        <v>0</v>
      </c>
      <c r="AZ1283" s="25">
        <f t="shared" si="1008"/>
        <v>0</v>
      </c>
      <c r="BA1283" s="25">
        <f t="shared" si="1008"/>
        <v>0</v>
      </c>
      <c r="BB1283" s="30"/>
      <c r="BC1283" s="30"/>
      <c r="BD1283" s="30"/>
      <c r="BE1283" s="25">
        <f t="shared" si="1009"/>
        <v>0</v>
      </c>
      <c r="BF1283" s="25">
        <f t="shared" si="1010"/>
        <v>0</v>
      </c>
      <c r="BG1283" s="25">
        <f t="shared" si="1011"/>
        <v>0</v>
      </c>
      <c r="BH1283" s="25">
        <f t="shared" si="1012"/>
        <v>0</v>
      </c>
      <c r="BI1283" s="25">
        <f t="shared" si="1013"/>
        <v>0</v>
      </c>
      <c r="BJ1283" s="25">
        <f t="shared" si="1014"/>
        <v>0</v>
      </c>
      <c r="BK1283" s="25">
        <f t="shared" si="1262"/>
        <v>0</v>
      </c>
      <c r="BL1283" s="25">
        <f t="shared" si="1263"/>
        <v>0</v>
      </c>
      <c r="BM1283" s="25">
        <f t="shared" si="1264"/>
        <v>0</v>
      </c>
      <c r="BN1283" s="25">
        <f t="shared" si="1265"/>
        <v>309.75</v>
      </c>
      <c r="BO1283" s="25">
        <f t="shared" si="1266"/>
        <v>300.82</v>
      </c>
      <c r="BP1283" s="25">
        <f t="shared" si="1267"/>
        <v>271.58999999999997</v>
      </c>
      <c r="BQ1283" s="25">
        <f t="shared" si="1015"/>
        <v>0</v>
      </c>
      <c r="BR1283" s="25">
        <f t="shared" si="1015"/>
        <v>0</v>
      </c>
      <c r="BS1283" s="25">
        <f t="shared" si="1015"/>
        <v>0</v>
      </c>
      <c r="BT1283" s="25">
        <f t="shared" si="1016"/>
        <v>0</v>
      </c>
      <c r="BU1283" s="25">
        <f t="shared" si="1016"/>
        <v>0</v>
      </c>
      <c r="BV1283" s="25">
        <f t="shared" si="1016"/>
        <v>0</v>
      </c>
      <c r="BW1283" s="30"/>
      <c r="BX1283" s="30"/>
      <c r="BY1283" s="30"/>
      <c r="BZ1283" s="25">
        <f t="shared" si="1017"/>
        <v>0</v>
      </c>
      <c r="CA1283" s="25">
        <f t="shared" si="1018"/>
        <v>0</v>
      </c>
      <c r="CB1283" s="25">
        <f t="shared" si="1019"/>
        <v>0</v>
      </c>
      <c r="CC1283" s="25">
        <f t="shared" si="1020"/>
        <v>0</v>
      </c>
      <c r="CD1283" s="25">
        <f t="shared" si="1021"/>
        <v>0</v>
      </c>
      <c r="CE1283" s="25">
        <f t="shared" si="1022"/>
        <v>0</v>
      </c>
      <c r="CF1283" s="25">
        <f t="shared" si="1268"/>
        <v>0</v>
      </c>
      <c r="CG1283" s="25">
        <f t="shared" si="1269"/>
        <v>0</v>
      </c>
      <c r="CH1283" s="25">
        <f t="shared" si="1270"/>
        <v>0</v>
      </c>
      <c r="CI1283" s="25">
        <f t="shared" si="1271"/>
        <v>463.63</v>
      </c>
      <c r="CJ1283" s="25">
        <f t="shared" si="1272"/>
        <v>416.83</v>
      </c>
      <c r="CK1283" s="25">
        <f t="shared" si="1273"/>
        <v>390.33</v>
      </c>
      <c r="CL1283" s="25">
        <f t="shared" si="1023"/>
        <v>0</v>
      </c>
      <c r="CM1283" s="25">
        <f t="shared" si="1023"/>
        <v>0</v>
      </c>
      <c r="CN1283" s="25">
        <f t="shared" si="1023"/>
        <v>0</v>
      </c>
      <c r="CO1283" s="25">
        <f t="shared" si="1024"/>
        <v>0</v>
      </c>
      <c r="CP1283" s="25">
        <f t="shared" si="1024"/>
        <v>0</v>
      </c>
      <c r="CQ1283" s="25">
        <f t="shared" si="1024"/>
        <v>0</v>
      </c>
      <c r="CR1283" s="30"/>
      <c r="CS1283" s="30"/>
      <c r="CT1283" s="30"/>
      <c r="CU1283" s="25">
        <f t="shared" si="1025"/>
        <v>0</v>
      </c>
      <c r="CV1283" s="25">
        <f t="shared" si="1026"/>
        <v>0</v>
      </c>
      <c r="CW1283" s="25">
        <f t="shared" si="1027"/>
        <v>0</v>
      </c>
      <c r="CX1283" s="25">
        <f t="shared" si="1028"/>
        <v>0</v>
      </c>
      <c r="CY1283" s="25">
        <f t="shared" si="1029"/>
        <v>0</v>
      </c>
      <c r="CZ1283" s="25">
        <f t="shared" si="1030"/>
        <v>0</v>
      </c>
      <c r="DA1283" s="25">
        <f t="shared" si="1274"/>
        <v>0</v>
      </c>
      <c r="DB1283" s="25">
        <f t="shared" si="1275"/>
        <v>0</v>
      </c>
      <c r="DC1283" s="25">
        <f t="shared" si="1276"/>
        <v>0</v>
      </c>
      <c r="DD1283" s="25">
        <f t="shared" si="1277"/>
        <v>291.02999999999997</v>
      </c>
      <c r="DE1283" s="25">
        <f t="shared" si="1278"/>
        <v>255.72</v>
      </c>
      <c r="DF1283" s="25">
        <f t="shared" si="1279"/>
        <v>233.65</v>
      </c>
      <c r="DG1283" s="25">
        <f t="shared" si="1031"/>
        <v>0</v>
      </c>
      <c r="DH1283" s="25">
        <f t="shared" si="1031"/>
        <v>0</v>
      </c>
      <c r="DI1283" s="25">
        <f t="shared" si="1031"/>
        <v>0</v>
      </c>
      <c r="DJ1283" s="25">
        <f t="shared" si="1032"/>
        <v>0</v>
      </c>
      <c r="DK1283" s="25">
        <f t="shared" si="1032"/>
        <v>0</v>
      </c>
      <c r="DL1283" s="25">
        <f t="shared" si="1032"/>
        <v>0</v>
      </c>
      <c r="DM1283" s="30"/>
      <c r="DN1283" s="30"/>
      <c r="DO1283" s="30"/>
      <c r="DP1283" s="25">
        <f t="shared" si="1033"/>
        <v>0</v>
      </c>
      <c r="DQ1283" s="25">
        <f t="shared" si="1034"/>
        <v>0</v>
      </c>
      <c r="DR1283" s="25">
        <f t="shared" si="1035"/>
        <v>0</v>
      </c>
      <c r="DS1283" s="25">
        <f t="shared" si="1036"/>
        <v>0</v>
      </c>
      <c r="DT1283" s="25">
        <f t="shared" si="1037"/>
        <v>0</v>
      </c>
      <c r="DU1283" s="25">
        <f t="shared" si="1038"/>
        <v>0</v>
      </c>
      <c r="DV1283" s="25">
        <f t="shared" si="1280"/>
        <v>0</v>
      </c>
      <c r="DW1283" s="25">
        <f t="shared" si="1281"/>
        <v>0</v>
      </c>
      <c r="DX1283" s="25">
        <f t="shared" si="1282"/>
        <v>0</v>
      </c>
      <c r="DY1283" s="25">
        <f t="shared" si="1283"/>
        <v>421.36</v>
      </c>
      <c r="DZ1283" s="25">
        <f t="shared" si="1284"/>
        <v>351.75</v>
      </c>
      <c r="EA1283" s="25">
        <f t="shared" si="1285"/>
        <v>323.73</v>
      </c>
      <c r="EB1283" s="25">
        <f t="shared" si="1039"/>
        <v>0</v>
      </c>
      <c r="EC1283" s="25">
        <f t="shared" si="1039"/>
        <v>0</v>
      </c>
      <c r="ED1283" s="25">
        <f t="shared" si="1039"/>
        <v>0</v>
      </c>
      <c r="EE1283" s="25">
        <f t="shared" si="1040"/>
        <v>0</v>
      </c>
      <c r="EF1283" s="25">
        <f t="shared" si="1040"/>
        <v>0</v>
      </c>
      <c r="EG1283" s="25">
        <f t="shared" si="1040"/>
        <v>0</v>
      </c>
      <c r="EH1283" s="30"/>
      <c r="EI1283" s="30"/>
      <c r="EJ1283" s="30"/>
      <c r="EK1283" s="25">
        <f t="shared" si="1041"/>
        <v>0</v>
      </c>
      <c r="EL1283" s="25">
        <f t="shared" si="1042"/>
        <v>0</v>
      </c>
      <c r="EM1283" s="25">
        <f t="shared" si="1043"/>
        <v>0</v>
      </c>
      <c r="EN1283" s="25">
        <f t="shared" si="1044"/>
        <v>0</v>
      </c>
      <c r="EO1283" s="25">
        <f t="shared" si="1045"/>
        <v>0</v>
      </c>
      <c r="EP1283" s="25">
        <f t="shared" si="1046"/>
        <v>0</v>
      </c>
      <c r="EQ1283" s="25">
        <f t="shared" si="1286"/>
        <v>0</v>
      </c>
      <c r="ER1283" s="25">
        <f t="shared" si="1287"/>
        <v>0</v>
      </c>
      <c r="ES1283" s="25">
        <f t="shared" si="1288"/>
        <v>0</v>
      </c>
      <c r="ET1283" s="25">
        <f t="shared" si="1289"/>
        <v>368.37</v>
      </c>
      <c r="EU1283" s="25">
        <f t="shared" si="1290"/>
        <v>320.98</v>
      </c>
      <c r="EV1283" s="25">
        <f t="shared" si="1291"/>
        <v>290.35000000000002</v>
      </c>
      <c r="EW1283" s="25">
        <f t="shared" si="1047"/>
        <v>0</v>
      </c>
      <c r="EX1283" s="25">
        <f t="shared" si="1047"/>
        <v>0</v>
      </c>
      <c r="EY1283" s="25">
        <f t="shared" si="1047"/>
        <v>0</v>
      </c>
      <c r="EZ1283" s="25">
        <f t="shared" si="1048"/>
        <v>0</v>
      </c>
      <c r="FA1283" s="25">
        <f t="shared" si="1048"/>
        <v>0</v>
      </c>
      <c r="FB1283" s="25">
        <f t="shared" si="1048"/>
        <v>0</v>
      </c>
      <c r="FC1283" s="30"/>
      <c r="FD1283" s="30"/>
      <c r="FE1283" s="30"/>
      <c r="FF1283" s="25">
        <f t="shared" si="1049"/>
        <v>0</v>
      </c>
      <c r="FG1283" s="25">
        <f t="shared" si="1050"/>
        <v>0</v>
      </c>
      <c r="FH1283" s="25">
        <f t="shared" si="1051"/>
        <v>0</v>
      </c>
      <c r="FI1283" s="25">
        <f t="shared" si="1052"/>
        <v>0</v>
      </c>
      <c r="FJ1283" s="25">
        <f t="shared" si="1053"/>
        <v>0</v>
      </c>
      <c r="FK1283" s="25">
        <f t="shared" si="1054"/>
        <v>0</v>
      </c>
      <c r="FL1283" s="25">
        <f t="shared" si="1292"/>
        <v>0</v>
      </c>
      <c r="FM1283" s="25">
        <f t="shared" si="1293"/>
        <v>0</v>
      </c>
      <c r="FN1283" s="25">
        <f t="shared" si="1294"/>
        <v>0</v>
      </c>
      <c r="FO1283" s="25">
        <f t="shared" si="1295"/>
        <v>201.62</v>
      </c>
      <c r="FP1283" s="25">
        <f t="shared" si="1296"/>
        <v>226.01</v>
      </c>
      <c r="FQ1283" s="25">
        <f t="shared" si="1297"/>
        <v>197.67</v>
      </c>
      <c r="FR1283" s="25">
        <f t="shared" si="1055"/>
        <v>0</v>
      </c>
      <c r="FS1283" s="25">
        <f t="shared" si="1055"/>
        <v>0</v>
      </c>
      <c r="FT1283" s="25">
        <f t="shared" si="1055"/>
        <v>0</v>
      </c>
      <c r="FU1283" s="25">
        <f t="shared" si="1056"/>
        <v>0</v>
      </c>
      <c r="FV1283" s="25">
        <f t="shared" si="1056"/>
        <v>0</v>
      </c>
      <c r="FW1283" s="25">
        <f t="shared" si="1056"/>
        <v>0</v>
      </c>
      <c r="FX1283" s="30"/>
      <c r="FY1283" s="30"/>
      <c r="FZ1283" s="30"/>
      <c r="GA1283" s="25">
        <f t="shared" si="1057"/>
        <v>0</v>
      </c>
      <c r="GB1283" s="25">
        <f t="shared" si="1058"/>
        <v>0</v>
      </c>
      <c r="GC1283" s="25">
        <f t="shared" si="1059"/>
        <v>0</v>
      </c>
      <c r="GD1283" s="25">
        <f t="shared" si="1060"/>
        <v>0</v>
      </c>
      <c r="GE1283" s="25">
        <f t="shared" si="1061"/>
        <v>0</v>
      </c>
      <c r="GF1283" s="25">
        <f t="shared" si="1062"/>
        <v>0</v>
      </c>
      <c r="GG1283" s="25">
        <f t="shared" si="1298"/>
        <v>0</v>
      </c>
      <c r="GH1283" s="25">
        <f t="shared" si="1299"/>
        <v>0</v>
      </c>
      <c r="GI1283" s="25">
        <f t="shared" si="1300"/>
        <v>0</v>
      </c>
      <c r="GJ1283" s="25">
        <f t="shared" si="1301"/>
        <v>422.91</v>
      </c>
      <c r="GK1283" s="25">
        <f t="shared" si="1302"/>
        <v>373.9</v>
      </c>
      <c r="GL1283" s="25">
        <f t="shared" si="1303"/>
        <v>331.59</v>
      </c>
      <c r="GM1283" s="25">
        <f t="shared" si="1063"/>
        <v>0</v>
      </c>
      <c r="GN1283" s="25">
        <f t="shared" si="1063"/>
        <v>0</v>
      </c>
      <c r="GO1283" s="25">
        <f t="shared" si="1063"/>
        <v>0</v>
      </c>
      <c r="GP1283" s="25">
        <f t="shared" si="1064"/>
        <v>0</v>
      </c>
      <c r="GQ1283" s="25">
        <f t="shared" si="1064"/>
        <v>0</v>
      </c>
      <c r="GR1283" s="25">
        <f t="shared" si="1064"/>
        <v>0</v>
      </c>
      <c r="GS1283" s="30"/>
      <c r="GT1283" s="30"/>
      <c r="GU1283" s="30"/>
      <c r="GV1283" s="25">
        <f t="shared" si="1065"/>
        <v>0</v>
      </c>
      <c r="GW1283" s="25">
        <f t="shared" si="1066"/>
        <v>0</v>
      </c>
      <c r="GX1283" s="25">
        <f t="shared" si="1067"/>
        <v>0</v>
      </c>
      <c r="GY1283" s="25">
        <f t="shared" si="1068"/>
        <v>0</v>
      </c>
      <c r="GZ1283" s="25">
        <f t="shared" si="1069"/>
        <v>0</v>
      </c>
      <c r="HA1283" s="25">
        <f t="shared" si="1070"/>
        <v>0</v>
      </c>
      <c r="HB1283" s="25">
        <f t="shared" si="1304"/>
        <v>0</v>
      </c>
      <c r="HC1283" s="25">
        <f t="shared" si="1305"/>
        <v>0</v>
      </c>
      <c r="HD1283" s="25">
        <f t="shared" si="1306"/>
        <v>0</v>
      </c>
      <c r="HE1283" s="25">
        <f t="shared" si="1307"/>
        <v>377.72</v>
      </c>
      <c r="HF1283" s="25">
        <f t="shared" si="1308"/>
        <v>315.14999999999998</v>
      </c>
      <c r="HG1283" s="25">
        <f t="shared" si="1309"/>
        <v>274.56</v>
      </c>
      <c r="HH1283" s="25">
        <f t="shared" si="1071"/>
        <v>0</v>
      </c>
      <c r="HI1283" s="25">
        <f t="shared" si="1071"/>
        <v>0</v>
      </c>
      <c r="HJ1283" s="25">
        <f t="shared" si="1071"/>
        <v>0</v>
      </c>
      <c r="HK1283" s="25">
        <f t="shared" si="1072"/>
        <v>0</v>
      </c>
      <c r="HL1283" s="25">
        <f t="shared" si="1072"/>
        <v>0</v>
      </c>
      <c r="HM1283" s="25">
        <f t="shared" si="1072"/>
        <v>0</v>
      </c>
      <c r="HN1283" s="30"/>
      <c r="HO1283" s="30"/>
      <c r="HP1283" s="30"/>
      <c r="HQ1283" s="25">
        <f t="shared" si="1073"/>
        <v>0</v>
      </c>
      <c r="HR1283" s="25">
        <f t="shared" si="1074"/>
        <v>0</v>
      </c>
      <c r="HS1283" s="25">
        <f t="shared" si="1075"/>
        <v>0</v>
      </c>
      <c r="HT1283" s="25">
        <f t="shared" si="1076"/>
        <v>0</v>
      </c>
      <c r="HU1283" s="25">
        <f t="shared" si="1077"/>
        <v>0</v>
      </c>
      <c r="HV1283" s="25">
        <f t="shared" si="1078"/>
        <v>0</v>
      </c>
      <c r="HW1283" s="25">
        <f t="shared" si="1310"/>
        <v>0</v>
      </c>
      <c r="HX1283" s="25">
        <f t="shared" si="1311"/>
        <v>0</v>
      </c>
      <c r="HY1283" s="25">
        <f t="shared" si="1312"/>
        <v>0</v>
      </c>
      <c r="HZ1283" s="25">
        <f t="shared" si="1313"/>
        <v>368.59</v>
      </c>
      <c r="IA1283" s="25">
        <f t="shared" si="1314"/>
        <v>350.27</v>
      </c>
      <c r="IB1283" s="25">
        <f t="shared" si="1315"/>
        <v>315.55</v>
      </c>
      <c r="IC1283" s="25">
        <f t="shared" si="1079"/>
        <v>0</v>
      </c>
      <c r="ID1283" s="25">
        <f t="shared" si="1079"/>
        <v>0</v>
      </c>
      <c r="IE1283" s="25">
        <f t="shared" si="1079"/>
        <v>0</v>
      </c>
      <c r="IF1283" s="25">
        <f t="shared" si="1080"/>
        <v>0</v>
      </c>
      <c r="IG1283" s="25">
        <f t="shared" si="1080"/>
        <v>0</v>
      </c>
      <c r="IH1283" s="25">
        <f t="shared" si="1080"/>
        <v>0</v>
      </c>
      <c r="II1283" s="30"/>
      <c r="IJ1283" s="30"/>
      <c r="IK1283" s="30"/>
      <c r="IL1283" s="25">
        <f t="shared" si="1081"/>
        <v>0</v>
      </c>
      <c r="IM1283" s="25">
        <f t="shared" si="1082"/>
        <v>0</v>
      </c>
      <c r="IN1283" s="25">
        <f t="shared" si="1083"/>
        <v>0</v>
      </c>
      <c r="IO1283" s="25">
        <f t="shared" si="1084"/>
        <v>0</v>
      </c>
      <c r="IP1283" s="25">
        <f t="shared" si="1085"/>
        <v>0</v>
      </c>
      <c r="IQ1283" s="25">
        <f t="shared" si="1086"/>
        <v>0</v>
      </c>
      <c r="IR1283" s="25">
        <f t="shared" si="1316"/>
        <v>0</v>
      </c>
      <c r="IS1283" s="25">
        <f t="shared" si="1317"/>
        <v>0</v>
      </c>
      <c r="IT1283" s="25">
        <f t="shared" si="1318"/>
        <v>0</v>
      </c>
      <c r="IU1283" s="25">
        <f t="shared" si="1319"/>
        <v>1190.1199999999999</v>
      </c>
      <c r="IV1283" s="25">
        <f t="shared" si="1320"/>
        <v>1066.6600000000001</v>
      </c>
      <c r="IW1283" s="25">
        <f t="shared" si="1321"/>
        <v>1010.18</v>
      </c>
      <c r="IX1283" s="25">
        <f t="shared" si="1087"/>
        <v>0</v>
      </c>
      <c r="IY1283" s="25">
        <f t="shared" si="1087"/>
        <v>0</v>
      </c>
      <c r="IZ1283" s="25">
        <f t="shared" si="1087"/>
        <v>0</v>
      </c>
      <c r="JA1283" s="25">
        <f t="shared" si="1088"/>
        <v>0</v>
      </c>
      <c r="JB1283" s="25">
        <f t="shared" si="1088"/>
        <v>0</v>
      </c>
      <c r="JC1283" s="25">
        <f t="shared" si="1088"/>
        <v>0</v>
      </c>
      <c r="JD1283" s="30"/>
      <c r="JE1283" s="30"/>
      <c r="JF1283" s="30"/>
      <c r="JG1283" s="25">
        <f t="shared" si="1089"/>
        <v>0</v>
      </c>
      <c r="JH1283" s="25">
        <f t="shared" si="1090"/>
        <v>0</v>
      </c>
      <c r="JI1283" s="25">
        <f t="shared" si="1091"/>
        <v>0</v>
      </c>
      <c r="JJ1283" s="25">
        <f t="shared" si="1092"/>
        <v>0</v>
      </c>
      <c r="JK1283" s="25">
        <f t="shared" si="1093"/>
        <v>0</v>
      </c>
      <c r="JL1283" s="25">
        <f t="shared" si="1094"/>
        <v>0</v>
      </c>
      <c r="JM1283" s="25">
        <f t="shared" si="1322"/>
        <v>0</v>
      </c>
      <c r="JN1283" s="25">
        <f t="shared" si="1323"/>
        <v>0</v>
      </c>
      <c r="JO1283" s="25">
        <f t="shared" si="1324"/>
        <v>0</v>
      </c>
      <c r="JP1283" s="25">
        <f t="shared" si="1325"/>
        <v>312.85000000000002</v>
      </c>
      <c r="JQ1283" s="25">
        <f t="shared" si="1326"/>
        <v>273.2</v>
      </c>
      <c r="JR1283" s="25">
        <f t="shared" si="1327"/>
        <v>238.49</v>
      </c>
      <c r="JS1283" s="25">
        <f t="shared" si="1095"/>
        <v>0</v>
      </c>
      <c r="JT1283" s="25">
        <f t="shared" si="1095"/>
        <v>0</v>
      </c>
      <c r="JU1283" s="25">
        <f t="shared" si="1095"/>
        <v>0</v>
      </c>
      <c r="JV1283" s="25">
        <f t="shared" si="1096"/>
        <v>0</v>
      </c>
      <c r="JW1283" s="25">
        <f t="shared" si="1096"/>
        <v>0</v>
      </c>
      <c r="JX1283" s="25">
        <f t="shared" si="1096"/>
        <v>0</v>
      </c>
      <c r="JY1283" s="30"/>
      <c r="JZ1283" s="30"/>
      <c r="KA1283" s="30"/>
      <c r="KB1283" s="25">
        <f t="shared" si="1097"/>
        <v>0</v>
      </c>
      <c r="KC1283" s="25">
        <f t="shared" si="1098"/>
        <v>0</v>
      </c>
      <c r="KD1283" s="25">
        <f t="shared" si="1099"/>
        <v>0</v>
      </c>
      <c r="KE1283" s="25">
        <f t="shared" si="1100"/>
        <v>0</v>
      </c>
      <c r="KF1283" s="25">
        <f t="shared" si="1101"/>
        <v>0</v>
      </c>
      <c r="KG1283" s="25">
        <f t="shared" si="1102"/>
        <v>0</v>
      </c>
      <c r="KH1283" s="25">
        <f t="shared" si="1328"/>
        <v>0</v>
      </c>
      <c r="KI1283" s="25">
        <f t="shared" si="1329"/>
        <v>0</v>
      </c>
      <c r="KJ1283" s="25">
        <f t="shared" si="1330"/>
        <v>0</v>
      </c>
      <c r="KK1283" s="25">
        <f t="shared" si="1331"/>
        <v>271.54000000000002</v>
      </c>
      <c r="KL1283" s="25">
        <f t="shared" si="1332"/>
        <v>243.75</v>
      </c>
      <c r="KM1283" s="25">
        <f t="shared" si="1333"/>
        <v>216.49</v>
      </c>
      <c r="KN1283" s="25">
        <f t="shared" si="1103"/>
        <v>0</v>
      </c>
      <c r="KO1283" s="25">
        <f t="shared" si="1103"/>
        <v>0</v>
      </c>
      <c r="KP1283" s="25">
        <f t="shared" si="1103"/>
        <v>0</v>
      </c>
      <c r="KQ1283" s="25">
        <f t="shared" si="1104"/>
        <v>0</v>
      </c>
      <c r="KR1283" s="25">
        <f t="shared" si="1104"/>
        <v>0</v>
      </c>
      <c r="KS1283" s="25">
        <f t="shared" si="1104"/>
        <v>0</v>
      </c>
      <c r="KT1283" s="30"/>
      <c r="KU1283" s="30"/>
      <c r="KV1283" s="30"/>
      <c r="KW1283" s="25">
        <f t="shared" si="1105"/>
        <v>0</v>
      </c>
      <c r="KX1283" s="25">
        <f t="shared" si="1106"/>
        <v>0</v>
      </c>
      <c r="KY1283" s="25">
        <f t="shared" si="1107"/>
        <v>0</v>
      </c>
      <c r="KZ1283" s="25">
        <f t="shared" si="1108"/>
        <v>0</v>
      </c>
      <c r="LA1283" s="25">
        <f t="shared" si="1109"/>
        <v>0</v>
      </c>
      <c r="LB1283" s="25">
        <f t="shared" si="1110"/>
        <v>0</v>
      </c>
      <c r="LC1283" s="25">
        <f t="shared" si="1334"/>
        <v>0</v>
      </c>
      <c r="LD1283" s="25">
        <f t="shared" si="1335"/>
        <v>0</v>
      </c>
      <c r="LE1283" s="25">
        <f t="shared" si="1336"/>
        <v>0</v>
      </c>
      <c r="LF1283" s="25">
        <f t="shared" si="1337"/>
        <v>538.54</v>
      </c>
      <c r="LG1283" s="25">
        <f t="shared" si="1338"/>
        <v>519.17999999999995</v>
      </c>
      <c r="LH1283" s="25">
        <f t="shared" si="1339"/>
        <v>456.24</v>
      </c>
      <c r="LI1283" s="25">
        <f t="shared" si="1111"/>
        <v>0</v>
      </c>
      <c r="LJ1283" s="25">
        <f t="shared" si="1111"/>
        <v>0</v>
      </c>
      <c r="LK1283" s="25">
        <f t="shared" si="1111"/>
        <v>0</v>
      </c>
      <c r="LL1283" s="25">
        <f t="shared" si="1112"/>
        <v>0</v>
      </c>
      <c r="LM1283" s="25">
        <f t="shared" si="1112"/>
        <v>0</v>
      </c>
      <c r="LN1283" s="25">
        <f t="shared" si="1112"/>
        <v>0</v>
      </c>
      <c r="LO1283" s="30"/>
      <c r="LP1283" s="30"/>
      <c r="LQ1283" s="30"/>
      <c r="LR1283" s="25">
        <f t="shared" si="1113"/>
        <v>0</v>
      </c>
      <c r="LS1283" s="25">
        <f t="shared" si="1114"/>
        <v>0</v>
      </c>
      <c r="LT1283" s="25">
        <f t="shared" si="1115"/>
        <v>0</v>
      </c>
      <c r="LU1283" s="25">
        <f t="shared" si="1116"/>
        <v>0</v>
      </c>
      <c r="LV1283" s="25">
        <f t="shared" si="1117"/>
        <v>0</v>
      </c>
      <c r="LW1283" s="25">
        <f t="shared" si="1118"/>
        <v>0</v>
      </c>
      <c r="LX1283" s="25">
        <f t="shared" si="1340"/>
        <v>0</v>
      </c>
      <c r="LY1283" s="25">
        <f t="shared" si="1341"/>
        <v>0</v>
      </c>
      <c r="LZ1283" s="25">
        <f t="shared" si="1342"/>
        <v>0</v>
      </c>
      <c r="MA1283" s="25">
        <f t="shared" si="1343"/>
        <v>333.63</v>
      </c>
      <c r="MB1283" s="25">
        <f t="shared" si="1344"/>
        <v>297.33</v>
      </c>
      <c r="MC1283" s="25">
        <f t="shared" si="1345"/>
        <v>275.79000000000002</v>
      </c>
      <c r="MD1283" s="25">
        <f t="shared" si="1119"/>
        <v>0</v>
      </c>
      <c r="ME1283" s="25">
        <f t="shared" si="1119"/>
        <v>0</v>
      </c>
      <c r="MF1283" s="25">
        <f t="shared" si="1119"/>
        <v>0</v>
      </c>
      <c r="MG1283" s="25">
        <f t="shared" si="1120"/>
        <v>0</v>
      </c>
      <c r="MH1283" s="25">
        <f t="shared" si="1120"/>
        <v>0</v>
      </c>
      <c r="MI1283" s="25">
        <f t="shared" si="1120"/>
        <v>0</v>
      </c>
      <c r="MJ1283" s="30"/>
      <c r="MK1283" s="30"/>
      <c r="ML1283" s="30"/>
      <c r="MM1283" s="25">
        <f t="shared" si="1121"/>
        <v>0</v>
      </c>
      <c r="MN1283" s="25">
        <f t="shared" si="1122"/>
        <v>0</v>
      </c>
      <c r="MO1283" s="25">
        <f t="shared" si="1123"/>
        <v>0</v>
      </c>
      <c r="MP1283" s="25">
        <f t="shared" si="1124"/>
        <v>0</v>
      </c>
      <c r="MQ1283" s="25">
        <f t="shared" si="1125"/>
        <v>0</v>
      </c>
      <c r="MR1283" s="25">
        <f t="shared" si="1126"/>
        <v>0</v>
      </c>
      <c r="MS1283" s="25">
        <f t="shared" si="1346"/>
        <v>0</v>
      </c>
      <c r="MT1283" s="25">
        <f t="shared" si="1347"/>
        <v>0</v>
      </c>
      <c r="MU1283" s="25">
        <f t="shared" si="1348"/>
        <v>0</v>
      </c>
      <c r="MV1283" s="25">
        <f t="shared" si="1349"/>
        <v>394.16</v>
      </c>
      <c r="MW1283" s="25">
        <f t="shared" si="1350"/>
        <v>327.33</v>
      </c>
      <c r="MX1283" s="25">
        <f t="shared" si="1351"/>
        <v>282.08999999999997</v>
      </c>
      <c r="MY1283" s="25">
        <f t="shared" si="1127"/>
        <v>0</v>
      </c>
      <c r="MZ1283" s="25">
        <f t="shared" si="1127"/>
        <v>0</v>
      </c>
      <c r="NA1283" s="25">
        <f t="shared" si="1127"/>
        <v>0</v>
      </c>
      <c r="NB1283" s="25">
        <f t="shared" si="1128"/>
        <v>0</v>
      </c>
      <c r="NC1283" s="25">
        <f t="shared" si="1128"/>
        <v>0</v>
      </c>
      <c r="ND1283" s="25">
        <f t="shared" si="1128"/>
        <v>0</v>
      </c>
      <c r="NE1283" s="30"/>
      <c r="NF1283" s="30"/>
      <c r="NG1283" s="30"/>
      <c r="NH1283" s="25">
        <f t="shared" si="1129"/>
        <v>0</v>
      </c>
      <c r="NI1283" s="25">
        <f t="shared" si="1130"/>
        <v>0</v>
      </c>
      <c r="NJ1283" s="25">
        <f t="shared" si="1131"/>
        <v>0</v>
      </c>
      <c r="NK1283" s="25">
        <f t="shared" si="1132"/>
        <v>0</v>
      </c>
      <c r="NL1283" s="25">
        <f t="shared" si="1133"/>
        <v>0</v>
      </c>
      <c r="NM1283" s="25">
        <f t="shared" si="1134"/>
        <v>0</v>
      </c>
      <c r="NN1283" s="25">
        <f t="shared" si="1352"/>
        <v>0</v>
      </c>
      <c r="NO1283" s="25">
        <f t="shared" si="1353"/>
        <v>0</v>
      </c>
      <c r="NP1283" s="25">
        <f t="shared" si="1354"/>
        <v>0</v>
      </c>
      <c r="NQ1283" s="25">
        <f t="shared" si="1355"/>
        <v>444.02</v>
      </c>
      <c r="NR1283" s="25">
        <f t="shared" si="1356"/>
        <v>396.37</v>
      </c>
      <c r="NS1283" s="25">
        <f t="shared" si="1357"/>
        <v>357.94</v>
      </c>
      <c r="NT1283" s="25">
        <f t="shared" si="1135"/>
        <v>0</v>
      </c>
      <c r="NU1283" s="25">
        <f t="shared" si="1135"/>
        <v>0</v>
      </c>
      <c r="NV1283" s="25">
        <f t="shared" si="1135"/>
        <v>0</v>
      </c>
      <c r="NW1283" s="25">
        <f t="shared" si="1136"/>
        <v>0</v>
      </c>
      <c r="NX1283" s="25">
        <f t="shared" si="1136"/>
        <v>0</v>
      </c>
      <c r="NY1283" s="25">
        <f t="shared" si="1136"/>
        <v>0</v>
      </c>
      <c r="NZ1283" s="30"/>
      <c r="OA1283" s="30"/>
      <c r="OB1283" s="30"/>
      <c r="OC1283" s="25">
        <f t="shared" si="1137"/>
        <v>0</v>
      </c>
      <c r="OD1283" s="25">
        <f t="shared" si="1138"/>
        <v>0</v>
      </c>
      <c r="OE1283" s="25">
        <f t="shared" si="1139"/>
        <v>0</v>
      </c>
      <c r="OF1283" s="25">
        <f t="shared" si="1140"/>
        <v>0</v>
      </c>
      <c r="OG1283" s="25">
        <f t="shared" si="1141"/>
        <v>0</v>
      </c>
      <c r="OH1283" s="25">
        <f t="shared" si="1142"/>
        <v>0</v>
      </c>
      <c r="OI1283" s="25">
        <f t="shared" si="1358"/>
        <v>0</v>
      </c>
      <c r="OJ1283" s="25">
        <f t="shared" si="1359"/>
        <v>0</v>
      </c>
      <c r="OK1283" s="25">
        <f t="shared" si="1360"/>
        <v>0</v>
      </c>
      <c r="OL1283" s="25">
        <f t="shared" si="1361"/>
        <v>477.15</v>
      </c>
      <c r="OM1283" s="25">
        <f t="shared" si="1362"/>
        <v>439.93</v>
      </c>
      <c r="ON1283" s="25">
        <f t="shared" si="1363"/>
        <v>411.82</v>
      </c>
      <c r="OO1283" s="25">
        <f t="shared" si="1143"/>
        <v>0</v>
      </c>
      <c r="OP1283" s="25">
        <f t="shared" si="1143"/>
        <v>0</v>
      </c>
      <c r="OQ1283" s="25">
        <f t="shared" si="1143"/>
        <v>0</v>
      </c>
      <c r="OR1283" s="25">
        <f t="shared" si="1144"/>
        <v>0</v>
      </c>
      <c r="OS1283" s="25">
        <f t="shared" si="1144"/>
        <v>0</v>
      </c>
      <c r="OT1283" s="25">
        <f t="shared" si="1144"/>
        <v>0</v>
      </c>
      <c r="OU1283" s="30"/>
      <c r="OV1283" s="30"/>
      <c r="OW1283" s="30"/>
      <c r="OX1283" s="25">
        <f t="shared" si="1145"/>
        <v>0</v>
      </c>
      <c r="OY1283" s="25">
        <f t="shared" si="1146"/>
        <v>0</v>
      </c>
      <c r="OZ1283" s="25">
        <f t="shared" si="1147"/>
        <v>0</v>
      </c>
      <c r="PA1283" s="25">
        <f t="shared" si="1148"/>
        <v>0</v>
      </c>
      <c r="PB1283" s="25">
        <f t="shared" si="1149"/>
        <v>0</v>
      </c>
      <c r="PC1283" s="25">
        <f t="shared" si="1150"/>
        <v>0</v>
      </c>
      <c r="PD1283" s="25">
        <f t="shared" si="1364"/>
        <v>0</v>
      </c>
      <c r="PE1283" s="25">
        <f t="shared" si="1365"/>
        <v>0</v>
      </c>
      <c r="PF1283" s="25">
        <f t="shared" si="1366"/>
        <v>0</v>
      </c>
      <c r="PG1283" s="25">
        <f t="shared" si="1367"/>
        <v>402.26</v>
      </c>
      <c r="PH1283" s="25">
        <f t="shared" si="1368"/>
        <v>370.67</v>
      </c>
      <c r="PI1283" s="25">
        <f t="shared" si="1369"/>
        <v>318.98</v>
      </c>
      <c r="PJ1283" s="25">
        <f t="shared" si="1151"/>
        <v>0</v>
      </c>
      <c r="PK1283" s="25">
        <f t="shared" si="1151"/>
        <v>0</v>
      </c>
      <c r="PL1283" s="25">
        <f t="shared" si="1151"/>
        <v>0</v>
      </c>
      <c r="PM1283" s="25">
        <f t="shared" si="1152"/>
        <v>0</v>
      </c>
      <c r="PN1283" s="25">
        <f t="shared" si="1152"/>
        <v>0</v>
      </c>
      <c r="PO1283" s="25">
        <f t="shared" si="1152"/>
        <v>0</v>
      </c>
      <c r="PP1283" s="30"/>
      <c r="PQ1283" s="30"/>
      <c r="PR1283" s="30"/>
      <c r="PS1283" s="25">
        <f t="shared" si="1153"/>
        <v>0</v>
      </c>
      <c r="PT1283" s="25">
        <f t="shared" si="1154"/>
        <v>0</v>
      </c>
      <c r="PU1283" s="25">
        <f t="shared" si="1155"/>
        <v>0</v>
      </c>
      <c r="PV1283" s="25">
        <f t="shared" si="1156"/>
        <v>0</v>
      </c>
      <c r="PW1283" s="25">
        <f t="shared" si="1157"/>
        <v>0</v>
      </c>
      <c r="PX1283" s="25">
        <f t="shared" si="1158"/>
        <v>0</v>
      </c>
      <c r="PY1283" s="25">
        <f t="shared" si="1370"/>
        <v>0</v>
      </c>
      <c r="PZ1283" s="25">
        <f t="shared" si="1371"/>
        <v>0</v>
      </c>
      <c r="QA1283" s="25">
        <f t="shared" si="1372"/>
        <v>0</v>
      </c>
      <c r="QB1283" s="25">
        <f t="shared" si="1373"/>
        <v>488.81</v>
      </c>
      <c r="QC1283" s="25">
        <f t="shared" si="1374"/>
        <v>436.42</v>
      </c>
      <c r="QD1283" s="25">
        <f t="shared" si="1375"/>
        <v>398.49</v>
      </c>
      <c r="QE1283" s="25">
        <f t="shared" si="1159"/>
        <v>0</v>
      </c>
      <c r="QF1283" s="25">
        <f t="shared" si="1159"/>
        <v>0</v>
      </c>
      <c r="QG1283" s="25">
        <f t="shared" si="1159"/>
        <v>0</v>
      </c>
      <c r="QH1283" s="25">
        <f t="shared" si="1160"/>
        <v>0</v>
      </c>
      <c r="QI1283" s="25">
        <f t="shared" si="1160"/>
        <v>0</v>
      </c>
      <c r="QJ1283" s="25">
        <f t="shared" si="1160"/>
        <v>0</v>
      </c>
      <c r="QK1283" s="30"/>
      <c r="QL1283" s="30"/>
      <c r="QM1283" s="30"/>
      <c r="QN1283" s="25">
        <f t="shared" si="1161"/>
        <v>0</v>
      </c>
      <c r="QO1283" s="25">
        <f t="shared" si="1162"/>
        <v>0</v>
      </c>
      <c r="QP1283" s="25">
        <f t="shared" si="1163"/>
        <v>0</v>
      </c>
      <c r="QQ1283" s="25">
        <f t="shared" si="1164"/>
        <v>0</v>
      </c>
      <c r="QR1283" s="25">
        <f t="shared" si="1165"/>
        <v>0</v>
      </c>
      <c r="QS1283" s="25">
        <f t="shared" si="1166"/>
        <v>0</v>
      </c>
      <c r="QT1283" s="25">
        <f t="shared" si="1376"/>
        <v>0</v>
      </c>
      <c r="QU1283" s="25">
        <f t="shared" si="1377"/>
        <v>0</v>
      </c>
      <c r="QV1283" s="25">
        <f t="shared" si="1378"/>
        <v>0</v>
      </c>
      <c r="QW1283" s="25">
        <f t="shared" si="1379"/>
        <v>328.7</v>
      </c>
      <c r="QX1283" s="25">
        <f t="shared" si="1380"/>
        <v>302.58999999999997</v>
      </c>
      <c r="QY1283" s="25">
        <f t="shared" si="1381"/>
        <v>265.64999999999998</v>
      </c>
      <c r="QZ1283" s="25">
        <f t="shared" si="1167"/>
        <v>0</v>
      </c>
      <c r="RA1283" s="25">
        <f t="shared" si="1167"/>
        <v>0</v>
      </c>
      <c r="RB1283" s="25">
        <f t="shared" si="1167"/>
        <v>0</v>
      </c>
      <c r="RC1283" s="25">
        <f t="shared" si="1168"/>
        <v>0</v>
      </c>
      <c r="RD1283" s="25">
        <f t="shared" si="1168"/>
        <v>0</v>
      </c>
      <c r="RE1283" s="25">
        <f t="shared" si="1168"/>
        <v>0</v>
      </c>
      <c r="RF1283" s="30"/>
      <c r="RG1283" s="30"/>
      <c r="RH1283" s="30"/>
      <c r="RI1283" s="25">
        <f t="shared" si="1169"/>
        <v>0</v>
      </c>
      <c r="RJ1283" s="25">
        <f t="shared" si="1170"/>
        <v>0</v>
      </c>
      <c r="RK1283" s="25">
        <f t="shared" si="1171"/>
        <v>0</v>
      </c>
      <c r="RL1283" s="25">
        <f t="shared" si="1172"/>
        <v>0</v>
      </c>
      <c r="RM1283" s="25">
        <f t="shared" si="1173"/>
        <v>0</v>
      </c>
      <c r="RN1283" s="25">
        <f t="shared" si="1174"/>
        <v>0</v>
      </c>
      <c r="RO1283" s="25">
        <f t="shared" si="1382"/>
        <v>0</v>
      </c>
      <c r="RP1283" s="25">
        <f t="shared" si="1383"/>
        <v>0</v>
      </c>
      <c r="RQ1283" s="25">
        <f t="shared" si="1384"/>
        <v>0</v>
      </c>
      <c r="RR1283" s="25">
        <f t="shared" si="1385"/>
        <v>387.16</v>
      </c>
      <c r="RS1283" s="25">
        <f t="shared" si="1386"/>
        <v>323.43</v>
      </c>
      <c r="RT1283" s="25">
        <f t="shared" si="1387"/>
        <v>285.64999999999998</v>
      </c>
      <c r="RU1283" s="25">
        <f t="shared" si="1175"/>
        <v>0</v>
      </c>
      <c r="RV1283" s="25">
        <f t="shared" si="1175"/>
        <v>0</v>
      </c>
      <c r="RW1283" s="25">
        <f t="shared" si="1175"/>
        <v>0</v>
      </c>
      <c r="RX1283" s="25">
        <f t="shared" si="1176"/>
        <v>0</v>
      </c>
      <c r="RY1283" s="25">
        <f t="shared" si="1176"/>
        <v>0</v>
      </c>
      <c r="RZ1283" s="25">
        <f t="shared" si="1176"/>
        <v>0</v>
      </c>
      <c r="SA1283" s="30"/>
      <c r="SB1283" s="30"/>
      <c r="SC1283" s="30"/>
      <c r="SD1283" s="25">
        <f t="shared" si="1177"/>
        <v>0</v>
      </c>
      <c r="SE1283" s="25">
        <f t="shared" si="1178"/>
        <v>0</v>
      </c>
      <c r="SF1283" s="25">
        <f t="shared" si="1179"/>
        <v>0</v>
      </c>
      <c r="SG1283" s="25">
        <f t="shared" si="1180"/>
        <v>0</v>
      </c>
      <c r="SH1283" s="25">
        <f t="shared" si="1181"/>
        <v>0</v>
      </c>
      <c r="SI1283" s="25">
        <f t="shared" si="1182"/>
        <v>0</v>
      </c>
      <c r="SJ1283" s="25">
        <f t="shared" si="1388"/>
        <v>0</v>
      </c>
      <c r="SK1283" s="25">
        <f t="shared" si="1389"/>
        <v>0</v>
      </c>
      <c r="SL1283" s="25">
        <f t="shared" si="1390"/>
        <v>0</v>
      </c>
      <c r="SM1283" s="25">
        <f t="shared" si="1391"/>
        <v>680.35</v>
      </c>
      <c r="SN1283" s="25">
        <f t="shared" si="1392"/>
        <v>574.54999999999995</v>
      </c>
      <c r="SO1283" s="25">
        <f t="shared" si="1393"/>
        <v>515.55999999999995</v>
      </c>
      <c r="SP1283" s="25">
        <f t="shared" si="1183"/>
        <v>0</v>
      </c>
      <c r="SQ1283" s="25">
        <f t="shared" si="1183"/>
        <v>0</v>
      </c>
      <c r="SR1283" s="25">
        <f t="shared" si="1183"/>
        <v>0</v>
      </c>
      <c r="SS1283" s="25">
        <f t="shared" si="1184"/>
        <v>0</v>
      </c>
      <c r="ST1283" s="25">
        <f t="shared" si="1184"/>
        <v>0</v>
      </c>
      <c r="SU1283" s="25">
        <f t="shared" si="1184"/>
        <v>0</v>
      </c>
      <c r="SV1283" s="30"/>
      <c r="SW1283" s="30"/>
      <c r="SX1283" s="30"/>
      <c r="SY1283" s="25">
        <f t="shared" si="1185"/>
        <v>0</v>
      </c>
      <c r="SZ1283" s="25">
        <f t="shared" si="1186"/>
        <v>0</v>
      </c>
      <c r="TA1283" s="25">
        <f t="shared" si="1187"/>
        <v>0</v>
      </c>
      <c r="TB1283" s="25">
        <f t="shared" si="1188"/>
        <v>0</v>
      </c>
      <c r="TC1283" s="25">
        <f t="shared" si="1189"/>
        <v>0</v>
      </c>
      <c r="TD1283" s="25">
        <f t="shared" si="1190"/>
        <v>0</v>
      </c>
      <c r="TE1283" s="25">
        <f t="shared" si="1394"/>
        <v>0</v>
      </c>
      <c r="TF1283" s="25">
        <f t="shared" si="1395"/>
        <v>0</v>
      </c>
      <c r="TG1283" s="25">
        <f t="shared" si="1396"/>
        <v>0</v>
      </c>
      <c r="TH1283" s="25">
        <f t="shared" si="1397"/>
        <v>408.16</v>
      </c>
      <c r="TI1283" s="25">
        <f t="shared" si="1398"/>
        <v>350.9</v>
      </c>
      <c r="TJ1283" s="25">
        <f t="shared" si="1399"/>
        <v>310.05</v>
      </c>
      <c r="TK1283" s="25">
        <f t="shared" si="1191"/>
        <v>0</v>
      </c>
      <c r="TL1283" s="25">
        <f t="shared" si="1191"/>
        <v>0</v>
      </c>
      <c r="TM1283" s="25">
        <f t="shared" si="1191"/>
        <v>0</v>
      </c>
      <c r="TN1283" s="25">
        <f t="shared" si="1192"/>
        <v>0</v>
      </c>
      <c r="TO1283" s="25">
        <f t="shared" si="1192"/>
        <v>0</v>
      </c>
      <c r="TP1283" s="25">
        <f t="shared" si="1192"/>
        <v>0</v>
      </c>
      <c r="TQ1283" s="30"/>
      <c r="TR1283" s="30"/>
      <c r="TS1283" s="30"/>
      <c r="TT1283" s="25">
        <f t="shared" si="1193"/>
        <v>0</v>
      </c>
      <c r="TU1283" s="25">
        <f t="shared" si="1194"/>
        <v>0</v>
      </c>
      <c r="TV1283" s="25">
        <f t="shared" si="1195"/>
        <v>0</v>
      </c>
      <c r="TW1283" s="25">
        <f t="shared" si="1196"/>
        <v>0</v>
      </c>
      <c r="TX1283" s="25">
        <f t="shared" si="1197"/>
        <v>0</v>
      </c>
      <c r="TY1283" s="25">
        <f t="shared" si="1198"/>
        <v>0</v>
      </c>
      <c r="TZ1283" s="25">
        <f t="shared" si="1400"/>
        <v>0</v>
      </c>
      <c r="UA1283" s="25">
        <f t="shared" si="1401"/>
        <v>0</v>
      </c>
      <c r="UB1283" s="25">
        <f t="shared" si="1402"/>
        <v>0</v>
      </c>
      <c r="UC1283" s="25">
        <f t="shared" si="1403"/>
        <v>467.8</v>
      </c>
      <c r="UD1283" s="25">
        <f t="shared" si="1404"/>
        <v>433.58</v>
      </c>
      <c r="UE1283" s="25">
        <f t="shared" si="1405"/>
        <v>390.41</v>
      </c>
      <c r="UF1283" s="25">
        <f t="shared" si="1199"/>
        <v>0</v>
      </c>
      <c r="UG1283" s="25">
        <f t="shared" si="1199"/>
        <v>0</v>
      </c>
      <c r="UH1283" s="25">
        <f t="shared" si="1199"/>
        <v>0</v>
      </c>
      <c r="UI1283" s="25">
        <f t="shared" si="1200"/>
        <v>0</v>
      </c>
      <c r="UJ1283" s="25">
        <f t="shared" si="1200"/>
        <v>0</v>
      </c>
      <c r="UK1283" s="25">
        <f t="shared" si="1200"/>
        <v>0</v>
      </c>
      <c r="UL1283" s="30"/>
      <c r="UM1283" s="30"/>
      <c r="UN1283" s="30"/>
      <c r="UO1283" s="25">
        <f t="shared" si="1201"/>
        <v>0</v>
      </c>
      <c r="UP1283" s="25">
        <f t="shared" si="1202"/>
        <v>0</v>
      </c>
      <c r="UQ1283" s="25">
        <f t="shared" si="1203"/>
        <v>0</v>
      </c>
      <c r="UR1283" s="25">
        <f t="shared" si="1204"/>
        <v>0</v>
      </c>
      <c r="US1283" s="25">
        <f t="shared" si="1205"/>
        <v>0</v>
      </c>
      <c r="UT1283" s="25">
        <f t="shared" si="1206"/>
        <v>0</v>
      </c>
      <c r="UU1283" s="25">
        <f t="shared" si="1406"/>
        <v>0</v>
      </c>
      <c r="UV1283" s="25">
        <f t="shared" si="1407"/>
        <v>0</v>
      </c>
      <c r="UW1283" s="25">
        <f t="shared" si="1408"/>
        <v>0</v>
      </c>
      <c r="UX1283" s="25">
        <f t="shared" si="1409"/>
        <v>221.43</v>
      </c>
      <c r="UY1283" s="25">
        <f t="shared" si="1410"/>
        <v>222.83</v>
      </c>
      <c r="UZ1283" s="25">
        <f t="shared" si="1411"/>
        <v>191.38</v>
      </c>
      <c r="VA1283" s="25">
        <f t="shared" si="1207"/>
        <v>0</v>
      </c>
      <c r="VB1283" s="25">
        <f t="shared" si="1207"/>
        <v>0</v>
      </c>
      <c r="VC1283" s="25">
        <f t="shared" si="1207"/>
        <v>0</v>
      </c>
      <c r="VD1283" s="25">
        <f t="shared" si="1208"/>
        <v>0</v>
      </c>
      <c r="VE1283" s="25">
        <f t="shared" si="1208"/>
        <v>0</v>
      </c>
      <c r="VF1283" s="25">
        <f t="shared" si="1208"/>
        <v>0</v>
      </c>
      <c r="VG1283" s="30"/>
      <c r="VH1283" s="30"/>
      <c r="VI1283" s="30"/>
      <c r="VJ1283" s="25">
        <f t="shared" si="1209"/>
        <v>0</v>
      </c>
      <c r="VK1283" s="25">
        <f t="shared" si="1210"/>
        <v>0</v>
      </c>
      <c r="VL1283" s="25">
        <f t="shared" si="1211"/>
        <v>0</v>
      </c>
      <c r="VM1283" s="25">
        <f t="shared" si="1212"/>
        <v>0</v>
      </c>
      <c r="VN1283" s="25">
        <f t="shared" si="1213"/>
        <v>0</v>
      </c>
      <c r="VO1283" s="25">
        <f t="shared" si="1214"/>
        <v>0</v>
      </c>
      <c r="VP1283" s="25">
        <f t="shared" si="1412"/>
        <v>0</v>
      </c>
      <c r="VQ1283" s="25">
        <f t="shared" si="1413"/>
        <v>0</v>
      </c>
      <c r="VR1283" s="25">
        <f t="shared" si="1414"/>
        <v>0</v>
      </c>
      <c r="VS1283" s="25">
        <f t="shared" si="1415"/>
        <v>298.18</v>
      </c>
      <c r="VT1283" s="25">
        <f t="shared" si="1416"/>
        <v>277.31</v>
      </c>
      <c r="VU1283" s="25">
        <f t="shared" si="1417"/>
        <v>242.85</v>
      </c>
      <c r="VV1283" s="25">
        <f t="shared" si="1215"/>
        <v>0</v>
      </c>
      <c r="VW1283" s="25">
        <f t="shared" si="1215"/>
        <v>0</v>
      </c>
      <c r="VX1283" s="25">
        <f t="shared" si="1215"/>
        <v>0</v>
      </c>
      <c r="VY1283" s="25">
        <f t="shared" si="1216"/>
        <v>0</v>
      </c>
      <c r="VZ1283" s="25">
        <f t="shared" si="1216"/>
        <v>0</v>
      </c>
      <c r="WA1283" s="25">
        <f t="shared" si="1216"/>
        <v>0</v>
      </c>
      <c r="WB1283" s="30"/>
      <c r="WC1283" s="30"/>
      <c r="WD1283" s="30"/>
      <c r="WE1283" s="25">
        <f t="shared" si="1217"/>
        <v>0</v>
      </c>
      <c r="WF1283" s="25">
        <f t="shared" si="1218"/>
        <v>0</v>
      </c>
      <c r="WG1283" s="25">
        <f t="shared" si="1219"/>
        <v>0</v>
      </c>
      <c r="WH1283" s="25">
        <f t="shared" si="1220"/>
        <v>0</v>
      </c>
      <c r="WI1283" s="25">
        <f t="shared" si="1221"/>
        <v>0</v>
      </c>
      <c r="WJ1283" s="25">
        <f t="shared" si="1222"/>
        <v>0</v>
      </c>
      <c r="WK1283" s="25">
        <f t="shared" si="1418"/>
        <v>0</v>
      </c>
      <c r="WL1283" s="25">
        <f t="shared" si="1419"/>
        <v>0</v>
      </c>
      <c r="WM1283" s="25">
        <f t="shared" si="1420"/>
        <v>0</v>
      </c>
      <c r="WN1283" s="25">
        <f t="shared" si="1421"/>
        <v>356.88</v>
      </c>
      <c r="WO1283" s="25">
        <f t="shared" si="1422"/>
        <v>320.23</v>
      </c>
      <c r="WP1283" s="25">
        <f t="shared" si="1423"/>
        <v>278.26</v>
      </c>
      <c r="WQ1283" s="25">
        <f t="shared" si="1223"/>
        <v>0</v>
      </c>
      <c r="WR1283" s="25">
        <f t="shared" si="1223"/>
        <v>0</v>
      </c>
      <c r="WS1283" s="25">
        <f t="shared" si="1223"/>
        <v>0</v>
      </c>
      <c r="WT1283" s="25">
        <f t="shared" si="1224"/>
        <v>0</v>
      </c>
      <c r="WU1283" s="25">
        <f t="shared" si="1224"/>
        <v>0</v>
      </c>
      <c r="WV1283" s="25">
        <f t="shared" si="1224"/>
        <v>0</v>
      </c>
      <c r="WW1283" s="30"/>
      <c r="WX1283" s="30"/>
      <c r="WY1283" s="30"/>
      <c r="WZ1283" s="25">
        <f t="shared" si="1225"/>
        <v>0</v>
      </c>
      <c r="XA1283" s="25">
        <f t="shared" si="1226"/>
        <v>0</v>
      </c>
      <c r="XB1283" s="25">
        <f t="shared" si="1227"/>
        <v>0</v>
      </c>
      <c r="XC1283" s="25">
        <f t="shared" si="1228"/>
        <v>0</v>
      </c>
      <c r="XD1283" s="25">
        <f t="shared" si="1229"/>
        <v>0</v>
      </c>
      <c r="XE1283" s="25">
        <f t="shared" si="1230"/>
        <v>0</v>
      </c>
      <c r="XF1283" s="25">
        <f t="shared" si="1424"/>
        <v>0</v>
      </c>
      <c r="XG1283" s="25">
        <f t="shared" si="1425"/>
        <v>0</v>
      </c>
      <c r="XH1283" s="25">
        <f t="shared" si="1426"/>
        <v>0</v>
      </c>
      <c r="XI1283" s="25">
        <f t="shared" si="1427"/>
        <v>254.98</v>
      </c>
      <c r="XJ1283" s="25">
        <f t="shared" si="1428"/>
        <v>240.3</v>
      </c>
      <c r="XK1283" s="25">
        <f t="shared" si="1429"/>
        <v>212.16</v>
      </c>
      <c r="XL1283" s="25">
        <f t="shared" si="1231"/>
        <v>0</v>
      </c>
      <c r="XM1283" s="25">
        <f t="shared" si="1231"/>
        <v>0</v>
      </c>
      <c r="XN1283" s="25">
        <f t="shared" si="1231"/>
        <v>0</v>
      </c>
      <c r="XO1283" s="25">
        <f t="shared" si="1232"/>
        <v>0</v>
      </c>
      <c r="XP1283" s="25">
        <f t="shared" si="1232"/>
        <v>0</v>
      </c>
      <c r="XQ1283" s="25">
        <f t="shared" si="1232"/>
        <v>0</v>
      </c>
      <c r="XR1283" s="30"/>
      <c r="XS1283" s="30"/>
      <c r="XT1283" s="30"/>
      <c r="XU1283" s="25">
        <f t="shared" si="1233"/>
        <v>0</v>
      </c>
      <c r="XV1283" s="25">
        <f t="shared" si="1234"/>
        <v>0</v>
      </c>
      <c r="XW1283" s="25">
        <f t="shared" si="1235"/>
        <v>0</v>
      </c>
      <c r="XX1283" s="25">
        <f t="shared" si="1236"/>
        <v>0</v>
      </c>
      <c r="XY1283" s="25">
        <f t="shared" si="1237"/>
        <v>0</v>
      </c>
      <c r="XZ1283" s="25">
        <f t="shared" si="1238"/>
        <v>0</v>
      </c>
      <c r="YA1283" s="25">
        <f t="shared" si="1430"/>
        <v>0</v>
      </c>
      <c r="YB1283" s="25">
        <f t="shared" si="1431"/>
        <v>0</v>
      </c>
      <c r="YC1283" s="25">
        <f t="shared" si="1432"/>
        <v>0</v>
      </c>
      <c r="YD1283" s="25">
        <f t="shared" si="1433"/>
        <v>0</v>
      </c>
      <c r="YE1283" s="25">
        <f t="shared" si="1434"/>
        <v>0</v>
      </c>
      <c r="YF1283" s="25">
        <f t="shared" si="1435"/>
        <v>0</v>
      </c>
      <c r="YG1283" s="25">
        <f t="shared" si="1239"/>
        <v>0</v>
      </c>
      <c r="YH1283" s="25">
        <f t="shared" si="1239"/>
        <v>0</v>
      </c>
      <c r="YI1283" s="25">
        <f t="shared" si="1239"/>
        <v>0</v>
      </c>
      <c r="YJ1283" s="25">
        <f t="shared" si="1240"/>
        <v>0</v>
      </c>
      <c r="YK1283" s="25">
        <f t="shared" si="1240"/>
        <v>0</v>
      </c>
      <c r="YL1283" s="25">
        <f t="shared" si="1240"/>
        <v>0</v>
      </c>
      <c r="YM1283" s="59">
        <f t="shared" si="1241"/>
        <v>0</v>
      </c>
      <c r="YN1283" s="59">
        <f t="shared" si="1241"/>
        <v>0</v>
      </c>
      <c r="YO1283" s="59">
        <f t="shared" si="1241"/>
        <v>0</v>
      </c>
      <c r="YP1283" s="25">
        <f t="shared" si="1242"/>
        <v>0</v>
      </c>
      <c r="YQ1283" s="25">
        <f t="shared" si="1243"/>
        <v>0</v>
      </c>
      <c r="YR1283" s="25">
        <f t="shared" si="1244"/>
        <v>0</v>
      </c>
      <c r="YS1283" s="25">
        <f t="shared" si="1245"/>
        <v>0</v>
      </c>
      <c r="YT1283" s="25">
        <f t="shared" si="1246"/>
        <v>0</v>
      </c>
      <c r="YU1283" s="25">
        <f t="shared" si="1247"/>
        <v>0</v>
      </c>
      <c r="YV1283" s="25">
        <f t="shared" si="1436"/>
        <v>0</v>
      </c>
      <c r="YW1283" s="25">
        <f t="shared" si="1437"/>
        <v>0</v>
      </c>
      <c r="YX1283" s="25">
        <f t="shared" si="1438"/>
        <v>0</v>
      </c>
      <c r="YY1283" s="25">
        <f t="shared" si="1439"/>
        <v>381.65</v>
      </c>
      <c r="YZ1283" s="25">
        <f t="shared" si="1440"/>
        <v>346.03</v>
      </c>
      <c r="ZA1283" s="25">
        <f t="shared" si="1441"/>
        <v>309.89999999999998</v>
      </c>
      <c r="ZB1283" s="25">
        <f t="shared" si="1248"/>
        <v>0</v>
      </c>
      <c r="ZC1283" s="25">
        <f t="shared" si="1248"/>
        <v>0</v>
      </c>
      <c r="ZD1283" s="25">
        <f t="shared" si="1248"/>
        <v>0</v>
      </c>
      <c r="ZE1283" s="25">
        <f t="shared" si="1249"/>
        <v>0</v>
      </c>
      <c r="ZF1283" s="25">
        <f t="shared" si="1249"/>
        <v>0</v>
      </c>
      <c r="ZG1283" s="25">
        <f t="shared" si="1249"/>
        <v>0</v>
      </c>
    </row>
    <row r="1284" spans="1:683" ht="36">
      <c r="A1284" s="8" t="s">
        <v>159</v>
      </c>
      <c r="B1284" s="87" t="s">
        <v>151</v>
      </c>
      <c r="C1284" s="5"/>
      <c r="D1284" s="160"/>
      <c r="E1284" s="76"/>
      <c r="F1284" s="38">
        <f t="shared" si="991"/>
        <v>79300</v>
      </c>
      <c r="G1284" s="38">
        <f t="shared" si="991"/>
        <v>79759</v>
      </c>
      <c r="H1284" s="38">
        <f t="shared" si="991"/>
        <v>80357</v>
      </c>
      <c r="I1284" s="25">
        <f t="shared" si="992"/>
        <v>5996.43</v>
      </c>
      <c r="J1284" s="25">
        <f t="shared" si="992"/>
        <v>6059.01</v>
      </c>
      <c r="K1284" s="25">
        <f t="shared" si="992"/>
        <v>6136.49</v>
      </c>
      <c r="L1284" s="30">
        <v>1</v>
      </c>
      <c r="M1284" s="30">
        <v>1</v>
      </c>
      <c r="N1284" s="30">
        <v>1</v>
      </c>
      <c r="O1284" s="25">
        <f t="shared" si="993"/>
        <v>79300</v>
      </c>
      <c r="P1284" s="25">
        <f t="shared" si="994"/>
        <v>79759</v>
      </c>
      <c r="Q1284" s="25">
        <f t="shared" si="995"/>
        <v>80357</v>
      </c>
      <c r="R1284" s="25">
        <f t="shared" si="996"/>
        <v>5996.43</v>
      </c>
      <c r="S1284" s="25">
        <f t="shared" si="997"/>
        <v>6059.01</v>
      </c>
      <c r="T1284" s="25">
        <f t="shared" si="998"/>
        <v>6136.49</v>
      </c>
      <c r="U1284" s="25">
        <f t="shared" si="1250"/>
        <v>84360.74</v>
      </c>
      <c r="V1284" s="25">
        <f t="shared" si="1251"/>
        <v>88901.6</v>
      </c>
      <c r="W1284" s="25">
        <f t="shared" si="1252"/>
        <v>93183.43</v>
      </c>
      <c r="X1284" s="25">
        <f t="shared" si="1253"/>
        <v>5201.84</v>
      </c>
      <c r="Y1284" s="25">
        <f t="shared" si="1254"/>
        <v>4767.76</v>
      </c>
      <c r="Z1284" s="25">
        <f t="shared" si="1255"/>
        <v>4459.76</v>
      </c>
      <c r="AA1284" s="25">
        <f t="shared" si="999"/>
        <v>84360.74</v>
      </c>
      <c r="AB1284" s="25">
        <f t="shared" si="999"/>
        <v>88901.6</v>
      </c>
      <c r="AC1284" s="25">
        <f t="shared" si="999"/>
        <v>93183.43</v>
      </c>
      <c r="AD1284" s="25">
        <f t="shared" si="1000"/>
        <v>5201.84</v>
      </c>
      <c r="AE1284" s="25">
        <f t="shared" si="1000"/>
        <v>4767.76</v>
      </c>
      <c r="AF1284" s="25">
        <f t="shared" si="1000"/>
        <v>4459.76</v>
      </c>
      <c r="AG1284" s="30"/>
      <c r="AH1284" s="30"/>
      <c r="AI1284" s="30"/>
      <c r="AJ1284" s="25">
        <f t="shared" si="1001"/>
        <v>0</v>
      </c>
      <c r="AK1284" s="25">
        <f t="shared" si="1002"/>
        <v>0</v>
      </c>
      <c r="AL1284" s="25">
        <f t="shared" si="1003"/>
        <v>0</v>
      </c>
      <c r="AM1284" s="25">
        <f t="shared" si="1004"/>
        <v>0</v>
      </c>
      <c r="AN1284" s="25">
        <f t="shared" si="1005"/>
        <v>0</v>
      </c>
      <c r="AO1284" s="25">
        <f t="shared" si="1006"/>
        <v>0</v>
      </c>
      <c r="AP1284" s="25">
        <f t="shared" si="1256"/>
        <v>83870.539999999994</v>
      </c>
      <c r="AQ1284" s="25">
        <f t="shared" si="1257"/>
        <v>88372.99</v>
      </c>
      <c r="AR1284" s="25">
        <f t="shared" si="1258"/>
        <v>92633.16</v>
      </c>
      <c r="AS1284" s="25">
        <f t="shared" si="1259"/>
        <v>6231.8</v>
      </c>
      <c r="AT1284" s="25">
        <f t="shared" si="1260"/>
        <v>6181.51</v>
      </c>
      <c r="AU1284" s="25">
        <f t="shared" si="1261"/>
        <v>5804.58</v>
      </c>
      <c r="AV1284" s="25">
        <f t="shared" si="1007"/>
        <v>0</v>
      </c>
      <c r="AW1284" s="25">
        <f t="shared" si="1007"/>
        <v>0</v>
      </c>
      <c r="AX1284" s="25">
        <f t="shared" si="1007"/>
        <v>0</v>
      </c>
      <c r="AY1284" s="25">
        <f t="shared" si="1008"/>
        <v>0</v>
      </c>
      <c r="AZ1284" s="25">
        <f t="shared" si="1008"/>
        <v>0</v>
      </c>
      <c r="BA1284" s="25">
        <f t="shared" si="1008"/>
        <v>0</v>
      </c>
      <c r="BB1284" s="30"/>
      <c r="BC1284" s="30"/>
      <c r="BD1284" s="30"/>
      <c r="BE1284" s="25">
        <f t="shared" si="1009"/>
        <v>0</v>
      </c>
      <c r="BF1284" s="25">
        <f t="shared" si="1010"/>
        <v>0</v>
      </c>
      <c r="BG1284" s="25">
        <f t="shared" si="1011"/>
        <v>0</v>
      </c>
      <c r="BH1284" s="25">
        <f t="shared" si="1012"/>
        <v>0</v>
      </c>
      <c r="BI1284" s="25">
        <f t="shared" si="1013"/>
        <v>0</v>
      </c>
      <c r="BJ1284" s="25">
        <f t="shared" si="1014"/>
        <v>0</v>
      </c>
      <c r="BK1284" s="25">
        <f t="shared" si="1262"/>
        <v>83653.61</v>
      </c>
      <c r="BL1284" s="25">
        <f t="shared" si="1263"/>
        <v>87860.47</v>
      </c>
      <c r="BM1284" s="25">
        <f t="shared" si="1264"/>
        <v>91807.45</v>
      </c>
      <c r="BN1284" s="25">
        <f t="shared" si="1265"/>
        <v>3960.33</v>
      </c>
      <c r="BO1284" s="25">
        <f t="shared" si="1266"/>
        <v>3886.32</v>
      </c>
      <c r="BP1284" s="25">
        <f t="shared" si="1267"/>
        <v>3553.58</v>
      </c>
      <c r="BQ1284" s="25">
        <f t="shared" si="1015"/>
        <v>0</v>
      </c>
      <c r="BR1284" s="25">
        <f t="shared" si="1015"/>
        <v>0</v>
      </c>
      <c r="BS1284" s="25">
        <f t="shared" si="1015"/>
        <v>0</v>
      </c>
      <c r="BT1284" s="25">
        <f t="shared" si="1016"/>
        <v>0</v>
      </c>
      <c r="BU1284" s="25">
        <f t="shared" si="1016"/>
        <v>0</v>
      </c>
      <c r="BV1284" s="25">
        <f t="shared" si="1016"/>
        <v>0</v>
      </c>
      <c r="BW1284" s="30"/>
      <c r="BX1284" s="30"/>
      <c r="BY1284" s="30"/>
      <c r="BZ1284" s="25">
        <f t="shared" si="1017"/>
        <v>0</v>
      </c>
      <c r="CA1284" s="25">
        <f t="shared" si="1018"/>
        <v>0</v>
      </c>
      <c r="CB1284" s="25">
        <f t="shared" si="1019"/>
        <v>0</v>
      </c>
      <c r="CC1284" s="25">
        <f t="shared" si="1020"/>
        <v>0</v>
      </c>
      <c r="CD1284" s="25">
        <f t="shared" si="1021"/>
        <v>0</v>
      </c>
      <c r="CE1284" s="25">
        <f t="shared" si="1022"/>
        <v>0</v>
      </c>
      <c r="CF1284" s="25">
        <f t="shared" si="1268"/>
        <v>83655.240000000005</v>
      </c>
      <c r="CG1284" s="25">
        <f t="shared" si="1269"/>
        <v>87977.98</v>
      </c>
      <c r="CH1284" s="25">
        <f t="shared" si="1270"/>
        <v>92080.13</v>
      </c>
      <c r="CI1284" s="25">
        <f t="shared" si="1271"/>
        <v>5927.81</v>
      </c>
      <c r="CJ1284" s="25">
        <f t="shared" si="1272"/>
        <v>5385.06</v>
      </c>
      <c r="CK1284" s="25">
        <f t="shared" si="1273"/>
        <v>5107.18</v>
      </c>
      <c r="CL1284" s="25">
        <f t="shared" si="1023"/>
        <v>0</v>
      </c>
      <c r="CM1284" s="25">
        <f t="shared" si="1023"/>
        <v>0</v>
      </c>
      <c r="CN1284" s="25">
        <f t="shared" si="1023"/>
        <v>0</v>
      </c>
      <c r="CO1284" s="25">
        <f t="shared" si="1024"/>
        <v>0</v>
      </c>
      <c r="CP1284" s="25">
        <f t="shared" si="1024"/>
        <v>0</v>
      </c>
      <c r="CQ1284" s="25">
        <f t="shared" si="1024"/>
        <v>0</v>
      </c>
      <c r="CR1284" s="30"/>
      <c r="CS1284" s="30"/>
      <c r="CT1284" s="30"/>
      <c r="CU1284" s="25">
        <f t="shared" si="1025"/>
        <v>0</v>
      </c>
      <c r="CV1284" s="25">
        <f t="shared" si="1026"/>
        <v>0</v>
      </c>
      <c r="CW1284" s="25">
        <f t="shared" si="1027"/>
        <v>0</v>
      </c>
      <c r="CX1284" s="25">
        <f t="shared" si="1028"/>
        <v>0</v>
      </c>
      <c r="CY1284" s="25">
        <f t="shared" si="1029"/>
        <v>0</v>
      </c>
      <c r="CZ1284" s="25">
        <f t="shared" si="1030"/>
        <v>0</v>
      </c>
      <c r="DA1284" s="25">
        <f t="shared" si="1274"/>
        <v>83238.759999999995</v>
      </c>
      <c r="DB1284" s="25">
        <f t="shared" si="1275"/>
        <v>87200.8</v>
      </c>
      <c r="DC1284" s="25">
        <f t="shared" si="1276"/>
        <v>90980.1</v>
      </c>
      <c r="DD1284" s="25">
        <f t="shared" si="1277"/>
        <v>3721.04</v>
      </c>
      <c r="DE1284" s="25">
        <f t="shared" si="1278"/>
        <v>3303.65</v>
      </c>
      <c r="DF1284" s="25">
        <f t="shared" si="1279"/>
        <v>3057.18</v>
      </c>
      <c r="DG1284" s="25">
        <f t="shared" si="1031"/>
        <v>0</v>
      </c>
      <c r="DH1284" s="25">
        <f t="shared" si="1031"/>
        <v>0</v>
      </c>
      <c r="DI1284" s="25">
        <f t="shared" si="1031"/>
        <v>0</v>
      </c>
      <c r="DJ1284" s="25">
        <f t="shared" si="1032"/>
        <v>0</v>
      </c>
      <c r="DK1284" s="25">
        <f t="shared" si="1032"/>
        <v>0</v>
      </c>
      <c r="DL1284" s="25">
        <f t="shared" si="1032"/>
        <v>0</v>
      </c>
      <c r="DM1284" s="30"/>
      <c r="DN1284" s="30"/>
      <c r="DO1284" s="30"/>
      <c r="DP1284" s="25">
        <f t="shared" si="1033"/>
        <v>0</v>
      </c>
      <c r="DQ1284" s="25">
        <f t="shared" si="1034"/>
        <v>0</v>
      </c>
      <c r="DR1284" s="25">
        <f t="shared" si="1035"/>
        <v>0</v>
      </c>
      <c r="DS1284" s="25">
        <f t="shared" si="1036"/>
        <v>0</v>
      </c>
      <c r="DT1284" s="25">
        <f t="shared" si="1037"/>
        <v>0</v>
      </c>
      <c r="DU1284" s="25">
        <f t="shared" si="1038"/>
        <v>0</v>
      </c>
      <c r="DV1284" s="25">
        <f t="shared" si="1280"/>
        <v>83878.880000000005</v>
      </c>
      <c r="DW1284" s="25">
        <f t="shared" si="1281"/>
        <v>88385.23</v>
      </c>
      <c r="DX1284" s="25">
        <f t="shared" si="1282"/>
        <v>92646.44</v>
      </c>
      <c r="DY1284" s="25">
        <f t="shared" si="1283"/>
        <v>5387.35</v>
      </c>
      <c r="DZ1284" s="25">
        <f t="shared" si="1284"/>
        <v>4544.22</v>
      </c>
      <c r="EA1284" s="25">
        <f t="shared" si="1285"/>
        <v>4235.78</v>
      </c>
      <c r="EB1284" s="25">
        <f t="shared" si="1039"/>
        <v>0</v>
      </c>
      <c r="EC1284" s="25">
        <f t="shared" si="1039"/>
        <v>0</v>
      </c>
      <c r="ED1284" s="25">
        <f t="shared" si="1039"/>
        <v>0</v>
      </c>
      <c r="EE1284" s="25">
        <f t="shared" si="1040"/>
        <v>0</v>
      </c>
      <c r="EF1284" s="25">
        <f t="shared" si="1040"/>
        <v>0</v>
      </c>
      <c r="EG1284" s="25">
        <f t="shared" si="1040"/>
        <v>0</v>
      </c>
      <c r="EH1284" s="30"/>
      <c r="EI1284" s="30"/>
      <c r="EJ1284" s="30"/>
      <c r="EK1284" s="25">
        <f t="shared" si="1041"/>
        <v>0</v>
      </c>
      <c r="EL1284" s="25">
        <f t="shared" si="1042"/>
        <v>0</v>
      </c>
      <c r="EM1284" s="25">
        <f t="shared" si="1043"/>
        <v>0</v>
      </c>
      <c r="EN1284" s="25">
        <f t="shared" si="1044"/>
        <v>0</v>
      </c>
      <c r="EO1284" s="25">
        <f t="shared" si="1045"/>
        <v>0</v>
      </c>
      <c r="EP1284" s="25">
        <f t="shared" si="1046"/>
        <v>0</v>
      </c>
      <c r="EQ1284" s="25">
        <f t="shared" si="1286"/>
        <v>84050.95</v>
      </c>
      <c r="ER1284" s="25">
        <f t="shared" si="1287"/>
        <v>88705.97</v>
      </c>
      <c r="ES1284" s="25">
        <f t="shared" si="1288"/>
        <v>93101.77</v>
      </c>
      <c r="ET1284" s="25">
        <f t="shared" si="1289"/>
        <v>4709.8</v>
      </c>
      <c r="EU1284" s="25">
        <f t="shared" si="1290"/>
        <v>4146.7</v>
      </c>
      <c r="EV1284" s="25">
        <f t="shared" si="1291"/>
        <v>3798.98</v>
      </c>
      <c r="EW1284" s="25">
        <f t="shared" si="1047"/>
        <v>0</v>
      </c>
      <c r="EX1284" s="25">
        <f t="shared" si="1047"/>
        <v>0</v>
      </c>
      <c r="EY1284" s="25">
        <f t="shared" si="1047"/>
        <v>0</v>
      </c>
      <c r="EZ1284" s="25">
        <f t="shared" si="1048"/>
        <v>0</v>
      </c>
      <c r="FA1284" s="25">
        <f t="shared" si="1048"/>
        <v>0</v>
      </c>
      <c r="FB1284" s="25">
        <f t="shared" si="1048"/>
        <v>0</v>
      </c>
      <c r="FC1284" s="30">
        <v>2</v>
      </c>
      <c r="FD1284" s="30">
        <v>2</v>
      </c>
      <c r="FE1284" s="30">
        <v>2</v>
      </c>
      <c r="FF1284" s="25">
        <f t="shared" si="1049"/>
        <v>158600</v>
      </c>
      <c r="FG1284" s="25">
        <f t="shared" si="1050"/>
        <v>159518</v>
      </c>
      <c r="FH1284" s="25">
        <f t="shared" si="1051"/>
        <v>160714</v>
      </c>
      <c r="FI1284" s="25">
        <f t="shared" si="1052"/>
        <v>11992.86</v>
      </c>
      <c r="FJ1284" s="25">
        <f t="shared" si="1053"/>
        <v>12118.02</v>
      </c>
      <c r="FK1284" s="25">
        <f t="shared" si="1054"/>
        <v>12272.98</v>
      </c>
      <c r="FL1284" s="25">
        <f t="shared" si="1292"/>
        <v>84425</v>
      </c>
      <c r="FM1284" s="25">
        <f t="shared" si="1293"/>
        <v>88455.34</v>
      </c>
      <c r="FN1284" s="25">
        <f t="shared" si="1294"/>
        <v>92275.35</v>
      </c>
      <c r="FO1284" s="25">
        <f t="shared" si="1295"/>
        <v>2577.8200000000002</v>
      </c>
      <c r="FP1284" s="25">
        <f t="shared" si="1296"/>
        <v>2919.86</v>
      </c>
      <c r="FQ1284" s="25">
        <f t="shared" si="1297"/>
        <v>2586.31</v>
      </c>
      <c r="FR1284" s="25">
        <f t="shared" si="1055"/>
        <v>168850</v>
      </c>
      <c r="FS1284" s="25">
        <f t="shared" si="1055"/>
        <v>176910.68</v>
      </c>
      <c r="FT1284" s="25">
        <f t="shared" si="1055"/>
        <v>184550.7</v>
      </c>
      <c r="FU1284" s="25">
        <f t="shared" si="1056"/>
        <v>5155.6400000000003</v>
      </c>
      <c r="FV1284" s="25">
        <f t="shared" si="1056"/>
        <v>5839.72</v>
      </c>
      <c r="FW1284" s="25">
        <f t="shared" si="1056"/>
        <v>5172.62</v>
      </c>
      <c r="FX1284" s="30"/>
      <c r="FY1284" s="30"/>
      <c r="FZ1284" s="30"/>
      <c r="GA1284" s="25">
        <f t="shared" si="1057"/>
        <v>0</v>
      </c>
      <c r="GB1284" s="25">
        <f t="shared" si="1058"/>
        <v>0</v>
      </c>
      <c r="GC1284" s="25">
        <f t="shared" si="1059"/>
        <v>0</v>
      </c>
      <c r="GD1284" s="25">
        <f t="shared" si="1060"/>
        <v>0</v>
      </c>
      <c r="GE1284" s="25">
        <f t="shared" si="1061"/>
        <v>0</v>
      </c>
      <c r="GF1284" s="25">
        <f t="shared" si="1062"/>
        <v>0</v>
      </c>
      <c r="GG1284" s="25">
        <f t="shared" si="1298"/>
        <v>83273.59</v>
      </c>
      <c r="GH1284" s="25">
        <f t="shared" si="1299"/>
        <v>87231.48</v>
      </c>
      <c r="GI1284" s="25">
        <f t="shared" si="1300"/>
        <v>90991.26</v>
      </c>
      <c r="GJ1284" s="25">
        <f t="shared" si="1301"/>
        <v>5407.12</v>
      </c>
      <c r="GK1284" s="25">
        <f t="shared" si="1302"/>
        <v>4830.41</v>
      </c>
      <c r="GL1284" s="25">
        <f t="shared" si="1303"/>
        <v>4338.62</v>
      </c>
      <c r="GM1284" s="25">
        <f t="shared" si="1063"/>
        <v>0</v>
      </c>
      <c r="GN1284" s="25">
        <f t="shared" si="1063"/>
        <v>0</v>
      </c>
      <c r="GO1284" s="25">
        <f t="shared" si="1063"/>
        <v>0</v>
      </c>
      <c r="GP1284" s="25">
        <f t="shared" si="1064"/>
        <v>0</v>
      </c>
      <c r="GQ1284" s="25">
        <f t="shared" si="1064"/>
        <v>0</v>
      </c>
      <c r="GR1284" s="25">
        <f t="shared" si="1064"/>
        <v>0</v>
      </c>
      <c r="GS1284" s="30"/>
      <c r="GT1284" s="30"/>
      <c r="GU1284" s="30"/>
      <c r="GV1284" s="25">
        <f t="shared" si="1065"/>
        <v>0</v>
      </c>
      <c r="GW1284" s="25">
        <f t="shared" si="1066"/>
        <v>0</v>
      </c>
      <c r="GX1284" s="25">
        <f t="shared" si="1067"/>
        <v>0</v>
      </c>
      <c r="GY1284" s="25">
        <f t="shared" si="1068"/>
        <v>0</v>
      </c>
      <c r="GZ1284" s="25">
        <f t="shared" si="1069"/>
        <v>0</v>
      </c>
      <c r="HA1284" s="25">
        <f t="shared" si="1070"/>
        <v>0</v>
      </c>
      <c r="HB1284" s="25">
        <f t="shared" si="1304"/>
        <v>84423.71</v>
      </c>
      <c r="HC1284" s="25">
        <f t="shared" si="1305"/>
        <v>88540.67</v>
      </c>
      <c r="HD1284" s="25">
        <f t="shared" si="1306"/>
        <v>92466.13</v>
      </c>
      <c r="HE1284" s="25">
        <f t="shared" si="1307"/>
        <v>4829.38</v>
      </c>
      <c r="HF1284" s="25">
        <f t="shared" si="1308"/>
        <v>4071.46</v>
      </c>
      <c r="HG1284" s="25">
        <f t="shared" si="1309"/>
        <v>3592.37</v>
      </c>
      <c r="HH1284" s="25">
        <f t="shared" si="1071"/>
        <v>0</v>
      </c>
      <c r="HI1284" s="25">
        <f t="shared" si="1071"/>
        <v>0</v>
      </c>
      <c r="HJ1284" s="25">
        <f t="shared" si="1071"/>
        <v>0</v>
      </c>
      <c r="HK1284" s="25">
        <f t="shared" si="1072"/>
        <v>0</v>
      </c>
      <c r="HL1284" s="25">
        <f t="shared" si="1072"/>
        <v>0</v>
      </c>
      <c r="HM1284" s="25">
        <f t="shared" si="1072"/>
        <v>0</v>
      </c>
      <c r="HN1284" s="30"/>
      <c r="HO1284" s="30"/>
      <c r="HP1284" s="30"/>
      <c r="HQ1284" s="25">
        <f t="shared" si="1073"/>
        <v>0</v>
      </c>
      <c r="HR1284" s="25">
        <f t="shared" si="1074"/>
        <v>0</v>
      </c>
      <c r="HS1284" s="25">
        <f t="shared" si="1075"/>
        <v>0</v>
      </c>
      <c r="HT1284" s="25">
        <f t="shared" si="1076"/>
        <v>0</v>
      </c>
      <c r="HU1284" s="25">
        <f t="shared" si="1077"/>
        <v>0</v>
      </c>
      <c r="HV1284" s="25">
        <f t="shared" si="1078"/>
        <v>0</v>
      </c>
      <c r="HW1284" s="25">
        <f t="shared" si="1310"/>
        <v>83894.67</v>
      </c>
      <c r="HX1284" s="25">
        <f t="shared" si="1311"/>
        <v>88376.12</v>
      </c>
      <c r="HY1284" s="25">
        <f t="shared" si="1312"/>
        <v>92598.36</v>
      </c>
      <c r="HZ1284" s="25">
        <f t="shared" si="1313"/>
        <v>4712.6899999999996</v>
      </c>
      <c r="IA1284" s="25">
        <f t="shared" si="1314"/>
        <v>4525.1099999999997</v>
      </c>
      <c r="IB1284" s="25">
        <f t="shared" si="1315"/>
        <v>4128.7</v>
      </c>
      <c r="IC1284" s="25">
        <f t="shared" si="1079"/>
        <v>0</v>
      </c>
      <c r="ID1284" s="25">
        <f t="shared" si="1079"/>
        <v>0</v>
      </c>
      <c r="IE1284" s="25">
        <f t="shared" si="1079"/>
        <v>0</v>
      </c>
      <c r="IF1284" s="25">
        <f t="shared" si="1080"/>
        <v>0</v>
      </c>
      <c r="IG1284" s="25">
        <f t="shared" si="1080"/>
        <v>0</v>
      </c>
      <c r="IH1284" s="25">
        <f t="shared" si="1080"/>
        <v>0</v>
      </c>
      <c r="II1284" s="30"/>
      <c r="IJ1284" s="30"/>
      <c r="IK1284" s="30"/>
      <c r="IL1284" s="25">
        <f t="shared" si="1081"/>
        <v>0</v>
      </c>
      <c r="IM1284" s="25">
        <f t="shared" si="1082"/>
        <v>0</v>
      </c>
      <c r="IN1284" s="25">
        <f t="shared" si="1083"/>
        <v>0</v>
      </c>
      <c r="IO1284" s="25">
        <f t="shared" si="1084"/>
        <v>0</v>
      </c>
      <c r="IP1284" s="25">
        <f t="shared" si="1085"/>
        <v>0</v>
      </c>
      <c r="IQ1284" s="25">
        <f t="shared" si="1086"/>
        <v>0</v>
      </c>
      <c r="IR1284" s="25">
        <f t="shared" si="1316"/>
        <v>82938.52</v>
      </c>
      <c r="IS1284" s="25">
        <f t="shared" si="1317"/>
        <v>86668.56</v>
      </c>
      <c r="IT1284" s="25">
        <f t="shared" si="1318"/>
        <v>90247.89</v>
      </c>
      <c r="IU1284" s="25">
        <f t="shared" si="1319"/>
        <v>15216.31</v>
      </c>
      <c r="IV1284" s="25">
        <f t="shared" si="1320"/>
        <v>13780.23</v>
      </c>
      <c r="IW1284" s="25">
        <f t="shared" si="1321"/>
        <v>13217.46</v>
      </c>
      <c r="IX1284" s="25">
        <f t="shared" si="1087"/>
        <v>0</v>
      </c>
      <c r="IY1284" s="25">
        <f t="shared" si="1087"/>
        <v>0</v>
      </c>
      <c r="IZ1284" s="25">
        <f t="shared" si="1087"/>
        <v>0</v>
      </c>
      <c r="JA1284" s="25">
        <f t="shared" si="1088"/>
        <v>0</v>
      </c>
      <c r="JB1284" s="25">
        <f t="shared" si="1088"/>
        <v>0</v>
      </c>
      <c r="JC1284" s="25">
        <f t="shared" si="1088"/>
        <v>0</v>
      </c>
      <c r="JD1284" s="30"/>
      <c r="JE1284" s="30"/>
      <c r="JF1284" s="30"/>
      <c r="JG1284" s="25">
        <f t="shared" si="1089"/>
        <v>0</v>
      </c>
      <c r="JH1284" s="25">
        <f t="shared" si="1090"/>
        <v>0</v>
      </c>
      <c r="JI1284" s="25">
        <f t="shared" si="1091"/>
        <v>0</v>
      </c>
      <c r="JJ1284" s="25">
        <f t="shared" si="1092"/>
        <v>0</v>
      </c>
      <c r="JK1284" s="25">
        <f t="shared" si="1093"/>
        <v>0</v>
      </c>
      <c r="JL1284" s="25">
        <f t="shared" si="1094"/>
        <v>0</v>
      </c>
      <c r="JM1284" s="25">
        <f t="shared" si="1322"/>
        <v>83556.69</v>
      </c>
      <c r="JN1284" s="25">
        <f t="shared" si="1323"/>
        <v>87802.84</v>
      </c>
      <c r="JO1284" s="25">
        <f t="shared" si="1324"/>
        <v>91842.66</v>
      </c>
      <c r="JP1284" s="25">
        <f t="shared" si="1325"/>
        <v>4000.02</v>
      </c>
      <c r="JQ1284" s="25">
        <f t="shared" si="1326"/>
        <v>3529.43</v>
      </c>
      <c r="JR1284" s="25">
        <f t="shared" si="1327"/>
        <v>3120.51</v>
      </c>
      <c r="JS1284" s="25">
        <f t="shared" si="1095"/>
        <v>0</v>
      </c>
      <c r="JT1284" s="25">
        <f t="shared" si="1095"/>
        <v>0</v>
      </c>
      <c r="JU1284" s="25">
        <f t="shared" si="1095"/>
        <v>0</v>
      </c>
      <c r="JV1284" s="25">
        <f t="shared" si="1096"/>
        <v>0</v>
      </c>
      <c r="JW1284" s="25">
        <f t="shared" si="1096"/>
        <v>0</v>
      </c>
      <c r="JX1284" s="25">
        <f t="shared" si="1096"/>
        <v>0</v>
      </c>
      <c r="JY1284" s="30">
        <v>8</v>
      </c>
      <c r="JZ1284" s="30">
        <v>8</v>
      </c>
      <c r="KA1284" s="30">
        <v>8</v>
      </c>
      <c r="KB1284" s="25">
        <f t="shared" si="1097"/>
        <v>634400</v>
      </c>
      <c r="KC1284" s="25">
        <f t="shared" si="1098"/>
        <v>638072</v>
      </c>
      <c r="KD1284" s="25">
        <f t="shared" si="1099"/>
        <v>642856</v>
      </c>
      <c r="KE1284" s="25">
        <f t="shared" si="1100"/>
        <v>47971.44</v>
      </c>
      <c r="KF1284" s="25">
        <f t="shared" si="1101"/>
        <v>48472.08</v>
      </c>
      <c r="KG1284" s="25">
        <f t="shared" si="1102"/>
        <v>49091.92</v>
      </c>
      <c r="KH1284" s="25">
        <f t="shared" si="1328"/>
        <v>83600.5</v>
      </c>
      <c r="KI1284" s="25">
        <f t="shared" si="1329"/>
        <v>88067.71</v>
      </c>
      <c r="KJ1284" s="25">
        <f t="shared" si="1330"/>
        <v>92302.33</v>
      </c>
      <c r="KK1284" s="25">
        <f t="shared" si="1331"/>
        <v>3471.8</v>
      </c>
      <c r="KL1284" s="25">
        <f t="shared" si="1332"/>
        <v>3148.96</v>
      </c>
      <c r="KM1284" s="25">
        <f t="shared" si="1333"/>
        <v>2832.57</v>
      </c>
      <c r="KN1284" s="25">
        <f t="shared" si="1103"/>
        <v>668804</v>
      </c>
      <c r="KO1284" s="25">
        <f t="shared" si="1103"/>
        <v>704541.68</v>
      </c>
      <c r="KP1284" s="25">
        <f t="shared" si="1103"/>
        <v>738418.64</v>
      </c>
      <c r="KQ1284" s="25">
        <f t="shared" si="1104"/>
        <v>27774.400000000001</v>
      </c>
      <c r="KR1284" s="25">
        <f t="shared" si="1104"/>
        <v>25191.68</v>
      </c>
      <c r="KS1284" s="25">
        <f t="shared" si="1104"/>
        <v>22660.560000000001</v>
      </c>
      <c r="KT1284" s="30">
        <v>3</v>
      </c>
      <c r="KU1284" s="30">
        <v>3</v>
      </c>
      <c r="KV1284" s="30">
        <v>3</v>
      </c>
      <c r="KW1284" s="25">
        <f t="shared" si="1105"/>
        <v>237900</v>
      </c>
      <c r="KX1284" s="25">
        <f t="shared" si="1106"/>
        <v>239277</v>
      </c>
      <c r="KY1284" s="25">
        <f t="shared" si="1107"/>
        <v>241071</v>
      </c>
      <c r="KZ1284" s="25">
        <f t="shared" si="1108"/>
        <v>17989.29</v>
      </c>
      <c r="LA1284" s="25">
        <f t="shared" si="1109"/>
        <v>18177.03</v>
      </c>
      <c r="LB1284" s="25">
        <f t="shared" si="1110"/>
        <v>18409.47</v>
      </c>
      <c r="LC1284" s="25">
        <f t="shared" si="1334"/>
        <v>83896.639999999999</v>
      </c>
      <c r="LD1284" s="25">
        <f t="shared" si="1335"/>
        <v>88577.58</v>
      </c>
      <c r="LE1284" s="25">
        <f t="shared" si="1336"/>
        <v>93008.75</v>
      </c>
      <c r="LF1284" s="25">
        <f t="shared" si="1337"/>
        <v>6885.58</v>
      </c>
      <c r="LG1284" s="25">
        <f t="shared" si="1338"/>
        <v>6707.3</v>
      </c>
      <c r="LH1284" s="25">
        <f t="shared" si="1339"/>
        <v>5969.52</v>
      </c>
      <c r="LI1284" s="25">
        <f t="shared" si="1111"/>
        <v>251689.92</v>
      </c>
      <c r="LJ1284" s="25">
        <f t="shared" si="1111"/>
        <v>265732.74</v>
      </c>
      <c r="LK1284" s="25">
        <f t="shared" si="1111"/>
        <v>279026.25</v>
      </c>
      <c r="LL1284" s="25">
        <f t="shared" si="1112"/>
        <v>20656.740000000002</v>
      </c>
      <c r="LM1284" s="25">
        <f t="shared" si="1112"/>
        <v>20121.900000000001</v>
      </c>
      <c r="LN1284" s="25">
        <f t="shared" si="1112"/>
        <v>17908.560000000001</v>
      </c>
      <c r="LO1284" s="30">
        <v>6</v>
      </c>
      <c r="LP1284" s="30">
        <v>6</v>
      </c>
      <c r="LQ1284" s="30">
        <v>6</v>
      </c>
      <c r="LR1284" s="25">
        <f t="shared" si="1113"/>
        <v>475800</v>
      </c>
      <c r="LS1284" s="25">
        <f t="shared" si="1114"/>
        <v>478554</v>
      </c>
      <c r="LT1284" s="25">
        <f t="shared" si="1115"/>
        <v>482142</v>
      </c>
      <c r="LU1284" s="25">
        <f t="shared" si="1116"/>
        <v>35978.58</v>
      </c>
      <c r="LV1284" s="25">
        <f t="shared" si="1117"/>
        <v>36354.06</v>
      </c>
      <c r="LW1284" s="25">
        <f t="shared" si="1118"/>
        <v>36818.94</v>
      </c>
      <c r="LX1284" s="25">
        <f t="shared" si="1340"/>
        <v>82424.06</v>
      </c>
      <c r="LY1284" s="25">
        <f t="shared" si="1341"/>
        <v>86420.73</v>
      </c>
      <c r="LZ1284" s="25">
        <f t="shared" si="1342"/>
        <v>90236.09</v>
      </c>
      <c r="MA1284" s="25">
        <f t="shared" si="1343"/>
        <v>4265.7</v>
      </c>
      <c r="MB1284" s="25">
        <f t="shared" si="1344"/>
        <v>3841.25</v>
      </c>
      <c r="MC1284" s="25">
        <f t="shared" si="1345"/>
        <v>3608.48</v>
      </c>
      <c r="MD1284" s="25">
        <f t="shared" si="1119"/>
        <v>494544.36</v>
      </c>
      <c r="ME1284" s="25">
        <f t="shared" si="1119"/>
        <v>518524.38</v>
      </c>
      <c r="MF1284" s="25">
        <f t="shared" si="1119"/>
        <v>541416.54</v>
      </c>
      <c r="MG1284" s="25">
        <f t="shared" si="1120"/>
        <v>25594.2</v>
      </c>
      <c r="MH1284" s="25">
        <f t="shared" si="1120"/>
        <v>23047.5</v>
      </c>
      <c r="MI1284" s="25">
        <f t="shared" si="1120"/>
        <v>21650.880000000001</v>
      </c>
      <c r="MJ1284" s="30"/>
      <c r="MK1284" s="30"/>
      <c r="ML1284" s="30"/>
      <c r="MM1284" s="25">
        <f t="shared" si="1121"/>
        <v>0</v>
      </c>
      <c r="MN1284" s="25">
        <f t="shared" si="1122"/>
        <v>0</v>
      </c>
      <c r="MO1284" s="25">
        <f t="shared" si="1123"/>
        <v>0</v>
      </c>
      <c r="MP1284" s="25">
        <f t="shared" si="1124"/>
        <v>0</v>
      </c>
      <c r="MQ1284" s="25">
        <f t="shared" si="1125"/>
        <v>0</v>
      </c>
      <c r="MR1284" s="25">
        <f t="shared" si="1126"/>
        <v>0</v>
      </c>
      <c r="MS1284" s="25">
        <f t="shared" si="1346"/>
        <v>83648.44</v>
      </c>
      <c r="MT1284" s="25">
        <f t="shared" si="1347"/>
        <v>87956.59</v>
      </c>
      <c r="MU1284" s="25">
        <f t="shared" si="1348"/>
        <v>92041.75</v>
      </c>
      <c r="MV1284" s="25">
        <f t="shared" si="1349"/>
        <v>5039.59</v>
      </c>
      <c r="MW1284" s="25">
        <f t="shared" si="1350"/>
        <v>4228.7700000000004</v>
      </c>
      <c r="MX1284" s="25">
        <f t="shared" si="1351"/>
        <v>3690.88</v>
      </c>
      <c r="MY1284" s="25">
        <f t="shared" si="1127"/>
        <v>0</v>
      </c>
      <c r="MZ1284" s="25">
        <f t="shared" si="1127"/>
        <v>0</v>
      </c>
      <c r="NA1284" s="25">
        <f t="shared" si="1127"/>
        <v>0</v>
      </c>
      <c r="NB1284" s="25">
        <f t="shared" si="1128"/>
        <v>0</v>
      </c>
      <c r="NC1284" s="25">
        <f t="shared" si="1128"/>
        <v>0</v>
      </c>
      <c r="ND1284" s="25">
        <f t="shared" si="1128"/>
        <v>0</v>
      </c>
      <c r="NE1284" s="30">
        <v>1</v>
      </c>
      <c r="NF1284" s="30">
        <v>1</v>
      </c>
      <c r="NG1284" s="30">
        <v>1</v>
      </c>
      <c r="NH1284" s="25">
        <f t="shared" si="1129"/>
        <v>79300</v>
      </c>
      <c r="NI1284" s="25">
        <f t="shared" si="1130"/>
        <v>79759</v>
      </c>
      <c r="NJ1284" s="25">
        <f t="shared" si="1131"/>
        <v>80357</v>
      </c>
      <c r="NK1284" s="25">
        <f t="shared" si="1132"/>
        <v>5996.43</v>
      </c>
      <c r="NL1284" s="25">
        <f t="shared" si="1133"/>
        <v>6059.01</v>
      </c>
      <c r="NM1284" s="25">
        <f t="shared" si="1134"/>
        <v>6136.49</v>
      </c>
      <c r="NN1284" s="25">
        <f t="shared" si="1352"/>
        <v>83158.210000000006</v>
      </c>
      <c r="NO1284" s="25">
        <f t="shared" si="1353"/>
        <v>87172.93</v>
      </c>
      <c r="NP1284" s="25">
        <f t="shared" si="1354"/>
        <v>90994.67</v>
      </c>
      <c r="NQ1284" s="25">
        <f t="shared" si="1355"/>
        <v>5677.09</v>
      </c>
      <c r="NR1284" s="25">
        <f t="shared" si="1356"/>
        <v>5120.72</v>
      </c>
      <c r="NS1284" s="25">
        <f t="shared" si="1357"/>
        <v>4683.32</v>
      </c>
      <c r="NT1284" s="25">
        <f t="shared" si="1135"/>
        <v>83158.210000000006</v>
      </c>
      <c r="NU1284" s="25">
        <f t="shared" si="1135"/>
        <v>87172.93</v>
      </c>
      <c r="NV1284" s="25">
        <f t="shared" si="1135"/>
        <v>90994.67</v>
      </c>
      <c r="NW1284" s="25">
        <f t="shared" si="1136"/>
        <v>5677.09</v>
      </c>
      <c r="NX1284" s="25">
        <f t="shared" si="1136"/>
        <v>5120.72</v>
      </c>
      <c r="NY1284" s="25">
        <f t="shared" si="1136"/>
        <v>4683.32</v>
      </c>
      <c r="NZ1284" s="30"/>
      <c r="OA1284" s="30"/>
      <c r="OB1284" s="30"/>
      <c r="OC1284" s="25">
        <f t="shared" si="1137"/>
        <v>0</v>
      </c>
      <c r="OD1284" s="25">
        <f t="shared" si="1138"/>
        <v>0</v>
      </c>
      <c r="OE1284" s="25">
        <f t="shared" si="1139"/>
        <v>0</v>
      </c>
      <c r="OF1284" s="25">
        <f t="shared" si="1140"/>
        <v>0</v>
      </c>
      <c r="OG1284" s="25">
        <f t="shared" si="1141"/>
        <v>0</v>
      </c>
      <c r="OH1284" s="25">
        <f t="shared" si="1142"/>
        <v>0</v>
      </c>
      <c r="OI1284" s="25">
        <f t="shared" si="1358"/>
        <v>82923.55</v>
      </c>
      <c r="OJ1284" s="25">
        <f t="shared" si="1359"/>
        <v>87473.89</v>
      </c>
      <c r="OK1284" s="25">
        <f t="shared" si="1360"/>
        <v>91785.56</v>
      </c>
      <c r="OL1284" s="25">
        <f t="shared" si="1361"/>
        <v>6100.67</v>
      </c>
      <c r="OM1284" s="25">
        <f t="shared" si="1362"/>
        <v>5683.43</v>
      </c>
      <c r="ON1284" s="25">
        <f t="shared" si="1363"/>
        <v>5388.29</v>
      </c>
      <c r="OO1284" s="25">
        <f t="shared" si="1143"/>
        <v>0</v>
      </c>
      <c r="OP1284" s="25">
        <f t="shared" si="1143"/>
        <v>0</v>
      </c>
      <c r="OQ1284" s="25">
        <f t="shared" si="1143"/>
        <v>0</v>
      </c>
      <c r="OR1284" s="25">
        <f t="shared" si="1144"/>
        <v>0</v>
      </c>
      <c r="OS1284" s="25">
        <f t="shared" si="1144"/>
        <v>0</v>
      </c>
      <c r="OT1284" s="25">
        <f t="shared" si="1144"/>
        <v>0</v>
      </c>
      <c r="OU1284" s="30"/>
      <c r="OV1284" s="30"/>
      <c r="OW1284" s="30"/>
      <c r="OX1284" s="25">
        <f t="shared" si="1145"/>
        <v>0</v>
      </c>
      <c r="OY1284" s="25">
        <f t="shared" si="1146"/>
        <v>0</v>
      </c>
      <c r="OZ1284" s="25">
        <f t="shared" si="1147"/>
        <v>0</v>
      </c>
      <c r="PA1284" s="25">
        <f t="shared" si="1148"/>
        <v>0</v>
      </c>
      <c r="PB1284" s="25">
        <f t="shared" si="1149"/>
        <v>0</v>
      </c>
      <c r="PC1284" s="25">
        <f t="shared" si="1150"/>
        <v>0</v>
      </c>
      <c r="PD1284" s="25">
        <f t="shared" si="1364"/>
        <v>83814.100000000006</v>
      </c>
      <c r="PE1284" s="25">
        <f t="shared" si="1365"/>
        <v>88252.37</v>
      </c>
      <c r="PF1284" s="25">
        <f t="shared" si="1366"/>
        <v>92446.69</v>
      </c>
      <c r="PG1284" s="25">
        <f t="shared" si="1367"/>
        <v>5143.08</v>
      </c>
      <c r="PH1284" s="25">
        <f t="shared" si="1368"/>
        <v>4788.7</v>
      </c>
      <c r="PI1284" s="25">
        <f t="shared" si="1369"/>
        <v>4173.6400000000003</v>
      </c>
      <c r="PJ1284" s="25">
        <f t="shared" si="1151"/>
        <v>0</v>
      </c>
      <c r="PK1284" s="25">
        <f t="shared" si="1151"/>
        <v>0</v>
      </c>
      <c r="PL1284" s="25">
        <f t="shared" si="1151"/>
        <v>0</v>
      </c>
      <c r="PM1284" s="25">
        <f t="shared" si="1152"/>
        <v>0</v>
      </c>
      <c r="PN1284" s="25">
        <f t="shared" si="1152"/>
        <v>0</v>
      </c>
      <c r="PO1284" s="25">
        <f t="shared" si="1152"/>
        <v>0</v>
      </c>
      <c r="PP1284" s="30">
        <v>1</v>
      </c>
      <c r="PQ1284" s="30">
        <v>1</v>
      </c>
      <c r="PR1284" s="30">
        <v>1</v>
      </c>
      <c r="PS1284" s="25">
        <f t="shared" si="1153"/>
        <v>79300</v>
      </c>
      <c r="PT1284" s="25">
        <f t="shared" si="1154"/>
        <v>79759</v>
      </c>
      <c r="PU1284" s="25">
        <f t="shared" si="1155"/>
        <v>80357</v>
      </c>
      <c r="PV1284" s="25">
        <f t="shared" si="1156"/>
        <v>5996.43</v>
      </c>
      <c r="PW1284" s="25">
        <f t="shared" si="1157"/>
        <v>6059.01</v>
      </c>
      <c r="PX1284" s="25">
        <f t="shared" si="1158"/>
        <v>6136.49</v>
      </c>
      <c r="PY1284" s="25">
        <f t="shared" si="1370"/>
        <v>83558.63</v>
      </c>
      <c r="PZ1284" s="25">
        <f t="shared" si="1371"/>
        <v>87840.17</v>
      </c>
      <c r="QA1284" s="25">
        <f t="shared" si="1372"/>
        <v>91894.94</v>
      </c>
      <c r="QB1284" s="25">
        <f t="shared" si="1373"/>
        <v>6249.74</v>
      </c>
      <c r="QC1284" s="25">
        <f t="shared" si="1374"/>
        <v>5638.1</v>
      </c>
      <c r="QD1284" s="25">
        <f t="shared" si="1375"/>
        <v>5213.8599999999997</v>
      </c>
      <c r="QE1284" s="25">
        <f t="shared" si="1159"/>
        <v>83558.63</v>
      </c>
      <c r="QF1284" s="25">
        <f t="shared" si="1159"/>
        <v>87840.17</v>
      </c>
      <c r="QG1284" s="25">
        <f t="shared" si="1159"/>
        <v>91894.94</v>
      </c>
      <c r="QH1284" s="25">
        <f t="shared" si="1160"/>
        <v>6249.74</v>
      </c>
      <c r="QI1284" s="25">
        <f t="shared" si="1160"/>
        <v>5638.1</v>
      </c>
      <c r="QJ1284" s="25">
        <f t="shared" si="1160"/>
        <v>5213.8599999999997</v>
      </c>
      <c r="QK1284" s="30">
        <v>1</v>
      </c>
      <c r="QL1284" s="30">
        <v>1</v>
      </c>
      <c r="QM1284" s="30">
        <v>1</v>
      </c>
      <c r="QN1284" s="25">
        <f t="shared" si="1161"/>
        <v>79300</v>
      </c>
      <c r="QO1284" s="25">
        <f t="shared" si="1162"/>
        <v>79759</v>
      </c>
      <c r="QP1284" s="25">
        <f t="shared" si="1163"/>
        <v>80357</v>
      </c>
      <c r="QQ1284" s="25">
        <f t="shared" si="1164"/>
        <v>5996.43</v>
      </c>
      <c r="QR1284" s="25">
        <f t="shared" si="1165"/>
        <v>6059.01</v>
      </c>
      <c r="QS1284" s="25">
        <f t="shared" si="1166"/>
        <v>6136.49</v>
      </c>
      <c r="QT1284" s="25">
        <f t="shared" si="1376"/>
        <v>83110.45</v>
      </c>
      <c r="QU1284" s="25">
        <f t="shared" si="1377"/>
        <v>87148.91</v>
      </c>
      <c r="QV1284" s="25">
        <f t="shared" si="1378"/>
        <v>90994.95</v>
      </c>
      <c r="QW1284" s="25">
        <f t="shared" si="1379"/>
        <v>4202.68</v>
      </c>
      <c r="QX1284" s="25">
        <f t="shared" si="1380"/>
        <v>3909.11</v>
      </c>
      <c r="QY1284" s="25">
        <f t="shared" si="1381"/>
        <v>3475.76</v>
      </c>
      <c r="QZ1284" s="25">
        <f t="shared" si="1167"/>
        <v>83110.45</v>
      </c>
      <c r="RA1284" s="25">
        <f t="shared" si="1167"/>
        <v>87148.91</v>
      </c>
      <c r="RB1284" s="25">
        <f t="shared" si="1167"/>
        <v>90994.95</v>
      </c>
      <c r="RC1284" s="25">
        <f t="shared" si="1168"/>
        <v>4202.68</v>
      </c>
      <c r="RD1284" s="25">
        <f t="shared" si="1168"/>
        <v>3909.11</v>
      </c>
      <c r="RE1284" s="25">
        <f t="shared" si="1168"/>
        <v>3475.76</v>
      </c>
      <c r="RF1284" s="30">
        <v>5</v>
      </c>
      <c r="RG1284" s="30">
        <v>5</v>
      </c>
      <c r="RH1284" s="30">
        <v>5</v>
      </c>
      <c r="RI1284" s="25">
        <f t="shared" si="1169"/>
        <v>396500</v>
      </c>
      <c r="RJ1284" s="25">
        <f t="shared" si="1170"/>
        <v>398795</v>
      </c>
      <c r="RK1284" s="25">
        <f t="shared" si="1171"/>
        <v>401785</v>
      </c>
      <c r="RL1284" s="25">
        <f t="shared" si="1172"/>
        <v>29982.15</v>
      </c>
      <c r="RM1284" s="25">
        <f t="shared" si="1173"/>
        <v>30295.05</v>
      </c>
      <c r="RN1284" s="25">
        <f t="shared" si="1174"/>
        <v>30682.45</v>
      </c>
      <c r="RO1284" s="25">
        <f t="shared" si="1382"/>
        <v>85371.45</v>
      </c>
      <c r="RP1284" s="25">
        <f t="shared" si="1383"/>
        <v>89492.81</v>
      </c>
      <c r="RQ1284" s="25">
        <f t="shared" si="1384"/>
        <v>93426.13</v>
      </c>
      <c r="RR1284" s="25">
        <f t="shared" si="1385"/>
        <v>4950.0200000000004</v>
      </c>
      <c r="RS1284" s="25">
        <f t="shared" si="1386"/>
        <v>4178.41</v>
      </c>
      <c r="RT1284" s="25">
        <f t="shared" si="1387"/>
        <v>3737.46</v>
      </c>
      <c r="RU1284" s="25">
        <f t="shared" si="1175"/>
        <v>426857.25</v>
      </c>
      <c r="RV1284" s="25">
        <f t="shared" si="1175"/>
        <v>447464.05</v>
      </c>
      <c r="RW1284" s="25">
        <f t="shared" si="1175"/>
        <v>467130.65</v>
      </c>
      <c r="RX1284" s="25">
        <f t="shared" si="1176"/>
        <v>24750.1</v>
      </c>
      <c r="RY1284" s="25">
        <f t="shared" si="1176"/>
        <v>20892.05</v>
      </c>
      <c r="RZ1284" s="25">
        <f t="shared" si="1176"/>
        <v>18687.3</v>
      </c>
      <c r="SA1284" s="30">
        <v>1</v>
      </c>
      <c r="SB1284" s="30">
        <v>1</v>
      </c>
      <c r="SC1284" s="30">
        <v>1</v>
      </c>
      <c r="SD1284" s="25">
        <f t="shared" si="1177"/>
        <v>79300</v>
      </c>
      <c r="SE1284" s="25">
        <f t="shared" si="1178"/>
        <v>79759</v>
      </c>
      <c r="SF1284" s="25">
        <f t="shared" si="1179"/>
        <v>80357</v>
      </c>
      <c r="SG1284" s="25">
        <f t="shared" si="1180"/>
        <v>5996.43</v>
      </c>
      <c r="SH1284" s="25">
        <f t="shared" si="1181"/>
        <v>6059.01</v>
      </c>
      <c r="SI1284" s="25">
        <f t="shared" si="1182"/>
        <v>6136.49</v>
      </c>
      <c r="SJ1284" s="25">
        <f t="shared" si="1388"/>
        <v>83878.03</v>
      </c>
      <c r="SK1284" s="25">
        <f t="shared" si="1389"/>
        <v>88174.1</v>
      </c>
      <c r="SL1284" s="25">
        <f t="shared" si="1390"/>
        <v>92262.85</v>
      </c>
      <c r="SM1284" s="25">
        <f t="shared" si="1391"/>
        <v>8698.6299999999992</v>
      </c>
      <c r="SN1284" s="25">
        <f t="shared" si="1392"/>
        <v>7422.62</v>
      </c>
      <c r="SO1284" s="25">
        <f t="shared" si="1393"/>
        <v>6745.64</v>
      </c>
      <c r="SP1284" s="25">
        <f t="shared" si="1183"/>
        <v>83878.03</v>
      </c>
      <c r="SQ1284" s="25">
        <f t="shared" si="1183"/>
        <v>88174.1</v>
      </c>
      <c r="SR1284" s="25">
        <f t="shared" si="1183"/>
        <v>92262.85</v>
      </c>
      <c r="SS1284" s="25">
        <f t="shared" si="1184"/>
        <v>8698.6299999999992</v>
      </c>
      <c r="ST1284" s="25">
        <f t="shared" si="1184"/>
        <v>7422.62</v>
      </c>
      <c r="SU1284" s="25">
        <f t="shared" si="1184"/>
        <v>6745.64</v>
      </c>
      <c r="SV1284" s="30"/>
      <c r="SW1284" s="30"/>
      <c r="SX1284" s="30"/>
      <c r="SY1284" s="25">
        <f t="shared" si="1185"/>
        <v>0</v>
      </c>
      <c r="SZ1284" s="25">
        <f t="shared" si="1186"/>
        <v>0</v>
      </c>
      <c r="TA1284" s="25">
        <f t="shared" si="1187"/>
        <v>0</v>
      </c>
      <c r="TB1284" s="25">
        <f t="shared" si="1188"/>
        <v>0</v>
      </c>
      <c r="TC1284" s="25">
        <f t="shared" si="1189"/>
        <v>0</v>
      </c>
      <c r="TD1284" s="25">
        <f t="shared" si="1190"/>
        <v>0</v>
      </c>
      <c r="TE1284" s="25">
        <f t="shared" si="1394"/>
        <v>83436.399999999994</v>
      </c>
      <c r="TF1284" s="25">
        <f t="shared" si="1395"/>
        <v>87564.31</v>
      </c>
      <c r="TG1284" s="25">
        <f t="shared" si="1396"/>
        <v>91490.43</v>
      </c>
      <c r="TH1284" s="25">
        <f t="shared" si="1397"/>
        <v>5218.5200000000004</v>
      </c>
      <c r="TI1284" s="25">
        <f t="shared" si="1398"/>
        <v>4533.28</v>
      </c>
      <c r="TJ1284" s="25">
        <f t="shared" si="1399"/>
        <v>4056.79</v>
      </c>
      <c r="TK1284" s="25">
        <f t="shared" si="1191"/>
        <v>0</v>
      </c>
      <c r="TL1284" s="25">
        <f t="shared" si="1191"/>
        <v>0</v>
      </c>
      <c r="TM1284" s="25">
        <f t="shared" si="1191"/>
        <v>0</v>
      </c>
      <c r="TN1284" s="25">
        <f t="shared" si="1192"/>
        <v>0</v>
      </c>
      <c r="TO1284" s="25">
        <f t="shared" si="1192"/>
        <v>0</v>
      </c>
      <c r="TP1284" s="25">
        <f t="shared" si="1192"/>
        <v>0</v>
      </c>
      <c r="TQ1284" s="30">
        <v>5</v>
      </c>
      <c r="TR1284" s="30">
        <v>5</v>
      </c>
      <c r="TS1284" s="30">
        <v>5</v>
      </c>
      <c r="TT1284" s="25">
        <f t="shared" si="1193"/>
        <v>396500</v>
      </c>
      <c r="TU1284" s="25">
        <f t="shared" si="1194"/>
        <v>398795</v>
      </c>
      <c r="TV1284" s="25">
        <f t="shared" si="1195"/>
        <v>401785</v>
      </c>
      <c r="TW1284" s="25">
        <f t="shared" si="1196"/>
        <v>29982.15</v>
      </c>
      <c r="TX1284" s="25">
        <f t="shared" si="1197"/>
        <v>30295.05</v>
      </c>
      <c r="TY1284" s="25">
        <f t="shared" si="1198"/>
        <v>30682.45</v>
      </c>
      <c r="TZ1284" s="25">
        <f t="shared" si="1400"/>
        <v>82503.86</v>
      </c>
      <c r="UA1284" s="25">
        <f t="shared" si="1401"/>
        <v>86656.61</v>
      </c>
      <c r="UB1284" s="25">
        <f t="shared" si="1402"/>
        <v>90606.77</v>
      </c>
      <c r="UC1284" s="25">
        <f t="shared" si="1403"/>
        <v>5981.1</v>
      </c>
      <c r="UD1284" s="25">
        <f t="shared" si="1404"/>
        <v>5601.41</v>
      </c>
      <c r="UE1284" s="25">
        <f t="shared" si="1405"/>
        <v>5108.16</v>
      </c>
      <c r="UF1284" s="25">
        <f t="shared" si="1199"/>
        <v>412519.3</v>
      </c>
      <c r="UG1284" s="25">
        <f t="shared" si="1199"/>
        <v>433283.05</v>
      </c>
      <c r="UH1284" s="25">
        <f t="shared" si="1199"/>
        <v>453033.85</v>
      </c>
      <c r="UI1284" s="25">
        <f t="shared" si="1200"/>
        <v>29905.5</v>
      </c>
      <c r="UJ1284" s="25">
        <f t="shared" si="1200"/>
        <v>28007.05</v>
      </c>
      <c r="UK1284" s="25">
        <f t="shared" si="1200"/>
        <v>25540.799999999999</v>
      </c>
      <c r="UL1284" s="30"/>
      <c r="UM1284" s="30"/>
      <c r="UN1284" s="30"/>
      <c r="UO1284" s="25">
        <f t="shared" si="1201"/>
        <v>0</v>
      </c>
      <c r="UP1284" s="25">
        <f t="shared" si="1202"/>
        <v>0</v>
      </c>
      <c r="UQ1284" s="25">
        <f t="shared" si="1203"/>
        <v>0</v>
      </c>
      <c r="UR1284" s="25">
        <f t="shared" si="1204"/>
        <v>0</v>
      </c>
      <c r="US1284" s="25">
        <f t="shared" si="1205"/>
        <v>0</v>
      </c>
      <c r="UT1284" s="25">
        <f t="shared" si="1206"/>
        <v>0</v>
      </c>
      <c r="UU1284" s="25">
        <f t="shared" si="1406"/>
        <v>83596.350000000006</v>
      </c>
      <c r="UV1284" s="25">
        <f t="shared" si="1407"/>
        <v>88002.12</v>
      </c>
      <c r="UW1284" s="25">
        <f t="shared" si="1408"/>
        <v>92142.47</v>
      </c>
      <c r="UX1284" s="25">
        <f t="shared" si="1409"/>
        <v>2831.06</v>
      </c>
      <c r="UY1284" s="25">
        <f t="shared" si="1410"/>
        <v>2878.7</v>
      </c>
      <c r="UZ1284" s="25">
        <f t="shared" si="1411"/>
        <v>2504.12</v>
      </c>
      <c r="VA1284" s="25">
        <f t="shared" si="1207"/>
        <v>0</v>
      </c>
      <c r="VB1284" s="25">
        <f t="shared" si="1207"/>
        <v>0</v>
      </c>
      <c r="VC1284" s="25">
        <f t="shared" si="1207"/>
        <v>0</v>
      </c>
      <c r="VD1284" s="25">
        <f t="shared" si="1208"/>
        <v>0</v>
      </c>
      <c r="VE1284" s="25">
        <f t="shared" si="1208"/>
        <v>0</v>
      </c>
      <c r="VF1284" s="25">
        <f t="shared" si="1208"/>
        <v>0</v>
      </c>
      <c r="VG1284" s="30">
        <v>4</v>
      </c>
      <c r="VH1284" s="30">
        <v>4</v>
      </c>
      <c r="VI1284" s="30">
        <v>4</v>
      </c>
      <c r="VJ1284" s="25">
        <f t="shared" si="1209"/>
        <v>317200</v>
      </c>
      <c r="VK1284" s="25">
        <f t="shared" si="1210"/>
        <v>319036</v>
      </c>
      <c r="VL1284" s="25">
        <f t="shared" si="1211"/>
        <v>321428</v>
      </c>
      <c r="VM1284" s="25">
        <f t="shared" si="1212"/>
        <v>23985.72</v>
      </c>
      <c r="VN1284" s="25">
        <f t="shared" si="1213"/>
        <v>24236.04</v>
      </c>
      <c r="VO1284" s="25">
        <f t="shared" si="1214"/>
        <v>24545.96</v>
      </c>
      <c r="VP1284" s="25">
        <f t="shared" si="1412"/>
        <v>82758.8</v>
      </c>
      <c r="VQ1284" s="25">
        <f t="shared" si="1413"/>
        <v>86691.35</v>
      </c>
      <c r="VR1284" s="25">
        <f t="shared" si="1414"/>
        <v>90446.39</v>
      </c>
      <c r="VS1284" s="25">
        <f t="shared" si="1415"/>
        <v>3812.44</v>
      </c>
      <c r="VT1284" s="25">
        <f t="shared" si="1416"/>
        <v>3582.53</v>
      </c>
      <c r="VU1284" s="25">
        <f t="shared" si="1417"/>
        <v>3177.47</v>
      </c>
      <c r="VV1284" s="25">
        <f t="shared" si="1215"/>
        <v>331035.2</v>
      </c>
      <c r="VW1284" s="25">
        <f t="shared" si="1215"/>
        <v>346765.4</v>
      </c>
      <c r="VX1284" s="25">
        <f t="shared" si="1215"/>
        <v>361785.56</v>
      </c>
      <c r="VY1284" s="25">
        <f t="shared" si="1216"/>
        <v>15249.76</v>
      </c>
      <c r="VZ1284" s="25">
        <f t="shared" si="1216"/>
        <v>14330.12</v>
      </c>
      <c r="WA1284" s="25">
        <f t="shared" si="1216"/>
        <v>12709.88</v>
      </c>
      <c r="WB1284" s="30"/>
      <c r="WC1284" s="30"/>
      <c r="WD1284" s="30"/>
      <c r="WE1284" s="25">
        <f t="shared" si="1217"/>
        <v>0</v>
      </c>
      <c r="WF1284" s="25">
        <f t="shared" si="1218"/>
        <v>0</v>
      </c>
      <c r="WG1284" s="25">
        <f t="shared" si="1219"/>
        <v>0</v>
      </c>
      <c r="WH1284" s="25">
        <f t="shared" si="1220"/>
        <v>0</v>
      </c>
      <c r="WI1284" s="25">
        <f t="shared" si="1221"/>
        <v>0</v>
      </c>
      <c r="WJ1284" s="25">
        <f t="shared" si="1222"/>
        <v>0</v>
      </c>
      <c r="WK1284" s="25">
        <f t="shared" si="1418"/>
        <v>83625.710000000006</v>
      </c>
      <c r="WL1284" s="25">
        <f t="shared" si="1419"/>
        <v>87890.32</v>
      </c>
      <c r="WM1284" s="25">
        <f t="shared" si="1420"/>
        <v>91923.76</v>
      </c>
      <c r="WN1284" s="25">
        <f t="shared" si="1421"/>
        <v>4562.8999999999996</v>
      </c>
      <c r="WO1284" s="25">
        <f t="shared" si="1422"/>
        <v>4137.0600000000004</v>
      </c>
      <c r="WP1284" s="25">
        <f t="shared" si="1423"/>
        <v>3640.76</v>
      </c>
      <c r="WQ1284" s="25">
        <f t="shared" si="1223"/>
        <v>0</v>
      </c>
      <c r="WR1284" s="25">
        <f t="shared" si="1223"/>
        <v>0</v>
      </c>
      <c r="WS1284" s="25">
        <f t="shared" si="1223"/>
        <v>0</v>
      </c>
      <c r="WT1284" s="25">
        <f t="shared" si="1224"/>
        <v>0</v>
      </c>
      <c r="WU1284" s="25">
        <f t="shared" si="1224"/>
        <v>0</v>
      </c>
      <c r="WV1284" s="25">
        <f t="shared" si="1224"/>
        <v>0</v>
      </c>
      <c r="WW1284" s="30"/>
      <c r="WX1284" s="30"/>
      <c r="WY1284" s="30"/>
      <c r="WZ1284" s="25">
        <f t="shared" si="1225"/>
        <v>0</v>
      </c>
      <c r="XA1284" s="25">
        <f t="shared" si="1226"/>
        <v>0</v>
      </c>
      <c r="XB1284" s="25">
        <f t="shared" si="1227"/>
        <v>0</v>
      </c>
      <c r="XC1284" s="25">
        <f t="shared" si="1228"/>
        <v>0</v>
      </c>
      <c r="XD1284" s="25">
        <f t="shared" si="1229"/>
        <v>0</v>
      </c>
      <c r="XE1284" s="25">
        <f t="shared" si="1230"/>
        <v>0</v>
      </c>
      <c r="XF1284" s="25">
        <f t="shared" si="1424"/>
        <v>83402.5</v>
      </c>
      <c r="XG1284" s="25">
        <f t="shared" si="1425"/>
        <v>87487.01</v>
      </c>
      <c r="XH1284" s="25">
        <f t="shared" si="1426"/>
        <v>91366.02</v>
      </c>
      <c r="XI1284" s="25">
        <f t="shared" si="1427"/>
        <v>3260.13</v>
      </c>
      <c r="XJ1284" s="25">
        <f t="shared" si="1428"/>
        <v>3104.44</v>
      </c>
      <c r="XK1284" s="25">
        <f t="shared" si="1429"/>
        <v>2775.91</v>
      </c>
      <c r="XL1284" s="25">
        <f t="shared" si="1231"/>
        <v>0</v>
      </c>
      <c r="XM1284" s="25">
        <f t="shared" si="1231"/>
        <v>0</v>
      </c>
      <c r="XN1284" s="25">
        <f t="shared" si="1231"/>
        <v>0</v>
      </c>
      <c r="XO1284" s="25">
        <f t="shared" si="1232"/>
        <v>0</v>
      </c>
      <c r="XP1284" s="25">
        <f t="shared" si="1232"/>
        <v>0</v>
      </c>
      <c r="XQ1284" s="25">
        <f t="shared" si="1232"/>
        <v>0</v>
      </c>
      <c r="XR1284" s="30"/>
      <c r="XS1284" s="30"/>
      <c r="XT1284" s="30"/>
      <c r="XU1284" s="25">
        <f t="shared" si="1233"/>
        <v>0</v>
      </c>
      <c r="XV1284" s="25">
        <f t="shared" si="1234"/>
        <v>0</v>
      </c>
      <c r="XW1284" s="25">
        <f t="shared" si="1235"/>
        <v>0</v>
      </c>
      <c r="XX1284" s="25">
        <f t="shared" si="1236"/>
        <v>0</v>
      </c>
      <c r="XY1284" s="25">
        <f t="shared" si="1237"/>
        <v>0</v>
      </c>
      <c r="XZ1284" s="25">
        <f t="shared" si="1238"/>
        <v>0</v>
      </c>
      <c r="YA1284" s="25">
        <f t="shared" si="1430"/>
        <v>0</v>
      </c>
      <c r="YB1284" s="25">
        <f t="shared" si="1431"/>
        <v>0</v>
      </c>
      <c r="YC1284" s="25">
        <f t="shared" si="1432"/>
        <v>0</v>
      </c>
      <c r="YD1284" s="25">
        <f t="shared" si="1433"/>
        <v>0</v>
      </c>
      <c r="YE1284" s="25">
        <f t="shared" si="1434"/>
        <v>0</v>
      </c>
      <c r="YF1284" s="25">
        <f t="shared" si="1435"/>
        <v>0</v>
      </c>
      <c r="YG1284" s="25">
        <f t="shared" si="1239"/>
        <v>0</v>
      </c>
      <c r="YH1284" s="25">
        <f t="shared" si="1239"/>
        <v>0</v>
      </c>
      <c r="YI1284" s="25">
        <f t="shared" si="1239"/>
        <v>0</v>
      </c>
      <c r="YJ1284" s="25">
        <f t="shared" si="1240"/>
        <v>0</v>
      </c>
      <c r="YK1284" s="25">
        <f t="shared" si="1240"/>
        <v>0</v>
      </c>
      <c r="YL1284" s="25">
        <f t="shared" si="1240"/>
        <v>0</v>
      </c>
      <c r="YM1284" s="59">
        <f t="shared" si="1241"/>
        <v>38</v>
      </c>
      <c r="YN1284" s="59">
        <f t="shared" si="1241"/>
        <v>38</v>
      </c>
      <c r="YO1284" s="59">
        <f t="shared" si="1241"/>
        <v>38</v>
      </c>
      <c r="YP1284" s="25">
        <f t="shared" si="1242"/>
        <v>3013400</v>
      </c>
      <c r="YQ1284" s="25">
        <f t="shared" si="1243"/>
        <v>3030842</v>
      </c>
      <c r="YR1284" s="25">
        <f t="shared" si="1244"/>
        <v>3053566</v>
      </c>
      <c r="YS1284" s="25">
        <f t="shared" si="1245"/>
        <v>227864.34</v>
      </c>
      <c r="YT1284" s="25">
        <f t="shared" si="1246"/>
        <v>230242.38</v>
      </c>
      <c r="YU1284" s="25">
        <f t="shared" si="1247"/>
        <v>233186.62</v>
      </c>
      <c r="YV1284" s="25">
        <f t="shared" si="1436"/>
        <v>83562.559999999998</v>
      </c>
      <c r="YW1284" s="25">
        <f t="shared" si="1437"/>
        <v>87797.09</v>
      </c>
      <c r="YX1284" s="25">
        <f t="shared" si="1438"/>
        <v>91813.87</v>
      </c>
      <c r="YY1284" s="25">
        <f t="shared" si="1439"/>
        <v>4879.66</v>
      </c>
      <c r="YZ1284" s="25">
        <f t="shared" si="1440"/>
        <v>4470.38</v>
      </c>
      <c r="ZA1284" s="25">
        <f t="shared" si="1441"/>
        <v>4054.83</v>
      </c>
      <c r="ZB1284" s="25">
        <f t="shared" si="1248"/>
        <v>3175377.28</v>
      </c>
      <c r="ZC1284" s="25">
        <f t="shared" si="1248"/>
        <v>3336289.42</v>
      </c>
      <c r="ZD1284" s="25">
        <f t="shared" si="1248"/>
        <v>3488927.06</v>
      </c>
      <c r="ZE1284" s="25">
        <f t="shared" si="1249"/>
        <v>185427.08</v>
      </c>
      <c r="ZF1284" s="25">
        <f t="shared" si="1249"/>
        <v>169874.44</v>
      </c>
      <c r="ZG1284" s="25">
        <f t="shared" si="1249"/>
        <v>154083.54</v>
      </c>
    </row>
    <row r="1285" spans="1:683" hidden="1">
      <c r="A1285" s="21" t="s">
        <v>145</v>
      </c>
      <c r="B1285" s="87"/>
      <c r="C1285" s="5"/>
      <c r="D1285" s="160"/>
      <c r="E1285" s="76"/>
      <c r="F1285" s="38">
        <f t="shared" si="991"/>
        <v>0</v>
      </c>
      <c r="G1285" s="38">
        <f t="shared" si="991"/>
        <v>0</v>
      </c>
      <c r="H1285" s="38">
        <f t="shared" si="991"/>
        <v>0</v>
      </c>
      <c r="I1285" s="25">
        <f t="shared" si="992"/>
        <v>469</v>
      </c>
      <c r="J1285" s="25">
        <f t="shared" si="992"/>
        <v>469</v>
      </c>
      <c r="K1285" s="25">
        <f t="shared" si="992"/>
        <v>469</v>
      </c>
      <c r="L1285" s="30"/>
      <c r="M1285" s="30"/>
      <c r="N1285" s="30"/>
      <c r="O1285" s="25">
        <f t="shared" si="993"/>
        <v>0</v>
      </c>
      <c r="P1285" s="25">
        <f t="shared" si="994"/>
        <v>0</v>
      </c>
      <c r="Q1285" s="25">
        <f t="shared" si="995"/>
        <v>0</v>
      </c>
      <c r="R1285" s="25">
        <f t="shared" si="996"/>
        <v>0</v>
      </c>
      <c r="S1285" s="25">
        <f t="shared" si="997"/>
        <v>0</v>
      </c>
      <c r="T1285" s="25">
        <f t="shared" si="998"/>
        <v>0</v>
      </c>
      <c r="U1285" s="25">
        <f t="shared" si="1250"/>
        <v>0</v>
      </c>
      <c r="V1285" s="25">
        <f t="shared" si="1251"/>
        <v>0</v>
      </c>
      <c r="W1285" s="25">
        <f t="shared" si="1252"/>
        <v>0</v>
      </c>
      <c r="X1285" s="25">
        <f t="shared" si="1253"/>
        <v>406.85</v>
      </c>
      <c r="Y1285" s="25">
        <f t="shared" si="1254"/>
        <v>369.05</v>
      </c>
      <c r="Z1285" s="25">
        <f t="shared" si="1255"/>
        <v>340.85</v>
      </c>
      <c r="AA1285" s="25">
        <f t="shared" si="999"/>
        <v>0</v>
      </c>
      <c r="AB1285" s="25">
        <f t="shared" si="999"/>
        <v>0</v>
      </c>
      <c r="AC1285" s="25">
        <f t="shared" si="999"/>
        <v>0</v>
      </c>
      <c r="AD1285" s="25">
        <f t="shared" si="1000"/>
        <v>0</v>
      </c>
      <c r="AE1285" s="25">
        <f t="shared" si="1000"/>
        <v>0</v>
      </c>
      <c r="AF1285" s="25">
        <f t="shared" si="1000"/>
        <v>0</v>
      </c>
      <c r="AG1285" s="30"/>
      <c r="AH1285" s="30"/>
      <c r="AI1285" s="30"/>
      <c r="AJ1285" s="25">
        <f t="shared" si="1001"/>
        <v>0</v>
      </c>
      <c r="AK1285" s="25">
        <f t="shared" si="1002"/>
        <v>0</v>
      </c>
      <c r="AL1285" s="25">
        <f t="shared" si="1003"/>
        <v>0</v>
      </c>
      <c r="AM1285" s="25">
        <f t="shared" si="1004"/>
        <v>0</v>
      </c>
      <c r="AN1285" s="25">
        <f t="shared" si="1005"/>
        <v>0</v>
      </c>
      <c r="AO1285" s="25">
        <f t="shared" si="1006"/>
        <v>0</v>
      </c>
      <c r="AP1285" s="25">
        <f t="shared" si="1256"/>
        <v>0</v>
      </c>
      <c r="AQ1285" s="25">
        <f t="shared" si="1257"/>
        <v>0</v>
      </c>
      <c r="AR1285" s="25">
        <f t="shared" si="1258"/>
        <v>0</v>
      </c>
      <c r="AS1285" s="25">
        <f t="shared" si="1259"/>
        <v>487.41</v>
      </c>
      <c r="AT1285" s="25">
        <f t="shared" si="1260"/>
        <v>478.48</v>
      </c>
      <c r="AU1285" s="25">
        <f t="shared" si="1261"/>
        <v>443.63</v>
      </c>
      <c r="AV1285" s="25">
        <f t="shared" si="1007"/>
        <v>0</v>
      </c>
      <c r="AW1285" s="25">
        <f t="shared" si="1007"/>
        <v>0</v>
      </c>
      <c r="AX1285" s="25">
        <f t="shared" si="1007"/>
        <v>0</v>
      </c>
      <c r="AY1285" s="25">
        <f t="shared" si="1008"/>
        <v>0</v>
      </c>
      <c r="AZ1285" s="25">
        <f t="shared" si="1008"/>
        <v>0</v>
      </c>
      <c r="BA1285" s="25">
        <f t="shared" si="1008"/>
        <v>0</v>
      </c>
      <c r="BB1285" s="30"/>
      <c r="BC1285" s="30"/>
      <c r="BD1285" s="30"/>
      <c r="BE1285" s="25">
        <f t="shared" si="1009"/>
        <v>0</v>
      </c>
      <c r="BF1285" s="25">
        <f t="shared" si="1010"/>
        <v>0</v>
      </c>
      <c r="BG1285" s="25">
        <f t="shared" si="1011"/>
        <v>0</v>
      </c>
      <c r="BH1285" s="25">
        <f t="shared" si="1012"/>
        <v>0</v>
      </c>
      <c r="BI1285" s="25">
        <f t="shared" si="1013"/>
        <v>0</v>
      </c>
      <c r="BJ1285" s="25">
        <f t="shared" si="1014"/>
        <v>0</v>
      </c>
      <c r="BK1285" s="25">
        <f t="shared" si="1262"/>
        <v>0</v>
      </c>
      <c r="BL1285" s="25">
        <f t="shared" si="1263"/>
        <v>0</v>
      </c>
      <c r="BM1285" s="25">
        <f t="shared" si="1264"/>
        <v>0</v>
      </c>
      <c r="BN1285" s="25">
        <f t="shared" si="1265"/>
        <v>309.75</v>
      </c>
      <c r="BO1285" s="25">
        <f t="shared" si="1266"/>
        <v>300.82</v>
      </c>
      <c r="BP1285" s="25">
        <f t="shared" si="1267"/>
        <v>271.58999999999997</v>
      </c>
      <c r="BQ1285" s="25">
        <f t="shared" si="1015"/>
        <v>0</v>
      </c>
      <c r="BR1285" s="25">
        <f t="shared" si="1015"/>
        <v>0</v>
      </c>
      <c r="BS1285" s="25">
        <f t="shared" si="1015"/>
        <v>0</v>
      </c>
      <c r="BT1285" s="25">
        <f t="shared" si="1016"/>
        <v>0</v>
      </c>
      <c r="BU1285" s="25">
        <f t="shared" si="1016"/>
        <v>0</v>
      </c>
      <c r="BV1285" s="25">
        <f t="shared" si="1016"/>
        <v>0</v>
      </c>
      <c r="BW1285" s="30"/>
      <c r="BX1285" s="30"/>
      <c r="BY1285" s="30"/>
      <c r="BZ1285" s="25">
        <f t="shared" si="1017"/>
        <v>0</v>
      </c>
      <c r="CA1285" s="25">
        <f t="shared" si="1018"/>
        <v>0</v>
      </c>
      <c r="CB1285" s="25">
        <f t="shared" si="1019"/>
        <v>0</v>
      </c>
      <c r="CC1285" s="25">
        <f t="shared" si="1020"/>
        <v>0</v>
      </c>
      <c r="CD1285" s="25">
        <f t="shared" si="1021"/>
        <v>0</v>
      </c>
      <c r="CE1285" s="25">
        <f t="shared" si="1022"/>
        <v>0</v>
      </c>
      <c r="CF1285" s="25">
        <f t="shared" si="1268"/>
        <v>0</v>
      </c>
      <c r="CG1285" s="25">
        <f t="shared" si="1269"/>
        <v>0</v>
      </c>
      <c r="CH1285" s="25">
        <f t="shared" si="1270"/>
        <v>0</v>
      </c>
      <c r="CI1285" s="25">
        <f t="shared" si="1271"/>
        <v>463.63</v>
      </c>
      <c r="CJ1285" s="25">
        <f t="shared" si="1272"/>
        <v>416.83</v>
      </c>
      <c r="CK1285" s="25">
        <f t="shared" si="1273"/>
        <v>390.33</v>
      </c>
      <c r="CL1285" s="25">
        <f t="shared" si="1023"/>
        <v>0</v>
      </c>
      <c r="CM1285" s="25">
        <f t="shared" si="1023"/>
        <v>0</v>
      </c>
      <c r="CN1285" s="25">
        <f t="shared" si="1023"/>
        <v>0</v>
      </c>
      <c r="CO1285" s="25">
        <f t="shared" si="1024"/>
        <v>0</v>
      </c>
      <c r="CP1285" s="25">
        <f t="shared" si="1024"/>
        <v>0</v>
      </c>
      <c r="CQ1285" s="25">
        <f t="shared" si="1024"/>
        <v>0</v>
      </c>
      <c r="CR1285" s="30"/>
      <c r="CS1285" s="30"/>
      <c r="CT1285" s="30"/>
      <c r="CU1285" s="25">
        <f t="shared" si="1025"/>
        <v>0</v>
      </c>
      <c r="CV1285" s="25">
        <f t="shared" si="1026"/>
        <v>0</v>
      </c>
      <c r="CW1285" s="25">
        <f t="shared" si="1027"/>
        <v>0</v>
      </c>
      <c r="CX1285" s="25">
        <f t="shared" si="1028"/>
        <v>0</v>
      </c>
      <c r="CY1285" s="25">
        <f t="shared" si="1029"/>
        <v>0</v>
      </c>
      <c r="CZ1285" s="25">
        <f t="shared" si="1030"/>
        <v>0</v>
      </c>
      <c r="DA1285" s="25">
        <f t="shared" si="1274"/>
        <v>0</v>
      </c>
      <c r="DB1285" s="25">
        <f t="shared" si="1275"/>
        <v>0</v>
      </c>
      <c r="DC1285" s="25">
        <f t="shared" si="1276"/>
        <v>0</v>
      </c>
      <c r="DD1285" s="25">
        <f t="shared" si="1277"/>
        <v>291.02999999999997</v>
      </c>
      <c r="DE1285" s="25">
        <f t="shared" si="1278"/>
        <v>255.72</v>
      </c>
      <c r="DF1285" s="25">
        <f t="shared" si="1279"/>
        <v>233.65</v>
      </c>
      <c r="DG1285" s="25">
        <f t="shared" si="1031"/>
        <v>0</v>
      </c>
      <c r="DH1285" s="25">
        <f t="shared" si="1031"/>
        <v>0</v>
      </c>
      <c r="DI1285" s="25">
        <f t="shared" si="1031"/>
        <v>0</v>
      </c>
      <c r="DJ1285" s="25">
        <f t="shared" si="1032"/>
        <v>0</v>
      </c>
      <c r="DK1285" s="25">
        <f t="shared" si="1032"/>
        <v>0</v>
      </c>
      <c r="DL1285" s="25">
        <f t="shared" si="1032"/>
        <v>0</v>
      </c>
      <c r="DM1285" s="30"/>
      <c r="DN1285" s="30"/>
      <c r="DO1285" s="30"/>
      <c r="DP1285" s="25">
        <f t="shared" si="1033"/>
        <v>0</v>
      </c>
      <c r="DQ1285" s="25">
        <f t="shared" si="1034"/>
        <v>0</v>
      </c>
      <c r="DR1285" s="25">
        <f t="shared" si="1035"/>
        <v>0</v>
      </c>
      <c r="DS1285" s="25">
        <f t="shared" si="1036"/>
        <v>0</v>
      </c>
      <c r="DT1285" s="25">
        <f t="shared" si="1037"/>
        <v>0</v>
      </c>
      <c r="DU1285" s="25">
        <f t="shared" si="1038"/>
        <v>0</v>
      </c>
      <c r="DV1285" s="25">
        <f t="shared" si="1280"/>
        <v>0</v>
      </c>
      <c r="DW1285" s="25">
        <f t="shared" si="1281"/>
        <v>0</v>
      </c>
      <c r="DX1285" s="25">
        <f t="shared" si="1282"/>
        <v>0</v>
      </c>
      <c r="DY1285" s="25">
        <f t="shared" si="1283"/>
        <v>421.36</v>
      </c>
      <c r="DZ1285" s="25">
        <f t="shared" si="1284"/>
        <v>351.75</v>
      </c>
      <c r="EA1285" s="25">
        <f t="shared" si="1285"/>
        <v>323.73</v>
      </c>
      <c r="EB1285" s="25">
        <f t="shared" si="1039"/>
        <v>0</v>
      </c>
      <c r="EC1285" s="25">
        <f t="shared" si="1039"/>
        <v>0</v>
      </c>
      <c r="ED1285" s="25">
        <f t="shared" si="1039"/>
        <v>0</v>
      </c>
      <c r="EE1285" s="25">
        <f t="shared" si="1040"/>
        <v>0</v>
      </c>
      <c r="EF1285" s="25">
        <f t="shared" si="1040"/>
        <v>0</v>
      </c>
      <c r="EG1285" s="25">
        <f t="shared" si="1040"/>
        <v>0</v>
      </c>
      <c r="EH1285" s="30"/>
      <c r="EI1285" s="30"/>
      <c r="EJ1285" s="30"/>
      <c r="EK1285" s="25">
        <f t="shared" si="1041"/>
        <v>0</v>
      </c>
      <c r="EL1285" s="25">
        <f t="shared" si="1042"/>
        <v>0</v>
      </c>
      <c r="EM1285" s="25">
        <f t="shared" si="1043"/>
        <v>0</v>
      </c>
      <c r="EN1285" s="25">
        <f t="shared" si="1044"/>
        <v>0</v>
      </c>
      <c r="EO1285" s="25">
        <f t="shared" si="1045"/>
        <v>0</v>
      </c>
      <c r="EP1285" s="25">
        <f t="shared" si="1046"/>
        <v>0</v>
      </c>
      <c r="EQ1285" s="25">
        <f t="shared" si="1286"/>
        <v>0</v>
      </c>
      <c r="ER1285" s="25">
        <f t="shared" si="1287"/>
        <v>0</v>
      </c>
      <c r="ES1285" s="25">
        <f t="shared" si="1288"/>
        <v>0</v>
      </c>
      <c r="ET1285" s="25">
        <f t="shared" si="1289"/>
        <v>368.37</v>
      </c>
      <c r="EU1285" s="25">
        <f t="shared" si="1290"/>
        <v>320.98</v>
      </c>
      <c r="EV1285" s="25">
        <f t="shared" si="1291"/>
        <v>290.35000000000002</v>
      </c>
      <c r="EW1285" s="25">
        <f t="shared" si="1047"/>
        <v>0</v>
      </c>
      <c r="EX1285" s="25">
        <f t="shared" si="1047"/>
        <v>0</v>
      </c>
      <c r="EY1285" s="25">
        <f t="shared" si="1047"/>
        <v>0</v>
      </c>
      <c r="EZ1285" s="25">
        <f t="shared" si="1048"/>
        <v>0</v>
      </c>
      <c r="FA1285" s="25">
        <f t="shared" si="1048"/>
        <v>0</v>
      </c>
      <c r="FB1285" s="25">
        <f t="shared" si="1048"/>
        <v>0</v>
      </c>
      <c r="FC1285" s="30"/>
      <c r="FD1285" s="30"/>
      <c r="FE1285" s="30"/>
      <c r="FF1285" s="25">
        <f t="shared" si="1049"/>
        <v>0</v>
      </c>
      <c r="FG1285" s="25">
        <f t="shared" si="1050"/>
        <v>0</v>
      </c>
      <c r="FH1285" s="25">
        <f t="shared" si="1051"/>
        <v>0</v>
      </c>
      <c r="FI1285" s="25">
        <f t="shared" si="1052"/>
        <v>0</v>
      </c>
      <c r="FJ1285" s="25">
        <f t="shared" si="1053"/>
        <v>0</v>
      </c>
      <c r="FK1285" s="25">
        <f t="shared" si="1054"/>
        <v>0</v>
      </c>
      <c r="FL1285" s="25">
        <f t="shared" si="1292"/>
        <v>0</v>
      </c>
      <c r="FM1285" s="25">
        <f t="shared" si="1293"/>
        <v>0</v>
      </c>
      <c r="FN1285" s="25">
        <f t="shared" si="1294"/>
        <v>0</v>
      </c>
      <c r="FO1285" s="25">
        <f t="shared" si="1295"/>
        <v>201.62</v>
      </c>
      <c r="FP1285" s="25">
        <f t="shared" si="1296"/>
        <v>226.01</v>
      </c>
      <c r="FQ1285" s="25">
        <f t="shared" si="1297"/>
        <v>197.67</v>
      </c>
      <c r="FR1285" s="25">
        <f t="shared" si="1055"/>
        <v>0</v>
      </c>
      <c r="FS1285" s="25">
        <f t="shared" si="1055"/>
        <v>0</v>
      </c>
      <c r="FT1285" s="25">
        <f t="shared" si="1055"/>
        <v>0</v>
      </c>
      <c r="FU1285" s="25">
        <f t="shared" si="1056"/>
        <v>0</v>
      </c>
      <c r="FV1285" s="25">
        <f t="shared" si="1056"/>
        <v>0</v>
      </c>
      <c r="FW1285" s="25">
        <f t="shared" si="1056"/>
        <v>0</v>
      </c>
      <c r="FX1285" s="30"/>
      <c r="FY1285" s="30"/>
      <c r="FZ1285" s="30"/>
      <c r="GA1285" s="25">
        <f t="shared" si="1057"/>
        <v>0</v>
      </c>
      <c r="GB1285" s="25">
        <f t="shared" si="1058"/>
        <v>0</v>
      </c>
      <c r="GC1285" s="25">
        <f t="shared" si="1059"/>
        <v>0</v>
      </c>
      <c r="GD1285" s="25">
        <f t="shared" si="1060"/>
        <v>0</v>
      </c>
      <c r="GE1285" s="25">
        <f t="shared" si="1061"/>
        <v>0</v>
      </c>
      <c r="GF1285" s="25">
        <f t="shared" si="1062"/>
        <v>0</v>
      </c>
      <c r="GG1285" s="25">
        <f t="shared" si="1298"/>
        <v>0</v>
      </c>
      <c r="GH1285" s="25">
        <f t="shared" si="1299"/>
        <v>0</v>
      </c>
      <c r="GI1285" s="25">
        <f t="shared" si="1300"/>
        <v>0</v>
      </c>
      <c r="GJ1285" s="25">
        <f t="shared" si="1301"/>
        <v>422.91</v>
      </c>
      <c r="GK1285" s="25">
        <f t="shared" si="1302"/>
        <v>373.9</v>
      </c>
      <c r="GL1285" s="25">
        <f t="shared" si="1303"/>
        <v>331.59</v>
      </c>
      <c r="GM1285" s="25">
        <f t="shared" si="1063"/>
        <v>0</v>
      </c>
      <c r="GN1285" s="25">
        <f t="shared" si="1063"/>
        <v>0</v>
      </c>
      <c r="GO1285" s="25">
        <f t="shared" si="1063"/>
        <v>0</v>
      </c>
      <c r="GP1285" s="25">
        <f t="shared" si="1064"/>
        <v>0</v>
      </c>
      <c r="GQ1285" s="25">
        <f t="shared" si="1064"/>
        <v>0</v>
      </c>
      <c r="GR1285" s="25">
        <f t="shared" si="1064"/>
        <v>0</v>
      </c>
      <c r="GS1285" s="30"/>
      <c r="GT1285" s="30"/>
      <c r="GU1285" s="30"/>
      <c r="GV1285" s="25">
        <f t="shared" si="1065"/>
        <v>0</v>
      </c>
      <c r="GW1285" s="25">
        <f t="shared" si="1066"/>
        <v>0</v>
      </c>
      <c r="GX1285" s="25">
        <f t="shared" si="1067"/>
        <v>0</v>
      </c>
      <c r="GY1285" s="25">
        <f t="shared" si="1068"/>
        <v>0</v>
      </c>
      <c r="GZ1285" s="25">
        <f t="shared" si="1069"/>
        <v>0</v>
      </c>
      <c r="HA1285" s="25">
        <f t="shared" si="1070"/>
        <v>0</v>
      </c>
      <c r="HB1285" s="25">
        <f t="shared" si="1304"/>
        <v>0</v>
      </c>
      <c r="HC1285" s="25">
        <f t="shared" si="1305"/>
        <v>0</v>
      </c>
      <c r="HD1285" s="25">
        <f t="shared" si="1306"/>
        <v>0</v>
      </c>
      <c r="HE1285" s="25">
        <f t="shared" si="1307"/>
        <v>377.72</v>
      </c>
      <c r="HF1285" s="25">
        <f t="shared" si="1308"/>
        <v>315.14999999999998</v>
      </c>
      <c r="HG1285" s="25">
        <f t="shared" si="1309"/>
        <v>274.56</v>
      </c>
      <c r="HH1285" s="25">
        <f t="shared" si="1071"/>
        <v>0</v>
      </c>
      <c r="HI1285" s="25">
        <f t="shared" si="1071"/>
        <v>0</v>
      </c>
      <c r="HJ1285" s="25">
        <f t="shared" si="1071"/>
        <v>0</v>
      </c>
      <c r="HK1285" s="25">
        <f t="shared" si="1072"/>
        <v>0</v>
      </c>
      <c r="HL1285" s="25">
        <f t="shared" si="1072"/>
        <v>0</v>
      </c>
      <c r="HM1285" s="25">
        <f t="shared" si="1072"/>
        <v>0</v>
      </c>
      <c r="HN1285" s="30"/>
      <c r="HO1285" s="30"/>
      <c r="HP1285" s="30"/>
      <c r="HQ1285" s="25">
        <f t="shared" si="1073"/>
        <v>0</v>
      </c>
      <c r="HR1285" s="25">
        <f t="shared" si="1074"/>
        <v>0</v>
      </c>
      <c r="HS1285" s="25">
        <f t="shared" si="1075"/>
        <v>0</v>
      </c>
      <c r="HT1285" s="25">
        <f t="shared" si="1076"/>
        <v>0</v>
      </c>
      <c r="HU1285" s="25">
        <f t="shared" si="1077"/>
        <v>0</v>
      </c>
      <c r="HV1285" s="25">
        <f t="shared" si="1078"/>
        <v>0</v>
      </c>
      <c r="HW1285" s="25">
        <f t="shared" si="1310"/>
        <v>0</v>
      </c>
      <c r="HX1285" s="25">
        <f t="shared" si="1311"/>
        <v>0</v>
      </c>
      <c r="HY1285" s="25">
        <f t="shared" si="1312"/>
        <v>0</v>
      </c>
      <c r="HZ1285" s="25">
        <f t="shared" si="1313"/>
        <v>368.59</v>
      </c>
      <c r="IA1285" s="25">
        <f t="shared" si="1314"/>
        <v>350.27</v>
      </c>
      <c r="IB1285" s="25">
        <f t="shared" si="1315"/>
        <v>315.55</v>
      </c>
      <c r="IC1285" s="25">
        <f t="shared" si="1079"/>
        <v>0</v>
      </c>
      <c r="ID1285" s="25">
        <f t="shared" si="1079"/>
        <v>0</v>
      </c>
      <c r="IE1285" s="25">
        <f t="shared" si="1079"/>
        <v>0</v>
      </c>
      <c r="IF1285" s="25">
        <f t="shared" si="1080"/>
        <v>0</v>
      </c>
      <c r="IG1285" s="25">
        <f t="shared" si="1080"/>
        <v>0</v>
      </c>
      <c r="IH1285" s="25">
        <f t="shared" si="1080"/>
        <v>0</v>
      </c>
      <c r="II1285" s="30"/>
      <c r="IJ1285" s="30"/>
      <c r="IK1285" s="30"/>
      <c r="IL1285" s="25">
        <f t="shared" si="1081"/>
        <v>0</v>
      </c>
      <c r="IM1285" s="25">
        <f t="shared" si="1082"/>
        <v>0</v>
      </c>
      <c r="IN1285" s="25">
        <f t="shared" si="1083"/>
        <v>0</v>
      </c>
      <c r="IO1285" s="25">
        <f t="shared" si="1084"/>
        <v>0</v>
      </c>
      <c r="IP1285" s="25">
        <f t="shared" si="1085"/>
        <v>0</v>
      </c>
      <c r="IQ1285" s="25">
        <f t="shared" si="1086"/>
        <v>0</v>
      </c>
      <c r="IR1285" s="25">
        <f t="shared" si="1316"/>
        <v>0</v>
      </c>
      <c r="IS1285" s="25">
        <f t="shared" si="1317"/>
        <v>0</v>
      </c>
      <c r="IT1285" s="25">
        <f t="shared" si="1318"/>
        <v>0</v>
      </c>
      <c r="IU1285" s="25">
        <f t="shared" si="1319"/>
        <v>1190.1199999999999</v>
      </c>
      <c r="IV1285" s="25">
        <f t="shared" si="1320"/>
        <v>1066.6600000000001</v>
      </c>
      <c r="IW1285" s="25">
        <f t="shared" si="1321"/>
        <v>1010.18</v>
      </c>
      <c r="IX1285" s="25">
        <f t="shared" si="1087"/>
        <v>0</v>
      </c>
      <c r="IY1285" s="25">
        <f t="shared" si="1087"/>
        <v>0</v>
      </c>
      <c r="IZ1285" s="25">
        <f t="shared" si="1087"/>
        <v>0</v>
      </c>
      <c r="JA1285" s="25">
        <f t="shared" si="1088"/>
        <v>0</v>
      </c>
      <c r="JB1285" s="25">
        <f t="shared" si="1088"/>
        <v>0</v>
      </c>
      <c r="JC1285" s="25">
        <f t="shared" si="1088"/>
        <v>0</v>
      </c>
      <c r="JD1285" s="30"/>
      <c r="JE1285" s="30"/>
      <c r="JF1285" s="30"/>
      <c r="JG1285" s="25">
        <f t="shared" si="1089"/>
        <v>0</v>
      </c>
      <c r="JH1285" s="25">
        <f t="shared" si="1090"/>
        <v>0</v>
      </c>
      <c r="JI1285" s="25">
        <f t="shared" si="1091"/>
        <v>0</v>
      </c>
      <c r="JJ1285" s="25">
        <f t="shared" si="1092"/>
        <v>0</v>
      </c>
      <c r="JK1285" s="25">
        <f t="shared" si="1093"/>
        <v>0</v>
      </c>
      <c r="JL1285" s="25">
        <f t="shared" si="1094"/>
        <v>0</v>
      </c>
      <c r="JM1285" s="25">
        <f t="shared" si="1322"/>
        <v>0</v>
      </c>
      <c r="JN1285" s="25">
        <f t="shared" si="1323"/>
        <v>0</v>
      </c>
      <c r="JO1285" s="25">
        <f t="shared" si="1324"/>
        <v>0</v>
      </c>
      <c r="JP1285" s="25">
        <f t="shared" si="1325"/>
        <v>312.85000000000002</v>
      </c>
      <c r="JQ1285" s="25">
        <f t="shared" si="1326"/>
        <v>273.2</v>
      </c>
      <c r="JR1285" s="25">
        <f t="shared" si="1327"/>
        <v>238.49</v>
      </c>
      <c r="JS1285" s="25">
        <f t="shared" si="1095"/>
        <v>0</v>
      </c>
      <c r="JT1285" s="25">
        <f t="shared" si="1095"/>
        <v>0</v>
      </c>
      <c r="JU1285" s="25">
        <f t="shared" si="1095"/>
        <v>0</v>
      </c>
      <c r="JV1285" s="25">
        <f t="shared" si="1096"/>
        <v>0</v>
      </c>
      <c r="JW1285" s="25">
        <f t="shared" si="1096"/>
        <v>0</v>
      </c>
      <c r="JX1285" s="25">
        <f t="shared" si="1096"/>
        <v>0</v>
      </c>
      <c r="JY1285" s="30"/>
      <c r="JZ1285" s="30"/>
      <c r="KA1285" s="30"/>
      <c r="KB1285" s="25">
        <f t="shared" si="1097"/>
        <v>0</v>
      </c>
      <c r="KC1285" s="25">
        <f t="shared" si="1098"/>
        <v>0</v>
      </c>
      <c r="KD1285" s="25">
        <f t="shared" si="1099"/>
        <v>0</v>
      </c>
      <c r="KE1285" s="25">
        <f t="shared" si="1100"/>
        <v>0</v>
      </c>
      <c r="KF1285" s="25">
        <f t="shared" si="1101"/>
        <v>0</v>
      </c>
      <c r="KG1285" s="25">
        <f t="shared" si="1102"/>
        <v>0</v>
      </c>
      <c r="KH1285" s="25">
        <f t="shared" si="1328"/>
        <v>0</v>
      </c>
      <c r="KI1285" s="25">
        <f t="shared" si="1329"/>
        <v>0</v>
      </c>
      <c r="KJ1285" s="25">
        <f t="shared" si="1330"/>
        <v>0</v>
      </c>
      <c r="KK1285" s="25">
        <f t="shared" si="1331"/>
        <v>271.54000000000002</v>
      </c>
      <c r="KL1285" s="25">
        <f t="shared" si="1332"/>
        <v>243.75</v>
      </c>
      <c r="KM1285" s="25">
        <f t="shared" si="1333"/>
        <v>216.49</v>
      </c>
      <c r="KN1285" s="25">
        <f t="shared" si="1103"/>
        <v>0</v>
      </c>
      <c r="KO1285" s="25">
        <f t="shared" si="1103"/>
        <v>0</v>
      </c>
      <c r="KP1285" s="25">
        <f t="shared" si="1103"/>
        <v>0</v>
      </c>
      <c r="KQ1285" s="25">
        <f t="shared" si="1104"/>
        <v>0</v>
      </c>
      <c r="KR1285" s="25">
        <f t="shared" si="1104"/>
        <v>0</v>
      </c>
      <c r="KS1285" s="25">
        <f t="shared" si="1104"/>
        <v>0</v>
      </c>
      <c r="KT1285" s="30"/>
      <c r="KU1285" s="30"/>
      <c r="KV1285" s="30"/>
      <c r="KW1285" s="25">
        <f t="shared" si="1105"/>
        <v>0</v>
      </c>
      <c r="KX1285" s="25">
        <f t="shared" si="1106"/>
        <v>0</v>
      </c>
      <c r="KY1285" s="25">
        <f t="shared" si="1107"/>
        <v>0</v>
      </c>
      <c r="KZ1285" s="25">
        <f t="shared" si="1108"/>
        <v>0</v>
      </c>
      <c r="LA1285" s="25">
        <f t="shared" si="1109"/>
        <v>0</v>
      </c>
      <c r="LB1285" s="25">
        <f t="shared" si="1110"/>
        <v>0</v>
      </c>
      <c r="LC1285" s="25">
        <f t="shared" si="1334"/>
        <v>0</v>
      </c>
      <c r="LD1285" s="25">
        <f t="shared" si="1335"/>
        <v>0</v>
      </c>
      <c r="LE1285" s="25">
        <f t="shared" si="1336"/>
        <v>0</v>
      </c>
      <c r="LF1285" s="25">
        <f t="shared" si="1337"/>
        <v>538.54</v>
      </c>
      <c r="LG1285" s="25">
        <f t="shared" si="1338"/>
        <v>519.17999999999995</v>
      </c>
      <c r="LH1285" s="25">
        <f t="shared" si="1339"/>
        <v>456.24</v>
      </c>
      <c r="LI1285" s="25">
        <f t="shared" si="1111"/>
        <v>0</v>
      </c>
      <c r="LJ1285" s="25">
        <f t="shared" si="1111"/>
        <v>0</v>
      </c>
      <c r="LK1285" s="25">
        <f t="shared" si="1111"/>
        <v>0</v>
      </c>
      <c r="LL1285" s="25">
        <f t="shared" si="1112"/>
        <v>0</v>
      </c>
      <c r="LM1285" s="25">
        <f t="shared" si="1112"/>
        <v>0</v>
      </c>
      <c r="LN1285" s="25">
        <f t="shared" si="1112"/>
        <v>0</v>
      </c>
      <c r="LO1285" s="30"/>
      <c r="LP1285" s="30"/>
      <c r="LQ1285" s="30"/>
      <c r="LR1285" s="25">
        <f t="shared" si="1113"/>
        <v>0</v>
      </c>
      <c r="LS1285" s="25">
        <f t="shared" si="1114"/>
        <v>0</v>
      </c>
      <c r="LT1285" s="25">
        <f t="shared" si="1115"/>
        <v>0</v>
      </c>
      <c r="LU1285" s="25">
        <f t="shared" si="1116"/>
        <v>0</v>
      </c>
      <c r="LV1285" s="25">
        <f t="shared" si="1117"/>
        <v>0</v>
      </c>
      <c r="LW1285" s="25">
        <f t="shared" si="1118"/>
        <v>0</v>
      </c>
      <c r="LX1285" s="25">
        <f t="shared" si="1340"/>
        <v>0</v>
      </c>
      <c r="LY1285" s="25">
        <f t="shared" si="1341"/>
        <v>0</v>
      </c>
      <c r="LZ1285" s="25">
        <f t="shared" si="1342"/>
        <v>0</v>
      </c>
      <c r="MA1285" s="25">
        <f t="shared" si="1343"/>
        <v>333.63</v>
      </c>
      <c r="MB1285" s="25">
        <f t="shared" si="1344"/>
        <v>297.33</v>
      </c>
      <c r="MC1285" s="25">
        <f t="shared" si="1345"/>
        <v>275.79000000000002</v>
      </c>
      <c r="MD1285" s="25">
        <f t="shared" si="1119"/>
        <v>0</v>
      </c>
      <c r="ME1285" s="25">
        <f t="shared" si="1119"/>
        <v>0</v>
      </c>
      <c r="MF1285" s="25">
        <f t="shared" si="1119"/>
        <v>0</v>
      </c>
      <c r="MG1285" s="25">
        <f t="shared" si="1120"/>
        <v>0</v>
      </c>
      <c r="MH1285" s="25">
        <f t="shared" si="1120"/>
        <v>0</v>
      </c>
      <c r="MI1285" s="25">
        <f t="shared" si="1120"/>
        <v>0</v>
      </c>
      <c r="MJ1285" s="30"/>
      <c r="MK1285" s="30"/>
      <c r="ML1285" s="30"/>
      <c r="MM1285" s="25">
        <f t="shared" si="1121"/>
        <v>0</v>
      </c>
      <c r="MN1285" s="25">
        <f t="shared" si="1122"/>
        <v>0</v>
      </c>
      <c r="MO1285" s="25">
        <f t="shared" si="1123"/>
        <v>0</v>
      </c>
      <c r="MP1285" s="25">
        <f t="shared" si="1124"/>
        <v>0</v>
      </c>
      <c r="MQ1285" s="25">
        <f t="shared" si="1125"/>
        <v>0</v>
      </c>
      <c r="MR1285" s="25">
        <f t="shared" si="1126"/>
        <v>0</v>
      </c>
      <c r="MS1285" s="25">
        <f t="shared" si="1346"/>
        <v>0</v>
      </c>
      <c r="MT1285" s="25">
        <f t="shared" si="1347"/>
        <v>0</v>
      </c>
      <c r="MU1285" s="25">
        <f t="shared" si="1348"/>
        <v>0</v>
      </c>
      <c r="MV1285" s="25">
        <f t="shared" si="1349"/>
        <v>394.16</v>
      </c>
      <c r="MW1285" s="25">
        <f t="shared" si="1350"/>
        <v>327.33</v>
      </c>
      <c r="MX1285" s="25">
        <f t="shared" si="1351"/>
        <v>282.08999999999997</v>
      </c>
      <c r="MY1285" s="25">
        <f t="shared" si="1127"/>
        <v>0</v>
      </c>
      <c r="MZ1285" s="25">
        <f t="shared" si="1127"/>
        <v>0</v>
      </c>
      <c r="NA1285" s="25">
        <f t="shared" si="1127"/>
        <v>0</v>
      </c>
      <c r="NB1285" s="25">
        <f t="shared" si="1128"/>
        <v>0</v>
      </c>
      <c r="NC1285" s="25">
        <f t="shared" si="1128"/>
        <v>0</v>
      </c>
      <c r="ND1285" s="25">
        <f t="shared" si="1128"/>
        <v>0</v>
      </c>
      <c r="NE1285" s="30"/>
      <c r="NF1285" s="30"/>
      <c r="NG1285" s="30"/>
      <c r="NH1285" s="25">
        <f t="shared" si="1129"/>
        <v>0</v>
      </c>
      <c r="NI1285" s="25">
        <f t="shared" si="1130"/>
        <v>0</v>
      </c>
      <c r="NJ1285" s="25">
        <f t="shared" si="1131"/>
        <v>0</v>
      </c>
      <c r="NK1285" s="25">
        <f t="shared" si="1132"/>
        <v>0</v>
      </c>
      <c r="NL1285" s="25">
        <f t="shared" si="1133"/>
        <v>0</v>
      </c>
      <c r="NM1285" s="25">
        <f t="shared" si="1134"/>
        <v>0</v>
      </c>
      <c r="NN1285" s="25">
        <f t="shared" si="1352"/>
        <v>0</v>
      </c>
      <c r="NO1285" s="25">
        <f t="shared" si="1353"/>
        <v>0</v>
      </c>
      <c r="NP1285" s="25">
        <f t="shared" si="1354"/>
        <v>0</v>
      </c>
      <c r="NQ1285" s="25">
        <f t="shared" si="1355"/>
        <v>444.02</v>
      </c>
      <c r="NR1285" s="25">
        <f t="shared" si="1356"/>
        <v>396.37</v>
      </c>
      <c r="NS1285" s="25">
        <f t="shared" si="1357"/>
        <v>357.94</v>
      </c>
      <c r="NT1285" s="25">
        <f t="shared" si="1135"/>
        <v>0</v>
      </c>
      <c r="NU1285" s="25">
        <f t="shared" si="1135"/>
        <v>0</v>
      </c>
      <c r="NV1285" s="25">
        <f t="shared" si="1135"/>
        <v>0</v>
      </c>
      <c r="NW1285" s="25">
        <f t="shared" si="1136"/>
        <v>0</v>
      </c>
      <c r="NX1285" s="25">
        <f t="shared" si="1136"/>
        <v>0</v>
      </c>
      <c r="NY1285" s="25">
        <f t="shared" si="1136"/>
        <v>0</v>
      </c>
      <c r="NZ1285" s="30"/>
      <c r="OA1285" s="30"/>
      <c r="OB1285" s="30"/>
      <c r="OC1285" s="25">
        <f t="shared" si="1137"/>
        <v>0</v>
      </c>
      <c r="OD1285" s="25">
        <f t="shared" si="1138"/>
        <v>0</v>
      </c>
      <c r="OE1285" s="25">
        <f t="shared" si="1139"/>
        <v>0</v>
      </c>
      <c r="OF1285" s="25">
        <f t="shared" si="1140"/>
        <v>0</v>
      </c>
      <c r="OG1285" s="25">
        <f t="shared" si="1141"/>
        <v>0</v>
      </c>
      <c r="OH1285" s="25">
        <f t="shared" si="1142"/>
        <v>0</v>
      </c>
      <c r="OI1285" s="25">
        <f t="shared" si="1358"/>
        <v>0</v>
      </c>
      <c r="OJ1285" s="25">
        <f t="shared" si="1359"/>
        <v>0</v>
      </c>
      <c r="OK1285" s="25">
        <f t="shared" si="1360"/>
        <v>0</v>
      </c>
      <c r="OL1285" s="25">
        <f t="shared" si="1361"/>
        <v>477.15</v>
      </c>
      <c r="OM1285" s="25">
        <f t="shared" si="1362"/>
        <v>439.93</v>
      </c>
      <c r="ON1285" s="25">
        <f t="shared" si="1363"/>
        <v>411.82</v>
      </c>
      <c r="OO1285" s="25">
        <f t="shared" si="1143"/>
        <v>0</v>
      </c>
      <c r="OP1285" s="25">
        <f t="shared" si="1143"/>
        <v>0</v>
      </c>
      <c r="OQ1285" s="25">
        <f t="shared" si="1143"/>
        <v>0</v>
      </c>
      <c r="OR1285" s="25">
        <f t="shared" si="1144"/>
        <v>0</v>
      </c>
      <c r="OS1285" s="25">
        <f t="shared" si="1144"/>
        <v>0</v>
      </c>
      <c r="OT1285" s="25">
        <f t="shared" si="1144"/>
        <v>0</v>
      </c>
      <c r="OU1285" s="30"/>
      <c r="OV1285" s="30"/>
      <c r="OW1285" s="30"/>
      <c r="OX1285" s="25">
        <f t="shared" si="1145"/>
        <v>0</v>
      </c>
      <c r="OY1285" s="25">
        <f t="shared" si="1146"/>
        <v>0</v>
      </c>
      <c r="OZ1285" s="25">
        <f t="shared" si="1147"/>
        <v>0</v>
      </c>
      <c r="PA1285" s="25">
        <f t="shared" si="1148"/>
        <v>0</v>
      </c>
      <c r="PB1285" s="25">
        <f t="shared" si="1149"/>
        <v>0</v>
      </c>
      <c r="PC1285" s="25">
        <f t="shared" si="1150"/>
        <v>0</v>
      </c>
      <c r="PD1285" s="25">
        <f t="shared" si="1364"/>
        <v>0</v>
      </c>
      <c r="PE1285" s="25">
        <f t="shared" si="1365"/>
        <v>0</v>
      </c>
      <c r="PF1285" s="25">
        <f t="shared" si="1366"/>
        <v>0</v>
      </c>
      <c r="PG1285" s="25">
        <f t="shared" si="1367"/>
        <v>402.26</v>
      </c>
      <c r="PH1285" s="25">
        <f t="shared" si="1368"/>
        <v>370.67</v>
      </c>
      <c r="PI1285" s="25">
        <f t="shared" si="1369"/>
        <v>318.98</v>
      </c>
      <c r="PJ1285" s="25">
        <f t="shared" si="1151"/>
        <v>0</v>
      </c>
      <c r="PK1285" s="25">
        <f t="shared" si="1151"/>
        <v>0</v>
      </c>
      <c r="PL1285" s="25">
        <f t="shared" si="1151"/>
        <v>0</v>
      </c>
      <c r="PM1285" s="25">
        <f t="shared" si="1152"/>
        <v>0</v>
      </c>
      <c r="PN1285" s="25">
        <f t="shared" si="1152"/>
        <v>0</v>
      </c>
      <c r="PO1285" s="25">
        <f t="shared" si="1152"/>
        <v>0</v>
      </c>
      <c r="PP1285" s="30"/>
      <c r="PQ1285" s="30"/>
      <c r="PR1285" s="30"/>
      <c r="PS1285" s="25">
        <f t="shared" si="1153"/>
        <v>0</v>
      </c>
      <c r="PT1285" s="25">
        <f t="shared" si="1154"/>
        <v>0</v>
      </c>
      <c r="PU1285" s="25">
        <f t="shared" si="1155"/>
        <v>0</v>
      </c>
      <c r="PV1285" s="25">
        <f t="shared" si="1156"/>
        <v>0</v>
      </c>
      <c r="PW1285" s="25">
        <f t="shared" si="1157"/>
        <v>0</v>
      </c>
      <c r="PX1285" s="25">
        <f t="shared" si="1158"/>
        <v>0</v>
      </c>
      <c r="PY1285" s="25">
        <f t="shared" si="1370"/>
        <v>0</v>
      </c>
      <c r="PZ1285" s="25">
        <f t="shared" si="1371"/>
        <v>0</v>
      </c>
      <c r="QA1285" s="25">
        <f t="shared" si="1372"/>
        <v>0</v>
      </c>
      <c r="QB1285" s="25">
        <f t="shared" si="1373"/>
        <v>488.81</v>
      </c>
      <c r="QC1285" s="25">
        <f t="shared" si="1374"/>
        <v>436.42</v>
      </c>
      <c r="QD1285" s="25">
        <f t="shared" si="1375"/>
        <v>398.49</v>
      </c>
      <c r="QE1285" s="25">
        <f t="shared" si="1159"/>
        <v>0</v>
      </c>
      <c r="QF1285" s="25">
        <f t="shared" si="1159"/>
        <v>0</v>
      </c>
      <c r="QG1285" s="25">
        <f t="shared" si="1159"/>
        <v>0</v>
      </c>
      <c r="QH1285" s="25">
        <f t="shared" si="1160"/>
        <v>0</v>
      </c>
      <c r="QI1285" s="25">
        <f t="shared" si="1160"/>
        <v>0</v>
      </c>
      <c r="QJ1285" s="25">
        <f t="shared" si="1160"/>
        <v>0</v>
      </c>
      <c r="QK1285" s="30"/>
      <c r="QL1285" s="30"/>
      <c r="QM1285" s="30"/>
      <c r="QN1285" s="25">
        <f t="shared" si="1161"/>
        <v>0</v>
      </c>
      <c r="QO1285" s="25">
        <f t="shared" si="1162"/>
        <v>0</v>
      </c>
      <c r="QP1285" s="25">
        <f t="shared" si="1163"/>
        <v>0</v>
      </c>
      <c r="QQ1285" s="25">
        <f t="shared" si="1164"/>
        <v>0</v>
      </c>
      <c r="QR1285" s="25">
        <f t="shared" si="1165"/>
        <v>0</v>
      </c>
      <c r="QS1285" s="25">
        <f t="shared" si="1166"/>
        <v>0</v>
      </c>
      <c r="QT1285" s="25">
        <f t="shared" si="1376"/>
        <v>0</v>
      </c>
      <c r="QU1285" s="25">
        <f t="shared" si="1377"/>
        <v>0</v>
      </c>
      <c r="QV1285" s="25">
        <f t="shared" si="1378"/>
        <v>0</v>
      </c>
      <c r="QW1285" s="25">
        <f t="shared" si="1379"/>
        <v>328.7</v>
      </c>
      <c r="QX1285" s="25">
        <f t="shared" si="1380"/>
        <v>302.58999999999997</v>
      </c>
      <c r="QY1285" s="25">
        <f t="shared" si="1381"/>
        <v>265.64999999999998</v>
      </c>
      <c r="QZ1285" s="25">
        <f t="shared" si="1167"/>
        <v>0</v>
      </c>
      <c r="RA1285" s="25">
        <f t="shared" si="1167"/>
        <v>0</v>
      </c>
      <c r="RB1285" s="25">
        <f t="shared" si="1167"/>
        <v>0</v>
      </c>
      <c r="RC1285" s="25">
        <f t="shared" si="1168"/>
        <v>0</v>
      </c>
      <c r="RD1285" s="25">
        <f t="shared" si="1168"/>
        <v>0</v>
      </c>
      <c r="RE1285" s="25">
        <f t="shared" si="1168"/>
        <v>0</v>
      </c>
      <c r="RF1285" s="30"/>
      <c r="RG1285" s="30"/>
      <c r="RH1285" s="30"/>
      <c r="RI1285" s="25">
        <f t="shared" si="1169"/>
        <v>0</v>
      </c>
      <c r="RJ1285" s="25">
        <f t="shared" si="1170"/>
        <v>0</v>
      </c>
      <c r="RK1285" s="25">
        <f t="shared" si="1171"/>
        <v>0</v>
      </c>
      <c r="RL1285" s="25">
        <f t="shared" si="1172"/>
        <v>0</v>
      </c>
      <c r="RM1285" s="25">
        <f t="shared" si="1173"/>
        <v>0</v>
      </c>
      <c r="RN1285" s="25">
        <f t="shared" si="1174"/>
        <v>0</v>
      </c>
      <c r="RO1285" s="25">
        <f t="shared" si="1382"/>
        <v>0</v>
      </c>
      <c r="RP1285" s="25">
        <f t="shared" si="1383"/>
        <v>0</v>
      </c>
      <c r="RQ1285" s="25">
        <f t="shared" si="1384"/>
        <v>0</v>
      </c>
      <c r="RR1285" s="25">
        <f t="shared" si="1385"/>
        <v>387.16</v>
      </c>
      <c r="RS1285" s="25">
        <f t="shared" si="1386"/>
        <v>323.43</v>
      </c>
      <c r="RT1285" s="25">
        <f t="shared" si="1387"/>
        <v>285.64999999999998</v>
      </c>
      <c r="RU1285" s="25">
        <f t="shared" si="1175"/>
        <v>0</v>
      </c>
      <c r="RV1285" s="25">
        <f t="shared" si="1175"/>
        <v>0</v>
      </c>
      <c r="RW1285" s="25">
        <f t="shared" si="1175"/>
        <v>0</v>
      </c>
      <c r="RX1285" s="25">
        <f t="shared" si="1176"/>
        <v>0</v>
      </c>
      <c r="RY1285" s="25">
        <f t="shared" si="1176"/>
        <v>0</v>
      </c>
      <c r="RZ1285" s="25">
        <f t="shared" si="1176"/>
        <v>0</v>
      </c>
      <c r="SA1285" s="30"/>
      <c r="SB1285" s="30"/>
      <c r="SC1285" s="30"/>
      <c r="SD1285" s="25">
        <f t="shared" si="1177"/>
        <v>0</v>
      </c>
      <c r="SE1285" s="25">
        <f t="shared" si="1178"/>
        <v>0</v>
      </c>
      <c r="SF1285" s="25">
        <f t="shared" si="1179"/>
        <v>0</v>
      </c>
      <c r="SG1285" s="25">
        <f t="shared" si="1180"/>
        <v>0</v>
      </c>
      <c r="SH1285" s="25">
        <f t="shared" si="1181"/>
        <v>0</v>
      </c>
      <c r="SI1285" s="25">
        <f t="shared" si="1182"/>
        <v>0</v>
      </c>
      <c r="SJ1285" s="25">
        <f t="shared" si="1388"/>
        <v>0</v>
      </c>
      <c r="SK1285" s="25">
        <f t="shared" si="1389"/>
        <v>0</v>
      </c>
      <c r="SL1285" s="25">
        <f t="shared" si="1390"/>
        <v>0</v>
      </c>
      <c r="SM1285" s="25">
        <f t="shared" si="1391"/>
        <v>680.35</v>
      </c>
      <c r="SN1285" s="25">
        <f t="shared" si="1392"/>
        <v>574.54999999999995</v>
      </c>
      <c r="SO1285" s="25">
        <f t="shared" si="1393"/>
        <v>515.55999999999995</v>
      </c>
      <c r="SP1285" s="25">
        <f t="shared" si="1183"/>
        <v>0</v>
      </c>
      <c r="SQ1285" s="25">
        <f t="shared" si="1183"/>
        <v>0</v>
      </c>
      <c r="SR1285" s="25">
        <f t="shared" si="1183"/>
        <v>0</v>
      </c>
      <c r="SS1285" s="25">
        <f t="shared" si="1184"/>
        <v>0</v>
      </c>
      <c r="ST1285" s="25">
        <f t="shared" si="1184"/>
        <v>0</v>
      </c>
      <c r="SU1285" s="25">
        <f t="shared" si="1184"/>
        <v>0</v>
      </c>
      <c r="SV1285" s="30"/>
      <c r="SW1285" s="30"/>
      <c r="SX1285" s="30"/>
      <c r="SY1285" s="25">
        <f t="shared" si="1185"/>
        <v>0</v>
      </c>
      <c r="SZ1285" s="25">
        <f t="shared" si="1186"/>
        <v>0</v>
      </c>
      <c r="TA1285" s="25">
        <f t="shared" si="1187"/>
        <v>0</v>
      </c>
      <c r="TB1285" s="25">
        <f t="shared" si="1188"/>
        <v>0</v>
      </c>
      <c r="TC1285" s="25">
        <f t="shared" si="1189"/>
        <v>0</v>
      </c>
      <c r="TD1285" s="25">
        <f t="shared" si="1190"/>
        <v>0</v>
      </c>
      <c r="TE1285" s="25">
        <f t="shared" si="1394"/>
        <v>0</v>
      </c>
      <c r="TF1285" s="25">
        <f t="shared" si="1395"/>
        <v>0</v>
      </c>
      <c r="TG1285" s="25">
        <f t="shared" si="1396"/>
        <v>0</v>
      </c>
      <c r="TH1285" s="25">
        <f t="shared" si="1397"/>
        <v>408.16</v>
      </c>
      <c r="TI1285" s="25">
        <f t="shared" si="1398"/>
        <v>350.9</v>
      </c>
      <c r="TJ1285" s="25">
        <f t="shared" si="1399"/>
        <v>310.05</v>
      </c>
      <c r="TK1285" s="25">
        <f t="shared" si="1191"/>
        <v>0</v>
      </c>
      <c r="TL1285" s="25">
        <f t="shared" si="1191"/>
        <v>0</v>
      </c>
      <c r="TM1285" s="25">
        <f t="shared" si="1191"/>
        <v>0</v>
      </c>
      <c r="TN1285" s="25">
        <f t="shared" si="1192"/>
        <v>0</v>
      </c>
      <c r="TO1285" s="25">
        <f t="shared" si="1192"/>
        <v>0</v>
      </c>
      <c r="TP1285" s="25">
        <f t="shared" si="1192"/>
        <v>0</v>
      </c>
      <c r="TQ1285" s="30"/>
      <c r="TR1285" s="30"/>
      <c r="TS1285" s="30"/>
      <c r="TT1285" s="25">
        <f t="shared" si="1193"/>
        <v>0</v>
      </c>
      <c r="TU1285" s="25">
        <f t="shared" si="1194"/>
        <v>0</v>
      </c>
      <c r="TV1285" s="25">
        <f t="shared" si="1195"/>
        <v>0</v>
      </c>
      <c r="TW1285" s="25">
        <f t="shared" si="1196"/>
        <v>0</v>
      </c>
      <c r="TX1285" s="25">
        <f t="shared" si="1197"/>
        <v>0</v>
      </c>
      <c r="TY1285" s="25">
        <f t="shared" si="1198"/>
        <v>0</v>
      </c>
      <c r="TZ1285" s="25">
        <f t="shared" si="1400"/>
        <v>0</v>
      </c>
      <c r="UA1285" s="25">
        <f t="shared" si="1401"/>
        <v>0</v>
      </c>
      <c r="UB1285" s="25">
        <f t="shared" si="1402"/>
        <v>0</v>
      </c>
      <c r="UC1285" s="25">
        <f t="shared" si="1403"/>
        <v>467.8</v>
      </c>
      <c r="UD1285" s="25">
        <f t="shared" si="1404"/>
        <v>433.58</v>
      </c>
      <c r="UE1285" s="25">
        <f t="shared" si="1405"/>
        <v>390.41</v>
      </c>
      <c r="UF1285" s="25">
        <f t="shared" si="1199"/>
        <v>0</v>
      </c>
      <c r="UG1285" s="25">
        <f t="shared" si="1199"/>
        <v>0</v>
      </c>
      <c r="UH1285" s="25">
        <f t="shared" si="1199"/>
        <v>0</v>
      </c>
      <c r="UI1285" s="25">
        <f t="shared" si="1200"/>
        <v>0</v>
      </c>
      <c r="UJ1285" s="25">
        <f t="shared" si="1200"/>
        <v>0</v>
      </c>
      <c r="UK1285" s="25">
        <f t="shared" si="1200"/>
        <v>0</v>
      </c>
      <c r="UL1285" s="30"/>
      <c r="UM1285" s="30"/>
      <c r="UN1285" s="30"/>
      <c r="UO1285" s="25">
        <f t="shared" si="1201"/>
        <v>0</v>
      </c>
      <c r="UP1285" s="25">
        <f t="shared" si="1202"/>
        <v>0</v>
      </c>
      <c r="UQ1285" s="25">
        <f t="shared" si="1203"/>
        <v>0</v>
      </c>
      <c r="UR1285" s="25">
        <f t="shared" si="1204"/>
        <v>0</v>
      </c>
      <c r="US1285" s="25">
        <f t="shared" si="1205"/>
        <v>0</v>
      </c>
      <c r="UT1285" s="25">
        <f t="shared" si="1206"/>
        <v>0</v>
      </c>
      <c r="UU1285" s="25">
        <f t="shared" si="1406"/>
        <v>0</v>
      </c>
      <c r="UV1285" s="25">
        <f t="shared" si="1407"/>
        <v>0</v>
      </c>
      <c r="UW1285" s="25">
        <f t="shared" si="1408"/>
        <v>0</v>
      </c>
      <c r="UX1285" s="25">
        <f t="shared" si="1409"/>
        <v>221.43</v>
      </c>
      <c r="UY1285" s="25">
        <f t="shared" si="1410"/>
        <v>222.83</v>
      </c>
      <c r="UZ1285" s="25">
        <f t="shared" si="1411"/>
        <v>191.38</v>
      </c>
      <c r="VA1285" s="25">
        <f t="shared" si="1207"/>
        <v>0</v>
      </c>
      <c r="VB1285" s="25">
        <f t="shared" si="1207"/>
        <v>0</v>
      </c>
      <c r="VC1285" s="25">
        <f t="shared" si="1207"/>
        <v>0</v>
      </c>
      <c r="VD1285" s="25">
        <f t="shared" si="1208"/>
        <v>0</v>
      </c>
      <c r="VE1285" s="25">
        <f t="shared" si="1208"/>
        <v>0</v>
      </c>
      <c r="VF1285" s="25">
        <f t="shared" si="1208"/>
        <v>0</v>
      </c>
      <c r="VG1285" s="30"/>
      <c r="VH1285" s="30"/>
      <c r="VI1285" s="30"/>
      <c r="VJ1285" s="25">
        <f t="shared" si="1209"/>
        <v>0</v>
      </c>
      <c r="VK1285" s="25">
        <f t="shared" si="1210"/>
        <v>0</v>
      </c>
      <c r="VL1285" s="25">
        <f t="shared" si="1211"/>
        <v>0</v>
      </c>
      <c r="VM1285" s="25">
        <f t="shared" si="1212"/>
        <v>0</v>
      </c>
      <c r="VN1285" s="25">
        <f t="shared" si="1213"/>
        <v>0</v>
      </c>
      <c r="VO1285" s="25">
        <f t="shared" si="1214"/>
        <v>0</v>
      </c>
      <c r="VP1285" s="25">
        <f t="shared" si="1412"/>
        <v>0</v>
      </c>
      <c r="VQ1285" s="25">
        <f t="shared" si="1413"/>
        <v>0</v>
      </c>
      <c r="VR1285" s="25">
        <f t="shared" si="1414"/>
        <v>0</v>
      </c>
      <c r="VS1285" s="25">
        <f t="shared" si="1415"/>
        <v>298.18</v>
      </c>
      <c r="VT1285" s="25">
        <f t="shared" si="1416"/>
        <v>277.31</v>
      </c>
      <c r="VU1285" s="25">
        <f t="shared" si="1417"/>
        <v>242.85</v>
      </c>
      <c r="VV1285" s="25">
        <f t="shared" si="1215"/>
        <v>0</v>
      </c>
      <c r="VW1285" s="25">
        <f t="shared" si="1215"/>
        <v>0</v>
      </c>
      <c r="VX1285" s="25">
        <f t="shared" si="1215"/>
        <v>0</v>
      </c>
      <c r="VY1285" s="25">
        <f t="shared" si="1216"/>
        <v>0</v>
      </c>
      <c r="VZ1285" s="25">
        <f t="shared" si="1216"/>
        <v>0</v>
      </c>
      <c r="WA1285" s="25">
        <f t="shared" si="1216"/>
        <v>0</v>
      </c>
      <c r="WB1285" s="30"/>
      <c r="WC1285" s="30"/>
      <c r="WD1285" s="30"/>
      <c r="WE1285" s="25">
        <f t="shared" si="1217"/>
        <v>0</v>
      </c>
      <c r="WF1285" s="25">
        <f t="shared" si="1218"/>
        <v>0</v>
      </c>
      <c r="WG1285" s="25">
        <f t="shared" si="1219"/>
        <v>0</v>
      </c>
      <c r="WH1285" s="25">
        <f t="shared" si="1220"/>
        <v>0</v>
      </c>
      <c r="WI1285" s="25">
        <f t="shared" si="1221"/>
        <v>0</v>
      </c>
      <c r="WJ1285" s="25">
        <f t="shared" si="1222"/>
        <v>0</v>
      </c>
      <c r="WK1285" s="25">
        <f t="shared" si="1418"/>
        <v>0</v>
      </c>
      <c r="WL1285" s="25">
        <f t="shared" si="1419"/>
        <v>0</v>
      </c>
      <c r="WM1285" s="25">
        <f t="shared" si="1420"/>
        <v>0</v>
      </c>
      <c r="WN1285" s="25">
        <f t="shared" si="1421"/>
        <v>356.88</v>
      </c>
      <c r="WO1285" s="25">
        <f t="shared" si="1422"/>
        <v>320.23</v>
      </c>
      <c r="WP1285" s="25">
        <f t="shared" si="1423"/>
        <v>278.26</v>
      </c>
      <c r="WQ1285" s="25">
        <f t="shared" si="1223"/>
        <v>0</v>
      </c>
      <c r="WR1285" s="25">
        <f t="shared" si="1223"/>
        <v>0</v>
      </c>
      <c r="WS1285" s="25">
        <f t="shared" si="1223"/>
        <v>0</v>
      </c>
      <c r="WT1285" s="25">
        <f t="shared" si="1224"/>
        <v>0</v>
      </c>
      <c r="WU1285" s="25">
        <f t="shared" si="1224"/>
        <v>0</v>
      </c>
      <c r="WV1285" s="25">
        <f t="shared" si="1224"/>
        <v>0</v>
      </c>
      <c r="WW1285" s="30"/>
      <c r="WX1285" s="30"/>
      <c r="WY1285" s="30"/>
      <c r="WZ1285" s="25">
        <f t="shared" si="1225"/>
        <v>0</v>
      </c>
      <c r="XA1285" s="25">
        <f t="shared" si="1226"/>
        <v>0</v>
      </c>
      <c r="XB1285" s="25">
        <f t="shared" si="1227"/>
        <v>0</v>
      </c>
      <c r="XC1285" s="25">
        <f t="shared" si="1228"/>
        <v>0</v>
      </c>
      <c r="XD1285" s="25">
        <f t="shared" si="1229"/>
        <v>0</v>
      </c>
      <c r="XE1285" s="25">
        <f t="shared" si="1230"/>
        <v>0</v>
      </c>
      <c r="XF1285" s="25">
        <f t="shared" si="1424"/>
        <v>0</v>
      </c>
      <c r="XG1285" s="25">
        <f t="shared" si="1425"/>
        <v>0</v>
      </c>
      <c r="XH1285" s="25">
        <f t="shared" si="1426"/>
        <v>0</v>
      </c>
      <c r="XI1285" s="25">
        <f t="shared" si="1427"/>
        <v>254.98</v>
      </c>
      <c r="XJ1285" s="25">
        <f t="shared" si="1428"/>
        <v>240.3</v>
      </c>
      <c r="XK1285" s="25">
        <f t="shared" si="1429"/>
        <v>212.16</v>
      </c>
      <c r="XL1285" s="25">
        <f t="shared" si="1231"/>
        <v>0</v>
      </c>
      <c r="XM1285" s="25">
        <f t="shared" si="1231"/>
        <v>0</v>
      </c>
      <c r="XN1285" s="25">
        <f t="shared" si="1231"/>
        <v>0</v>
      </c>
      <c r="XO1285" s="25">
        <f t="shared" si="1232"/>
        <v>0</v>
      </c>
      <c r="XP1285" s="25">
        <f t="shared" si="1232"/>
        <v>0</v>
      </c>
      <c r="XQ1285" s="25">
        <f t="shared" si="1232"/>
        <v>0</v>
      </c>
      <c r="XR1285" s="30"/>
      <c r="XS1285" s="30"/>
      <c r="XT1285" s="30"/>
      <c r="XU1285" s="25">
        <f t="shared" si="1233"/>
        <v>0</v>
      </c>
      <c r="XV1285" s="25">
        <f t="shared" si="1234"/>
        <v>0</v>
      </c>
      <c r="XW1285" s="25">
        <f t="shared" si="1235"/>
        <v>0</v>
      </c>
      <c r="XX1285" s="25">
        <f t="shared" si="1236"/>
        <v>0</v>
      </c>
      <c r="XY1285" s="25">
        <f t="shared" si="1237"/>
        <v>0</v>
      </c>
      <c r="XZ1285" s="25">
        <f t="shared" si="1238"/>
        <v>0</v>
      </c>
      <c r="YA1285" s="25">
        <f t="shared" si="1430"/>
        <v>0</v>
      </c>
      <c r="YB1285" s="25">
        <f t="shared" si="1431"/>
        <v>0</v>
      </c>
      <c r="YC1285" s="25">
        <f t="shared" si="1432"/>
        <v>0</v>
      </c>
      <c r="YD1285" s="25">
        <f t="shared" si="1433"/>
        <v>0</v>
      </c>
      <c r="YE1285" s="25">
        <f t="shared" si="1434"/>
        <v>0</v>
      </c>
      <c r="YF1285" s="25">
        <f t="shared" si="1435"/>
        <v>0</v>
      </c>
      <c r="YG1285" s="25">
        <f t="shared" si="1239"/>
        <v>0</v>
      </c>
      <c r="YH1285" s="25">
        <f t="shared" si="1239"/>
        <v>0</v>
      </c>
      <c r="YI1285" s="25">
        <f t="shared" si="1239"/>
        <v>0</v>
      </c>
      <c r="YJ1285" s="25">
        <f t="shared" si="1240"/>
        <v>0</v>
      </c>
      <c r="YK1285" s="25">
        <f t="shared" si="1240"/>
        <v>0</v>
      </c>
      <c r="YL1285" s="25">
        <f t="shared" si="1240"/>
        <v>0</v>
      </c>
      <c r="YM1285" s="59">
        <f t="shared" si="1241"/>
        <v>0</v>
      </c>
      <c r="YN1285" s="59">
        <f t="shared" si="1241"/>
        <v>0</v>
      </c>
      <c r="YO1285" s="59">
        <f t="shared" si="1241"/>
        <v>0</v>
      </c>
      <c r="YP1285" s="25">
        <f t="shared" si="1242"/>
        <v>0</v>
      </c>
      <c r="YQ1285" s="25">
        <f t="shared" si="1243"/>
        <v>0</v>
      </c>
      <c r="YR1285" s="25">
        <f t="shared" si="1244"/>
        <v>0</v>
      </c>
      <c r="YS1285" s="25">
        <f t="shared" si="1245"/>
        <v>0</v>
      </c>
      <c r="YT1285" s="25">
        <f t="shared" si="1246"/>
        <v>0</v>
      </c>
      <c r="YU1285" s="25">
        <f t="shared" si="1247"/>
        <v>0</v>
      </c>
      <c r="YV1285" s="25">
        <f t="shared" si="1436"/>
        <v>0</v>
      </c>
      <c r="YW1285" s="25">
        <f t="shared" si="1437"/>
        <v>0</v>
      </c>
      <c r="YX1285" s="25">
        <f t="shared" si="1438"/>
        <v>0</v>
      </c>
      <c r="YY1285" s="25">
        <f t="shared" si="1439"/>
        <v>381.65</v>
      </c>
      <c r="YZ1285" s="25">
        <f t="shared" si="1440"/>
        <v>346.03</v>
      </c>
      <c r="ZA1285" s="25">
        <f t="shared" si="1441"/>
        <v>309.89999999999998</v>
      </c>
      <c r="ZB1285" s="25">
        <f t="shared" si="1248"/>
        <v>0</v>
      </c>
      <c r="ZC1285" s="25">
        <f t="shared" si="1248"/>
        <v>0</v>
      </c>
      <c r="ZD1285" s="25">
        <f t="shared" si="1248"/>
        <v>0</v>
      </c>
      <c r="ZE1285" s="25">
        <f t="shared" si="1249"/>
        <v>0</v>
      </c>
      <c r="ZF1285" s="25">
        <f t="shared" si="1249"/>
        <v>0</v>
      </c>
      <c r="ZG1285" s="25">
        <f t="shared" si="1249"/>
        <v>0</v>
      </c>
    </row>
    <row r="1286" spans="1:683" hidden="1">
      <c r="A1286" s="21" t="s">
        <v>148</v>
      </c>
      <c r="B1286" s="87"/>
      <c r="C1286" s="5"/>
      <c r="D1286" s="160"/>
      <c r="E1286" s="76"/>
      <c r="F1286" s="38">
        <f t="shared" si="991"/>
        <v>0</v>
      </c>
      <c r="G1286" s="38">
        <f t="shared" si="991"/>
        <v>0</v>
      </c>
      <c r="H1286" s="38">
        <f t="shared" si="991"/>
        <v>0</v>
      </c>
      <c r="I1286" s="25">
        <f t="shared" si="992"/>
        <v>469</v>
      </c>
      <c r="J1286" s="25">
        <f t="shared" si="992"/>
        <v>469</v>
      </c>
      <c r="K1286" s="25">
        <f t="shared" si="992"/>
        <v>469</v>
      </c>
      <c r="L1286" s="30"/>
      <c r="M1286" s="30"/>
      <c r="N1286" s="30"/>
      <c r="O1286" s="25">
        <f t="shared" si="993"/>
        <v>0</v>
      </c>
      <c r="P1286" s="25">
        <f t="shared" si="994"/>
        <v>0</v>
      </c>
      <c r="Q1286" s="25">
        <f t="shared" si="995"/>
        <v>0</v>
      </c>
      <c r="R1286" s="25">
        <f t="shared" si="996"/>
        <v>0</v>
      </c>
      <c r="S1286" s="25">
        <f t="shared" si="997"/>
        <v>0</v>
      </c>
      <c r="T1286" s="25">
        <f t="shared" si="998"/>
        <v>0</v>
      </c>
      <c r="U1286" s="25">
        <f t="shared" si="1250"/>
        <v>0</v>
      </c>
      <c r="V1286" s="25">
        <f t="shared" si="1251"/>
        <v>0</v>
      </c>
      <c r="W1286" s="25">
        <f t="shared" si="1252"/>
        <v>0</v>
      </c>
      <c r="X1286" s="25">
        <f t="shared" si="1253"/>
        <v>406.85</v>
      </c>
      <c r="Y1286" s="25">
        <f t="shared" si="1254"/>
        <v>369.05</v>
      </c>
      <c r="Z1286" s="25">
        <f t="shared" si="1255"/>
        <v>340.85</v>
      </c>
      <c r="AA1286" s="25">
        <f t="shared" si="999"/>
        <v>0</v>
      </c>
      <c r="AB1286" s="25">
        <f t="shared" si="999"/>
        <v>0</v>
      </c>
      <c r="AC1286" s="25">
        <f t="shared" si="999"/>
        <v>0</v>
      </c>
      <c r="AD1286" s="25">
        <f t="shared" si="1000"/>
        <v>0</v>
      </c>
      <c r="AE1286" s="25">
        <f t="shared" si="1000"/>
        <v>0</v>
      </c>
      <c r="AF1286" s="25">
        <f t="shared" si="1000"/>
        <v>0</v>
      </c>
      <c r="AG1286" s="30"/>
      <c r="AH1286" s="30"/>
      <c r="AI1286" s="30"/>
      <c r="AJ1286" s="25">
        <f t="shared" si="1001"/>
        <v>0</v>
      </c>
      <c r="AK1286" s="25">
        <f t="shared" si="1002"/>
        <v>0</v>
      </c>
      <c r="AL1286" s="25">
        <f t="shared" si="1003"/>
        <v>0</v>
      </c>
      <c r="AM1286" s="25">
        <f t="shared" si="1004"/>
        <v>0</v>
      </c>
      <c r="AN1286" s="25">
        <f t="shared" si="1005"/>
        <v>0</v>
      </c>
      <c r="AO1286" s="25">
        <f t="shared" si="1006"/>
        <v>0</v>
      </c>
      <c r="AP1286" s="25">
        <f t="shared" si="1256"/>
        <v>0</v>
      </c>
      <c r="AQ1286" s="25">
        <f t="shared" si="1257"/>
        <v>0</v>
      </c>
      <c r="AR1286" s="25">
        <f t="shared" si="1258"/>
        <v>0</v>
      </c>
      <c r="AS1286" s="25">
        <f t="shared" si="1259"/>
        <v>487.41</v>
      </c>
      <c r="AT1286" s="25">
        <f t="shared" si="1260"/>
        <v>478.48</v>
      </c>
      <c r="AU1286" s="25">
        <f t="shared" si="1261"/>
        <v>443.63</v>
      </c>
      <c r="AV1286" s="25">
        <f t="shared" si="1007"/>
        <v>0</v>
      </c>
      <c r="AW1286" s="25">
        <f t="shared" si="1007"/>
        <v>0</v>
      </c>
      <c r="AX1286" s="25">
        <f t="shared" si="1007"/>
        <v>0</v>
      </c>
      <c r="AY1286" s="25">
        <f t="shared" si="1008"/>
        <v>0</v>
      </c>
      <c r="AZ1286" s="25">
        <f t="shared" si="1008"/>
        <v>0</v>
      </c>
      <c r="BA1286" s="25">
        <f t="shared" si="1008"/>
        <v>0</v>
      </c>
      <c r="BB1286" s="30"/>
      <c r="BC1286" s="30"/>
      <c r="BD1286" s="30"/>
      <c r="BE1286" s="25">
        <f t="shared" si="1009"/>
        <v>0</v>
      </c>
      <c r="BF1286" s="25">
        <f t="shared" si="1010"/>
        <v>0</v>
      </c>
      <c r="BG1286" s="25">
        <f t="shared" si="1011"/>
        <v>0</v>
      </c>
      <c r="BH1286" s="25">
        <f t="shared" si="1012"/>
        <v>0</v>
      </c>
      <c r="BI1286" s="25">
        <f t="shared" si="1013"/>
        <v>0</v>
      </c>
      <c r="BJ1286" s="25">
        <f t="shared" si="1014"/>
        <v>0</v>
      </c>
      <c r="BK1286" s="25">
        <f t="shared" si="1262"/>
        <v>0</v>
      </c>
      <c r="BL1286" s="25">
        <f t="shared" si="1263"/>
        <v>0</v>
      </c>
      <c r="BM1286" s="25">
        <f t="shared" si="1264"/>
        <v>0</v>
      </c>
      <c r="BN1286" s="25">
        <f t="shared" si="1265"/>
        <v>309.75</v>
      </c>
      <c r="BO1286" s="25">
        <f t="shared" si="1266"/>
        <v>300.82</v>
      </c>
      <c r="BP1286" s="25">
        <f t="shared" si="1267"/>
        <v>271.58999999999997</v>
      </c>
      <c r="BQ1286" s="25">
        <f t="shared" si="1015"/>
        <v>0</v>
      </c>
      <c r="BR1286" s="25">
        <f t="shared" si="1015"/>
        <v>0</v>
      </c>
      <c r="BS1286" s="25">
        <f t="shared" si="1015"/>
        <v>0</v>
      </c>
      <c r="BT1286" s="25">
        <f t="shared" si="1016"/>
        <v>0</v>
      </c>
      <c r="BU1286" s="25">
        <f t="shared" si="1016"/>
        <v>0</v>
      </c>
      <c r="BV1286" s="25">
        <f t="shared" si="1016"/>
        <v>0</v>
      </c>
      <c r="BW1286" s="30"/>
      <c r="BX1286" s="30"/>
      <c r="BY1286" s="30"/>
      <c r="BZ1286" s="25">
        <f t="shared" si="1017"/>
        <v>0</v>
      </c>
      <c r="CA1286" s="25">
        <f t="shared" si="1018"/>
        <v>0</v>
      </c>
      <c r="CB1286" s="25">
        <f t="shared" si="1019"/>
        <v>0</v>
      </c>
      <c r="CC1286" s="25">
        <f t="shared" si="1020"/>
        <v>0</v>
      </c>
      <c r="CD1286" s="25">
        <f t="shared" si="1021"/>
        <v>0</v>
      </c>
      <c r="CE1286" s="25">
        <f t="shared" si="1022"/>
        <v>0</v>
      </c>
      <c r="CF1286" s="25">
        <f t="shared" si="1268"/>
        <v>0</v>
      </c>
      <c r="CG1286" s="25">
        <f t="shared" si="1269"/>
        <v>0</v>
      </c>
      <c r="CH1286" s="25">
        <f t="shared" si="1270"/>
        <v>0</v>
      </c>
      <c r="CI1286" s="25">
        <f t="shared" si="1271"/>
        <v>463.63</v>
      </c>
      <c r="CJ1286" s="25">
        <f t="shared" si="1272"/>
        <v>416.83</v>
      </c>
      <c r="CK1286" s="25">
        <f t="shared" si="1273"/>
        <v>390.33</v>
      </c>
      <c r="CL1286" s="25">
        <f t="shared" si="1023"/>
        <v>0</v>
      </c>
      <c r="CM1286" s="25">
        <f t="shared" si="1023"/>
        <v>0</v>
      </c>
      <c r="CN1286" s="25">
        <f t="shared" si="1023"/>
        <v>0</v>
      </c>
      <c r="CO1286" s="25">
        <f t="shared" si="1024"/>
        <v>0</v>
      </c>
      <c r="CP1286" s="25">
        <f t="shared" si="1024"/>
        <v>0</v>
      </c>
      <c r="CQ1286" s="25">
        <f t="shared" si="1024"/>
        <v>0</v>
      </c>
      <c r="CR1286" s="30"/>
      <c r="CS1286" s="30"/>
      <c r="CT1286" s="30"/>
      <c r="CU1286" s="25">
        <f t="shared" si="1025"/>
        <v>0</v>
      </c>
      <c r="CV1286" s="25">
        <f t="shared" si="1026"/>
        <v>0</v>
      </c>
      <c r="CW1286" s="25">
        <f t="shared" si="1027"/>
        <v>0</v>
      </c>
      <c r="CX1286" s="25">
        <f t="shared" si="1028"/>
        <v>0</v>
      </c>
      <c r="CY1286" s="25">
        <f t="shared" si="1029"/>
        <v>0</v>
      </c>
      <c r="CZ1286" s="25">
        <f t="shared" si="1030"/>
        <v>0</v>
      </c>
      <c r="DA1286" s="25">
        <f t="shared" si="1274"/>
        <v>0</v>
      </c>
      <c r="DB1286" s="25">
        <f t="shared" si="1275"/>
        <v>0</v>
      </c>
      <c r="DC1286" s="25">
        <f t="shared" si="1276"/>
        <v>0</v>
      </c>
      <c r="DD1286" s="25">
        <f t="shared" si="1277"/>
        <v>291.02999999999997</v>
      </c>
      <c r="DE1286" s="25">
        <f t="shared" si="1278"/>
        <v>255.72</v>
      </c>
      <c r="DF1286" s="25">
        <f t="shared" si="1279"/>
        <v>233.65</v>
      </c>
      <c r="DG1286" s="25">
        <f t="shared" si="1031"/>
        <v>0</v>
      </c>
      <c r="DH1286" s="25">
        <f t="shared" si="1031"/>
        <v>0</v>
      </c>
      <c r="DI1286" s="25">
        <f t="shared" si="1031"/>
        <v>0</v>
      </c>
      <c r="DJ1286" s="25">
        <f t="shared" si="1032"/>
        <v>0</v>
      </c>
      <c r="DK1286" s="25">
        <f t="shared" si="1032"/>
        <v>0</v>
      </c>
      <c r="DL1286" s="25">
        <f t="shared" si="1032"/>
        <v>0</v>
      </c>
      <c r="DM1286" s="30"/>
      <c r="DN1286" s="30"/>
      <c r="DO1286" s="30"/>
      <c r="DP1286" s="25">
        <f t="shared" si="1033"/>
        <v>0</v>
      </c>
      <c r="DQ1286" s="25">
        <f t="shared" si="1034"/>
        <v>0</v>
      </c>
      <c r="DR1286" s="25">
        <f t="shared" si="1035"/>
        <v>0</v>
      </c>
      <c r="DS1286" s="25">
        <f t="shared" si="1036"/>
        <v>0</v>
      </c>
      <c r="DT1286" s="25">
        <f t="shared" si="1037"/>
        <v>0</v>
      </c>
      <c r="DU1286" s="25">
        <f t="shared" si="1038"/>
        <v>0</v>
      </c>
      <c r="DV1286" s="25">
        <f t="shared" si="1280"/>
        <v>0</v>
      </c>
      <c r="DW1286" s="25">
        <f t="shared" si="1281"/>
        <v>0</v>
      </c>
      <c r="DX1286" s="25">
        <f t="shared" si="1282"/>
        <v>0</v>
      </c>
      <c r="DY1286" s="25">
        <f t="shared" si="1283"/>
        <v>421.36</v>
      </c>
      <c r="DZ1286" s="25">
        <f t="shared" si="1284"/>
        <v>351.75</v>
      </c>
      <c r="EA1286" s="25">
        <f t="shared" si="1285"/>
        <v>323.73</v>
      </c>
      <c r="EB1286" s="25">
        <f t="shared" si="1039"/>
        <v>0</v>
      </c>
      <c r="EC1286" s="25">
        <f t="shared" si="1039"/>
        <v>0</v>
      </c>
      <c r="ED1286" s="25">
        <f t="shared" si="1039"/>
        <v>0</v>
      </c>
      <c r="EE1286" s="25">
        <f t="shared" si="1040"/>
        <v>0</v>
      </c>
      <c r="EF1286" s="25">
        <f t="shared" si="1040"/>
        <v>0</v>
      </c>
      <c r="EG1286" s="25">
        <f t="shared" si="1040"/>
        <v>0</v>
      </c>
      <c r="EH1286" s="30"/>
      <c r="EI1286" s="30"/>
      <c r="EJ1286" s="30"/>
      <c r="EK1286" s="25">
        <f t="shared" si="1041"/>
        <v>0</v>
      </c>
      <c r="EL1286" s="25">
        <f t="shared" si="1042"/>
        <v>0</v>
      </c>
      <c r="EM1286" s="25">
        <f t="shared" si="1043"/>
        <v>0</v>
      </c>
      <c r="EN1286" s="25">
        <f t="shared" si="1044"/>
        <v>0</v>
      </c>
      <c r="EO1286" s="25">
        <f t="shared" si="1045"/>
        <v>0</v>
      </c>
      <c r="EP1286" s="25">
        <f t="shared" si="1046"/>
        <v>0</v>
      </c>
      <c r="EQ1286" s="25">
        <f t="shared" si="1286"/>
        <v>0</v>
      </c>
      <c r="ER1286" s="25">
        <f t="shared" si="1287"/>
        <v>0</v>
      </c>
      <c r="ES1286" s="25">
        <f t="shared" si="1288"/>
        <v>0</v>
      </c>
      <c r="ET1286" s="25">
        <f t="shared" si="1289"/>
        <v>368.37</v>
      </c>
      <c r="EU1286" s="25">
        <f t="shared" si="1290"/>
        <v>320.98</v>
      </c>
      <c r="EV1286" s="25">
        <f t="shared" si="1291"/>
        <v>290.35000000000002</v>
      </c>
      <c r="EW1286" s="25">
        <f t="shared" si="1047"/>
        <v>0</v>
      </c>
      <c r="EX1286" s="25">
        <f t="shared" si="1047"/>
        <v>0</v>
      </c>
      <c r="EY1286" s="25">
        <f t="shared" si="1047"/>
        <v>0</v>
      </c>
      <c r="EZ1286" s="25">
        <f t="shared" si="1048"/>
        <v>0</v>
      </c>
      <c r="FA1286" s="25">
        <f t="shared" si="1048"/>
        <v>0</v>
      </c>
      <c r="FB1286" s="25">
        <f t="shared" si="1048"/>
        <v>0</v>
      </c>
      <c r="FC1286" s="30"/>
      <c r="FD1286" s="30"/>
      <c r="FE1286" s="30"/>
      <c r="FF1286" s="25">
        <f t="shared" si="1049"/>
        <v>0</v>
      </c>
      <c r="FG1286" s="25">
        <f t="shared" si="1050"/>
        <v>0</v>
      </c>
      <c r="FH1286" s="25">
        <f t="shared" si="1051"/>
        <v>0</v>
      </c>
      <c r="FI1286" s="25">
        <f t="shared" si="1052"/>
        <v>0</v>
      </c>
      <c r="FJ1286" s="25">
        <f t="shared" si="1053"/>
        <v>0</v>
      </c>
      <c r="FK1286" s="25">
        <f t="shared" si="1054"/>
        <v>0</v>
      </c>
      <c r="FL1286" s="25">
        <f t="shared" si="1292"/>
        <v>0</v>
      </c>
      <c r="FM1286" s="25">
        <f t="shared" si="1293"/>
        <v>0</v>
      </c>
      <c r="FN1286" s="25">
        <f t="shared" si="1294"/>
        <v>0</v>
      </c>
      <c r="FO1286" s="25">
        <f t="shared" si="1295"/>
        <v>201.62</v>
      </c>
      <c r="FP1286" s="25">
        <f t="shared" si="1296"/>
        <v>226.01</v>
      </c>
      <c r="FQ1286" s="25">
        <f t="shared" si="1297"/>
        <v>197.67</v>
      </c>
      <c r="FR1286" s="25">
        <f t="shared" si="1055"/>
        <v>0</v>
      </c>
      <c r="FS1286" s="25">
        <f t="shared" si="1055"/>
        <v>0</v>
      </c>
      <c r="FT1286" s="25">
        <f t="shared" si="1055"/>
        <v>0</v>
      </c>
      <c r="FU1286" s="25">
        <f t="shared" si="1056"/>
        <v>0</v>
      </c>
      <c r="FV1286" s="25">
        <f t="shared" si="1056"/>
        <v>0</v>
      </c>
      <c r="FW1286" s="25">
        <f t="shared" si="1056"/>
        <v>0</v>
      </c>
      <c r="FX1286" s="30"/>
      <c r="FY1286" s="30"/>
      <c r="FZ1286" s="30"/>
      <c r="GA1286" s="25">
        <f t="shared" si="1057"/>
        <v>0</v>
      </c>
      <c r="GB1286" s="25">
        <f t="shared" si="1058"/>
        <v>0</v>
      </c>
      <c r="GC1286" s="25">
        <f t="shared" si="1059"/>
        <v>0</v>
      </c>
      <c r="GD1286" s="25">
        <f t="shared" si="1060"/>
        <v>0</v>
      </c>
      <c r="GE1286" s="25">
        <f t="shared" si="1061"/>
        <v>0</v>
      </c>
      <c r="GF1286" s="25">
        <f t="shared" si="1062"/>
        <v>0</v>
      </c>
      <c r="GG1286" s="25">
        <f t="shared" si="1298"/>
        <v>0</v>
      </c>
      <c r="GH1286" s="25">
        <f t="shared" si="1299"/>
        <v>0</v>
      </c>
      <c r="GI1286" s="25">
        <f t="shared" si="1300"/>
        <v>0</v>
      </c>
      <c r="GJ1286" s="25">
        <f t="shared" si="1301"/>
        <v>422.91</v>
      </c>
      <c r="GK1286" s="25">
        <f t="shared" si="1302"/>
        <v>373.9</v>
      </c>
      <c r="GL1286" s="25">
        <f t="shared" si="1303"/>
        <v>331.59</v>
      </c>
      <c r="GM1286" s="25">
        <f t="shared" si="1063"/>
        <v>0</v>
      </c>
      <c r="GN1286" s="25">
        <f t="shared" si="1063"/>
        <v>0</v>
      </c>
      <c r="GO1286" s="25">
        <f t="shared" si="1063"/>
        <v>0</v>
      </c>
      <c r="GP1286" s="25">
        <f t="shared" si="1064"/>
        <v>0</v>
      </c>
      <c r="GQ1286" s="25">
        <f t="shared" si="1064"/>
        <v>0</v>
      </c>
      <c r="GR1286" s="25">
        <f t="shared" si="1064"/>
        <v>0</v>
      </c>
      <c r="GS1286" s="30"/>
      <c r="GT1286" s="30"/>
      <c r="GU1286" s="30"/>
      <c r="GV1286" s="25">
        <f t="shared" si="1065"/>
        <v>0</v>
      </c>
      <c r="GW1286" s="25">
        <f t="shared" si="1066"/>
        <v>0</v>
      </c>
      <c r="GX1286" s="25">
        <f t="shared" si="1067"/>
        <v>0</v>
      </c>
      <c r="GY1286" s="25">
        <f t="shared" si="1068"/>
        <v>0</v>
      </c>
      <c r="GZ1286" s="25">
        <f t="shared" si="1069"/>
        <v>0</v>
      </c>
      <c r="HA1286" s="25">
        <f t="shared" si="1070"/>
        <v>0</v>
      </c>
      <c r="HB1286" s="25">
        <f t="shared" si="1304"/>
        <v>0</v>
      </c>
      <c r="HC1286" s="25">
        <f t="shared" si="1305"/>
        <v>0</v>
      </c>
      <c r="HD1286" s="25">
        <f t="shared" si="1306"/>
        <v>0</v>
      </c>
      <c r="HE1286" s="25">
        <f t="shared" si="1307"/>
        <v>377.72</v>
      </c>
      <c r="HF1286" s="25">
        <f t="shared" si="1308"/>
        <v>315.14999999999998</v>
      </c>
      <c r="HG1286" s="25">
        <f t="shared" si="1309"/>
        <v>274.56</v>
      </c>
      <c r="HH1286" s="25">
        <f t="shared" si="1071"/>
        <v>0</v>
      </c>
      <c r="HI1286" s="25">
        <f t="shared" si="1071"/>
        <v>0</v>
      </c>
      <c r="HJ1286" s="25">
        <f t="shared" si="1071"/>
        <v>0</v>
      </c>
      <c r="HK1286" s="25">
        <f t="shared" si="1072"/>
        <v>0</v>
      </c>
      <c r="HL1286" s="25">
        <f t="shared" si="1072"/>
        <v>0</v>
      </c>
      <c r="HM1286" s="25">
        <f t="shared" si="1072"/>
        <v>0</v>
      </c>
      <c r="HN1286" s="30"/>
      <c r="HO1286" s="30"/>
      <c r="HP1286" s="30"/>
      <c r="HQ1286" s="25">
        <f t="shared" si="1073"/>
        <v>0</v>
      </c>
      <c r="HR1286" s="25">
        <f t="shared" si="1074"/>
        <v>0</v>
      </c>
      <c r="HS1286" s="25">
        <f t="shared" si="1075"/>
        <v>0</v>
      </c>
      <c r="HT1286" s="25">
        <f t="shared" si="1076"/>
        <v>0</v>
      </c>
      <c r="HU1286" s="25">
        <f t="shared" si="1077"/>
        <v>0</v>
      </c>
      <c r="HV1286" s="25">
        <f t="shared" si="1078"/>
        <v>0</v>
      </c>
      <c r="HW1286" s="25">
        <f t="shared" si="1310"/>
        <v>0</v>
      </c>
      <c r="HX1286" s="25">
        <f t="shared" si="1311"/>
        <v>0</v>
      </c>
      <c r="HY1286" s="25">
        <f t="shared" si="1312"/>
        <v>0</v>
      </c>
      <c r="HZ1286" s="25">
        <f t="shared" si="1313"/>
        <v>368.59</v>
      </c>
      <c r="IA1286" s="25">
        <f t="shared" si="1314"/>
        <v>350.27</v>
      </c>
      <c r="IB1286" s="25">
        <f t="shared" si="1315"/>
        <v>315.55</v>
      </c>
      <c r="IC1286" s="25">
        <f t="shared" si="1079"/>
        <v>0</v>
      </c>
      <c r="ID1286" s="25">
        <f t="shared" si="1079"/>
        <v>0</v>
      </c>
      <c r="IE1286" s="25">
        <f t="shared" si="1079"/>
        <v>0</v>
      </c>
      <c r="IF1286" s="25">
        <f t="shared" si="1080"/>
        <v>0</v>
      </c>
      <c r="IG1286" s="25">
        <f t="shared" si="1080"/>
        <v>0</v>
      </c>
      <c r="IH1286" s="25">
        <f t="shared" si="1080"/>
        <v>0</v>
      </c>
      <c r="II1286" s="30"/>
      <c r="IJ1286" s="30"/>
      <c r="IK1286" s="30"/>
      <c r="IL1286" s="25">
        <f t="shared" si="1081"/>
        <v>0</v>
      </c>
      <c r="IM1286" s="25">
        <f t="shared" si="1082"/>
        <v>0</v>
      </c>
      <c r="IN1286" s="25">
        <f t="shared" si="1083"/>
        <v>0</v>
      </c>
      <c r="IO1286" s="25">
        <f t="shared" si="1084"/>
        <v>0</v>
      </c>
      <c r="IP1286" s="25">
        <f t="shared" si="1085"/>
        <v>0</v>
      </c>
      <c r="IQ1286" s="25">
        <f t="shared" si="1086"/>
        <v>0</v>
      </c>
      <c r="IR1286" s="25">
        <f t="shared" si="1316"/>
        <v>0</v>
      </c>
      <c r="IS1286" s="25">
        <f t="shared" si="1317"/>
        <v>0</v>
      </c>
      <c r="IT1286" s="25">
        <f t="shared" si="1318"/>
        <v>0</v>
      </c>
      <c r="IU1286" s="25">
        <f t="shared" si="1319"/>
        <v>1190.1199999999999</v>
      </c>
      <c r="IV1286" s="25">
        <f t="shared" si="1320"/>
        <v>1066.6600000000001</v>
      </c>
      <c r="IW1286" s="25">
        <f t="shared" si="1321"/>
        <v>1010.18</v>
      </c>
      <c r="IX1286" s="25">
        <f t="shared" si="1087"/>
        <v>0</v>
      </c>
      <c r="IY1286" s="25">
        <f t="shared" si="1087"/>
        <v>0</v>
      </c>
      <c r="IZ1286" s="25">
        <f t="shared" si="1087"/>
        <v>0</v>
      </c>
      <c r="JA1286" s="25">
        <f t="shared" si="1088"/>
        <v>0</v>
      </c>
      <c r="JB1286" s="25">
        <f t="shared" si="1088"/>
        <v>0</v>
      </c>
      <c r="JC1286" s="25">
        <f t="shared" si="1088"/>
        <v>0</v>
      </c>
      <c r="JD1286" s="30"/>
      <c r="JE1286" s="30"/>
      <c r="JF1286" s="30"/>
      <c r="JG1286" s="25">
        <f t="shared" si="1089"/>
        <v>0</v>
      </c>
      <c r="JH1286" s="25">
        <f t="shared" si="1090"/>
        <v>0</v>
      </c>
      <c r="JI1286" s="25">
        <f t="shared" si="1091"/>
        <v>0</v>
      </c>
      <c r="JJ1286" s="25">
        <f t="shared" si="1092"/>
        <v>0</v>
      </c>
      <c r="JK1286" s="25">
        <f t="shared" si="1093"/>
        <v>0</v>
      </c>
      <c r="JL1286" s="25">
        <f t="shared" si="1094"/>
        <v>0</v>
      </c>
      <c r="JM1286" s="25">
        <f t="shared" si="1322"/>
        <v>0</v>
      </c>
      <c r="JN1286" s="25">
        <f t="shared" si="1323"/>
        <v>0</v>
      </c>
      <c r="JO1286" s="25">
        <f t="shared" si="1324"/>
        <v>0</v>
      </c>
      <c r="JP1286" s="25">
        <f t="shared" si="1325"/>
        <v>312.85000000000002</v>
      </c>
      <c r="JQ1286" s="25">
        <f t="shared" si="1326"/>
        <v>273.2</v>
      </c>
      <c r="JR1286" s="25">
        <f t="shared" si="1327"/>
        <v>238.49</v>
      </c>
      <c r="JS1286" s="25">
        <f t="shared" si="1095"/>
        <v>0</v>
      </c>
      <c r="JT1286" s="25">
        <f t="shared" si="1095"/>
        <v>0</v>
      </c>
      <c r="JU1286" s="25">
        <f t="shared" si="1095"/>
        <v>0</v>
      </c>
      <c r="JV1286" s="25">
        <f t="shared" si="1096"/>
        <v>0</v>
      </c>
      <c r="JW1286" s="25">
        <f t="shared" si="1096"/>
        <v>0</v>
      </c>
      <c r="JX1286" s="25">
        <f t="shared" si="1096"/>
        <v>0</v>
      </c>
      <c r="JY1286" s="30"/>
      <c r="JZ1286" s="30"/>
      <c r="KA1286" s="30"/>
      <c r="KB1286" s="25">
        <f t="shared" si="1097"/>
        <v>0</v>
      </c>
      <c r="KC1286" s="25">
        <f t="shared" si="1098"/>
        <v>0</v>
      </c>
      <c r="KD1286" s="25">
        <f t="shared" si="1099"/>
        <v>0</v>
      </c>
      <c r="KE1286" s="25">
        <f t="shared" si="1100"/>
        <v>0</v>
      </c>
      <c r="KF1286" s="25">
        <f t="shared" si="1101"/>
        <v>0</v>
      </c>
      <c r="KG1286" s="25">
        <f t="shared" si="1102"/>
        <v>0</v>
      </c>
      <c r="KH1286" s="25">
        <f t="shared" si="1328"/>
        <v>0</v>
      </c>
      <c r="KI1286" s="25">
        <f t="shared" si="1329"/>
        <v>0</v>
      </c>
      <c r="KJ1286" s="25">
        <f t="shared" si="1330"/>
        <v>0</v>
      </c>
      <c r="KK1286" s="25">
        <f t="shared" si="1331"/>
        <v>271.54000000000002</v>
      </c>
      <c r="KL1286" s="25">
        <f t="shared" si="1332"/>
        <v>243.75</v>
      </c>
      <c r="KM1286" s="25">
        <f t="shared" si="1333"/>
        <v>216.49</v>
      </c>
      <c r="KN1286" s="25">
        <f t="shared" si="1103"/>
        <v>0</v>
      </c>
      <c r="KO1286" s="25">
        <f t="shared" si="1103"/>
        <v>0</v>
      </c>
      <c r="KP1286" s="25">
        <f t="shared" si="1103"/>
        <v>0</v>
      </c>
      <c r="KQ1286" s="25">
        <f t="shared" si="1104"/>
        <v>0</v>
      </c>
      <c r="KR1286" s="25">
        <f t="shared" si="1104"/>
        <v>0</v>
      </c>
      <c r="KS1286" s="25">
        <f t="shared" si="1104"/>
        <v>0</v>
      </c>
      <c r="KT1286" s="30"/>
      <c r="KU1286" s="30"/>
      <c r="KV1286" s="30"/>
      <c r="KW1286" s="25">
        <f t="shared" si="1105"/>
        <v>0</v>
      </c>
      <c r="KX1286" s="25">
        <f t="shared" si="1106"/>
        <v>0</v>
      </c>
      <c r="KY1286" s="25">
        <f t="shared" si="1107"/>
        <v>0</v>
      </c>
      <c r="KZ1286" s="25">
        <f t="shared" si="1108"/>
        <v>0</v>
      </c>
      <c r="LA1286" s="25">
        <f t="shared" si="1109"/>
        <v>0</v>
      </c>
      <c r="LB1286" s="25">
        <f t="shared" si="1110"/>
        <v>0</v>
      </c>
      <c r="LC1286" s="25">
        <f t="shared" si="1334"/>
        <v>0</v>
      </c>
      <c r="LD1286" s="25">
        <f t="shared" si="1335"/>
        <v>0</v>
      </c>
      <c r="LE1286" s="25">
        <f t="shared" si="1336"/>
        <v>0</v>
      </c>
      <c r="LF1286" s="25">
        <f t="shared" si="1337"/>
        <v>538.54</v>
      </c>
      <c r="LG1286" s="25">
        <f t="shared" si="1338"/>
        <v>519.17999999999995</v>
      </c>
      <c r="LH1286" s="25">
        <f t="shared" si="1339"/>
        <v>456.24</v>
      </c>
      <c r="LI1286" s="25">
        <f t="shared" si="1111"/>
        <v>0</v>
      </c>
      <c r="LJ1286" s="25">
        <f t="shared" si="1111"/>
        <v>0</v>
      </c>
      <c r="LK1286" s="25">
        <f t="shared" si="1111"/>
        <v>0</v>
      </c>
      <c r="LL1286" s="25">
        <f t="shared" si="1112"/>
        <v>0</v>
      </c>
      <c r="LM1286" s="25">
        <f t="shared" si="1112"/>
        <v>0</v>
      </c>
      <c r="LN1286" s="25">
        <f t="shared" si="1112"/>
        <v>0</v>
      </c>
      <c r="LO1286" s="30"/>
      <c r="LP1286" s="30"/>
      <c r="LQ1286" s="30"/>
      <c r="LR1286" s="25">
        <f t="shared" si="1113"/>
        <v>0</v>
      </c>
      <c r="LS1286" s="25">
        <f t="shared" si="1114"/>
        <v>0</v>
      </c>
      <c r="LT1286" s="25">
        <f t="shared" si="1115"/>
        <v>0</v>
      </c>
      <c r="LU1286" s="25">
        <f t="shared" si="1116"/>
        <v>0</v>
      </c>
      <c r="LV1286" s="25">
        <f t="shared" si="1117"/>
        <v>0</v>
      </c>
      <c r="LW1286" s="25">
        <f t="shared" si="1118"/>
        <v>0</v>
      </c>
      <c r="LX1286" s="25">
        <f t="shared" si="1340"/>
        <v>0</v>
      </c>
      <c r="LY1286" s="25">
        <f t="shared" si="1341"/>
        <v>0</v>
      </c>
      <c r="LZ1286" s="25">
        <f t="shared" si="1342"/>
        <v>0</v>
      </c>
      <c r="MA1286" s="25">
        <f t="shared" si="1343"/>
        <v>333.63</v>
      </c>
      <c r="MB1286" s="25">
        <f t="shared" si="1344"/>
        <v>297.33</v>
      </c>
      <c r="MC1286" s="25">
        <f t="shared" si="1345"/>
        <v>275.79000000000002</v>
      </c>
      <c r="MD1286" s="25">
        <f t="shared" si="1119"/>
        <v>0</v>
      </c>
      <c r="ME1286" s="25">
        <f t="shared" si="1119"/>
        <v>0</v>
      </c>
      <c r="MF1286" s="25">
        <f t="shared" si="1119"/>
        <v>0</v>
      </c>
      <c r="MG1286" s="25">
        <f t="shared" si="1120"/>
        <v>0</v>
      </c>
      <c r="MH1286" s="25">
        <f t="shared" si="1120"/>
        <v>0</v>
      </c>
      <c r="MI1286" s="25">
        <f t="shared" si="1120"/>
        <v>0</v>
      </c>
      <c r="MJ1286" s="30"/>
      <c r="MK1286" s="30"/>
      <c r="ML1286" s="30"/>
      <c r="MM1286" s="25">
        <f t="shared" si="1121"/>
        <v>0</v>
      </c>
      <c r="MN1286" s="25">
        <f t="shared" si="1122"/>
        <v>0</v>
      </c>
      <c r="MO1286" s="25">
        <f t="shared" si="1123"/>
        <v>0</v>
      </c>
      <c r="MP1286" s="25">
        <f t="shared" si="1124"/>
        <v>0</v>
      </c>
      <c r="MQ1286" s="25">
        <f t="shared" si="1125"/>
        <v>0</v>
      </c>
      <c r="MR1286" s="25">
        <f t="shared" si="1126"/>
        <v>0</v>
      </c>
      <c r="MS1286" s="25">
        <f t="shared" si="1346"/>
        <v>0</v>
      </c>
      <c r="MT1286" s="25">
        <f t="shared" si="1347"/>
        <v>0</v>
      </c>
      <c r="MU1286" s="25">
        <f t="shared" si="1348"/>
        <v>0</v>
      </c>
      <c r="MV1286" s="25">
        <f t="shared" si="1349"/>
        <v>394.16</v>
      </c>
      <c r="MW1286" s="25">
        <f t="shared" si="1350"/>
        <v>327.33</v>
      </c>
      <c r="MX1286" s="25">
        <f t="shared" si="1351"/>
        <v>282.08999999999997</v>
      </c>
      <c r="MY1286" s="25">
        <f t="shared" si="1127"/>
        <v>0</v>
      </c>
      <c r="MZ1286" s="25">
        <f t="shared" si="1127"/>
        <v>0</v>
      </c>
      <c r="NA1286" s="25">
        <f t="shared" si="1127"/>
        <v>0</v>
      </c>
      <c r="NB1286" s="25">
        <f t="shared" si="1128"/>
        <v>0</v>
      </c>
      <c r="NC1286" s="25">
        <f t="shared" si="1128"/>
        <v>0</v>
      </c>
      <c r="ND1286" s="25">
        <f t="shared" si="1128"/>
        <v>0</v>
      </c>
      <c r="NE1286" s="30"/>
      <c r="NF1286" s="30"/>
      <c r="NG1286" s="30"/>
      <c r="NH1286" s="25">
        <f t="shared" si="1129"/>
        <v>0</v>
      </c>
      <c r="NI1286" s="25">
        <f t="shared" si="1130"/>
        <v>0</v>
      </c>
      <c r="NJ1286" s="25">
        <f t="shared" si="1131"/>
        <v>0</v>
      </c>
      <c r="NK1286" s="25">
        <f t="shared" si="1132"/>
        <v>0</v>
      </c>
      <c r="NL1286" s="25">
        <f t="shared" si="1133"/>
        <v>0</v>
      </c>
      <c r="NM1286" s="25">
        <f t="shared" si="1134"/>
        <v>0</v>
      </c>
      <c r="NN1286" s="25">
        <f t="shared" si="1352"/>
        <v>0</v>
      </c>
      <c r="NO1286" s="25">
        <f t="shared" si="1353"/>
        <v>0</v>
      </c>
      <c r="NP1286" s="25">
        <f t="shared" si="1354"/>
        <v>0</v>
      </c>
      <c r="NQ1286" s="25">
        <f t="shared" si="1355"/>
        <v>444.02</v>
      </c>
      <c r="NR1286" s="25">
        <f t="shared" si="1356"/>
        <v>396.37</v>
      </c>
      <c r="NS1286" s="25">
        <f t="shared" si="1357"/>
        <v>357.94</v>
      </c>
      <c r="NT1286" s="25">
        <f t="shared" si="1135"/>
        <v>0</v>
      </c>
      <c r="NU1286" s="25">
        <f t="shared" si="1135"/>
        <v>0</v>
      </c>
      <c r="NV1286" s="25">
        <f t="shared" si="1135"/>
        <v>0</v>
      </c>
      <c r="NW1286" s="25">
        <f t="shared" si="1136"/>
        <v>0</v>
      </c>
      <c r="NX1286" s="25">
        <f t="shared" si="1136"/>
        <v>0</v>
      </c>
      <c r="NY1286" s="25">
        <f t="shared" si="1136"/>
        <v>0</v>
      </c>
      <c r="NZ1286" s="30"/>
      <c r="OA1286" s="30"/>
      <c r="OB1286" s="30"/>
      <c r="OC1286" s="25">
        <f t="shared" si="1137"/>
        <v>0</v>
      </c>
      <c r="OD1286" s="25">
        <f t="shared" si="1138"/>
        <v>0</v>
      </c>
      <c r="OE1286" s="25">
        <f t="shared" si="1139"/>
        <v>0</v>
      </c>
      <c r="OF1286" s="25">
        <f t="shared" si="1140"/>
        <v>0</v>
      </c>
      <c r="OG1286" s="25">
        <f t="shared" si="1141"/>
        <v>0</v>
      </c>
      <c r="OH1286" s="25">
        <f t="shared" si="1142"/>
        <v>0</v>
      </c>
      <c r="OI1286" s="25">
        <f t="shared" si="1358"/>
        <v>0</v>
      </c>
      <c r="OJ1286" s="25">
        <f t="shared" si="1359"/>
        <v>0</v>
      </c>
      <c r="OK1286" s="25">
        <f t="shared" si="1360"/>
        <v>0</v>
      </c>
      <c r="OL1286" s="25">
        <f t="shared" si="1361"/>
        <v>477.15</v>
      </c>
      <c r="OM1286" s="25">
        <f t="shared" si="1362"/>
        <v>439.93</v>
      </c>
      <c r="ON1286" s="25">
        <f t="shared" si="1363"/>
        <v>411.82</v>
      </c>
      <c r="OO1286" s="25">
        <f t="shared" si="1143"/>
        <v>0</v>
      </c>
      <c r="OP1286" s="25">
        <f t="shared" si="1143"/>
        <v>0</v>
      </c>
      <c r="OQ1286" s="25">
        <f t="shared" si="1143"/>
        <v>0</v>
      </c>
      <c r="OR1286" s="25">
        <f t="shared" si="1144"/>
        <v>0</v>
      </c>
      <c r="OS1286" s="25">
        <f t="shared" si="1144"/>
        <v>0</v>
      </c>
      <c r="OT1286" s="25">
        <f t="shared" si="1144"/>
        <v>0</v>
      </c>
      <c r="OU1286" s="30"/>
      <c r="OV1286" s="30"/>
      <c r="OW1286" s="30"/>
      <c r="OX1286" s="25">
        <f t="shared" si="1145"/>
        <v>0</v>
      </c>
      <c r="OY1286" s="25">
        <f t="shared" si="1146"/>
        <v>0</v>
      </c>
      <c r="OZ1286" s="25">
        <f t="shared" si="1147"/>
        <v>0</v>
      </c>
      <c r="PA1286" s="25">
        <f t="shared" si="1148"/>
        <v>0</v>
      </c>
      <c r="PB1286" s="25">
        <f t="shared" si="1149"/>
        <v>0</v>
      </c>
      <c r="PC1286" s="25">
        <f t="shared" si="1150"/>
        <v>0</v>
      </c>
      <c r="PD1286" s="25">
        <f t="shared" si="1364"/>
        <v>0</v>
      </c>
      <c r="PE1286" s="25">
        <f t="shared" si="1365"/>
        <v>0</v>
      </c>
      <c r="PF1286" s="25">
        <f t="shared" si="1366"/>
        <v>0</v>
      </c>
      <c r="PG1286" s="25">
        <f t="shared" si="1367"/>
        <v>402.26</v>
      </c>
      <c r="PH1286" s="25">
        <f t="shared" si="1368"/>
        <v>370.67</v>
      </c>
      <c r="PI1286" s="25">
        <f t="shared" si="1369"/>
        <v>318.98</v>
      </c>
      <c r="PJ1286" s="25">
        <f t="shared" si="1151"/>
        <v>0</v>
      </c>
      <c r="PK1286" s="25">
        <f t="shared" si="1151"/>
        <v>0</v>
      </c>
      <c r="PL1286" s="25">
        <f t="shared" si="1151"/>
        <v>0</v>
      </c>
      <c r="PM1286" s="25">
        <f t="shared" si="1152"/>
        <v>0</v>
      </c>
      <c r="PN1286" s="25">
        <f t="shared" si="1152"/>
        <v>0</v>
      </c>
      <c r="PO1286" s="25">
        <f t="shared" si="1152"/>
        <v>0</v>
      </c>
      <c r="PP1286" s="30"/>
      <c r="PQ1286" s="30"/>
      <c r="PR1286" s="30"/>
      <c r="PS1286" s="25">
        <f t="shared" si="1153"/>
        <v>0</v>
      </c>
      <c r="PT1286" s="25">
        <f t="shared" si="1154"/>
        <v>0</v>
      </c>
      <c r="PU1286" s="25">
        <f t="shared" si="1155"/>
        <v>0</v>
      </c>
      <c r="PV1286" s="25">
        <f t="shared" si="1156"/>
        <v>0</v>
      </c>
      <c r="PW1286" s="25">
        <f t="shared" si="1157"/>
        <v>0</v>
      </c>
      <c r="PX1286" s="25">
        <f t="shared" si="1158"/>
        <v>0</v>
      </c>
      <c r="PY1286" s="25">
        <f t="shared" si="1370"/>
        <v>0</v>
      </c>
      <c r="PZ1286" s="25">
        <f t="shared" si="1371"/>
        <v>0</v>
      </c>
      <c r="QA1286" s="25">
        <f t="shared" si="1372"/>
        <v>0</v>
      </c>
      <c r="QB1286" s="25">
        <f t="shared" si="1373"/>
        <v>488.81</v>
      </c>
      <c r="QC1286" s="25">
        <f t="shared" si="1374"/>
        <v>436.42</v>
      </c>
      <c r="QD1286" s="25">
        <f t="shared" si="1375"/>
        <v>398.49</v>
      </c>
      <c r="QE1286" s="25">
        <f t="shared" si="1159"/>
        <v>0</v>
      </c>
      <c r="QF1286" s="25">
        <f t="shared" si="1159"/>
        <v>0</v>
      </c>
      <c r="QG1286" s="25">
        <f t="shared" si="1159"/>
        <v>0</v>
      </c>
      <c r="QH1286" s="25">
        <f t="shared" si="1160"/>
        <v>0</v>
      </c>
      <c r="QI1286" s="25">
        <f t="shared" si="1160"/>
        <v>0</v>
      </c>
      <c r="QJ1286" s="25">
        <f t="shared" si="1160"/>
        <v>0</v>
      </c>
      <c r="QK1286" s="30"/>
      <c r="QL1286" s="30"/>
      <c r="QM1286" s="30"/>
      <c r="QN1286" s="25">
        <f t="shared" si="1161"/>
        <v>0</v>
      </c>
      <c r="QO1286" s="25">
        <f t="shared" si="1162"/>
        <v>0</v>
      </c>
      <c r="QP1286" s="25">
        <f t="shared" si="1163"/>
        <v>0</v>
      </c>
      <c r="QQ1286" s="25">
        <f t="shared" si="1164"/>
        <v>0</v>
      </c>
      <c r="QR1286" s="25">
        <f t="shared" si="1165"/>
        <v>0</v>
      </c>
      <c r="QS1286" s="25">
        <f t="shared" si="1166"/>
        <v>0</v>
      </c>
      <c r="QT1286" s="25">
        <f t="shared" si="1376"/>
        <v>0</v>
      </c>
      <c r="QU1286" s="25">
        <f t="shared" si="1377"/>
        <v>0</v>
      </c>
      <c r="QV1286" s="25">
        <f t="shared" si="1378"/>
        <v>0</v>
      </c>
      <c r="QW1286" s="25">
        <f t="shared" si="1379"/>
        <v>328.7</v>
      </c>
      <c r="QX1286" s="25">
        <f t="shared" si="1380"/>
        <v>302.58999999999997</v>
      </c>
      <c r="QY1286" s="25">
        <f t="shared" si="1381"/>
        <v>265.64999999999998</v>
      </c>
      <c r="QZ1286" s="25">
        <f t="shared" si="1167"/>
        <v>0</v>
      </c>
      <c r="RA1286" s="25">
        <f t="shared" si="1167"/>
        <v>0</v>
      </c>
      <c r="RB1286" s="25">
        <f t="shared" si="1167"/>
        <v>0</v>
      </c>
      <c r="RC1286" s="25">
        <f t="shared" si="1168"/>
        <v>0</v>
      </c>
      <c r="RD1286" s="25">
        <f t="shared" si="1168"/>
        <v>0</v>
      </c>
      <c r="RE1286" s="25">
        <f t="shared" si="1168"/>
        <v>0</v>
      </c>
      <c r="RF1286" s="30"/>
      <c r="RG1286" s="30"/>
      <c r="RH1286" s="30"/>
      <c r="RI1286" s="25">
        <f t="shared" si="1169"/>
        <v>0</v>
      </c>
      <c r="RJ1286" s="25">
        <f t="shared" si="1170"/>
        <v>0</v>
      </c>
      <c r="RK1286" s="25">
        <f t="shared" si="1171"/>
        <v>0</v>
      </c>
      <c r="RL1286" s="25">
        <f t="shared" si="1172"/>
        <v>0</v>
      </c>
      <c r="RM1286" s="25">
        <f t="shared" si="1173"/>
        <v>0</v>
      </c>
      <c r="RN1286" s="25">
        <f t="shared" si="1174"/>
        <v>0</v>
      </c>
      <c r="RO1286" s="25">
        <f t="shared" si="1382"/>
        <v>0</v>
      </c>
      <c r="RP1286" s="25">
        <f t="shared" si="1383"/>
        <v>0</v>
      </c>
      <c r="RQ1286" s="25">
        <f t="shared" si="1384"/>
        <v>0</v>
      </c>
      <c r="RR1286" s="25">
        <f t="shared" si="1385"/>
        <v>387.16</v>
      </c>
      <c r="RS1286" s="25">
        <f t="shared" si="1386"/>
        <v>323.43</v>
      </c>
      <c r="RT1286" s="25">
        <f t="shared" si="1387"/>
        <v>285.64999999999998</v>
      </c>
      <c r="RU1286" s="25">
        <f t="shared" si="1175"/>
        <v>0</v>
      </c>
      <c r="RV1286" s="25">
        <f t="shared" si="1175"/>
        <v>0</v>
      </c>
      <c r="RW1286" s="25">
        <f t="shared" si="1175"/>
        <v>0</v>
      </c>
      <c r="RX1286" s="25">
        <f t="shared" si="1176"/>
        <v>0</v>
      </c>
      <c r="RY1286" s="25">
        <f t="shared" si="1176"/>
        <v>0</v>
      </c>
      <c r="RZ1286" s="25">
        <f t="shared" si="1176"/>
        <v>0</v>
      </c>
      <c r="SA1286" s="30"/>
      <c r="SB1286" s="30"/>
      <c r="SC1286" s="30"/>
      <c r="SD1286" s="25">
        <f t="shared" si="1177"/>
        <v>0</v>
      </c>
      <c r="SE1286" s="25">
        <f t="shared" si="1178"/>
        <v>0</v>
      </c>
      <c r="SF1286" s="25">
        <f t="shared" si="1179"/>
        <v>0</v>
      </c>
      <c r="SG1286" s="25">
        <f t="shared" si="1180"/>
        <v>0</v>
      </c>
      <c r="SH1286" s="25">
        <f t="shared" si="1181"/>
        <v>0</v>
      </c>
      <c r="SI1286" s="25">
        <f t="shared" si="1182"/>
        <v>0</v>
      </c>
      <c r="SJ1286" s="25">
        <f t="shared" si="1388"/>
        <v>0</v>
      </c>
      <c r="SK1286" s="25">
        <f t="shared" si="1389"/>
        <v>0</v>
      </c>
      <c r="SL1286" s="25">
        <f t="shared" si="1390"/>
        <v>0</v>
      </c>
      <c r="SM1286" s="25">
        <f t="shared" si="1391"/>
        <v>680.35</v>
      </c>
      <c r="SN1286" s="25">
        <f t="shared" si="1392"/>
        <v>574.54999999999995</v>
      </c>
      <c r="SO1286" s="25">
        <f t="shared" si="1393"/>
        <v>515.55999999999995</v>
      </c>
      <c r="SP1286" s="25">
        <f t="shared" si="1183"/>
        <v>0</v>
      </c>
      <c r="SQ1286" s="25">
        <f t="shared" si="1183"/>
        <v>0</v>
      </c>
      <c r="SR1286" s="25">
        <f t="shared" si="1183"/>
        <v>0</v>
      </c>
      <c r="SS1286" s="25">
        <f t="shared" si="1184"/>
        <v>0</v>
      </c>
      <c r="ST1286" s="25">
        <f t="shared" si="1184"/>
        <v>0</v>
      </c>
      <c r="SU1286" s="25">
        <f t="shared" si="1184"/>
        <v>0</v>
      </c>
      <c r="SV1286" s="30"/>
      <c r="SW1286" s="30"/>
      <c r="SX1286" s="30"/>
      <c r="SY1286" s="25">
        <f t="shared" si="1185"/>
        <v>0</v>
      </c>
      <c r="SZ1286" s="25">
        <f t="shared" si="1186"/>
        <v>0</v>
      </c>
      <c r="TA1286" s="25">
        <f t="shared" si="1187"/>
        <v>0</v>
      </c>
      <c r="TB1286" s="25">
        <f t="shared" si="1188"/>
        <v>0</v>
      </c>
      <c r="TC1286" s="25">
        <f t="shared" si="1189"/>
        <v>0</v>
      </c>
      <c r="TD1286" s="25">
        <f t="shared" si="1190"/>
        <v>0</v>
      </c>
      <c r="TE1286" s="25">
        <f t="shared" si="1394"/>
        <v>0</v>
      </c>
      <c r="TF1286" s="25">
        <f t="shared" si="1395"/>
        <v>0</v>
      </c>
      <c r="TG1286" s="25">
        <f t="shared" si="1396"/>
        <v>0</v>
      </c>
      <c r="TH1286" s="25">
        <f t="shared" si="1397"/>
        <v>408.16</v>
      </c>
      <c r="TI1286" s="25">
        <f t="shared" si="1398"/>
        <v>350.9</v>
      </c>
      <c r="TJ1286" s="25">
        <f t="shared" si="1399"/>
        <v>310.05</v>
      </c>
      <c r="TK1286" s="25">
        <f t="shared" si="1191"/>
        <v>0</v>
      </c>
      <c r="TL1286" s="25">
        <f t="shared" si="1191"/>
        <v>0</v>
      </c>
      <c r="TM1286" s="25">
        <f t="shared" si="1191"/>
        <v>0</v>
      </c>
      <c r="TN1286" s="25">
        <f t="shared" si="1192"/>
        <v>0</v>
      </c>
      <c r="TO1286" s="25">
        <f t="shared" si="1192"/>
        <v>0</v>
      </c>
      <c r="TP1286" s="25">
        <f t="shared" si="1192"/>
        <v>0</v>
      </c>
      <c r="TQ1286" s="30"/>
      <c r="TR1286" s="30"/>
      <c r="TS1286" s="30"/>
      <c r="TT1286" s="25">
        <f t="shared" si="1193"/>
        <v>0</v>
      </c>
      <c r="TU1286" s="25">
        <f t="shared" si="1194"/>
        <v>0</v>
      </c>
      <c r="TV1286" s="25">
        <f t="shared" si="1195"/>
        <v>0</v>
      </c>
      <c r="TW1286" s="25">
        <f t="shared" si="1196"/>
        <v>0</v>
      </c>
      <c r="TX1286" s="25">
        <f t="shared" si="1197"/>
        <v>0</v>
      </c>
      <c r="TY1286" s="25">
        <f t="shared" si="1198"/>
        <v>0</v>
      </c>
      <c r="TZ1286" s="25">
        <f t="shared" si="1400"/>
        <v>0</v>
      </c>
      <c r="UA1286" s="25">
        <f t="shared" si="1401"/>
        <v>0</v>
      </c>
      <c r="UB1286" s="25">
        <f t="shared" si="1402"/>
        <v>0</v>
      </c>
      <c r="UC1286" s="25">
        <f t="shared" si="1403"/>
        <v>467.8</v>
      </c>
      <c r="UD1286" s="25">
        <f t="shared" si="1404"/>
        <v>433.58</v>
      </c>
      <c r="UE1286" s="25">
        <f t="shared" si="1405"/>
        <v>390.41</v>
      </c>
      <c r="UF1286" s="25">
        <f t="shared" si="1199"/>
        <v>0</v>
      </c>
      <c r="UG1286" s="25">
        <f t="shared" si="1199"/>
        <v>0</v>
      </c>
      <c r="UH1286" s="25">
        <f t="shared" si="1199"/>
        <v>0</v>
      </c>
      <c r="UI1286" s="25">
        <f t="shared" si="1200"/>
        <v>0</v>
      </c>
      <c r="UJ1286" s="25">
        <f t="shared" si="1200"/>
        <v>0</v>
      </c>
      <c r="UK1286" s="25">
        <f t="shared" si="1200"/>
        <v>0</v>
      </c>
      <c r="UL1286" s="30"/>
      <c r="UM1286" s="30"/>
      <c r="UN1286" s="30"/>
      <c r="UO1286" s="25">
        <f t="shared" si="1201"/>
        <v>0</v>
      </c>
      <c r="UP1286" s="25">
        <f t="shared" si="1202"/>
        <v>0</v>
      </c>
      <c r="UQ1286" s="25">
        <f t="shared" si="1203"/>
        <v>0</v>
      </c>
      <c r="UR1286" s="25">
        <f t="shared" si="1204"/>
        <v>0</v>
      </c>
      <c r="US1286" s="25">
        <f t="shared" si="1205"/>
        <v>0</v>
      </c>
      <c r="UT1286" s="25">
        <f t="shared" si="1206"/>
        <v>0</v>
      </c>
      <c r="UU1286" s="25">
        <f t="shared" si="1406"/>
        <v>0</v>
      </c>
      <c r="UV1286" s="25">
        <f t="shared" si="1407"/>
        <v>0</v>
      </c>
      <c r="UW1286" s="25">
        <f t="shared" si="1408"/>
        <v>0</v>
      </c>
      <c r="UX1286" s="25">
        <f t="shared" si="1409"/>
        <v>221.43</v>
      </c>
      <c r="UY1286" s="25">
        <f t="shared" si="1410"/>
        <v>222.83</v>
      </c>
      <c r="UZ1286" s="25">
        <f t="shared" si="1411"/>
        <v>191.38</v>
      </c>
      <c r="VA1286" s="25">
        <f t="shared" si="1207"/>
        <v>0</v>
      </c>
      <c r="VB1286" s="25">
        <f t="shared" si="1207"/>
        <v>0</v>
      </c>
      <c r="VC1286" s="25">
        <f t="shared" si="1207"/>
        <v>0</v>
      </c>
      <c r="VD1286" s="25">
        <f t="shared" si="1208"/>
        <v>0</v>
      </c>
      <c r="VE1286" s="25">
        <f t="shared" si="1208"/>
        <v>0</v>
      </c>
      <c r="VF1286" s="25">
        <f t="shared" si="1208"/>
        <v>0</v>
      </c>
      <c r="VG1286" s="30"/>
      <c r="VH1286" s="30"/>
      <c r="VI1286" s="30"/>
      <c r="VJ1286" s="25">
        <f t="shared" si="1209"/>
        <v>0</v>
      </c>
      <c r="VK1286" s="25">
        <f t="shared" si="1210"/>
        <v>0</v>
      </c>
      <c r="VL1286" s="25">
        <f t="shared" si="1211"/>
        <v>0</v>
      </c>
      <c r="VM1286" s="25">
        <f t="shared" si="1212"/>
        <v>0</v>
      </c>
      <c r="VN1286" s="25">
        <f t="shared" si="1213"/>
        <v>0</v>
      </c>
      <c r="VO1286" s="25">
        <f t="shared" si="1214"/>
        <v>0</v>
      </c>
      <c r="VP1286" s="25">
        <f t="shared" si="1412"/>
        <v>0</v>
      </c>
      <c r="VQ1286" s="25">
        <f t="shared" si="1413"/>
        <v>0</v>
      </c>
      <c r="VR1286" s="25">
        <f t="shared" si="1414"/>
        <v>0</v>
      </c>
      <c r="VS1286" s="25">
        <f t="shared" si="1415"/>
        <v>298.18</v>
      </c>
      <c r="VT1286" s="25">
        <f t="shared" si="1416"/>
        <v>277.31</v>
      </c>
      <c r="VU1286" s="25">
        <f t="shared" si="1417"/>
        <v>242.85</v>
      </c>
      <c r="VV1286" s="25">
        <f t="shared" si="1215"/>
        <v>0</v>
      </c>
      <c r="VW1286" s="25">
        <f t="shared" si="1215"/>
        <v>0</v>
      </c>
      <c r="VX1286" s="25">
        <f t="shared" si="1215"/>
        <v>0</v>
      </c>
      <c r="VY1286" s="25">
        <f t="shared" si="1216"/>
        <v>0</v>
      </c>
      <c r="VZ1286" s="25">
        <f t="shared" si="1216"/>
        <v>0</v>
      </c>
      <c r="WA1286" s="25">
        <f t="shared" si="1216"/>
        <v>0</v>
      </c>
      <c r="WB1286" s="30"/>
      <c r="WC1286" s="30"/>
      <c r="WD1286" s="30"/>
      <c r="WE1286" s="25">
        <f t="shared" si="1217"/>
        <v>0</v>
      </c>
      <c r="WF1286" s="25">
        <f t="shared" si="1218"/>
        <v>0</v>
      </c>
      <c r="WG1286" s="25">
        <f t="shared" si="1219"/>
        <v>0</v>
      </c>
      <c r="WH1286" s="25">
        <f t="shared" si="1220"/>
        <v>0</v>
      </c>
      <c r="WI1286" s="25">
        <f t="shared" si="1221"/>
        <v>0</v>
      </c>
      <c r="WJ1286" s="25">
        <f t="shared" si="1222"/>
        <v>0</v>
      </c>
      <c r="WK1286" s="25">
        <f t="shared" si="1418"/>
        <v>0</v>
      </c>
      <c r="WL1286" s="25">
        <f t="shared" si="1419"/>
        <v>0</v>
      </c>
      <c r="WM1286" s="25">
        <f t="shared" si="1420"/>
        <v>0</v>
      </c>
      <c r="WN1286" s="25">
        <f t="shared" si="1421"/>
        <v>356.88</v>
      </c>
      <c r="WO1286" s="25">
        <f t="shared" si="1422"/>
        <v>320.23</v>
      </c>
      <c r="WP1286" s="25">
        <f t="shared" si="1423"/>
        <v>278.26</v>
      </c>
      <c r="WQ1286" s="25">
        <f t="shared" si="1223"/>
        <v>0</v>
      </c>
      <c r="WR1286" s="25">
        <f t="shared" si="1223"/>
        <v>0</v>
      </c>
      <c r="WS1286" s="25">
        <f t="shared" si="1223"/>
        <v>0</v>
      </c>
      <c r="WT1286" s="25">
        <f t="shared" si="1224"/>
        <v>0</v>
      </c>
      <c r="WU1286" s="25">
        <f t="shared" si="1224"/>
        <v>0</v>
      </c>
      <c r="WV1286" s="25">
        <f t="shared" si="1224"/>
        <v>0</v>
      </c>
      <c r="WW1286" s="30"/>
      <c r="WX1286" s="30"/>
      <c r="WY1286" s="30"/>
      <c r="WZ1286" s="25">
        <f t="shared" si="1225"/>
        <v>0</v>
      </c>
      <c r="XA1286" s="25">
        <f t="shared" si="1226"/>
        <v>0</v>
      </c>
      <c r="XB1286" s="25">
        <f t="shared" si="1227"/>
        <v>0</v>
      </c>
      <c r="XC1286" s="25">
        <f t="shared" si="1228"/>
        <v>0</v>
      </c>
      <c r="XD1286" s="25">
        <f t="shared" si="1229"/>
        <v>0</v>
      </c>
      <c r="XE1286" s="25">
        <f t="shared" si="1230"/>
        <v>0</v>
      </c>
      <c r="XF1286" s="25">
        <f t="shared" si="1424"/>
        <v>0</v>
      </c>
      <c r="XG1286" s="25">
        <f t="shared" si="1425"/>
        <v>0</v>
      </c>
      <c r="XH1286" s="25">
        <f t="shared" si="1426"/>
        <v>0</v>
      </c>
      <c r="XI1286" s="25">
        <f t="shared" si="1427"/>
        <v>254.98</v>
      </c>
      <c r="XJ1286" s="25">
        <f t="shared" si="1428"/>
        <v>240.3</v>
      </c>
      <c r="XK1286" s="25">
        <f t="shared" si="1429"/>
        <v>212.16</v>
      </c>
      <c r="XL1286" s="25">
        <f t="shared" si="1231"/>
        <v>0</v>
      </c>
      <c r="XM1286" s="25">
        <f t="shared" si="1231"/>
        <v>0</v>
      </c>
      <c r="XN1286" s="25">
        <f t="shared" si="1231"/>
        <v>0</v>
      </c>
      <c r="XO1286" s="25">
        <f t="shared" si="1232"/>
        <v>0</v>
      </c>
      <c r="XP1286" s="25">
        <f t="shared" si="1232"/>
        <v>0</v>
      </c>
      <c r="XQ1286" s="25">
        <f t="shared" si="1232"/>
        <v>0</v>
      </c>
      <c r="XR1286" s="30"/>
      <c r="XS1286" s="30"/>
      <c r="XT1286" s="30"/>
      <c r="XU1286" s="25">
        <f t="shared" si="1233"/>
        <v>0</v>
      </c>
      <c r="XV1286" s="25">
        <f t="shared" si="1234"/>
        <v>0</v>
      </c>
      <c r="XW1286" s="25">
        <f t="shared" si="1235"/>
        <v>0</v>
      </c>
      <c r="XX1286" s="25">
        <f t="shared" si="1236"/>
        <v>0</v>
      </c>
      <c r="XY1286" s="25">
        <f t="shared" si="1237"/>
        <v>0</v>
      </c>
      <c r="XZ1286" s="25">
        <f t="shared" si="1238"/>
        <v>0</v>
      </c>
      <c r="YA1286" s="25">
        <f t="shared" si="1430"/>
        <v>0</v>
      </c>
      <c r="YB1286" s="25">
        <f t="shared" si="1431"/>
        <v>0</v>
      </c>
      <c r="YC1286" s="25">
        <f t="shared" si="1432"/>
        <v>0</v>
      </c>
      <c r="YD1286" s="25">
        <f t="shared" si="1433"/>
        <v>0</v>
      </c>
      <c r="YE1286" s="25">
        <f t="shared" si="1434"/>
        <v>0</v>
      </c>
      <c r="YF1286" s="25">
        <f t="shared" si="1435"/>
        <v>0</v>
      </c>
      <c r="YG1286" s="25">
        <f t="shared" si="1239"/>
        <v>0</v>
      </c>
      <c r="YH1286" s="25">
        <f t="shared" si="1239"/>
        <v>0</v>
      </c>
      <c r="YI1286" s="25">
        <f t="shared" si="1239"/>
        <v>0</v>
      </c>
      <c r="YJ1286" s="25">
        <f t="shared" si="1240"/>
        <v>0</v>
      </c>
      <c r="YK1286" s="25">
        <f t="shared" si="1240"/>
        <v>0</v>
      </c>
      <c r="YL1286" s="25">
        <f t="shared" si="1240"/>
        <v>0</v>
      </c>
      <c r="YM1286" s="59">
        <f t="shared" si="1241"/>
        <v>0</v>
      </c>
      <c r="YN1286" s="59">
        <f t="shared" si="1241"/>
        <v>0</v>
      </c>
      <c r="YO1286" s="59">
        <f t="shared" si="1241"/>
        <v>0</v>
      </c>
      <c r="YP1286" s="25">
        <f t="shared" si="1242"/>
        <v>0</v>
      </c>
      <c r="YQ1286" s="25">
        <f t="shared" si="1243"/>
        <v>0</v>
      </c>
      <c r="YR1286" s="25">
        <f t="shared" si="1244"/>
        <v>0</v>
      </c>
      <c r="YS1286" s="25">
        <f t="shared" si="1245"/>
        <v>0</v>
      </c>
      <c r="YT1286" s="25">
        <f t="shared" si="1246"/>
        <v>0</v>
      </c>
      <c r="YU1286" s="25">
        <f t="shared" si="1247"/>
        <v>0</v>
      </c>
      <c r="YV1286" s="25">
        <f t="shared" si="1436"/>
        <v>0</v>
      </c>
      <c r="YW1286" s="25">
        <f t="shared" si="1437"/>
        <v>0</v>
      </c>
      <c r="YX1286" s="25">
        <f t="shared" si="1438"/>
        <v>0</v>
      </c>
      <c r="YY1286" s="25">
        <f t="shared" si="1439"/>
        <v>381.65</v>
      </c>
      <c r="YZ1286" s="25">
        <f t="shared" si="1440"/>
        <v>346.03</v>
      </c>
      <c r="ZA1286" s="25">
        <f t="shared" si="1441"/>
        <v>309.89999999999998</v>
      </c>
      <c r="ZB1286" s="25">
        <f t="shared" si="1248"/>
        <v>0</v>
      </c>
      <c r="ZC1286" s="25">
        <f t="shared" si="1248"/>
        <v>0</v>
      </c>
      <c r="ZD1286" s="25">
        <f t="shared" si="1248"/>
        <v>0</v>
      </c>
      <c r="ZE1286" s="25">
        <f t="shared" si="1249"/>
        <v>0</v>
      </c>
      <c r="ZF1286" s="25">
        <f t="shared" si="1249"/>
        <v>0</v>
      </c>
      <c r="ZG1286" s="25">
        <f t="shared" si="1249"/>
        <v>0</v>
      </c>
    </row>
    <row r="1287" spans="1:683" s="71" customFormat="1" ht="41.25" customHeight="1">
      <c r="A1287" s="97" t="s">
        <v>140</v>
      </c>
      <c r="B1287" s="263"/>
    </row>
    <row r="1288" spans="1:683">
      <c r="A1288" s="169" t="s">
        <v>130</v>
      </c>
      <c r="B1288" s="34"/>
      <c r="C1288" s="41" t="s">
        <v>125</v>
      </c>
      <c r="D1288" s="316"/>
      <c r="E1288" s="317"/>
      <c r="F1288" s="98" t="s">
        <v>216</v>
      </c>
      <c r="G1288" s="98" t="s">
        <v>216</v>
      </c>
      <c r="H1288" s="98" t="s">
        <v>216</v>
      </c>
      <c r="I1288" s="98" t="s">
        <v>216</v>
      </c>
      <c r="J1288" s="98" t="s">
        <v>216</v>
      </c>
      <c r="K1288" s="98" t="s">
        <v>216</v>
      </c>
      <c r="L1288" s="57">
        <f t="shared" ref="L1288:N1288" si="1442">SUM(L1289:L1296)</f>
        <v>297</v>
      </c>
      <c r="M1288" s="57">
        <f t="shared" si="1442"/>
        <v>297</v>
      </c>
      <c r="N1288" s="57">
        <f t="shared" si="1442"/>
        <v>297</v>
      </c>
      <c r="O1288" s="57">
        <f t="shared" ref="O1288:T1288" si="1443">SUM(O1289:O1296)</f>
        <v>11483124</v>
      </c>
      <c r="P1288" s="57">
        <f t="shared" si="1443"/>
        <v>11558748</v>
      </c>
      <c r="Q1288" s="57">
        <f t="shared" si="1443"/>
        <v>11657340</v>
      </c>
      <c r="R1288" s="57">
        <f t="shared" si="1443"/>
        <v>764706.25</v>
      </c>
      <c r="S1288" s="57">
        <f t="shared" si="1443"/>
        <v>764706.25</v>
      </c>
      <c r="T1288" s="57">
        <f t="shared" si="1443"/>
        <v>764706.25</v>
      </c>
      <c r="U1288" s="98" t="s">
        <v>216</v>
      </c>
      <c r="V1288" s="98" t="s">
        <v>216</v>
      </c>
      <c r="W1288" s="98" t="s">
        <v>216</v>
      </c>
      <c r="X1288" s="98" t="s">
        <v>216</v>
      </c>
      <c r="Y1288" s="98" t="s">
        <v>216</v>
      </c>
      <c r="Z1288" s="98" t="s">
        <v>216</v>
      </c>
      <c r="AA1288" s="57">
        <f t="shared" ref="AA1288:AO1288" si="1444">SUM(AA1289:AA1296)</f>
        <v>12215951.67</v>
      </c>
      <c r="AB1288" s="57">
        <f t="shared" si="1444"/>
        <v>12883702.32</v>
      </c>
      <c r="AC1288" s="57">
        <f t="shared" si="1444"/>
        <v>13518064.07</v>
      </c>
      <c r="AD1288" s="57">
        <f t="shared" si="1444"/>
        <v>663375.47</v>
      </c>
      <c r="AE1288" s="57">
        <f t="shared" si="1444"/>
        <v>601738.79</v>
      </c>
      <c r="AF1288" s="57">
        <f t="shared" si="1444"/>
        <v>555760.05000000005</v>
      </c>
      <c r="AG1288" s="57">
        <f t="shared" si="1444"/>
        <v>523</v>
      </c>
      <c r="AH1288" s="57">
        <f t="shared" si="1444"/>
        <v>523</v>
      </c>
      <c r="AI1288" s="57">
        <f t="shared" si="1444"/>
        <v>523</v>
      </c>
      <c r="AJ1288" s="57">
        <f t="shared" si="1444"/>
        <v>18731510</v>
      </c>
      <c r="AK1288" s="57">
        <f t="shared" si="1444"/>
        <v>18855224</v>
      </c>
      <c r="AL1288" s="57">
        <f t="shared" si="1444"/>
        <v>19016522</v>
      </c>
      <c r="AM1288" s="57">
        <f t="shared" si="1444"/>
        <v>1346598.29</v>
      </c>
      <c r="AN1288" s="57">
        <f t="shared" si="1444"/>
        <v>1346598.29</v>
      </c>
      <c r="AO1288" s="57">
        <f t="shared" si="1444"/>
        <v>1346598.29</v>
      </c>
      <c r="AP1288" s="98" t="s">
        <v>216</v>
      </c>
      <c r="AQ1288" s="98" t="s">
        <v>216</v>
      </c>
      <c r="AR1288" s="98" t="s">
        <v>216</v>
      </c>
      <c r="AS1288" s="98" t="s">
        <v>216</v>
      </c>
      <c r="AT1288" s="98" t="s">
        <v>216</v>
      </c>
      <c r="AU1288" s="98" t="s">
        <v>216</v>
      </c>
      <c r="AV1288" s="57">
        <f t="shared" ref="AV1288:BJ1288" si="1445">SUM(AV1289:AV1296)</f>
        <v>19811122.82</v>
      </c>
      <c r="AW1288" s="57">
        <f t="shared" si="1445"/>
        <v>20891592.420000002</v>
      </c>
      <c r="AX1288" s="57">
        <f t="shared" si="1445"/>
        <v>21921681.039999999</v>
      </c>
      <c r="AY1288" s="57">
        <f t="shared" si="1445"/>
        <v>1399452.63</v>
      </c>
      <c r="AZ1288" s="57">
        <f t="shared" si="1445"/>
        <v>1373825.64</v>
      </c>
      <c r="BA1288" s="57">
        <f t="shared" si="1445"/>
        <v>1273760.1499999999</v>
      </c>
      <c r="BB1288" s="57">
        <f t="shared" si="1445"/>
        <v>364</v>
      </c>
      <c r="BC1288" s="57">
        <f t="shared" si="1445"/>
        <v>364</v>
      </c>
      <c r="BD1288" s="57">
        <f t="shared" si="1445"/>
        <v>364</v>
      </c>
      <c r="BE1288" s="57">
        <f t="shared" si="1445"/>
        <v>13095437</v>
      </c>
      <c r="BF1288" s="57">
        <f t="shared" si="1445"/>
        <v>13181468</v>
      </c>
      <c r="BG1288" s="57">
        <f t="shared" si="1445"/>
        <v>13293635</v>
      </c>
      <c r="BH1288" s="57">
        <f t="shared" si="1445"/>
        <v>937211.45</v>
      </c>
      <c r="BI1288" s="57">
        <f t="shared" si="1445"/>
        <v>937211.45</v>
      </c>
      <c r="BJ1288" s="57">
        <f t="shared" si="1445"/>
        <v>937211.45</v>
      </c>
      <c r="BK1288" s="98" t="s">
        <v>216</v>
      </c>
      <c r="BL1288" s="98" t="s">
        <v>216</v>
      </c>
      <c r="BM1288" s="98" t="s">
        <v>216</v>
      </c>
      <c r="BN1288" s="98" t="s">
        <v>216</v>
      </c>
      <c r="BO1288" s="98" t="s">
        <v>216</v>
      </c>
      <c r="BP1288" s="98" t="s">
        <v>216</v>
      </c>
      <c r="BQ1288" s="57">
        <f t="shared" ref="BQ1288:CE1288" si="1446">SUM(BQ1289:BQ1296)</f>
        <v>13814383.75</v>
      </c>
      <c r="BR1288" s="57">
        <f t="shared" si="1446"/>
        <v>14520367.380000001</v>
      </c>
      <c r="BS1288" s="57">
        <f t="shared" si="1446"/>
        <v>15187906.91</v>
      </c>
      <c r="BT1288" s="57">
        <f t="shared" si="1446"/>
        <v>618981.21</v>
      </c>
      <c r="BU1288" s="57">
        <f t="shared" si="1446"/>
        <v>601137.96</v>
      </c>
      <c r="BV1288" s="57">
        <f t="shared" si="1446"/>
        <v>542730.59</v>
      </c>
      <c r="BW1288" s="57">
        <f t="shared" si="1446"/>
        <v>302</v>
      </c>
      <c r="BX1288" s="57">
        <f t="shared" si="1446"/>
        <v>302</v>
      </c>
      <c r="BY1288" s="57">
        <f t="shared" si="1446"/>
        <v>302</v>
      </c>
      <c r="BZ1288" s="57">
        <f t="shared" si="1446"/>
        <v>11090452</v>
      </c>
      <c r="CA1288" s="57">
        <f t="shared" si="1446"/>
        <v>11161552</v>
      </c>
      <c r="CB1288" s="57">
        <f t="shared" si="1446"/>
        <v>11254252</v>
      </c>
      <c r="CC1288" s="57">
        <f t="shared" si="1446"/>
        <v>777575.14</v>
      </c>
      <c r="CD1288" s="57">
        <f t="shared" si="1446"/>
        <v>777575.14</v>
      </c>
      <c r="CE1288" s="57">
        <f t="shared" si="1446"/>
        <v>777575.14</v>
      </c>
      <c r="CF1288" s="98" t="s">
        <v>216</v>
      </c>
      <c r="CG1288" s="98" t="s">
        <v>216</v>
      </c>
      <c r="CH1288" s="98" t="s">
        <v>216</v>
      </c>
      <c r="CI1288" s="98" t="s">
        <v>216</v>
      </c>
      <c r="CJ1288" s="98" t="s">
        <v>216</v>
      </c>
      <c r="CK1288" s="98" t="s">
        <v>216</v>
      </c>
      <c r="CL1288" s="57">
        <f t="shared" ref="CL1288:CZ1288" si="1447">SUM(CL1289:CL1296)</f>
        <v>11699552.34</v>
      </c>
      <c r="CM1288" s="57">
        <f t="shared" si="1447"/>
        <v>12311723.02</v>
      </c>
      <c r="CN1288" s="57">
        <f t="shared" si="1447"/>
        <v>12896113.34</v>
      </c>
      <c r="CO1288" s="57">
        <f t="shared" si="1447"/>
        <v>768678.24</v>
      </c>
      <c r="CP1288" s="57">
        <f t="shared" si="1447"/>
        <v>691085.62</v>
      </c>
      <c r="CQ1288" s="57">
        <f t="shared" si="1447"/>
        <v>647147.78</v>
      </c>
      <c r="CR1288" s="57">
        <f t="shared" si="1447"/>
        <v>453</v>
      </c>
      <c r="CS1288" s="57">
        <f t="shared" si="1447"/>
        <v>453</v>
      </c>
      <c r="CT1288" s="57">
        <f t="shared" si="1447"/>
        <v>453</v>
      </c>
      <c r="CU1288" s="57">
        <f t="shared" si="1447"/>
        <v>19432010</v>
      </c>
      <c r="CV1288" s="57">
        <f t="shared" si="1447"/>
        <v>19558724</v>
      </c>
      <c r="CW1288" s="57">
        <f t="shared" si="1447"/>
        <v>19723910</v>
      </c>
      <c r="CX1288" s="57">
        <f t="shared" si="1447"/>
        <v>1166376.3500000001</v>
      </c>
      <c r="CY1288" s="57">
        <f t="shared" si="1447"/>
        <v>1166376.3500000001</v>
      </c>
      <c r="CZ1288" s="57">
        <f t="shared" si="1447"/>
        <v>1166376.3500000001</v>
      </c>
      <c r="DA1288" s="98" t="s">
        <v>216</v>
      </c>
      <c r="DB1288" s="98" t="s">
        <v>216</v>
      </c>
      <c r="DC1288" s="98" t="s">
        <v>216</v>
      </c>
      <c r="DD1288" s="98" t="s">
        <v>216</v>
      </c>
      <c r="DE1288" s="98" t="s">
        <v>216</v>
      </c>
      <c r="DF1288" s="98" t="s">
        <v>216</v>
      </c>
      <c r="DG1288" s="57">
        <f t="shared" ref="DG1288:DU1288" si="1448">SUM(DG1289:DG1296)</f>
        <v>20397180.649999999</v>
      </c>
      <c r="DH1288" s="57">
        <f t="shared" si="1448"/>
        <v>21383624.859999999</v>
      </c>
      <c r="DI1288" s="57">
        <f t="shared" si="1448"/>
        <v>22331386.629999999</v>
      </c>
      <c r="DJ1288" s="57">
        <f t="shared" si="1448"/>
        <v>723786.89</v>
      </c>
      <c r="DK1288" s="57">
        <f t="shared" si="1448"/>
        <v>635962.73</v>
      </c>
      <c r="DL1288" s="57">
        <f t="shared" si="1448"/>
        <v>581086.02</v>
      </c>
      <c r="DM1288" s="57">
        <f t="shared" si="1448"/>
        <v>299</v>
      </c>
      <c r="DN1288" s="57">
        <f t="shared" si="1448"/>
        <v>299</v>
      </c>
      <c r="DO1288" s="57">
        <f t="shared" si="1448"/>
        <v>299</v>
      </c>
      <c r="DP1288" s="57">
        <f t="shared" si="1448"/>
        <v>10791382</v>
      </c>
      <c r="DQ1288" s="57">
        <f t="shared" si="1448"/>
        <v>10862008</v>
      </c>
      <c r="DR1288" s="57">
        <f t="shared" si="1448"/>
        <v>10954090</v>
      </c>
      <c r="DS1288" s="57">
        <f t="shared" si="1448"/>
        <v>769852.05</v>
      </c>
      <c r="DT1288" s="57">
        <f t="shared" si="1448"/>
        <v>769852.05</v>
      </c>
      <c r="DU1288" s="57">
        <f t="shared" si="1448"/>
        <v>769852.05</v>
      </c>
      <c r="DV1288" s="98" t="s">
        <v>216</v>
      </c>
      <c r="DW1288" s="98" t="s">
        <v>216</v>
      </c>
      <c r="DX1288" s="98" t="s">
        <v>216</v>
      </c>
      <c r="DY1288" s="98" t="s">
        <v>216</v>
      </c>
      <c r="DZ1288" s="98" t="s">
        <v>216</v>
      </c>
      <c r="EA1288" s="98" t="s">
        <v>216</v>
      </c>
      <c r="EB1288" s="57">
        <f t="shared" ref="EB1288:EP1288" si="1449">SUM(EB1289:EB1296)</f>
        <v>11414491.66</v>
      </c>
      <c r="EC1288" s="57">
        <f t="shared" si="1449"/>
        <v>12036775.369999999</v>
      </c>
      <c r="ED1288" s="57">
        <f t="shared" si="1449"/>
        <v>12629360.01</v>
      </c>
      <c r="EE1288" s="57">
        <f t="shared" si="1449"/>
        <v>691654.7</v>
      </c>
      <c r="EF1288" s="57">
        <f t="shared" si="1449"/>
        <v>577383.06000000006</v>
      </c>
      <c r="EG1288" s="57">
        <f t="shared" si="1449"/>
        <v>531399.92000000004</v>
      </c>
      <c r="EH1288" s="57">
        <f t="shared" si="1449"/>
        <v>345</v>
      </c>
      <c r="EI1288" s="57">
        <f t="shared" si="1449"/>
        <v>345</v>
      </c>
      <c r="EJ1288" s="57">
        <f t="shared" si="1449"/>
        <v>345</v>
      </c>
      <c r="EK1288" s="57">
        <f t="shared" si="1449"/>
        <v>12807402</v>
      </c>
      <c r="EL1288" s="57">
        <f t="shared" si="1449"/>
        <v>12888456</v>
      </c>
      <c r="EM1288" s="57">
        <f t="shared" si="1449"/>
        <v>12994134</v>
      </c>
      <c r="EN1288" s="57">
        <f t="shared" si="1449"/>
        <v>888288.63</v>
      </c>
      <c r="EO1288" s="57">
        <f t="shared" si="1449"/>
        <v>888288.63</v>
      </c>
      <c r="EP1288" s="57">
        <f t="shared" si="1449"/>
        <v>888288.63</v>
      </c>
      <c r="EQ1288" s="98" t="s">
        <v>216</v>
      </c>
      <c r="ER1288" s="98" t="s">
        <v>216</v>
      </c>
      <c r="ES1288" s="98" t="s">
        <v>216</v>
      </c>
      <c r="ET1288" s="98" t="s">
        <v>216</v>
      </c>
      <c r="EU1288" s="98" t="s">
        <v>216</v>
      </c>
      <c r="EV1288" s="98" t="s">
        <v>216</v>
      </c>
      <c r="EW1288" s="57">
        <f t="shared" ref="EW1288:FK1288" si="1450">SUM(EW1289:EW1296)</f>
        <v>13574707.98</v>
      </c>
      <c r="EX1288" s="57">
        <f t="shared" si="1450"/>
        <v>14334217.65</v>
      </c>
      <c r="EY1288" s="57">
        <f t="shared" si="1450"/>
        <v>15055028.970000001</v>
      </c>
      <c r="EZ1288" s="57">
        <f t="shared" si="1450"/>
        <v>697690.71</v>
      </c>
      <c r="FA1288" s="57">
        <f t="shared" si="1450"/>
        <v>607932.42000000004</v>
      </c>
      <c r="FB1288" s="57">
        <f t="shared" si="1450"/>
        <v>549920.91</v>
      </c>
      <c r="FC1288" s="57">
        <f t="shared" si="1450"/>
        <v>389</v>
      </c>
      <c r="FD1288" s="57">
        <f t="shared" si="1450"/>
        <v>389</v>
      </c>
      <c r="FE1288" s="57">
        <f t="shared" si="1450"/>
        <v>389</v>
      </c>
      <c r="FF1288" s="57">
        <f t="shared" si="1450"/>
        <v>13932499</v>
      </c>
      <c r="FG1288" s="57">
        <f t="shared" si="1450"/>
        <v>14025566</v>
      </c>
      <c r="FH1288" s="57">
        <f t="shared" si="1450"/>
        <v>14146913</v>
      </c>
      <c r="FI1288" s="57">
        <f t="shared" si="1450"/>
        <v>1001604.6</v>
      </c>
      <c r="FJ1288" s="57">
        <f t="shared" si="1450"/>
        <v>1001604.6</v>
      </c>
      <c r="FK1288" s="57">
        <f t="shared" si="1450"/>
        <v>1001604.6</v>
      </c>
      <c r="FL1288" s="98" t="s">
        <v>216</v>
      </c>
      <c r="FM1288" s="98" t="s">
        <v>216</v>
      </c>
      <c r="FN1288" s="98" t="s">
        <v>216</v>
      </c>
      <c r="FO1288" s="98" t="s">
        <v>216</v>
      </c>
      <c r="FP1288" s="98" t="s">
        <v>216</v>
      </c>
      <c r="FQ1288" s="98" t="s">
        <v>216</v>
      </c>
      <c r="FR1288" s="57">
        <f t="shared" ref="FR1288:GF1288" si="1451">SUM(FR1289:FR1296)</f>
        <v>14832929.029999999</v>
      </c>
      <c r="FS1288" s="57">
        <f t="shared" si="1451"/>
        <v>15554810.220000001</v>
      </c>
      <c r="FT1288" s="57">
        <f t="shared" si="1451"/>
        <v>16245147.09</v>
      </c>
      <c r="FU1288" s="57">
        <f t="shared" si="1451"/>
        <v>430582.29</v>
      </c>
      <c r="FV1288" s="57">
        <f t="shared" si="1451"/>
        <v>482678.37</v>
      </c>
      <c r="FW1288" s="57">
        <f t="shared" si="1451"/>
        <v>422140.81</v>
      </c>
      <c r="FX1288" s="57">
        <f t="shared" si="1451"/>
        <v>495</v>
      </c>
      <c r="FY1288" s="57">
        <f t="shared" si="1451"/>
        <v>495</v>
      </c>
      <c r="FZ1288" s="57">
        <f t="shared" si="1451"/>
        <v>495</v>
      </c>
      <c r="GA1288" s="57">
        <f t="shared" si="1451"/>
        <v>17738994</v>
      </c>
      <c r="GB1288" s="57">
        <f t="shared" si="1451"/>
        <v>17856072</v>
      </c>
      <c r="GC1288" s="57">
        <f t="shared" si="1451"/>
        <v>18008718</v>
      </c>
      <c r="GD1288" s="57">
        <f t="shared" si="1451"/>
        <v>1274505.01</v>
      </c>
      <c r="GE1288" s="57">
        <f t="shared" si="1451"/>
        <v>1274505.01</v>
      </c>
      <c r="GF1288" s="57">
        <f t="shared" si="1451"/>
        <v>1274505.01</v>
      </c>
      <c r="GG1288" s="98" t="s">
        <v>216</v>
      </c>
      <c r="GH1288" s="98" t="s">
        <v>216</v>
      </c>
      <c r="GI1288" s="98" t="s">
        <v>216</v>
      </c>
      <c r="GJ1288" s="98" t="s">
        <v>216</v>
      </c>
      <c r="GK1288" s="98" t="s">
        <v>216</v>
      </c>
      <c r="GL1288" s="98" t="s">
        <v>216</v>
      </c>
      <c r="GM1288" s="57">
        <f t="shared" ref="GM1288:HA1288" si="1452">SUM(GM1289:GM1296)</f>
        <v>18627865.370000001</v>
      </c>
      <c r="GN1288" s="57">
        <f t="shared" si="1452"/>
        <v>19528975.399999999</v>
      </c>
      <c r="GO1288" s="57">
        <f t="shared" si="1452"/>
        <v>20391949.920000002</v>
      </c>
      <c r="GP1288" s="57">
        <f t="shared" si="1452"/>
        <v>1149250.33</v>
      </c>
      <c r="GQ1288" s="57">
        <f t="shared" si="1452"/>
        <v>1016070.7</v>
      </c>
      <c r="GR1288" s="57">
        <f t="shared" si="1452"/>
        <v>901102.1</v>
      </c>
      <c r="GS1288" s="57">
        <f t="shared" si="1452"/>
        <v>434</v>
      </c>
      <c r="GT1288" s="57">
        <f t="shared" si="1452"/>
        <v>434</v>
      </c>
      <c r="GU1288" s="57">
        <f t="shared" si="1452"/>
        <v>434</v>
      </c>
      <c r="GV1288" s="57">
        <f t="shared" si="1452"/>
        <v>19045749</v>
      </c>
      <c r="GW1288" s="57">
        <f t="shared" si="1452"/>
        <v>19169708</v>
      </c>
      <c r="GX1288" s="57">
        <f t="shared" si="1452"/>
        <v>19331315</v>
      </c>
      <c r="GY1288" s="57">
        <f t="shared" si="1452"/>
        <v>1117501.83</v>
      </c>
      <c r="GZ1288" s="57">
        <f t="shared" si="1452"/>
        <v>1117501.83</v>
      </c>
      <c r="HA1288" s="57">
        <f t="shared" si="1452"/>
        <v>1117501.83</v>
      </c>
      <c r="HB1288" s="98" t="s">
        <v>216</v>
      </c>
      <c r="HC1288" s="98" t="s">
        <v>216</v>
      </c>
      <c r="HD1288" s="98" t="s">
        <v>216</v>
      </c>
      <c r="HE1288" s="98" t="s">
        <v>216</v>
      </c>
      <c r="HF1288" s="98" t="s">
        <v>216</v>
      </c>
      <c r="HG1288" s="98" t="s">
        <v>216</v>
      </c>
      <c r="HH1288" s="57">
        <f t="shared" ref="HH1288:HV1288" si="1453">SUM(HH1289:HH1296)</f>
        <v>20276326.949999999</v>
      </c>
      <c r="HI1288" s="57">
        <f t="shared" si="1453"/>
        <v>21280341.789999999</v>
      </c>
      <c r="HJ1288" s="57">
        <f t="shared" si="1453"/>
        <v>22244385.039999999</v>
      </c>
      <c r="HK1288" s="57">
        <f t="shared" si="1453"/>
        <v>900009.18</v>
      </c>
      <c r="HL1288" s="57">
        <f t="shared" si="1453"/>
        <v>750926.68</v>
      </c>
      <c r="HM1288" s="57">
        <f t="shared" si="1453"/>
        <v>654200.9</v>
      </c>
      <c r="HN1288" s="57">
        <f t="shared" si="1453"/>
        <v>362</v>
      </c>
      <c r="HO1288" s="57">
        <f t="shared" si="1453"/>
        <v>362</v>
      </c>
      <c r="HP1288" s="57">
        <f t="shared" si="1453"/>
        <v>362</v>
      </c>
      <c r="HQ1288" s="57">
        <f t="shared" si="1453"/>
        <v>13024543</v>
      </c>
      <c r="HR1288" s="57">
        <f t="shared" si="1453"/>
        <v>13110100</v>
      </c>
      <c r="HS1288" s="57">
        <f t="shared" si="1453"/>
        <v>13221649</v>
      </c>
      <c r="HT1288" s="57">
        <f t="shared" si="1453"/>
        <v>932061.93</v>
      </c>
      <c r="HU1288" s="57">
        <f t="shared" si="1453"/>
        <v>932061.93</v>
      </c>
      <c r="HV1288" s="57">
        <f t="shared" si="1453"/>
        <v>932061.93</v>
      </c>
      <c r="HW1288" s="98" t="s">
        <v>216</v>
      </c>
      <c r="HX1288" s="98" t="s">
        <v>216</v>
      </c>
      <c r="HY1288" s="98" t="s">
        <v>216</v>
      </c>
      <c r="HZ1288" s="98" t="s">
        <v>216</v>
      </c>
      <c r="IA1288" s="98" t="s">
        <v>216</v>
      </c>
      <c r="IB1288" s="98" t="s">
        <v>216</v>
      </c>
      <c r="IC1288" s="57">
        <f t="shared" ref="IC1288:IQ1288" si="1454">SUM(IC1289:IC1296)</f>
        <v>13779189.01</v>
      </c>
      <c r="ID1288" s="57">
        <f t="shared" si="1454"/>
        <v>14526508.1</v>
      </c>
      <c r="IE1288" s="57">
        <f t="shared" si="1454"/>
        <v>15235796.960000001</v>
      </c>
      <c r="IF1288" s="57">
        <f t="shared" si="1454"/>
        <v>732520.55</v>
      </c>
      <c r="IG1288" s="57">
        <f t="shared" si="1454"/>
        <v>696099.78</v>
      </c>
      <c r="IH1288" s="57">
        <f t="shared" si="1454"/>
        <v>627102.66</v>
      </c>
      <c r="II1288" s="57">
        <f t="shared" si="1454"/>
        <v>330</v>
      </c>
      <c r="IJ1288" s="57">
        <f t="shared" si="1454"/>
        <v>330</v>
      </c>
      <c r="IK1288" s="57">
        <f t="shared" si="1454"/>
        <v>330</v>
      </c>
      <c r="IL1288" s="57">
        <f t="shared" si="1454"/>
        <v>18752828</v>
      </c>
      <c r="IM1288" s="57">
        <f t="shared" si="1454"/>
        <v>18885116</v>
      </c>
      <c r="IN1288" s="57">
        <f t="shared" si="1454"/>
        <v>19057763</v>
      </c>
      <c r="IO1288" s="57">
        <f t="shared" si="1454"/>
        <v>850011.33</v>
      </c>
      <c r="IP1288" s="57">
        <f t="shared" si="1454"/>
        <v>850011.33</v>
      </c>
      <c r="IQ1288" s="57">
        <f t="shared" si="1454"/>
        <v>850011.33</v>
      </c>
      <c r="IR1288" s="98" t="s">
        <v>216</v>
      </c>
      <c r="IS1288" s="98" t="s">
        <v>216</v>
      </c>
      <c r="IT1288" s="98" t="s">
        <v>216</v>
      </c>
      <c r="IU1288" s="98" t="s">
        <v>216</v>
      </c>
      <c r="IV1288" s="98" t="s">
        <v>216</v>
      </c>
      <c r="IW1288" s="98" t="s">
        <v>216</v>
      </c>
      <c r="IX1288" s="57">
        <f t="shared" ref="IX1288:JL1288" si="1455">SUM(IX1289:IX1296)</f>
        <v>19613262.710000001</v>
      </c>
      <c r="IY1288" s="57">
        <f t="shared" si="1455"/>
        <v>20521141.27</v>
      </c>
      <c r="IZ1288" s="57">
        <f t="shared" si="1455"/>
        <v>21403522.859999999</v>
      </c>
      <c r="JA1288" s="57">
        <f t="shared" si="1455"/>
        <v>2156955.75</v>
      </c>
      <c r="JB1288" s="57">
        <f t="shared" si="1455"/>
        <v>1933213.33</v>
      </c>
      <c r="JC1288" s="57">
        <f t="shared" si="1455"/>
        <v>1830849.76</v>
      </c>
      <c r="JD1288" s="57">
        <f t="shared" si="1455"/>
        <v>347</v>
      </c>
      <c r="JE1288" s="57">
        <f t="shared" si="1455"/>
        <v>347</v>
      </c>
      <c r="JF1288" s="57">
        <f t="shared" si="1455"/>
        <v>347</v>
      </c>
      <c r="JG1288" s="57">
        <f t="shared" si="1455"/>
        <v>14918202</v>
      </c>
      <c r="JH1288" s="57">
        <f t="shared" si="1455"/>
        <v>15009507</v>
      </c>
      <c r="JI1288" s="57">
        <f t="shared" si="1455"/>
        <v>15128538</v>
      </c>
      <c r="JJ1288" s="57">
        <f t="shared" si="1455"/>
        <v>893441.71</v>
      </c>
      <c r="JK1288" s="57">
        <f t="shared" si="1455"/>
        <v>893441.71</v>
      </c>
      <c r="JL1288" s="57">
        <f t="shared" si="1455"/>
        <v>893441.71</v>
      </c>
      <c r="JM1288" s="98" t="s">
        <v>216</v>
      </c>
      <c r="JN1288" s="98" t="s">
        <v>216</v>
      </c>
      <c r="JO1288" s="98" t="s">
        <v>216</v>
      </c>
      <c r="JP1288" s="98" t="s">
        <v>216</v>
      </c>
      <c r="JQ1288" s="98" t="s">
        <v>216</v>
      </c>
      <c r="JR1288" s="98" t="s">
        <v>216</v>
      </c>
      <c r="JS1288" s="57">
        <f t="shared" ref="JS1288:KG1288" si="1456">SUM(JS1289:JS1296)</f>
        <v>15718984.189999999</v>
      </c>
      <c r="JT1288" s="57">
        <f t="shared" si="1456"/>
        <v>16523244.220000001</v>
      </c>
      <c r="JU1288" s="57">
        <f t="shared" si="1456"/>
        <v>17290905.879999999</v>
      </c>
      <c r="JV1288" s="57">
        <f t="shared" si="1456"/>
        <v>595986.47</v>
      </c>
      <c r="JW1288" s="57">
        <f t="shared" si="1456"/>
        <v>520437.54</v>
      </c>
      <c r="JX1288" s="57">
        <f t="shared" si="1456"/>
        <v>454330.59</v>
      </c>
      <c r="JY1288" s="57">
        <f t="shared" si="1456"/>
        <v>414</v>
      </c>
      <c r="JZ1288" s="57">
        <f t="shared" si="1456"/>
        <v>414</v>
      </c>
      <c r="KA1288" s="57">
        <f t="shared" si="1456"/>
        <v>414</v>
      </c>
      <c r="KB1288" s="57">
        <f t="shared" si="1456"/>
        <v>16659666</v>
      </c>
      <c r="KC1288" s="57">
        <f t="shared" si="1456"/>
        <v>16767086</v>
      </c>
      <c r="KD1288" s="57">
        <f t="shared" si="1456"/>
        <v>16907132</v>
      </c>
      <c r="KE1288" s="57">
        <f t="shared" si="1456"/>
        <v>1065965.06</v>
      </c>
      <c r="KF1288" s="57">
        <f t="shared" si="1456"/>
        <v>1065965.06</v>
      </c>
      <c r="KG1288" s="57">
        <f t="shared" si="1456"/>
        <v>1065965.06</v>
      </c>
      <c r="KH1288" s="98" t="s">
        <v>216</v>
      </c>
      <c r="KI1288" s="98" t="s">
        <v>216</v>
      </c>
      <c r="KJ1288" s="98" t="s">
        <v>216</v>
      </c>
      <c r="KK1288" s="98" t="s">
        <v>216</v>
      </c>
      <c r="KL1288" s="98" t="s">
        <v>216</v>
      </c>
      <c r="KM1288" s="98" t="s">
        <v>216</v>
      </c>
      <c r="KN1288" s="57">
        <f t="shared" ref="KN1288:LB1288" si="1457">SUM(KN1289:KN1296)</f>
        <v>17563133.370000001</v>
      </c>
      <c r="KO1288" s="57">
        <f t="shared" si="1457"/>
        <v>18513759.210000001</v>
      </c>
      <c r="KP1288" s="57">
        <f t="shared" si="1457"/>
        <v>19420433.73</v>
      </c>
      <c r="KQ1288" s="57">
        <f t="shared" si="1457"/>
        <v>617170.57999999996</v>
      </c>
      <c r="KR1288" s="57">
        <f t="shared" si="1457"/>
        <v>553997.43000000005</v>
      </c>
      <c r="KS1288" s="57">
        <f t="shared" si="1457"/>
        <v>492041.69</v>
      </c>
      <c r="KT1288" s="57">
        <f t="shared" si="1457"/>
        <v>393</v>
      </c>
      <c r="KU1288" s="57">
        <f t="shared" si="1457"/>
        <v>393</v>
      </c>
      <c r="KV1288" s="57">
        <f t="shared" si="1457"/>
        <v>393</v>
      </c>
      <c r="KW1288" s="57">
        <f t="shared" si="1457"/>
        <v>14773395</v>
      </c>
      <c r="KX1288" s="57">
        <f t="shared" si="1457"/>
        <v>14866025</v>
      </c>
      <c r="KY1288" s="57">
        <f t="shared" si="1457"/>
        <v>14986799</v>
      </c>
      <c r="KZ1288" s="57">
        <f t="shared" si="1457"/>
        <v>1011887.4</v>
      </c>
      <c r="LA1288" s="57">
        <f t="shared" si="1457"/>
        <v>1011887.4</v>
      </c>
      <c r="LB1288" s="57">
        <f t="shared" si="1457"/>
        <v>1011887.4</v>
      </c>
      <c r="LC1288" s="98" t="s">
        <v>216</v>
      </c>
      <c r="LD1288" s="98" t="s">
        <v>216</v>
      </c>
      <c r="LE1288" s="98" t="s">
        <v>216</v>
      </c>
      <c r="LF1288" s="98" t="s">
        <v>216</v>
      </c>
      <c r="LG1288" s="98" t="s">
        <v>216</v>
      </c>
      <c r="LH1288" s="98" t="s">
        <v>216</v>
      </c>
      <c r="LI1288" s="57">
        <f t="shared" ref="LI1288:LW1288" si="1458">SUM(LI1289:LI1296)</f>
        <v>15629736.859999999</v>
      </c>
      <c r="LJ1288" s="57">
        <f t="shared" si="1458"/>
        <v>16509690.640000001</v>
      </c>
      <c r="LK1288" s="57">
        <f t="shared" si="1458"/>
        <v>17346384.030000001</v>
      </c>
      <c r="LL1288" s="57">
        <f t="shared" si="1458"/>
        <v>1161931.8500000001</v>
      </c>
      <c r="LM1288" s="57">
        <f t="shared" si="1458"/>
        <v>1120155.68</v>
      </c>
      <c r="LN1288" s="57">
        <f t="shared" si="1458"/>
        <v>984353.63</v>
      </c>
      <c r="LO1288" s="57">
        <f t="shared" si="1458"/>
        <v>329</v>
      </c>
      <c r="LP1288" s="57">
        <f t="shared" si="1458"/>
        <v>329</v>
      </c>
      <c r="LQ1288" s="57">
        <f t="shared" si="1458"/>
        <v>329</v>
      </c>
      <c r="LR1288" s="57">
        <f t="shared" si="1458"/>
        <v>14171605</v>
      </c>
      <c r="LS1288" s="57">
        <f t="shared" si="1458"/>
        <v>14262490</v>
      </c>
      <c r="LT1288" s="57">
        <f t="shared" si="1458"/>
        <v>14380981</v>
      </c>
      <c r="LU1288" s="57">
        <f t="shared" si="1458"/>
        <v>847135.28</v>
      </c>
      <c r="LV1288" s="57">
        <f t="shared" si="1458"/>
        <v>847135.28</v>
      </c>
      <c r="LW1288" s="57">
        <f t="shared" si="1458"/>
        <v>847135.28</v>
      </c>
      <c r="LX1288" s="98" t="s">
        <v>216</v>
      </c>
      <c r="LY1288" s="98" t="s">
        <v>216</v>
      </c>
      <c r="LZ1288" s="98" t="s">
        <v>216</v>
      </c>
      <c r="MA1288" s="98" t="s">
        <v>216</v>
      </c>
      <c r="MB1288" s="98" t="s">
        <v>216</v>
      </c>
      <c r="MC1288" s="98" t="s">
        <v>216</v>
      </c>
      <c r="MD1288" s="57">
        <f t="shared" ref="MD1288:MR1288" si="1459">SUM(MD1289:MD1296)</f>
        <v>14729901.57</v>
      </c>
      <c r="ME1288" s="57">
        <f t="shared" si="1459"/>
        <v>15453738.34</v>
      </c>
      <c r="MF1288" s="57">
        <f t="shared" si="1459"/>
        <v>16148978.91</v>
      </c>
      <c r="MG1288" s="57">
        <f t="shared" si="1459"/>
        <v>602630.85</v>
      </c>
      <c r="MH1288" s="57">
        <f t="shared" si="1459"/>
        <v>537061.26</v>
      </c>
      <c r="MI1288" s="57">
        <f t="shared" si="1459"/>
        <v>498145.76</v>
      </c>
      <c r="MJ1288" s="57">
        <f t="shared" si="1459"/>
        <v>488</v>
      </c>
      <c r="MK1288" s="57">
        <f t="shared" si="1459"/>
        <v>488</v>
      </c>
      <c r="ML1288" s="57">
        <f t="shared" si="1459"/>
        <v>488</v>
      </c>
      <c r="MM1288" s="57">
        <f t="shared" si="1459"/>
        <v>17683594</v>
      </c>
      <c r="MN1288" s="57">
        <f t="shared" si="1459"/>
        <v>17798776</v>
      </c>
      <c r="MO1288" s="57">
        <f t="shared" si="1459"/>
        <v>17948950</v>
      </c>
      <c r="MP1288" s="57">
        <f t="shared" si="1459"/>
        <v>1256480.5</v>
      </c>
      <c r="MQ1288" s="57">
        <f t="shared" si="1459"/>
        <v>1256480.5</v>
      </c>
      <c r="MR1288" s="57">
        <f t="shared" si="1459"/>
        <v>1256480.5</v>
      </c>
      <c r="MS1288" s="98" t="s">
        <v>216</v>
      </c>
      <c r="MT1288" s="98" t="s">
        <v>216</v>
      </c>
      <c r="MU1288" s="98" t="s">
        <v>216</v>
      </c>
      <c r="MV1288" s="98" t="s">
        <v>216</v>
      </c>
      <c r="MW1288" s="98" t="s">
        <v>216</v>
      </c>
      <c r="MX1288" s="98" t="s">
        <v>216</v>
      </c>
      <c r="MY1288" s="57">
        <f t="shared" ref="MY1288:NM1288" si="1460">SUM(MY1289:MY1296)</f>
        <v>18653280.68</v>
      </c>
      <c r="MZ1288" s="57">
        <f t="shared" si="1460"/>
        <v>19628123.48</v>
      </c>
      <c r="NA1288" s="57">
        <f t="shared" si="1460"/>
        <v>20558915.699999999</v>
      </c>
      <c r="NB1288" s="57">
        <f t="shared" si="1460"/>
        <v>1055986.08</v>
      </c>
      <c r="NC1288" s="57">
        <f t="shared" si="1460"/>
        <v>876934.34</v>
      </c>
      <c r="ND1288" s="57">
        <f t="shared" si="1460"/>
        <v>755725.14</v>
      </c>
      <c r="NE1288" s="57">
        <f t="shared" si="1460"/>
        <v>363</v>
      </c>
      <c r="NF1288" s="57">
        <f t="shared" si="1460"/>
        <v>363</v>
      </c>
      <c r="NG1288" s="57">
        <f t="shared" si="1460"/>
        <v>363</v>
      </c>
      <c r="NH1288" s="57">
        <f t="shared" si="1460"/>
        <v>14712368</v>
      </c>
      <c r="NI1288" s="57">
        <f t="shared" si="1460"/>
        <v>14810018</v>
      </c>
      <c r="NJ1288" s="57">
        <f t="shared" si="1460"/>
        <v>14937320</v>
      </c>
      <c r="NK1288" s="57">
        <f t="shared" si="1460"/>
        <v>934644.75</v>
      </c>
      <c r="NL1288" s="57">
        <f t="shared" si="1460"/>
        <v>934644.75</v>
      </c>
      <c r="NM1288" s="57">
        <f t="shared" si="1460"/>
        <v>934644.75</v>
      </c>
      <c r="NN1288" s="98" t="s">
        <v>216</v>
      </c>
      <c r="NO1288" s="98" t="s">
        <v>216</v>
      </c>
      <c r="NP1288" s="98" t="s">
        <v>216</v>
      </c>
      <c r="NQ1288" s="98" t="s">
        <v>216</v>
      </c>
      <c r="NR1288" s="98" t="s">
        <v>216</v>
      </c>
      <c r="NS1288" s="98" t="s">
        <v>216</v>
      </c>
      <c r="NT1288" s="57">
        <f t="shared" ref="NT1288:OH1288" si="1461">SUM(NT1289:NT1296)</f>
        <v>15428172.15</v>
      </c>
      <c r="NU1288" s="57">
        <f t="shared" si="1461"/>
        <v>16186672.08</v>
      </c>
      <c r="NV1288" s="57">
        <f t="shared" si="1461"/>
        <v>16914724.989999998</v>
      </c>
      <c r="NW1288" s="57">
        <f t="shared" si="1461"/>
        <v>884869.73</v>
      </c>
      <c r="NX1288" s="57">
        <f t="shared" si="1461"/>
        <v>789908.27</v>
      </c>
      <c r="NY1288" s="57">
        <f t="shared" si="1461"/>
        <v>713314.59</v>
      </c>
      <c r="NZ1288" s="57">
        <f t="shared" ref="NZ1288:OB1288" si="1462">SUM(NZ1289:NZ1296)</f>
        <v>244</v>
      </c>
      <c r="OA1288" s="57">
        <f t="shared" si="1462"/>
        <v>244</v>
      </c>
      <c r="OB1288" s="57">
        <f t="shared" si="1462"/>
        <v>244</v>
      </c>
      <c r="OC1288" s="57">
        <f t="shared" si="1461"/>
        <v>11607596</v>
      </c>
      <c r="OD1288" s="57">
        <f t="shared" si="1461"/>
        <v>11684719</v>
      </c>
      <c r="OE1288" s="57">
        <f t="shared" si="1461"/>
        <v>11785264</v>
      </c>
      <c r="OF1288" s="57">
        <f t="shared" si="1461"/>
        <v>628298.26</v>
      </c>
      <c r="OG1288" s="57">
        <f t="shared" si="1461"/>
        <v>628298.26</v>
      </c>
      <c r="OH1288" s="57">
        <f t="shared" si="1461"/>
        <v>628298.26</v>
      </c>
      <c r="OI1288" s="98" t="s">
        <v>216</v>
      </c>
      <c r="OJ1288" s="98" t="s">
        <v>216</v>
      </c>
      <c r="OK1288" s="98" t="s">
        <v>216</v>
      </c>
      <c r="OL1288" s="98" t="s">
        <v>216</v>
      </c>
      <c r="OM1288" s="98" t="s">
        <v>216</v>
      </c>
      <c r="ON1288" s="98" t="s">
        <v>216</v>
      </c>
      <c r="OO1288" s="57">
        <f t="shared" ref="OO1288:PC1288" si="1463">SUM(OO1289:OO1296)</f>
        <v>12137995.51</v>
      </c>
      <c r="OP1288" s="57">
        <f t="shared" si="1463"/>
        <v>12814951.640000001</v>
      </c>
      <c r="OQ1288" s="57">
        <f t="shared" si="1463"/>
        <v>13461392.17</v>
      </c>
      <c r="OR1288" s="57">
        <f t="shared" si="1463"/>
        <v>639220.87</v>
      </c>
      <c r="OS1288" s="57">
        <f t="shared" si="1463"/>
        <v>589352.31000000006</v>
      </c>
      <c r="OT1288" s="57">
        <f t="shared" si="1463"/>
        <v>551692.32999999996</v>
      </c>
      <c r="OU1288" s="57">
        <f t="shared" si="1463"/>
        <v>401</v>
      </c>
      <c r="OV1288" s="57">
        <f t="shared" si="1463"/>
        <v>401</v>
      </c>
      <c r="OW1288" s="57">
        <f t="shared" si="1463"/>
        <v>401</v>
      </c>
      <c r="OX1288" s="57">
        <f t="shared" si="1463"/>
        <v>15167542</v>
      </c>
      <c r="OY1288" s="57">
        <f t="shared" si="1463"/>
        <v>15269419</v>
      </c>
      <c r="OZ1288" s="57">
        <f t="shared" si="1463"/>
        <v>15402238</v>
      </c>
      <c r="PA1288" s="57">
        <f t="shared" si="1463"/>
        <v>1032483.41</v>
      </c>
      <c r="PB1288" s="57">
        <f t="shared" si="1463"/>
        <v>1032483.41</v>
      </c>
      <c r="PC1288" s="57">
        <f t="shared" si="1463"/>
        <v>1032483.41</v>
      </c>
      <c r="PD1288" s="98" t="s">
        <v>216</v>
      </c>
      <c r="PE1288" s="98" t="s">
        <v>216</v>
      </c>
      <c r="PF1288" s="98" t="s">
        <v>216</v>
      </c>
      <c r="PG1288" s="98" t="s">
        <v>216</v>
      </c>
      <c r="PH1288" s="98" t="s">
        <v>216</v>
      </c>
      <c r="PI1288" s="98" t="s">
        <v>216</v>
      </c>
      <c r="PJ1288" s="57">
        <f t="shared" ref="PJ1288:PX1288" si="1464">SUM(PJ1289:PJ1296)</f>
        <v>16030945.449999999</v>
      </c>
      <c r="PK1288" s="57">
        <f t="shared" si="1464"/>
        <v>16895425.760000002</v>
      </c>
      <c r="PL1288" s="57">
        <f t="shared" si="1464"/>
        <v>17719501.640000001</v>
      </c>
      <c r="PM1288" s="57">
        <f t="shared" si="1464"/>
        <v>885548.39</v>
      </c>
      <c r="PN1288" s="57">
        <f t="shared" si="1464"/>
        <v>816014.69</v>
      </c>
      <c r="PO1288" s="57">
        <f t="shared" si="1464"/>
        <v>702226.33</v>
      </c>
      <c r="PP1288" s="57">
        <f t="shared" si="1464"/>
        <v>697</v>
      </c>
      <c r="PQ1288" s="57">
        <f t="shared" si="1464"/>
        <v>697</v>
      </c>
      <c r="PR1288" s="57">
        <f t="shared" si="1464"/>
        <v>697</v>
      </c>
      <c r="PS1288" s="57">
        <f t="shared" si="1464"/>
        <v>25284746</v>
      </c>
      <c r="PT1288" s="57">
        <f t="shared" si="1464"/>
        <v>25449224</v>
      </c>
      <c r="PU1288" s="57">
        <f t="shared" si="1464"/>
        <v>25663670</v>
      </c>
      <c r="PV1288" s="57">
        <f t="shared" si="1464"/>
        <v>1794604.15</v>
      </c>
      <c r="PW1288" s="57">
        <f t="shared" si="1464"/>
        <v>1794604.15</v>
      </c>
      <c r="PX1288" s="57">
        <f t="shared" si="1464"/>
        <v>1794604.15</v>
      </c>
      <c r="PY1288" s="98" t="s">
        <v>216</v>
      </c>
      <c r="PZ1288" s="98" t="s">
        <v>216</v>
      </c>
      <c r="QA1288" s="98" t="s">
        <v>216</v>
      </c>
      <c r="QB1288" s="98" t="s">
        <v>216</v>
      </c>
      <c r="QC1288" s="98" t="s">
        <v>216</v>
      </c>
      <c r="QD1288" s="98" t="s">
        <v>216</v>
      </c>
      <c r="QE1288" s="57">
        <f t="shared" ref="QE1288:QS1288" si="1465">SUM(QE1289:QE1296)</f>
        <v>26642605.5</v>
      </c>
      <c r="QF1288" s="57">
        <f t="shared" si="1465"/>
        <v>28027737.25</v>
      </c>
      <c r="QG1288" s="57">
        <f t="shared" si="1465"/>
        <v>29348548.960000001</v>
      </c>
      <c r="QH1288" s="57">
        <f t="shared" si="1465"/>
        <v>1870416.69</v>
      </c>
      <c r="QI1288" s="57">
        <f t="shared" si="1465"/>
        <v>1669932.03</v>
      </c>
      <c r="QJ1288" s="57">
        <f t="shared" si="1465"/>
        <v>1524782.05</v>
      </c>
      <c r="QK1288" s="57">
        <f t="shared" si="1465"/>
        <v>515</v>
      </c>
      <c r="QL1288" s="57">
        <f t="shared" si="1465"/>
        <v>515</v>
      </c>
      <c r="QM1288" s="57">
        <f t="shared" si="1465"/>
        <v>515</v>
      </c>
      <c r="QN1288" s="57">
        <f t="shared" si="1465"/>
        <v>21830708</v>
      </c>
      <c r="QO1288" s="57">
        <f t="shared" si="1465"/>
        <v>21971860</v>
      </c>
      <c r="QP1288" s="57">
        <f t="shared" si="1465"/>
        <v>22155874</v>
      </c>
      <c r="QQ1288" s="57">
        <f t="shared" si="1465"/>
        <v>1326021.45</v>
      </c>
      <c r="QR1288" s="57">
        <f t="shared" si="1465"/>
        <v>1326021.45</v>
      </c>
      <c r="QS1288" s="57">
        <f t="shared" si="1465"/>
        <v>1326021.45</v>
      </c>
      <c r="QT1288" s="98" t="s">
        <v>216</v>
      </c>
      <c r="QU1288" s="98" t="s">
        <v>216</v>
      </c>
      <c r="QV1288" s="98" t="s">
        <v>216</v>
      </c>
      <c r="QW1288" s="98" t="s">
        <v>216</v>
      </c>
      <c r="QX1288" s="98" t="s">
        <v>216</v>
      </c>
      <c r="QY1288" s="98" t="s">
        <v>216</v>
      </c>
      <c r="QZ1288" s="57">
        <f t="shared" ref="QZ1288:RN1288" si="1466">SUM(QZ1289:QZ1296)</f>
        <v>22879693.640000001</v>
      </c>
      <c r="RA1288" s="57">
        <f t="shared" si="1466"/>
        <v>24007619.140000001</v>
      </c>
      <c r="RB1288" s="57">
        <f t="shared" si="1466"/>
        <v>25088947.02</v>
      </c>
      <c r="RC1288" s="57">
        <f t="shared" si="1466"/>
        <v>929357.44</v>
      </c>
      <c r="RD1288" s="57">
        <f t="shared" si="1466"/>
        <v>855515.47</v>
      </c>
      <c r="RE1288" s="57">
        <f t="shared" si="1466"/>
        <v>751071.64</v>
      </c>
      <c r="RF1288" s="57">
        <f t="shared" si="1466"/>
        <v>348</v>
      </c>
      <c r="RG1288" s="57">
        <f t="shared" si="1466"/>
        <v>348</v>
      </c>
      <c r="RH1288" s="57">
        <f t="shared" si="1466"/>
        <v>348</v>
      </c>
      <c r="RI1288" s="57">
        <f t="shared" si="1466"/>
        <v>12985551</v>
      </c>
      <c r="RJ1288" s="57">
        <f t="shared" si="1466"/>
        <v>13067753</v>
      </c>
      <c r="RK1288" s="57">
        <f t="shared" si="1466"/>
        <v>13174931</v>
      </c>
      <c r="RL1288" s="57">
        <f t="shared" si="1466"/>
        <v>896024.39</v>
      </c>
      <c r="RM1288" s="57">
        <f t="shared" si="1466"/>
        <v>896024.39</v>
      </c>
      <c r="RN1288" s="57">
        <f t="shared" si="1466"/>
        <v>896024.39</v>
      </c>
      <c r="RO1288" s="98" t="s">
        <v>216</v>
      </c>
      <c r="RP1288" s="98" t="s">
        <v>216</v>
      </c>
      <c r="RQ1288" s="98" t="s">
        <v>216</v>
      </c>
      <c r="RR1288" s="98" t="s">
        <v>216</v>
      </c>
      <c r="RS1288" s="98" t="s">
        <v>216</v>
      </c>
      <c r="RT1288" s="98" t="s">
        <v>216</v>
      </c>
      <c r="RU1288" s="57">
        <f t="shared" ref="RU1288:SI1288" si="1467">SUM(RU1289:RU1296)</f>
        <v>13979764.210000001</v>
      </c>
      <c r="RV1288" s="57">
        <f t="shared" si="1467"/>
        <v>14662546.83</v>
      </c>
      <c r="RW1288" s="57">
        <f t="shared" si="1467"/>
        <v>15317679.310000001</v>
      </c>
      <c r="RX1288" s="57">
        <f t="shared" si="1467"/>
        <v>739663.14</v>
      </c>
      <c r="RY1288" s="57">
        <f t="shared" si="1467"/>
        <v>617917.73</v>
      </c>
      <c r="RZ1288" s="57">
        <f t="shared" si="1467"/>
        <v>545727.99</v>
      </c>
      <c r="SA1288" s="57">
        <f t="shared" si="1467"/>
        <v>217</v>
      </c>
      <c r="SB1288" s="57">
        <f t="shared" si="1467"/>
        <v>217</v>
      </c>
      <c r="SC1288" s="57">
        <f t="shared" si="1467"/>
        <v>217</v>
      </c>
      <c r="SD1288" s="57">
        <f t="shared" si="1467"/>
        <v>11525854</v>
      </c>
      <c r="SE1288" s="57">
        <f t="shared" si="1467"/>
        <v>11594994</v>
      </c>
      <c r="SF1288" s="57">
        <f t="shared" si="1467"/>
        <v>11685120</v>
      </c>
      <c r="SG1288" s="57">
        <f t="shared" si="1467"/>
        <v>558739.97</v>
      </c>
      <c r="SH1288" s="57">
        <f t="shared" si="1467"/>
        <v>558739.97</v>
      </c>
      <c r="SI1288" s="57">
        <f t="shared" si="1467"/>
        <v>558739.97</v>
      </c>
      <c r="SJ1288" s="98" t="s">
        <v>216</v>
      </c>
      <c r="SK1288" s="98" t="s">
        <v>216</v>
      </c>
      <c r="SL1288" s="98" t="s">
        <v>216</v>
      </c>
      <c r="SM1288" s="98" t="s">
        <v>216</v>
      </c>
      <c r="SN1288" s="98" t="s">
        <v>216</v>
      </c>
      <c r="SO1288" s="98" t="s">
        <v>216</v>
      </c>
      <c r="SP1288" s="57">
        <f t="shared" ref="SP1288:TD1288" si="1468">SUM(SP1289:SP1296)</f>
        <v>12191246.789999999</v>
      </c>
      <c r="SQ1288" s="57">
        <f t="shared" si="1468"/>
        <v>12818342.34</v>
      </c>
      <c r="SR1288" s="57">
        <f t="shared" si="1468"/>
        <v>13416409.66</v>
      </c>
      <c r="SS1288" s="57">
        <f t="shared" si="1468"/>
        <v>810528.4</v>
      </c>
      <c r="ST1288" s="57">
        <f t="shared" si="1468"/>
        <v>684486.69</v>
      </c>
      <c r="SU1288" s="57">
        <f t="shared" si="1468"/>
        <v>614204.65</v>
      </c>
      <c r="SV1288" s="57">
        <f t="shared" si="1468"/>
        <v>571</v>
      </c>
      <c r="SW1288" s="57">
        <f t="shared" si="1468"/>
        <v>571</v>
      </c>
      <c r="SX1288" s="57">
        <f t="shared" si="1468"/>
        <v>571</v>
      </c>
      <c r="SY1288" s="57">
        <f t="shared" si="1468"/>
        <v>21011153</v>
      </c>
      <c r="SZ1288" s="57">
        <f t="shared" si="1468"/>
        <v>21145532</v>
      </c>
      <c r="TA1288" s="57">
        <f t="shared" si="1468"/>
        <v>21320735</v>
      </c>
      <c r="TB1288" s="57">
        <f t="shared" si="1468"/>
        <v>1470183.2</v>
      </c>
      <c r="TC1288" s="57">
        <f t="shared" si="1468"/>
        <v>1470183.2</v>
      </c>
      <c r="TD1288" s="57">
        <f t="shared" si="1468"/>
        <v>1470183.2</v>
      </c>
      <c r="TE1288" s="98" t="s">
        <v>216</v>
      </c>
      <c r="TF1288" s="98" t="s">
        <v>216</v>
      </c>
      <c r="TG1288" s="98" t="s">
        <v>216</v>
      </c>
      <c r="TH1288" s="98" t="s">
        <v>216</v>
      </c>
      <c r="TI1288" s="98" t="s">
        <v>216</v>
      </c>
      <c r="TJ1288" s="98" t="s">
        <v>216</v>
      </c>
      <c r="TK1288" s="57">
        <f t="shared" ref="TK1288:TY1288" si="1469">SUM(TK1289:TK1296)</f>
        <v>22107126.949999999</v>
      </c>
      <c r="TL1288" s="57">
        <f t="shared" si="1469"/>
        <v>23214859.600000001</v>
      </c>
      <c r="TM1288" s="57">
        <f t="shared" si="1469"/>
        <v>24274716.739999998</v>
      </c>
      <c r="TN1288" s="57">
        <f t="shared" si="1469"/>
        <v>1279458.3799999999</v>
      </c>
      <c r="TO1288" s="57">
        <f t="shared" si="1469"/>
        <v>1099970.8400000001</v>
      </c>
      <c r="TP1288" s="57">
        <f t="shared" si="1469"/>
        <v>971924.53</v>
      </c>
      <c r="TQ1288" s="57">
        <f t="shared" si="1469"/>
        <v>326</v>
      </c>
      <c r="TR1288" s="57">
        <f t="shared" si="1469"/>
        <v>326</v>
      </c>
      <c r="TS1288" s="57">
        <f t="shared" si="1469"/>
        <v>326</v>
      </c>
      <c r="TT1288" s="57">
        <f t="shared" si="1469"/>
        <v>12542062</v>
      </c>
      <c r="TU1288" s="57">
        <f t="shared" si="1469"/>
        <v>12619687</v>
      </c>
      <c r="TV1288" s="57">
        <f t="shared" si="1469"/>
        <v>12720904</v>
      </c>
      <c r="TW1288" s="57">
        <f t="shared" si="1469"/>
        <v>839401.44</v>
      </c>
      <c r="TX1288" s="57">
        <f t="shared" si="1469"/>
        <v>839401.44</v>
      </c>
      <c r="TY1288" s="57">
        <f t="shared" si="1469"/>
        <v>839401.44</v>
      </c>
      <c r="TZ1288" s="98" t="s">
        <v>216</v>
      </c>
      <c r="UA1288" s="98" t="s">
        <v>216</v>
      </c>
      <c r="UB1288" s="98" t="s">
        <v>216</v>
      </c>
      <c r="UC1288" s="98" t="s">
        <v>216</v>
      </c>
      <c r="UD1288" s="98" t="s">
        <v>216</v>
      </c>
      <c r="UE1288" s="98" t="s">
        <v>216</v>
      </c>
      <c r="UF1288" s="57">
        <f t="shared" ref="UF1288:UT1288" si="1470">SUM(UF1289:UF1296)</f>
        <v>13048783.029999999</v>
      </c>
      <c r="UG1288" s="57">
        <f t="shared" si="1470"/>
        <v>13711043.939999999</v>
      </c>
      <c r="UH1288" s="57">
        <f t="shared" si="1470"/>
        <v>14343491.779999999</v>
      </c>
      <c r="UI1288" s="57">
        <f t="shared" si="1470"/>
        <v>837256.27</v>
      </c>
      <c r="UJ1288" s="57">
        <f t="shared" si="1470"/>
        <v>776005.26</v>
      </c>
      <c r="UK1288" s="57">
        <f t="shared" si="1470"/>
        <v>698737.26</v>
      </c>
      <c r="UL1288" s="57">
        <f t="shared" si="1470"/>
        <v>659</v>
      </c>
      <c r="UM1288" s="57">
        <f t="shared" si="1470"/>
        <v>659</v>
      </c>
      <c r="UN1288" s="57">
        <f t="shared" si="1470"/>
        <v>659</v>
      </c>
      <c r="UO1288" s="57">
        <f t="shared" si="1470"/>
        <v>24009568</v>
      </c>
      <c r="UP1288" s="57">
        <f t="shared" si="1470"/>
        <v>24165477</v>
      </c>
      <c r="UQ1288" s="57">
        <f t="shared" si="1470"/>
        <v>24368754</v>
      </c>
      <c r="UR1288" s="57">
        <f t="shared" si="1470"/>
        <v>1696774.75</v>
      </c>
      <c r="US1288" s="57">
        <f t="shared" si="1470"/>
        <v>1696774.75</v>
      </c>
      <c r="UT1288" s="57">
        <f t="shared" si="1470"/>
        <v>1696774.75</v>
      </c>
      <c r="UU1288" s="98" t="s">
        <v>216</v>
      </c>
      <c r="UV1288" s="98" t="s">
        <v>216</v>
      </c>
      <c r="UW1288" s="98" t="s">
        <v>216</v>
      </c>
      <c r="UX1288" s="98" t="s">
        <v>216</v>
      </c>
      <c r="UY1288" s="98" t="s">
        <v>216</v>
      </c>
      <c r="UZ1288" s="98" t="s">
        <v>216</v>
      </c>
      <c r="VA1288" s="57">
        <f t="shared" ref="VA1288:VO1288" si="1471">SUM(VA1289:VA1296)</f>
        <v>25310366.829999998</v>
      </c>
      <c r="VB1288" s="57">
        <f t="shared" si="1471"/>
        <v>26662984.960000001</v>
      </c>
      <c r="VC1288" s="57">
        <f t="shared" si="1471"/>
        <v>27942768.030000001</v>
      </c>
      <c r="VD1288" s="57">
        <f t="shared" si="1471"/>
        <v>801090.73</v>
      </c>
      <c r="VE1288" s="57">
        <f t="shared" si="1471"/>
        <v>806158.44</v>
      </c>
      <c r="VF1288" s="57">
        <f t="shared" si="1471"/>
        <v>692401.37</v>
      </c>
      <c r="VG1288" s="57">
        <f t="shared" si="1471"/>
        <v>598</v>
      </c>
      <c r="VH1288" s="57">
        <f t="shared" si="1471"/>
        <v>598</v>
      </c>
      <c r="VI1288" s="57">
        <f t="shared" si="1471"/>
        <v>598</v>
      </c>
      <c r="VJ1288" s="57">
        <f t="shared" si="1471"/>
        <v>25596928</v>
      </c>
      <c r="VK1288" s="57">
        <f t="shared" si="1471"/>
        <v>25765284</v>
      </c>
      <c r="VL1288" s="57">
        <f t="shared" si="1471"/>
        <v>25984758</v>
      </c>
      <c r="VM1288" s="57">
        <f t="shared" si="1471"/>
        <v>1539732.68</v>
      </c>
      <c r="VN1288" s="57">
        <f t="shared" si="1471"/>
        <v>1539732.68</v>
      </c>
      <c r="VO1288" s="57">
        <f t="shared" si="1471"/>
        <v>1539732.68</v>
      </c>
      <c r="VP1288" s="98" t="s">
        <v>216</v>
      </c>
      <c r="VQ1288" s="98" t="s">
        <v>216</v>
      </c>
      <c r="VR1288" s="98" t="s">
        <v>216</v>
      </c>
      <c r="VS1288" s="98" t="s">
        <v>216</v>
      </c>
      <c r="VT1288" s="98" t="s">
        <v>216</v>
      </c>
      <c r="VU1288" s="98" t="s">
        <v>216</v>
      </c>
      <c r="VV1288" s="57">
        <f t="shared" ref="VV1288:WJ1288" si="1472">SUM(VV1289:VV1296)</f>
        <v>26713380.039999999</v>
      </c>
      <c r="VW1288" s="57">
        <f t="shared" si="1472"/>
        <v>28004706.039999999</v>
      </c>
      <c r="VX1288" s="57">
        <f t="shared" si="1472"/>
        <v>29247330.52</v>
      </c>
      <c r="VY1288" s="57">
        <f t="shared" si="1472"/>
        <v>978936.87</v>
      </c>
      <c r="VZ1288" s="57">
        <f t="shared" si="1472"/>
        <v>910404.5</v>
      </c>
      <c r="WA1288" s="57">
        <f t="shared" si="1472"/>
        <v>797273.1</v>
      </c>
      <c r="WB1288" s="57">
        <f t="shared" si="1472"/>
        <v>516</v>
      </c>
      <c r="WC1288" s="57">
        <f t="shared" si="1472"/>
        <v>516</v>
      </c>
      <c r="WD1288" s="57">
        <f t="shared" si="1472"/>
        <v>516</v>
      </c>
      <c r="WE1288" s="57">
        <f t="shared" si="1472"/>
        <v>18290652</v>
      </c>
      <c r="WF1288" s="57">
        <f t="shared" si="1472"/>
        <v>18412944</v>
      </c>
      <c r="WG1288" s="57">
        <f t="shared" si="1472"/>
        <v>18572388</v>
      </c>
      <c r="WH1288" s="57">
        <f t="shared" si="1472"/>
        <v>1328576.1599999999</v>
      </c>
      <c r="WI1288" s="57">
        <f t="shared" si="1472"/>
        <v>1328576.1599999999</v>
      </c>
      <c r="WJ1288" s="57">
        <f t="shared" si="1472"/>
        <v>1328576.1599999999</v>
      </c>
      <c r="WK1288" s="98" t="s">
        <v>216</v>
      </c>
      <c r="WL1288" s="98" t="s">
        <v>216</v>
      </c>
      <c r="WM1288" s="98" t="s">
        <v>216</v>
      </c>
      <c r="WN1288" s="98" t="s">
        <v>216</v>
      </c>
      <c r="WO1288" s="98" t="s">
        <v>216</v>
      </c>
      <c r="WP1288" s="98" t="s">
        <v>216</v>
      </c>
      <c r="WQ1288" s="57">
        <f t="shared" ref="WQ1288:XE1288" si="1473">SUM(WQ1289:WQ1296)</f>
        <v>19288384.440000001</v>
      </c>
      <c r="WR1288" s="57">
        <f t="shared" si="1473"/>
        <v>20290115.879999999</v>
      </c>
      <c r="WS1288" s="57">
        <f t="shared" si="1473"/>
        <v>21245737.559999999</v>
      </c>
      <c r="WT1288" s="57">
        <f t="shared" si="1473"/>
        <v>1010962.68</v>
      </c>
      <c r="WU1288" s="57">
        <f t="shared" si="1473"/>
        <v>907143.48</v>
      </c>
      <c r="WV1288" s="57">
        <f t="shared" si="1473"/>
        <v>788241.6</v>
      </c>
      <c r="WW1288" s="57">
        <f t="shared" si="1473"/>
        <v>553</v>
      </c>
      <c r="WX1288" s="57">
        <f t="shared" si="1473"/>
        <v>553</v>
      </c>
      <c r="WY1288" s="57">
        <f t="shared" si="1473"/>
        <v>553</v>
      </c>
      <c r="WZ1288" s="57">
        <f t="shared" si="1473"/>
        <v>20565836</v>
      </c>
      <c r="XA1288" s="57">
        <f t="shared" si="1473"/>
        <v>20695712</v>
      </c>
      <c r="XB1288" s="57">
        <f t="shared" si="1473"/>
        <v>20865044</v>
      </c>
      <c r="XC1288" s="57">
        <f t="shared" si="1473"/>
        <v>1423836.33</v>
      </c>
      <c r="XD1288" s="57">
        <f t="shared" si="1473"/>
        <v>1423836.33</v>
      </c>
      <c r="XE1288" s="57">
        <f t="shared" si="1473"/>
        <v>1423836.33</v>
      </c>
      <c r="XF1288" s="98" t="s">
        <v>216</v>
      </c>
      <c r="XG1288" s="98" t="s">
        <v>216</v>
      </c>
      <c r="XH1288" s="98" t="s">
        <v>216</v>
      </c>
      <c r="XI1288" s="98" t="s">
        <v>216</v>
      </c>
      <c r="XJ1288" s="98" t="s">
        <v>216</v>
      </c>
      <c r="XK1288" s="98" t="s">
        <v>216</v>
      </c>
      <c r="XL1288" s="57">
        <f t="shared" ref="XL1288:XZ1288" si="1474">SUM(XL1289:XL1296)</f>
        <v>21629786.030000001</v>
      </c>
      <c r="XM1288" s="57">
        <f t="shared" si="1474"/>
        <v>22700964.199999999</v>
      </c>
      <c r="XN1288" s="57">
        <f t="shared" si="1474"/>
        <v>23723583.420000002</v>
      </c>
      <c r="XO1288" s="57">
        <f t="shared" si="1474"/>
        <v>774108.27</v>
      </c>
      <c r="XP1288" s="57">
        <f t="shared" si="1474"/>
        <v>729525.61</v>
      </c>
      <c r="XQ1288" s="57">
        <f t="shared" si="1474"/>
        <v>644087.46</v>
      </c>
      <c r="XR1288" s="57">
        <f t="shared" si="1474"/>
        <v>0</v>
      </c>
      <c r="XS1288" s="57">
        <f t="shared" si="1474"/>
        <v>0</v>
      </c>
      <c r="XT1288" s="57">
        <f t="shared" si="1474"/>
        <v>0</v>
      </c>
      <c r="XU1288" s="57">
        <f t="shared" si="1474"/>
        <v>0</v>
      </c>
      <c r="XV1288" s="57">
        <f t="shared" si="1474"/>
        <v>0</v>
      </c>
      <c r="XW1288" s="57">
        <f t="shared" si="1474"/>
        <v>0</v>
      </c>
      <c r="XX1288" s="57">
        <f t="shared" si="1474"/>
        <v>0</v>
      </c>
      <c r="XY1288" s="57">
        <f t="shared" si="1474"/>
        <v>0</v>
      </c>
      <c r="XZ1288" s="57">
        <f t="shared" si="1474"/>
        <v>0</v>
      </c>
      <c r="YA1288" s="98" t="s">
        <v>216</v>
      </c>
      <c r="YB1288" s="98" t="s">
        <v>216</v>
      </c>
      <c r="YC1288" s="98" t="s">
        <v>216</v>
      </c>
      <c r="YD1288" s="98" t="s">
        <v>216</v>
      </c>
      <c r="YE1288" s="98" t="s">
        <v>216</v>
      </c>
      <c r="YF1288" s="98" t="s">
        <v>216</v>
      </c>
      <c r="YG1288" s="57">
        <f t="shared" ref="YG1288:YU1288" si="1475">SUM(YG1289:YG1296)</f>
        <v>0</v>
      </c>
      <c r="YH1288" s="57">
        <f t="shared" si="1475"/>
        <v>0</v>
      </c>
      <c r="YI1288" s="57">
        <f t="shared" si="1475"/>
        <v>0</v>
      </c>
      <c r="YJ1288" s="57">
        <f t="shared" si="1475"/>
        <v>0</v>
      </c>
      <c r="YK1288" s="57">
        <f t="shared" si="1475"/>
        <v>0</v>
      </c>
      <c r="YL1288" s="57">
        <f t="shared" si="1475"/>
        <v>0</v>
      </c>
      <c r="YM1288" s="57">
        <f t="shared" si="1475"/>
        <v>12572</v>
      </c>
      <c r="YN1288" s="57">
        <f t="shared" si="1475"/>
        <v>12572</v>
      </c>
      <c r="YO1288" s="57">
        <f t="shared" si="1475"/>
        <v>12572</v>
      </c>
      <c r="YP1288" s="57">
        <f t="shared" si="1475"/>
        <v>493262956</v>
      </c>
      <c r="YQ1288" s="57">
        <f t="shared" si="1475"/>
        <v>496469249</v>
      </c>
      <c r="YR1288" s="57">
        <f t="shared" si="1475"/>
        <v>500649641</v>
      </c>
      <c r="YS1288" s="57">
        <f t="shared" si="1475"/>
        <v>32370523.75</v>
      </c>
      <c r="YT1288" s="57">
        <f t="shared" si="1475"/>
        <v>32370523.75</v>
      </c>
      <c r="YU1288" s="57">
        <f t="shared" si="1475"/>
        <v>32370523.75</v>
      </c>
      <c r="YV1288" s="98" t="s">
        <v>216</v>
      </c>
      <c r="YW1288" s="98" t="s">
        <v>216</v>
      </c>
      <c r="YX1288" s="98" t="s">
        <v>216</v>
      </c>
      <c r="YY1288" s="98" t="s">
        <v>216</v>
      </c>
      <c r="YZ1288" s="98" t="s">
        <v>216</v>
      </c>
      <c r="ZA1288" s="98" t="s">
        <v>216</v>
      </c>
      <c r="ZB1288" s="57">
        <f t="shared" ref="ZB1288:ZG1288" si="1476">SUM(ZB1289:ZB1296)</f>
        <v>519777003.72000003</v>
      </c>
      <c r="ZC1288" s="57">
        <f t="shared" si="1476"/>
        <v>546503237.54999995</v>
      </c>
      <c r="ZD1288" s="57">
        <f t="shared" si="1476"/>
        <v>572029595.25</v>
      </c>
      <c r="ZE1288" s="57">
        <f t="shared" si="1476"/>
        <v>26341877.850000001</v>
      </c>
      <c r="ZF1288" s="57">
        <f t="shared" si="1476"/>
        <v>23883244.100000001</v>
      </c>
      <c r="ZG1288" s="57">
        <f t="shared" si="1476"/>
        <v>21389547.600000001</v>
      </c>
    </row>
    <row r="1289" spans="1:683">
      <c r="A1289" s="8" t="s">
        <v>146</v>
      </c>
      <c r="B1289" s="87" t="s">
        <v>141</v>
      </c>
      <c r="C1289" s="5"/>
      <c r="D1289" s="160"/>
      <c r="E1289" s="76"/>
      <c r="F1289" s="38">
        <f t="shared" ref="F1289:H1296" si="1477">F52</f>
        <v>35447</v>
      </c>
      <c r="G1289" s="38">
        <f t="shared" si="1477"/>
        <v>35684</v>
      </c>
      <c r="H1289" s="38">
        <f t="shared" si="1477"/>
        <v>35993</v>
      </c>
      <c r="I1289" s="25">
        <f t="shared" ref="I1289:K1296" si="1478">F418</f>
        <v>2574.7600000000002</v>
      </c>
      <c r="J1289" s="25">
        <f t="shared" si="1478"/>
        <v>2574.7600000000002</v>
      </c>
      <c r="K1289" s="25">
        <f t="shared" si="1478"/>
        <v>2574.7600000000002</v>
      </c>
      <c r="L1289" s="30">
        <v>284</v>
      </c>
      <c r="M1289" s="30">
        <v>284</v>
      </c>
      <c r="N1289" s="30">
        <v>284</v>
      </c>
      <c r="O1289" s="25">
        <f t="shared" ref="O1289:O1296" si="1479">$F1289*L1289</f>
        <v>10066948</v>
      </c>
      <c r="P1289" s="25">
        <f t="shared" ref="P1289:P1296" si="1480">$G1289*M1289</f>
        <v>10134256</v>
      </c>
      <c r="Q1289" s="25">
        <f t="shared" ref="Q1289:Q1296" si="1481">$H1289*N1289</f>
        <v>10222012</v>
      </c>
      <c r="R1289" s="25">
        <f t="shared" ref="R1289:R1296" si="1482">$I1289*L1289</f>
        <v>731231.84</v>
      </c>
      <c r="S1289" s="25">
        <f t="shared" ref="S1289:S1296" si="1483">$J1289*M1289</f>
        <v>731231.84</v>
      </c>
      <c r="T1289" s="25">
        <f t="shared" ref="T1289:T1296" si="1484">$K1289*N1289</f>
        <v>731231.84</v>
      </c>
      <c r="U1289" s="25">
        <f t="shared" ref="U1289:U1296" si="1485">$F1289*U$1309</f>
        <v>37709.15</v>
      </c>
      <c r="V1289" s="25">
        <f t="shared" ref="V1289:V1296" si="1486">$G1289*V$1309</f>
        <v>39774.379999999997</v>
      </c>
      <c r="W1289" s="25">
        <f t="shared" ref="W1289:W1296" si="1487">$H1289*W$1309</f>
        <v>41738.14</v>
      </c>
      <c r="X1289" s="25">
        <f t="shared" ref="X1289:X1296" si="1488">$I1289*X$1309</f>
        <v>2233.58</v>
      </c>
      <c r="Y1289" s="25">
        <f t="shared" ref="Y1289:Y1296" si="1489">$J1289*Y$1309</f>
        <v>2026.05</v>
      </c>
      <c r="Z1289" s="25">
        <f t="shared" ref="Z1289:Z1296" si="1490">$K1289*Z$1309</f>
        <v>1871.24</v>
      </c>
      <c r="AA1289" s="25">
        <f t="shared" ref="AA1289:AC1296" si="1491">L1289*U1289</f>
        <v>10709398.6</v>
      </c>
      <c r="AB1289" s="25">
        <f t="shared" si="1491"/>
        <v>11295923.92</v>
      </c>
      <c r="AC1289" s="25">
        <f t="shared" si="1491"/>
        <v>11853631.76</v>
      </c>
      <c r="AD1289" s="25">
        <f t="shared" ref="AD1289:AF1296" si="1492">L1289*X1289</f>
        <v>634336.72</v>
      </c>
      <c r="AE1289" s="25">
        <f t="shared" si="1492"/>
        <v>575398.19999999995</v>
      </c>
      <c r="AF1289" s="25">
        <f t="shared" si="1492"/>
        <v>531432.16</v>
      </c>
      <c r="AG1289" s="30">
        <v>522</v>
      </c>
      <c r="AH1289" s="30">
        <v>522</v>
      </c>
      <c r="AI1289" s="30">
        <v>522</v>
      </c>
      <c r="AJ1289" s="25">
        <f t="shared" ref="AJ1289:AJ1296" si="1493">$F1289*AG1289</f>
        <v>18503334</v>
      </c>
      <c r="AK1289" s="25">
        <f t="shared" ref="AK1289:AK1296" si="1494">$G1289*AH1289</f>
        <v>18627048</v>
      </c>
      <c r="AL1289" s="25">
        <f t="shared" ref="AL1289:AL1296" si="1495">$H1289*AI1289</f>
        <v>18788346</v>
      </c>
      <c r="AM1289" s="25">
        <f t="shared" ref="AM1289:AM1296" si="1496">$I1289*AG1289</f>
        <v>1344024.72</v>
      </c>
      <c r="AN1289" s="25">
        <f t="shared" ref="AN1289:AN1296" si="1497">$J1289*AH1289</f>
        <v>1344024.72</v>
      </c>
      <c r="AO1289" s="25">
        <f t="shared" ref="AO1289:AO1296" si="1498">$K1289*AI1289</f>
        <v>1344024.72</v>
      </c>
      <c r="AP1289" s="25">
        <f t="shared" ref="AP1289:AP1296" si="1499">$F1289*AP$1309</f>
        <v>37490.03</v>
      </c>
      <c r="AQ1289" s="25">
        <f t="shared" ref="AQ1289:AQ1296" si="1500">$G1289*AQ$1309</f>
        <v>39537.879999999997</v>
      </c>
      <c r="AR1289" s="25">
        <f t="shared" ref="AR1289:AR1296" si="1501">$H1289*AR$1309</f>
        <v>41491.660000000003</v>
      </c>
      <c r="AS1289" s="25">
        <f t="shared" ref="AS1289:AS1296" si="1502">$I1289*AS$1309</f>
        <v>2675.82</v>
      </c>
      <c r="AT1289" s="25">
        <f t="shared" ref="AT1289:AT1296" si="1503">$J1289*AT$1309</f>
        <v>2626.82</v>
      </c>
      <c r="AU1289" s="25">
        <f t="shared" ref="AU1289:AU1296" si="1504">$K1289*AU$1309</f>
        <v>2435.4899999999998</v>
      </c>
      <c r="AV1289" s="25">
        <f t="shared" ref="AV1289:AX1296" si="1505">AG1289*AP1289</f>
        <v>19569795.66</v>
      </c>
      <c r="AW1289" s="25">
        <f t="shared" si="1505"/>
        <v>20638773.359999999</v>
      </c>
      <c r="AX1289" s="25">
        <f t="shared" si="1505"/>
        <v>21658646.52</v>
      </c>
      <c r="AY1289" s="25">
        <f t="shared" ref="AY1289:BA1296" si="1506">AG1289*AS1289</f>
        <v>1396778.04</v>
      </c>
      <c r="AZ1289" s="25">
        <f t="shared" si="1506"/>
        <v>1371200.04</v>
      </c>
      <c r="BA1289" s="25">
        <f t="shared" si="1506"/>
        <v>1271325.78</v>
      </c>
      <c r="BB1289" s="30">
        <v>363</v>
      </c>
      <c r="BC1289" s="30">
        <v>363</v>
      </c>
      <c r="BD1289" s="30">
        <v>363</v>
      </c>
      <c r="BE1289" s="25">
        <f t="shared" ref="BE1289:BE1296" si="1507">$F1289*BB1289</f>
        <v>12867261</v>
      </c>
      <c r="BF1289" s="25">
        <f t="shared" ref="BF1289:BF1296" si="1508">$G1289*BC1289</f>
        <v>12953292</v>
      </c>
      <c r="BG1289" s="25">
        <f t="shared" ref="BG1289:BG1296" si="1509">$H1289*BD1289</f>
        <v>13065459</v>
      </c>
      <c r="BH1289" s="25">
        <f t="shared" ref="BH1289:BH1296" si="1510">$I1289*BB1289</f>
        <v>934637.88</v>
      </c>
      <c r="BI1289" s="25">
        <f t="shared" ref="BI1289:BI1296" si="1511">$J1289*BC1289</f>
        <v>934637.88</v>
      </c>
      <c r="BJ1289" s="25">
        <f t="shared" ref="BJ1289:BJ1296" si="1512">$K1289*BD1289</f>
        <v>934637.88</v>
      </c>
      <c r="BK1289" s="25">
        <f t="shared" ref="BK1289:BK1296" si="1513">$F1289*BK$1309</f>
        <v>37393.06</v>
      </c>
      <c r="BL1289" s="25">
        <f t="shared" ref="BL1289:BL1296" si="1514">$G1289*BL$1309</f>
        <v>39308.58</v>
      </c>
      <c r="BM1289" s="25">
        <f t="shared" ref="BM1289:BM1296" si="1515">$H1289*BM$1309</f>
        <v>41121.81</v>
      </c>
      <c r="BN1289" s="25">
        <f t="shared" ref="BN1289:BN1296" si="1516">$I1289*BN$1309</f>
        <v>1700.5</v>
      </c>
      <c r="BO1289" s="25">
        <f t="shared" ref="BO1289:BO1296" si="1517">$J1289*BO$1309</f>
        <v>1651.48</v>
      </c>
      <c r="BP1289" s="25">
        <f t="shared" ref="BP1289:BP1296" si="1518">$K1289*BP$1309</f>
        <v>1491.02</v>
      </c>
      <c r="BQ1289" s="25">
        <f t="shared" ref="BQ1289:BS1296" si="1519">BB1289*BK1289</f>
        <v>13573680.779999999</v>
      </c>
      <c r="BR1289" s="25">
        <f t="shared" si="1519"/>
        <v>14269014.539999999</v>
      </c>
      <c r="BS1289" s="25">
        <f t="shared" si="1519"/>
        <v>14927217.029999999</v>
      </c>
      <c r="BT1289" s="25">
        <f t="shared" ref="BT1289:BV1296" si="1520">BB1289*BN1289</f>
        <v>617281.5</v>
      </c>
      <c r="BU1289" s="25">
        <f t="shared" si="1520"/>
        <v>599487.24</v>
      </c>
      <c r="BV1289" s="25">
        <f t="shared" si="1520"/>
        <v>541240.26</v>
      </c>
      <c r="BW1289" s="30">
        <v>300</v>
      </c>
      <c r="BX1289" s="30">
        <v>300</v>
      </c>
      <c r="BY1289" s="30">
        <v>300</v>
      </c>
      <c r="BZ1289" s="25">
        <f t="shared" ref="BZ1289:BZ1296" si="1521">$F1289*BW1289</f>
        <v>10634100</v>
      </c>
      <c r="CA1289" s="25">
        <f t="shared" ref="CA1289:CA1296" si="1522">$G1289*BX1289</f>
        <v>10705200</v>
      </c>
      <c r="CB1289" s="25">
        <f t="shared" ref="CB1289:CB1296" si="1523">$H1289*BY1289</f>
        <v>10797900</v>
      </c>
      <c r="CC1289" s="25">
        <f t="shared" ref="CC1289:CC1296" si="1524">$I1289*BW1289</f>
        <v>772428</v>
      </c>
      <c r="CD1289" s="25">
        <f t="shared" ref="CD1289:CD1296" si="1525">$J1289*BX1289</f>
        <v>772428</v>
      </c>
      <c r="CE1289" s="25">
        <f t="shared" ref="CE1289:CE1296" si="1526">$K1289*BY1289</f>
        <v>772428</v>
      </c>
      <c r="CF1289" s="25">
        <f t="shared" ref="CF1289:CF1296" si="1527">$F1289*CF$1309</f>
        <v>37393.79</v>
      </c>
      <c r="CG1289" s="25">
        <f t="shared" ref="CG1289:CG1296" si="1528">$G1289*CG$1309</f>
        <v>39361.15</v>
      </c>
      <c r="CH1289" s="25">
        <f t="shared" ref="CH1289:CH1296" si="1529">$H1289*CH$1309</f>
        <v>41243.949999999997</v>
      </c>
      <c r="CI1289" s="25">
        <f t="shared" ref="CI1289:CI1296" si="1530">$I1289*CI$1309</f>
        <v>2545.3000000000002</v>
      </c>
      <c r="CJ1289" s="25">
        <f t="shared" ref="CJ1289:CJ1296" si="1531">$J1289*CJ$1309</f>
        <v>2288.37</v>
      </c>
      <c r="CK1289" s="25">
        <f t="shared" ref="CK1289:CK1296" si="1532">$K1289*CK$1309</f>
        <v>2142.88</v>
      </c>
      <c r="CL1289" s="25">
        <f t="shared" ref="CL1289:CN1296" si="1533">BW1289*CF1289</f>
        <v>11218137</v>
      </c>
      <c r="CM1289" s="25">
        <f t="shared" si="1533"/>
        <v>11808345</v>
      </c>
      <c r="CN1289" s="25">
        <f t="shared" si="1533"/>
        <v>12373185</v>
      </c>
      <c r="CO1289" s="25">
        <f t="shared" ref="CO1289:CQ1296" si="1534">BW1289*CI1289</f>
        <v>763590</v>
      </c>
      <c r="CP1289" s="25">
        <f t="shared" si="1534"/>
        <v>686511</v>
      </c>
      <c r="CQ1289" s="25">
        <f t="shared" si="1534"/>
        <v>642864</v>
      </c>
      <c r="CR1289" s="30">
        <v>406</v>
      </c>
      <c r="CS1289" s="30">
        <v>406</v>
      </c>
      <c r="CT1289" s="30">
        <v>406</v>
      </c>
      <c r="CU1289" s="25">
        <f t="shared" ref="CU1289:CU1296" si="1535">$F1289*CR1289</f>
        <v>14391482</v>
      </c>
      <c r="CV1289" s="25">
        <f t="shared" ref="CV1289:CV1296" si="1536">$G1289*CS1289</f>
        <v>14487704</v>
      </c>
      <c r="CW1289" s="25">
        <f t="shared" ref="CW1289:CW1296" si="1537">$H1289*CT1289</f>
        <v>14613158</v>
      </c>
      <c r="CX1289" s="25">
        <f t="shared" ref="CX1289:CX1296" si="1538">$I1289*CR1289</f>
        <v>1045352.56</v>
      </c>
      <c r="CY1289" s="25">
        <f t="shared" ref="CY1289:CY1296" si="1539">$J1289*CS1289</f>
        <v>1045352.56</v>
      </c>
      <c r="CZ1289" s="25">
        <f t="shared" ref="CZ1289:CZ1296" si="1540">$K1289*CT1289</f>
        <v>1045352.56</v>
      </c>
      <c r="DA1289" s="25">
        <f t="shared" ref="DA1289:DA1296" si="1541">$F1289*DA$1309</f>
        <v>37207.620000000003</v>
      </c>
      <c r="DB1289" s="25">
        <f t="shared" ref="DB1289:DB1296" si="1542">$G1289*DB$1309</f>
        <v>39013.449999999997</v>
      </c>
      <c r="DC1289" s="25">
        <f t="shared" ref="DC1289:DC1296" si="1543">$H1289*DC$1309</f>
        <v>40751.230000000003</v>
      </c>
      <c r="DD1289" s="25">
        <f t="shared" ref="DD1289:DD1296" si="1544">$I1289*DD$1309</f>
        <v>1597.75</v>
      </c>
      <c r="DE1289" s="25">
        <f t="shared" ref="DE1289:DE1296" si="1545">$J1289*DE$1309</f>
        <v>1403.88</v>
      </c>
      <c r="DF1289" s="25">
        <f t="shared" ref="DF1289:DF1296" si="1546">$K1289*DF$1309</f>
        <v>1282.74</v>
      </c>
      <c r="DG1289" s="25">
        <f t="shared" ref="DG1289:DI1296" si="1547">CR1289*DA1289</f>
        <v>15106293.720000001</v>
      </c>
      <c r="DH1289" s="25">
        <f t="shared" si="1547"/>
        <v>15839460.699999999</v>
      </c>
      <c r="DI1289" s="25">
        <f t="shared" si="1547"/>
        <v>16544999.380000001</v>
      </c>
      <c r="DJ1289" s="25">
        <f t="shared" ref="DJ1289:DL1296" si="1548">CR1289*DD1289</f>
        <v>648686.5</v>
      </c>
      <c r="DK1289" s="25">
        <f t="shared" si="1548"/>
        <v>569975.28</v>
      </c>
      <c r="DL1289" s="25">
        <f t="shared" si="1548"/>
        <v>520792.44</v>
      </c>
      <c r="DM1289" s="30">
        <v>298</v>
      </c>
      <c r="DN1289" s="30">
        <v>298</v>
      </c>
      <c r="DO1289" s="30">
        <v>298</v>
      </c>
      <c r="DP1289" s="25">
        <f t="shared" ref="DP1289:DP1296" si="1549">$F1289*DM1289</f>
        <v>10563206</v>
      </c>
      <c r="DQ1289" s="25">
        <f t="shared" ref="DQ1289:DQ1296" si="1550">$G1289*DN1289</f>
        <v>10633832</v>
      </c>
      <c r="DR1289" s="25">
        <f t="shared" ref="DR1289:DR1296" si="1551">$H1289*DO1289</f>
        <v>10725914</v>
      </c>
      <c r="DS1289" s="25">
        <f t="shared" ref="DS1289:DS1296" si="1552">$I1289*DM1289</f>
        <v>767278.48</v>
      </c>
      <c r="DT1289" s="25">
        <f t="shared" ref="DT1289:DT1296" si="1553">$J1289*DN1289</f>
        <v>767278.48</v>
      </c>
      <c r="DU1289" s="25">
        <f t="shared" ref="DU1289:DU1296" si="1554">$K1289*DO1289</f>
        <v>767278.48</v>
      </c>
      <c r="DV1289" s="25">
        <f t="shared" ref="DV1289:DV1296" si="1555">$F1289*DV$1309</f>
        <v>37493.760000000002</v>
      </c>
      <c r="DW1289" s="25">
        <f t="shared" ref="DW1289:DW1296" si="1556">$G1289*DW$1309</f>
        <v>39543.360000000001</v>
      </c>
      <c r="DX1289" s="25">
        <f t="shared" ref="DX1289:DX1296" si="1557">$H1289*DX$1309</f>
        <v>41497.61</v>
      </c>
      <c r="DY1289" s="25">
        <f t="shared" ref="DY1289:DY1296" si="1558">$I1289*DY$1309</f>
        <v>2313.23</v>
      </c>
      <c r="DZ1289" s="25">
        <f t="shared" ref="DZ1289:DZ1296" si="1559">$J1289*DZ$1309</f>
        <v>1931.05</v>
      </c>
      <c r="EA1289" s="25">
        <f t="shared" ref="EA1289:EA1296" si="1560">$K1289*EA$1309</f>
        <v>1777.26</v>
      </c>
      <c r="EB1289" s="25">
        <f t="shared" ref="EB1289:ED1296" si="1561">DM1289*DV1289</f>
        <v>11173140.48</v>
      </c>
      <c r="EC1289" s="25">
        <f t="shared" si="1561"/>
        <v>11783921.279999999</v>
      </c>
      <c r="ED1289" s="25">
        <f t="shared" si="1561"/>
        <v>12366287.779999999</v>
      </c>
      <c r="EE1289" s="25">
        <f t="shared" ref="EE1289:EG1296" si="1562">DM1289*DY1289</f>
        <v>689342.54</v>
      </c>
      <c r="EF1289" s="25">
        <f t="shared" si="1562"/>
        <v>575452.9</v>
      </c>
      <c r="EG1289" s="25">
        <f t="shared" si="1562"/>
        <v>529623.48</v>
      </c>
      <c r="EH1289" s="30">
        <v>342</v>
      </c>
      <c r="EI1289" s="30">
        <v>342</v>
      </c>
      <c r="EJ1289" s="30">
        <v>342</v>
      </c>
      <c r="EK1289" s="25">
        <f t="shared" ref="EK1289:EK1296" si="1563">$F1289*EH1289</f>
        <v>12122874</v>
      </c>
      <c r="EL1289" s="25">
        <f t="shared" ref="EL1289:EL1296" si="1564">$G1289*EI1289</f>
        <v>12203928</v>
      </c>
      <c r="EM1289" s="25">
        <f t="shared" ref="EM1289:EM1296" si="1565">$H1289*EJ1289</f>
        <v>12309606</v>
      </c>
      <c r="EN1289" s="25">
        <f t="shared" ref="EN1289:EN1296" si="1566">$I1289*EH1289</f>
        <v>880567.92</v>
      </c>
      <c r="EO1289" s="25">
        <f t="shared" ref="EO1289:EO1296" si="1567">$J1289*EI1289</f>
        <v>880567.92</v>
      </c>
      <c r="EP1289" s="25">
        <f t="shared" ref="EP1289:EP1296" si="1568">$K1289*EJ1289</f>
        <v>880567.92</v>
      </c>
      <c r="EQ1289" s="25">
        <f t="shared" ref="EQ1289:EQ1296" si="1569">$F1289*EQ$1309</f>
        <v>37570.67</v>
      </c>
      <c r="ER1289" s="25">
        <f t="shared" ref="ER1289:ER1296" si="1570">$G1289*ER$1309</f>
        <v>39686.85</v>
      </c>
      <c r="ES1289" s="25">
        <f t="shared" ref="ES1289:ES1296" si="1571">$H1289*ES$1309</f>
        <v>41701.56</v>
      </c>
      <c r="ET1289" s="25">
        <f t="shared" ref="ET1289:ET1296" si="1572">$I1289*ET$1309</f>
        <v>2022.3</v>
      </c>
      <c r="EU1289" s="25">
        <f t="shared" ref="EU1289:EU1296" si="1573">$J1289*EU$1309</f>
        <v>1762.13</v>
      </c>
      <c r="EV1289" s="25">
        <f t="shared" ref="EV1289:EV1296" si="1574">$K1289*EV$1309</f>
        <v>1593.98</v>
      </c>
      <c r="EW1289" s="25">
        <f t="shared" ref="EW1289:EY1296" si="1575">EH1289*EQ1289</f>
        <v>12849169.140000001</v>
      </c>
      <c r="EX1289" s="25">
        <f t="shared" si="1575"/>
        <v>13572902.699999999</v>
      </c>
      <c r="EY1289" s="25">
        <f t="shared" si="1575"/>
        <v>14261933.52</v>
      </c>
      <c r="EZ1289" s="25">
        <f t="shared" ref="EZ1289:FB1296" si="1576">EH1289*ET1289</f>
        <v>691626.6</v>
      </c>
      <c r="FA1289" s="25">
        <f t="shared" si="1576"/>
        <v>602648.46</v>
      </c>
      <c r="FB1289" s="25">
        <f t="shared" si="1576"/>
        <v>545141.16</v>
      </c>
      <c r="FC1289" s="30">
        <v>387</v>
      </c>
      <c r="FD1289" s="30">
        <v>387</v>
      </c>
      <c r="FE1289" s="30">
        <v>387</v>
      </c>
      <c r="FF1289" s="25">
        <f t="shared" ref="FF1289:FF1296" si="1577">$F1289*FC1289</f>
        <v>13717989</v>
      </c>
      <c r="FG1289" s="25">
        <f t="shared" ref="FG1289:FG1296" si="1578">$G1289*FD1289</f>
        <v>13809708</v>
      </c>
      <c r="FH1289" s="25">
        <f t="shared" ref="FH1289:FH1296" si="1579">$H1289*FE1289</f>
        <v>13929291</v>
      </c>
      <c r="FI1289" s="25">
        <f t="shared" ref="FI1289:FI1296" si="1580">$I1289*FC1289</f>
        <v>996432.12</v>
      </c>
      <c r="FJ1289" s="25">
        <f t="shared" ref="FJ1289:FJ1296" si="1581">$J1289*FD1289</f>
        <v>996432.12</v>
      </c>
      <c r="FK1289" s="25">
        <f t="shared" ref="FK1289:FK1296" si="1582">$K1289*FE1289</f>
        <v>996432.12</v>
      </c>
      <c r="FL1289" s="25">
        <f t="shared" ref="FL1289:FL1296" si="1583">$F1289*FL$1309</f>
        <v>37737.870000000003</v>
      </c>
      <c r="FM1289" s="25">
        <f t="shared" ref="FM1289:FM1296" si="1584">$G1289*FM$1309</f>
        <v>39574.720000000001</v>
      </c>
      <c r="FN1289" s="25">
        <f t="shared" ref="FN1289:FN1296" si="1585">$H1289*FN$1309</f>
        <v>41331.39</v>
      </c>
      <c r="FO1289" s="25">
        <f t="shared" ref="FO1289:FO1296" si="1586">$I1289*FO$1309</f>
        <v>1106.8699999999999</v>
      </c>
      <c r="FP1289" s="25">
        <f t="shared" ref="FP1289:FP1296" si="1587">$J1289*FP$1309</f>
        <v>1240.79</v>
      </c>
      <c r="FQ1289" s="25">
        <f t="shared" ref="FQ1289:FQ1296" si="1588">$K1289*FQ$1309</f>
        <v>1085.17</v>
      </c>
      <c r="FR1289" s="25">
        <f t="shared" ref="FR1289:FT1296" si="1589">FC1289*FL1289</f>
        <v>14604555.689999999</v>
      </c>
      <c r="FS1289" s="25">
        <f t="shared" si="1589"/>
        <v>15315416.640000001</v>
      </c>
      <c r="FT1289" s="25">
        <f t="shared" si="1589"/>
        <v>15995247.93</v>
      </c>
      <c r="FU1289" s="25">
        <f t="shared" ref="FU1289:FW1296" si="1590">FC1289*FO1289</f>
        <v>428358.69</v>
      </c>
      <c r="FV1289" s="25">
        <f t="shared" si="1590"/>
        <v>480185.73</v>
      </c>
      <c r="FW1289" s="25">
        <f t="shared" si="1590"/>
        <v>419960.79</v>
      </c>
      <c r="FX1289" s="30">
        <v>494</v>
      </c>
      <c r="FY1289" s="30">
        <v>494</v>
      </c>
      <c r="FZ1289" s="30">
        <v>494</v>
      </c>
      <c r="GA1289" s="25">
        <f t="shared" ref="GA1289:GA1296" si="1591">$F1289*FX1289</f>
        <v>17510818</v>
      </c>
      <c r="GB1289" s="25">
        <f t="shared" ref="GB1289:GB1296" si="1592">$G1289*FY1289</f>
        <v>17627896</v>
      </c>
      <c r="GC1289" s="25">
        <f t="shared" ref="GC1289:GC1296" si="1593">$H1289*FZ1289</f>
        <v>17780542</v>
      </c>
      <c r="GD1289" s="25">
        <f t="shared" ref="GD1289:GD1296" si="1594">$I1289*FX1289</f>
        <v>1271931.44</v>
      </c>
      <c r="GE1289" s="25">
        <f t="shared" ref="GE1289:GE1296" si="1595">$J1289*FY1289</f>
        <v>1271931.44</v>
      </c>
      <c r="GF1289" s="25">
        <f t="shared" ref="GF1289:GF1296" si="1596">$K1289*FZ1289</f>
        <v>1271931.44</v>
      </c>
      <c r="GG1289" s="25">
        <f t="shared" ref="GG1289:GG1296" si="1597">$F1289*GG$1309</f>
        <v>37223.19</v>
      </c>
      <c r="GH1289" s="25">
        <f t="shared" ref="GH1289:GH1296" si="1598">$G1289*GH$1309</f>
        <v>39027.17</v>
      </c>
      <c r="GI1289" s="25">
        <f t="shared" ref="GI1289:GI1296" si="1599">$H1289*GI$1309</f>
        <v>40756.230000000003</v>
      </c>
      <c r="GJ1289" s="25">
        <f t="shared" ref="GJ1289:GJ1296" si="1600">$I1289*GJ$1309</f>
        <v>2321.7199999999998</v>
      </c>
      <c r="GK1289" s="25">
        <f t="shared" ref="GK1289:GK1296" si="1601">$J1289*GK$1309</f>
        <v>2052.67</v>
      </c>
      <c r="GL1289" s="25">
        <f t="shared" ref="GL1289:GL1296" si="1602">$K1289*GL$1309</f>
        <v>1820.41</v>
      </c>
      <c r="GM1289" s="25">
        <f t="shared" ref="GM1289:GO1296" si="1603">FX1289*GG1289</f>
        <v>18388255.859999999</v>
      </c>
      <c r="GN1289" s="25">
        <f t="shared" si="1603"/>
        <v>19279421.98</v>
      </c>
      <c r="GO1289" s="25">
        <f t="shared" si="1603"/>
        <v>20133577.620000001</v>
      </c>
      <c r="GP1289" s="25">
        <f t="shared" ref="GP1289:GR1296" si="1604">FX1289*GJ1289</f>
        <v>1146929.68</v>
      </c>
      <c r="GQ1289" s="25">
        <f t="shared" si="1604"/>
        <v>1014018.98</v>
      </c>
      <c r="GR1289" s="25">
        <f t="shared" si="1604"/>
        <v>899282.54</v>
      </c>
      <c r="GS1289" s="30">
        <v>383</v>
      </c>
      <c r="GT1289" s="30">
        <v>383</v>
      </c>
      <c r="GU1289" s="30">
        <v>383</v>
      </c>
      <c r="GV1289" s="25">
        <f t="shared" ref="GV1289:GV1296" si="1605">$F1289*GS1289</f>
        <v>13576201</v>
      </c>
      <c r="GW1289" s="25">
        <f t="shared" ref="GW1289:GW1296" si="1606">$G1289*GT1289</f>
        <v>13666972</v>
      </c>
      <c r="GX1289" s="25">
        <f t="shared" ref="GX1289:GX1296" si="1607">$H1289*GU1289</f>
        <v>13785319</v>
      </c>
      <c r="GY1289" s="25">
        <f t="shared" ref="GY1289:GY1296" si="1608">$I1289*GS1289</f>
        <v>986133.08</v>
      </c>
      <c r="GZ1289" s="25">
        <f t="shared" ref="GZ1289:GZ1296" si="1609">$J1289*GT1289</f>
        <v>986133.08</v>
      </c>
      <c r="HA1289" s="25">
        <f t="shared" ref="HA1289:HA1296" si="1610">$K1289*GU1289</f>
        <v>986133.08</v>
      </c>
      <c r="HB1289" s="25">
        <f t="shared" ref="HB1289:HB1296" si="1611">$F1289*HB$1309</f>
        <v>37737.29</v>
      </c>
      <c r="HC1289" s="25">
        <f t="shared" ref="HC1289:HC1296" si="1612">$G1289*HC$1309</f>
        <v>39612.9</v>
      </c>
      <c r="HD1289" s="25">
        <f t="shared" ref="HD1289:HD1296" si="1613">$H1289*HD$1309</f>
        <v>41416.85</v>
      </c>
      <c r="HE1289" s="25">
        <f t="shared" ref="HE1289:HE1296" si="1614">$I1289*HE$1309</f>
        <v>2073.65</v>
      </c>
      <c r="HF1289" s="25">
        <f t="shared" ref="HF1289:HF1296" si="1615">$J1289*HF$1309</f>
        <v>1730.16</v>
      </c>
      <c r="HG1289" s="25">
        <f t="shared" ref="HG1289:HG1296" si="1616">$K1289*HG$1309</f>
        <v>1507.3</v>
      </c>
      <c r="HH1289" s="25">
        <f t="shared" ref="HH1289:HJ1296" si="1617">GS1289*HB1289</f>
        <v>14453382.07</v>
      </c>
      <c r="HI1289" s="25">
        <f t="shared" si="1617"/>
        <v>15171740.699999999</v>
      </c>
      <c r="HJ1289" s="25">
        <f t="shared" si="1617"/>
        <v>15862653.550000001</v>
      </c>
      <c r="HK1289" s="25">
        <f t="shared" ref="HK1289:HM1296" si="1618">GS1289*HE1289</f>
        <v>794207.95</v>
      </c>
      <c r="HL1289" s="25">
        <f t="shared" si="1618"/>
        <v>662651.28</v>
      </c>
      <c r="HM1289" s="25">
        <f t="shared" si="1618"/>
        <v>577295.9</v>
      </c>
      <c r="HN1289" s="30">
        <v>361</v>
      </c>
      <c r="HO1289" s="30">
        <v>361</v>
      </c>
      <c r="HP1289" s="30">
        <v>361</v>
      </c>
      <c r="HQ1289" s="25">
        <f t="shared" ref="HQ1289:HQ1296" si="1619">$F1289*HN1289</f>
        <v>12796367</v>
      </c>
      <c r="HR1289" s="25">
        <f t="shared" ref="HR1289:HR1296" si="1620">$G1289*HO1289</f>
        <v>12881924</v>
      </c>
      <c r="HS1289" s="25">
        <f t="shared" ref="HS1289:HS1296" si="1621">$H1289*HP1289</f>
        <v>12993473</v>
      </c>
      <c r="HT1289" s="25">
        <f t="shared" ref="HT1289:HT1296" si="1622">$I1289*HN1289</f>
        <v>929488.36</v>
      </c>
      <c r="HU1289" s="25">
        <f t="shared" ref="HU1289:HU1296" si="1623">$J1289*HO1289</f>
        <v>929488.36</v>
      </c>
      <c r="HV1289" s="25">
        <f t="shared" ref="HV1289:HV1296" si="1624">$K1289*HP1289</f>
        <v>929488.36</v>
      </c>
      <c r="HW1289" s="25">
        <f t="shared" ref="HW1289:HW1296" si="1625">$F1289*HW$1309</f>
        <v>37500.81</v>
      </c>
      <c r="HX1289" s="25">
        <f t="shared" ref="HX1289:HX1296" si="1626">$G1289*HX$1309</f>
        <v>39539.279999999999</v>
      </c>
      <c r="HY1289" s="25">
        <f t="shared" ref="HY1289:HY1296" si="1627">$H1289*HY$1309</f>
        <v>41476.07</v>
      </c>
      <c r="HZ1289" s="25">
        <f t="shared" ref="HZ1289:HZ1296" si="1628">$I1289*HZ$1309</f>
        <v>2023.54</v>
      </c>
      <c r="IA1289" s="25">
        <f t="shared" ref="IA1289:IA1296" si="1629">$J1289*IA$1309</f>
        <v>1922.93</v>
      </c>
      <c r="IB1289" s="25">
        <f t="shared" ref="IB1289:IB1296" si="1630">$K1289*IB$1309</f>
        <v>1732.33</v>
      </c>
      <c r="IC1289" s="25">
        <f t="shared" ref="IC1289:IE1296" si="1631">HN1289*HW1289</f>
        <v>13537792.41</v>
      </c>
      <c r="ID1289" s="25">
        <f t="shared" si="1631"/>
        <v>14273680.08</v>
      </c>
      <c r="IE1289" s="25">
        <f t="shared" si="1631"/>
        <v>14972861.27</v>
      </c>
      <c r="IF1289" s="25">
        <f t="shared" ref="IF1289:IH1296" si="1632">HN1289*HZ1289</f>
        <v>730497.94</v>
      </c>
      <c r="IG1289" s="25">
        <f t="shared" si="1632"/>
        <v>694177.73</v>
      </c>
      <c r="IH1289" s="25">
        <f t="shared" si="1632"/>
        <v>625371.13</v>
      </c>
      <c r="II1289" s="30"/>
      <c r="IJ1289" s="30"/>
      <c r="IK1289" s="30"/>
      <c r="IL1289" s="25">
        <f t="shared" ref="IL1289:IL1296" si="1633">$F1289*II1289</f>
        <v>0</v>
      </c>
      <c r="IM1289" s="25">
        <f t="shared" ref="IM1289:IM1296" si="1634">$G1289*IJ1289</f>
        <v>0</v>
      </c>
      <c r="IN1289" s="25">
        <f t="shared" ref="IN1289:IN1296" si="1635">$H1289*IK1289</f>
        <v>0</v>
      </c>
      <c r="IO1289" s="25">
        <f t="shared" ref="IO1289:IO1296" si="1636">$I1289*II1289</f>
        <v>0</v>
      </c>
      <c r="IP1289" s="25">
        <f t="shared" ref="IP1289:IP1296" si="1637">$J1289*IJ1289</f>
        <v>0</v>
      </c>
      <c r="IQ1289" s="25">
        <f t="shared" ref="IQ1289:IQ1296" si="1638">$K1289*IK1289</f>
        <v>0</v>
      </c>
      <c r="IR1289" s="25">
        <f t="shared" ref="IR1289:IR1296" si="1639">$F1289*IR$1309</f>
        <v>37073.410000000003</v>
      </c>
      <c r="IS1289" s="25">
        <f t="shared" ref="IS1289:IS1296" si="1640">$G1289*IS$1309</f>
        <v>38775.32</v>
      </c>
      <c r="IT1289" s="25">
        <f t="shared" ref="IT1289:IT1296" si="1641">$H1289*IT$1309</f>
        <v>40423.26</v>
      </c>
      <c r="IU1289" s="25">
        <f t="shared" ref="IU1289:IU1296" si="1642">$I1289*IU$1309</f>
        <v>6533.61</v>
      </c>
      <c r="IV1289" s="25">
        <f t="shared" ref="IV1289:IV1296" si="1643">$J1289*IV$1309</f>
        <v>5855.87</v>
      </c>
      <c r="IW1289" s="25">
        <f t="shared" ref="IW1289:IW1296" si="1644">$K1289*IW$1309</f>
        <v>5545.81</v>
      </c>
      <c r="IX1289" s="25">
        <f t="shared" ref="IX1289:IZ1296" si="1645">II1289*IR1289</f>
        <v>0</v>
      </c>
      <c r="IY1289" s="25">
        <f t="shared" si="1645"/>
        <v>0</v>
      </c>
      <c r="IZ1289" s="25">
        <f t="shared" si="1645"/>
        <v>0</v>
      </c>
      <c r="JA1289" s="25">
        <f t="shared" ref="JA1289:JC1296" si="1646">II1289*IU1289</f>
        <v>0</v>
      </c>
      <c r="JB1289" s="25">
        <f t="shared" si="1646"/>
        <v>0</v>
      </c>
      <c r="JC1289" s="25">
        <f t="shared" si="1646"/>
        <v>0</v>
      </c>
      <c r="JD1289" s="30">
        <v>318</v>
      </c>
      <c r="JE1289" s="30">
        <v>318</v>
      </c>
      <c r="JF1289" s="30">
        <v>318</v>
      </c>
      <c r="JG1289" s="25">
        <f t="shared" ref="JG1289:JG1296" si="1647">$F1289*JD1289</f>
        <v>11272146</v>
      </c>
      <c r="JH1289" s="25">
        <f t="shared" ref="JH1289:JH1296" si="1648">$G1289*JE1289</f>
        <v>11347512</v>
      </c>
      <c r="JI1289" s="25">
        <f t="shared" ref="JI1289:JI1296" si="1649">$H1289*JF1289</f>
        <v>11445774</v>
      </c>
      <c r="JJ1289" s="25">
        <f t="shared" ref="JJ1289:JJ1296" si="1650">$I1289*JD1289</f>
        <v>818773.68</v>
      </c>
      <c r="JK1289" s="25">
        <f t="shared" ref="JK1289:JK1296" si="1651">$J1289*JE1289</f>
        <v>818773.68</v>
      </c>
      <c r="JL1289" s="25">
        <f t="shared" ref="JL1289:JL1296" si="1652">$K1289*JF1289</f>
        <v>818773.68</v>
      </c>
      <c r="JM1289" s="25">
        <f t="shared" ref="JM1289:JM1296" si="1653">$F1289*JM$1309</f>
        <v>37349.730000000003</v>
      </c>
      <c r="JN1289" s="25">
        <f t="shared" ref="JN1289:JN1296" si="1654">$G1289*JN$1309</f>
        <v>39282.800000000003</v>
      </c>
      <c r="JO1289" s="25">
        <f t="shared" ref="JO1289:JO1296" si="1655">$H1289*JO$1309</f>
        <v>41137.589999999997</v>
      </c>
      <c r="JP1289" s="25">
        <f t="shared" ref="JP1289:JP1296" si="1656">$I1289*JP$1309</f>
        <v>1717.54</v>
      </c>
      <c r="JQ1289" s="25">
        <f t="shared" ref="JQ1289:JQ1296" si="1657">$J1289*JQ$1309</f>
        <v>1499.82</v>
      </c>
      <c r="JR1289" s="25">
        <f t="shared" ref="JR1289:JR1296" si="1658">$K1289*JR$1309</f>
        <v>1309.31</v>
      </c>
      <c r="JS1289" s="25">
        <f t="shared" ref="JS1289:JU1296" si="1659">JD1289*JM1289</f>
        <v>11877214.140000001</v>
      </c>
      <c r="JT1289" s="25">
        <f t="shared" si="1659"/>
        <v>12491930.4</v>
      </c>
      <c r="JU1289" s="25">
        <f t="shared" si="1659"/>
        <v>13081753.619999999</v>
      </c>
      <c r="JV1289" s="25">
        <f t="shared" ref="JV1289:JX1296" si="1660">JD1289*JP1289</f>
        <v>546177.72</v>
      </c>
      <c r="JW1289" s="25">
        <f t="shared" si="1660"/>
        <v>476942.76</v>
      </c>
      <c r="JX1289" s="25">
        <f t="shared" si="1660"/>
        <v>416360.58</v>
      </c>
      <c r="JY1289" s="30">
        <v>389</v>
      </c>
      <c r="JZ1289" s="30">
        <v>389</v>
      </c>
      <c r="KA1289" s="30">
        <v>389</v>
      </c>
      <c r="KB1289" s="25">
        <f t="shared" ref="KB1289:KB1296" si="1661">$F1289*JY1289</f>
        <v>13788883</v>
      </c>
      <c r="KC1289" s="25">
        <f t="shared" ref="KC1289:KC1296" si="1662">$G1289*JZ1289</f>
        <v>13881076</v>
      </c>
      <c r="KD1289" s="25">
        <f t="shared" ref="KD1289:KD1296" si="1663">$H1289*KA1289</f>
        <v>14001277</v>
      </c>
      <c r="KE1289" s="25">
        <f t="shared" ref="KE1289:KE1296" si="1664">$I1289*JY1289</f>
        <v>1001581.64</v>
      </c>
      <c r="KF1289" s="25">
        <f t="shared" ref="KF1289:KF1296" si="1665">$J1289*JZ1289</f>
        <v>1001581.64</v>
      </c>
      <c r="KG1289" s="25">
        <f t="shared" ref="KG1289:KG1296" si="1666">$K1289*KA1289</f>
        <v>1001581.64</v>
      </c>
      <c r="KH1289" s="25">
        <f t="shared" ref="KH1289:KH1296" si="1667">$F1289*KH$1309</f>
        <v>37369.32</v>
      </c>
      <c r="KI1289" s="25">
        <f t="shared" ref="KI1289:KI1296" si="1668">$G1289*KI$1309</f>
        <v>39401.300000000003</v>
      </c>
      <c r="KJ1289" s="25">
        <f t="shared" ref="KJ1289:KJ1296" si="1669">$H1289*KJ$1309</f>
        <v>41343.480000000003</v>
      </c>
      <c r="KK1289" s="25">
        <f t="shared" ref="KK1289:KK1296" si="1670">$I1289*KK$1309</f>
        <v>1490.73</v>
      </c>
      <c r="KL1289" s="25">
        <f t="shared" ref="KL1289:KL1296" si="1671">$J1289*KL$1309</f>
        <v>1338.14</v>
      </c>
      <c r="KM1289" s="25">
        <f t="shared" ref="KM1289:KM1296" si="1672">$K1289*KM$1309</f>
        <v>1188.49</v>
      </c>
      <c r="KN1289" s="25">
        <f t="shared" ref="KN1289:KP1296" si="1673">JY1289*KH1289</f>
        <v>14536665.48</v>
      </c>
      <c r="KO1289" s="25">
        <f t="shared" si="1673"/>
        <v>15327105.699999999</v>
      </c>
      <c r="KP1289" s="25">
        <f t="shared" si="1673"/>
        <v>16082613.720000001</v>
      </c>
      <c r="KQ1289" s="25">
        <f t="shared" ref="KQ1289:KS1296" si="1674">JY1289*KK1289</f>
        <v>579893.97</v>
      </c>
      <c r="KR1289" s="25">
        <f t="shared" si="1674"/>
        <v>520536.46</v>
      </c>
      <c r="KS1289" s="25">
        <f t="shared" si="1674"/>
        <v>462322.61</v>
      </c>
      <c r="KT1289" s="30">
        <v>388</v>
      </c>
      <c r="KU1289" s="30">
        <v>388</v>
      </c>
      <c r="KV1289" s="30">
        <v>388</v>
      </c>
      <c r="KW1289" s="25">
        <f t="shared" ref="KW1289:KW1296" si="1675">$F1289*KT1289</f>
        <v>13753436</v>
      </c>
      <c r="KX1289" s="25">
        <f t="shared" ref="KX1289:KX1296" si="1676">$G1289*KU1289</f>
        <v>13845392</v>
      </c>
      <c r="KY1289" s="25">
        <f t="shared" ref="KY1289:KY1296" si="1677">$H1289*KV1289</f>
        <v>13965284</v>
      </c>
      <c r="KZ1289" s="25">
        <f t="shared" ref="KZ1289:KZ1296" si="1678">$I1289*KT1289</f>
        <v>999006.88</v>
      </c>
      <c r="LA1289" s="25">
        <f t="shared" ref="LA1289:LA1296" si="1679">$J1289*KU1289</f>
        <v>999006.88</v>
      </c>
      <c r="LB1289" s="25">
        <f t="shared" ref="LB1289:LB1296" si="1680">$K1289*KV1289</f>
        <v>999006.88</v>
      </c>
      <c r="LC1289" s="25">
        <f t="shared" ref="LC1289:LC1296" si="1681">$F1289*LC$1309</f>
        <v>37501.69</v>
      </c>
      <c r="LD1289" s="25">
        <f t="shared" ref="LD1289:LD1296" si="1682">$G1289*LD$1309</f>
        <v>39629.410000000003</v>
      </c>
      <c r="LE1289" s="25">
        <f t="shared" ref="LE1289:LE1296" si="1683">$H1289*LE$1309</f>
        <v>41659.89</v>
      </c>
      <c r="LF1289" s="25">
        <f t="shared" ref="LF1289:LF1296" si="1684">$I1289*LF$1309</f>
        <v>2956.55</v>
      </c>
      <c r="LG1289" s="25">
        <f t="shared" ref="LG1289:LG1296" si="1685">$J1289*LG$1309</f>
        <v>2850.25</v>
      </c>
      <c r="LH1289" s="25">
        <f t="shared" ref="LH1289:LH1296" si="1686">$K1289*LH$1309</f>
        <v>2504.6999999999998</v>
      </c>
      <c r="LI1289" s="25">
        <f t="shared" ref="LI1289:LK1296" si="1687">KT1289*LC1289</f>
        <v>14550655.720000001</v>
      </c>
      <c r="LJ1289" s="25">
        <f t="shared" si="1687"/>
        <v>15376211.08</v>
      </c>
      <c r="LK1289" s="25">
        <f t="shared" si="1687"/>
        <v>16164037.32</v>
      </c>
      <c r="LL1289" s="25">
        <f t="shared" ref="LL1289:LN1296" si="1688">KT1289*LF1289</f>
        <v>1147141.3999999999</v>
      </c>
      <c r="LM1289" s="25">
        <f t="shared" si="1688"/>
        <v>1105897</v>
      </c>
      <c r="LN1289" s="25">
        <f t="shared" si="1688"/>
        <v>971823.6</v>
      </c>
      <c r="LO1289" s="30">
        <v>296</v>
      </c>
      <c r="LP1289" s="30">
        <v>296</v>
      </c>
      <c r="LQ1289" s="30">
        <v>296</v>
      </c>
      <c r="LR1289" s="25">
        <f t="shared" ref="LR1289:LR1296" si="1689">$F1289*LO1289</f>
        <v>10492312</v>
      </c>
      <c r="LS1289" s="25">
        <f t="shared" ref="LS1289:LS1296" si="1690">$G1289*LP1289</f>
        <v>10562464</v>
      </c>
      <c r="LT1289" s="25">
        <f t="shared" ref="LT1289:LT1296" si="1691">$H1289*LQ1289</f>
        <v>10653928</v>
      </c>
      <c r="LU1289" s="25">
        <f t="shared" ref="LU1289:LU1296" si="1692">$I1289*LO1289</f>
        <v>762128.96</v>
      </c>
      <c r="LV1289" s="25">
        <f t="shared" ref="LV1289:LV1296" si="1693">$J1289*LP1289</f>
        <v>762128.96</v>
      </c>
      <c r="LW1289" s="25">
        <f t="shared" ref="LW1289:LW1296" si="1694">$K1289*LQ1289</f>
        <v>762128.96</v>
      </c>
      <c r="LX1289" s="25">
        <f t="shared" ref="LX1289:LX1296" si="1695">$F1289*LX$1309</f>
        <v>36843.449999999997</v>
      </c>
      <c r="LY1289" s="25">
        <f t="shared" ref="LY1289:LY1296" si="1696">$G1289*LY$1309</f>
        <v>38664.44</v>
      </c>
      <c r="LZ1289" s="25">
        <f t="shared" ref="LZ1289:LZ1296" si="1697">$H1289*LZ$1309</f>
        <v>40417.980000000003</v>
      </c>
      <c r="MA1289" s="25">
        <f t="shared" ref="MA1289:MA1296" si="1698">$I1289*MA$1309</f>
        <v>1831.62</v>
      </c>
      <c r="MB1289" s="25">
        <f t="shared" ref="MB1289:MB1296" si="1699">$J1289*MB$1309</f>
        <v>1632.33</v>
      </c>
      <c r="MC1289" s="25">
        <f t="shared" ref="MC1289:MC1296" si="1700">$K1289*MC$1309</f>
        <v>1514.05</v>
      </c>
      <c r="MD1289" s="25">
        <f t="shared" ref="MD1289:MF1296" si="1701">LO1289*LX1289</f>
        <v>10905661.199999999</v>
      </c>
      <c r="ME1289" s="25">
        <f t="shared" si="1701"/>
        <v>11444674.24</v>
      </c>
      <c r="MF1289" s="25">
        <f t="shared" si="1701"/>
        <v>11963722.08</v>
      </c>
      <c r="MG1289" s="25">
        <f t="shared" ref="MG1289:MI1296" si="1702">LO1289*MA1289</f>
        <v>542159.52</v>
      </c>
      <c r="MH1289" s="25">
        <f t="shared" si="1702"/>
        <v>483169.68</v>
      </c>
      <c r="MI1289" s="25">
        <f t="shared" si="1702"/>
        <v>448158.8</v>
      </c>
      <c r="MJ1289" s="30">
        <v>486</v>
      </c>
      <c r="MK1289" s="30">
        <v>486</v>
      </c>
      <c r="ML1289" s="30">
        <v>486</v>
      </c>
      <c r="MM1289" s="25">
        <f t="shared" ref="MM1289:MM1296" si="1703">$F1289*MJ1289</f>
        <v>17227242</v>
      </c>
      <c r="MN1289" s="25">
        <f t="shared" ref="MN1289:MN1296" si="1704">$G1289*MK1289</f>
        <v>17342424</v>
      </c>
      <c r="MO1289" s="25">
        <f t="shared" ref="MO1289:MO1296" si="1705">$H1289*ML1289</f>
        <v>17492598</v>
      </c>
      <c r="MP1289" s="25">
        <f t="shared" ref="MP1289:MP1296" si="1706">$I1289*MJ1289</f>
        <v>1251333.3600000001</v>
      </c>
      <c r="MQ1289" s="25">
        <f t="shared" ref="MQ1289:MQ1296" si="1707">$J1289*MK1289</f>
        <v>1251333.3600000001</v>
      </c>
      <c r="MR1289" s="25">
        <f t="shared" ref="MR1289:MR1296" si="1708">$K1289*ML1289</f>
        <v>1251333.3600000001</v>
      </c>
      <c r="MS1289" s="25">
        <f t="shared" ref="MS1289:MS1296" si="1709">$F1289*MS$1309</f>
        <v>37390.75</v>
      </c>
      <c r="MT1289" s="25">
        <f t="shared" ref="MT1289:MT1296" si="1710">$G1289*MT$1309</f>
        <v>39351.58</v>
      </c>
      <c r="MU1289" s="25">
        <f t="shared" ref="MU1289:MU1296" si="1711">$H1289*MU$1309</f>
        <v>41226.76</v>
      </c>
      <c r="MV1289" s="25">
        <f t="shared" ref="MV1289:MV1296" si="1712">$I1289*MV$1309</f>
        <v>2163.91</v>
      </c>
      <c r="MW1289" s="25">
        <f t="shared" ref="MW1289:MW1296" si="1713">$J1289*MW$1309</f>
        <v>1797</v>
      </c>
      <c r="MX1289" s="25">
        <f t="shared" ref="MX1289:MX1296" si="1714">$K1289*MX$1309</f>
        <v>1548.62</v>
      </c>
      <c r="MY1289" s="25">
        <f t="shared" ref="MY1289:NA1296" si="1715">MJ1289*MS1289</f>
        <v>18171904.5</v>
      </c>
      <c r="MZ1289" s="25">
        <f t="shared" si="1715"/>
        <v>19124867.879999999</v>
      </c>
      <c r="NA1289" s="25">
        <f t="shared" si="1715"/>
        <v>20036205.359999999</v>
      </c>
      <c r="NB1289" s="25">
        <f t="shared" ref="NB1289:ND1296" si="1716">MJ1289*MV1289</f>
        <v>1051660.26</v>
      </c>
      <c r="NC1289" s="25">
        <f t="shared" si="1716"/>
        <v>873342</v>
      </c>
      <c r="ND1289" s="25">
        <f t="shared" si="1716"/>
        <v>752629.32</v>
      </c>
      <c r="NE1289" s="30">
        <v>336</v>
      </c>
      <c r="NF1289" s="30">
        <v>336</v>
      </c>
      <c r="NG1289" s="30">
        <v>336</v>
      </c>
      <c r="NH1289" s="25">
        <f t="shared" ref="NH1289:NH1296" si="1717">$F1289*NE1289</f>
        <v>11910192</v>
      </c>
      <c r="NI1289" s="25">
        <f t="shared" ref="NI1289:NI1296" si="1718">$G1289*NF1289</f>
        <v>11989824</v>
      </c>
      <c r="NJ1289" s="25">
        <f t="shared" ref="NJ1289:NJ1296" si="1719">$H1289*NG1289</f>
        <v>12093648</v>
      </c>
      <c r="NK1289" s="25">
        <f t="shared" ref="NK1289:NK1296" si="1720">$I1289*NE1289</f>
        <v>865119.36</v>
      </c>
      <c r="NL1289" s="25">
        <f t="shared" ref="NL1289:NL1296" si="1721">$J1289*NF1289</f>
        <v>865119.36</v>
      </c>
      <c r="NM1289" s="25">
        <f t="shared" ref="NM1289:NM1296" si="1722">$K1289*NG1289</f>
        <v>865119.36</v>
      </c>
      <c r="NN1289" s="25">
        <f t="shared" ref="NN1289:NN1296" si="1723">$F1289*NN$1309</f>
        <v>37171.61</v>
      </c>
      <c r="NO1289" s="25">
        <f t="shared" ref="NO1289:NO1296" si="1724">$G1289*NO$1309</f>
        <v>39000.980000000003</v>
      </c>
      <c r="NP1289" s="25">
        <f t="shared" ref="NP1289:NP1296" si="1725">$H1289*NP$1309</f>
        <v>40757.760000000002</v>
      </c>
      <c r="NQ1289" s="25">
        <f t="shared" ref="NQ1289:NQ1296" si="1726">$I1289*NQ$1309</f>
        <v>2437.64</v>
      </c>
      <c r="NR1289" s="25">
        <f t="shared" ref="NR1289:NR1296" si="1727">$J1289*NR$1309</f>
        <v>2176.04</v>
      </c>
      <c r="NS1289" s="25">
        <f t="shared" ref="NS1289:NS1296" si="1728">$K1289*NS$1309</f>
        <v>1965.04</v>
      </c>
      <c r="NT1289" s="25">
        <f t="shared" ref="NT1289:NV1296" si="1729">NE1289*NN1289</f>
        <v>12489660.960000001</v>
      </c>
      <c r="NU1289" s="25">
        <f t="shared" si="1729"/>
        <v>13104329.279999999</v>
      </c>
      <c r="NV1289" s="25">
        <f t="shared" si="1729"/>
        <v>13694607.359999999</v>
      </c>
      <c r="NW1289" s="25">
        <f t="shared" ref="NW1289:NY1296" si="1730">NE1289*NQ1289</f>
        <v>819047.04</v>
      </c>
      <c r="NX1289" s="25">
        <f t="shared" si="1730"/>
        <v>731149.44</v>
      </c>
      <c r="NY1289" s="25">
        <f t="shared" si="1730"/>
        <v>660253.43999999994</v>
      </c>
      <c r="NZ1289" s="30">
        <v>200</v>
      </c>
      <c r="OA1289" s="30">
        <v>200</v>
      </c>
      <c r="OB1289" s="30">
        <v>200</v>
      </c>
      <c r="OC1289" s="25">
        <f t="shared" ref="OC1289:OC1296" si="1731">$F1289*NZ1289</f>
        <v>7089400</v>
      </c>
      <c r="OD1289" s="25">
        <f t="shared" ref="OD1289:OD1296" si="1732">$G1289*OA1289</f>
        <v>7136800</v>
      </c>
      <c r="OE1289" s="25">
        <f t="shared" ref="OE1289:OE1296" si="1733">$H1289*OB1289</f>
        <v>7198600</v>
      </c>
      <c r="OF1289" s="25">
        <f t="shared" ref="OF1289:OF1296" si="1734">$I1289*NZ1289</f>
        <v>514952</v>
      </c>
      <c r="OG1289" s="25">
        <f t="shared" ref="OG1289:OG1296" si="1735">$J1289*OA1289</f>
        <v>514952</v>
      </c>
      <c r="OH1289" s="25">
        <f t="shared" ref="OH1289:OH1296" si="1736">$K1289*OB1289</f>
        <v>514952</v>
      </c>
      <c r="OI1289" s="25">
        <f t="shared" ref="OI1289:OI1296" si="1737">$F1289*OI$1309</f>
        <v>37066.720000000001</v>
      </c>
      <c r="OJ1289" s="25">
        <f t="shared" ref="OJ1289:OJ1296" si="1738">$G1289*OJ$1309</f>
        <v>39135.620000000003</v>
      </c>
      <c r="OK1289" s="25">
        <f t="shared" ref="OK1289:OK1296" si="1739">$H1289*OK$1309</f>
        <v>41112.01</v>
      </c>
      <c r="OL1289" s="25">
        <f t="shared" ref="OL1289:OL1296" si="1740">$I1289*OL$1309</f>
        <v>2619.52</v>
      </c>
      <c r="OM1289" s="25">
        <f t="shared" ref="OM1289:OM1296" si="1741">$J1289*OM$1309</f>
        <v>2415.16</v>
      </c>
      <c r="ON1289" s="25">
        <f t="shared" ref="ON1289:ON1296" si="1742">$K1289*ON$1309</f>
        <v>2260.83</v>
      </c>
      <c r="OO1289" s="25">
        <f t="shared" ref="OO1289:OQ1296" si="1743">NZ1289*OI1289</f>
        <v>7413344</v>
      </c>
      <c r="OP1289" s="25">
        <f t="shared" si="1743"/>
        <v>7827124</v>
      </c>
      <c r="OQ1289" s="25">
        <f t="shared" si="1743"/>
        <v>8222402</v>
      </c>
      <c r="OR1289" s="25">
        <f t="shared" ref="OR1289:OT1296" si="1744">NZ1289*OL1289</f>
        <v>523904</v>
      </c>
      <c r="OS1289" s="25">
        <f t="shared" si="1744"/>
        <v>483032</v>
      </c>
      <c r="OT1289" s="25">
        <f t="shared" si="1744"/>
        <v>452166</v>
      </c>
      <c r="OU1289" s="30">
        <v>386</v>
      </c>
      <c r="OV1289" s="30">
        <v>386</v>
      </c>
      <c r="OW1289" s="30">
        <v>386</v>
      </c>
      <c r="OX1289" s="25">
        <f t="shared" ref="OX1289:OX1296" si="1745">$F1289*OU1289</f>
        <v>13682542</v>
      </c>
      <c r="OY1289" s="25">
        <f t="shared" ref="OY1289:OY1296" si="1746">$G1289*OV1289</f>
        <v>13774024</v>
      </c>
      <c r="OZ1289" s="25">
        <f t="shared" ref="OZ1289:OZ1296" si="1747">$H1289*OW1289</f>
        <v>13893298</v>
      </c>
      <c r="PA1289" s="25">
        <f t="shared" ref="PA1289:PA1296" si="1748">$I1289*OU1289</f>
        <v>993857.36</v>
      </c>
      <c r="PB1289" s="25">
        <f t="shared" ref="PB1289:PB1296" si="1749">$J1289*OV1289</f>
        <v>993857.36</v>
      </c>
      <c r="PC1289" s="25">
        <f t="shared" ref="PC1289:PC1296" si="1750">$K1289*OW1289</f>
        <v>993857.36</v>
      </c>
      <c r="PD1289" s="25">
        <f t="shared" ref="PD1289:PD1296" si="1751">$F1289*PD$1309</f>
        <v>37464.800000000003</v>
      </c>
      <c r="PE1289" s="25">
        <f t="shared" ref="PE1289:PE1296" si="1752">$G1289*PE$1309</f>
        <v>39483.910000000003</v>
      </c>
      <c r="PF1289" s="25">
        <f t="shared" ref="PF1289:PF1296" si="1753">$H1289*PF$1309</f>
        <v>41408.14</v>
      </c>
      <c r="PG1289" s="25">
        <f t="shared" ref="PG1289:PG1296" si="1754">$I1289*PG$1309</f>
        <v>2208.34</v>
      </c>
      <c r="PH1289" s="25">
        <f t="shared" ref="PH1289:PH1296" si="1755">$J1289*PH$1309</f>
        <v>2034.94</v>
      </c>
      <c r="PI1289" s="25">
        <f t="shared" ref="PI1289:PI1296" si="1756">$K1289*PI$1309</f>
        <v>1751.18</v>
      </c>
      <c r="PJ1289" s="25">
        <f t="shared" ref="PJ1289:PL1296" si="1757">OU1289*PD1289</f>
        <v>14461412.800000001</v>
      </c>
      <c r="PK1289" s="25">
        <f t="shared" si="1757"/>
        <v>15240789.26</v>
      </c>
      <c r="PL1289" s="25">
        <f t="shared" si="1757"/>
        <v>15983542.039999999</v>
      </c>
      <c r="PM1289" s="25">
        <f t="shared" ref="PM1289:PO1296" si="1758">OU1289*PG1289</f>
        <v>852419.24</v>
      </c>
      <c r="PN1289" s="25">
        <f t="shared" si="1758"/>
        <v>785486.84</v>
      </c>
      <c r="PO1289" s="25">
        <f t="shared" si="1758"/>
        <v>675955.48</v>
      </c>
      <c r="PP1289" s="30">
        <v>694</v>
      </c>
      <c r="PQ1289" s="30">
        <v>694</v>
      </c>
      <c r="PR1289" s="30">
        <v>694</v>
      </c>
      <c r="PS1289" s="25">
        <f t="shared" ref="PS1289:PS1296" si="1759">$F1289*PP1289</f>
        <v>24600218</v>
      </c>
      <c r="PT1289" s="25">
        <f t="shared" ref="PT1289:PT1296" si="1760">$G1289*PQ1289</f>
        <v>24764696</v>
      </c>
      <c r="PU1289" s="25">
        <f t="shared" ref="PU1289:PU1296" si="1761">$H1289*PR1289</f>
        <v>24979142</v>
      </c>
      <c r="PV1289" s="25">
        <f t="shared" ref="PV1289:PV1296" si="1762">$I1289*PP1289</f>
        <v>1786883.44</v>
      </c>
      <c r="PW1289" s="25">
        <f t="shared" ref="PW1289:PW1296" si="1763">$J1289*PQ1289</f>
        <v>1786883.44</v>
      </c>
      <c r="PX1289" s="25">
        <f t="shared" ref="PX1289:PX1296" si="1764">$K1289*PR1289</f>
        <v>1786883.44</v>
      </c>
      <c r="PY1289" s="25">
        <f t="shared" ref="PY1289:PY1296" si="1765">$F1289*PY$1309</f>
        <v>37350.6</v>
      </c>
      <c r="PZ1289" s="25">
        <f t="shared" ref="PZ1289:PZ1296" si="1766">$G1289*PZ$1309</f>
        <v>39299.5</v>
      </c>
      <c r="QA1289" s="25">
        <f t="shared" ref="QA1289:QA1296" si="1767">$H1289*QA$1309</f>
        <v>41161</v>
      </c>
      <c r="QB1289" s="25">
        <f t="shared" ref="QB1289:QB1296" si="1768">$I1289*QB$1309</f>
        <v>2683.53</v>
      </c>
      <c r="QC1289" s="25">
        <f t="shared" ref="QC1289:QC1296" si="1769">$J1289*QC$1309</f>
        <v>2395.89</v>
      </c>
      <c r="QD1289" s="25">
        <f t="shared" ref="QD1289:QD1296" si="1770">$K1289*QD$1309</f>
        <v>2187.64</v>
      </c>
      <c r="QE1289" s="25">
        <f t="shared" ref="QE1289:QG1296" si="1771">PP1289*PY1289</f>
        <v>25921316.399999999</v>
      </c>
      <c r="QF1289" s="25">
        <f t="shared" si="1771"/>
        <v>27273853</v>
      </c>
      <c r="QG1289" s="25">
        <f t="shared" si="1771"/>
        <v>28565734</v>
      </c>
      <c r="QH1289" s="25">
        <f t="shared" ref="QH1289:QJ1296" si="1772">PP1289*QB1289</f>
        <v>1862369.82</v>
      </c>
      <c r="QI1289" s="25">
        <f t="shared" si="1772"/>
        <v>1662747.66</v>
      </c>
      <c r="QJ1289" s="25">
        <f t="shared" si="1772"/>
        <v>1518222.16</v>
      </c>
      <c r="QK1289" s="30">
        <v>467</v>
      </c>
      <c r="QL1289" s="30">
        <v>467</v>
      </c>
      <c r="QM1289" s="30">
        <v>467</v>
      </c>
      <c r="QN1289" s="25">
        <f t="shared" ref="QN1289:QN1296" si="1773">$F1289*QK1289</f>
        <v>16553749</v>
      </c>
      <c r="QO1289" s="25">
        <f t="shared" ref="QO1289:QO1296" si="1774">$G1289*QL1289</f>
        <v>16664428</v>
      </c>
      <c r="QP1289" s="25">
        <f t="shared" ref="QP1289:QP1296" si="1775">$H1289*QM1289</f>
        <v>16808731</v>
      </c>
      <c r="QQ1289" s="25">
        <f t="shared" ref="QQ1289:QQ1296" si="1776">$I1289*QK1289</f>
        <v>1202412.92</v>
      </c>
      <c r="QR1289" s="25">
        <f t="shared" ref="QR1289:QR1296" si="1777">$J1289*QL1289</f>
        <v>1202412.92</v>
      </c>
      <c r="QS1289" s="25">
        <f t="shared" ref="QS1289:QS1296" si="1778">$K1289*QM1289</f>
        <v>1202412.92</v>
      </c>
      <c r="QT1289" s="25">
        <f t="shared" ref="QT1289:QT1296" si="1779">$F1289*QT$1309</f>
        <v>37150.26</v>
      </c>
      <c r="QU1289" s="25">
        <f t="shared" ref="QU1289:QU1296" si="1780">$G1289*QU$1309</f>
        <v>38990.230000000003</v>
      </c>
      <c r="QV1289" s="25">
        <f t="shared" ref="QV1289:QV1296" si="1781">$H1289*QV$1309</f>
        <v>40757.879999999997</v>
      </c>
      <c r="QW1289" s="25">
        <f t="shared" ref="QW1289:QW1296" si="1782">$I1289*QW$1309</f>
        <v>1804.55</v>
      </c>
      <c r="QX1289" s="25">
        <f t="shared" ref="QX1289:QX1296" si="1783">$J1289*QX$1309</f>
        <v>1661.17</v>
      </c>
      <c r="QY1289" s="25">
        <f t="shared" ref="QY1289:QY1296" si="1784">$K1289*QY$1309</f>
        <v>1458.37</v>
      </c>
      <c r="QZ1289" s="25">
        <f t="shared" ref="QZ1289:RB1296" si="1785">QK1289*QT1289</f>
        <v>17349171.420000002</v>
      </c>
      <c r="RA1289" s="25">
        <f t="shared" si="1785"/>
        <v>18208437.41</v>
      </c>
      <c r="RB1289" s="25">
        <f t="shared" si="1785"/>
        <v>19033929.960000001</v>
      </c>
      <c r="RC1289" s="25">
        <f t="shared" ref="RC1289:RE1296" si="1786">QK1289*QW1289</f>
        <v>842724.85</v>
      </c>
      <c r="RD1289" s="25">
        <f t="shared" si="1786"/>
        <v>775766.39</v>
      </c>
      <c r="RE1289" s="25">
        <f t="shared" si="1786"/>
        <v>681058.79</v>
      </c>
      <c r="RF1289" s="30">
        <v>344</v>
      </c>
      <c r="RG1289" s="30">
        <v>344</v>
      </c>
      <c r="RH1289" s="30">
        <v>344</v>
      </c>
      <c r="RI1289" s="25">
        <f t="shared" ref="RI1289:RI1296" si="1787">$F1289*RF1289</f>
        <v>12193768</v>
      </c>
      <c r="RJ1289" s="25">
        <f t="shared" ref="RJ1289:RJ1296" si="1788">$G1289*RG1289</f>
        <v>12275296</v>
      </c>
      <c r="RK1289" s="25">
        <f t="shared" ref="RK1289:RK1296" si="1789">$H1289*RH1289</f>
        <v>12381592</v>
      </c>
      <c r="RL1289" s="25">
        <f t="shared" ref="RL1289:RL1296" si="1790">$I1289*RF1289</f>
        <v>885717.44</v>
      </c>
      <c r="RM1289" s="25">
        <f t="shared" ref="RM1289:RM1296" si="1791">$J1289*RG1289</f>
        <v>885717.44</v>
      </c>
      <c r="RN1289" s="25">
        <f t="shared" ref="RN1289:RN1296" si="1792">$K1289*RH1289</f>
        <v>885717.44</v>
      </c>
      <c r="RO1289" s="25">
        <f t="shared" ref="RO1289:RO1296" si="1793">$F1289*RO$1309</f>
        <v>38160.93</v>
      </c>
      <c r="RP1289" s="25">
        <f t="shared" ref="RP1289:RP1296" si="1794">$G1289*RP$1309</f>
        <v>40038.89</v>
      </c>
      <c r="RQ1289" s="25">
        <f t="shared" ref="RQ1289:RQ1296" si="1795">$H1289*RQ$1309</f>
        <v>41846.839999999997</v>
      </c>
      <c r="RR1289" s="25">
        <f t="shared" ref="RR1289:RR1296" si="1796">$I1289*RR$1309</f>
        <v>2125.4499999999998</v>
      </c>
      <c r="RS1289" s="25">
        <f t="shared" ref="RS1289:RS1296" si="1797">$J1289*RS$1309</f>
        <v>1775.61</v>
      </c>
      <c r="RT1289" s="25">
        <f t="shared" ref="RT1289:RT1296" si="1798">$K1289*RT$1309</f>
        <v>1568.17</v>
      </c>
      <c r="RU1289" s="25">
        <f t="shared" ref="RU1289:RW1296" si="1799">RF1289*RO1289</f>
        <v>13127359.92</v>
      </c>
      <c r="RV1289" s="25">
        <f t="shared" si="1799"/>
        <v>13773378.16</v>
      </c>
      <c r="RW1289" s="25">
        <f t="shared" si="1799"/>
        <v>14395312.960000001</v>
      </c>
      <c r="RX1289" s="25">
        <f t="shared" ref="RX1289:RZ1296" si="1800">RF1289*RR1289</f>
        <v>731154.8</v>
      </c>
      <c r="RY1289" s="25">
        <f t="shared" si="1800"/>
        <v>610809.84</v>
      </c>
      <c r="RZ1289" s="25">
        <f t="shared" si="1800"/>
        <v>539450.48</v>
      </c>
      <c r="SA1289" s="30">
        <v>169</v>
      </c>
      <c r="SB1289" s="30">
        <v>169</v>
      </c>
      <c r="SC1289" s="30">
        <v>169</v>
      </c>
      <c r="SD1289" s="25">
        <f t="shared" ref="SD1289:SD1296" si="1801">$F1289*SA1289</f>
        <v>5990543</v>
      </c>
      <c r="SE1289" s="25">
        <f t="shared" ref="SE1289:SE1296" si="1802">$G1289*SB1289</f>
        <v>6030596</v>
      </c>
      <c r="SF1289" s="25">
        <f t="shared" ref="SF1289:SF1296" si="1803">$H1289*SC1289</f>
        <v>6082817</v>
      </c>
      <c r="SG1289" s="25">
        <f t="shared" ref="SG1289:SG1296" si="1804">$I1289*SA1289</f>
        <v>435134.44</v>
      </c>
      <c r="SH1289" s="25">
        <f t="shared" ref="SH1289:SH1296" si="1805">$J1289*SB1289</f>
        <v>435134.44</v>
      </c>
      <c r="SI1289" s="25">
        <f t="shared" ref="SI1289:SI1296" si="1806">$K1289*SC1289</f>
        <v>435134.44</v>
      </c>
      <c r="SJ1289" s="25">
        <f t="shared" ref="SJ1289:SJ1296" si="1807">$F1289*SJ$1309</f>
        <v>37493.370000000003</v>
      </c>
      <c r="SK1289" s="25">
        <f t="shared" ref="SK1289:SK1296" si="1808">$G1289*SK$1309</f>
        <v>39448.9</v>
      </c>
      <c r="SL1289" s="25">
        <f t="shared" ref="SL1289:SL1296" si="1809">$H1289*SL$1309</f>
        <v>41325.79</v>
      </c>
      <c r="SM1289" s="25">
        <f t="shared" ref="SM1289:SM1296" si="1810">$I1289*SM$1309</f>
        <v>3735.04</v>
      </c>
      <c r="SN1289" s="25">
        <f t="shared" ref="SN1289:SN1296" si="1811">$J1289*SN$1309</f>
        <v>3154.22</v>
      </c>
      <c r="SO1289" s="25">
        <f t="shared" ref="SO1289:SO1296" si="1812">$K1289*SO$1309</f>
        <v>2830.35</v>
      </c>
      <c r="SP1289" s="25">
        <f t="shared" ref="SP1289:SR1296" si="1813">SA1289*SJ1289</f>
        <v>6336379.5300000003</v>
      </c>
      <c r="SQ1289" s="25">
        <f t="shared" si="1813"/>
        <v>6666864.0999999996</v>
      </c>
      <c r="SR1289" s="25">
        <f t="shared" si="1813"/>
        <v>6984058.5099999998</v>
      </c>
      <c r="SS1289" s="25">
        <f t="shared" ref="SS1289:SU1296" si="1814">SA1289*SM1289</f>
        <v>631221.76000000001</v>
      </c>
      <c r="ST1289" s="25">
        <f t="shared" si="1814"/>
        <v>533063.18000000005</v>
      </c>
      <c r="SU1289" s="25">
        <f t="shared" si="1814"/>
        <v>478329.15</v>
      </c>
      <c r="SV1289" s="30">
        <v>567</v>
      </c>
      <c r="SW1289" s="30">
        <v>567</v>
      </c>
      <c r="SX1289" s="30">
        <v>567</v>
      </c>
      <c r="SY1289" s="25">
        <f t="shared" ref="SY1289:SY1296" si="1815">$F1289*SV1289</f>
        <v>20098449</v>
      </c>
      <c r="SZ1289" s="25">
        <f t="shared" ref="SZ1289:SZ1296" si="1816">$G1289*SW1289</f>
        <v>20232828</v>
      </c>
      <c r="TA1289" s="25">
        <f t="shared" ref="TA1289:TA1296" si="1817">$H1289*SX1289</f>
        <v>20408031</v>
      </c>
      <c r="TB1289" s="25">
        <f t="shared" ref="TB1289:TB1296" si="1818">$I1289*SV1289</f>
        <v>1459888.92</v>
      </c>
      <c r="TC1289" s="25">
        <f t="shared" ref="TC1289:TC1296" si="1819">$J1289*SW1289</f>
        <v>1459888.92</v>
      </c>
      <c r="TD1289" s="25">
        <f t="shared" ref="TD1289:TD1296" si="1820">$K1289*SX1289</f>
        <v>1459888.92</v>
      </c>
      <c r="TE1289" s="25">
        <f t="shared" ref="TE1289:TE1296" si="1821">$F1289*TE$1309</f>
        <v>37295.97</v>
      </c>
      <c r="TF1289" s="25">
        <f t="shared" ref="TF1289:TF1296" si="1822">$G1289*TF$1309</f>
        <v>39176.080000000002</v>
      </c>
      <c r="TG1289" s="25">
        <f t="shared" ref="TG1289:TG1296" si="1823">$H1289*TG$1309</f>
        <v>40979.82</v>
      </c>
      <c r="TH1289" s="25">
        <f t="shared" ref="TH1289:TH1296" si="1824">$I1289*TH$1309</f>
        <v>2240.7399999999998</v>
      </c>
      <c r="TI1289" s="25">
        <f t="shared" ref="TI1289:TI1296" si="1825">$J1289*TI$1309</f>
        <v>1926.4</v>
      </c>
      <c r="TJ1289" s="25">
        <f t="shared" ref="TJ1289:TJ1296" si="1826">$K1289*TJ$1309</f>
        <v>1702.15</v>
      </c>
      <c r="TK1289" s="25">
        <f t="shared" ref="TK1289:TM1296" si="1827">SV1289*TE1289</f>
        <v>21146814.989999998</v>
      </c>
      <c r="TL1289" s="25">
        <f t="shared" si="1827"/>
        <v>22212837.359999999</v>
      </c>
      <c r="TM1289" s="25">
        <f t="shared" si="1827"/>
        <v>23235557.940000001</v>
      </c>
      <c r="TN1289" s="25">
        <f t="shared" ref="TN1289:TP1296" si="1828">SV1289*TH1289</f>
        <v>1270499.58</v>
      </c>
      <c r="TO1289" s="25">
        <f t="shared" si="1828"/>
        <v>1092268.8</v>
      </c>
      <c r="TP1289" s="25">
        <f t="shared" si="1828"/>
        <v>965119.05</v>
      </c>
      <c r="TQ1289" s="30">
        <v>319</v>
      </c>
      <c r="TR1289" s="30">
        <v>319</v>
      </c>
      <c r="TS1289" s="30">
        <v>319</v>
      </c>
      <c r="TT1289" s="25">
        <f t="shared" ref="TT1289:TT1296" si="1829">$F1289*TQ1289</f>
        <v>11307593</v>
      </c>
      <c r="TU1289" s="25">
        <f t="shared" ref="TU1289:TU1296" si="1830">$G1289*TR1289</f>
        <v>11383196</v>
      </c>
      <c r="TV1289" s="25">
        <f t="shared" ref="TV1289:TV1296" si="1831">$H1289*TS1289</f>
        <v>11481767</v>
      </c>
      <c r="TW1289" s="25">
        <f t="shared" ref="TW1289:TW1296" si="1832">$I1289*TQ1289</f>
        <v>821348.44</v>
      </c>
      <c r="TX1289" s="25">
        <f t="shared" ref="TX1289:TX1296" si="1833">$J1289*TR1289</f>
        <v>821348.44</v>
      </c>
      <c r="TY1289" s="25">
        <f t="shared" ref="TY1289:TY1296" si="1834">$K1289*TS1289</f>
        <v>821348.44</v>
      </c>
      <c r="TZ1289" s="25">
        <f t="shared" ref="TZ1289:TZ1296" si="1835">$F1289*TZ$1309</f>
        <v>36879.120000000003</v>
      </c>
      <c r="UA1289" s="25">
        <f t="shared" ref="UA1289:UA1296" si="1836">$G1289*UA$1309</f>
        <v>38769.97</v>
      </c>
      <c r="UB1289" s="25">
        <f t="shared" ref="UB1289:UB1296" si="1837">$H1289*UB$1309</f>
        <v>40584.01</v>
      </c>
      <c r="UC1289" s="25">
        <f t="shared" ref="UC1289:UC1296" si="1838">$I1289*UC$1309</f>
        <v>2568.1799999999998</v>
      </c>
      <c r="UD1289" s="25">
        <f t="shared" ref="UD1289:UD1296" si="1839">$J1289*UD$1309</f>
        <v>2380.3000000000002</v>
      </c>
      <c r="UE1289" s="25">
        <f t="shared" ref="UE1289:UE1296" si="1840">$K1289*UE$1309</f>
        <v>2143.29</v>
      </c>
      <c r="UF1289" s="25">
        <f t="shared" ref="UF1289:UH1296" si="1841">TQ1289*TZ1289</f>
        <v>11764439.279999999</v>
      </c>
      <c r="UG1289" s="25">
        <f t="shared" si="1841"/>
        <v>12367620.43</v>
      </c>
      <c r="UH1289" s="25">
        <f t="shared" si="1841"/>
        <v>12946299.189999999</v>
      </c>
      <c r="UI1289" s="25">
        <f t="shared" ref="UI1289:UK1296" si="1842">TQ1289*UC1289</f>
        <v>819249.42</v>
      </c>
      <c r="UJ1289" s="25">
        <f t="shared" si="1842"/>
        <v>759315.7</v>
      </c>
      <c r="UK1289" s="25">
        <f t="shared" si="1842"/>
        <v>683709.51</v>
      </c>
      <c r="UL1289" s="30">
        <v>655</v>
      </c>
      <c r="UM1289" s="30">
        <v>655</v>
      </c>
      <c r="UN1289" s="30">
        <v>655</v>
      </c>
      <c r="UO1289" s="25">
        <f t="shared" ref="UO1289:UO1296" si="1843">$F1289*UL1289</f>
        <v>23217785</v>
      </c>
      <c r="UP1289" s="25">
        <f t="shared" ref="UP1289:UP1296" si="1844">$G1289*UM1289</f>
        <v>23373020</v>
      </c>
      <c r="UQ1289" s="25">
        <f t="shared" ref="UQ1289:UQ1296" si="1845">$H1289*UN1289</f>
        <v>23575415</v>
      </c>
      <c r="UR1289" s="25">
        <f t="shared" ref="UR1289:UR1296" si="1846">$I1289*UL1289</f>
        <v>1686467.8</v>
      </c>
      <c r="US1289" s="25">
        <f t="shared" ref="US1289:US1296" si="1847">$J1289*UM1289</f>
        <v>1686467.8</v>
      </c>
      <c r="UT1289" s="25">
        <f t="shared" ref="UT1289:UT1296" si="1848">$K1289*UN1289</f>
        <v>1686467.8</v>
      </c>
      <c r="UU1289" s="25">
        <f t="shared" ref="UU1289:UU1296" si="1849">$F1289*UU$1309</f>
        <v>37367.46</v>
      </c>
      <c r="UV1289" s="25">
        <f t="shared" ref="UV1289:UV1296" si="1850">$G1289*UV$1309</f>
        <v>39371.949999999997</v>
      </c>
      <c r="UW1289" s="25">
        <f t="shared" ref="UW1289:UW1296" si="1851">$H1289*UW$1309</f>
        <v>41271.870000000003</v>
      </c>
      <c r="UX1289" s="25">
        <f t="shared" ref="UX1289:UX1296" si="1852">$I1289*UX$1309</f>
        <v>1215.6099999999999</v>
      </c>
      <c r="UY1289" s="25">
        <f t="shared" ref="UY1289:UY1296" si="1853">$J1289*UY$1309</f>
        <v>1223.3</v>
      </c>
      <c r="UZ1289" s="25">
        <f t="shared" ref="UZ1289:UZ1296" si="1854">$K1289*UZ$1309</f>
        <v>1050.68</v>
      </c>
      <c r="VA1289" s="25">
        <f t="shared" ref="VA1289:VC1296" si="1855">UL1289*UU1289</f>
        <v>24475686.300000001</v>
      </c>
      <c r="VB1289" s="25">
        <f t="shared" si="1855"/>
        <v>25788627.25</v>
      </c>
      <c r="VC1289" s="25">
        <f t="shared" si="1855"/>
        <v>27033074.850000001</v>
      </c>
      <c r="VD1289" s="25">
        <f t="shared" ref="VD1289:VF1296" si="1856">UL1289*UX1289</f>
        <v>796224.55</v>
      </c>
      <c r="VE1289" s="25">
        <f t="shared" si="1856"/>
        <v>801261.5</v>
      </c>
      <c r="VF1289" s="25">
        <f t="shared" si="1856"/>
        <v>688195.4</v>
      </c>
      <c r="VG1289" s="30">
        <v>535</v>
      </c>
      <c r="VH1289" s="30">
        <v>535</v>
      </c>
      <c r="VI1289" s="30">
        <v>535</v>
      </c>
      <c r="VJ1289" s="25">
        <f t="shared" ref="VJ1289:VJ1296" si="1857">$F1289*VG1289</f>
        <v>18964145</v>
      </c>
      <c r="VK1289" s="25">
        <f t="shared" ref="VK1289:VK1296" si="1858">$G1289*VH1289</f>
        <v>19090940</v>
      </c>
      <c r="VL1289" s="25">
        <f t="shared" ref="VL1289:VL1296" si="1859">$H1289*VI1289</f>
        <v>19256255</v>
      </c>
      <c r="VM1289" s="25">
        <f t="shared" ref="VM1289:VM1296" si="1860">$I1289*VG1289</f>
        <v>1377496.6</v>
      </c>
      <c r="VN1289" s="25">
        <f t="shared" ref="VN1289:VN1296" si="1861">$J1289*VH1289</f>
        <v>1377496.6</v>
      </c>
      <c r="VO1289" s="25">
        <f t="shared" ref="VO1289:VO1296" si="1862">$K1289*VI1289</f>
        <v>1377496.6</v>
      </c>
      <c r="VP1289" s="25">
        <f t="shared" ref="VP1289:VP1296" si="1863">$F1289*VP$1309</f>
        <v>36993.08</v>
      </c>
      <c r="VQ1289" s="25">
        <f t="shared" ref="VQ1289:VQ1296" si="1864">$G1289*VQ$1309</f>
        <v>38785.519999999997</v>
      </c>
      <c r="VR1289" s="25">
        <f t="shared" ref="VR1289:VR1296" si="1865">$H1289*VR$1309</f>
        <v>40512.18</v>
      </c>
      <c r="VS1289" s="25">
        <f t="shared" ref="VS1289:VS1296" si="1866">$I1289*VS$1309</f>
        <v>1636.99</v>
      </c>
      <c r="VT1289" s="25">
        <f t="shared" ref="VT1289:VT1296" si="1867">$J1289*VT$1309</f>
        <v>1522.39</v>
      </c>
      <c r="VU1289" s="25">
        <f t="shared" ref="VU1289:VU1296" si="1868">$K1289*VU$1309</f>
        <v>1333.21</v>
      </c>
      <c r="VV1289" s="25">
        <f t="shared" ref="VV1289:VX1296" si="1869">VG1289*VP1289</f>
        <v>19791297.800000001</v>
      </c>
      <c r="VW1289" s="25">
        <f t="shared" si="1869"/>
        <v>20750253.199999999</v>
      </c>
      <c r="VX1289" s="25">
        <f t="shared" si="1869"/>
        <v>21674016.300000001</v>
      </c>
      <c r="VY1289" s="25">
        <f t="shared" ref="VY1289:WA1296" si="1870">VG1289*VS1289</f>
        <v>875789.65</v>
      </c>
      <c r="VZ1289" s="25">
        <f t="shared" si="1870"/>
        <v>814478.65</v>
      </c>
      <c r="WA1289" s="25">
        <f t="shared" si="1870"/>
        <v>713267.35</v>
      </c>
      <c r="WB1289" s="30">
        <v>516</v>
      </c>
      <c r="WC1289" s="30">
        <v>516</v>
      </c>
      <c r="WD1289" s="30">
        <v>516</v>
      </c>
      <c r="WE1289" s="25">
        <f t="shared" ref="WE1289:WE1296" si="1871">$F1289*WB1289</f>
        <v>18290652</v>
      </c>
      <c r="WF1289" s="25">
        <f t="shared" ref="WF1289:WF1296" si="1872">$G1289*WC1289</f>
        <v>18412944</v>
      </c>
      <c r="WG1289" s="25">
        <f t="shared" ref="WG1289:WG1296" si="1873">$H1289*WD1289</f>
        <v>18572388</v>
      </c>
      <c r="WH1289" s="25">
        <f t="shared" ref="WH1289:WH1296" si="1874">$I1289*WB1289</f>
        <v>1328576.1599999999</v>
      </c>
      <c r="WI1289" s="25">
        <f t="shared" ref="WI1289:WI1296" si="1875">$J1289*WC1289</f>
        <v>1328576.1599999999</v>
      </c>
      <c r="WJ1289" s="25">
        <f t="shared" ref="WJ1289:WJ1296" si="1876">$K1289*WD1289</f>
        <v>1328576.1599999999</v>
      </c>
      <c r="WK1289" s="25">
        <f t="shared" ref="WK1289:WK1296" si="1877">$F1289*WK$1309</f>
        <v>37380.589999999997</v>
      </c>
      <c r="WL1289" s="25">
        <f t="shared" ref="WL1289:WL1296" si="1878">$G1289*WL$1309</f>
        <v>39321.93</v>
      </c>
      <c r="WM1289" s="25">
        <f t="shared" ref="WM1289:WM1296" si="1879">$H1289*WM$1309</f>
        <v>41173.910000000003</v>
      </c>
      <c r="WN1289" s="25">
        <f t="shared" ref="WN1289:WN1296" si="1880">$I1289*WN$1309</f>
        <v>1959.23</v>
      </c>
      <c r="WO1289" s="25">
        <f t="shared" ref="WO1289:WO1296" si="1881">$J1289*WO$1309</f>
        <v>1758.03</v>
      </c>
      <c r="WP1289" s="25">
        <f t="shared" ref="WP1289:WP1296" si="1882">$K1289*WP$1309</f>
        <v>1527.6</v>
      </c>
      <c r="WQ1289" s="25">
        <f t="shared" ref="WQ1289:WS1296" si="1883">WB1289*WK1289</f>
        <v>19288384.440000001</v>
      </c>
      <c r="WR1289" s="25">
        <f t="shared" si="1883"/>
        <v>20290115.879999999</v>
      </c>
      <c r="WS1289" s="25">
        <f t="shared" si="1883"/>
        <v>21245737.559999999</v>
      </c>
      <c r="WT1289" s="25">
        <f t="shared" ref="WT1289:WV1296" si="1884">WB1289*WN1289</f>
        <v>1010962.68</v>
      </c>
      <c r="WU1289" s="25">
        <f t="shared" si="1884"/>
        <v>907143.48</v>
      </c>
      <c r="WV1289" s="25">
        <f t="shared" si="1884"/>
        <v>788241.6</v>
      </c>
      <c r="WW1289" s="30">
        <v>548</v>
      </c>
      <c r="WX1289" s="30">
        <v>548</v>
      </c>
      <c r="WY1289" s="30">
        <v>548</v>
      </c>
      <c r="WZ1289" s="25">
        <f t="shared" ref="WZ1289:WZ1296" si="1885">$F1289*WW1289</f>
        <v>19424956</v>
      </c>
      <c r="XA1289" s="25">
        <f t="shared" ref="XA1289:XA1296" si="1886">$G1289*WX1289</f>
        <v>19554832</v>
      </c>
      <c r="XB1289" s="25">
        <f t="shared" ref="XB1289:XB1296" si="1887">$H1289*WY1289</f>
        <v>19724164</v>
      </c>
      <c r="XC1289" s="25">
        <f t="shared" ref="XC1289:XC1296" si="1888">$I1289*WW1289</f>
        <v>1410968.48</v>
      </c>
      <c r="XD1289" s="25">
        <f t="shared" ref="XD1289:XD1296" si="1889">$J1289*WX1289</f>
        <v>1410968.48</v>
      </c>
      <c r="XE1289" s="25">
        <f t="shared" ref="XE1289:XE1296" si="1890">$K1289*WY1289</f>
        <v>1410968.48</v>
      </c>
      <c r="XF1289" s="25">
        <f t="shared" ref="XF1289:XF1296" si="1891">$F1289*XF$1309</f>
        <v>37280.81</v>
      </c>
      <c r="XG1289" s="25">
        <f t="shared" ref="XG1289:XG1296" si="1892">$G1289*XG$1309</f>
        <v>39141.5</v>
      </c>
      <c r="XH1289" s="25">
        <f t="shared" ref="XH1289:XH1296" si="1893">$H1289*XH$1309</f>
        <v>40924.089999999997</v>
      </c>
      <c r="XI1289" s="25">
        <f t="shared" ref="XI1289:XI1296" si="1894">$I1289*XI$1309</f>
        <v>1399.84</v>
      </c>
      <c r="XJ1289" s="25">
        <f t="shared" ref="XJ1289:XJ1296" si="1895">$J1289*XJ$1309</f>
        <v>1319.22</v>
      </c>
      <c r="XK1289" s="25">
        <f t="shared" ref="XK1289:XK1296" si="1896">$K1289*XK$1309</f>
        <v>1164.72</v>
      </c>
      <c r="XL1289" s="25">
        <f t="shared" ref="XL1289:XN1296" si="1897">WW1289*XF1289</f>
        <v>20429883.879999999</v>
      </c>
      <c r="XM1289" s="25">
        <f t="shared" si="1897"/>
        <v>21449542</v>
      </c>
      <c r="XN1289" s="25">
        <f t="shared" si="1897"/>
        <v>22426401.32</v>
      </c>
      <c r="XO1289" s="25">
        <f t="shared" ref="XO1289:XQ1296" si="1898">WW1289*XI1289</f>
        <v>767112.32</v>
      </c>
      <c r="XP1289" s="25">
        <f t="shared" si="1898"/>
        <v>722932.56</v>
      </c>
      <c r="XQ1289" s="25">
        <f t="shared" si="1898"/>
        <v>638266.56000000006</v>
      </c>
      <c r="XR1289" s="30"/>
      <c r="XS1289" s="30"/>
      <c r="XT1289" s="30"/>
      <c r="XU1289" s="25">
        <f t="shared" ref="XU1289:XU1296" si="1899">$F1289*XR1289</f>
        <v>0</v>
      </c>
      <c r="XV1289" s="25">
        <f t="shared" ref="XV1289:XV1296" si="1900">$G1289*XS1289</f>
        <v>0</v>
      </c>
      <c r="XW1289" s="25">
        <f t="shared" ref="XW1289:XW1296" si="1901">$H1289*XT1289</f>
        <v>0</v>
      </c>
      <c r="XX1289" s="25">
        <f t="shared" ref="XX1289:XX1296" si="1902">$I1289*XR1289</f>
        <v>0</v>
      </c>
      <c r="XY1289" s="25">
        <f t="shared" ref="XY1289:XY1296" si="1903">$J1289*XS1289</f>
        <v>0</v>
      </c>
      <c r="XZ1289" s="25">
        <f t="shared" ref="XZ1289:XZ1296" si="1904">$K1289*XT1289</f>
        <v>0</v>
      </c>
      <c r="YA1289" s="25">
        <f t="shared" ref="YA1289:YA1296" si="1905">$F1289*YA$1309</f>
        <v>0</v>
      </c>
      <c r="YB1289" s="25">
        <f t="shared" ref="YB1289:YB1296" si="1906">$G1289*YB$1309</f>
        <v>0</v>
      </c>
      <c r="YC1289" s="25">
        <f t="shared" ref="YC1289:YC1296" si="1907">$H1289*YC$1309</f>
        <v>0</v>
      </c>
      <c r="YD1289" s="25">
        <f t="shared" ref="YD1289:YD1296" si="1908">$I1289*YD$1309</f>
        <v>0</v>
      </c>
      <c r="YE1289" s="25">
        <f t="shared" ref="YE1289:YE1296" si="1909">$J1289*YE$1309</f>
        <v>0</v>
      </c>
      <c r="YF1289" s="25">
        <f t="shared" ref="YF1289:YF1296" si="1910">$K1289*YF$1309</f>
        <v>0</v>
      </c>
      <c r="YG1289" s="25">
        <f t="shared" ref="YG1289:YI1296" si="1911">XR1289*YA1289</f>
        <v>0</v>
      </c>
      <c r="YH1289" s="25">
        <f t="shared" si="1911"/>
        <v>0</v>
      </c>
      <c r="YI1289" s="25">
        <f t="shared" si="1911"/>
        <v>0</v>
      </c>
      <c r="YJ1289" s="25">
        <f t="shared" ref="YJ1289:YL1296" si="1912">XR1289*YD1289</f>
        <v>0</v>
      </c>
      <c r="YK1289" s="25">
        <f t="shared" si="1912"/>
        <v>0</v>
      </c>
      <c r="YL1289" s="25">
        <f t="shared" si="1912"/>
        <v>0</v>
      </c>
      <c r="YM1289" s="59">
        <f t="shared" ref="YM1289:YO1296" si="1913">L1289+AG1289+BB1289+BW1289+CR1289+DM1289+EH1289+FC1289+FX1289+GS1289+HN1289+II1289+JD1289+JY1289+KT1289+LO1289+MJ1289+NE1289+NZ1289+OU1289+PP1289+QK1289+RF1289+SA1289+SV1289+TQ1289+UL1289+VG1289+WB1289+WW1289+XR1289</f>
        <v>11753</v>
      </c>
      <c r="YN1289" s="59">
        <f t="shared" si="1913"/>
        <v>11753</v>
      </c>
      <c r="YO1289" s="59">
        <f t="shared" si="1913"/>
        <v>11753</v>
      </c>
      <c r="YP1289" s="25">
        <f t="shared" ref="YP1289:YP1296" si="1914">$F1289*YM1289</f>
        <v>416608591</v>
      </c>
      <c r="YQ1289" s="25">
        <f t="shared" ref="YQ1289:YQ1296" si="1915">$G1289*YN1289</f>
        <v>419394052</v>
      </c>
      <c r="YR1289" s="25">
        <f t="shared" ref="YR1289:YR1296" si="1916">$H1289*YO1289</f>
        <v>423025729</v>
      </c>
      <c r="YS1289" s="25">
        <f t="shared" ref="YS1289:YS1296" si="1917">$I1289*YM1289</f>
        <v>30261154.280000001</v>
      </c>
      <c r="YT1289" s="25">
        <f t="shared" ref="YT1289:YT1296" si="1918">$J1289*YN1289</f>
        <v>30261154.280000001</v>
      </c>
      <c r="YU1289" s="25">
        <f t="shared" ref="YU1289:YU1296" si="1919">$K1289*YO1289</f>
        <v>30261154.280000001</v>
      </c>
      <c r="YV1289" s="25">
        <f t="shared" ref="YV1289:YV1296" si="1920">$F1289*YV$1309</f>
        <v>37352.36</v>
      </c>
      <c r="YW1289" s="25">
        <f t="shared" ref="YW1289:YW1296" si="1921">$G1289*YW$1309</f>
        <v>39280.22</v>
      </c>
      <c r="YX1289" s="25">
        <f t="shared" ref="YX1289:YX1296" si="1922">$H1289*YX$1309</f>
        <v>41124.69</v>
      </c>
      <c r="YY1289" s="25">
        <f t="shared" ref="YY1289:YY1296" si="1923">$I1289*YY$1309</f>
        <v>2095.2399999999998</v>
      </c>
      <c r="YZ1289" s="25">
        <f t="shared" ref="YZ1289:YZ1296" si="1924">$J1289*YZ$1309</f>
        <v>1899.68</v>
      </c>
      <c r="ZA1289" s="25">
        <f t="shared" ref="ZA1289:ZA1296" si="1925">$K1289*ZA$1309</f>
        <v>1701.33</v>
      </c>
      <c r="ZB1289" s="25">
        <f t="shared" ref="ZB1289:ZD1296" si="1926">YM1289*YV1289</f>
        <v>439002287.07999998</v>
      </c>
      <c r="ZC1289" s="25">
        <f t="shared" si="1926"/>
        <v>461660425.66000003</v>
      </c>
      <c r="ZD1289" s="25">
        <f t="shared" si="1926"/>
        <v>483338481.56999999</v>
      </c>
      <c r="ZE1289" s="25">
        <f t="shared" ref="ZE1289:ZG1296" si="1927">YM1289*YY1289</f>
        <v>24625355.719999999</v>
      </c>
      <c r="ZF1289" s="25">
        <f t="shared" si="1927"/>
        <v>22326939.039999999</v>
      </c>
      <c r="ZG1289" s="25">
        <f t="shared" si="1927"/>
        <v>19995731.489999998</v>
      </c>
    </row>
    <row r="1290" spans="1:683" ht="72" hidden="1">
      <c r="A1290" s="21" t="s">
        <v>147</v>
      </c>
      <c r="B1290" s="87"/>
      <c r="C1290" s="5"/>
      <c r="D1290" s="160"/>
      <c r="E1290" s="76"/>
      <c r="F1290" s="38">
        <f t="shared" si="1477"/>
        <v>0</v>
      </c>
      <c r="G1290" s="38">
        <f t="shared" si="1477"/>
        <v>0</v>
      </c>
      <c r="H1290" s="38">
        <f t="shared" si="1477"/>
        <v>0</v>
      </c>
      <c r="I1290" s="25">
        <f t="shared" si="1478"/>
        <v>0</v>
      </c>
      <c r="J1290" s="25">
        <f t="shared" si="1478"/>
        <v>0</v>
      </c>
      <c r="K1290" s="25">
        <f t="shared" si="1478"/>
        <v>0</v>
      </c>
      <c r="L1290" s="30"/>
      <c r="M1290" s="30"/>
      <c r="N1290" s="30"/>
      <c r="O1290" s="25">
        <f t="shared" si="1479"/>
        <v>0</v>
      </c>
      <c r="P1290" s="25">
        <f t="shared" si="1480"/>
        <v>0</v>
      </c>
      <c r="Q1290" s="25">
        <f t="shared" si="1481"/>
        <v>0</v>
      </c>
      <c r="R1290" s="25">
        <f t="shared" si="1482"/>
        <v>0</v>
      </c>
      <c r="S1290" s="25">
        <f t="shared" si="1483"/>
        <v>0</v>
      </c>
      <c r="T1290" s="25">
        <f t="shared" si="1484"/>
        <v>0</v>
      </c>
      <c r="U1290" s="25">
        <f t="shared" si="1485"/>
        <v>0</v>
      </c>
      <c r="V1290" s="25">
        <f t="shared" si="1486"/>
        <v>0</v>
      </c>
      <c r="W1290" s="25">
        <f t="shared" si="1487"/>
        <v>0</v>
      </c>
      <c r="X1290" s="25">
        <f t="shared" si="1488"/>
        <v>0</v>
      </c>
      <c r="Y1290" s="25">
        <f t="shared" si="1489"/>
        <v>0</v>
      </c>
      <c r="Z1290" s="25">
        <f t="shared" si="1490"/>
        <v>0</v>
      </c>
      <c r="AA1290" s="25">
        <f t="shared" si="1491"/>
        <v>0</v>
      </c>
      <c r="AB1290" s="25">
        <f t="shared" si="1491"/>
        <v>0</v>
      </c>
      <c r="AC1290" s="25">
        <f t="shared" si="1491"/>
        <v>0</v>
      </c>
      <c r="AD1290" s="25">
        <f t="shared" si="1492"/>
        <v>0</v>
      </c>
      <c r="AE1290" s="25">
        <f t="shared" si="1492"/>
        <v>0</v>
      </c>
      <c r="AF1290" s="25">
        <f t="shared" si="1492"/>
        <v>0</v>
      </c>
      <c r="AG1290" s="30"/>
      <c r="AH1290" s="30"/>
      <c r="AI1290" s="30"/>
      <c r="AJ1290" s="25">
        <f t="shared" si="1493"/>
        <v>0</v>
      </c>
      <c r="AK1290" s="25">
        <f t="shared" si="1494"/>
        <v>0</v>
      </c>
      <c r="AL1290" s="25">
        <f t="shared" si="1495"/>
        <v>0</v>
      </c>
      <c r="AM1290" s="25">
        <f t="shared" si="1496"/>
        <v>0</v>
      </c>
      <c r="AN1290" s="25">
        <f t="shared" si="1497"/>
        <v>0</v>
      </c>
      <c r="AO1290" s="25">
        <f t="shared" si="1498"/>
        <v>0</v>
      </c>
      <c r="AP1290" s="25">
        <f t="shared" si="1499"/>
        <v>0</v>
      </c>
      <c r="AQ1290" s="25">
        <f t="shared" si="1500"/>
        <v>0</v>
      </c>
      <c r="AR1290" s="25">
        <f t="shared" si="1501"/>
        <v>0</v>
      </c>
      <c r="AS1290" s="25">
        <f t="shared" si="1502"/>
        <v>0</v>
      </c>
      <c r="AT1290" s="25">
        <f t="shared" si="1503"/>
        <v>0</v>
      </c>
      <c r="AU1290" s="25">
        <f t="shared" si="1504"/>
        <v>0</v>
      </c>
      <c r="AV1290" s="25">
        <f t="shared" si="1505"/>
        <v>0</v>
      </c>
      <c r="AW1290" s="25">
        <f t="shared" si="1505"/>
        <v>0</v>
      </c>
      <c r="AX1290" s="25">
        <f t="shared" si="1505"/>
        <v>0</v>
      </c>
      <c r="AY1290" s="25">
        <f t="shared" si="1506"/>
        <v>0</v>
      </c>
      <c r="AZ1290" s="25">
        <f t="shared" si="1506"/>
        <v>0</v>
      </c>
      <c r="BA1290" s="25">
        <f t="shared" si="1506"/>
        <v>0</v>
      </c>
      <c r="BB1290" s="30"/>
      <c r="BC1290" s="30"/>
      <c r="BD1290" s="30"/>
      <c r="BE1290" s="25">
        <f t="shared" si="1507"/>
        <v>0</v>
      </c>
      <c r="BF1290" s="25">
        <f t="shared" si="1508"/>
        <v>0</v>
      </c>
      <c r="BG1290" s="25">
        <f t="shared" si="1509"/>
        <v>0</v>
      </c>
      <c r="BH1290" s="25">
        <f t="shared" si="1510"/>
        <v>0</v>
      </c>
      <c r="BI1290" s="25">
        <f t="shared" si="1511"/>
        <v>0</v>
      </c>
      <c r="BJ1290" s="25">
        <f t="shared" si="1512"/>
        <v>0</v>
      </c>
      <c r="BK1290" s="25">
        <f t="shared" si="1513"/>
        <v>0</v>
      </c>
      <c r="BL1290" s="25">
        <f t="shared" si="1514"/>
        <v>0</v>
      </c>
      <c r="BM1290" s="25">
        <f t="shared" si="1515"/>
        <v>0</v>
      </c>
      <c r="BN1290" s="25">
        <f t="shared" si="1516"/>
        <v>0</v>
      </c>
      <c r="BO1290" s="25">
        <f t="shared" si="1517"/>
        <v>0</v>
      </c>
      <c r="BP1290" s="25">
        <f t="shared" si="1518"/>
        <v>0</v>
      </c>
      <c r="BQ1290" s="25">
        <f t="shared" si="1519"/>
        <v>0</v>
      </c>
      <c r="BR1290" s="25">
        <f t="shared" si="1519"/>
        <v>0</v>
      </c>
      <c r="BS1290" s="25">
        <f t="shared" si="1519"/>
        <v>0</v>
      </c>
      <c r="BT1290" s="25">
        <f t="shared" si="1520"/>
        <v>0</v>
      </c>
      <c r="BU1290" s="25">
        <f t="shared" si="1520"/>
        <v>0</v>
      </c>
      <c r="BV1290" s="25">
        <f t="shared" si="1520"/>
        <v>0</v>
      </c>
      <c r="BW1290" s="30"/>
      <c r="BX1290" s="30"/>
      <c r="BY1290" s="30"/>
      <c r="BZ1290" s="25">
        <f t="shared" si="1521"/>
        <v>0</v>
      </c>
      <c r="CA1290" s="25">
        <f t="shared" si="1522"/>
        <v>0</v>
      </c>
      <c r="CB1290" s="25">
        <f t="shared" si="1523"/>
        <v>0</v>
      </c>
      <c r="CC1290" s="25">
        <f t="shared" si="1524"/>
        <v>0</v>
      </c>
      <c r="CD1290" s="25">
        <f t="shared" si="1525"/>
        <v>0</v>
      </c>
      <c r="CE1290" s="25">
        <f t="shared" si="1526"/>
        <v>0</v>
      </c>
      <c r="CF1290" s="25">
        <f t="shared" si="1527"/>
        <v>0</v>
      </c>
      <c r="CG1290" s="25">
        <f t="shared" si="1528"/>
        <v>0</v>
      </c>
      <c r="CH1290" s="25">
        <f t="shared" si="1529"/>
        <v>0</v>
      </c>
      <c r="CI1290" s="25">
        <f t="shared" si="1530"/>
        <v>0</v>
      </c>
      <c r="CJ1290" s="25">
        <f t="shared" si="1531"/>
        <v>0</v>
      </c>
      <c r="CK1290" s="25">
        <f t="shared" si="1532"/>
        <v>0</v>
      </c>
      <c r="CL1290" s="25">
        <f t="shared" si="1533"/>
        <v>0</v>
      </c>
      <c r="CM1290" s="25">
        <f t="shared" si="1533"/>
        <v>0</v>
      </c>
      <c r="CN1290" s="25">
        <f t="shared" si="1533"/>
        <v>0</v>
      </c>
      <c r="CO1290" s="25">
        <f t="shared" si="1534"/>
        <v>0</v>
      </c>
      <c r="CP1290" s="25">
        <f t="shared" si="1534"/>
        <v>0</v>
      </c>
      <c r="CQ1290" s="25">
        <f t="shared" si="1534"/>
        <v>0</v>
      </c>
      <c r="CR1290" s="30"/>
      <c r="CS1290" s="30"/>
      <c r="CT1290" s="30"/>
      <c r="CU1290" s="25">
        <f t="shared" si="1535"/>
        <v>0</v>
      </c>
      <c r="CV1290" s="25">
        <f t="shared" si="1536"/>
        <v>0</v>
      </c>
      <c r="CW1290" s="25">
        <f t="shared" si="1537"/>
        <v>0</v>
      </c>
      <c r="CX1290" s="25">
        <f t="shared" si="1538"/>
        <v>0</v>
      </c>
      <c r="CY1290" s="25">
        <f t="shared" si="1539"/>
        <v>0</v>
      </c>
      <c r="CZ1290" s="25">
        <f t="shared" si="1540"/>
        <v>0</v>
      </c>
      <c r="DA1290" s="25">
        <f t="shared" si="1541"/>
        <v>0</v>
      </c>
      <c r="DB1290" s="25">
        <f t="shared" si="1542"/>
        <v>0</v>
      </c>
      <c r="DC1290" s="25">
        <f t="shared" si="1543"/>
        <v>0</v>
      </c>
      <c r="DD1290" s="25">
        <f t="shared" si="1544"/>
        <v>0</v>
      </c>
      <c r="DE1290" s="25">
        <f t="shared" si="1545"/>
        <v>0</v>
      </c>
      <c r="DF1290" s="25">
        <f t="shared" si="1546"/>
        <v>0</v>
      </c>
      <c r="DG1290" s="25">
        <f t="shared" si="1547"/>
        <v>0</v>
      </c>
      <c r="DH1290" s="25">
        <f t="shared" si="1547"/>
        <v>0</v>
      </c>
      <c r="DI1290" s="25">
        <f t="shared" si="1547"/>
        <v>0</v>
      </c>
      <c r="DJ1290" s="25">
        <f t="shared" si="1548"/>
        <v>0</v>
      </c>
      <c r="DK1290" s="25">
        <f t="shared" si="1548"/>
        <v>0</v>
      </c>
      <c r="DL1290" s="25">
        <f t="shared" si="1548"/>
        <v>0</v>
      </c>
      <c r="DM1290" s="30"/>
      <c r="DN1290" s="30"/>
      <c r="DO1290" s="30"/>
      <c r="DP1290" s="25">
        <f t="shared" si="1549"/>
        <v>0</v>
      </c>
      <c r="DQ1290" s="25">
        <f t="shared" si="1550"/>
        <v>0</v>
      </c>
      <c r="DR1290" s="25">
        <f t="shared" si="1551"/>
        <v>0</v>
      </c>
      <c r="DS1290" s="25">
        <f t="shared" si="1552"/>
        <v>0</v>
      </c>
      <c r="DT1290" s="25">
        <f t="shared" si="1553"/>
        <v>0</v>
      </c>
      <c r="DU1290" s="25">
        <f t="shared" si="1554"/>
        <v>0</v>
      </c>
      <c r="DV1290" s="25">
        <f t="shared" si="1555"/>
        <v>0</v>
      </c>
      <c r="DW1290" s="25">
        <f t="shared" si="1556"/>
        <v>0</v>
      </c>
      <c r="DX1290" s="25">
        <f t="shared" si="1557"/>
        <v>0</v>
      </c>
      <c r="DY1290" s="25">
        <f t="shared" si="1558"/>
        <v>0</v>
      </c>
      <c r="DZ1290" s="25">
        <f t="shared" si="1559"/>
        <v>0</v>
      </c>
      <c r="EA1290" s="25">
        <f t="shared" si="1560"/>
        <v>0</v>
      </c>
      <c r="EB1290" s="25">
        <f t="shared" si="1561"/>
        <v>0</v>
      </c>
      <c r="EC1290" s="25">
        <f t="shared" si="1561"/>
        <v>0</v>
      </c>
      <c r="ED1290" s="25">
        <f t="shared" si="1561"/>
        <v>0</v>
      </c>
      <c r="EE1290" s="25">
        <f t="shared" si="1562"/>
        <v>0</v>
      </c>
      <c r="EF1290" s="25">
        <f t="shared" si="1562"/>
        <v>0</v>
      </c>
      <c r="EG1290" s="25">
        <f t="shared" si="1562"/>
        <v>0</v>
      </c>
      <c r="EH1290" s="30"/>
      <c r="EI1290" s="30"/>
      <c r="EJ1290" s="30"/>
      <c r="EK1290" s="25">
        <f t="shared" si="1563"/>
        <v>0</v>
      </c>
      <c r="EL1290" s="25">
        <f t="shared" si="1564"/>
        <v>0</v>
      </c>
      <c r="EM1290" s="25">
        <f t="shared" si="1565"/>
        <v>0</v>
      </c>
      <c r="EN1290" s="25">
        <f t="shared" si="1566"/>
        <v>0</v>
      </c>
      <c r="EO1290" s="25">
        <f t="shared" si="1567"/>
        <v>0</v>
      </c>
      <c r="EP1290" s="25">
        <f t="shared" si="1568"/>
        <v>0</v>
      </c>
      <c r="EQ1290" s="25">
        <f t="shared" si="1569"/>
        <v>0</v>
      </c>
      <c r="ER1290" s="25">
        <f t="shared" si="1570"/>
        <v>0</v>
      </c>
      <c r="ES1290" s="25">
        <f t="shared" si="1571"/>
        <v>0</v>
      </c>
      <c r="ET1290" s="25">
        <f t="shared" si="1572"/>
        <v>0</v>
      </c>
      <c r="EU1290" s="25">
        <f t="shared" si="1573"/>
        <v>0</v>
      </c>
      <c r="EV1290" s="25">
        <f t="shared" si="1574"/>
        <v>0</v>
      </c>
      <c r="EW1290" s="25">
        <f t="shared" si="1575"/>
        <v>0</v>
      </c>
      <c r="EX1290" s="25">
        <f t="shared" si="1575"/>
        <v>0</v>
      </c>
      <c r="EY1290" s="25">
        <f t="shared" si="1575"/>
        <v>0</v>
      </c>
      <c r="EZ1290" s="25">
        <f t="shared" si="1576"/>
        <v>0</v>
      </c>
      <c r="FA1290" s="25">
        <f t="shared" si="1576"/>
        <v>0</v>
      </c>
      <c r="FB1290" s="25">
        <f t="shared" si="1576"/>
        <v>0</v>
      </c>
      <c r="FC1290" s="30"/>
      <c r="FD1290" s="30"/>
      <c r="FE1290" s="30"/>
      <c r="FF1290" s="25">
        <f t="shared" si="1577"/>
        <v>0</v>
      </c>
      <c r="FG1290" s="25">
        <f t="shared" si="1578"/>
        <v>0</v>
      </c>
      <c r="FH1290" s="25">
        <f t="shared" si="1579"/>
        <v>0</v>
      </c>
      <c r="FI1290" s="25">
        <f t="shared" si="1580"/>
        <v>0</v>
      </c>
      <c r="FJ1290" s="25">
        <f t="shared" si="1581"/>
        <v>0</v>
      </c>
      <c r="FK1290" s="25">
        <f t="shared" si="1582"/>
        <v>0</v>
      </c>
      <c r="FL1290" s="25">
        <f t="shared" si="1583"/>
        <v>0</v>
      </c>
      <c r="FM1290" s="25">
        <f t="shared" si="1584"/>
        <v>0</v>
      </c>
      <c r="FN1290" s="25">
        <f t="shared" si="1585"/>
        <v>0</v>
      </c>
      <c r="FO1290" s="25">
        <f t="shared" si="1586"/>
        <v>0</v>
      </c>
      <c r="FP1290" s="25">
        <f t="shared" si="1587"/>
        <v>0</v>
      </c>
      <c r="FQ1290" s="25">
        <f t="shared" si="1588"/>
        <v>0</v>
      </c>
      <c r="FR1290" s="25">
        <f t="shared" si="1589"/>
        <v>0</v>
      </c>
      <c r="FS1290" s="25">
        <f t="shared" si="1589"/>
        <v>0</v>
      </c>
      <c r="FT1290" s="25">
        <f t="shared" si="1589"/>
        <v>0</v>
      </c>
      <c r="FU1290" s="25">
        <f t="shared" si="1590"/>
        <v>0</v>
      </c>
      <c r="FV1290" s="25">
        <f t="shared" si="1590"/>
        <v>0</v>
      </c>
      <c r="FW1290" s="25">
        <f t="shared" si="1590"/>
        <v>0</v>
      </c>
      <c r="FX1290" s="30"/>
      <c r="FY1290" s="30"/>
      <c r="FZ1290" s="30"/>
      <c r="GA1290" s="25">
        <f t="shared" si="1591"/>
        <v>0</v>
      </c>
      <c r="GB1290" s="25">
        <f t="shared" si="1592"/>
        <v>0</v>
      </c>
      <c r="GC1290" s="25">
        <f t="shared" si="1593"/>
        <v>0</v>
      </c>
      <c r="GD1290" s="25">
        <f t="shared" si="1594"/>
        <v>0</v>
      </c>
      <c r="GE1290" s="25">
        <f t="shared" si="1595"/>
        <v>0</v>
      </c>
      <c r="GF1290" s="25">
        <f t="shared" si="1596"/>
        <v>0</v>
      </c>
      <c r="GG1290" s="25">
        <f t="shared" si="1597"/>
        <v>0</v>
      </c>
      <c r="GH1290" s="25">
        <f t="shared" si="1598"/>
        <v>0</v>
      </c>
      <c r="GI1290" s="25">
        <f t="shared" si="1599"/>
        <v>0</v>
      </c>
      <c r="GJ1290" s="25">
        <f t="shared" si="1600"/>
        <v>0</v>
      </c>
      <c r="GK1290" s="25">
        <f t="shared" si="1601"/>
        <v>0</v>
      </c>
      <c r="GL1290" s="25">
        <f t="shared" si="1602"/>
        <v>0</v>
      </c>
      <c r="GM1290" s="25">
        <f t="shared" si="1603"/>
        <v>0</v>
      </c>
      <c r="GN1290" s="25">
        <f t="shared" si="1603"/>
        <v>0</v>
      </c>
      <c r="GO1290" s="25">
        <f t="shared" si="1603"/>
        <v>0</v>
      </c>
      <c r="GP1290" s="25">
        <f t="shared" si="1604"/>
        <v>0</v>
      </c>
      <c r="GQ1290" s="25">
        <f t="shared" si="1604"/>
        <v>0</v>
      </c>
      <c r="GR1290" s="25">
        <f t="shared" si="1604"/>
        <v>0</v>
      </c>
      <c r="GS1290" s="30"/>
      <c r="GT1290" s="30"/>
      <c r="GU1290" s="30"/>
      <c r="GV1290" s="25">
        <f t="shared" si="1605"/>
        <v>0</v>
      </c>
      <c r="GW1290" s="25">
        <f t="shared" si="1606"/>
        <v>0</v>
      </c>
      <c r="GX1290" s="25">
        <f t="shared" si="1607"/>
        <v>0</v>
      </c>
      <c r="GY1290" s="25">
        <f t="shared" si="1608"/>
        <v>0</v>
      </c>
      <c r="GZ1290" s="25">
        <f t="shared" si="1609"/>
        <v>0</v>
      </c>
      <c r="HA1290" s="25">
        <f t="shared" si="1610"/>
        <v>0</v>
      </c>
      <c r="HB1290" s="25">
        <f t="shared" si="1611"/>
        <v>0</v>
      </c>
      <c r="HC1290" s="25">
        <f t="shared" si="1612"/>
        <v>0</v>
      </c>
      <c r="HD1290" s="25">
        <f t="shared" si="1613"/>
        <v>0</v>
      </c>
      <c r="HE1290" s="25">
        <f t="shared" si="1614"/>
        <v>0</v>
      </c>
      <c r="HF1290" s="25">
        <f t="shared" si="1615"/>
        <v>0</v>
      </c>
      <c r="HG1290" s="25">
        <f t="shared" si="1616"/>
        <v>0</v>
      </c>
      <c r="HH1290" s="25">
        <f t="shared" si="1617"/>
        <v>0</v>
      </c>
      <c r="HI1290" s="25">
        <f t="shared" si="1617"/>
        <v>0</v>
      </c>
      <c r="HJ1290" s="25">
        <f t="shared" si="1617"/>
        <v>0</v>
      </c>
      <c r="HK1290" s="25">
        <f t="shared" si="1618"/>
        <v>0</v>
      </c>
      <c r="HL1290" s="25">
        <f t="shared" si="1618"/>
        <v>0</v>
      </c>
      <c r="HM1290" s="25">
        <f t="shared" si="1618"/>
        <v>0</v>
      </c>
      <c r="HN1290" s="30"/>
      <c r="HO1290" s="30"/>
      <c r="HP1290" s="30"/>
      <c r="HQ1290" s="25">
        <f t="shared" si="1619"/>
        <v>0</v>
      </c>
      <c r="HR1290" s="25">
        <f t="shared" si="1620"/>
        <v>0</v>
      </c>
      <c r="HS1290" s="25">
        <f t="shared" si="1621"/>
        <v>0</v>
      </c>
      <c r="HT1290" s="25">
        <f t="shared" si="1622"/>
        <v>0</v>
      </c>
      <c r="HU1290" s="25">
        <f t="shared" si="1623"/>
        <v>0</v>
      </c>
      <c r="HV1290" s="25">
        <f t="shared" si="1624"/>
        <v>0</v>
      </c>
      <c r="HW1290" s="25">
        <f t="shared" si="1625"/>
        <v>0</v>
      </c>
      <c r="HX1290" s="25">
        <f t="shared" si="1626"/>
        <v>0</v>
      </c>
      <c r="HY1290" s="25">
        <f t="shared" si="1627"/>
        <v>0</v>
      </c>
      <c r="HZ1290" s="25">
        <f t="shared" si="1628"/>
        <v>0</v>
      </c>
      <c r="IA1290" s="25">
        <f t="shared" si="1629"/>
        <v>0</v>
      </c>
      <c r="IB1290" s="25">
        <f t="shared" si="1630"/>
        <v>0</v>
      </c>
      <c r="IC1290" s="25">
        <f t="shared" si="1631"/>
        <v>0</v>
      </c>
      <c r="ID1290" s="25">
        <f t="shared" si="1631"/>
        <v>0</v>
      </c>
      <c r="IE1290" s="25">
        <f t="shared" si="1631"/>
        <v>0</v>
      </c>
      <c r="IF1290" s="25">
        <f t="shared" si="1632"/>
        <v>0</v>
      </c>
      <c r="IG1290" s="25">
        <f t="shared" si="1632"/>
        <v>0</v>
      </c>
      <c r="IH1290" s="25">
        <f t="shared" si="1632"/>
        <v>0</v>
      </c>
      <c r="II1290" s="30"/>
      <c r="IJ1290" s="30"/>
      <c r="IK1290" s="30"/>
      <c r="IL1290" s="25">
        <f t="shared" si="1633"/>
        <v>0</v>
      </c>
      <c r="IM1290" s="25">
        <f t="shared" si="1634"/>
        <v>0</v>
      </c>
      <c r="IN1290" s="25">
        <f t="shared" si="1635"/>
        <v>0</v>
      </c>
      <c r="IO1290" s="25">
        <f t="shared" si="1636"/>
        <v>0</v>
      </c>
      <c r="IP1290" s="25">
        <f t="shared" si="1637"/>
        <v>0</v>
      </c>
      <c r="IQ1290" s="25">
        <f t="shared" si="1638"/>
        <v>0</v>
      </c>
      <c r="IR1290" s="25">
        <f t="shared" si="1639"/>
        <v>0</v>
      </c>
      <c r="IS1290" s="25">
        <f t="shared" si="1640"/>
        <v>0</v>
      </c>
      <c r="IT1290" s="25">
        <f t="shared" si="1641"/>
        <v>0</v>
      </c>
      <c r="IU1290" s="25">
        <f t="shared" si="1642"/>
        <v>0</v>
      </c>
      <c r="IV1290" s="25">
        <f t="shared" si="1643"/>
        <v>0</v>
      </c>
      <c r="IW1290" s="25">
        <f t="shared" si="1644"/>
        <v>0</v>
      </c>
      <c r="IX1290" s="25">
        <f t="shared" si="1645"/>
        <v>0</v>
      </c>
      <c r="IY1290" s="25">
        <f t="shared" si="1645"/>
        <v>0</v>
      </c>
      <c r="IZ1290" s="25">
        <f t="shared" si="1645"/>
        <v>0</v>
      </c>
      <c r="JA1290" s="25">
        <f t="shared" si="1646"/>
        <v>0</v>
      </c>
      <c r="JB1290" s="25">
        <f t="shared" si="1646"/>
        <v>0</v>
      </c>
      <c r="JC1290" s="25">
        <f t="shared" si="1646"/>
        <v>0</v>
      </c>
      <c r="JD1290" s="30"/>
      <c r="JE1290" s="30"/>
      <c r="JF1290" s="30"/>
      <c r="JG1290" s="25">
        <f t="shared" si="1647"/>
        <v>0</v>
      </c>
      <c r="JH1290" s="25">
        <f t="shared" si="1648"/>
        <v>0</v>
      </c>
      <c r="JI1290" s="25">
        <f t="shared" si="1649"/>
        <v>0</v>
      </c>
      <c r="JJ1290" s="25">
        <f t="shared" si="1650"/>
        <v>0</v>
      </c>
      <c r="JK1290" s="25">
        <f t="shared" si="1651"/>
        <v>0</v>
      </c>
      <c r="JL1290" s="25">
        <f t="shared" si="1652"/>
        <v>0</v>
      </c>
      <c r="JM1290" s="25">
        <f t="shared" si="1653"/>
        <v>0</v>
      </c>
      <c r="JN1290" s="25">
        <f t="shared" si="1654"/>
        <v>0</v>
      </c>
      <c r="JO1290" s="25">
        <f t="shared" si="1655"/>
        <v>0</v>
      </c>
      <c r="JP1290" s="25">
        <f t="shared" si="1656"/>
        <v>0</v>
      </c>
      <c r="JQ1290" s="25">
        <f t="shared" si="1657"/>
        <v>0</v>
      </c>
      <c r="JR1290" s="25">
        <f t="shared" si="1658"/>
        <v>0</v>
      </c>
      <c r="JS1290" s="25">
        <f t="shared" si="1659"/>
        <v>0</v>
      </c>
      <c r="JT1290" s="25">
        <f t="shared" si="1659"/>
        <v>0</v>
      </c>
      <c r="JU1290" s="25">
        <f t="shared" si="1659"/>
        <v>0</v>
      </c>
      <c r="JV1290" s="25">
        <f t="shared" si="1660"/>
        <v>0</v>
      </c>
      <c r="JW1290" s="25">
        <f t="shared" si="1660"/>
        <v>0</v>
      </c>
      <c r="JX1290" s="25">
        <f t="shared" si="1660"/>
        <v>0</v>
      </c>
      <c r="JY1290" s="30"/>
      <c r="JZ1290" s="30"/>
      <c r="KA1290" s="30"/>
      <c r="KB1290" s="25">
        <f t="shared" si="1661"/>
        <v>0</v>
      </c>
      <c r="KC1290" s="25">
        <f t="shared" si="1662"/>
        <v>0</v>
      </c>
      <c r="KD1290" s="25">
        <f t="shared" si="1663"/>
        <v>0</v>
      </c>
      <c r="KE1290" s="25">
        <f t="shared" si="1664"/>
        <v>0</v>
      </c>
      <c r="KF1290" s="25">
        <f t="shared" si="1665"/>
        <v>0</v>
      </c>
      <c r="KG1290" s="25">
        <f t="shared" si="1666"/>
        <v>0</v>
      </c>
      <c r="KH1290" s="25">
        <f t="shared" si="1667"/>
        <v>0</v>
      </c>
      <c r="KI1290" s="25">
        <f t="shared" si="1668"/>
        <v>0</v>
      </c>
      <c r="KJ1290" s="25">
        <f t="shared" si="1669"/>
        <v>0</v>
      </c>
      <c r="KK1290" s="25">
        <f t="shared" si="1670"/>
        <v>0</v>
      </c>
      <c r="KL1290" s="25">
        <f t="shared" si="1671"/>
        <v>0</v>
      </c>
      <c r="KM1290" s="25">
        <f t="shared" si="1672"/>
        <v>0</v>
      </c>
      <c r="KN1290" s="25">
        <f t="shared" si="1673"/>
        <v>0</v>
      </c>
      <c r="KO1290" s="25">
        <f t="shared" si="1673"/>
        <v>0</v>
      </c>
      <c r="KP1290" s="25">
        <f t="shared" si="1673"/>
        <v>0</v>
      </c>
      <c r="KQ1290" s="25">
        <f t="shared" si="1674"/>
        <v>0</v>
      </c>
      <c r="KR1290" s="25">
        <f t="shared" si="1674"/>
        <v>0</v>
      </c>
      <c r="KS1290" s="25">
        <f t="shared" si="1674"/>
        <v>0</v>
      </c>
      <c r="KT1290" s="30"/>
      <c r="KU1290" s="30"/>
      <c r="KV1290" s="30"/>
      <c r="KW1290" s="25">
        <f t="shared" si="1675"/>
        <v>0</v>
      </c>
      <c r="KX1290" s="25">
        <f t="shared" si="1676"/>
        <v>0</v>
      </c>
      <c r="KY1290" s="25">
        <f t="shared" si="1677"/>
        <v>0</v>
      </c>
      <c r="KZ1290" s="25">
        <f t="shared" si="1678"/>
        <v>0</v>
      </c>
      <c r="LA1290" s="25">
        <f t="shared" si="1679"/>
        <v>0</v>
      </c>
      <c r="LB1290" s="25">
        <f t="shared" si="1680"/>
        <v>0</v>
      </c>
      <c r="LC1290" s="25">
        <f t="shared" si="1681"/>
        <v>0</v>
      </c>
      <c r="LD1290" s="25">
        <f t="shared" si="1682"/>
        <v>0</v>
      </c>
      <c r="LE1290" s="25">
        <f t="shared" si="1683"/>
        <v>0</v>
      </c>
      <c r="LF1290" s="25">
        <f t="shared" si="1684"/>
        <v>0</v>
      </c>
      <c r="LG1290" s="25">
        <f t="shared" si="1685"/>
        <v>0</v>
      </c>
      <c r="LH1290" s="25">
        <f t="shared" si="1686"/>
        <v>0</v>
      </c>
      <c r="LI1290" s="25">
        <f t="shared" si="1687"/>
        <v>0</v>
      </c>
      <c r="LJ1290" s="25">
        <f t="shared" si="1687"/>
        <v>0</v>
      </c>
      <c r="LK1290" s="25">
        <f t="shared" si="1687"/>
        <v>0</v>
      </c>
      <c r="LL1290" s="25">
        <f t="shared" si="1688"/>
        <v>0</v>
      </c>
      <c r="LM1290" s="25">
        <f t="shared" si="1688"/>
        <v>0</v>
      </c>
      <c r="LN1290" s="25">
        <f t="shared" si="1688"/>
        <v>0</v>
      </c>
      <c r="LO1290" s="30"/>
      <c r="LP1290" s="30"/>
      <c r="LQ1290" s="30"/>
      <c r="LR1290" s="25">
        <f t="shared" si="1689"/>
        <v>0</v>
      </c>
      <c r="LS1290" s="25">
        <f t="shared" si="1690"/>
        <v>0</v>
      </c>
      <c r="LT1290" s="25">
        <f t="shared" si="1691"/>
        <v>0</v>
      </c>
      <c r="LU1290" s="25">
        <f t="shared" si="1692"/>
        <v>0</v>
      </c>
      <c r="LV1290" s="25">
        <f t="shared" si="1693"/>
        <v>0</v>
      </c>
      <c r="LW1290" s="25">
        <f t="shared" si="1694"/>
        <v>0</v>
      </c>
      <c r="LX1290" s="25">
        <f t="shared" si="1695"/>
        <v>0</v>
      </c>
      <c r="LY1290" s="25">
        <f t="shared" si="1696"/>
        <v>0</v>
      </c>
      <c r="LZ1290" s="25">
        <f t="shared" si="1697"/>
        <v>0</v>
      </c>
      <c r="MA1290" s="25">
        <f t="shared" si="1698"/>
        <v>0</v>
      </c>
      <c r="MB1290" s="25">
        <f t="shared" si="1699"/>
        <v>0</v>
      </c>
      <c r="MC1290" s="25">
        <f t="shared" si="1700"/>
        <v>0</v>
      </c>
      <c r="MD1290" s="25">
        <f t="shared" si="1701"/>
        <v>0</v>
      </c>
      <c r="ME1290" s="25">
        <f t="shared" si="1701"/>
        <v>0</v>
      </c>
      <c r="MF1290" s="25">
        <f t="shared" si="1701"/>
        <v>0</v>
      </c>
      <c r="MG1290" s="25">
        <f t="shared" si="1702"/>
        <v>0</v>
      </c>
      <c r="MH1290" s="25">
        <f t="shared" si="1702"/>
        <v>0</v>
      </c>
      <c r="MI1290" s="25">
        <f t="shared" si="1702"/>
        <v>0</v>
      </c>
      <c r="MJ1290" s="30"/>
      <c r="MK1290" s="30"/>
      <c r="ML1290" s="30"/>
      <c r="MM1290" s="25">
        <f t="shared" si="1703"/>
        <v>0</v>
      </c>
      <c r="MN1290" s="25">
        <f t="shared" si="1704"/>
        <v>0</v>
      </c>
      <c r="MO1290" s="25">
        <f t="shared" si="1705"/>
        <v>0</v>
      </c>
      <c r="MP1290" s="25">
        <f t="shared" si="1706"/>
        <v>0</v>
      </c>
      <c r="MQ1290" s="25">
        <f t="shared" si="1707"/>
        <v>0</v>
      </c>
      <c r="MR1290" s="25">
        <f t="shared" si="1708"/>
        <v>0</v>
      </c>
      <c r="MS1290" s="25">
        <f t="shared" si="1709"/>
        <v>0</v>
      </c>
      <c r="MT1290" s="25">
        <f t="shared" si="1710"/>
        <v>0</v>
      </c>
      <c r="MU1290" s="25">
        <f t="shared" si="1711"/>
        <v>0</v>
      </c>
      <c r="MV1290" s="25">
        <f t="shared" si="1712"/>
        <v>0</v>
      </c>
      <c r="MW1290" s="25">
        <f t="shared" si="1713"/>
        <v>0</v>
      </c>
      <c r="MX1290" s="25">
        <f t="shared" si="1714"/>
        <v>0</v>
      </c>
      <c r="MY1290" s="25">
        <f t="shared" si="1715"/>
        <v>0</v>
      </c>
      <c r="MZ1290" s="25">
        <f t="shared" si="1715"/>
        <v>0</v>
      </c>
      <c r="NA1290" s="25">
        <f t="shared" si="1715"/>
        <v>0</v>
      </c>
      <c r="NB1290" s="25">
        <f t="shared" si="1716"/>
        <v>0</v>
      </c>
      <c r="NC1290" s="25">
        <f t="shared" si="1716"/>
        <v>0</v>
      </c>
      <c r="ND1290" s="25">
        <f t="shared" si="1716"/>
        <v>0</v>
      </c>
      <c r="NE1290" s="30"/>
      <c r="NF1290" s="30"/>
      <c r="NG1290" s="30"/>
      <c r="NH1290" s="25">
        <f t="shared" si="1717"/>
        <v>0</v>
      </c>
      <c r="NI1290" s="25">
        <f t="shared" si="1718"/>
        <v>0</v>
      </c>
      <c r="NJ1290" s="25">
        <f t="shared" si="1719"/>
        <v>0</v>
      </c>
      <c r="NK1290" s="25">
        <f t="shared" si="1720"/>
        <v>0</v>
      </c>
      <c r="NL1290" s="25">
        <f t="shared" si="1721"/>
        <v>0</v>
      </c>
      <c r="NM1290" s="25">
        <f t="shared" si="1722"/>
        <v>0</v>
      </c>
      <c r="NN1290" s="25">
        <f t="shared" si="1723"/>
        <v>0</v>
      </c>
      <c r="NO1290" s="25">
        <f t="shared" si="1724"/>
        <v>0</v>
      </c>
      <c r="NP1290" s="25">
        <f t="shared" si="1725"/>
        <v>0</v>
      </c>
      <c r="NQ1290" s="25">
        <f t="shared" si="1726"/>
        <v>0</v>
      </c>
      <c r="NR1290" s="25">
        <f t="shared" si="1727"/>
        <v>0</v>
      </c>
      <c r="NS1290" s="25">
        <f t="shared" si="1728"/>
        <v>0</v>
      </c>
      <c r="NT1290" s="25">
        <f t="shared" si="1729"/>
        <v>0</v>
      </c>
      <c r="NU1290" s="25">
        <f t="shared" si="1729"/>
        <v>0</v>
      </c>
      <c r="NV1290" s="25">
        <f t="shared" si="1729"/>
        <v>0</v>
      </c>
      <c r="NW1290" s="25">
        <f t="shared" si="1730"/>
        <v>0</v>
      </c>
      <c r="NX1290" s="25">
        <f t="shared" si="1730"/>
        <v>0</v>
      </c>
      <c r="NY1290" s="25">
        <f t="shared" si="1730"/>
        <v>0</v>
      </c>
      <c r="NZ1290" s="30"/>
      <c r="OA1290" s="30"/>
      <c r="OB1290" s="30"/>
      <c r="OC1290" s="25">
        <f t="shared" si="1731"/>
        <v>0</v>
      </c>
      <c r="OD1290" s="25">
        <f t="shared" si="1732"/>
        <v>0</v>
      </c>
      <c r="OE1290" s="25">
        <f t="shared" si="1733"/>
        <v>0</v>
      </c>
      <c r="OF1290" s="25">
        <f t="shared" si="1734"/>
        <v>0</v>
      </c>
      <c r="OG1290" s="25">
        <f t="shared" si="1735"/>
        <v>0</v>
      </c>
      <c r="OH1290" s="25">
        <f t="shared" si="1736"/>
        <v>0</v>
      </c>
      <c r="OI1290" s="25">
        <f t="shared" si="1737"/>
        <v>0</v>
      </c>
      <c r="OJ1290" s="25">
        <f t="shared" si="1738"/>
        <v>0</v>
      </c>
      <c r="OK1290" s="25">
        <f t="shared" si="1739"/>
        <v>0</v>
      </c>
      <c r="OL1290" s="25">
        <f t="shared" si="1740"/>
        <v>0</v>
      </c>
      <c r="OM1290" s="25">
        <f t="shared" si="1741"/>
        <v>0</v>
      </c>
      <c r="ON1290" s="25">
        <f t="shared" si="1742"/>
        <v>0</v>
      </c>
      <c r="OO1290" s="25">
        <f t="shared" si="1743"/>
        <v>0</v>
      </c>
      <c r="OP1290" s="25">
        <f t="shared" si="1743"/>
        <v>0</v>
      </c>
      <c r="OQ1290" s="25">
        <f t="shared" si="1743"/>
        <v>0</v>
      </c>
      <c r="OR1290" s="25">
        <f t="shared" si="1744"/>
        <v>0</v>
      </c>
      <c r="OS1290" s="25">
        <f t="shared" si="1744"/>
        <v>0</v>
      </c>
      <c r="OT1290" s="25">
        <f t="shared" si="1744"/>
        <v>0</v>
      </c>
      <c r="OU1290" s="30"/>
      <c r="OV1290" s="30"/>
      <c r="OW1290" s="30"/>
      <c r="OX1290" s="25">
        <f t="shared" si="1745"/>
        <v>0</v>
      </c>
      <c r="OY1290" s="25">
        <f t="shared" si="1746"/>
        <v>0</v>
      </c>
      <c r="OZ1290" s="25">
        <f t="shared" si="1747"/>
        <v>0</v>
      </c>
      <c r="PA1290" s="25">
        <f t="shared" si="1748"/>
        <v>0</v>
      </c>
      <c r="PB1290" s="25">
        <f t="shared" si="1749"/>
        <v>0</v>
      </c>
      <c r="PC1290" s="25">
        <f t="shared" si="1750"/>
        <v>0</v>
      </c>
      <c r="PD1290" s="25">
        <f t="shared" si="1751"/>
        <v>0</v>
      </c>
      <c r="PE1290" s="25">
        <f t="shared" si="1752"/>
        <v>0</v>
      </c>
      <c r="PF1290" s="25">
        <f t="shared" si="1753"/>
        <v>0</v>
      </c>
      <c r="PG1290" s="25">
        <f t="shared" si="1754"/>
        <v>0</v>
      </c>
      <c r="PH1290" s="25">
        <f t="shared" si="1755"/>
        <v>0</v>
      </c>
      <c r="PI1290" s="25">
        <f t="shared" si="1756"/>
        <v>0</v>
      </c>
      <c r="PJ1290" s="25">
        <f t="shared" si="1757"/>
        <v>0</v>
      </c>
      <c r="PK1290" s="25">
        <f t="shared" si="1757"/>
        <v>0</v>
      </c>
      <c r="PL1290" s="25">
        <f t="shared" si="1757"/>
        <v>0</v>
      </c>
      <c r="PM1290" s="25">
        <f t="shared" si="1758"/>
        <v>0</v>
      </c>
      <c r="PN1290" s="25">
        <f t="shared" si="1758"/>
        <v>0</v>
      </c>
      <c r="PO1290" s="25">
        <f t="shared" si="1758"/>
        <v>0</v>
      </c>
      <c r="PP1290" s="30"/>
      <c r="PQ1290" s="30"/>
      <c r="PR1290" s="30"/>
      <c r="PS1290" s="25">
        <f t="shared" si="1759"/>
        <v>0</v>
      </c>
      <c r="PT1290" s="25">
        <f t="shared" si="1760"/>
        <v>0</v>
      </c>
      <c r="PU1290" s="25">
        <f t="shared" si="1761"/>
        <v>0</v>
      </c>
      <c r="PV1290" s="25">
        <f t="shared" si="1762"/>
        <v>0</v>
      </c>
      <c r="PW1290" s="25">
        <f t="shared" si="1763"/>
        <v>0</v>
      </c>
      <c r="PX1290" s="25">
        <f t="shared" si="1764"/>
        <v>0</v>
      </c>
      <c r="PY1290" s="25">
        <f t="shared" si="1765"/>
        <v>0</v>
      </c>
      <c r="PZ1290" s="25">
        <f t="shared" si="1766"/>
        <v>0</v>
      </c>
      <c r="QA1290" s="25">
        <f t="shared" si="1767"/>
        <v>0</v>
      </c>
      <c r="QB1290" s="25">
        <f t="shared" si="1768"/>
        <v>0</v>
      </c>
      <c r="QC1290" s="25">
        <f t="shared" si="1769"/>
        <v>0</v>
      </c>
      <c r="QD1290" s="25">
        <f t="shared" si="1770"/>
        <v>0</v>
      </c>
      <c r="QE1290" s="25">
        <f t="shared" si="1771"/>
        <v>0</v>
      </c>
      <c r="QF1290" s="25">
        <f t="shared" si="1771"/>
        <v>0</v>
      </c>
      <c r="QG1290" s="25">
        <f t="shared" si="1771"/>
        <v>0</v>
      </c>
      <c r="QH1290" s="25">
        <f t="shared" si="1772"/>
        <v>0</v>
      </c>
      <c r="QI1290" s="25">
        <f t="shared" si="1772"/>
        <v>0</v>
      </c>
      <c r="QJ1290" s="25">
        <f t="shared" si="1772"/>
        <v>0</v>
      </c>
      <c r="QK1290" s="30"/>
      <c r="QL1290" s="30"/>
      <c r="QM1290" s="30"/>
      <c r="QN1290" s="25">
        <f t="shared" si="1773"/>
        <v>0</v>
      </c>
      <c r="QO1290" s="25">
        <f t="shared" si="1774"/>
        <v>0</v>
      </c>
      <c r="QP1290" s="25">
        <f t="shared" si="1775"/>
        <v>0</v>
      </c>
      <c r="QQ1290" s="25">
        <f t="shared" si="1776"/>
        <v>0</v>
      </c>
      <c r="QR1290" s="25">
        <f t="shared" si="1777"/>
        <v>0</v>
      </c>
      <c r="QS1290" s="25">
        <f t="shared" si="1778"/>
        <v>0</v>
      </c>
      <c r="QT1290" s="25">
        <f t="shared" si="1779"/>
        <v>0</v>
      </c>
      <c r="QU1290" s="25">
        <f t="shared" si="1780"/>
        <v>0</v>
      </c>
      <c r="QV1290" s="25">
        <f t="shared" si="1781"/>
        <v>0</v>
      </c>
      <c r="QW1290" s="25">
        <f t="shared" si="1782"/>
        <v>0</v>
      </c>
      <c r="QX1290" s="25">
        <f t="shared" si="1783"/>
        <v>0</v>
      </c>
      <c r="QY1290" s="25">
        <f t="shared" si="1784"/>
        <v>0</v>
      </c>
      <c r="QZ1290" s="25">
        <f t="shared" si="1785"/>
        <v>0</v>
      </c>
      <c r="RA1290" s="25">
        <f t="shared" si="1785"/>
        <v>0</v>
      </c>
      <c r="RB1290" s="25">
        <f t="shared" si="1785"/>
        <v>0</v>
      </c>
      <c r="RC1290" s="25">
        <f t="shared" si="1786"/>
        <v>0</v>
      </c>
      <c r="RD1290" s="25">
        <f t="shared" si="1786"/>
        <v>0</v>
      </c>
      <c r="RE1290" s="25">
        <f t="shared" si="1786"/>
        <v>0</v>
      </c>
      <c r="RF1290" s="30"/>
      <c r="RG1290" s="30"/>
      <c r="RH1290" s="30"/>
      <c r="RI1290" s="25">
        <f t="shared" si="1787"/>
        <v>0</v>
      </c>
      <c r="RJ1290" s="25">
        <f t="shared" si="1788"/>
        <v>0</v>
      </c>
      <c r="RK1290" s="25">
        <f t="shared" si="1789"/>
        <v>0</v>
      </c>
      <c r="RL1290" s="25">
        <f t="shared" si="1790"/>
        <v>0</v>
      </c>
      <c r="RM1290" s="25">
        <f t="shared" si="1791"/>
        <v>0</v>
      </c>
      <c r="RN1290" s="25">
        <f t="shared" si="1792"/>
        <v>0</v>
      </c>
      <c r="RO1290" s="25">
        <f t="shared" si="1793"/>
        <v>0</v>
      </c>
      <c r="RP1290" s="25">
        <f t="shared" si="1794"/>
        <v>0</v>
      </c>
      <c r="RQ1290" s="25">
        <f t="shared" si="1795"/>
        <v>0</v>
      </c>
      <c r="RR1290" s="25">
        <f t="shared" si="1796"/>
        <v>0</v>
      </c>
      <c r="RS1290" s="25">
        <f t="shared" si="1797"/>
        <v>0</v>
      </c>
      <c r="RT1290" s="25">
        <f t="shared" si="1798"/>
        <v>0</v>
      </c>
      <c r="RU1290" s="25">
        <f t="shared" si="1799"/>
        <v>0</v>
      </c>
      <c r="RV1290" s="25">
        <f t="shared" si="1799"/>
        <v>0</v>
      </c>
      <c r="RW1290" s="25">
        <f t="shared" si="1799"/>
        <v>0</v>
      </c>
      <c r="RX1290" s="25">
        <f t="shared" si="1800"/>
        <v>0</v>
      </c>
      <c r="RY1290" s="25">
        <f t="shared" si="1800"/>
        <v>0</v>
      </c>
      <c r="RZ1290" s="25">
        <f t="shared" si="1800"/>
        <v>0</v>
      </c>
      <c r="SA1290" s="30"/>
      <c r="SB1290" s="30"/>
      <c r="SC1290" s="30"/>
      <c r="SD1290" s="25">
        <f t="shared" si="1801"/>
        <v>0</v>
      </c>
      <c r="SE1290" s="25">
        <f t="shared" si="1802"/>
        <v>0</v>
      </c>
      <c r="SF1290" s="25">
        <f t="shared" si="1803"/>
        <v>0</v>
      </c>
      <c r="SG1290" s="25">
        <f t="shared" si="1804"/>
        <v>0</v>
      </c>
      <c r="SH1290" s="25">
        <f t="shared" si="1805"/>
        <v>0</v>
      </c>
      <c r="SI1290" s="25">
        <f t="shared" si="1806"/>
        <v>0</v>
      </c>
      <c r="SJ1290" s="25">
        <f t="shared" si="1807"/>
        <v>0</v>
      </c>
      <c r="SK1290" s="25">
        <f t="shared" si="1808"/>
        <v>0</v>
      </c>
      <c r="SL1290" s="25">
        <f t="shared" si="1809"/>
        <v>0</v>
      </c>
      <c r="SM1290" s="25">
        <f t="shared" si="1810"/>
        <v>0</v>
      </c>
      <c r="SN1290" s="25">
        <f t="shared" si="1811"/>
        <v>0</v>
      </c>
      <c r="SO1290" s="25">
        <f t="shared" si="1812"/>
        <v>0</v>
      </c>
      <c r="SP1290" s="25">
        <f t="shared" si="1813"/>
        <v>0</v>
      </c>
      <c r="SQ1290" s="25">
        <f t="shared" si="1813"/>
        <v>0</v>
      </c>
      <c r="SR1290" s="25">
        <f t="shared" si="1813"/>
        <v>0</v>
      </c>
      <c r="SS1290" s="25">
        <f t="shared" si="1814"/>
        <v>0</v>
      </c>
      <c r="ST1290" s="25">
        <f t="shared" si="1814"/>
        <v>0</v>
      </c>
      <c r="SU1290" s="25">
        <f t="shared" si="1814"/>
        <v>0</v>
      </c>
      <c r="SV1290" s="30"/>
      <c r="SW1290" s="30"/>
      <c r="SX1290" s="30"/>
      <c r="SY1290" s="25">
        <f t="shared" si="1815"/>
        <v>0</v>
      </c>
      <c r="SZ1290" s="25">
        <f t="shared" si="1816"/>
        <v>0</v>
      </c>
      <c r="TA1290" s="25">
        <f t="shared" si="1817"/>
        <v>0</v>
      </c>
      <c r="TB1290" s="25">
        <f t="shared" si="1818"/>
        <v>0</v>
      </c>
      <c r="TC1290" s="25">
        <f t="shared" si="1819"/>
        <v>0</v>
      </c>
      <c r="TD1290" s="25">
        <f t="shared" si="1820"/>
        <v>0</v>
      </c>
      <c r="TE1290" s="25">
        <f t="shared" si="1821"/>
        <v>0</v>
      </c>
      <c r="TF1290" s="25">
        <f t="shared" si="1822"/>
        <v>0</v>
      </c>
      <c r="TG1290" s="25">
        <f t="shared" si="1823"/>
        <v>0</v>
      </c>
      <c r="TH1290" s="25">
        <f t="shared" si="1824"/>
        <v>0</v>
      </c>
      <c r="TI1290" s="25">
        <f t="shared" si="1825"/>
        <v>0</v>
      </c>
      <c r="TJ1290" s="25">
        <f t="shared" si="1826"/>
        <v>0</v>
      </c>
      <c r="TK1290" s="25">
        <f t="shared" si="1827"/>
        <v>0</v>
      </c>
      <c r="TL1290" s="25">
        <f t="shared" si="1827"/>
        <v>0</v>
      </c>
      <c r="TM1290" s="25">
        <f t="shared" si="1827"/>
        <v>0</v>
      </c>
      <c r="TN1290" s="25">
        <f t="shared" si="1828"/>
        <v>0</v>
      </c>
      <c r="TO1290" s="25">
        <f t="shared" si="1828"/>
        <v>0</v>
      </c>
      <c r="TP1290" s="25">
        <f t="shared" si="1828"/>
        <v>0</v>
      </c>
      <c r="TQ1290" s="30"/>
      <c r="TR1290" s="30"/>
      <c r="TS1290" s="30"/>
      <c r="TT1290" s="25">
        <f t="shared" si="1829"/>
        <v>0</v>
      </c>
      <c r="TU1290" s="25">
        <f t="shared" si="1830"/>
        <v>0</v>
      </c>
      <c r="TV1290" s="25">
        <f t="shared" si="1831"/>
        <v>0</v>
      </c>
      <c r="TW1290" s="25">
        <f t="shared" si="1832"/>
        <v>0</v>
      </c>
      <c r="TX1290" s="25">
        <f t="shared" si="1833"/>
        <v>0</v>
      </c>
      <c r="TY1290" s="25">
        <f t="shared" si="1834"/>
        <v>0</v>
      </c>
      <c r="TZ1290" s="25">
        <f t="shared" si="1835"/>
        <v>0</v>
      </c>
      <c r="UA1290" s="25">
        <f t="shared" si="1836"/>
        <v>0</v>
      </c>
      <c r="UB1290" s="25">
        <f t="shared" si="1837"/>
        <v>0</v>
      </c>
      <c r="UC1290" s="25">
        <f t="shared" si="1838"/>
        <v>0</v>
      </c>
      <c r="UD1290" s="25">
        <f t="shared" si="1839"/>
        <v>0</v>
      </c>
      <c r="UE1290" s="25">
        <f t="shared" si="1840"/>
        <v>0</v>
      </c>
      <c r="UF1290" s="25">
        <f t="shared" si="1841"/>
        <v>0</v>
      </c>
      <c r="UG1290" s="25">
        <f t="shared" si="1841"/>
        <v>0</v>
      </c>
      <c r="UH1290" s="25">
        <f t="shared" si="1841"/>
        <v>0</v>
      </c>
      <c r="UI1290" s="25">
        <f t="shared" si="1842"/>
        <v>0</v>
      </c>
      <c r="UJ1290" s="25">
        <f t="shared" si="1842"/>
        <v>0</v>
      </c>
      <c r="UK1290" s="25">
        <f t="shared" si="1842"/>
        <v>0</v>
      </c>
      <c r="UL1290" s="30"/>
      <c r="UM1290" s="30"/>
      <c r="UN1290" s="30"/>
      <c r="UO1290" s="25">
        <f t="shared" si="1843"/>
        <v>0</v>
      </c>
      <c r="UP1290" s="25">
        <f t="shared" si="1844"/>
        <v>0</v>
      </c>
      <c r="UQ1290" s="25">
        <f t="shared" si="1845"/>
        <v>0</v>
      </c>
      <c r="UR1290" s="25">
        <f t="shared" si="1846"/>
        <v>0</v>
      </c>
      <c r="US1290" s="25">
        <f t="shared" si="1847"/>
        <v>0</v>
      </c>
      <c r="UT1290" s="25">
        <f t="shared" si="1848"/>
        <v>0</v>
      </c>
      <c r="UU1290" s="25">
        <f t="shared" si="1849"/>
        <v>0</v>
      </c>
      <c r="UV1290" s="25">
        <f t="shared" si="1850"/>
        <v>0</v>
      </c>
      <c r="UW1290" s="25">
        <f t="shared" si="1851"/>
        <v>0</v>
      </c>
      <c r="UX1290" s="25">
        <f t="shared" si="1852"/>
        <v>0</v>
      </c>
      <c r="UY1290" s="25">
        <f t="shared" si="1853"/>
        <v>0</v>
      </c>
      <c r="UZ1290" s="25">
        <f t="shared" si="1854"/>
        <v>0</v>
      </c>
      <c r="VA1290" s="25">
        <f t="shared" si="1855"/>
        <v>0</v>
      </c>
      <c r="VB1290" s="25">
        <f t="shared" si="1855"/>
        <v>0</v>
      </c>
      <c r="VC1290" s="25">
        <f t="shared" si="1855"/>
        <v>0</v>
      </c>
      <c r="VD1290" s="25">
        <f t="shared" si="1856"/>
        <v>0</v>
      </c>
      <c r="VE1290" s="25">
        <f t="shared" si="1856"/>
        <v>0</v>
      </c>
      <c r="VF1290" s="25">
        <f t="shared" si="1856"/>
        <v>0</v>
      </c>
      <c r="VG1290" s="30"/>
      <c r="VH1290" s="30"/>
      <c r="VI1290" s="30"/>
      <c r="VJ1290" s="25">
        <f t="shared" si="1857"/>
        <v>0</v>
      </c>
      <c r="VK1290" s="25">
        <f t="shared" si="1858"/>
        <v>0</v>
      </c>
      <c r="VL1290" s="25">
        <f t="shared" si="1859"/>
        <v>0</v>
      </c>
      <c r="VM1290" s="25">
        <f t="shared" si="1860"/>
        <v>0</v>
      </c>
      <c r="VN1290" s="25">
        <f t="shared" si="1861"/>
        <v>0</v>
      </c>
      <c r="VO1290" s="25">
        <f t="shared" si="1862"/>
        <v>0</v>
      </c>
      <c r="VP1290" s="25">
        <f t="shared" si="1863"/>
        <v>0</v>
      </c>
      <c r="VQ1290" s="25">
        <f t="shared" si="1864"/>
        <v>0</v>
      </c>
      <c r="VR1290" s="25">
        <f t="shared" si="1865"/>
        <v>0</v>
      </c>
      <c r="VS1290" s="25">
        <f t="shared" si="1866"/>
        <v>0</v>
      </c>
      <c r="VT1290" s="25">
        <f t="shared" si="1867"/>
        <v>0</v>
      </c>
      <c r="VU1290" s="25">
        <f t="shared" si="1868"/>
        <v>0</v>
      </c>
      <c r="VV1290" s="25">
        <f t="shared" si="1869"/>
        <v>0</v>
      </c>
      <c r="VW1290" s="25">
        <f t="shared" si="1869"/>
        <v>0</v>
      </c>
      <c r="VX1290" s="25">
        <f t="shared" si="1869"/>
        <v>0</v>
      </c>
      <c r="VY1290" s="25">
        <f t="shared" si="1870"/>
        <v>0</v>
      </c>
      <c r="VZ1290" s="25">
        <f t="shared" si="1870"/>
        <v>0</v>
      </c>
      <c r="WA1290" s="25">
        <f t="shared" si="1870"/>
        <v>0</v>
      </c>
      <c r="WB1290" s="30"/>
      <c r="WC1290" s="30"/>
      <c r="WD1290" s="30"/>
      <c r="WE1290" s="25">
        <f t="shared" si="1871"/>
        <v>0</v>
      </c>
      <c r="WF1290" s="25">
        <f t="shared" si="1872"/>
        <v>0</v>
      </c>
      <c r="WG1290" s="25">
        <f t="shared" si="1873"/>
        <v>0</v>
      </c>
      <c r="WH1290" s="25">
        <f t="shared" si="1874"/>
        <v>0</v>
      </c>
      <c r="WI1290" s="25">
        <f t="shared" si="1875"/>
        <v>0</v>
      </c>
      <c r="WJ1290" s="25">
        <f t="shared" si="1876"/>
        <v>0</v>
      </c>
      <c r="WK1290" s="25">
        <f t="shared" si="1877"/>
        <v>0</v>
      </c>
      <c r="WL1290" s="25">
        <f t="shared" si="1878"/>
        <v>0</v>
      </c>
      <c r="WM1290" s="25">
        <f t="shared" si="1879"/>
        <v>0</v>
      </c>
      <c r="WN1290" s="25">
        <f t="shared" si="1880"/>
        <v>0</v>
      </c>
      <c r="WO1290" s="25">
        <f t="shared" si="1881"/>
        <v>0</v>
      </c>
      <c r="WP1290" s="25">
        <f t="shared" si="1882"/>
        <v>0</v>
      </c>
      <c r="WQ1290" s="25">
        <f t="shared" si="1883"/>
        <v>0</v>
      </c>
      <c r="WR1290" s="25">
        <f t="shared" si="1883"/>
        <v>0</v>
      </c>
      <c r="WS1290" s="25">
        <f t="shared" si="1883"/>
        <v>0</v>
      </c>
      <c r="WT1290" s="25">
        <f t="shared" si="1884"/>
        <v>0</v>
      </c>
      <c r="WU1290" s="25">
        <f t="shared" si="1884"/>
        <v>0</v>
      </c>
      <c r="WV1290" s="25">
        <f t="shared" si="1884"/>
        <v>0</v>
      </c>
      <c r="WW1290" s="30"/>
      <c r="WX1290" s="30"/>
      <c r="WY1290" s="30"/>
      <c r="WZ1290" s="25">
        <f t="shared" si="1885"/>
        <v>0</v>
      </c>
      <c r="XA1290" s="25">
        <f t="shared" si="1886"/>
        <v>0</v>
      </c>
      <c r="XB1290" s="25">
        <f t="shared" si="1887"/>
        <v>0</v>
      </c>
      <c r="XC1290" s="25">
        <f t="shared" si="1888"/>
        <v>0</v>
      </c>
      <c r="XD1290" s="25">
        <f t="shared" si="1889"/>
        <v>0</v>
      </c>
      <c r="XE1290" s="25">
        <f t="shared" si="1890"/>
        <v>0</v>
      </c>
      <c r="XF1290" s="25">
        <f t="shared" si="1891"/>
        <v>0</v>
      </c>
      <c r="XG1290" s="25">
        <f t="shared" si="1892"/>
        <v>0</v>
      </c>
      <c r="XH1290" s="25">
        <f t="shared" si="1893"/>
        <v>0</v>
      </c>
      <c r="XI1290" s="25">
        <f t="shared" si="1894"/>
        <v>0</v>
      </c>
      <c r="XJ1290" s="25">
        <f t="shared" si="1895"/>
        <v>0</v>
      </c>
      <c r="XK1290" s="25">
        <f t="shared" si="1896"/>
        <v>0</v>
      </c>
      <c r="XL1290" s="25">
        <f t="shared" si="1897"/>
        <v>0</v>
      </c>
      <c r="XM1290" s="25">
        <f t="shared" si="1897"/>
        <v>0</v>
      </c>
      <c r="XN1290" s="25">
        <f t="shared" si="1897"/>
        <v>0</v>
      </c>
      <c r="XO1290" s="25">
        <f t="shared" si="1898"/>
        <v>0</v>
      </c>
      <c r="XP1290" s="25">
        <f t="shared" si="1898"/>
        <v>0</v>
      </c>
      <c r="XQ1290" s="25">
        <f t="shared" si="1898"/>
        <v>0</v>
      </c>
      <c r="XR1290" s="30"/>
      <c r="XS1290" s="30"/>
      <c r="XT1290" s="30"/>
      <c r="XU1290" s="25">
        <f t="shared" si="1899"/>
        <v>0</v>
      </c>
      <c r="XV1290" s="25">
        <f t="shared" si="1900"/>
        <v>0</v>
      </c>
      <c r="XW1290" s="25">
        <f t="shared" si="1901"/>
        <v>0</v>
      </c>
      <c r="XX1290" s="25">
        <f t="shared" si="1902"/>
        <v>0</v>
      </c>
      <c r="XY1290" s="25">
        <f t="shared" si="1903"/>
        <v>0</v>
      </c>
      <c r="XZ1290" s="25">
        <f t="shared" si="1904"/>
        <v>0</v>
      </c>
      <c r="YA1290" s="25">
        <f t="shared" si="1905"/>
        <v>0</v>
      </c>
      <c r="YB1290" s="25">
        <f t="shared" si="1906"/>
        <v>0</v>
      </c>
      <c r="YC1290" s="25">
        <f t="shared" si="1907"/>
        <v>0</v>
      </c>
      <c r="YD1290" s="25">
        <f t="shared" si="1908"/>
        <v>0</v>
      </c>
      <c r="YE1290" s="25">
        <f t="shared" si="1909"/>
        <v>0</v>
      </c>
      <c r="YF1290" s="25">
        <f t="shared" si="1910"/>
        <v>0</v>
      </c>
      <c r="YG1290" s="25">
        <f t="shared" si="1911"/>
        <v>0</v>
      </c>
      <c r="YH1290" s="25">
        <f t="shared" si="1911"/>
        <v>0</v>
      </c>
      <c r="YI1290" s="25">
        <f t="shared" si="1911"/>
        <v>0</v>
      </c>
      <c r="YJ1290" s="25">
        <f t="shared" si="1912"/>
        <v>0</v>
      </c>
      <c r="YK1290" s="25">
        <f t="shared" si="1912"/>
        <v>0</v>
      </c>
      <c r="YL1290" s="25">
        <f t="shared" si="1912"/>
        <v>0</v>
      </c>
      <c r="YM1290" s="59">
        <f t="shared" si="1913"/>
        <v>0</v>
      </c>
      <c r="YN1290" s="59">
        <f t="shared" si="1913"/>
        <v>0</v>
      </c>
      <c r="YO1290" s="59">
        <f t="shared" si="1913"/>
        <v>0</v>
      </c>
      <c r="YP1290" s="25">
        <f t="shared" si="1914"/>
        <v>0</v>
      </c>
      <c r="YQ1290" s="25">
        <f t="shared" si="1915"/>
        <v>0</v>
      </c>
      <c r="YR1290" s="25">
        <f t="shared" si="1916"/>
        <v>0</v>
      </c>
      <c r="YS1290" s="25">
        <f t="shared" si="1917"/>
        <v>0</v>
      </c>
      <c r="YT1290" s="25">
        <f t="shared" si="1918"/>
        <v>0</v>
      </c>
      <c r="YU1290" s="25">
        <f t="shared" si="1919"/>
        <v>0</v>
      </c>
      <c r="YV1290" s="25">
        <f t="shared" si="1920"/>
        <v>0</v>
      </c>
      <c r="YW1290" s="25">
        <f t="shared" si="1921"/>
        <v>0</v>
      </c>
      <c r="YX1290" s="25">
        <f t="shared" si="1922"/>
        <v>0</v>
      </c>
      <c r="YY1290" s="25">
        <f t="shared" si="1923"/>
        <v>0</v>
      </c>
      <c r="YZ1290" s="25">
        <f t="shared" si="1924"/>
        <v>0</v>
      </c>
      <c r="ZA1290" s="25">
        <f t="shared" si="1925"/>
        <v>0</v>
      </c>
      <c r="ZB1290" s="25">
        <f t="shared" si="1926"/>
        <v>0</v>
      </c>
      <c r="ZC1290" s="25">
        <f t="shared" si="1926"/>
        <v>0</v>
      </c>
      <c r="ZD1290" s="25">
        <f t="shared" si="1926"/>
        <v>0</v>
      </c>
      <c r="ZE1290" s="25">
        <f t="shared" si="1927"/>
        <v>0</v>
      </c>
      <c r="ZF1290" s="25">
        <f t="shared" si="1927"/>
        <v>0</v>
      </c>
      <c r="ZG1290" s="25">
        <f t="shared" si="1927"/>
        <v>0</v>
      </c>
    </row>
    <row r="1291" spans="1:683" ht="48">
      <c r="A1291" s="8" t="s">
        <v>157</v>
      </c>
      <c r="B1291" s="87" t="s">
        <v>142</v>
      </c>
      <c r="C1291" s="5"/>
      <c r="D1291" s="160"/>
      <c r="E1291" s="76"/>
      <c r="F1291" s="38">
        <f t="shared" si="1477"/>
        <v>99000</v>
      </c>
      <c r="G1291" s="38">
        <f t="shared" si="1477"/>
        <v>99693</v>
      </c>
      <c r="H1291" s="38">
        <f t="shared" si="1477"/>
        <v>100596</v>
      </c>
      <c r="I1291" s="25">
        <f t="shared" si="1478"/>
        <v>2575.0700000000002</v>
      </c>
      <c r="J1291" s="25">
        <f t="shared" si="1478"/>
        <v>2575.0700000000002</v>
      </c>
      <c r="K1291" s="25">
        <f t="shared" si="1478"/>
        <v>2575.0700000000002</v>
      </c>
      <c r="L1291" s="30">
        <v>12</v>
      </c>
      <c r="M1291" s="30">
        <v>12</v>
      </c>
      <c r="N1291" s="30">
        <v>12</v>
      </c>
      <c r="O1291" s="25">
        <f t="shared" si="1479"/>
        <v>1188000</v>
      </c>
      <c r="P1291" s="25">
        <f t="shared" si="1480"/>
        <v>1196316</v>
      </c>
      <c r="Q1291" s="25">
        <f t="shared" si="1481"/>
        <v>1207152</v>
      </c>
      <c r="R1291" s="25">
        <f t="shared" si="1482"/>
        <v>30900.84</v>
      </c>
      <c r="S1291" s="25">
        <f t="shared" si="1483"/>
        <v>30900.84</v>
      </c>
      <c r="T1291" s="25">
        <f t="shared" si="1484"/>
        <v>30900.84</v>
      </c>
      <c r="U1291" s="25">
        <f t="shared" si="1485"/>
        <v>105317.95</v>
      </c>
      <c r="V1291" s="25">
        <f t="shared" si="1486"/>
        <v>111120.59</v>
      </c>
      <c r="W1291" s="25">
        <f t="shared" si="1487"/>
        <v>116652.94</v>
      </c>
      <c r="X1291" s="25">
        <f t="shared" si="1488"/>
        <v>2233.85</v>
      </c>
      <c r="Y1291" s="25">
        <f t="shared" si="1489"/>
        <v>2026.29</v>
      </c>
      <c r="Z1291" s="25">
        <f t="shared" si="1490"/>
        <v>1871.46</v>
      </c>
      <c r="AA1291" s="25">
        <f t="shared" si="1491"/>
        <v>1263815.3999999999</v>
      </c>
      <c r="AB1291" s="25">
        <f t="shared" si="1491"/>
        <v>1333447.08</v>
      </c>
      <c r="AC1291" s="25">
        <f t="shared" si="1491"/>
        <v>1399835.28</v>
      </c>
      <c r="AD1291" s="25">
        <f t="shared" si="1492"/>
        <v>26806.2</v>
      </c>
      <c r="AE1291" s="25">
        <f t="shared" si="1492"/>
        <v>24315.48</v>
      </c>
      <c r="AF1291" s="25">
        <f t="shared" si="1492"/>
        <v>22457.52</v>
      </c>
      <c r="AG1291" s="30"/>
      <c r="AH1291" s="30"/>
      <c r="AI1291" s="30"/>
      <c r="AJ1291" s="25">
        <f t="shared" si="1493"/>
        <v>0</v>
      </c>
      <c r="AK1291" s="25">
        <f t="shared" si="1494"/>
        <v>0</v>
      </c>
      <c r="AL1291" s="25">
        <f t="shared" si="1495"/>
        <v>0</v>
      </c>
      <c r="AM1291" s="25">
        <f t="shared" si="1496"/>
        <v>0</v>
      </c>
      <c r="AN1291" s="25">
        <f t="shared" si="1497"/>
        <v>0</v>
      </c>
      <c r="AO1291" s="25">
        <f t="shared" si="1498"/>
        <v>0</v>
      </c>
      <c r="AP1291" s="25">
        <f t="shared" si="1499"/>
        <v>104705.97</v>
      </c>
      <c r="AQ1291" s="25">
        <f t="shared" si="1500"/>
        <v>110459.87</v>
      </c>
      <c r="AR1291" s="25">
        <f t="shared" si="1501"/>
        <v>115964.08</v>
      </c>
      <c r="AS1291" s="25">
        <f t="shared" si="1502"/>
        <v>2676.15</v>
      </c>
      <c r="AT1291" s="25">
        <f t="shared" si="1503"/>
        <v>2627.13</v>
      </c>
      <c r="AU1291" s="25">
        <f t="shared" si="1504"/>
        <v>2435.79</v>
      </c>
      <c r="AV1291" s="25">
        <f t="shared" si="1505"/>
        <v>0</v>
      </c>
      <c r="AW1291" s="25">
        <f t="shared" si="1505"/>
        <v>0</v>
      </c>
      <c r="AX1291" s="25">
        <f t="shared" si="1505"/>
        <v>0</v>
      </c>
      <c r="AY1291" s="25">
        <f t="shared" si="1506"/>
        <v>0</v>
      </c>
      <c r="AZ1291" s="25">
        <f t="shared" si="1506"/>
        <v>0</v>
      </c>
      <c r="BA1291" s="25">
        <f t="shared" si="1506"/>
        <v>0</v>
      </c>
      <c r="BB1291" s="30"/>
      <c r="BC1291" s="30"/>
      <c r="BD1291" s="30"/>
      <c r="BE1291" s="25">
        <f t="shared" si="1507"/>
        <v>0</v>
      </c>
      <c r="BF1291" s="25">
        <f t="shared" si="1508"/>
        <v>0</v>
      </c>
      <c r="BG1291" s="25">
        <f t="shared" si="1509"/>
        <v>0</v>
      </c>
      <c r="BH1291" s="25">
        <f t="shared" si="1510"/>
        <v>0</v>
      </c>
      <c r="BI1291" s="25">
        <f t="shared" si="1511"/>
        <v>0</v>
      </c>
      <c r="BJ1291" s="25">
        <f t="shared" si="1512"/>
        <v>0</v>
      </c>
      <c r="BK1291" s="25">
        <f t="shared" si="1513"/>
        <v>104435.14</v>
      </c>
      <c r="BL1291" s="25">
        <f t="shared" si="1514"/>
        <v>109819.26</v>
      </c>
      <c r="BM1291" s="25">
        <f t="shared" si="1515"/>
        <v>114930.4</v>
      </c>
      <c r="BN1291" s="25">
        <f t="shared" si="1516"/>
        <v>1700.7</v>
      </c>
      <c r="BO1291" s="25">
        <f t="shared" si="1517"/>
        <v>1651.68</v>
      </c>
      <c r="BP1291" s="25">
        <f t="shared" si="1518"/>
        <v>1491.2</v>
      </c>
      <c r="BQ1291" s="25">
        <f t="shared" si="1519"/>
        <v>0</v>
      </c>
      <c r="BR1291" s="25">
        <f t="shared" si="1519"/>
        <v>0</v>
      </c>
      <c r="BS1291" s="25">
        <f t="shared" si="1519"/>
        <v>0</v>
      </c>
      <c r="BT1291" s="25">
        <f t="shared" si="1520"/>
        <v>0</v>
      </c>
      <c r="BU1291" s="25">
        <f t="shared" si="1520"/>
        <v>0</v>
      </c>
      <c r="BV1291" s="25">
        <f t="shared" si="1520"/>
        <v>0</v>
      </c>
      <c r="BW1291" s="30"/>
      <c r="BX1291" s="30"/>
      <c r="BY1291" s="30"/>
      <c r="BZ1291" s="25">
        <f t="shared" si="1521"/>
        <v>0</v>
      </c>
      <c r="CA1291" s="25">
        <f t="shared" si="1522"/>
        <v>0</v>
      </c>
      <c r="CB1291" s="25">
        <f t="shared" si="1523"/>
        <v>0</v>
      </c>
      <c r="CC1291" s="25">
        <f t="shared" si="1524"/>
        <v>0</v>
      </c>
      <c r="CD1291" s="25">
        <f t="shared" si="1525"/>
        <v>0</v>
      </c>
      <c r="CE1291" s="25">
        <f t="shared" si="1526"/>
        <v>0</v>
      </c>
      <c r="CF1291" s="25">
        <f t="shared" si="1527"/>
        <v>104437.18</v>
      </c>
      <c r="CG1291" s="25">
        <f t="shared" si="1528"/>
        <v>109966.13</v>
      </c>
      <c r="CH1291" s="25">
        <f t="shared" si="1529"/>
        <v>115271.76</v>
      </c>
      <c r="CI1291" s="25">
        <f t="shared" si="1530"/>
        <v>2545.6</v>
      </c>
      <c r="CJ1291" s="25">
        <f t="shared" si="1531"/>
        <v>2288.64</v>
      </c>
      <c r="CK1291" s="25">
        <f t="shared" si="1532"/>
        <v>2143.14</v>
      </c>
      <c r="CL1291" s="25">
        <f t="shared" si="1533"/>
        <v>0</v>
      </c>
      <c r="CM1291" s="25">
        <f t="shared" si="1533"/>
        <v>0</v>
      </c>
      <c r="CN1291" s="25">
        <f t="shared" si="1533"/>
        <v>0</v>
      </c>
      <c r="CO1291" s="25">
        <f t="shared" si="1534"/>
        <v>0</v>
      </c>
      <c r="CP1291" s="25">
        <f t="shared" si="1534"/>
        <v>0</v>
      </c>
      <c r="CQ1291" s="25">
        <f t="shared" si="1534"/>
        <v>0</v>
      </c>
      <c r="CR1291" s="30">
        <v>44</v>
      </c>
      <c r="CS1291" s="30">
        <v>44</v>
      </c>
      <c r="CT1291" s="30">
        <v>44</v>
      </c>
      <c r="CU1291" s="25">
        <f t="shared" si="1535"/>
        <v>4356000</v>
      </c>
      <c r="CV1291" s="25">
        <f t="shared" si="1536"/>
        <v>4386492</v>
      </c>
      <c r="CW1291" s="25">
        <f t="shared" si="1537"/>
        <v>4426224</v>
      </c>
      <c r="CX1291" s="25">
        <f t="shared" si="1538"/>
        <v>113303.08</v>
      </c>
      <c r="CY1291" s="25">
        <f t="shared" si="1539"/>
        <v>113303.08</v>
      </c>
      <c r="CZ1291" s="25">
        <f t="shared" si="1540"/>
        <v>113303.08</v>
      </c>
      <c r="DA1291" s="25">
        <f t="shared" si="1541"/>
        <v>103917.25</v>
      </c>
      <c r="DB1291" s="25">
        <f t="shared" si="1542"/>
        <v>108994.71</v>
      </c>
      <c r="DC1291" s="25">
        <f t="shared" si="1543"/>
        <v>113894.67</v>
      </c>
      <c r="DD1291" s="25">
        <f t="shared" si="1544"/>
        <v>1597.94</v>
      </c>
      <c r="DE1291" s="25">
        <f t="shared" si="1545"/>
        <v>1404.04</v>
      </c>
      <c r="DF1291" s="25">
        <f t="shared" si="1546"/>
        <v>1282.8900000000001</v>
      </c>
      <c r="DG1291" s="25">
        <f t="shared" si="1547"/>
        <v>4572359</v>
      </c>
      <c r="DH1291" s="25">
        <f t="shared" si="1547"/>
        <v>4795767.24</v>
      </c>
      <c r="DI1291" s="25">
        <f t="shared" si="1547"/>
        <v>5011365.4800000004</v>
      </c>
      <c r="DJ1291" s="25">
        <f t="shared" si="1548"/>
        <v>70309.36</v>
      </c>
      <c r="DK1291" s="25">
        <f t="shared" si="1548"/>
        <v>61777.760000000002</v>
      </c>
      <c r="DL1291" s="25">
        <f t="shared" si="1548"/>
        <v>56447.16</v>
      </c>
      <c r="DM1291" s="30"/>
      <c r="DN1291" s="30"/>
      <c r="DO1291" s="30"/>
      <c r="DP1291" s="25">
        <f t="shared" si="1549"/>
        <v>0</v>
      </c>
      <c r="DQ1291" s="25">
        <f t="shared" si="1550"/>
        <v>0</v>
      </c>
      <c r="DR1291" s="25">
        <f t="shared" si="1551"/>
        <v>0</v>
      </c>
      <c r="DS1291" s="25">
        <f t="shared" si="1552"/>
        <v>0</v>
      </c>
      <c r="DT1291" s="25">
        <f t="shared" si="1553"/>
        <v>0</v>
      </c>
      <c r="DU1291" s="25">
        <f t="shared" si="1554"/>
        <v>0</v>
      </c>
      <c r="DV1291" s="25">
        <f t="shared" si="1555"/>
        <v>104716.39</v>
      </c>
      <c r="DW1291" s="25">
        <f t="shared" si="1556"/>
        <v>110475.17</v>
      </c>
      <c r="DX1291" s="25">
        <f t="shared" si="1557"/>
        <v>115980.71</v>
      </c>
      <c r="DY1291" s="25">
        <f t="shared" si="1558"/>
        <v>2313.5100000000002</v>
      </c>
      <c r="DZ1291" s="25">
        <f t="shared" si="1559"/>
        <v>1931.29</v>
      </c>
      <c r="EA1291" s="25">
        <f t="shared" si="1560"/>
        <v>1777.47</v>
      </c>
      <c r="EB1291" s="25">
        <f t="shared" si="1561"/>
        <v>0</v>
      </c>
      <c r="EC1291" s="25">
        <f t="shared" si="1561"/>
        <v>0</v>
      </c>
      <c r="ED1291" s="25">
        <f t="shared" si="1561"/>
        <v>0</v>
      </c>
      <c r="EE1291" s="25">
        <f t="shared" si="1562"/>
        <v>0</v>
      </c>
      <c r="EF1291" s="25">
        <f t="shared" si="1562"/>
        <v>0</v>
      </c>
      <c r="EG1291" s="25">
        <f t="shared" si="1562"/>
        <v>0</v>
      </c>
      <c r="EH1291" s="30"/>
      <c r="EI1291" s="30"/>
      <c r="EJ1291" s="30"/>
      <c r="EK1291" s="25">
        <f t="shared" si="1563"/>
        <v>0</v>
      </c>
      <c r="EL1291" s="25">
        <f t="shared" si="1564"/>
        <v>0</v>
      </c>
      <c r="EM1291" s="25">
        <f t="shared" si="1565"/>
        <v>0</v>
      </c>
      <c r="EN1291" s="25">
        <f t="shared" si="1566"/>
        <v>0</v>
      </c>
      <c r="EO1291" s="25">
        <f t="shared" si="1567"/>
        <v>0</v>
      </c>
      <c r="EP1291" s="25">
        <f t="shared" si="1568"/>
        <v>0</v>
      </c>
      <c r="EQ1291" s="25">
        <f t="shared" si="1569"/>
        <v>104931.2</v>
      </c>
      <c r="ER1291" s="25">
        <f t="shared" si="1570"/>
        <v>110876.07</v>
      </c>
      <c r="ES1291" s="25">
        <f t="shared" si="1571"/>
        <v>116550.72</v>
      </c>
      <c r="ET1291" s="25">
        <f t="shared" si="1572"/>
        <v>2022.55</v>
      </c>
      <c r="EU1291" s="25">
        <f t="shared" si="1573"/>
        <v>1762.34</v>
      </c>
      <c r="EV1291" s="25">
        <f t="shared" si="1574"/>
        <v>1594.17</v>
      </c>
      <c r="EW1291" s="25">
        <f t="shared" si="1575"/>
        <v>0</v>
      </c>
      <c r="EX1291" s="25">
        <f t="shared" si="1575"/>
        <v>0</v>
      </c>
      <c r="EY1291" s="25">
        <f t="shared" si="1575"/>
        <v>0</v>
      </c>
      <c r="EZ1291" s="25">
        <f t="shared" si="1576"/>
        <v>0</v>
      </c>
      <c r="FA1291" s="25">
        <f t="shared" si="1576"/>
        <v>0</v>
      </c>
      <c r="FB1291" s="25">
        <f t="shared" si="1576"/>
        <v>0</v>
      </c>
      <c r="FC1291" s="30"/>
      <c r="FD1291" s="30"/>
      <c r="FE1291" s="30"/>
      <c r="FF1291" s="25">
        <f t="shared" si="1577"/>
        <v>0</v>
      </c>
      <c r="FG1291" s="25">
        <f t="shared" si="1578"/>
        <v>0</v>
      </c>
      <c r="FH1291" s="25">
        <f t="shared" si="1579"/>
        <v>0</v>
      </c>
      <c r="FI1291" s="25">
        <f t="shared" si="1580"/>
        <v>0</v>
      </c>
      <c r="FJ1291" s="25">
        <f t="shared" si="1581"/>
        <v>0</v>
      </c>
      <c r="FK1291" s="25">
        <f t="shared" si="1582"/>
        <v>0</v>
      </c>
      <c r="FL1291" s="25">
        <f t="shared" si="1583"/>
        <v>105398.17</v>
      </c>
      <c r="FM1291" s="25">
        <f t="shared" si="1584"/>
        <v>110562.8</v>
      </c>
      <c r="FN1291" s="25">
        <f t="shared" si="1585"/>
        <v>115516.15</v>
      </c>
      <c r="FO1291" s="25">
        <f t="shared" si="1586"/>
        <v>1107</v>
      </c>
      <c r="FP1291" s="25">
        <f t="shared" si="1587"/>
        <v>1240.94</v>
      </c>
      <c r="FQ1291" s="25">
        <f t="shared" si="1588"/>
        <v>1085.3</v>
      </c>
      <c r="FR1291" s="25">
        <f t="shared" si="1589"/>
        <v>0</v>
      </c>
      <c r="FS1291" s="25">
        <f t="shared" si="1589"/>
        <v>0</v>
      </c>
      <c r="FT1291" s="25">
        <f t="shared" si="1589"/>
        <v>0</v>
      </c>
      <c r="FU1291" s="25">
        <f t="shared" si="1590"/>
        <v>0</v>
      </c>
      <c r="FV1291" s="25">
        <f t="shared" si="1590"/>
        <v>0</v>
      </c>
      <c r="FW1291" s="25">
        <f t="shared" si="1590"/>
        <v>0</v>
      </c>
      <c r="FX1291" s="30"/>
      <c r="FY1291" s="30"/>
      <c r="FZ1291" s="30"/>
      <c r="GA1291" s="25">
        <f t="shared" si="1591"/>
        <v>0</v>
      </c>
      <c r="GB1291" s="25">
        <f t="shared" si="1592"/>
        <v>0</v>
      </c>
      <c r="GC1291" s="25">
        <f t="shared" si="1593"/>
        <v>0</v>
      </c>
      <c r="GD1291" s="25">
        <f t="shared" si="1594"/>
        <v>0</v>
      </c>
      <c r="GE1291" s="25">
        <f t="shared" si="1595"/>
        <v>0</v>
      </c>
      <c r="GF1291" s="25">
        <f t="shared" si="1596"/>
        <v>0</v>
      </c>
      <c r="GG1291" s="25">
        <f t="shared" si="1597"/>
        <v>103960.72</v>
      </c>
      <c r="GH1291" s="25">
        <f t="shared" si="1598"/>
        <v>109033.07</v>
      </c>
      <c r="GI1291" s="25">
        <f t="shared" si="1599"/>
        <v>113908.65</v>
      </c>
      <c r="GJ1291" s="25">
        <f t="shared" si="1600"/>
        <v>2322</v>
      </c>
      <c r="GK1291" s="25">
        <f t="shared" si="1601"/>
        <v>2052.92</v>
      </c>
      <c r="GL1291" s="25">
        <f t="shared" si="1602"/>
        <v>1820.63</v>
      </c>
      <c r="GM1291" s="25">
        <f t="shared" si="1603"/>
        <v>0</v>
      </c>
      <c r="GN1291" s="25">
        <f t="shared" si="1603"/>
        <v>0</v>
      </c>
      <c r="GO1291" s="25">
        <f t="shared" si="1603"/>
        <v>0</v>
      </c>
      <c r="GP1291" s="25">
        <f t="shared" si="1604"/>
        <v>0</v>
      </c>
      <c r="GQ1291" s="25">
        <f t="shared" si="1604"/>
        <v>0</v>
      </c>
      <c r="GR1291" s="25">
        <f t="shared" si="1604"/>
        <v>0</v>
      </c>
      <c r="GS1291" s="30">
        <v>44</v>
      </c>
      <c r="GT1291" s="30">
        <v>44</v>
      </c>
      <c r="GU1291" s="30">
        <v>44</v>
      </c>
      <c r="GV1291" s="25">
        <f t="shared" si="1605"/>
        <v>4356000</v>
      </c>
      <c r="GW1291" s="25">
        <f t="shared" si="1606"/>
        <v>4386492</v>
      </c>
      <c r="GX1291" s="25">
        <f t="shared" si="1607"/>
        <v>4426224</v>
      </c>
      <c r="GY1291" s="25">
        <f t="shared" si="1608"/>
        <v>113303.08</v>
      </c>
      <c r="GZ1291" s="25">
        <f t="shared" si="1609"/>
        <v>113303.08</v>
      </c>
      <c r="HA1291" s="25">
        <f t="shared" si="1610"/>
        <v>113303.08</v>
      </c>
      <c r="HB1291" s="25">
        <f t="shared" si="1611"/>
        <v>105396.56</v>
      </c>
      <c r="HC1291" s="25">
        <f t="shared" si="1612"/>
        <v>110669.45</v>
      </c>
      <c r="HD1291" s="25">
        <f t="shared" si="1613"/>
        <v>115754.98</v>
      </c>
      <c r="HE1291" s="25">
        <f t="shared" si="1614"/>
        <v>2073.9</v>
      </c>
      <c r="HF1291" s="25">
        <f t="shared" si="1615"/>
        <v>1730.36</v>
      </c>
      <c r="HG1291" s="25">
        <f t="shared" si="1616"/>
        <v>1507.48</v>
      </c>
      <c r="HH1291" s="25">
        <f t="shared" si="1617"/>
        <v>4637448.6399999997</v>
      </c>
      <c r="HI1291" s="25">
        <f t="shared" si="1617"/>
        <v>4869455.8</v>
      </c>
      <c r="HJ1291" s="25">
        <f t="shared" si="1617"/>
        <v>5093219.12</v>
      </c>
      <c r="HK1291" s="25">
        <f t="shared" si="1618"/>
        <v>91251.6</v>
      </c>
      <c r="HL1291" s="25">
        <f t="shared" si="1618"/>
        <v>76135.839999999997</v>
      </c>
      <c r="HM1291" s="25">
        <f t="shared" si="1618"/>
        <v>66329.119999999995</v>
      </c>
      <c r="HN1291" s="30"/>
      <c r="HO1291" s="30"/>
      <c r="HP1291" s="30"/>
      <c r="HQ1291" s="25">
        <f t="shared" si="1619"/>
        <v>0</v>
      </c>
      <c r="HR1291" s="25">
        <f t="shared" si="1620"/>
        <v>0</v>
      </c>
      <c r="HS1291" s="25">
        <f t="shared" si="1621"/>
        <v>0</v>
      </c>
      <c r="HT1291" s="25">
        <f t="shared" si="1622"/>
        <v>0</v>
      </c>
      <c r="HU1291" s="25">
        <f t="shared" si="1623"/>
        <v>0</v>
      </c>
      <c r="HV1291" s="25">
        <f t="shared" si="1624"/>
        <v>0</v>
      </c>
      <c r="HW1291" s="25">
        <f t="shared" si="1625"/>
        <v>104736.1</v>
      </c>
      <c r="HX1291" s="25">
        <f t="shared" si="1626"/>
        <v>110463.78</v>
      </c>
      <c r="HY1291" s="25">
        <f t="shared" si="1627"/>
        <v>115920.51</v>
      </c>
      <c r="HZ1291" s="25">
        <f t="shared" si="1628"/>
        <v>2023.79</v>
      </c>
      <c r="IA1291" s="25">
        <f t="shared" si="1629"/>
        <v>1923.17</v>
      </c>
      <c r="IB1291" s="25">
        <f t="shared" si="1630"/>
        <v>1732.54</v>
      </c>
      <c r="IC1291" s="25">
        <f t="shared" si="1631"/>
        <v>0</v>
      </c>
      <c r="ID1291" s="25">
        <f t="shared" si="1631"/>
        <v>0</v>
      </c>
      <c r="IE1291" s="25">
        <f t="shared" si="1631"/>
        <v>0</v>
      </c>
      <c r="IF1291" s="25">
        <f t="shared" si="1632"/>
        <v>0</v>
      </c>
      <c r="IG1291" s="25">
        <f t="shared" si="1632"/>
        <v>0</v>
      </c>
      <c r="IH1291" s="25">
        <f t="shared" si="1632"/>
        <v>0</v>
      </c>
      <c r="II1291" s="30">
        <v>146</v>
      </c>
      <c r="IJ1291" s="30">
        <v>146</v>
      </c>
      <c r="IK1291" s="30">
        <v>146</v>
      </c>
      <c r="IL1291" s="25">
        <f t="shared" si="1633"/>
        <v>14454000</v>
      </c>
      <c r="IM1291" s="25">
        <f t="shared" si="1634"/>
        <v>14555178</v>
      </c>
      <c r="IN1291" s="25">
        <f t="shared" si="1635"/>
        <v>14687016</v>
      </c>
      <c r="IO1291" s="25">
        <f t="shared" si="1636"/>
        <v>375960.22</v>
      </c>
      <c r="IP1291" s="25">
        <f t="shared" si="1637"/>
        <v>375960.22</v>
      </c>
      <c r="IQ1291" s="25">
        <f t="shared" si="1638"/>
        <v>375960.22</v>
      </c>
      <c r="IR1291" s="25">
        <f t="shared" si="1639"/>
        <v>103542.41</v>
      </c>
      <c r="IS1291" s="25">
        <f t="shared" si="1640"/>
        <v>108329.45</v>
      </c>
      <c r="IT1291" s="25">
        <f t="shared" si="1641"/>
        <v>112978.04</v>
      </c>
      <c r="IU1291" s="25">
        <f t="shared" si="1642"/>
        <v>6534.4</v>
      </c>
      <c r="IV1291" s="25">
        <f t="shared" si="1643"/>
        <v>5856.58</v>
      </c>
      <c r="IW1291" s="25">
        <f t="shared" si="1644"/>
        <v>5546.47</v>
      </c>
      <c r="IX1291" s="25">
        <f t="shared" si="1645"/>
        <v>15117191.859999999</v>
      </c>
      <c r="IY1291" s="25">
        <f t="shared" si="1645"/>
        <v>15816099.699999999</v>
      </c>
      <c r="IZ1291" s="25">
        <f t="shared" si="1645"/>
        <v>16494793.84</v>
      </c>
      <c r="JA1291" s="25">
        <f t="shared" si="1646"/>
        <v>954022.40000000002</v>
      </c>
      <c r="JB1291" s="25">
        <f t="shared" si="1646"/>
        <v>855060.68</v>
      </c>
      <c r="JC1291" s="25">
        <f t="shared" si="1646"/>
        <v>809784.62</v>
      </c>
      <c r="JD1291" s="30">
        <v>23</v>
      </c>
      <c r="JE1291" s="30">
        <v>23</v>
      </c>
      <c r="JF1291" s="30">
        <v>23</v>
      </c>
      <c r="JG1291" s="25">
        <f t="shared" si="1647"/>
        <v>2277000</v>
      </c>
      <c r="JH1291" s="25">
        <f t="shared" si="1648"/>
        <v>2292939</v>
      </c>
      <c r="JI1291" s="25">
        <f t="shared" si="1649"/>
        <v>2313708</v>
      </c>
      <c r="JJ1291" s="25">
        <f t="shared" si="1650"/>
        <v>59226.61</v>
      </c>
      <c r="JK1291" s="25">
        <f t="shared" si="1651"/>
        <v>59226.61</v>
      </c>
      <c r="JL1291" s="25">
        <f t="shared" si="1652"/>
        <v>59226.61</v>
      </c>
      <c r="JM1291" s="25">
        <f t="shared" si="1653"/>
        <v>104314.15</v>
      </c>
      <c r="JN1291" s="25">
        <f t="shared" si="1654"/>
        <v>109747.22</v>
      </c>
      <c r="JO1291" s="25">
        <f t="shared" si="1655"/>
        <v>114974.48</v>
      </c>
      <c r="JP1291" s="25">
        <f t="shared" si="1656"/>
        <v>1717.75</v>
      </c>
      <c r="JQ1291" s="25">
        <f t="shared" si="1657"/>
        <v>1500</v>
      </c>
      <c r="JR1291" s="25">
        <f t="shared" si="1658"/>
        <v>1309.47</v>
      </c>
      <c r="JS1291" s="25">
        <f t="shared" si="1659"/>
        <v>2399225.4500000002</v>
      </c>
      <c r="JT1291" s="25">
        <f t="shared" si="1659"/>
        <v>2524186.06</v>
      </c>
      <c r="JU1291" s="25">
        <f t="shared" si="1659"/>
        <v>2644413.04</v>
      </c>
      <c r="JV1291" s="25">
        <f t="shared" si="1660"/>
        <v>39508.25</v>
      </c>
      <c r="JW1291" s="25">
        <f t="shared" si="1660"/>
        <v>34500</v>
      </c>
      <c r="JX1291" s="25">
        <f t="shared" si="1660"/>
        <v>30117.81</v>
      </c>
      <c r="JY1291" s="30">
        <v>21</v>
      </c>
      <c r="JZ1291" s="30">
        <v>21</v>
      </c>
      <c r="KA1291" s="30">
        <v>21</v>
      </c>
      <c r="KB1291" s="25">
        <f t="shared" si="1661"/>
        <v>2079000</v>
      </c>
      <c r="KC1291" s="25">
        <f t="shared" si="1662"/>
        <v>2093553</v>
      </c>
      <c r="KD1291" s="25">
        <f t="shared" si="1663"/>
        <v>2112516</v>
      </c>
      <c r="KE1291" s="25">
        <f t="shared" si="1664"/>
        <v>54076.47</v>
      </c>
      <c r="KF1291" s="25">
        <f t="shared" si="1665"/>
        <v>54076.47</v>
      </c>
      <c r="KG1291" s="25">
        <f t="shared" si="1666"/>
        <v>54076.47</v>
      </c>
      <c r="KH1291" s="25">
        <f t="shared" si="1667"/>
        <v>104368.85</v>
      </c>
      <c r="KI1291" s="25">
        <f t="shared" si="1668"/>
        <v>110078.29</v>
      </c>
      <c r="KJ1291" s="25">
        <f t="shared" si="1669"/>
        <v>115549.93</v>
      </c>
      <c r="KK1291" s="25">
        <f t="shared" si="1670"/>
        <v>1490.91</v>
      </c>
      <c r="KL1291" s="25">
        <f t="shared" si="1671"/>
        <v>1338.3</v>
      </c>
      <c r="KM1291" s="25">
        <f t="shared" si="1672"/>
        <v>1188.6400000000001</v>
      </c>
      <c r="KN1291" s="25">
        <f t="shared" si="1673"/>
        <v>2191745.85</v>
      </c>
      <c r="KO1291" s="25">
        <f t="shared" si="1673"/>
        <v>2311644.09</v>
      </c>
      <c r="KP1291" s="25">
        <f t="shared" si="1673"/>
        <v>2426548.5299999998</v>
      </c>
      <c r="KQ1291" s="25">
        <f t="shared" si="1674"/>
        <v>31309.11</v>
      </c>
      <c r="KR1291" s="25">
        <f t="shared" si="1674"/>
        <v>28104.3</v>
      </c>
      <c r="KS1291" s="25">
        <f t="shared" si="1674"/>
        <v>24961.439999999999</v>
      </c>
      <c r="KT1291" s="30"/>
      <c r="KU1291" s="30"/>
      <c r="KV1291" s="30"/>
      <c r="KW1291" s="25">
        <f t="shared" si="1675"/>
        <v>0</v>
      </c>
      <c r="KX1291" s="25">
        <f t="shared" si="1676"/>
        <v>0</v>
      </c>
      <c r="KY1291" s="25">
        <f t="shared" si="1677"/>
        <v>0</v>
      </c>
      <c r="KZ1291" s="25">
        <f t="shared" si="1678"/>
        <v>0</v>
      </c>
      <c r="LA1291" s="25">
        <f t="shared" si="1679"/>
        <v>0</v>
      </c>
      <c r="LB1291" s="25">
        <f t="shared" si="1680"/>
        <v>0</v>
      </c>
      <c r="LC1291" s="25">
        <f t="shared" si="1681"/>
        <v>104738.56</v>
      </c>
      <c r="LD1291" s="25">
        <f t="shared" si="1682"/>
        <v>110715.58</v>
      </c>
      <c r="LE1291" s="25">
        <f t="shared" si="1683"/>
        <v>116434.27</v>
      </c>
      <c r="LF1291" s="25">
        <f t="shared" si="1684"/>
        <v>2956.9</v>
      </c>
      <c r="LG1291" s="25">
        <f t="shared" si="1685"/>
        <v>2850.59</v>
      </c>
      <c r="LH1291" s="25">
        <f t="shared" si="1686"/>
        <v>2505</v>
      </c>
      <c r="LI1291" s="25">
        <f t="shared" si="1687"/>
        <v>0</v>
      </c>
      <c r="LJ1291" s="25">
        <f t="shared" si="1687"/>
        <v>0</v>
      </c>
      <c r="LK1291" s="25">
        <f t="shared" si="1687"/>
        <v>0</v>
      </c>
      <c r="LL1291" s="25">
        <f t="shared" si="1688"/>
        <v>0</v>
      </c>
      <c r="LM1291" s="25">
        <f t="shared" si="1688"/>
        <v>0</v>
      </c>
      <c r="LN1291" s="25">
        <f t="shared" si="1688"/>
        <v>0</v>
      </c>
      <c r="LO1291" s="30">
        <v>27</v>
      </c>
      <c r="LP1291" s="30">
        <v>27</v>
      </c>
      <c r="LQ1291" s="30">
        <v>27</v>
      </c>
      <c r="LR1291" s="25">
        <f t="shared" si="1689"/>
        <v>2673000</v>
      </c>
      <c r="LS1291" s="25">
        <f t="shared" si="1690"/>
        <v>2691711</v>
      </c>
      <c r="LT1291" s="25">
        <f t="shared" si="1691"/>
        <v>2716092</v>
      </c>
      <c r="LU1291" s="25">
        <f t="shared" si="1692"/>
        <v>69526.89</v>
      </c>
      <c r="LV1291" s="25">
        <f t="shared" si="1693"/>
        <v>69526.89</v>
      </c>
      <c r="LW1291" s="25">
        <f t="shared" si="1694"/>
        <v>69526.89</v>
      </c>
      <c r="LX1291" s="25">
        <f t="shared" si="1695"/>
        <v>102900.15</v>
      </c>
      <c r="LY1291" s="25">
        <f t="shared" si="1696"/>
        <v>108019.68</v>
      </c>
      <c r="LZ1291" s="25">
        <f t="shared" si="1697"/>
        <v>112963.27</v>
      </c>
      <c r="MA1291" s="25">
        <f t="shared" si="1698"/>
        <v>1831.84</v>
      </c>
      <c r="MB1291" s="25">
        <f t="shared" si="1699"/>
        <v>1632.52</v>
      </c>
      <c r="MC1291" s="25">
        <f t="shared" si="1700"/>
        <v>1514.24</v>
      </c>
      <c r="MD1291" s="25">
        <f t="shared" si="1701"/>
        <v>2778304.05</v>
      </c>
      <c r="ME1291" s="25">
        <f t="shared" si="1701"/>
        <v>2916531.36</v>
      </c>
      <c r="MF1291" s="25">
        <f t="shared" si="1701"/>
        <v>3050008.29</v>
      </c>
      <c r="MG1291" s="25">
        <f t="shared" si="1702"/>
        <v>49459.68</v>
      </c>
      <c r="MH1291" s="25">
        <f t="shared" si="1702"/>
        <v>44078.04</v>
      </c>
      <c r="MI1291" s="25">
        <f t="shared" si="1702"/>
        <v>40884.480000000003</v>
      </c>
      <c r="MJ1291" s="30"/>
      <c r="MK1291" s="30"/>
      <c r="ML1291" s="30"/>
      <c r="MM1291" s="25">
        <f t="shared" si="1703"/>
        <v>0</v>
      </c>
      <c r="MN1291" s="25">
        <f t="shared" si="1704"/>
        <v>0</v>
      </c>
      <c r="MO1291" s="25">
        <f t="shared" si="1705"/>
        <v>0</v>
      </c>
      <c r="MP1291" s="25">
        <f t="shared" si="1706"/>
        <v>0</v>
      </c>
      <c r="MQ1291" s="25">
        <f t="shared" si="1707"/>
        <v>0</v>
      </c>
      <c r="MR1291" s="25">
        <f t="shared" si="1708"/>
        <v>0</v>
      </c>
      <c r="MS1291" s="25">
        <f t="shared" si="1709"/>
        <v>104428.69</v>
      </c>
      <c r="MT1291" s="25">
        <f t="shared" si="1710"/>
        <v>109939.39</v>
      </c>
      <c r="MU1291" s="25">
        <f t="shared" si="1711"/>
        <v>115223.71</v>
      </c>
      <c r="MV1291" s="25">
        <f t="shared" si="1712"/>
        <v>2164.17</v>
      </c>
      <c r="MW1291" s="25">
        <f t="shared" si="1713"/>
        <v>1797.22</v>
      </c>
      <c r="MX1291" s="25">
        <f t="shared" si="1714"/>
        <v>1548.81</v>
      </c>
      <c r="MY1291" s="25">
        <f t="shared" si="1715"/>
        <v>0</v>
      </c>
      <c r="MZ1291" s="25">
        <f t="shared" si="1715"/>
        <v>0</v>
      </c>
      <c r="NA1291" s="25">
        <f t="shared" si="1715"/>
        <v>0</v>
      </c>
      <c r="NB1291" s="25">
        <f t="shared" si="1716"/>
        <v>0</v>
      </c>
      <c r="NC1291" s="25">
        <f t="shared" si="1716"/>
        <v>0</v>
      </c>
      <c r="ND1291" s="25">
        <f t="shared" si="1716"/>
        <v>0</v>
      </c>
      <c r="NE1291" s="30">
        <v>26</v>
      </c>
      <c r="NF1291" s="30">
        <v>26</v>
      </c>
      <c r="NG1291" s="30">
        <v>26</v>
      </c>
      <c r="NH1291" s="25">
        <f t="shared" si="1717"/>
        <v>2574000</v>
      </c>
      <c r="NI1291" s="25">
        <f t="shared" si="1718"/>
        <v>2592018</v>
      </c>
      <c r="NJ1291" s="25">
        <f t="shared" si="1719"/>
        <v>2615496</v>
      </c>
      <c r="NK1291" s="25">
        <f t="shared" si="1720"/>
        <v>66951.820000000007</v>
      </c>
      <c r="NL1291" s="25">
        <f t="shared" si="1721"/>
        <v>66951.820000000007</v>
      </c>
      <c r="NM1291" s="25">
        <f t="shared" si="1722"/>
        <v>66951.820000000007</v>
      </c>
      <c r="NN1291" s="25">
        <f t="shared" si="1723"/>
        <v>103816.68</v>
      </c>
      <c r="NO1291" s="25">
        <f t="shared" si="1724"/>
        <v>108959.88</v>
      </c>
      <c r="NP1291" s="25">
        <f t="shared" si="1725"/>
        <v>113912.91</v>
      </c>
      <c r="NQ1291" s="25">
        <f t="shared" si="1726"/>
        <v>2437.9299999999998</v>
      </c>
      <c r="NR1291" s="25">
        <f t="shared" si="1727"/>
        <v>2176.3000000000002</v>
      </c>
      <c r="NS1291" s="25">
        <f t="shared" si="1728"/>
        <v>1965.27</v>
      </c>
      <c r="NT1291" s="25">
        <f t="shared" si="1729"/>
        <v>2699233.68</v>
      </c>
      <c r="NU1291" s="25">
        <f t="shared" si="1729"/>
        <v>2832956.88</v>
      </c>
      <c r="NV1291" s="25">
        <f t="shared" si="1729"/>
        <v>2961735.66</v>
      </c>
      <c r="NW1291" s="25">
        <f t="shared" si="1730"/>
        <v>63386.18</v>
      </c>
      <c r="NX1291" s="25">
        <f t="shared" si="1730"/>
        <v>56583.8</v>
      </c>
      <c r="NY1291" s="25">
        <f t="shared" si="1730"/>
        <v>51097.02</v>
      </c>
      <c r="NZ1291" s="30">
        <v>39</v>
      </c>
      <c r="OA1291" s="30">
        <v>39</v>
      </c>
      <c r="OB1291" s="30">
        <v>39</v>
      </c>
      <c r="OC1291" s="25">
        <f t="shared" si="1731"/>
        <v>3861000</v>
      </c>
      <c r="OD1291" s="25">
        <f t="shared" si="1732"/>
        <v>3888027</v>
      </c>
      <c r="OE1291" s="25">
        <f t="shared" si="1733"/>
        <v>3923244</v>
      </c>
      <c r="OF1291" s="25">
        <f t="shared" si="1734"/>
        <v>100427.73</v>
      </c>
      <c r="OG1291" s="25">
        <f t="shared" si="1735"/>
        <v>100427.73</v>
      </c>
      <c r="OH1291" s="25">
        <f t="shared" si="1736"/>
        <v>100427.73</v>
      </c>
      <c r="OI1291" s="25">
        <f t="shared" si="1737"/>
        <v>103523.73</v>
      </c>
      <c r="OJ1291" s="25">
        <f t="shared" si="1738"/>
        <v>109336.05</v>
      </c>
      <c r="OK1291" s="25">
        <f t="shared" si="1739"/>
        <v>114903</v>
      </c>
      <c r="OL1291" s="25">
        <f t="shared" si="1740"/>
        <v>2619.84</v>
      </c>
      <c r="OM1291" s="25">
        <f t="shared" si="1741"/>
        <v>2415.4499999999998</v>
      </c>
      <c r="ON1291" s="25">
        <f t="shared" si="1742"/>
        <v>2261.1</v>
      </c>
      <c r="OO1291" s="25">
        <f t="shared" si="1743"/>
        <v>4037425.47</v>
      </c>
      <c r="OP1291" s="25">
        <f t="shared" si="1743"/>
        <v>4264105.95</v>
      </c>
      <c r="OQ1291" s="25">
        <f t="shared" si="1743"/>
        <v>4481217</v>
      </c>
      <c r="OR1291" s="25">
        <f t="shared" si="1744"/>
        <v>102173.75999999999</v>
      </c>
      <c r="OS1291" s="25">
        <f t="shared" si="1744"/>
        <v>94202.55</v>
      </c>
      <c r="OT1291" s="25">
        <f t="shared" si="1744"/>
        <v>88182.9</v>
      </c>
      <c r="OU1291" s="30">
        <v>15</v>
      </c>
      <c r="OV1291" s="30">
        <v>15</v>
      </c>
      <c r="OW1291" s="30">
        <v>15</v>
      </c>
      <c r="OX1291" s="25">
        <f t="shared" si="1745"/>
        <v>1485000</v>
      </c>
      <c r="OY1291" s="25">
        <f t="shared" si="1746"/>
        <v>1495395</v>
      </c>
      <c r="OZ1291" s="25">
        <f t="shared" si="1747"/>
        <v>1508940</v>
      </c>
      <c r="PA1291" s="25">
        <f t="shared" si="1748"/>
        <v>38626.050000000003</v>
      </c>
      <c r="PB1291" s="25">
        <f t="shared" si="1749"/>
        <v>38626.050000000003</v>
      </c>
      <c r="PC1291" s="25">
        <f t="shared" si="1750"/>
        <v>38626.050000000003</v>
      </c>
      <c r="PD1291" s="25">
        <f t="shared" si="1751"/>
        <v>104635.51</v>
      </c>
      <c r="PE1291" s="25">
        <f t="shared" si="1752"/>
        <v>110309.1</v>
      </c>
      <c r="PF1291" s="25">
        <f t="shared" si="1753"/>
        <v>115730.64</v>
      </c>
      <c r="PG1291" s="25">
        <f t="shared" si="1754"/>
        <v>2208.61</v>
      </c>
      <c r="PH1291" s="25">
        <f t="shared" si="1755"/>
        <v>2035.19</v>
      </c>
      <c r="PI1291" s="25">
        <f t="shared" si="1756"/>
        <v>1751.39</v>
      </c>
      <c r="PJ1291" s="25">
        <f t="shared" si="1757"/>
        <v>1569532.65</v>
      </c>
      <c r="PK1291" s="25">
        <f t="shared" si="1757"/>
        <v>1654636.5</v>
      </c>
      <c r="PL1291" s="25">
        <f t="shared" si="1757"/>
        <v>1735959.6</v>
      </c>
      <c r="PM1291" s="25">
        <f t="shared" si="1758"/>
        <v>33129.15</v>
      </c>
      <c r="PN1291" s="25">
        <f t="shared" si="1758"/>
        <v>30527.85</v>
      </c>
      <c r="PO1291" s="25">
        <f t="shared" si="1758"/>
        <v>26270.85</v>
      </c>
      <c r="PP1291" s="30"/>
      <c r="PQ1291" s="30"/>
      <c r="PR1291" s="30"/>
      <c r="PS1291" s="25">
        <f t="shared" si="1759"/>
        <v>0</v>
      </c>
      <c r="PT1291" s="25">
        <f t="shared" si="1760"/>
        <v>0</v>
      </c>
      <c r="PU1291" s="25">
        <f t="shared" si="1761"/>
        <v>0</v>
      </c>
      <c r="PV1291" s="25">
        <f t="shared" si="1762"/>
        <v>0</v>
      </c>
      <c r="PW1291" s="25">
        <f t="shared" si="1763"/>
        <v>0</v>
      </c>
      <c r="PX1291" s="25">
        <f t="shared" si="1764"/>
        <v>0</v>
      </c>
      <c r="PY1291" s="25">
        <f t="shared" si="1765"/>
        <v>104316.58</v>
      </c>
      <c r="PZ1291" s="25">
        <f t="shared" si="1766"/>
        <v>109793.88</v>
      </c>
      <c r="QA1291" s="25">
        <f t="shared" si="1767"/>
        <v>115039.93</v>
      </c>
      <c r="QB1291" s="25">
        <f t="shared" si="1768"/>
        <v>2683.85</v>
      </c>
      <c r="QC1291" s="25">
        <f t="shared" si="1769"/>
        <v>2396.1799999999998</v>
      </c>
      <c r="QD1291" s="25">
        <f t="shared" si="1770"/>
        <v>2187.9</v>
      </c>
      <c r="QE1291" s="25">
        <f t="shared" si="1771"/>
        <v>0</v>
      </c>
      <c r="QF1291" s="25">
        <f t="shared" si="1771"/>
        <v>0</v>
      </c>
      <c r="QG1291" s="25">
        <f t="shared" si="1771"/>
        <v>0</v>
      </c>
      <c r="QH1291" s="25">
        <f t="shared" si="1772"/>
        <v>0</v>
      </c>
      <c r="QI1291" s="25">
        <f t="shared" si="1772"/>
        <v>0</v>
      </c>
      <c r="QJ1291" s="25">
        <f t="shared" si="1772"/>
        <v>0</v>
      </c>
      <c r="QK1291" s="30">
        <v>43</v>
      </c>
      <c r="QL1291" s="30">
        <v>43</v>
      </c>
      <c r="QM1291" s="30">
        <v>43</v>
      </c>
      <c r="QN1291" s="25">
        <f t="shared" si="1773"/>
        <v>4257000</v>
      </c>
      <c r="QO1291" s="25">
        <f t="shared" si="1774"/>
        <v>4286799</v>
      </c>
      <c r="QP1291" s="25">
        <f t="shared" si="1775"/>
        <v>4325628</v>
      </c>
      <c r="QQ1291" s="25">
        <f t="shared" si="1776"/>
        <v>110728.01</v>
      </c>
      <c r="QR1291" s="25">
        <f t="shared" si="1777"/>
        <v>110728.01</v>
      </c>
      <c r="QS1291" s="25">
        <f t="shared" si="1778"/>
        <v>110728.01</v>
      </c>
      <c r="QT1291" s="25">
        <f t="shared" si="1779"/>
        <v>103757.05</v>
      </c>
      <c r="QU1291" s="25">
        <f t="shared" si="1780"/>
        <v>108929.86</v>
      </c>
      <c r="QV1291" s="25">
        <f t="shared" si="1781"/>
        <v>113913.26</v>
      </c>
      <c r="QW1291" s="25">
        <f t="shared" si="1782"/>
        <v>1804.77</v>
      </c>
      <c r="QX1291" s="25">
        <f t="shared" si="1783"/>
        <v>1661.37</v>
      </c>
      <c r="QY1291" s="25">
        <f t="shared" si="1784"/>
        <v>1458.54</v>
      </c>
      <c r="QZ1291" s="25">
        <f t="shared" si="1785"/>
        <v>4461553.1500000004</v>
      </c>
      <c r="RA1291" s="25">
        <f t="shared" si="1785"/>
        <v>4683983.9800000004</v>
      </c>
      <c r="RB1291" s="25">
        <f t="shared" si="1785"/>
        <v>4898270.18</v>
      </c>
      <c r="RC1291" s="25">
        <f t="shared" si="1786"/>
        <v>77605.11</v>
      </c>
      <c r="RD1291" s="25">
        <f t="shared" si="1786"/>
        <v>71438.91</v>
      </c>
      <c r="RE1291" s="25">
        <f t="shared" si="1786"/>
        <v>62717.22</v>
      </c>
      <c r="RF1291" s="30"/>
      <c r="RG1291" s="30"/>
      <c r="RH1291" s="30"/>
      <c r="RI1291" s="25">
        <f t="shared" si="1787"/>
        <v>0</v>
      </c>
      <c r="RJ1291" s="25">
        <f t="shared" si="1788"/>
        <v>0</v>
      </c>
      <c r="RK1291" s="25">
        <f t="shared" si="1789"/>
        <v>0</v>
      </c>
      <c r="RL1291" s="25">
        <f t="shared" si="1790"/>
        <v>0</v>
      </c>
      <c r="RM1291" s="25">
        <f t="shared" si="1791"/>
        <v>0</v>
      </c>
      <c r="RN1291" s="25">
        <f t="shared" si="1792"/>
        <v>0</v>
      </c>
      <c r="RO1291" s="25">
        <f t="shared" si="1793"/>
        <v>106579.74</v>
      </c>
      <c r="RP1291" s="25">
        <f t="shared" si="1794"/>
        <v>111859.56</v>
      </c>
      <c r="RQ1291" s="25">
        <f t="shared" si="1795"/>
        <v>116956.77</v>
      </c>
      <c r="RR1291" s="25">
        <f t="shared" si="1796"/>
        <v>2125.71</v>
      </c>
      <c r="RS1291" s="25">
        <f t="shared" si="1797"/>
        <v>1775.82</v>
      </c>
      <c r="RT1291" s="25">
        <f t="shared" si="1798"/>
        <v>1568.36</v>
      </c>
      <c r="RU1291" s="25">
        <f t="shared" si="1799"/>
        <v>0</v>
      </c>
      <c r="RV1291" s="25">
        <f t="shared" si="1799"/>
        <v>0</v>
      </c>
      <c r="RW1291" s="25">
        <f t="shared" si="1799"/>
        <v>0</v>
      </c>
      <c r="RX1291" s="25">
        <f t="shared" si="1800"/>
        <v>0</v>
      </c>
      <c r="RY1291" s="25">
        <f t="shared" si="1800"/>
        <v>0</v>
      </c>
      <c r="RZ1291" s="25">
        <f t="shared" si="1800"/>
        <v>0</v>
      </c>
      <c r="SA1291" s="30">
        <v>41</v>
      </c>
      <c r="SB1291" s="30">
        <v>41</v>
      </c>
      <c r="SC1291" s="30">
        <v>41</v>
      </c>
      <c r="SD1291" s="25">
        <f t="shared" si="1801"/>
        <v>4059000</v>
      </c>
      <c r="SE1291" s="25">
        <f t="shared" si="1802"/>
        <v>4087413</v>
      </c>
      <c r="SF1291" s="25">
        <f t="shared" si="1803"/>
        <v>4124436</v>
      </c>
      <c r="SG1291" s="25">
        <f t="shared" si="1804"/>
        <v>105577.87</v>
      </c>
      <c r="SH1291" s="25">
        <f t="shared" si="1805"/>
        <v>105577.87</v>
      </c>
      <c r="SI1291" s="25">
        <f t="shared" si="1806"/>
        <v>105577.87</v>
      </c>
      <c r="SJ1291" s="25">
        <f t="shared" si="1807"/>
        <v>104715.32</v>
      </c>
      <c r="SK1291" s="25">
        <f t="shared" si="1808"/>
        <v>110211.26</v>
      </c>
      <c r="SL1291" s="25">
        <f t="shared" si="1809"/>
        <v>115500.5</v>
      </c>
      <c r="SM1291" s="25">
        <f t="shared" si="1810"/>
        <v>3735.49</v>
      </c>
      <c r="SN1291" s="25">
        <f t="shared" si="1811"/>
        <v>3154.6</v>
      </c>
      <c r="SO1291" s="25">
        <f t="shared" si="1812"/>
        <v>2830.69</v>
      </c>
      <c r="SP1291" s="25">
        <f t="shared" si="1813"/>
        <v>4293328.12</v>
      </c>
      <c r="SQ1291" s="25">
        <f t="shared" si="1813"/>
        <v>4518661.66</v>
      </c>
      <c r="SR1291" s="25">
        <f t="shared" si="1813"/>
        <v>4735520.5</v>
      </c>
      <c r="SS1291" s="25">
        <f t="shared" si="1814"/>
        <v>153155.09</v>
      </c>
      <c r="ST1291" s="25">
        <f t="shared" si="1814"/>
        <v>129338.6</v>
      </c>
      <c r="SU1291" s="25">
        <f t="shared" si="1814"/>
        <v>116058.29</v>
      </c>
      <c r="SV1291" s="30"/>
      <c r="SW1291" s="30"/>
      <c r="SX1291" s="30"/>
      <c r="SY1291" s="25">
        <f t="shared" si="1815"/>
        <v>0</v>
      </c>
      <c r="SZ1291" s="25">
        <f t="shared" si="1816"/>
        <v>0</v>
      </c>
      <c r="TA1291" s="25">
        <f t="shared" si="1817"/>
        <v>0</v>
      </c>
      <c r="TB1291" s="25">
        <f t="shared" si="1818"/>
        <v>0</v>
      </c>
      <c r="TC1291" s="25">
        <f t="shared" si="1819"/>
        <v>0</v>
      </c>
      <c r="TD1291" s="25">
        <f t="shared" si="1820"/>
        <v>0</v>
      </c>
      <c r="TE1291" s="25">
        <f t="shared" si="1821"/>
        <v>104163.98</v>
      </c>
      <c r="TF1291" s="25">
        <f t="shared" si="1822"/>
        <v>109449.07</v>
      </c>
      <c r="TG1291" s="25">
        <f t="shared" si="1823"/>
        <v>114533.54</v>
      </c>
      <c r="TH1291" s="25">
        <f t="shared" si="1824"/>
        <v>2241.0100000000002</v>
      </c>
      <c r="TI1291" s="25">
        <f t="shared" si="1825"/>
        <v>1926.64</v>
      </c>
      <c r="TJ1291" s="25">
        <f t="shared" si="1826"/>
        <v>1702.36</v>
      </c>
      <c r="TK1291" s="25">
        <f t="shared" si="1827"/>
        <v>0</v>
      </c>
      <c r="TL1291" s="25">
        <f t="shared" si="1827"/>
        <v>0</v>
      </c>
      <c r="TM1291" s="25">
        <f t="shared" si="1827"/>
        <v>0</v>
      </c>
      <c r="TN1291" s="25">
        <f t="shared" si="1828"/>
        <v>0</v>
      </c>
      <c r="TO1291" s="25">
        <f t="shared" si="1828"/>
        <v>0</v>
      </c>
      <c r="TP1291" s="25">
        <f t="shared" si="1828"/>
        <v>0</v>
      </c>
      <c r="TQ1291" s="30"/>
      <c r="TR1291" s="30"/>
      <c r="TS1291" s="30"/>
      <c r="TT1291" s="25">
        <f t="shared" si="1829"/>
        <v>0</v>
      </c>
      <c r="TU1291" s="25">
        <f t="shared" si="1830"/>
        <v>0</v>
      </c>
      <c r="TV1291" s="25">
        <f t="shared" si="1831"/>
        <v>0</v>
      </c>
      <c r="TW1291" s="25">
        <f t="shared" si="1832"/>
        <v>0</v>
      </c>
      <c r="TX1291" s="25">
        <f t="shared" si="1833"/>
        <v>0</v>
      </c>
      <c r="TY1291" s="25">
        <f t="shared" si="1834"/>
        <v>0</v>
      </c>
      <c r="TZ1291" s="25">
        <f t="shared" si="1835"/>
        <v>102999.78</v>
      </c>
      <c r="UA1291" s="25">
        <f t="shared" si="1836"/>
        <v>108314.51</v>
      </c>
      <c r="UB1291" s="25">
        <f t="shared" si="1837"/>
        <v>113427.32</v>
      </c>
      <c r="UC1291" s="25">
        <f t="shared" si="1838"/>
        <v>2568.4899999999998</v>
      </c>
      <c r="UD1291" s="25">
        <f t="shared" si="1839"/>
        <v>2380.59</v>
      </c>
      <c r="UE1291" s="25">
        <f t="shared" si="1840"/>
        <v>2143.5500000000002</v>
      </c>
      <c r="UF1291" s="25">
        <f t="shared" si="1841"/>
        <v>0</v>
      </c>
      <c r="UG1291" s="25">
        <f t="shared" si="1841"/>
        <v>0</v>
      </c>
      <c r="UH1291" s="25">
        <f t="shared" si="1841"/>
        <v>0</v>
      </c>
      <c r="UI1291" s="25">
        <f t="shared" si="1842"/>
        <v>0</v>
      </c>
      <c r="UJ1291" s="25">
        <f t="shared" si="1842"/>
        <v>0</v>
      </c>
      <c r="UK1291" s="25">
        <f t="shared" si="1842"/>
        <v>0</v>
      </c>
      <c r="UL1291" s="30"/>
      <c r="UM1291" s="30"/>
      <c r="UN1291" s="30"/>
      <c r="UO1291" s="25">
        <f t="shared" si="1843"/>
        <v>0</v>
      </c>
      <c r="UP1291" s="25">
        <f t="shared" si="1844"/>
        <v>0</v>
      </c>
      <c r="UQ1291" s="25">
        <f t="shared" si="1845"/>
        <v>0</v>
      </c>
      <c r="UR1291" s="25">
        <f t="shared" si="1846"/>
        <v>0</v>
      </c>
      <c r="US1291" s="25">
        <f t="shared" si="1847"/>
        <v>0</v>
      </c>
      <c r="UT1291" s="25">
        <f t="shared" si="1848"/>
        <v>0</v>
      </c>
      <c r="UU1291" s="25">
        <f t="shared" si="1849"/>
        <v>104363.66</v>
      </c>
      <c r="UV1291" s="25">
        <f t="shared" si="1850"/>
        <v>109996.31</v>
      </c>
      <c r="UW1291" s="25">
        <f t="shared" si="1851"/>
        <v>115349.8</v>
      </c>
      <c r="UX1291" s="25">
        <f t="shared" si="1852"/>
        <v>1215.75</v>
      </c>
      <c r="UY1291" s="25">
        <f t="shared" si="1853"/>
        <v>1223.44</v>
      </c>
      <c r="UZ1291" s="25">
        <f t="shared" si="1854"/>
        <v>1050.81</v>
      </c>
      <c r="VA1291" s="25">
        <f t="shared" si="1855"/>
        <v>0</v>
      </c>
      <c r="VB1291" s="25">
        <f t="shared" si="1855"/>
        <v>0</v>
      </c>
      <c r="VC1291" s="25">
        <f t="shared" si="1855"/>
        <v>0</v>
      </c>
      <c r="VD1291" s="25">
        <f t="shared" si="1856"/>
        <v>0</v>
      </c>
      <c r="VE1291" s="25">
        <f t="shared" si="1856"/>
        <v>0</v>
      </c>
      <c r="VF1291" s="25">
        <f t="shared" si="1856"/>
        <v>0</v>
      </c>
      <c r="VG1291" s="30">
        <v>59</v>
      </c>
      <c r="VH1291" s="30">
        <v>59</v>
      </c>
      <c r="VI1291" s="30">
        <v>59</v>
      </c>
      <c r="VJ1291" s="25">
        <f t="shared" si="1857"/>
        <v>5841000</v>
      </c>
      <c r="VK1291" s="25">
        <f t="shared" si="1858"/>
        <v>5881887</v>
      </c>
      <c r="VL1291" s="25">
        <f t="shared" si="1859"/>
        <v>5935164</v>
      </c>
      <c r="VM1291" s="25">
        <f t="shared" si="1860"/>
        <v>151929.13</v>
      </c>
      <c r="VN1291" s="25">
        <f t="shared" si="1861"/>
        <v>151929.13</v>
      </c>
      <c r="VO1291" s="25">
        <f t="shared" si="1862"/>
        <v>151929.13</v>
      </c>
      <c r="VP1291" s="25">
        <f t="shared" si="1863"/>
        <v>103318.04</v>
      </c>
      <c r="VQ1291" s="25">
        <f t="shared" si="1864"/>
        <v>108357.94</v>
      </c>
      <c r="VR1291" s="25">
        <f t="shared" si="1865"/>
        <v>113226.54</v>
      </c>
      <c r="VS1291" s="25">
        <f t="shared" si="1866"/>
        <v>1637.19</v>
      </c>
      <c r="VT1291" s="25">
        <f t="shared" si="1867"/>
        <v>1522.57</v>
      </c>
      <c r="VU1291" s="25">
        <f t="shared" si="1868"/>
        <v>1333.37</v>
      </c>
      <c r="VV1291" s="25">
        <f t="shared" si="1869"/>
        <v>6095764.3600000003</v>
      </c>
      <c r="VW1291" s="25">
        <f t="shared" si="1869"/>
        <v>6393118.46</v>
      </c>
      <c r="VX1291" s="25">
        <f t="shared" si="1869"/>
        <v>6680365.8600000003</v>
      </c>
      <c r="VY1291" s="25">
        <f t="shared" si="1870"/>
        <v>96594.21</v>
      </c>
      <c r="VZ1291" s="25">
        <f t="shared" si="1870"/>
        <v>89831.63</v>
      </c>
      <c r="WA1291" s="25">
        <f t="shared" si="1870"/>
        <v>78668.83</v>
      </c>
      <c r="WB1291" s="30"/>
      <c r="WC1291" s="30"/>
      <c r="WD1291" s="30"/>
      <c r="WE1291" s="25">
        <f t="shared" si="1871"/>
        <v>0</v>
      </c>
      <c r="WF1291" s="25">
        <f t="shared" si="1872"/>
        <v>0</v>
      </c>
      <c r="WG1291" s="25">
        <f t="shared" si="1873"/>
        <v>0</v>
      </c>
      <c r="WH1291" s="25">
        <f t="shared" si="1874"/>
        <v>0</v>
      </c>
      <c r="WI1291" s="25">
        <f t="shared" si="1875"/>
        <v>0</v>
      </c>
      <c r="WJ1291" s="25">
        <f t="shared" si="1876"/>
        <v>0</v>
      </c>
      <c r="WK1291" s="25">
        <f t="shared" si="1877"/>
        <v>104400.31</v>
      </c>
      <c r="WL1291" s="25">
        <f t="shared" si="1878"/>
        <v>109856.56</v>
      </c>
      <c r="WM1291" s="25">
        <f t="shared" si="1879"/>
        <v>115076.01</v>
      </c>
      <c r="WN1291" s="25">
        <f t="shared" si="1880"/>
        <v>1959.46</v>
      </c>
      <c r="WO1291" s="25">
        <f t="shared" si="1881"/>
        <v>1758.24</v>
      </c>
      <c r="WP1291" s="25">
        <f t="shared" si="1882"/>
        <v>1527.78</v>
      </c>
      <c r="WQ1291" s="25">
        <f t="shared" si="1883"/>
        <v>0</v>
      </c>
      <c r="WR1291" s="25">
        <f t="shared" si="1883"/>
        <v>0</v>
      </c>
      <c r="WS1291" s="25">
        <f t="shared" si="1883"/>
        <v>0</v>
      </c>
      <c r="WT1291" s="25">
        <f t="shared" si="1884"/>
        <v>0</v>
      </c>
      <c r="WU1291" s="25">
        <f t="shared" si="1884"/>
        <v>0</v>
      </c>
      <c r="WV1291" s="25">
        <f t="shared" si="1884"/>
        <v>0</v>
      </c>
      <c r="WW1291" s="30"/>
      <c r="WX1291" s="30"/>
      <c r="WY1291" s="30"/>
      <c r="WZ1291" s="25">
        <f t="shared" si="1885"/>
        <v>0</v>
      </c>
      <c r="XA1291" s="25">
        <f t="shared" si="1886"/>
        <v>0</v>
      </c>
      <c r="XB1291" s="25">
        <f t="shared" si="1887"/>
        <v>0</v>
      </c>
      <c r="XC1291" s="25">
        <f t="shared" si="1888"/>
        <v>0</v>
      </c>
      <c r="XD1291" s="25">
        <f t="shared" si="1889"/>
        <v>0</v>
      </c>
      <c r="XE1291" s="25">
        <f t="shared" si="1890"/>
        <v>0</v>
      </c>
      <c r="XF1291" s="25">
        <f t="shared" si="1891"/>
        <v>104121.66</v>
      </c>
      <c r="XG1291" s="25">
        <f t="shared" si="1892"/>
        <v>109352.46</v>
      </c>
      <c r="XH1291" s="25">
        <f t="shared" si="1893"/>
        <v>114377.79</v>
      </c>
      <c r="XI1291" s="25">
        <f t="shared" si="1894"/>
        <v>1400.01</v>
      </c>
      <c r="XJ1291" s="25">
        <f t="shared" si="1895"/>
        <v>1319.38</v>
      </c>
      <c r="XK1291" s="25">
        <f t="shared" si="1896"/>
        <v>1164.8599999999999</v>
      </c>
      <c r="XL1291" s="25">
        <f t="shared" si="1897"/>
        <v>0</v>
      </c>
      <c r="XM1291" s="25">
        <f t="shared" si="1897"/>
        <v>0</v>
      </c>
      <c r="XN1291" s="25">
        <f t="shared" si="1897"/>
        <v>0</v>
      </c>
      <c r="XO1291" s="25">
        <f t="shared" si="1898"/>
        <v>0</v>
      </c>
      <c r="XP1291" s="25">
        <f t="shared" si="1898"/>
        <v>0</v>
      </c>
      <c r="XQ1291" s="25">
        <f t="shared" si="1898"/>
        <v>0</v>
      </c>
      <c r="XR1291" s="30"/>
      <c r="XS1291" s="30"/>
      <c r="XT1291" s="30"/>
      <c r="XU1291" s="25">
        <f t="shared" si="1899"/>
        <v>0</v>
      </c>
      <c r="XV1291" s="25">
        <f t="shared" si="1900"/>
        <v>0</v>
      </c>
      <c r="XW1291" s="25">
        <f t="shared" si="1901"/>
        <v>0</v>
      </c>
      <c r="XX1291" s="25">
        <f t="shared" si="1902"/>
        <v>0</v>
      </c>
      <c r="XY1291" s="25">
        <f t="shared" si="1903"/>
        <v>0</v>
      </c>
      <c r="XZ1291" s="25">
        <f t="shared" si="1904"/>
        <v>0</v>
      </c>
      <c r="YA1291" s="25">
        <f t="shared" si="1905"/>
        <v>0</v>
      </c>
      <c r="YB1291" s="25">
        <f t="shared" si="1906"/>
        <v>0</v>
      </c>
      <c r="YC1291" s="25">
        <f t="shared" si="1907"/>
        <v>0</v>
      </c>
      <c r="YD1291" s="25">
        <f t="shared" si="1908"/>
        <v>0</v>
      </c>
      <c r="YE1291" s="25">
        <f t="shared" si="1909"/>
        <v>0</v>
      </c>
      <c r="YF1291" s="25">
        <f t="shared" si="1910"/>
        <v>0</v>
      </c>
      <c r="YG1291" s="25">
        <f t="shared" si="1911"/>
        <v>0</v>
      </c>
      <c r="YH1291" s="25">
        <f t="shared" si="1911"/>
        <v>0</v>
      </c>
      <c r="YI1291" s="25">
        <f t="shared" si="1911"/>
        <v>0</v>
      </c>
      <c r="YJ1291" s="25">
        <f t="shared" si="1912"/>
        <v>0</v>
      </c>
      <c r="YK1291" s="25">
        <f t="shared" si="1912"/>
        <v>0</v>
      </c>
      <c r="YL1291" s="25">
        <f t="shared" si="1912"/>
        <v>0</v>
      </c>
      <c r="YM1291" s="59">
        <f t="shared" si="1913"/>
        <v>540</v>
      </c>
      <c r="YN1291" s="59">
        <f t="shared" si="1913"/>
        <v>540</v>
      </c>
      <c r="YO1291" s="59">
        <f t="shared" si="1913"/>
        <v>540</v>
      </c>
      <c r="YP1291" s="25">
        <f t="shared" si="1914"/>
        <v>53460000</v>
      </c>
      <c r="YQ1291" s="25">
        <f t="shared" si="1915"/>
        <v>53834220</v>
      </c>
      <c r="YR1291" s="25">
        <f t="shared" si="1916"/>
        <v>54321840</v>
      </c>
      <c r="YS1291" s="25">
        <f t="shared" si="1917"/>
        <v>1390537.8</v>
      </c>
      <c r="YT1291" s="25">
        <f t="shared" si="1918"/>
        <v>1390537.8</v>
      </c>
      <c r="YU1291" s="25">
        <f t="shared" si="1919"/>
        <v>1390537.8</v>
      </c>
      <c r="YV1291" s="25">
        <f t="shared" si="1920"/>
        <v>104321.48</v>
      </c>
      <c r="YW1291" s="25">
        <f t="shared" si="1921"/>
        <v>109740.03</v>
      </c>
      <c r="YX1291" s="25">
        <f t="shared" si="1922"/>
        <v>114938.44</v>
      </c>
      <c r="YY1291" s="25">
        <f t="shared" si="1923"/>
        <v>2095.4899999999998</v>
      </c>
      <c r="YZ1291" s="25">
        <f t="shared" si="1924"/>
        <v>1899.9</v>
      </c>
      <c r="ZA1291" s="25">
        <f t="shared" si="1925"/>
        <v>1701.54</v>
      </c>
      <c r="ZB1291" s="25">
        <f t="shared" si="1926"/>
        <v>56333599.200000003</v>
      </c>
      <c r="ZC1291" s="25">
        <f t="shared" si="1926"/>
        <v>59259616.200000003</v>
      </c>
      <c r="ZD1291" s="25">
        <f t="shared" si="1926"/>
        <v>62066757.600000001</v>
      </c>
      <c r="ZE1291" s="25">
        <f t="shared" si="1927"/>
        <v>1131564.6000000001</v>
      </c>
      <c r="ZF1291" s="25">
        <f t="shared" si="1927"/>
        <v>1025946</v>
      </c>
      <c r="ZG1291" s="25">
        <f t="shared" si="1927"/>
        <v>918831.6</v>
      </c>
    </row>
    <row r="1292" spans="1:683" ht="60" hidden="1">
      <c r="A1292" s="21" t="s">
        <v>160</v>
      </c>
      <c r="B1292" s="87"/>
      <c r="C1292" s="5"/>
      <c r="D1292" s="160"/>
      <c r="E1292" s="76"/>
      <c r="F1292" s="38">
        <f t="shared" si="1477"/>
        <v>0</v>
      </c>
      <c r="G1292" s="38">
        <f t="shared" si="1477"/>
        <v>0</v>
      </c>
      <c r="H1292" s="38">
        <f t="shared" si="1477"/>
        <v>0</v>
      </c>
      <c r="I1292" s="25">
        <f t="shared" si="1478"/>
        <v>0</v>
      </c>
      <c r="J1292" s="25">
        <f t="shared" si="1478"/>
        <v>0</v>
      </c>
      <c r="K1292" s="25">
        <f t="shared" si="1478"/>
        <v>0</v>
      </c>
      <c r="L1292" s="30"/>
      <c r="M1292" s="30"/>
      <c r="N1292" s="30"/>
      <c r="O1292" s="25">
        <f t="shared" si="1479"/>
        <v>0</v>
      </c>
      <c r="P1292" s="25">
        <f t="shared" si="1480"/>
        <v>0</v>
      </c>
      <c r="Q1292" s="25">
        <f t="shared" si="1481"/>
        <v>0</v>
      </c>
      <c r="R1292" s="25">
        <f t="shared" si="1482"/>
        <v>0</v>
      </c>
      <c r="S1292" s="25">
        <f t="shared" si="1483"/>
        <v>0</v>
      </c>
      <c r="T1292" s="25">
        <f t="shared" si="1484"/>
        <v>0</v>
      </c>
      <c r="U1292" s="25">
        <f t="shared" si="1485"/>
        <v>0</v>
      </c>
      <c r="V1292" s="25">
        <f t="shared" si="1486"/>
        <v>0</v>
      </c>
      <c r="W1292" s="25">
        <f t="shared" si="1487"/>
        <v>0</v>
      </c>
      <c r="X1292" s="25">
        <f t="shared" si="1488"/>
        <v>0</v>
      </c>
      <c r="Y1292" s="25">
        <f t="shared" si="1489"/>
        <v>0</v>
      </c>
      <c r="Z1292" s="25">
        <f t="shared" si="1490"/>
        <v>0</v>
      </c>
      <c r="AA1292" s="25">
        <f t="shared" si="1491"/>
        <v>0</v>
      </c>
      <c r="AB1292" s="25">
        <f t="shared" si="1491"/>
        <v>0</v>
      </c>
      <c r="AC1292" s="25">
        <f t="shared" si="1491"/>
        <v>0</v>
      </c>
      <c r="AD1292" s="25">
        <f t="shared" si="1492"/>
        <v>0</v>
      </c>
      <c r="AE1292" s="25">
        <f t="shared" si="1492"/>
        <v>0</v>
      </c>
      <c r="AF1292" s="25">
        <f t="shared" si="1492"/>
        <v>0</v>
      </c>
      <c r="AG1292" s="30"/>
      <c r="AH1292" s="30"/>
      <c r="AI1292" s="30"/>
      <c r="AJ1292" s="25">
        <f t="shared" si="1493"/>
        <v>0</v>
      </c>
      <c r="AK1292" s="25">
        <f t="shared" si="1494"/>
        <v>0</v>
      </c>
      <c r="AL1292" s="25">
        <f t="shared" si="1495"/>
        <v>0</v>
      </c>
      <c r="AM1292" s="25">
        <f t="shared" si="1496"/>
        <v>0</v>
      </c>
      <c r="AN1292" s="25">
        <f t="shared" si="1497"/>
        <v>0</v>
      </c>
      <c r="AO1292" s="25">
        <f t="shared" si="1498"/>
        <v>0</v>
      </c>
      <c r="AP1292" s="25">
        <f t="shared" si="1499"/>
        <v>0</v>
      </c>
      <c r="AQ1292" s="25">
        <f t="shared" si="1500"/>
        <v>0</v>
      </c>
      <c r="AR1292" s="25">
        <f t="shared" si="1501"/>
        <v>0</v>
      </c>
      <c r="AS1292" s="25">
        <f t="shared" si="1502"/>
        <v>0</v>
      </c>
      <c r="AT1292" s="25">
        <f t="shared" si="1503"/>
        <v>0</v>
      </c>
      <c r="AU1292" s="25">
        <f t="shared" si="1504"/>
        <v>0</v>
      </c>
      <c r="AV1292" s="25">
        <f t="shared" si="1505"/>
        <v>0</v>
      </c>
      <c r="AW1292" s="25">
        <f t="shared" si="1505"/>
        <v>0</v>
      </c>
      <c r="AX1292" s="25">
        <f t="shared" si="1505"/>
        <v>0</v>
      </c>
      <c r="AY1292" s="25">
        <f t="shared" si="1506"/>
        <v>0</v>
      </c>
      <c r="AZ1292" s="25">
        <f t="shared" si="1506"/>
        <v>0</v>
      </c>
      <c r="BA1292" s="25">
        <f t="shared" si="1506"/>
        <v>0</v>
      </c>
      <c r="BB1292" s="30"/>
      <c r="BC1292" s="30"/>
      <c r="BD1292" s="30"/>
      <c r="BE1292" s="25">
        <f t="shared" si="1507"/>
        <v>0</v>
      </c>
      <c r="BF1292" s="25">
        <f t="shared" si="1508"/>
        <v>0</v>
      </c>
      <c r="BG1292" s="25">
        <f t="shared" si="1509"/>
        <v>0</v>
      </c>
      <c r="BH1292" s="25">
        <f t="shared" si="1510"/>
        <v>0</v>
      </c>
      <c r="BI1292" s="25">
        <f t="shared" si="1511"/>
        <v>0</v>
      </c>
      <c r="BJ1292" s="25">
        <f t="shared" si="1512"/>
        <v>0</v>
      </c>
      <c r="BK1292" s="25">
        <f t="shared" si="1513"/>
        <v>0</v>
      </c>
      <c r="BL1292" s="25">
        <f t="shared" si="1514"/>
        <v>0</v>
      </c>
      <c r="BM1292" s="25">
        <f t="shared" si="1515"/>
        <v>0</v>
      </c>
      <c r="BN1292" s="25">
        <f t="shared" si="1516"/>
        <v>0</v>
      </c>
      <c r="BO1292" s="25">
        <f t="shared" si="1517"/>
        <v>0</v>
      </c>
      <c r="BP1292" s="25">
        <f t="shared" si="1518"/>
        <v>0</v>
      </c>
      <c r="BQ1292" s="25">
        <f t="shared" si="1519"/>
        <v>0</v>
      </c>
      <c r="BR1292" s="25">
        <f t="shared" si="1519"/>
        <v>0</v>
      </c>
      <c r="BS1292" s="25">
        <f t="shared" si="1519"/>
        <v>0</v>
      </c>
      <c r="BT1292" s="25">
        <f t="shared" si="1520"/>
        <v>0</v>
      </c>
      <c r="BU1292" s="25">
        <f t="shared" si="1520"/>
        <v>0</v>
      </c>
      <c r="BV1292" s="25">
        <f t="shared" si="1520"/>
        <v>0</v>
      </c>
      <c r="BW1292" s="30"/>
      <c r="BX1292" s="30"/>
      <c r="BY1292" s="30"/>
      <c r="BZ1292" s="25">
        <f t="shared" si="1521"/>
        <v>0</v>
      </c>
      <c r="CA1292" s="25">
        <f t="shared" si="1522"/>
        <v>0</v>
      </c>
      <c r="CB1292" s="25">
        <f t="shared" si="1523"/>
        <v>0</v>
      </c>
      <c r="CC1292" s="25">
        <f t="shared" si="1524"/>
        <v>0</v>
      </c>
      <c r="CD1292" s="25">
        <f t="shared" si="1525"/>
        <v>0</v>
      </c>
      <c r="CE1292" s="25">
        <f t="shared" si="1526"/>
        <v>0</v>
      </c>
      <c r="CF1292" s="25">
        <f t="shared" si="1527"/>
        <v>0</v>
      </c>
      <c r="CG1292" s="25">
        <f t="shared" si="1528"/>
        <v>0</v>
      </c>
      <c r="CH1292" s="25">
        <f t="shared" si="1529"/>
        <v>0</v>
      </c>
      <c r="CI1292" s="25">
        <f t="shared" si="1530"/>
        <v>0</v>
      </c>
      <c r="CJ1292" s="25">
        <f t="shared" si="1531"/>
        <v>0</v>
      </c>
      <c r="CK1292" s="25">
        <f t="shared" si="1532"/>
        <v>0</v>
      </c>
      <c r="CL1292" s="25">
        <f t="shared" si="1533"/>
        <v>0</v>
      </c>
      <c r="CM1292" s="25">
        <f t="shared" si="1533"/>
        <v>0</v>
      </c>
      <c r="CN1292" s="25">
        <f t="shared" si="1533"/>
        <v>0</v>
      </c>
      <c r="CO1292" s="25">
        <f t="shared" si="1534"/>
        <v>0</v>
      </c>
      <c r="CP1292" s="25">
        <f t="shared" si="1534"/>
        <v>0</v>
      </c>
      <c r="CQ1292" s="25">
        <f t="shared" si="1534"/>
        <v>0</v>
      </c>
      <c r="CR1292" s="30"/>
      <c r="CS1292" s="30"/>
      <c r="CT1292" s="30"/>
      <c r="CU1292" s="25">
        <f t="shared" si="1535"/>
        <v>0</v>
      </c>
      <c r="CV1292" s="25">
        <f t="shared" si="1536"/>
        <v>0</v>
      </c>
      <c r="CW1292" s="25">
        <f t="shared" si="1537"/>
        <v>0</v>
      </c>
      <c r="CX1292" s="25">
        <f t="shared" si="1538"/>
        <v>0</v>
      </c>
      <c r="CY1292" s="25">
        <f t="shared" si="1539"/>
        <v>0</v>
      </c>
      <c r="CZ1292" s="25">
        <f t="shared" si="1540"/>
        <v>0</v>
      </c>
      <c r="DA1292" s="25">
        <f t="shared" si="1541"/>
        <v>0</v>
      </c>
      <c r="DB1292" s="25">
        <f t="shared" si="1542"/>
        <v>0</v>
      </c>
      <c r="DC1292" s="25">
        <f t="shared" si="1543"/>
        <v>0</v>
      </c>
      <c r="DD1292" s="25">
        <f t="shared" si="1544"/>
        <v>0</v>
      </c>
      <c r="DE1292" s="25">
        <f t="shared" si="1545"/>
        <v>0</v>
      </c>
      <c r="DF1292" s="25">
        <f t="shared" si="1546"/>
        <v>0</v>
      </c>
      <c r="DG1292" s="25">
        <f t="shared" si="1547"/>
        <v>0</v>
      </c>
      <c r="DH1292" s="25">
        <f t="shared" si="1547"/>
        <v>0</v>
      </c>
      <c r="DI1292" s="25">
        <f t="shared" si="1547"/>
        <v>0</v>
      </c>
      <c r="DJ1292" s="25">
        <f t="shared" si="1548"/>
        <v>0</v>
      </c>
      <c r="DK1292" s="25">
        <f t="shared" si="1548"/>
        <v>0</v>
      </c>
      <c r="DL1292" s="25">
        <f t="shared" si="1548"/>
        <v>0</v>
      </c>
      <c r="DM1292" s="30"/>
      <c r="DN1292" s="30"/>
      <c r="DO1292" s="30"/>
      <c r="DP1292" s="25">
        <f t="shared" si="1549"/>
        <v>0</v>
      </c>
      <c r="DQ1292" s="25">
        <f t="shared" si="1550"/>
        <v>0</v>
      </c>
      <c r="DR1292" s="25">
        <f t="shared" si="1551"/>
        <v>0</v>
      </c>
      <c r="DS1292" s="25">
        <f t="shared" si="1552"/>
        <v>0</v>
      </c>
      <c r="DT1292" s="25">
        <f t="shared" si="1553"/>
        <v>0</v>
      </c>
      <c r="DU1292" s="25">
        <f t="shared" si="1554"/>
        <v>0</v>
      </c>
      <c r="DV1292" s="25">
        <f t="shared" si="1555"/>
        <v>0</v>
      </c>
      <c r="DW1292" s="25">
        <f t="shared" si="1556"/>
        <v>0</v>
      </c>
      <c r="DX1292" s="25">
        <f t="shared" si="1557"/>
        <v>0</v>
      </c>
      <c r="DY1292" s="25">
        <f t="shared" si="1558"/>
        <v>0</v>
      </c>
      <c r="DZ1292" s="25">
        <f t="shared" si="1559"/>
        <v>0</v>
      </c>
      <c r="EA1292" s="25">
        <f t="shared" si="1560"/>
        <v>0</v>
      </c>
      <c r="EB1292" s="25">
        <f t="shared" si="1561"/>
        <v>0</v>
      </c>
      <c r="EC1292" s="25">
        <f t="shared" si="1561"/>
        <v>0</v>
      </c>
      <c r="ED1292" s="25">
        <f t="shared" si="1561"/>
        <v>0</v>
      </c>
      <c r="EE1292" s="25">
        <f t="shared" si="1562"/>
        <v>0</v>
      </c>
      <c r="EF1292" s="25">
        <f t="shared" si="1562"/>
        <v>0</v>
      </c>
      <c r="EG1292" s="25">
        <f t="shared" si="1562"/>
        <v>0</v>
      </c>
      <c r="EH1292" s="30"/>
      <c r="EI1292" s="30"/>
      <c r="EJ1292" s="30"/>
      <c r="EK1292" s="25">
        <f t="shared" si="1563"/>
        <v>0</v>
      </c>
      <c r="EL1292" s="25">
        <f t="shared" si="1564"/>
        <v>0</v>
      </c>
      <c r="EM1292" s="25">
        <f t="shared" si="1565"/>
        <v>0</v>
      </c>
      <c r="EN1292" s="25">
        <f t="shared" si="1566"/>
        <v>0</v>
      </c>
      <c r="EO1292" s="25">
        <f t="shared" si="1567"/>
        <v>0</v>
      </c>
      <c r="EP1292" s="25">
        <f t="shared" si="1568"/>
        <v>0</v>
      </c>
      <c r="EQ1292" s="25">
        <f t="shared" si="1569"/>
        <v>0</v>
      </c>
      <c r="ER1292" s="25">
        <f t="shared" si="1570"/>
        <v>0</v>
      </c>
      <c r="ES1292" s="25">
        <f t="shared" si="1571"/>
        <v>0</v>
      </c>
      <c r="ET1292" s="25">
        <f t="shared" si="1572"/>
        <v>0</v>
      </c>
      <c r="EU1292" s="25">
        <f t="shared" si="1573"/>
        <v>0</v>
      </c>
      <c r="EV1292" s="25">
        <f t="shared" si="1574"/>
        <v>0</v>
      </c>
      <c r="EW1292" s="25">
        <f t="shared" si="1575"/>
        <v>0</v>
      </c>
      <c r="EX1292" s="25">
        <f t="shared" si="1575"/>
        <v>0</v>
      </c>
      <c r="EY1292" s="25">
        <f t="shared" si="1575"/>
        <v>0</v>
      </c>
      <c r="EZ1292" s="25">
        <f t="shared" si="1576"/>
        <v>0</v>
      </c>
      <c r="FA1292" s="25">
        <f t="shared" si="1576"/>
        <v>0</v>
      </c>
      <c r="FB1292" s="25">
        <f t="shared" si="1576"/>
        <v>0</v>
      </c>
      <c r="FC1292" s="30"/>
      <c r="FD1292" s="30"/>
      <c r="FE1292" s="30"/>
      <c r="FF1292" s="25">
        <f t="shared" si="1577"/>
        <v>0</v>
      </c>
      <c r="FG1292" s="25">
        <f t="shared" si="1578"/>
        <v>0</v>
      </c>
      <c r="FH1292" s="25">
        <f t="shared" si="1579"/>
        <v>0</v>
      </c>
      <c r="FI1292" s="25">
        <f t="shared" si="1580"/>
        <v>0</v>
      </c>
      <c r="FJ1292" s="25">
        <f t="shared" si="1581"/>
        <v>0</v>
      </c>
      <c r="FK1292" s="25">
        <f t="shared" si="1582"/>
        <v>0</v>
      </c>
      <c r="FL1292" s="25">
        <f t="shared" si="1583"/>
        <v>0</v>
      </c>
      <c r="FM1292" s="25">
        <f t="shared" si="1584"/>
        <v>0</v>
      </c>
      <c r="FN1292" s="25">
        <f t="shared" si="1585"/>
        <v>0</v>
      </c>
      <c r="FO1292" s="25">
        <f t="shared" si="1586"/>
        <v>0</v>
      </c>
      <c r="FP1292" s="25">
        <f t="shared" si="1587"/>
        <v>0</v>
      </c>
      <c r="FQ1292" s="25">
        <f t="shared" si="1588"/>
        <v>0</v>
      </c>
      <c r="FR1292" s="25">
        <f t="shared" si="1589"/>
        <v>0</v>
      </c>
      <c r="FS1292" s="25">
        <f t="shared" si="1589"/>
        <v>0</v>
      </c>
      <c r="FT1292" s="25">
        <f t="shared" si="1589"/>
        <v>0</v>
      </c>
      <c r="FU1292" s="25">
        <f t="shared" si="1590"/>
        <v>0</v>
      </c>
      <c r="FV1292" s="25">
        <f t="shared" si="1590"/>
        <v>0</v>
      </c>
      <c r="FW1292" s="25">
        <f t="shared" si="1590"/>
        <v>0</v>
      </c>
      <c r="FX1292" s="30"/>
      <c r="FY1292" s="30"/>
      <c r="FZ1292" s="30"/>
      <c r="GA1292" s="25">
        <f t="shared" si="1591"/>
        <v>0</v>
      </c>
      <c r="GB1292" s="25">
        <f t="shared" si="1592"/>
        <v>0</v>
      </c>
      <c r="GC1292" s="25">
        <f t="shared" si="1593"/>
        <v>0</v>
      </c>
      <c r="GD1292" s="25">
        <f t="shared" si="1594"/>
        <v>0</v>
      </c>
      <c r="GE1292" s="25">
        <f t="shared" si="1595"/>
        <v>0</v>
      </c>
      <c r="GF1292" s="25">
        <f t="shared" si="1596"/>
        <v>0</v>
      </c>
      <c r="GG1292" s="25">
        <f t="shared" si="1597"/>
        <v>0</v>
      </c>
      <c r="GH1292" s="25">
        <f t="shared" si="1598"/>
        <v>0</v>
      </c>
      <c r="GI1292" s="25">
        <f t="shared" si="1599"/>
        <v>0</v>
      </c>
      <c r="GJ1292" s="25">
        <f t="shared" si="1600"/>
        <v>0</v>
      </c>
      <c r="GK1292" s="25">
        <f t="shared" si="1601"/>
        <v>0</v>
      </c>
      <c r="GL1292" s="25">
        <f t="shared" si="1602"/>
        <v>0</v>
      </c>
      <c r="GM1292" s="25">
        <f t="shared" si="1603"/>
        <v>0</v>
      </c>
      <c r="GN1292" s="25">
        <f t="shared" si="1603"/>
        <v>0</v>
      </c>
      <c r="GO1292" s="25">
        <f t="shared" si="1603"/>
        <v>0</v>
      </c>
      <c r="GP1292" s="25">
        <f t="shared" si="1604"/>
        <v>0</v>
      </c>
      <c r="GQ1292" s="25">
        <f t="shared" si="1604"/>
        <v>0</v>
      </c>
      <c r="GR1292" s="25">
        <f t="shared" si="1604"/>
        <v>0</v>
      </c>
      <c r="GS1292" s="30"/>
      <c r="GT1292" s="30"/>
      <c r="GU1292" s="30"/>
      <c r="GV1292" s="25">
        <f t="shared" si="1605"/>
        <v>0</v>
      </c>
      <c r="GW1292" s="25">
        <f t="shared" si="1606"/>
        <v>0</v>
      </c>
      <c r="GX1292" s="25">
        <f t="shared" si="1607"/>
        <v>0</v>
      </c>
      <c r="GY1292" s="25">
        <f t="shared" si="1608"/>
        <v>0</v>
      </c>
      <c r="GZ1292" s="25">
        <f t="shared" si="1609"/>
        <v>0</v>
      </c>
      <c r="HA1292" s="25">
        <f t="shared" si="1610"/>
        <v>0</v>
      </c>
      <c r="HB1292" s="25">
        <f t="shared" si="1611"/>
        <v>0</v>
      </c>
      <c r="HC1292" s="25">
        <f t="shared" si="1612"/>
        <v>0</v>
      </c>
      <c r="HD1292" s="25">
        <f t="shared" si="1613"/>
        <v>0</v>
      </c>
      <c r="HE1292" s="25">
        <f t="shared" si="1614"/>
        <v>0</v>
      </c>
      <c r="HF1292" s="25">
        <f t="shared" si="1615"/>
        <v>0</v>
      </c>
      <c r="HG1292" s="25">
        <f t="shared" si="1616"/>
        <v>0</v>
      </c>
      <c r="HH1292" s="25">
        <f t="shared" si="1617"/>
        <v>0</v>
      </c>
      <c r="HI1292" s="25">
        <f t="shared" si="1617"/>
        <v>0</v>
      </c>
      <c r="HJ1292" s="25">
        <f t="shared" si="1617"/>
        <v>0</v>
      </c>
      <c r="HK1292" s="25">
        <f t="shared" si="1618"/>
        <v>0</v>
      </c>
      <c r="HL1292" s="25">
        <f t="shared" si="1618"/>
        <v>0</v>
      </c>
      <c r="HM1292" s="25">
        <f t="shared" si="1618"/>
        <v>0</v>
      </c>
      <c r="HN1292" s="30"/>
      <c r="HO1292" s="30"/>
      <c r="HP1292" s="30"/>
      <c r="HQ1292" s="25">
        <f t="shared" si="1619"/>
        <v>0</v>
      </c>
      <c r="HR1292" s="25">
        <f t="shared" si="1620"/>
        <v>0</v>
      </c>
      <c r="HS1292" s="25">
        <f t="shared" si="1621"/>
        <v>0</v>
      </c>
      <c r="HT1292" s="25">
        <f t="shared" si="1622"/>
        <v>0</v>
      </c>
      <c r="HU1292" s="25">
        <f t="shared" si="1623"/>
        <v>0</v>
      </c>
      <c r="HV1292" s="25">
        <f t="shared" si="1624"/>
        <v>0</v>
      </c>
      <c r="HW1292" s="25">
        <f t="shared" si="1625"/>
        <v>0</v>
      </c>
      <c r="HX1292" s="25">
        <f t="shared" si="1626"/>
        <v>0</v>
      </c>
      <c r="HY1292" s="25">
        <f t="shared" si="1627"/>
        <v>0</v>
      </c>
      <c r="HZ1292" s="25">
        <f t="shared" si="1628"/>
        <v>0</v>
      </c>
      <c r="IA1292" s="25">
        <f t="shared" si="1629"/>
        <v>0</v>
      </c>
      <c r="IB1292" s="25">
        <f t="shared" si="1630"/>
        <v>0</v>
      </c>
      <c r="IC1292" s="25">
        <f t="shared" si="1631"/>
        <v>0</v>
      </c>
      <c r="ID1292" s="25">
        <f t="shared" si="1631"/>
        <v>0</v>
      </c>
      <c r="IE1292" s="25">
        <f t="shared" si="1631"/>
        <v>0</v>
      </c>
      <c r="IF1292" s="25">
        <f t="shared" si="1632"/>
        <v>0</v>
      </c>
      <c r="IG1292" s="25">
        <f t="shared" si="1632"/>
        <v>0</v>
      </c>
      <c r="IH1292" s="25">
        <f t="shared" si="1632"/>
        <v>0</v>
      </c>
      <c r="II1292" s="30"/>
      <c r="IJ1292" s="30"/>
      <c r="IK1292" s="30"/>
      <c r="IL1292" s="25">
        <f t="shared" si="1633"/>
        <v>0</v>
      </c>
      <c r="IM1292" s="25">
        <f t="shared" si="1634"/>
        <v>0</v>
      </c>
      <c r="IN1292" s="25">
        <f t="shared" si="1635"/>
        <v>0</v>
      </c>
      <c r="IO1292" s="25">
        <f t="shared" si="1636"/>
        <v>0</v>
      </c>
      <c r="IP1292" s="25">
        <f t="shared" si="1637"/>
        <v>0</v>
      </c>
      <c r="IQ1292" s="25">
        <f t="shared" si="1638"/>
        <v>0</v>
      </c>
      <c r="IR1292" s="25">
        <f t="shared" si="1639"/>
        <v>0</v>
      </c>
      <c r="IS1292" s="25">
        <f t="shared" si="1640"/>
        <v>0</v>
      </c>
      <c r="IT1292" s="25">
        <f t="shared" si="1641"/>
        <v>0</v>
      </c>
      <c r="IU1292" s="25">
        <f t="shared" si="1642"/>
        <v>0</v>
      </c>
      <c r="IV1292" s="25">
        <f t="shared" si="1643"/>
        <v>0</v>
      </c>
      <c r="IW1292" s="25">
        <f t="shared" si="1644"/>
        <v>0</v>
      </c>
      <c r="IX1292" s="25">
        <f t="shared" si="1645"/>
        <v>0</v>
      </c>
      <c r="IY1292" s="25">
        <f t="shared" si="1645"/>
        <v>0</v>
      </c>
      <c r="IZ1292" s="25">
        <f t="shared" si="1645"/>
        <v>0</v>
      </c>
      <c r="JA1292" s="25">
        <f t="shared" si="1646"/>
        <v>0</v>
      </c>
      <c r="JB1292" s="25">
        <f t="shared" si="1646"/>
        <v>0</v>
      </c>
      <c r="JC1292" s="25">
        <f t="shared" si="1646"/>
        <v>0</v>
      </c>
      <c r="JD1292" s="30"/>
      <c r="JE1292" s="30"/>
      <c r="JF1292" s="30"/>
      <c r="JG1292" s="25">
        <f t="shared" si="1647"/>
        <v>0</v>
      </c>
      <c r="JH1292" s="25">
        <f t="shared" si="1648"/>
        <v>0</v>
      </c>
      <c r="JI1292" s="25">
        <f t="shared" si="1649"/>
        <v>0</v>
      </c>
      <c r="JJ1292" s="25">
        <f t="shared" si="1650"/>
        <v>0</v>
      </c>
      <c r="JK1292" s="25">
        <f t="shared" si="1651"/>
        <v>0</v>
      </c>
      <c r="JL1292" s="25">
        <f t="shared" si="1652"/>
        <v>0</v>
      </c>
      <c r="JM1292" s="25">
        <f t="shared" si="1653"/>
        <v>0</v>
      </c>
      <c r="JN1292" s="25">
        <f t="shared" si="1654"/>
        <v>0</v>
      </c>
      <c r="JO1292" s="25">
        <f t="shared" si="1655"/>
        <v>0</v>
      </c>
      <c r="JP1292" s="25">
        <f t="shared" si="1656"/>
        <v>0</v>
      </c>
      <c r="JQ1292" s="25">
        <f t="shared" si="1657"/>
        <v>0</v>
      </c>
      <c r="JR1292" s="25">
        <f t="shared" si="1658"/>
        <v>0</v>
      </c>
      <c r="JS1292" s="25">
        <f t="shared" si="1659"/>
        <v>0</v>
      </c>
      <c r="JT1292" s="25">
        <f t="shared" si="1659"/>
        <v>0</v>
      </c>
      <c r="JU1292" s="25">
        <f t="shared" si="1659"/>
        <v>0</v>
      </c>
      <c r="JV1292" s="25">
        <f t="shared" si="1660"/>
        <v>0</v>
      </c>
      <c r="JW1292" s="25">
        <f t="shared" si="1660"/>
        <v>0</v>
      </c>
      <c r="JX1292" s="25">
        <f t="shared" si="1660"/>
        <v>0</v>
      </c>
      <c r="JY1292" s="30"/>
      <c r="JZ1292" s="30"/>
      <c r="KA1292" s="30"/>
      <c r="KB1292" s="25">
        <f t="shared" si="1661"/>
        <v>0</v>
      </c>
      <c r="KC1292" s="25">
        <f t="shared" si="1662"/>
        <v>0</v>
      </c>
      <c r="KD1292" s="25">
        <f t="shared" si="1663"/>
        <v>0</v>
      </c>
      <c r="KE1292" s="25">
        <f t="shared" si="1664"/>
        <v>0</v>
      </c>
      <c r="KF1292" s="25">
        <f t="shared" si="1665"/>
        <v>0</v>
      </c>
      <c r="KG1292" s="25">
        <f t="shared" si="1666"/>
        <v>0</v>
      </c>
      <c r="KH1292" s="25">
        <f t="shared" si="1667"/>
        <v>0</v>
      </c>
      <c r="KI1292" s="25">
        <f t="shared" si="1668"/>
        <v>0</v>
      </c>
      <c r="KJ1292" s="25">
        <f t="shared" si="1669"/>
        <v>0</v>
      </c>
      <c r="KK1292" s="25">
        <f t="shared" si="1670"/>
        <v>0</v>
      </c>
      <c r="KL1292" s="25">
        <f t="shared" si="1671"/>
        <v>0</v>
      </c>
      <c r="KM1292" s="25">
        <f t="shared" si="1672"/>
        <v>0</v>
      </c>
      <c r="KN1292" s="25">
        <f t="shared" si="1673"/>
        <v>0</v>
      </c>
      <c r="KO1292" s="25">
        <f t="shared" si="1673"/>
        <v>0</v>
      </c>
      <c r="KP1292" s="25">
        <f t="shared" si="1673"/>
        <v>0</v>
      </c>
      <c r="KQ1292" s="25">
        <f t="shared" si="1674"/>
        <v>0</v>
      </c>
      <c r="KR1292" s="25">
        <f t="shared" si="1674"/>
        <v>0</v>
      </c>
      <c r="KS1292" s="25">
        <f t="shared" si="1674"/>
        <v>0</v>
      </c>
      <c r="KT1292" s="30"/>
      <c r="KU1292" s="30"/>
      <c r="KV1292" s="30"/>
      <c r="KW1292" s="25">
        <f t="shared" si="1675"/>
        <v>0</v>
      </c>
      <c r="KX1292" s="25">
        <f t="shared" si="1676"/>
        <v>0</v>
      </c>
      <c r="KY1292" s="25">
        <f t="shared" si="1677"/>
        <v>0</v>
      </c>
      <c r="KZ1292" s="25">
        <f t="shared" si="1678"/>
        <v>0</v>
      </c>
      <c r="LA1292" s="25">
        <f t="shared" si="1679"/>
        <v>0</v>
      </c>
      <c r="LB1292" s="25">
        <f t="shared" si="1680"/>
        <v>0</v>
      </c>
      <c r="LC1292" s="25">
        <f t="shared" si="1681"/>
        <v>0</v>
      </c>
      <c r="LD1292" s="25">
        <f t="shared" si="1682"/>
        <v>0</v>
      </c>
      <c r="LE1292" s="25">
        <f t="shared" si="1683"/>
        <v>0</v>
      </c>
      <c r="LF1292" s="25">
        <f t="shared" si="1684"/>
        <v>0</v>
      </c>
      <c r="LG1292" s="25">
        <f t="shared" si="1685"/>
        <v>0</v>
      </c>
      <c r="LH1292" s="25">
        <f t="shared" si="1686"/>
        <v>0</v>
      </c>
      <c r="LI1292" s="25">
        <f t="shared" si="1687"/>
        <v>0</v>
      </c>
      <c r="LJ1292" s="25">
        <f t="shared" si="1687"/>
        <v>0</v>
      </c>
      <c r="LK1292" s="25">
        <f t="shared" si="1687"/>
        <v>0</v>
      </c>
      <c r="LL1292" s="25">
        <f t="shared" si="1688"/>
        <v>0</v>
      </c>
      <c r="LM1292" s="25">
        <f t="shared" si="1688"/>
        <v>0</v>
      </c>
      <c r="LN1292" s="25">
        <f t="shared" si="1688"/>
        <v>0</v>
      </c>
      <c r="LO1292" s="30"/>
      <c r="LP1292" s="30"/>
      <c r="LQ1292" s="30"/>
      <c r="LR1292" s="25">
        <f t="shared" si="1689"/>
        <v>0</v>
      </c>
      <c r="LS1292" s="25">
        <f t="shared" si="1690"/>
        <v>0</v>
      </c>
      <c r="LT1292" s="25">
        <f t="shared" si="1691"/>
        <v>0</v>
      </c>
      <c r="LU1292" s="25">
        <f t="shared" si="1692"/>
        <v>0</v>
      </c>
      <c r="LV1292" s="25">
        <f t="shared" si="1693"/>
        <v>0</v>
      </c>
      <c r="LW1292" s="25">
        <f t="shared" si="1694"/>
        <v>0</v>
      </c>
      <c r="LX1292" s="25">
        <f t="shared" si="1695"/>
        <v>0</v>
      </c>
      <c r="LY1292" s="25">
        <f t="shared" si="1696"/>
        <v>0</v>
      </c>
      <c r="LZ1292" s="25">
        <f t="shared" si="1697"/>
        <v>0</v>
      </c>
      <c r="MA1292" s="25">
        <f t="shared" si="1698"/>
        <v>0</v>
      </c>
      <c r="MB1292" s="25">
        <f t="shared" si="1699"/>
        <v>0</v>
      </c>
      <c r="MC1292" s="25">
        <f t="shared" si="1700"/>
        <v>0</v>
      </c>
      <c r="MD1292" s="25">
        <f t="shared" si="1701"/>
        <v>0</v>
      </c>
      <c r="ME1292" s="25">
        <f t="shared" si="1701"/>
        <v>0</v>
      </c>
      <c r="MF1292" s="25">
        <f t="shared" si="1701"/>
        <v>0</v>
      </c>
      <c r="MG1292" s="25">
        <f t="shared" si="1702"/>
        <v>0</v>
      </c>
      <c r="MH1292" s="25">
        <f t="shared" si="1702"/>
        <v>0</v>
      </c>
      <c r="MI1292" s="25">
        <f t="shared" si="1702"/>
        <v>0</v>
      </c>
      <c r="MJ1292" s="30"/>
      <c r="MK1292" s="30"/>
      <c r="ML1292" s="30"/>
      <c r="MM1292" s="25">
        <f t="shared" si="1703"/>
        <v>0</v>
      </c>
      <c r="MN1292" s="25">
        <f t="shared" si="1704"/>
        <v>0</v>
      </c>
      <c r="MO1292" s="25">
        <f t="shared" si="1705"/>
        <v>0</v>
      </c>
      <c r="MP1292" s="25">
        <f t="shared" si="1706"/>
        <v>0</v>
      </c>
      <c r="MQ1292" s="25">
        <f t="shared" si="1707"/>
        <v>0</v>
      </c>
      <c r="MR1292" s="25">
        <f t="shared" si="1708"/>
        <v>0</v>
      </c>
      <c r="MS1292" s="25">
        <f t="shared" si="1709"/>
        <v>0</v>
      </c>
      <c r="MT1292" s="25">
        <f t="shared" si="1710"/>
        <v>0</v>
      </c>
      <c r="MU1292" s="25">
        <f t="shared" si="1711"/>
        <v>0</v>
      </c>
      <c r="MV1292" s="25">
        <f t="shared" si="1712"/>
        <v>0</v>
      </c>
      <c r="MW1292" s="25">
        <f t="shared" si="1713"/>
        <v>0</v>
      </c>
      <c r="MX1292" s="25">
        <f t="shared" si="1714"/>
        <v>0</v>
      </c>
      <c r="MY1292" s="25">
        <f t="shared" si="1715"/>
        <v>0</v>
      </c>
      <c r="MZ1292" s="25">
        <f t="shared" si="1715"/>
        <v>0</v>
      </c>
      <c r="NA1292" s="25">
        <f t="shared" si="1715"/>
        <v>0</v>
      </c>
      <c r="NB1292" s="25">
        <f t="shared" si="1716"/>
        <v>0</v>
      </c>
      <c r="NC1292" s="25">
        <f t="shared" si="1716"/>
        <v>0</v>
      </c>
      <c r="ND1292" s="25">
        <f t="shared" si="1716"/>
        <v>0</v>
      </c>
      <c r="NE1292" s="30"/>
      <c r="NF1292" s="30"/>
      <c r="NG1292" s="30"/>
      <c r="NH1292" s="25">
        <f t="shared" si="1717"/>
        <v>0</v>
      </c>
      <c r="NI1292" s="25">
        <f t="shared" si="1718"/>
        <v>0</v>
      </c>
      <c r="NJ1292" s="25">
        <f t="shared" si="1719"/>
        <v>0</v>
      </c>
      <c r="NK1292" s="25">
        <f t="shared" si="1720"/>
        <v>0</v>
      </c>
      <c r="NL1292" s="25">
        <f t="shared" si="1721"/>
        <v>0</v>
      </c>
      <c r="NM1292" s="25">
        <f t="shared" si="1722"/>
        <v>0</v>
      </c>
      <c r="NN1292" s="25">
        <f t="shared" si="1723"/>
        <v>0</v>
      </c>
      <c r="NO1292" s="25">
        <f t="shared" si="1724"/>
        <v>0</v>
      </c>
      <c r="NP1292" s="25">
        <f t="shared" si="1725"/>
        <v>0</v>
      </c>
      <c r="NQ1292" s="25">
        <f t="shared" si="1726"/>
        <v>0</v>
      </c>
      <c r="NR1292" s="25">
        <f t="shared" si="1727"/>
        <v>0</v>
      </c>
      <c r="NS1292" s="25">
        <f t="shared" si="1728"/>
        <v>0</v>
      </c>
      <c r="NT1292" s="25">
        <f t="shared" si="1729"/>
        <v>0</v>
      </c>
      <c r="NU1292" s="25">
        <f t="shared" si="1729"/>
        <v>0</v>
      </c>
      <c r="NV1292" s="25">
        <f t="shared" si="1729"/>
        <v>0</v>
      </c>
      <c r="NW1292" s="25">
        <f t="shared" si="1730"/>
        <v>0</v>
      </c>
      <c r="NX1292" s="25">
        <f t="shared" si="1730"/>
        <v>0</v>
      </c>
      <c r="NY1292" s="25">
        <f t="shared" si="1730"/>
        <v>0</v>
      </c>
      <c r="NZ1292" s="30"/>
      <c r="OA1292" s="30"/>
      <c r="OB1292" s="30"/>
      <c r="OC1292" s="25">
        <f t="shared" si="1731"/>
        <v>0</v>
      </c>
      <c r="OD1292" s="25">
        <f t="shared" si="1732"/>
        <v>0</v>
      </c>
      <c r="OE1292" s="25">
        <f t="shared" si="1733"/>
        <v>0</v>
      </c>
      <c r="OF1292" s="25">
        <f t="shared" si="1734"/>
        <v>0</v>
      </c>
      <c r="OG1292" s="25">
        <f t="shared" si="1735"/>
        <v>0</v>
      </c>
      <c r="OH1292" s="25">
        <f t="shared" si="1736"/>
        <v>0</v>
      </c>
      <c r="OI1292" s="25">
        <f t="shared" si="1737"/>
        <v>0</v>
      </c>
      <c r="OJ1292" s="25">
        <f t="shared" si="1738"/>
        <v>0</v>
      </c>
      <c r="OK1292" s="25">
        <f t="shared" si="1739"/>
        <v>0</v>
      </c>
      <c r="OL1292" s="25">
        <f t="shared" si="1740"/>
        <v>0</v>
      </c>
      <c r="OM1292" s="25">
        <f t="shared" si="1741"/>
        <v>0</v>
      </c>
      <c r="ON1292" s="25">
        <f t="shared" si="1742"/>
        <v>0</v>
      </c>
      <c r="OO1292" s="25">
        <f t="shared" si="1743"/>
        <v>0</v>
      </c>
      <c r="OP1292" s="25">
        <f t="shared" si="1743"/>
        <v>0</v>
      </c>
      <c r="OQ1292" s="25">
        <f t="shared" si="1743"/>
        <v>0</v>
      </c>
      <c r="OR1292" s="25">
        <f t="shared" si="1744"/>
        <v>0</v>
      </c>
      <c r="OS1292" s="25">
        <f t="shared" si="1744"/>
        <v>0</v>
      </c>
      <c r="OT1292" s="25">
        <f t="shared" si="1744"/>
        <v>0</v>
      </c>
      <c r="OU1292" s="30"/>
      <c r="OV1292" s="30"/>
      <c r="OW1292" s="30"/>
      <c r="OX1292" s="25">
        <f t="shared" si="1745"/>
        <v>0</v>
      </c>
      <c r="OY1292" s="25">
        <f t="shared" si="1746"/>
        <v>0</v>
      </c>
      <c r="OZ1292" s="25">
        <f t="shared" si="1747"/>
        <v>0</v>
      </c>
      <c r="PA1292" s="25">
        <f t="shared" si="1748"/>
        <v>0</v>
      </c>
      <c r="PB1292" s="25">
        <f t="shared" si="1749"/>
        <v>0</v>
      </c>
      <c r="PC1292" s="25">
        <f t="shared" si="1750"/>
        <v>0</v>
      </c>
      <c r="PD1292" s="25">
        <f t="shared" si="1751"/>
        <v>0</v>
      </c>
      <c r="PE1292" s="25">
        <f t="shared" si="1752"/>
        <v>0</v>
      </c>
      <c r="PF1292" s="25">
        <f t="shared" si="1753"/>
        <v>0</v>
      </c>
      <c r="PG1292" s="25">
        <f t="shared" si="1754"/>
        <v>0</v>
      </c>
      <c r="PH1292" s="25">
        <f t="shared" si="1755"/>
        <v>0</v>
      </c>
      <c r="PI1292" s="25">
        <f t="shared" si="1756"/>
        <v>0</v>
      </c>
      <c r="PJ1292" s="25">
        <f t="shared" si="1757"/>
        <v>0</v>
      </c>
      <c r="PK1292" s="25">
        <f t="shared" si="1757"/>
        <v>0</v>
      </c>
      <c r="PL1292" s="25">
        <f t="shared" si="1757"/>
        <v>0</v>
      </c>
      <c r="PM1292" s="25">
        <f t="shared" si="1758"/>
        <v>0</v>
      </c>
      <c r="PN1292" s="25">
        <f t="shared" si="1758"/>
        <v>0</v>
      </c>
      <c r="PO1292" s="25">
        <f t="shared" si="1758"/>
        <v>0</v>
      </c>
      <c r="PP1292" s="30"/>
      <c r="PQ1292" s="30"/>
      <c r="PR1292" s="30"/>
      <c r="PS1292" s="25">
        <f t="shared" si="1759"/>
        <v>0</v>
      </c>
      <c r="PT1292" s="25">
        <f t="shared" si="1760"/>
        <v>0</v>
      </c>
      <c r="PU1292" s="25">
        <f t="shared" si="1761"/>
        <v>0</v>
      </c>
      <c r="PV1292" s="25">
        <f t="shared" si="1762"/>
        <v>0</v>
      </c>
      <c r="PW1292" s="25">
        <f t="shared" si="1763"/>
        <v>0</v>
      </c>
      <c r="PX1292" s="25">
        <f t="shared" si="1764"/>
        <v>0</v>
      </c>
      <c r="PY1292" s="25">
        <f t="shared" si="1765"/>
        <v>0</v>
      </c>
      <c r="PZ1292" s="25">
        <f t="shared" si="1766"/>
        <v>0</v>
      </c>
      <c r="QA1292" s="25">
        <f t="shared" si="1767"/>
        <v>0</v>
      </c>
      <c r="QB1292" s="25">
        <f t="shared" si="1768"/>
        <v>0</v>
      </c>
      <c r="QC1292" s="25">
        <f t="shared" si="1769"/>
        <v>0</v>
      </c>
      <c r="QD1292" s="25">
        <f t="shared" si="1770"/>
        <v>0</v>
      </c>
      <c r="QE1292" s="25">
        <f t="shared" si="1771"/>
        <v>0</v>
      </c>
      <c r="QF1292" s="25">
        <f t="shared" si="1771"/>
        <v>0</v>
      </c>
      <c r="QG1292" s="25">
        <f t="shared" si="1771"/>
        <v>0</v>
      </c>
      <c r="QH1292" s="25">
        <f t="shared" si="1772"/>
        <v>0</v>
      </c>
      <c r="QI1292" s="25">
        <f t="shared" si="1772"/>
        <v>0</v>
      </c>
      <c r="QJ1292" s="25">
        <f t="shared" si="1772"/>
        <v>0</v>
      </c>
      <c r="QK1292" s="30"/>
      <c r="QL1292" s="30"/>
      <c r="QM1292" s="30"/>
      <c r="QN1292" s="25">
        <f t="shared" si="1773"/>
        <v>0</v>
      </c>
      <c r="QO1292" s="25">
        <f t="shared" si="1774"/>
        <v>0</v>
      </c>
      <c r="QP1292" s="25">
        <f t="shared" si="1775"/>
        <v>0</v>
      </c>
      <c r="QQ1292" s="25">
        <f t="shared" si="1776"/>
        <v>0</v>
      </c>
      <c r="QR1292" s="25">
        <f t="shared" si="1777"/>
        <v>0</v>
      </c>
      <c r="QS1292" s="25">
        <f t="shared" si="1778"/>
        <v>0</v>
      </c>
      <c r="QT1292" s="25">
        <f t="shared" si="1779"/>
        <v>0</v>
      </c>
      <c r="QU1292" s="25">
        <f t="shared" si="1780"/>
        <v>0</v>
      </c>
      <c r="QV1292" s="25">
        <f t="shared" si="1781"/>
        <v>0</v>
      </c>
      <c r="QW1292" s="25">
        <f t="shared" si="1782"/>
        <v>0</v>
      </c>
      <c r="QX1292" s="25">
        <f t="shared" si="1783"/>
        <v>0</v>
      </c>
      <c r="QY1292" s="25">
        <f t="shared" si="1784"/>
        <v>0</v>
      </c>
      <c r="QZ1292" s="25">
        <f t="shared" si="1785"/>
        <v>0</v>
      </c>
      <c r="RA1292" s="25">
        <f t="shared" si="1785"/>
        <v>0</v>
      </c>
      <c r="RB1292" s="25">
        <f t="shared" si="1785"/>
        <v>0</v>
      </c>
      <c r="RC1292" s="25">
        <f t="shared" si="1786"/>
        <v>0</v>
      </c>
      <c r="RD1292" s="25">
        <f t="shared" si="1786"/>
        <v>0</v>
      </c>
      <c r="RE1292" s="25">
        <f t="shared" si="1786"/>
        <v>0</v>
      </c>
      <c r="RF1292" s="30"/>
      <c r="RG1292" s="30"/>
      <c r="RH1292" s="30"/>
      <c r="RI1292" s="25">
        <f t="shared" si="1787"/>
        <v>0</v>
      </c>
      <c r="RJ1292" s="25">
        <f t="shared" si="1788"/>
        <v>0</v>
      </c>
      <c r="RK1292" s="25">
        <f t="shared" si="1789"/>
        <v>0</v>
      </c>
      <c r="RL1292" s="25">
        <f t="shared" si="1790"/>
        <v>0</v>
      </c>
      <c r="RM1292" s="25">
        <f t="shared" si="1791"/>
        <v>0</v>
      </c>
      <c r="RN1292" s="25">
        <f t="shared" si="1792"/>
        <v>0</v>
      </c>
      <c r="RO1292" s="25">
        <f t="shared" si="1793"/>
        <v>0</v>
      </c>
      <c r="RP1292" s="25">
        <f t="shared" si="1794"/>
        <v>0</v>
      </c>
      <c r="RQ1292" s="25">
        <f t="shared" si="1795"/>
        <v>0</v>
      </c>
      <c r="RR1292" s="25">
        <f t="shared" si="1796"/>
        <v>0</v>
      </c>
      <c r="RS1292" s="25">
        <f t="shared" si="1797"/>
        <v>0</v>
      </c>
      <c r="RT1292" s="25">
        <f t="shared" si="1798"/>
        <v>0</v>
      </c>
      <c r="RU1292" s="25">
        <f t="shared" si="1799"/>
        <v>0</v>
      </c>
      <c r="RV1292" s="25">
        <f t="shared" si="1799"/>
        <v>0</v>
      </c>
      <c r="RW1292" s="25">
        <f t="shared" si="1799"/>
        <v>0</v>
      </c>
      <c r="RX1292" s="25">
        <f t="shared" si="1800"/>
        <v>0</v>
      </c>
      <c r="RY1292" s="25">
        <f t="shared" si="1800"/>
        <v>0</v>
      </c>
      <c r="RZ1292" s="25">
        <f t="shared" si="1800"/>
        <v>0</v>
      </c>
      <c r="SA1292" s="30"/>
      <c r="SB1292" s="30"/>
      <c r="SC1292" s="30"/>
      <c r="SD1292" s="25">
        <f t="shared" si="1801"/>
        <v>0</v>
      </c>
      <c r="SE1292" s="25">
        <f t="shared" si="1802"/>
        <v>0</v>
      </c>
      <c r="SF1292" s="25">
        <f t="shared" si="1803"/>
        <v>0</v>
      </c>
      <c r="SG1292" s="25">
        <f t="shared" si="1804"/>
        <v>0</v>
      </c>
      <c r="SH1292" s="25">
        <f t="shared" si="1805"/>
        <v>0</v>
      </c>
      <c r="SI1292" s="25">
        <f t="shared" si="1806"/>
        <v>0</v>
      </c>
      <c r="SJ1292" s="25">
        <f t="shared" si="1807"/>
        <v>0</v>
      </c>
      <c r="SK1292" s="25">
        <f t="shared" si="1808"/>
        <v>0</v>
      </c>
      <c r="SL1292" s="25">
        <f t="shared" si="1809"/>
        <v>0</v>
      </c>
      <c r="SM1292" s="25">
        <f t="shared" si="1810"/>
        <v>0</v>
      </c>
      <c r="SN1292" s="25">
        <f t="shared" si="1811"/>
        <v>0</v>
      </c>
      <c r="SO1292" s="25">
        <f t="shared" si="1812"/>
        <v>0</v>
      </c>
      <c r="SP1292" s="25">
        <f t="shared" si="1813"/>
        <v>0</v>
      </c>
      <c r="SQ1292" s="25">
        <f t="shared" si="1813"/>
        <v>0</v>
      </c>
      <c r="SR1292" s="25">
        <f t="shared" si="1813"/>
        <v>0</v>
      </c>
      <c r="SS1292" s="25">
        <f t="shared" si="1814"/>
        <v>0</v>
      </c>
      <c r="ST1292" s="25">
        <f t="shared" si="1814"/>
        <v>0</v>
      </c>
      <c r="SU1292" s="25">
        <f t="shared" si="1814"/>
        <v>0</v>
      </c>
      <c r="SV1292" s="30"/>
      <c r="SW1292" s="30"/>
      <c r="SX1292" s="30"/>
      <c r="SY1292" s="25">
        <f t="shared" si="1815"/>
        <v>0</v>
      </c>
      <c r="SZ1292" s="25">
        <f t="shared" si="1816"/>
        <v>0</v>
      </c>
      <c r="TA1292" s="25">
        <f t="shared" si="1817"/>
        <v>0</v>
      </c>
      <c r="TB1292" s="25">
        <f t="shared" si="1818"/>
        <v>0</v>
      </c>
      <c r="TC1292" s="25">
        <f t="shared" si="1819"/>
        <v>0</v>
      </c>
      <c r="TD1292" s="25">
        <f t="shared" si="1820"/>
        <v>0</v>
      </c>
      <c r="TE1292" s="25">
        <f t="shared" si="1821"/>
        <v>0</v>
      </c>
      <c r="TF1292" s="25">
        <f t="shared" si="1822"/>
        <v>0</v>
      </c>
      <c r="TG1292" s="25">
        <f t="shared" si="1823"/>
        <v>0</v>
      </c>
      <c r="TH1292" s="25">
        <f t="shared" si="1824"/>
        <v>0</v>
      </c>
      <c r="TI1292" s="25">
        <f t="shared" si="1825"/>
        <v>0</v>
      </c>
      <c r="TJ1292" s="25">
        <f t="shared" si="1826"/>
        <v>0</v>
      </c>
      <c r="TK1292" s="25">
        <f t="shared" si="1827"/>
        <v>0</v>
      </c>
      <c r="TL1292" s="25">
        <f t="shared" si="1827"/>
        <v>0</v>
      </c>
      <c r="TM1292" s="25">
        <f t="shared" si="1827"/>
        <v>0</v>
      </c>
      <c r="TN1292" s="25">
        <f t="shared" si="1828"/>
        <v>0</v>
      </c>
      <c r="TO1292" s="25">
        <f t="shared" si="1828"/>
        <v>0</v>
      </c>
      <c r="TP1292" s="25">
        <f t="shared" si="1828"/>
        <v>0</v>
      </c>
      <c r="TQ1292" s="30"/>
      <c r="TR1292" s="30"/>
      <c r="TS1292" s="30"/>
      <c r="TT1292" s="25">
        <f t="shared" si="1829"/>
        <v>0</v>
      </c>
      <c r="TU1292" s="25">
        <f t="shared" si="1830"/>
        <v>0</v>
      </c>
      <c r="TV1292" s="25">
        <f t="shared" si="1831"/>
        <v>0</v>
      </c>
      <c r="TW1292" s="25">
        <f t="shared" si="1832"/>
        <v>0</v>
      </c>
      <c r="TX1292" s="25">
        <f t="shared" si="1833"/>
        <v>0</v>
      </c>
      <c r="TY1292" s="25">
        <f t="shared" si="1834"/>
        <v>0</v>
      </c>
      <c r="TZ1292" s="25">
        <f t="shared" si="1835"/>
        <v>0</v>
      </c>
      <c r="UA1292" s="25">
        <f t="shared" si="1836"/>
        <v>0</v>
      </c>
      <c r="UB1292" s="25">
        <f t="shared" si="1837"/>
        <v>0</v>
      </c>
      <c r="UC1292" s="25">
        <f t="shared" si="1838"/>
        <v>0</v>
      </c>
      <c r="UD1292" s="25">
        <f t="shared" si="1839"/>
        <v>0</v>
      </c>
      <c r="UE1292" s="25">
        <f t="shared" si="1840"/>
        <v>0</v>
      </c>
      <c r="UF1292" s="25">
        <f t="shared" si="1841"/>
        <v>0</v>
      </c>
      <c r="UG1292" s="25">
        <f t="shared" si="1841"/>
        <v>0</v>
      </c>
      <c r="UH1292" s="25">
        <f t="shared" si="1841"/>
        <v>0</v>
      </c>
      <c r="UI1292" s="25">
        <f t="shared" si="1842"/>
        <v>0</v>
      </c>
      <c r="UJ1292" s="25">
        <f t="shared" si="1842"/>
        <v>0</v>
      </c>
      <c r="UK1292" s="25">
        <f t="shared" si="1842"/>
        <v>0</v>
      </c>
      <c r="UL1292" s="30"/>
      <c r="UM1292" s="30"/>
      <c r="UN1292" s="30"/>
      <c r="UO1292" s="25">
        <f t="shared" si="1843"/>
        <v>0</v>
      </c>
      <c r="UP1292" s="25">
        <f t="shared" si="1844"/>
        <v>0</v>
      </c>
      <c r="UQ1292" s="25">
        <f t="shared" si="1845"/>
        <v>0</v>
      </c>
      <c r="UR1292" s="25">
        <f t="shared" si="1846"/>
        <v>0</v>
      </c>
      <c r="US1292" s="25">
        <f t="shared" si="1847"/>
        <v>0</v>
      </c>
      <c r="UT1292" s="25">
        <f t="shared" si="1848"/>
        <v>0</v>
      </c>
      <c r="UU1292" s="25">
        <f t="shared" si="1849"/>
        <v>0</v>
      </c>
      <c r="UV1292" s="25">
        <f t="shared" si="1850"/>
        <v>0</v>
      </c>
      <c r="UW1292" s="25">
        <f t="shared" si="1851"/>
        <v>0</v>
      </c>
      <c r="UX1292" s="25">
        <f t="shared" si="1852"/>
        <v>0</v>
      </c>
      <c r="UY1292" s="25">
        <f t="shared" si="1853"/>
        <v>0</v>
      </c>
      <c r="UZ1292" s="25">
        <f t="shared" si="1854"/>
        <v>0</v>
      </c>
      <c r="VA1292" s="25">
        <f t="shared" si="1855"/>
        <v>0</v>
      </c>
      <c r="VB1292" s="25">
        <f t="shared" si="1855"/>
        <v>0</v>
      </c>
      <c r="VC1292" s="25">
        <f t="shared" si="1855"/>
        <v>0</v>
      </c>
      <c r="VD1292" s="25">
        <f t="shared" si="1856"/>
        <v>0</v>
      </c>
      <c r="VE1292" s="25">
        <f t="shared" si="1856"/>
        <v>0</v>
      </c>
      <c r="VF1292" s="25">
        <f t="shared" si="1856"/>
        <v>0</v>
      </c>
      <c r="VG1292" s="30"/>
      <c r="VH1292" s="30"/>
      <c r="VI1292" s="30"/>
      <c r="VJ1292" s="25">
        <f t="shared" si="1857"/>
        <v>0</v>
      </c>
      <c r="VK1292" s="25">
        <f t="shared" si="1858"/>
        <v>0</v>
      </c>
      <c r="VL1292" s="25">
        <f t="shared" si="1859"/>
        <v>0</v>
      </c>
      <c r="VM1292" s="25">
        <f t="shared" si="1860"/>
        <v>0</v>
      </c>
      <c r="VN1292" s="25">
        <f t="shared" si="1861"/>
        <v>0</v>
      </c>
      <c r="VO1292" s="25">
        <f t="shared" si="1862"/>
        <v>0</v>
      </c>
      <c r="VP1292" s="25">
        <f t="shared" si="1863"/>
        <v>0</v>
      </c>
      <c r="VQ1292" s="25">
        <f t="shared" si="1864"/>
        <v>0</v>
      </c>
      <c r="VR1292" s="25">
        <f t="shared" si="1865"/>
        <v>0</v>
      </c>
      <c r="VS1292" s="25">
        <f t="shared" si="1866"/>
        <v>0</v>
      </c>
      <c r="VT1292" s="25">
        <f t="shared" si="1867"/>
        <v>0</v>
      </c>
      <c r="VU1292" s="25">
        <f t="shared" si="1868"/>
        <v>0</v>
      </c>
      <c r="VV1292" s="25">
        <f t="shared" si="1869"/>
        <v>0</v>
      </c>
      <c r="VW1292" s="25">
        <f t="shared" si="1869"/>
        <v>0</v>
      </c>
      <c r="VX1292" s="25">
        <f t="shared" si="1869"/>
        <v>0</v>
      </c>
      <c r="VY1292" s="25">
        <f t="shared" si="1870"/>
        <v>0</v>
      </c>
      <c r="VZ1292" s="25">
        <f t="shared" si="1870"/>
        <v>0</v>
      </c>
      <c r="WA1292" s="25">
        <f t="shared" si="1870"/>
        <v>0</v>
      </c>
      <c r="WB1292" s="30"/>
      <c r="WC1292" s="30"/>
      <c r="WD1292" s="30"/>
      <c r="WE1292" s="25">
        <f t="shared" si="1871"/>
        <v>0</v>
      </c>
      <c r="WF1292" s="25">
        <f t="shared" si="1872"/>
        <v>0</v>
      </c>
      <c r="WG1292" s="25">
        <f t="shared" si="1873"/>
        <v>0</v>
      </c>
      <c r="WH1292" s="25">
        <f t="shared" si="1874"/>
        <v>0</v>
      </c>
      <c r="WI1292" s="25">
        <f t="shared" si="1875"/>
        <v>0</v>
      </c>
      <c r="WJ1292" s="25">
        <f t="shared" si="1876"/>
        <v>0</v>
      </c>
      <c r="WK1292" s="25">
        <f t="shared" si="1877"/>
        <v>0</v>
      </c>
      <c r="WL1292" s="25">
        <f t="shared" si="1878"/>
        <v>0</v>
      </c>
      <c r="WM1292" s="25">
        <f t="shared" si="1879"/>
        <v>0</v>
      </c>
      <c r="WN1292" s="25">
        <f t="shared" si="1880"/>
        <v>0</v>
      </c>
      <c r="WO1292" s="25">
        <f t="shared" si="1881"/>
        <v>0</v>
      </c>
      <c r="WP1292" s="25">
        <f t="shared" si="1882"/>
        <v>0</v>
      </c>
      <c r="WQ1292" s="25">
        <f t="shared" si="1883"/>
        <v>0</v>
      </c>
      <c r="WR1292" s="25">
        <f t="shared" si="1883"/>
        <v>0</v>
      </c>
      <c r="WS1292" s="25">
        <f t="shared" si="1883"/>
        <v>0</v>
      </c>
      <c r="WT1292" s="25">
        <f t="shared" si="1884"/>
        <v>0</v>
      </c>
      <c r="WU1292" s="25">
        <f t="shared" si="1884"/>
        <v>0</v>
      </c>
      <c r="WV1292" s="25">
        <f t="shared" si="1884"/>
        <v>0</v>
      </c>
      <c r="WW1292" s="30"/>
      <c r="WX1292" s="30"/>
      <c r="WY1292" s="30"/>
      <c r="WZ1292" s="25">
        <f t="shared" si="1885"/>
        <v>0</v>
      </c>
      <c r="XA1292" s="25">
        <f t="shared" si="1886"/>
        <v>0</v>
      </c>
      <c r="XB1292" s="25">
        <f t="shared" si="1887"/>
        <v>0</v>
      </c>
      <c r="XC1292" s="25">
        <f t="shared" si="1888"/>
        <v>0</v>
      </c>
      <c r="XD1292" s="25">
        <f t="shared" si="1889"/>
        <v>0</v>
      </c>
      <c r="XE1292" s="25">
        <f t="shared" si="1890"/>
        <v>0</v>
      </c>
      <c r="XF1292" s="25">
        <f t="shared" si="1891"/>
        <v>0</v>
      </c>
      <c r="XG1292" s="25">
        <f t="shared" si="1892"/>
        <v>0</v>
      </c>
      <c r="XH1292" s="25">
        <f t="shared" si="1893"/>
        <v>0</v>
      </c>
      <c r="XI1292" s="25">
        <f t="shared" si="1894"/>
        <v>0</v>
      </c>
      <c r="XJ1292" s="25">
        <f t="shared" si="1895"/>
        <v>0</v>
      </c>
      <c r="XK1292" s="25">
        <f t="shared" si="1896"/>
        <v>0</v>
      </c>
      <c r="XL1292" s="25">
        <f t="shared" si="1897"/>
        <v>0</v>
      </c>
      <c r="XM1292" s="25">
        <f t="shared" si="1897"/>
        <v>0</v>
      </c>
      <c r="XN1292" s="25">
        <f t="shared" si="1897"/>
        <v>0</v>
      </c>
      <c r="XO1292" s="25">
        <f t="shared" si="1898"/>
        <v>0</v>
      </c>
      <c r="XP1292" s="25">
        <f t="shared" si="1898"/>
        <v>0</v>
      </c>
      <c r="XQ1292" s="25">
        <f t="shared" si="1898"/>
        <v>0</v>
      </c>
      <c r="XR1292" s="30"/>
      <c r="XS1292" s="30"/>
      <c r="XT1292" s="30"/>
      <c r="XU1292" s="25">
        <f t="shared" si="1899"/>
        <v>0</v>
      </c>
      <c r="XV1292" s="25">
        <f t="shared" si="1900"/>
        <v>0</v>
      </c>
      <c r="XW1292" s="25">
        <f t="shared" si="1901"/>
        <v>0</v>
      </c>
      <c r="XX1292" s="25">
        <f t="shared" si="1902"/>
        <v>0</v>
      </c>
      <c r="XY1292" s="25">
        <f t="shared" si="1903"/>
        <v>0</v>
      </c>
      <c r="XZ1292" s="25">
        <f t="shared" si="1904"/>
        <v>0</v>
      </c>
      <c r="YA1292" s="25">
        <f t="shared" si="1905"/>
        <v>0</v>
      </c>
      <c r="YB1292" s="25">
        <f t="shared" si="1906"/>
        <v>0</v>
      </c>
      <c r="YC1292" s="25">
        <f t="shared" si="1907"/>
        <v>0</v>
      </c>
      <c r="YD1292" s="25">
        <f t="shared" si="1908"/>
        <v>0</v>
      </c>
      <c r="YE1292" s="25">
        <f t="shared" si="1909"/>
        <v>0</v>
      </c>
      <c r="YF1292" s="25">
        <f t="shared" si="1910"/>
        <v>0</v>
      </c>
      <c r="YG1292" s="25">
        <f t="shared" si="1911"/>
        <v>0</v>
      </c>
      <c r="YH1292" s="25">
        <f t="shared" si="1911"/>
        <v>0</v>
      </c>
      <c r="YI1292" s="25">
        <f t="shared" si="1911"/>
        <v>0</v>
      </c>
      <c r="YJ1292" s="25">
        <f t="shared" si="1912"/>
        <v>0</v>
      </c>
      <c r="YK1292" s="25">
        <f t="shared" si="1912"/>
        <v>0</v>
      </c>
      <c r="YL1292" s="25">
        <f t="shared" si="1912"/>
        <v>0</v>
      </c>
      <c r="YM1292" s="59">
        <f t="shared" si="1913"/>
        <v>0</v>
      </c>
      <c r="YN1292" s="59">
        <f t="shared" si="1913"/>
        <v>0</v>
      </c>
      <c r="YO1292" s="59">
        <f t="shared" si="1913"/>
        <v>0</v>
      </c>
      <c r="YP1292" s="25">
        <f t="shared" si="1914"/>
        <v>0</v>
      </c>
      <c r="YQ1292" s="25">
        <f t="shared" si="1915"/>
        <v>0</v>
      </c>
      <c r="YR1292" s="25">
        <f t="shared" si="1916"/>
        <v>0</v>
      </c>
      <c r="YS1292" s="25">
        <f t="shared" si="1917"/>
        <v>0</v>
      </c>
      <c r="YT1292" s="25">
        <f t="shared" si="1918"/>
        <v>0</v>
      </c>
      <c r="YU1292" s="25">
        <f t="shared" si="1919"/>
        <v>0</v>
      </c>
      <c r="YV1292" s="25">
        <f t="shared" si="1920"/>
        <v>0</v>
      </c>
      <c r="YW1292" s="25">
        <f t="shared" si="1921"/>
        <v>0</v>
      </c>
      <c r="YX1292" s="25">
        <f t="shared" si="1922"/>
        <v>0</v>
      </c>
      <c r="YY1292" s="25">
        <f t="shared" si="1923"/>
        <v>0</v>
      </c>
      <c r="YZ1292" s="25">
        <f t="shared" si="1924"/>
        <v>0</v>
      </c>
      <c r="ZA1292" s="25">
        <f t="shared" si="1925"/>
        <v>0</v>
      </c>
      <c r="ZB1292" s="25">
        <f t="shared" si="1926"/>
        <v>0</v>
      </c>
      <c r="ZC1292" s="25">
        <f t="shared" si="1926"/>
        <v>0</v>
      </c>
      <c r="ZD1292" s="25">
        <f t="shared" si="1926"/>
        <v>0</v>
      </c>
      <c r="ZE1292" s="25">
        <f t="shared" si="1927"/>
        <v>0</v>
      </c>
      <c r="ZF1292" s="25">
        <f t="shared" si="1927"/>
        <v>0</v>
      </c>
      <c r="ZG1292" s="25">
        <f t="shared" si="1927"/>
        <v>0</v>
      </c>
    </row>
    <row r="1293" spans="1:683" ht="24">
      <c r="A1293" s="8" t="s">
        <v>158</v>
      </c>
      <c r="B1293" s="87" t="s">
        <v>143</v>
      </c>
      <c r="C1293" s="5"/>
      <c r="D1293" s="160"/>
      <c r="E1293" s="76"/>
      <c r="F1293" s="38">
        <f t="shared" si="1477"/>
        <v>228176</v>
      </c>
      <c r="G1293" s="38">
        <f t="shared" si="1477"/>
        <v>228176</v>
      </c>
      <c r="H1293" s="38">
        <f t="shared" si="1477"/>
        <v>228176</v>
      </c>
      <c r="I1293" s="25">
        <f t="shared" si="1478"/>
        <v>2573.5700000000002</v>
      </c>
      <c r="J1293" s="25">
        <f t="shared" si="1478"/>
        <v>2573.5700000000002</v>
      </c>
      <c r="K1293" s="25">
        <f t="shared" si="1478"/>
        <v>2573.5700000000002</v>
      </c>
      <c r="L1293" s="30">
        <v>1</v>
      </c>
      <c r="M1293" s="30">
        <v>1</v>
      </c>
      <c r="N1293" s="30">
        <v>1</v>
      </c>
      <c r="O1293" s="25">
        <f t="shared" si="1479"/>
        <v>228176</v>
      </c>
      <c r="P1293" s="25">
        <f t="shared" si="1480"/>
        <v>228176</v>
      </c>
      <c r="Q1293" s="25">
        <f t="shared" si="1481"/>
        <v>228176</v>
      </c>
      <c r="R1293" s="25">
        <f t="shared" si="1482"/>
        <v>2573.5700000000002</v>
      </c>
      <c r="S1293" s="25">
        <f t="shared" si="1483"/>
        <v>2573.5700000000002</v>
      </c>
      <c r="T1293" s="25">
        <f t="shared" si="1484"/>
        <v>2573.5700000000002</v>
      </c>
      <c r="U1293" s="25">
        <f t="shared" si="1485"/>
        <v>242737.67</v>
      </c>
      <c r="V1293" s="25">
        <f t="shared" si="1486"/>
        <v>254331.32</v>
      </c>
      <c r="W1293" s="25">
        <f t="shared" si="1487"/>
        <v>264597.03000000003</v>
      </c>
      <c r="X1293" s="25">
        <f t="shared" si="1488"/>
        <v>2232.5500000000002</v>
      </c>
      <c r="Y1293" s="25">
        <f t="shared" si="1489"/>
        <v>2025.11</v>
      </c>
      <c r="Z1293" s="25">
        <f t="shared" si="1490"/>
        <v>1870.37</v>
      </c>
      <c r="AA1293" s="25">
        <f t="shared" si="1491"/>
        <v>242737.67</v>
      </c>
      <c r="AB1293" s="25">
        <f t="shared" si="1491"/>
        <v>254331.32</v>
      </c>
      <c r="AC1293" s="25">
        <f t="shared" si="1491"/>
        <v>264597.03000000003</v>
      </c>
      <c r="AD1293" s="25">
        <f t="shared" si="1492"/>
        <v>2232.5500000000002</v>
      </c>
      <c r="AE1293" s="25">
        <f t="shared" si="1492"/>
        <v>2025.11</v>
      </c>
      <c r="AF1293" s="25">
        <f t="shared" si="1492"/>
        <v>1870.37</v>
      </c>
      <c r="AG1293" s="30">
        <v>1</v>
      </c>
      <c r="AH1293" s="30">
        <v>1</v>
      </c>
      <c r="AI1293" s="30">
        <v>1</v>
      </c>
      <c r="AJ1293" s="25">
        <f t="shared" si="1493"/>
        <v>228176</v>
      </c>
      <c r="AK1293" s="25">
        <f t="shared" si="1494"/>
        <v>228176</v>
      </c>
      <c r="AL1293" s="25">
        <f t="shared" si="1495"/>
        <v>228176</v>
      </c>
      <c r="AM1293" s="25">
        <f t="shared" si="1496"/>
        <v>2573.5700000000002</v>
      </c>
      <c r="AN1293" s="25">
        <f t="shared" si="1497"/>
        <v>2573.5700000000002</v>
      </c>
      <c r="AO1293" s="25">
        <f t="shared" si="1498"/>
        <v>2573.5700000000002</v>
      </c>
      <c r="AP1293" s="25">
        <f t="shared" si="1499"/>
        <v>241327.16</v>
      </c>
      <c r="AQ1293" s="25">
        <f t="shared" si="1500"/>
        <v>252819.06</v>
      </c>
      <c r="AR1293" s="25">
        <f t="shared" si="1501"/>
        <v>263034.52</v>
      </c>
      <c r="AS1293" s="25">
        <f t="shared" si="1502"/>
        <v>2674.59</v>
      </c>
      <c r="AT1293" s="25">
        <f t="shared" si="1503"/>
        <v>2625.6</v>
      </c>
      <c r="AU1293" s="25">
        <f t="shared" si="1504"/>
        <v>2434.37</v>
      </c>
      <c r="AV1293" s="25">
        <f t="shared" si="1505"/>
        <v>241327.16</v>
      </c>
      <c r="AW1293" s="25">
        <f t="shared" si="1505"/>
        <v>252819.06</v>
      </c>
      <c r="AX1293" s="25">
        <f t="shared" si="1505"/>
        <v>263034.52</v>
      </c>
      <c r="AY1293" s="25">
        <f t="shared" si="1506"/>
        <v>2674.59</v>
      </c>
      <c r="AZ1293" s="25">
        <f t="shared" si="1506"/>
        <v>2625.6</v>
      </c>
      <c r="BA1293" s="25">
        <f t="shared" si="1506"/>
        <v>2434.37</v>
      </c>
      <c r="BB1293" s="30">
        <v>1</v>
      </c>
      <c r="BC1293" s="30">
        <v>1</v>
      </c>
      <c r="BD1293" s="30">
        <v>1</v>
      </c>
      <c r="BE1293" s="25">
        <f t="shared" si="1507"/>
        <v>228176</v>
      </c>
      <c r="BF1293" s="25">
        <f t="shared" si="1508"/>
        <v>228176</v>
      </c>
      <c r="BG1293" s="25">
        <f t="shared" si="1509"/>
        <v>228176</v>
      </c>
      <c r="BH1293" s="25">
        <f t="shared" si="1510"/>
        <v>2573.5700000000002</v>
      </c>
      <c r="BI1293" s="25">
        <f t="shared" si="1511"/>
        <v>2573.5700000000002</v>
      </c>
      <c r="BJ1293" s="25">
        <f t="shared" si="1512"/>
        <v>2573.5700000000002</v>
      </c>
      <c r="BK1293" s="25">
        <f t="shared" si="1513"/>
        <v>240702.97</v>
      </c>
      <c r="BL1293" s="25">
        <f t="shared" si="1514"/>
        <v>251352.84</v>
      </c>
      <c r="BM1293" s="25">
        <f t="shared" si="1515"/>
        <v>260689.88</v>
      </c>
      <c r="BN1293" s="25">
        <f t="shared" si="1516"/>
        <v>1699.71</v>
      </c>
      <c r="BO1293" s="25">
        <f t="shared" si="1517"/>
        <v>1650.72</v>
      </c>
      <c r="BP1293" s="25">
        <f t="shared" si="1518"/>
        <v>1490.33</v>
      </c>
      <c r="BQ1293" s="25">
        <f t="shared" si="1519"/>
        <v>240702.97</v>
      </c>
      <c r="BR1293" s="25">
        <f t="shared" si="1519"/>
        <v>251352.84</v>
      </c>
      <c r="BS1293" s="25">
        <f t="shared" si="1519"/>
        <v>260689.88</v>
      </c>
      <c r="BT1293" s="25">
        <f t="shared" si="1520"/>
        <v>1699.71</v>
      </c>
      <c r="BU1293" s="25">
        <f t="shared" si="1520"/>
        <v>1650.72</v>
      </c>
      <c r="BV1293" s="25">
        <f t="shared" si="1520"/>
        <v>1490.33</v>
      </c>
      <c r="BW1293" s="30">
        <v>2</v>
      </c>
      <c r="BX1293" s="30">
        <v>2</v>
      </c>
      <c r="BY1293" s="30">
        <v>2</v>
      </c>
      <c r="BZ1293" s="25">
        <f t="shared" si="1521"/>
        <v>456352</v>
      </c>
      <c r="CA1293" s="25">
        <f t="shared" si="1522"/>
        <v>456352</v>
      </c>
      <c r="CB1293" s="25">
        <f t="shared" si="1523"/>
        <v>456352</v>
      </c>
      <c r="CC1293" s="25">
        <f t="shared" si="1524"/>
        <v>5147.1400000000003</v>
      </c>
      <c r="CD1293" s="25">
        <f t="shared" si="1525"/>
        <v>5147.1400000000003</v>
      </c>
      <c r="CE1293" s="25">
        <f t="shared" si="1526"/>
        <v>5147.1400000000003</v>
      </c>
      <c r="CF1293" s="25">
        <f t="shared" si="1527"/>
        <v>240707.67</v>
      </c>
      <c r="CG1293" s="25">
        <f t="shared" si="1528"/>
        <v>251689.01</v>
      </c>
      <c r="CH1293" s="25">
        <f t="shared" si="1529"/>
        <v>261464.17</v>
      </c>
      <c r="CI1293" s="25">
        <f t="shared" si="1530"/>
        <v>2544.12</v>
      </c>
      <c r="CJ1293" s="25">
        <f t="shared" si="1531"/>
        <v>2287.31</v>
      </c>
      <c r="CK1293" s="25">
        <f t="shared" si="1532"/>
        <v>2141.89</v>
      </c>
      <c r="CL1293" s="25">
        <f t="shared" si="1533"/>
        <v>481415.34</v>
      </c>
      <c r="CM1293" s="25">
        <f t="shared" si="1533"/>
        <v>503378.02</v>
      </c>
      <c r="CN1293" s="25">
        <f t="shared" si="1533"/>
        <v>522928.34</v>
      </c>
      <c r="CO1293" s="25">
        <f t="shared" si="1534"/>
        <v>5088.24</v>
      </c>
      <c r="CP1293" s="25">
        <f t="shared" si="1534"/>
        <v>4574.62</v>
      </c>
      <c r="CQ1293" s="25">
        <f t="shared" si="1534"/>
        <v>4283.78</v>
      </c>
      <c r="CR1293" s="30">
        <v>3</v>
      </c>
      <c r="CS1293" s="30">
        <v>3</v>
      </c>
      <c r="CT1293" s="30">
        <v>3</v>
      </c>
      <c r="CU1293" s="25">
        <f t="shared" si="1535"/>
        <v>684528</v>
      </c>
      <c r="CV1293" s="25">
        <f t="shared" si="1536"/>
        <v>684528</v>
      </c>
      <c r="CW1293" s="25">
        <f t="shared" si="1537"/>
        <v>684528</v>
      </c>
      <c r="CX1293" s="25">
        <f t="shared" si="1538"/>
        <v>7720.71</v>
      </c>
      <c r="CY1293" s="25">
        <f t="shared" si="1539"/>
        <v>7720.71</v>
      </c>
      <c r="CZ1293" s="25">
        <f t="shared" si="1540"/>
        <v>7720.71</v>
      </c>
      <c r="DA1293" s="25">
        <f t="shared" si="1541"/>
        <v>239509.31</v>
      </c>
      <c r="DB1293" s="25">
        <f t="shared" si="1542"/>
        <v>249465.64</v>
      </c>
      <c r="DC1293" s="25">
        <f t="shared" si="1543"/>
        <v>258340.59</v>
      </c>
      <c r="DD1293" s="25">
        <f t="shared" si="1544"/>
        <v>1597.01</v>
      </c>
      <c r="DE1293" s="25">
        <f t="shared" si="1545"/>
        <v>1403.23</v>
      </c>
      <c r="DF1293" s="25">
        <f t="shared" si="1546"/>
        <v>1282.1400000000001</v>
      </c>
      <c r="DG1293" s="25">
        <f t="shared" si="1547"/>
        <v>718527.93</v>
      </c>
      <c r="DH1293" s="25">
        <f t="shared" si="1547"/>
        <v>748396.92</v>
      </c>
      <c r="DI1293" s="25">
        <f t="shared" si="1547"/>
        <v>775021.77</v>
      </c>
      <c r="DJ1293" s="25">
        <f t="shared" si="1548"/>
        <v>4791.03</v>
      </c>
      <c r="DK1293" s="25">
        <f t="shared" si="1548"/>
        <v>4209.6899999999996</v>
      </c>
      <c r="DL1293" s="25">
        <f t="shared" si="1548"/>
        <v>3846.42</v>
      </c>
      <c r="DM1293" s="30">
        <v>1</v>
      </c>
      <c r="DN1293" s="30">
        <v>1</v>
      </c>
      <c r="DO1293" s="30">
        <v>1</v>
      </c>
      <c r="DP1293" s="25">
        <f t="shared" si="1549"/>
        <v>228176</v>
      </c>
      <c r="DQ1293" s="25">
        <f t="shared" si="1550"/>
        <v>228176</v>
      </c>
      <c r="DR1293" s="25">
        <f t="shared" si="1551"/>
        <v>228176</v>
      </c>
      <c r="DS1293" s="25">
        <f t="shared" si="1552"/>
        <v>2573.5700000000002</v>
      </c>
      <c r="DT1293" s="25">
        <f t="shared" si="1553"/>
        <v>2573.5700000000002</v>
      </c>
      <c r="DU1293" s="25">
        <f t="shared" si="1554"/>
        <v>2573.5700000000002</v>
      </c>
      <c r="DV1293" s="25">
        <f t="shared" si="1555"/>
        <v>241351.18</v>
      </c>
      <c r="DW1293" s="25">
        <f t="shared" si="1556"/>
        <v>252854.09</v>
      </c>
      <c r="DX1293" s="25">
        <f t="shared" si="1557"/>
        <v>263072.23</v>
      </c>
      <c r="DY1293" s="25">
        <f t="shared" si="1558"/>
        <v>2312.16</v>
      </c>
      <c r="DZ1293" s="25">
        <f t="shared" si="1559"/>
        <v>1930.16</v>
      </c>
      <c r="EA1293" s="25">
        <f t="shared" si="1560"/>
        <v>1776.44</v>
      </c>
      <c r="EB1293" s="25">
        <f t="shared" si="1561"/>
        <v>241351.18</v>
      </c>
      <c r="EC1293" s="25">
        <f t="shared" si="1561"/>
        <v>252854.09</v>
      </c>
      <c r="ED1293" s="25">
        <f t="shared" si="1561"/>
        <v>263072.23</v>
      </c>
      <c r="EE1293" s="25">
        <f t="shared" si="1562"/>
        <v>2312.16</v>
      </c>
      <c r="EF1293" s="25">
        <f t="shared" si="1562"/>
        <v>1930.16</v>
      </c>
      <c r="EG1293" s="25">
        <f t="shared" si="1562"/>
        <v>1776.44</v>
      </c>
      <c r="EH1293" s="30">
        <v>3</v>
      </c>
      <c r="EI1293" s="30">
        <v>3</v>
      </c>
      <c r="EJ1293" s="30">
        <v>3</v>
      </c>
      <c r="EK1293" s="25">
        <f t="shared" si="1563"/>
        <v>684528</v>
      </c>
      <c r="EL1293" s="25">
        <f t="shared" si="1564"/>
        <v>684528</v>
      </c>
      <c r="EM1293" s="25">
        <f t="shared" si="1565"/>
        <v>684528</v>
      </c>
      <c r="EN1293" s="25">
        <f t="shared" si="1566"/>
        <v>7720.71</v>
      </c>
      <c r="EO1293" s="25">
        <f t="shared" si="1567"/>
        <v>7720.71</v>
      </c>
      <c r="EP1293" s="25">
        <f t="shared" si="1568"/>
        <v>7720.71</v>
      </c>
      <c r="EQ1293" s="25">
        <f t="shared" si="1569"/>
        <v>241846.28</v>
      </c>
      <c r="ER1293" s="25">
        <f t="shared" si="1570"/>
        <v>253771.65</v>
      </c>
      <c r="ES1293" s="25">
        <f t="shared" si="1571"/>
        <v>264365.15000000002</v>
      </c>
      <c r="ET1293" s="25">
        <f t="shared" si="1572"/>
        <v>2021.37</v>
      </c>
      <c r="EU1293" s="25">
        <f t="shared" si="1573"/>
        <v>1761.32</v>
      </c>
      <c r="EV1293" s="25">
        <f t="shared" si="1574"/>
        <v>1593.25</v>
      </c>
      <c r="EW1293" s="25">
        <f t="shared" si="1575"/>
        <v>725538.84</v>
      </c>
      <c r="EX1293" s="25">
        <f t="shared" si="1575"/>
        <v>761314.95</v>
      </c>
      <c r="EY1293" s="25">
        <f t="shared" si="1575"/>
        <v>793095.45</v>
      </c>
      <c r="EZ1293" s="25">
        <f t="shared" si="1576"/>
        <v>6064.11</v>
      </c>
      <c r="FA1293" s="25">
        <f t="shared" si="1576"/>
        <v>5283.96</v>
      </c>
      <c r="FB1293" s="25">
        <f t="shared" si="1576"/>
        <v>4779.75</v>
      </c>
      <c r="FC1293" s="30"/>
      <c r="FD1293" s="30"/>
      <c r="FE1293" s="30"/>
      <c r="FF1293" s="25">
        <f t="shared" si="1577"/>
        <v>0</v>
      </c>
      <c r="FG1293" s="25">
        <f t="shared" si="1578"/>
        <v>0</v>
      </c>
      <c r="FH1293" s="25">
        <f t="shared" si="1579"/>
        <v>0</v>
      </c>
      <c r="FI1293" s="25">
        <f t="shared" si="1580"/>
        <v>0</v>
      </c>
      <c r="FJ1293" s="25">
        <f t="shared" si="1581"/>
        <v>0</v>
      </c>
      <c r="FK1293" s="25">
        <f t="shared" si="1582"/>
        <v>0</v>
      </c>
      <c r="FL1293" s="25">
        <f t="shared" si="1583"/>
        <v>242922.55</v>
      </c>
      <c r="FM1293" s="25">
        <f t="shared" si="1584"/>
        <v>253054.64</v>
      </c>
      <c r="FN1293" s="25">
        <f t="shared" si="1585"/>
        <v>262018.49</v>
      </c>
      <c r="FO1293" s="25">
        <f t="shared" si="1586"/>
        <v>1106.3599999999999</v>
      </c>
      <c r="FP1293" s="25">
        <f t="shared" si="1587"/>
        <v>1240.21</v>
      </c>
      <c r="FQ1293" s="25">
        <f t="shared" si="1588"/>
        <v>1084.67</v>
      </c>
      <c r="FR1293" s="25">
        <f t="shared" si="1589"/>
        <v>0</v>
      </c>
      <c r="FS1293" s="25">
        <f t="shared" si="1589"/>
        <v>0</v>
      </c>
      <c r="FT1293" s="25">
        <f t="shared" si="1589"/>
        <v>0</v>
      </c>
      <c r="FU1293" s="25">
        <f t="shared" si="1590"/>
        <v>0</v>
      </c>
      <c r="FV1293" s="25">
        <f t="shared" si="1590"/>
        <v>0</v>
      </c>
      <c r="FW1293" s="25">
        <f t="shared" si="1590"/>
        <v>0</v>
      </c>
      <c r="FX1293" s="30">
        <v>1</v>
      </c>
      <c r="FY1293" s="30">
        <v>1</v>
      </c>
      <c r="FZ1293" s="30">
        <v>1</v>
      </c>
      <c r="GA1293" s="25">
        <f t="shared" si="1591"/>
        <v>228176</v>
      </c>
      <c r="GB1293" s="25">
        <f t="shared" si="1592"/>
        <v>228176</v>
      </c>
      <c r="GC1293" s="25">
        <f t="shared" si="1593"/>
        <v>228176</v>
      </c>
      <c r="GD1293" s="25">
        <f t="shared" si="1594"/>
        <v>2573.5700000000002</v>
      </c>
      <c r="GE1293" s="25">
        <f t="shared" si="1595"/>
        <v>2573.5700000000002</v>
      </c>
      <c r="GF1293" s="25">
        <f t="shared" si="1596"/>
        <v>2573.5700000000002</v>
      </c>
      <c r="GG1293" s="25">
        <f t="shared" si="1597"/>
        <v>239609.51</v>
      </c>
      <c r="GH1293" s="25">
        <f t="shared" si="1598"/>
        <v>249553.42</v>
      </c>
      <c r="GI1293" s="25">
        <f t="shared" si="1599"/>
        <v>258372.3</v>
      </c>
      <c r="GJ1293" s="25">
        <f t="shared" si="1600"/>
        <v>2320.65</v>
      </c>
      <c r="GK1293" s="25">
        <f t="shared" si="1601"/>
        <v>2051.7199999999998</v>
      </c>
      <c r="GL1293" s="25">
        <f t="shared" si="1602"/>
        <v>1819.56</v>
      </c>
      <c r="GM1293" s="25">
        <f t="shared" si="1603"/>
        <v>239609.51</v>
      </c>
      <c r="GN1293" s="25">
        <f t="shared" si="1603"/>
        <v>249553.42</v>
      </c>
      <c r="GO1293" s="25">
        <f t="shared" si="1603"/>
        <v>258372.3</v>
      </c>
      <c r="GP1293" s="25">
        <f t="shared" si="1604"/>
        <v>2320.65</v>
      </c>
      <c r="GQ1293" s="25">
        <f t="shared" si="1604"/>
        <v>2051.7199999999998</v>
      </c>
      <c r="GR1293" s="25">
        <f t="shared" si="1604"/>
        <v>1819.56</v>
      </c>
      <c r="GS1293" s="30">
        <v>3</v>
      </c>
      <c r="GT1293" s="30">
        <v>3</v>
      </c>
      <c r="GU1293" s="30">
        <v>3</v>
      </c>
      <c r="GV1293" s="25">
        <f t="shared" si="1605"/>
        <v>684528</v>
      </c>
      <c r="GW1293" s="25">
        <f t="shared" si="1606"/>
        <v>684528</v>
      </c>
      <c r="GX1293" s="25">
        <f t="shared" si="1607"/>
        <v>684528</v>
      </c>
      <c r="GY1293" s="25">
        <f t="shared" si="1608"/>
        <v>7720.71</v>
      </c>
      <c r="GZ1293" s="25">
        <f t="shared" si="1609"/>
        <v>7720.71</v>
      </c>
      <c r="HA1293" s="25">
        <f t="shared" si="1610"/>
        <v>7720.71</v>
      </c>
      <c r="HB1293" s="25">
        <f t="shared" si="1611"/>
        <v>242918.84</v>
      </c>
      <c r="HC1293" s="25">
        <f t="shared" si="1612"/>
        <v>253298.75</v>
      </c>
      <c r="HD1293" s="25">
        <f t="shared" si="1613"/>
        <v>262560.23</v>
      </c>
      <c r="HE1293" s="25">
        <f t="shared" si="1614"/>
        <v>2072.69</v>
      </c>
      <c r="HF1293" s="25">
        <f t="shared" si="1615"/>
        <v>1729.36</v>
      </c>
      <c r="HG1293" s="25">
        <f t="shared" si="1616"/>
        <v>1506.6</v>
      </c>
      <c r="HH1293" s="25">
        <f t="shared" si="1617"/>
        <v>728756.52</v>
      </c>
      <c r="HI1293" s="25">
        <f t="shared" si="1617"/>
        <v>759896.25</v>
      </c>
      <c r="HJ1293" s="25">
        <f t="shared" si="1617"/>
        <v>787680.69</v>
      </c>
      <c r="HK1293" s="25">
        <f t="shared" si="1618"/>
        <v>6218.07</v>
      </c>
      <c r="HL1293" s="25">
        <f t="shared" si="1618"/>
        <v>5188.08</v>
      </c>
      <c r="HM1293" s="25">
        <f t="shared" si="1618"/>
        <v>4519.8</v>
      </c>
      <c r="HN1293" s="30">
        <v>1</v>
      </c>
      <c r="HO1293" s="30">
        <v>1</v>
      </c>
      <c r="HP1293" s="30">
        <v>1</v>
      </c>
      <c r="HQ1293" s="25">
        <f t="shared" si="1619"/>
        <v>228176</v>
      </c>
      <c r="HR1293" s="25">
        <f t="shared" si="1620"/>
        <v>228176</v>
      </c>
      <c r="HS1293" s="25">
        <f t="shared" si="1621"/>
        <v>228176</v>
      </c>
      <c r="HT1293" s="25">
        <f t="shared" si="1622"/>
        <v>2573.5700000000002</v>
      </c>
      <c r="HU1293" s="25">
        <f t="shared" si="1623"/>
        <v>2573.5700000000002</v>
      </c>
      <c r="HV1293" s="25">
        <f t="shared" si="1624"/>
        <v>2573.5700000000002</v>
      </c>
      <c r="HW1293" s="25">
        <f t="shared" si="1625"/>
        <v>241396.6</v>
      </c>
      <c r="HX1293" s="25">
        <f t="shared" si="1626"/>
        <v>252828.02</v>
      </c>
      <c r="HY1293" s="25">
        <f t="shared" si="1627"/>
        <v>262935.69</v>
      </c>
      <c r="HZ1293" s="25">
        <f t="shared" si="1628"/>
        <v>2022.61</v>
      </c>
      <c r="IA1293" s="25">
        <f t="shared" si="1629"/>
        <v>1922.05</v>
      </c>
      <c r="IB1293" s="25">
        <f t="shared" si="1630"/>
        <v>1731.53</v>
      </c>
      <c r="IC1293" s="25">
        <f t="shared" si="1631"/>
        <v>241396.6</v>
      </c>
      <c r="ID1293" s="25">
        <f t="shared" si="1631"/>
        <v>252828.02</v>
      </c>
      <c r="IE1293" s="25">
        <f t="shared" si="1631"/>
        <v>262935.69</v>
      </c>
      <c r="IF1293" s="25">
        <f t="shared" si="1632"/>
        <v>2022.61</v>
      </c>
      <c r="IG1293" s="25">
        <f t="shared" si="1632"/>
        <v>1922.05</v>
      </c>
      <c r="IH1293" s="25">
        <f t="shared" si="1632"/>
        <v>1731.53</v>
      </c>
      <c r="II1293" s="30">
        <v>1</v>
      </c>
      <c r="IJ1293" s="30">
        <v>1</v>
      </c>
      <c r="IK1293" s="30">
        <v>1</v>
      </c>
      <c r="IL1293" s="25">
        <f t="shared" si="1633"/>
        <v>228176</v>
      </c>
      <c r="IM1293" s="25">
        <f t="shared" si="1634"/>
        <v>228176</v>
      </c>
      <c r="IN1293" s="25">
        <f t="shared" si="1635"/>
        <v>228176</v>
      </c>
      <c r="IO1293" s="25">
        <f t="shared" si="1636"/>
        <v>2573.5700000000002</v>
      </c>
      <c r="IP1293" s="25">
        <f t="shared" si="1637"/>
        <v>2573.5700000000002</v>
      </c>
      <c r="IQ1293" s="25">
        <f t="shared" si="1638"/>
        <v>2573.5700000000002</v>
      </c>
      <c r="IR1293" s="25">
        <f t="shared" si="1639"/>
        <v>238645.39</v>
      </c>
      <c r="IS1293" s="25">
        <f t="shared" si="1640"/>
        <v>247942.98</v>
      </c>
      <c r="IT1293" s="25">
        <f t="shared" si="1641"/>
        <v>256261.46</v>
      </c>
      <c r="IU1293" s="25">
        <f t="shared" si="1642"/>
        <v>6530.59</v>
      </c>
      <c r="IV1293" s="25">
        <f t="shared" si="1643"/>
        <v>5853.17</v>
      </c>
      <c r="IW1293" s="25">
        <f t="shared" si="1644"/>
        <v>5543.24</v>
      </c>
      <c r="IX1293" s="25">
        <f t="shared" si="1645"/>
        <v>238645.39</v>
      </c>
      <c r="IY1293" s="25">
        <f t="shared" si="1645"/>
        <v>247942.98</v>
      </c>
      <c r="IZ1293" s="25">
        <f t="shared" si="1645"/>
        <v>256261.46</v>
      </c>
      <c r="JA1293" s="25">
        <f t="shared" si="1646"/>
        <v>6530.59</v>
      </c>
      <c r="JB1293" s="25">
        <f t="shared" si="1646"/>
        <v>5853.17</v>
      </c>
      <c r="JC1293" s="25">
        <f t="shared" si="1646"/>
        <v>5543.24</v>
      </c>
      <c r="JD1293" s="30">
        <v>6</v>
      </c>
      <c r="JE1293" s="30">
        <v>6</v>
      </c>
      <c r="JF1293" s="30">
        <v>6</v>
      </c>
      <c r="JG1293" s="25">
        <f t="shared" si="1647"/>
        <v>1369056</v>
      </c>
      <c r="JH1293" s="25">
        <f t="shared" si="1648"/>
        <v>1369056</v>
      </c>
      <c r="JI1293" s="25">
        <f t="shared" si="1649"/>
        <v>1369056</v>
      </c>
      <c r="JJ1293" s="25">
        <f t="shared" si="1650"/>
        <v>15441.42</v>
      </c>
      <c r="JK1293" s="25">
        <f t="shared" si="1651"/>
        <v>15441.42</v>
      </c>
      <c r="JL1293" s="25">
        <f t="shared" si="1652"/>
        <v>15441.42</v>
      </c>
      <c r="JM1293" s="25">
        <f t="shared" si="1653"/>
        <v>240424.1</v>
      </c>
      <c r="JN1293" s="25">
        <f t="shared" si="1654"/>
        <v>251187.96</v>
      </c>
      <c r="JO1293" s="25">
        <f t="shared" si="1655"/>
        <v>260789.87</v>
      </c>
      <c r="JP1293" s="25">
        <f t="shared" si="1656"/>
        <v>1716.75</v>
      </c>
      <c r="JQ1293" s="25">
        <f t="shared" si="1657"/>
        <v>1499.13</v>
      </c>
      <c r="JR1293" s="25">
        <f t="shared" si="1658"/>
        <v>1308.7</v>
      </c>
      <c r="JS1293" s="25">
        <f t="shared" si="1659"/>
        <v>1442544.6</v>
      </c>
      <c r="JT1293" s="25">
        <f t="shared" si="1659"/>
        <v>1507127.76</v>
      </c>
      <c r="JU1293" s="25">
        <f t="shared" si="1659"/>
        <v>1564739.22</v>
      </c>
      <c r="JV1293" s="25">
        <f t="shared" si="1660"/>
        <v>10300.5</v>
      </c>
      <c r="JW1293" s="25">
        <f t="shared" si="1660"/>
        <v>8994.7800000000007</v>
      </c>
      <c r="JX1293" s="25">
        <f t="shared" si="1660"/>
        <v>7852.2</v>
      </c>
      <c r="JY1293" s="30">
        <v>3</v>
      </c>
      <c r="JZ1293" s="30">
        <v>3</v>
      </c>
      <c r="KA1293" s="30">
        <v>3</v>
      </c>
      <c r="KB1293" s="25">
        <f t="shared" si="1661"/>
        <v>684528</v>
      </c>
      <c r="KC1293" s="25">
        <f t="shared" si="1662"/>
        <v>684528</v>
      </c>
      <c r="KD1293" s="25">
        <f t="shared" si="1663"/>
        <v>684528</v>
      </c>
      <c r="KE1293" s="25">
        <f t="shared" si="1664"/>
        <v>7720.71</v>
      </c>
      <c r="KF1293" s="25">
        <f t="shared" si="1665"/>
        <v>7720.71</v>
      </c>
      <c r="KG1293" s="25">
        <f t="shared" si="1666"/>
        <v>7720.71</v>
      </c>
      <c r="KH1293" s="25">
        <f t="shared" si="1667"/>
        <v>240550.17</v>
      </c>
      <c r="KI1293" s="25">
        <f t="shared" si="1668"/>
        <v>251945.72</v>
      </c>
      <c r="KJ1293" s="25">
        <f t="shared" si="1669"/>
        <v>262095.12</v>
      </c>
      <c r="KK1293" s="25">
        <f t="shared" si="1670"/>
        <v>1490.04</v>
      </c>
      <c r="KL1293" s="25">
        <f t="shared" si="1671"/>
        <v>1337.52</v>
      </c>
      <c r="KM1293" s="25">
        <f t="shared" si="1672"/>
        <v>1187.95</v>
      </c>
      <c r="KN1293" s="25">
        <f t="shared" si="1673"/>
        <v>721650.51</v>
      </c>
      <c r="KO1293" s="25">
        <f t="shared" si="1673"/>
        <v>755837.16</v>
      </c>
      <c r="KP1293" s="25">
        <f t="shared" si="1673"/>
        <v>786285.36</v>
      </c>
      <c r="KQ1293" s="25">
        <f t="shared" si="1674"/>
        <v>4470.12</v>
      </c>
      <c r="KR1293" s="25">
        <f t="shared" si="1674"/>
        <v>4012.56</v>
      </c>
      <c r="KS1293" s="25">
        <f t="shared" si="1674"/>
        <v>3563.85</v>
      </c>
      <c r="KT1293" s="30">
        <v>4</v>
      </c>
      <c r="KU1293" s="30">
        <v>4</v>
      </c>
      <c r="KV1293" s="30">
        <v>4</v>
      </c>
      <c r="KW1293" s="25">
        <f t="shared" si="1675"/>
        <v>912704</v>
      </c>
      <c r="KX1293" s="25">
        <f t="shared" si="1676"/>
        <v>912704</v>
      </c>
      <c r="KY1293" s="25">
        <f t="shared" si="1677"/>
        <v>912704</v>
      </c>
      <c r="KZ1293" s="25">
        <f t="shared" si="1678"/>
        <v>10294.280000000001</v>
      </c>
      <c r="LA1293" s="25">
        <f t="shared" si="1679"/>
        <v>10294.280000000001</v>
      </c>
      <c r="LB1293" s="25">
        <f t="shared" si="1680"/>
        <v>10294.280000000001</v>
      </c>
      <c r="LC1293" s="25">
        <f t="shared" si="1681"/>
        <v>241402.27</v>
      </c>
      <c r="LD1293" s="25">
        <f t="shared" si="1682"/>
        <v>253404.34</v>
      </c>
      <c r="LE1293" s="25">
        <f t="shared" si="1683"/>
        <v>264101.01</v>
      </c>
      <c r="LF1293" s="25">
        <f t="shared" si="1684"/>
        <v>2955.18</v>
      </c>
      <c r="LG1293" s="25">
        <f t="shared" si="1685"/>
        <v>2848.93</v>
      </c>
      <c r="LH1293" s="25">
        <f t="shared" si="1686"/>
        <v>2503.54</v>
      </c>
      <c r="LI1293" s="25">
        <f t="shared" si="1687"/>
        <v>965609.08</v>
      </c>
      <c r="LJ1293" s="25">
        <f t="shared" si="1687"/>
        <v>1013617.36</v>
      </c>
      <c r="LK1293" s="25">
        <f t="shared" si="1687"/>
        <v>1056404.04</v>
      </c>
      <c r="LL1293" s="25">
        <f t="shared" si="1688"/>
        <v>11820.72</v>
      </c>
      <c r="LM1293" s="25">
        <f t="shared" si="1688"/>
        <v>11395.72</v>
      </c>
      <c r="LN1293" s="25">
        <f t="shared" si="1688"/>
        <v>10014.16</v>
      </c>
      <c r="LO1293" s="30">
        <v>3</v>
      </c>
      <c r="LP1293" s="30">
        <v>3</v>
      </c>
      <c r="LQ1293" s="30">
        <v>3</v>
      </c>
      <c r="LR1293" s="25">
        <f t="shared" si="1689"/>
        <v>684528</v>
      </c>
      <c r="LS1293" s="25">
        <f t="shared" si="1690"/>
        <v>684528</v>
      </c>
      <c r="LT1293" s="25">
        <f t="shared" si="1691"/>
        <v>684528</v>
      </c>
      <c r="LU1293" s="25">
        <f t="shared" si="1692"/>
        <v>7720.71</v>
      </c>
      <c r="LV1293" s="25">
        <f t="shared" si="1693"/>
        <v>7720.71</v>
      </c>
      <c r="LW1293" s="25">
        <f t="shared" si="1694"/>
        <v>7720.71</v>
      </c>
      <c r="LX1293" s="25">
        <f t="shared" si="1695"/>
        <v>237165.09</v>
      </c>
      <c r="LY1293" s="25">
        <f t="shared" si="1696"/>
        <v>247234</v>
      </c>
      <c r="LZ1293" s="25">
        <f t="shared" si="1697"/>
        <v>256227.96</v>
      </c>
      <c r="MA1293" s="25">
        <f t="shared" si="1698"/>
        <v>1830.77</v>
      </c>
      <c r="MB1293" s="25">
        <f t="shared" si="1699"/>
        <v>1631.57</v>
      </c>
      <c r="MC1293" s="25">
        <f t="shared" si="1700"/>
        <v>1513.35</v>
      </c>
      <c r="MD1293" s="25">
        <f t="shared" si="1701"/>
        <v>711495.27</v>
      </c>
      <c r="ME1293" s="25">
        <f t="shared" si="1701"/>
        <v>741702</v>
      </c>
      <c r="MF1293" s="25">
        <f t="shared" si="1701"/>
        <v>768683.88</v>
      </c>
      <c r="MG1293" s="25">
        <f t="shared" si="1702"/>
        <v>5492.31</v>
      </c>
      <c r="MH1293" s="25">
        <f t="shared" si="1702"/>
        <v>4894.71</v>
      </c>
      <c r="MI1293" s="25">
        <f t="shared" si="1702"/>
        <v>4540.05</v>
      </c>
      <c r="MJ1293" s="30">
        <v>2</v>
      </c>
      <c r="MK1293" s="30">
        <v>2</v>
      </c>
      <c r="ML1293" s="30">
        <v>2</v>
      </c>
      <c r="MM1293" s="25">
        <f t="shared" si="1703"/>
        <v>456352</v>
      </c>
      <c r="MN1293" s="25">
        <f t="shared" si="1704"/>
        <v>456352</v>
      </c>
      <c r="MO1293" s="25">
        <f t="shared" si="1705"/>
        <v>456352</v>
      </c>
      <c r="MP1293" s="25">
        <f t="shared" si="1706"/>
        <v>5147.1400000000003</v>
      </c>
      <c r="MQ1293" s="25">
        <f t="shared" si="1707"/>
        <v>5147.1400000000003</v>
      </c>
      <c r="MR1293" s="25">
        <f t="shared" si="1708"/>
        <v>5147.1400000000003</v>
      </c>
      <c r="MS1293" s="25">
        <f t="shared" si="1709"/>
        <v>240688.09</v>
      </c>
      <c r="MT1293" s="25">
        <f t="shared" si="1710"/>
        <v>251627.8</v>
      </c>
      <c r="MU1293" s="25">
        <f t="shared" si="1711"/>
        <v>261355.17</v>
      </c>
      <c r="MV1293" s="25">
        <f t="shared" si="1712"/>
        <v>2162.91</v>
      </c>
      <c r="MW1293" s="25">
        <f t="shared" si="1713"/>
        <v>1796.17</v>
      </c>
      <c r="MX1293" s="25">
        <f t="shared" si="1714"/>
        <v>1547.91</v>
      </c>
      <c r="MY1293" s="25">
        <f t="shared" si="1715"/>
        <v>481376.18</v>
      </c>
      <c r="MZ1293" s="25">
        <f t="shared" si="1715"/>
        <v>503255.6</v>
      </c>
      <c r="NA1293" s="25">
        <f t="shared" si="1715"/>
        <v>522710.34</v>
      </c>
      <c r="NB1293" s="25">
        <f t="shared" si="1716"/>
        <v>4325.82</v>
      </c>
      <c r="NC1293" s="25">
        <f t="shared" si="1716"/>
        <v>3592.34</v>
      </c>
      <c r="ND1293" s="25">
        <f t="shared" si="1716"/>
        <v>3095.82</v>
      </c>
      <c r="NE1293" s="30">
        <v>1</v>
      </c>
      <c r="NF1293" s="30">
        <v>1</v>
      </c>
      <c r="NG1293" s="30">
        <v>1</v>
      </c>
      <c r="NH1293" s="25">
        <f t="shared" si="1717"/>
        <v>228176</v>
      </c>
      <c r="NI1293" s="25">
        <f t="shared" si="1718"/>
        <v>228176</v>
      </c>
      <c r="NJ1293" s="25">
        <f t="shared" si="1719"/>
        <v>228176</v>
      </c>
      <c r="NK1293" s="25">
        <f t="shared" si="1720"/>
        <v>2573.5700000000002</v>
      </c>
      <c r="NL1293" s="25">
        <f t="shared" si="1721"/>
        <v>2573.5700000000002</v>
      </c>
      <c r="NM1293" s="25">
        <f t="shared" si="1722"/>
        <v>2573.5700000000002</v>
      </c>
      <c r="NN1293" s="25">
        <f t="shared" si="1723"/>
        <v>239277.51</v>
      </c>
      <c r="NO1293" s="25">
        <f t="shared" si="1724"/>
        <v>249385.92</v>
      </c>
      <c r="NP1293" s="25">
        <f t="shared" si="1725"/>
        <v>258381.97</v>
      </c>
      <c r="NQ1293" s="25">
        <f t="shared" si="1726"/>
        <v>2436.5100000000002</v>
      </c>
      <c r="NR1293" s="25">
        <f t="shared" si="1727"/>
        <v>2175.0300000000002</v>
      </c>
      <c r="NS1293" s="25">
        <f t="shared" si="1728"/>
        <v>1964.13</v>
      </c>
      <c r="NT1293" s="25">
        <f t="shared" si="1729"/>
        <v>239277.51</v>
      </c>
      <c r="NU1293" s="25">
        <f t="shared" si="1729"/>
        <v>249385.92</v>
      </c>
      <c r="NV1293" s="25">
        <f t="shared" si="1729"/>
        <v>258381.97</v>
      </c>
      <c r="NW1293" s="25">
        <f t="shared" si="1730"/>
        <v>2436.5100000000002</v>
      </c>
      <c r="NX1293" s="25">
        <f t="shared" si="1730"/>
        <v>2175.0300000000002</v>
      </c>
      <c r="NY1293" s="25">
        <f t="shared" si="1730"/>
        <v>1964.13</v>
      </c>
      <c r="NZ1293" s="30">
        <v>1</v>
      </c>
      <c r="OA1293" s="30">
        <v>1</v>
      </c>
      <c r="OB1293" s="30">
        <v>1</v>
      </c>
      <c r="OC1293" s="25">
        <f t="shared" si="1731"/>
        <v>228176</v>
      </c>
      <c r="OD1293" s="25">
        <f t="shared" si="1732"/>
        <v>228176</v>
      </c>
      <c r="OE1293" s="25">
        <f t="shared" si="1733"/>
        <v>228176</v>
      </c>
      <c r="OF1293" s="25">
        <f t="shared" si="1734"/>
        <v>2573.5700000000002</v>
      </c>
      <c r="OG1293" s="25">
        <f t="shared" si="1735"/>
        <v>2573.5700000000002</v>
      </c>
      <c r="OH1293" s="25">
        <f t="shared" si="1736"/>
        <v>2573.5700000000002</v>
      </c>
      <c r="OI1293" s="25">
        <f t="shared" si="1737"/>
        <v>238602.32</v>
      </c>
      <c r="OJ1293" s="25">
        <f t="shared" si="1738"/>
        <v>250246.89</v>
      </c>
      <c r="OK1293" s="25">
        <f t="shared" si="1739"/>
        <v>260627.73</v>
      </c>
      <c r="OL1293" s="25">
        <f t="shared" si="1740"/>
        <v>2618.31</v>
      </c>
      <c r="OM1293" s="25">
        <f t="shared" si="1741"/>
        <v>2414.04</v>
      </c>
      <c r="ON1293" s="25">
        <f t="shared" si="1742"/>
        <v>2259.79</v>
      </c>
      <c r="OO1293" s="25">
        <f t="shared" si="1743"/>
        <v>238602.32</v>
      </c>
      <c r="OP1293" s="25">
        <f t="shared" si="1743"/>
        <v>250246.89</v>
      </c>
      <c r="OQ1293" s="25">
        <f t="shared" si="1743"/>
        <v>260627.73</v>
      </c>
      <c r="OR1293" s="25">
        <f t="shared" si="1744"/>
        <v>2618.31</v>
      </c>
      <c r="OS1293" s="25">
        <f t="shared" si="1744"/>
        <v>2414.04</v>
      </c>
      <c r="OT1293" s="25">
        <f t="shared" si="1744"/>
        <v>2259.79</v>
      </c>
      <c r="OU1293" s="30"/>
      <c r="OV1293" s="30"/>
      <c r="OW1293" s="30"/>
      <c r="OX1293" s="25">
        <f t="shared" si="1745"/>
        <v>0</v>
      </c>
      <c r="OY1293" s="25">
        <f t="shared" si="1746"/>
        <v>0</v>
      </c>
      <c r="OZ1293" s="25">
        <f t="shared" si="1747"/>
        <v>0</v>
      </c>
      <c r="PA1293" s="25">
        <f t="shared" si="1748"/>
        <v>0</v>
      </c>
      <c r="PB1293" s="25">
        <f t="shared" si="1749"/>
        <v>0</v>
      </c>
      <c r="PC1293" s="25">
        <f t="shared" si="1750"/>
        <v>0</v>
      </c>
      <c r="PD1293" s="25">
        <f t="shared" si="1751"/>
        <v>241164.76</v>
      </c>
      <c r="PE1293" s="25">
        <f t="shared" si="1752"/>
        <v>252473.98</v>
      </c>
      <c r="PF1293" s="25">
        <f t="shared" si="1753"/>
        <v>262505.02</v>
      </c>
      <c r="PG1293" s="25">
        <f t="shared" si="1754"/>
        <v>2207.3200000000002</v>
      </c>
      <c r="PH1293" s="25">
        <f t="shared" si="1755"/>
        <v>2034</v>
      </c>
      <c r="PI1293" s="25">
        <f t="shared" si="1756"/>
        <v>1750.37</v>
      </c>
      <c r="PJ1293" s="25">
        <f t="shared" si="1757"/>
        <v>0</v>
      </c>
      <c r="PK1293" s="25">
        <f t="shared" si="1757"/>
        <v>0</v>
      </c>
      <c r="PL1293" s="25">
        <f t="shared" si="1757"/>
        <v>0</v>
      </c>
      <c r="PM1293" s="25">
        <f t="shared" si="1758"/>
        <v>0</v>
      </c>
      <c r="PN1293" s="25">
        <f t="shared" si="1758"/>
        <v>0</v>
      </c>
      <c r="PO1293" s="25">
        <f t="shared" si="1758"/>
        <v>0</v>
      </c>
      <c r="PP1293" s="30">
        <v>3</v>
      </c>
      <c r="PQ1293" s="30">
        <v>3</v>
      </c>
      <c r="PR1293" s="30">
        <v>3</v>
      </c>
      <c r="PS1293" s="25">
        <f t="shared" si="1759"/>
        <v>684528</v>
      </c>
      <c r="PT1293" s="25">
        <f t="shared" si="1760"/>
        <v>684528</v>
      </c>
      <c r="PU1293" s="25">
        <f t="shared" si="1761"/>
        <v>684528</v>
      </c>
      <c r="PV1293" s="25">
        <f t="shared" si="1762"/>
        <v>7720.71</v>
      </c>
      <c r="PW1293" s="25">
        <f t="shared" si="1763"/>
        <v>7720.71</v>
      </c>
      <c r="PX1293" s="25">
        <f t="shared" si="1764"/>
        <v>7720.71</v>
      </c>
      <c r="PY1293" s="25">
        <f t="shared" si="1765"/>
        <v>240429.7</v>
      </c>
      <c r="PZ1293" s="25">
        <f t="shared" si="1766"/>
        <v>251294.75</v>
      </c>
      <c r="QA1293" s="25">
        <f t="shared" si="1767"/>
        <v>260938.32</v>
      </c>
      <c r="QB1293" s="25">
        <f t="shared" si="1768"/>
        <v>2682.29</v>
      </c>
      <c r="QC1293" s="25">
        <f t="shared" si="1769"/>
        <v>2394.79</v>
      </c>
      <c r="QD1293" s="25">
        <f t="shared" si="1770"/>
        <v>2186.63</v>
      </c>
      <c r="QE1293" s="25">
        <f t="shared" si="1771"/>
        <v>721289.1</v>
      </c>
      <c r="QF1293" s="25">
        <f t="shared" si="1771"/>
        <v>753884.25</v>
      </c>
      <c r="QG1293" s="25">
        <f t="shared" si="1771"/>
        <v>782814.96</v>
      </c>
      <c r="QH1293" s="25">
        <f t="shared" si="1772"/>
        <v>8046.87</v>
      </c>
      <c r="QI1293" s="25">
        <f t="shared" si="1772"/>
        <v>7184.37</v>
      </c>
      <c r="QJ1293" s="25">
        <f t="shared" si="1772"/>
        <v>6559.89</v>
      </c>
      <c r="QK1293" s="30">
        <v>4</v>
      </c>
      <c r="QL1293" s="30">
        <v>4</v>
      </c>
      <c r="QM1293" s="30">
        <v>4</v>
      </c>
      <c r="QN1293" s="25">
        <f t="shared" si="1773"/>
        <v>912704</v>
      </c>
      <c r="QO1293" s="25">
        <f t="shared" si="1774"/>
        <v>912704</v>
      </c>
      <c r="QP1293" s="25">
        <f t="shared" si="1775"/>
        <v>912704</v>
      </c>
      <c r="QQ1293" s="25">
        <f t="shared" si="1776"/>
        <v>10294.280000000001</v>
      </c>
      <c r="QR1293" s="25">
        <f t="shared" si="1777"/>
        <v>10294.280000000001</v>
      </c>
      <c r="QS1293" s="25">
        <f t="shared" si="1778"/>
        <v>10294.280000000001</v>
      </c>
      <c r="QT1293" s="25">
        <f t="shared" si="1779"/>
        <v>239140.09</v>
      </c>
      <c r="QU1293" s="25">
        <f t="shared" si="1780"/>
        <v>249317.2</v>
      </c>
      <c r="QV1293" s="25">
        <f t="shared" si="1781"/>
        <v>258382.77</v>
      </c>
      <c r="QW1293" s="25">
        <f t="shared" si="1782"/>
        <v>1803.72</v>
      </c>
      <c r="QX1293" s="25">
        <f t="shared" si="1783"/>
        <v>1660.4</v>
      </c>
      <c r="QY1293" s="25">
        <f t="shared" si="1784"/>
        <v>1457.69</v>
      </c>
      <c r="QZ1293" s="25">
        <f t="shared" si="1785"/>
        <v>956560.36</v>
      </c>
      <c r="RA1293" s="25">
        <f t="shared" si="1785"/>
        <v>997268.8</v>
      </c>
      <c r="RB1293" s="25">
        <f t="shared" si="1785"/>
        <v>1033531.08</v>
      </c>
      <c r="RC1293" s="25">
        <f t="shared" si="1786"/>
        <v>7214.88</v>
      </c>
      <c r="RD1293" s="25">
        <f t="shared" si="1786"/>
        <v>6641.6</v>
      </c>
      <c r="RE1293" s="25">
        <f t="shared" si="1786"/>
        <v>5830.76</v>
      </c>
      <c r="RF1293" s="30">
        <v>3</v>
      </c>
      <c r="RG1293" s="30">
        <v>3</v>
      </c>
      <c r="RH1293" s="30">
        <v>3</v>
      </c>
      <c r="RI1293" s="25">
        <f t="shared" si="1787"/>
        <v>684528</v>
      </c>
      <c r="RJ1293" s="25">
        <f t="shared" si="1788"/>
        <v>684528</v>
      </c>
      <c r="RK1293" s="25">
        <f t="shared" si="1789"/>
        <v>684528</v>
      </c>
      <c r="RL1293" s="25">
        <f t="shared" si="1790"/>
        <v>7720.71</v>
      </c>
      <c r="RM1293" s="25">
        <f t="shared" si="1791"/>
        <v>7720.71</v>
      </c>
      <c r="RN1293" s="25">
        <f t="shared" si="1792"/>
        <v>7720.71</v>
      </c>
      <c r="RO1293" s="25">
        <f t="shared" si="1793"/>
        <v>245645.84</v>
      </c>
      <c r="RP1293" s="25">
        <f t="shared" si="1794"/>
        <v>256022.66</v>
      </c>
      <c r="RQ1293" s="25">
        <f t="shared" si="1795"/>
        <v>265286.17</v>
      </c>
      <c r="RR1293" s="25">
        <f t="shared" si="1796"/>
        <v>2124.4699999999998</v>
      </c>
      <c r="RS1293" s="25">
        <f t="shared" si="1797"/>
        <v>1774.79</v>
      </c>
      <c r="RT1293" s="25">
        <f t="shared" si="1798"/>
        <v>1567.45</v>
      </c>
      <c r="RU1293" s="25">
        <f t="shared" si="1799"/>
        <v>736937.52</v>
      </c>
      <c r="RV1293" s="25">
        <f t="shared" si="1799"/>
        <v>768067.98</v>
      </c>
      <c r="RW1293" s="25">
        <f t="shared" si="1799"/>
        <v>795858.51</v>
      </c>
      <c r="RX1293" s="25">
        <f t="shared" si="1800"/>
        <v>6373.41</v>
      </c>
      <c r="RY1293" s="25">
        <f t="shared" si="1800"/>
        <v>5324.37</v>
      </c>
      <c r="RZ1293" s="25">
        <f t="shared" si="1800"/>
        <v>4702.3500000000004</v>
      </c>
      <c r="SA1293" s="30">
        <v>6</v>
      </c>
      <c r="SB1293" s="30">
        <v>6</v>
      </c>
      <c r="SC1293" s="30">
        <v>6</v>
      </c>
      <c r="SD1293" s="25">
        <f t="shared" si="1801"/>
        <v>1369056</v>
      </c>
      <c r="SE1293" s="25">
        <f t="shared" si="1802"/>
        <v>1369056</v>
      </c>
      <c r="SF1293" s="25">
        <f t="shared" si="1803"/>
        <v>1369056</v>
      </c>
      <c r="SG1293" s="25">
        <f t="shared" si="1804"/>
        <v>15441.42</v>
      </c>
      <c r="SH1293" s="25">
        <f t="shared" si="1805"/>
        <v>15441.42</v>
      </c>
      <c r="SI1293" s="25">
        <f t="shared" si="1806"/>
        <v>15441.42</v>
      </c>
      <c r="SJ1293" s="25">
        <f t="shared" si="1807"/>
        <v>241348.71</v>
      </c>
      <c r="SK1293" s="25">
        <f t="shared" si="1808"/>
        <v>252250.06</v>
      </c>
      <c r="SL1293" s="25">
        <f t="shared" si="1809"/>
        <v>261983</v>
      </c>
      <c r="SM1293" s="25">
        <f t="shared" si="1810"/>
        <v>3733.31</v>
      </c>
      <c r="SN1293" s="25">
        <f t="shared" si="1811"/>
        <v>3152.77</v>
      </c>
      <c r="SO1293" s="25">
        <f t="shared" si="1812"/>
        <v>2829.04</v>
      </c>
      <c r="SP1293" s="25">
        <f t="shared" si="1813"/>
        <v>1448092.26</v>
      </c>
      <c r="SQ1293" s="25">
        <f t="shared" si="1813"/>
        <v>1513500.36</v>
      </c>
      <c r="SR1293" s="25">
        <f t="shared" si="1813"/>
        <v>1571898</v>
      </c>
      <c r="SS1293" s="25">
        <f t="shared" si="1814"/>
        <v>22399.86</v>
      </c>
      <c r="ST1293" s="25">
        <f t="shared" si="1814"/>
        <v>18916.62</v>
      </c>
      <c r="SU1293" s="25">
        <f t="shared" si="1814"/>
        <v>16974.240000000002</v>
      </c>
      <c r="SV1293" s="30">
        <v>4</v>
      </c>
      <c r="SW1293" s="30">
        <v>4</v>
      </c>
      <c r="SX1293" s="30">
        <v>4</v>
      </c>
      <c r="SY1293" s="25">
        <f t="shared" si="1815"/>
        <v>912704</v>
      </c>
      <c r="SZ1293" s="25">
        <f t="shared" si="1816"/>
        <v>912704</v>
      </c>
      <c r="TA1293" s="25">
        <f t="shared" si="1817"/>
        <v>912704</v>
      </c>
      <c r="TB1293" s="25">
        <f t="shared" si="1818"/>
        <v>10294.280000000001</v>
      </c>
      <c r="TC1293" s="25">
        <f t="shared" si="1819"/>
        <v>10294.280000000001</v>
      </c>
      <c r="TD1293" s="25">
        <f t="shared" si="1820"/>
        <v>10294.280000000001</v>
      </c>
      <c r="TE1293" s="25">
        <f t="shared" si="1821"/>
        <v>240077.99</v>
      </c>
      <c r="TF1293" s="25">
        <f t="shared" si="1822"/>
        <v>250505.56</v>
      </c>
      <c r="TG1293" s="25">
        <f t="shared" si="1823"/>
        <v>259789.7</v>
      </c>
      <c r="TH1293" s="25">
        <f t="shared" si="1824"/>
        <v>2239.6999999999998</v>
      </c>
      <c r="TI1293" s="25">
        <f t="shared" si="1825"/>
        <v>1925.51</v>
      </c>
      <c r="TJ1293" s="25">
        <f t="shared" si="1826"/>
        <v>1701.37</v>
      </c>
      <c r="TK1293" s="25">
        <f t="shared" si="1827"/>
        <v>960311.96</v>
      </c>
      <c r="TL1293" s="25">
        <f t="shared" si="1827"/>
        <v>1002022.24</v>
      </c>
      <c r="TM1293" s="25">
        <f t="shared" si="1827"/>
        <v>1039158.8</v>
      </c>
      <c r="TN1293" s="25">
        <f t="shared" si="1828"/>
        <v>8958.7999999999993</v>
      </c>
      <c r="TO1293" s="25">
        <f t="shared" si="1828"/>
        <v>7702.04</v>
      </c>
      <c r="TP1293" s="25">
        <f t="shared" si="1828"/>
        <v>6805.48</v>
      </c>
      <c r="TQ1293" s="30">
        <v>4</v>
      </c>
      <c r="TR1293" s="30">
        <v>4</v>
      </c>
      <c r="TS1293" s="30">
        <v>4</v>
      </c>
      <c r="TT1293" s="25">
        <f t="shared" si="1829"/>
        <v>912704</v>
      </c>
      <c r="TU1293" s="25">
        <f t="shared" si="1830"/>
        <v>912704</v>
      </c>
      <c r="TV1293" s="25">
        <f t="shared" si="1831"/>
        <v>912704</v>
      </c>
      <c r="TW1293" s="25">
        <f t="shared" si="1832"/>
        <v>10294.280000000001</v>
      </c>
      <c r="TX1293" s="25">
        <f t="shared" si="1833"/>
        <v>10294.280000000001</v>
      </c>
      <c r="TY1293" s="25">
        <f t="shared" si="1834"/>
        <v>10294.280000000001</v>
      </c>
      <c r="TZ1293" s="25">
        <f t="shared" si="1835"/>
        <v>237394.72</v>
      </c>
      <c r="UA1293" s="25">
        <f t="shared" si="1836"/>
        <v>247908.8</v>
      </c>
      <c r="UB1293" s="25">
        <f t="shared" si="1837"/>
        <v>257280.52</v>
      </c>
      <c r="UC1293" s="25">
        <f t="shared" si="1838"/>
        <v>2566.9899999999998</v>
      </c>
      <c r="UD1293" s="25">
        <f t="shared" si="1839"/>
        <v>2379.1999999999998</v>
      </c>
      <c r="UE1293" s="25">
        <f t="shared" si="1840"/>
        <v>2142.3000000000002</v>
      </c>
      <c r="UF1293" s="25">
        <f t="shared" si="1841"/>
        <v>949578.88</v>
      </c>
      <c r="UG1293" s="25">
        <f t="shared" si="1841"/>
        <v>991635.2</v>
      </c>
      <c r="UH1293" s="25">
        <f t="shared" si="1841"/>
        <v>1029122.08</v>
      </c>
      <c r="UI1293" s="25">
        <f t="shared" si="1842"/>
        <v>10267.959999999999</v>
      </c>
      <c r="UJ1293" s="25">
        <f t="shared" si="1842"/>
        <v>9516.7999999999993</v>
      </c>
      <c r="UK1293" s="25">
        <f t="shared" si="1842"/>
        <v>8569.2000000000007</v>
      </c>
      <c r="UL1293" s="30">
        <v>3</v>
      </c>
      <c r="UM1293" s="30">
        <v>3</v>
      </c>
      <c r="UN1293" s="30">
        <v>3</v>
      </c>
      <c r="UO1293" s="25">
        <f t="shared" si="1843"/>
        <v>684528</v>
      </c>
      <c r="UP1293" s="25">
        <f t="shared" si="1844"/>
        <v>684528</v>
      </c>
      <c r="UQ1293" s="25">
        <f t="shared" si="1845"/>
        <v>684528</v>
      </c>
      <c r="UR1293" s="25">
        <f t="shared" si="1846"/>
        <v>7720.71</v>
      </c>
      <c r="US1293" s="25">
        <f t="shared" si="1847"/>
        <v>7720.71</v>
      </c>
      <c r="UT1293" s="25">
        <f t="shared" si="1848"/>
        <v>7720.71</v>
      </c>
      <c r="UU1293" s="25">
        <f t="shared" si="1849"/>
        <v>240538.21</v>
      </c>
      <c r="UV1293" s="25">
        <f t="shared" si="1850"/>
        <v>251758.07</v>
      </c>
      <c r="UW1293" s="25">
        <f t="shared" si="1851"/>
        <v>261641.18</v>
      </c>
      <c r="UX1293" s="25">
        <f t="shared" si="1852"/>
        <v>1215.05</v>
      </c>
      <c r="UY1293" s="25">
        <f t="shared" si="1853"/>
        <v>1222.73</v>
      </c>
      <c r="UZ1293" s="25">
        <f t="shared" si="1854"/>
        <v>1050.2</v>
      </c>
      <c r="VA1293" s="25">
        <f t="shared" si="1855"/>
        <v>721614.63</v>
      </c>
      <c r="VB1293" s="25">
        <f t="shared" si="1855"/>
        <v>755274.21</v>
      </c>
      <c r="VC1293" s="25">
        <f t="shared" si="1855"/>
        <v>784923.54</v>
      </c>
      <c r="VD1293" s="25">
        <f t="shared" si="1856"/>
        <v>3645.15</v>
      </c>
      <c r="VE1293" s="25">
        <f t="shared" si="1856"/>
        <v>3668.19</v>
      </c>
      <c r="VF1293" s="25">
        <f t="shared" si="1856"/>
        <v>3150.6</v>
      </c>
      <c r="VG1293" s="30">
        <v>3</v>
      </c>
      <c r="VH1293" s="30">
        <v>3</v>
      </c>
      <c r="VI1293" s="30">
        <v>3</v>
      </c>
      <c r="VJ1293" s="25">
        <f t="shared" si="1857"/>
        <v>684528</v>
      </c>
      <c r="VK1293" s="25">
        <f t="shared" si="1858"/>
        <v>684528</v>
      </c>
      <c r="VL1293" s="25">
        <f t="shared" si="1859"/>
        <v>684528</v>
      </c>
      <c r="VM1293" s="25">
        <f t="shared" si="1860"/>
        <v>7720.71</v>
      </c>
      <c r="VN1293" s="25">
        <f t="shared" si="1861"/>
        <v>7720.71</v>
      </c>
      <c r="VO1293" s="25">
        <f t="shared" si="1862"/>
        <v>7720.71</v>
      </c>
      <c r="VP1293" s="25">
        <f t="shared" si="1863"/>
        <v>238128.26</v>
      </c>
      <c r="VQ1293" s="25">
        <f t="shared" si="1864"/>
        <v>248008.2</v>
      </c>
      <c r="VR1293" s="25">
        <f t="shared" si="1865"/>
        <v>256825.12</v>
      </c>
      <c r="VS1293" s="25">
        <f t="shared" si="1866"/>
        <v>1636.24</v>
      </c>
      <c r="VT1293" s="25">
        <f t="shared" si="1867"/>
        <v>1521.68</v>
      </c>
      <c r="VU1293" s="25">
        <f t="shared" si="1868"/>
        <v>1332.59</v>
      </c>
      <c r="VV1293" s="25">
        <f t="shared" si="1869"/>
        <v>714384.78</v>
      </c>
      <c r="VW1293" s="25">
        <f t="shared" si="1869"/>
        <v>744024.6</v>
      </c>
      <c r="VX1293" s="25">
        <f t="shared" si="1869"/>
        <v>770475.36</v>
      </c>
      <c r="VY1293" s="25">
        <f t="shared" si="1870"/>
        <v>4908.72</v>
      </c>
      <c r="VZ1293" s="25">
        <f t="shared" si="1870"/>
        <v>4565.04</v>
      </c>
      <c r="WA1293" s="25">
        <f t="shared" si="1870"/>
        <v>3997.77</v>
      </c>
      <c r="WB1293" s="30"/>
      <c r="WC1293" s="30"/>
      <c r="WD1293" s="30"/>
      <c r="WE1293" s="25">
        <f t="shared" si="1871"/>
        <v>0</v>
      </c>
      <c r="WF1293" s="25">
        <f t="shared" si="1872"/>
        <v>0</v>
      </c>
      <c r="WG1293" s="25">
        <f t="shared" si="1873"/>
        <v>0</v>
      </c>
      <c r="WH1293" s="25">
        <f t="shared" si="1874"/>
        <v>0</v>
      </c>
      <c r="WI1293" s="25">
        <f t="shared" si="1875"/>
        <v>0</v>
      </c>
      <c r="WJ1293" s="25">
        <f t="shared" si="1876"/>
        <v>0</v>
      </c>
      <c r="WK1293" s="25">
        <f t="shared" si="1877"/>
        <v>240622.69</v>
      </c>
      <c r="WL1293" s="25">
        <f t="shared" si="1878"/>
        <v>251438.23</v>
      </c>
      <c r="WM1293" s="25">
        <f t="shared" si="1879"/>
        <v>261020.15</v>
      </c>
      <c r="WN1293" s="25">
        <f t="shared" si="1880"/>
        <v>1958.32</v>
      </c>
      <c r="WO1293" s="25">
        <f t="shared" si="1881"/>
        <v>1757.22</v>
      </c>
      <c r="WP1293" s="25">
        <f t="shared" si="1882"/>
        <v>1526.89</v>
      </c>
      <c r="WQ1293" s="25">
        <f t="shared" si="1883"/>
        <v>0</v>
      </c>
      <c r="WR1293" s="25">
        <f t="shared" si="1883"/>
        <v>0</v>
      </c>
      <c r="WS1293" s="25">
        <f t="shared" si="1883"/>
        <v>0</v>
      </c>
      <c r="WT1293" s="25">
        <f t="shared" si="1884"/>
        <v>0</v>
      </c>
      <c r="WU1293" s="25">
        <f t="shared" si="1884"/>
        <v>0</v>
      </c>
      <c r="WV1293" s="25">
        <f t="shared" si="1884"/>
        <v>0</v>
      </c>
      <c r="WW1293" s="30">
        <v>5</v>
      </c>
      <c r="WX1293" s="30">
        <v>5</v>
      </c>
      <c r="WY1293" s="30">
        <v>5</v>
      </c>
      <c r="WZ1293" s="25">
        <f t="shared" si="1885"/>
        <v>1140880</v>
      </c>
      <c r="XA1293" s="25">
        <f t="shared" si="1886"/>
        <v>1140880</v>
      </c>
      <c r="XB1293" s="25">
        <f t="shared" si="1887"/>
        <v>1140880</v>
      </c>
      <c r="XC1293" s="25">
        <f t="shared" si="1888"/>
        <v>12867.85</v>
      </c>
      <c r="XD1293" s="25">
        <f t="shared" si="1889"/>
        <v>12867.85</v>
      </c>
      <c r="XE1293" s="25">
        <f t="shared" si="1890"/>
        <v>12867.85</v>
      </c>
      <c r="XF1293" s="25">
        <f t="shared" si="1891"/>
        <v>239980.43</v>
      </c>
      <c r="XG1293" s="25">
        <f t="shared" si="1892"/>
        <v>250284.44</v>
      </c>
      <c r="XH1293" s="25">
        <f t="shared" si="1893"/>
        <v>259436.42</v>
      </c>
      <c r="XI1293" s="25">
        <f t="shared" si="1894"/>
        <v>1399.19</v>
      </c>
      <c r="XJ1293" s="25">
        <f t="shared" si="1895"/>
        <v>1318.61</v>
      </c>
      <c r="XK1293" s="25">
        <f t="shared" si="1896"/>
        <v>1164.18</v>
      </c>
      <c r="XL1293" s="25">
        <f t="shared" si="1897"/>
        <v>1199902.1499999999</v>
      </c>
      <c r="XM1293" s="25">
        <f t="shared" si="1897"/>
        <v>1251422.2</v>
      </c>
      <c r="XN1293" s="25">
        <f t="shared" si="1897"/>
        <v>1297182.1000000001</v>
      </c>
      <c r="XO1293" s="25">
        <f t="shared" si="1898"/>
        <v>6995.95</v>
      </c>
      <c r="XP1293" s="25">
        <f t="shared" si="1898"/>
        <v>6593.05</v>
      </c>
      <c r="XQ1293" s="25">
        <f t="shared" si="1898"/>
        <v>5820.9</v>
      </c>
      <c r="XR1293" s="30"/>
      <c r="XS1293" s="30"/>
      <c r="XT1293" s="30"/>
      <c r="XU1293" s="25">
        <f t="shared" si="1899"/>
        <v>0</v>
      </c>
      <c r="XV1293" s="25">
        <f t="shared" si="1900"/>
        <v>0</v>
      </c>
      <c r="XW1293" s="25">
        <f t="shared" si="1901"/>
        <v>0</v>
      </c>
      <c r="XX1293" s="25">
        <f t="shared" si="1902"/>
        <v>0</v>
      </c>
      <c r="XY1293" s="25">
        <f t="shared" si="1903"/>
        <v>0</v>
      </c>
      <c r="XZ1293" s="25">
        <f t="shared" si="1904"/>
        <v>0</v>
      </c>
      <c r="YA1293" s="25">
        <f t="shared" si="1905"/>
        <v>0</v>
      </c>
      <c r="YB1293" s="25">
        <f t="shared" si="1906"/>
        <v>0</v>
      </c>
      <c r="YC1293" s="25">
        <f t="shared" si="1907"/>
        <v>0</v>
      </c>
      <c r="YD1293" s="25">
        <f t="shared" si="1908"/>
        <v>0</v>
      </c>
      <c r="YE1293" s="25">
        <f t="shared" si="1909"/>
        <v>0</v>
      </c>
      <c r="YF1293" s="25">
        <f t="shared" si="1910"/>
        <v>0</v>
      </c>
      <c r="YG1293" s="25">
        <f t="shared" si="1911"/>
        <v>0</v>
      </c>
      <c r="YH1293" s="25">
        <f t="shared" si="1911"/>
        <v>0</v>
      </c>
      <c r="YI1293" s="25">
        <f t="shared" si="1911"/>
        <v>0</v>
      </c>
      <c r="YJ1293" s="25">
        <f t="shared" si="1912"/>
        <v>0</v>
      </c>
      <c r="YK1293" s="25">
        <f t="shared" si="1912"/>
        <v>0</v>
      </c>
      <c r="YL1293" s="25">
        <f t="shared" si="1912"/>
        <v>0</v>
      </c>
      <c r="YM1293" s="59">
        <f t="shared" si="1913"/>
        <v>73</v>
      </c>
      <c r="YN1293" s="59">
        <f t="shared" si="1913"/>
        <v>73</v>
      </c>
      <c r="YO1293" s="59">
        <f t="shared" si="1913"/>
        <v>73</v>
      </c>
      <c r="YP1293" s="25">
        <f t="shared" si="1914"/>
        <v>16656848</v>
      </c>
      <c r="YQ1293" s="25">
        <f t="shared" si="1915"/>
        <v>16656848</v>
      </c>
      <c r="YR1293" s="25">
        <f t="shared" si="1916"/>
        <v>16656848</v>
      </c>
      <c r="YS1293" s="25">
        <f t="shared" si="1917"/>
        <v>187870.61</v>
      </c>
      <c r="YT1293" s="25">
        <f t="shared" si="1918"/>
        <v>187870.61</v>
      </c>
      <c r="YU1293" s="25">
        <f t="shared" si="1919"/>
        <v>187870.61</v>
      </c>
      <c r="YV1293" s="25">
        <f t="shared" si="1920"/>
        <v>240441</v>
      </c>
      <c r="YW1293" s="25">
        <f t="shared" si="1921"/>
        <v>251171.5</v>
      </c>
      <c r="YX1293" s="25">
        <f t="shared" si="1922"/>
        <v>260708.11</v>
      </c>
      <c r="YY1293" s="25">
        <f t="shared" si="1923"/>
        <v>2094.27</v>
      </c>
      <c r="YZ1293" s="25">
        <f t="shared" si="1924"/>
        <v>1898.8</v>
      </c>
      <c r="ZA1293" s="25">
        <f t="shared" si="1925"/>
        <v>1700.55</v>
      </c>
      <c r="ZB1293" s="25">
        <f t="shared" si="1926"/>
        <v>17552193</v>
      </c>
      <c r="ZC1293" s="25">
        <f t="shared" si="1926"/>
        <v>18335519.5</v>
      </c>
      <c r="ZD1293" s="25">
        <f t="shared" si="1926"/>
        <v>19031692.030000001</v>
      </c>
      <c r="ZE1293" s="25">
        <f t="shared" si="1927"/>
        <v>152881.71</v>
      </c>
      <c r="ZF1293" s="25">
        <f t="shared" si="1927"/>
        <v>138612.4</v>
      </c>
      <c r="ZG1293" s="25">
        <f t="shared" si="1927"/>
        <v>124140.15</v>
      </c>
    </row>
    <row r="1294" spans="1:683" ht="36">
      <c r="A1294" s="8" t="s">
        <v>159</v>
      </c>
      <c r="B1294" s="87" t="s">
        <v>144</v>
      </c>
      <c r="C1294" s="5"/>
      <c r="D1294" s="160"/>
      <c r="E1294" s="76"/>
      <c r="F1294" s="38">
        <f t="shared" si="1477"/>
        <v>107255</v>
      </c>
      <c r="G1294" s="38">
        <f t="shared" si="1477"/>
        <v>107929</v>
      </c>
      <c r="H1294" s="38">
        <f t="shared" si="1477"/>
        <v>108811</v>
      </c>
      <c r="I1294" s="25">
        <f t="shared" si="1478"/>
        <v>2586.2399999999998</v>
      </c>
      <c r="J1294" s="25">
        <f t="shared" si="1478"/>
        <v>2586.2399999999998</v>
      </c>
      <c r="K1294" s="25">
        <f t="shared" si="1478"/>
        <v>2586.2399999999998</v>
      </c>
      <c r="L1294" s="30"/>
      <c r="M1294" s="30"/>
      <c r="N1294" s="30"/>
      <c r="O1294" s="25">
        <f t="shared" si="1479"/>
        <v>0</v>
      </c>
      <c r="P1294" s="25">
        <f t="shared" si="1480"/>
        <v>0</v>
      </c>
      <c r="Q1294" s="25">
        <f t="shared" si="1481"/>
        <v>0</v>
      </c>
      <c r="R1294" s="25">
        <f t="shared" si="1482"/>
        <v>0</v>
      </c>
      <c r="S1294" s="25">
        <f t="shared" si="1483"/>
        <v>0</v>
      </c>
      <c r="T1294" s="25">
        <f t="shared" si="1484"/>
        <v>0</v>
      </c>
      <c r="U1294" s="25">
        <f t="shared" si="1485"/>
        <v>114099.77</v>
      </c>
      <c r="V1294" s="25">
        <f t="shared" si="1486"/>
        <v>120300.67</v>
      </c>
      <c r="W1294" s="25">
        <f t="shared" si="1487"/>
        <v>126179.21</v>
      </c>
      <c r="X1294" s="25">
        <f t="shared" si="1488"/>
        <v>2243.54</v>
      </c>
      <c r="Y1294" s="25">
        <f t="shared" si="1489"/>
        <v>2035.08</v>
      </c>
      <c r="Z1294" s="25">
        <f t="shared" si="1490"/>
        <v>1879.58</v>
      </c>
      <c r="AA1294" s="25">
        <f t="shared" si="1491"/>
        <v>0</v>
      </c>
      <c r="AB1294" s="25">
        <f t="shared" si="1491"/>
        <v>0</v>
      </c>
      <c r="AC1294" s="25">
        <f t="shared" si="1491"/>
        <v>0</v>
      </c>
      <c r="AD1294" s="25">
        <f t="shared" si="1492"/>
        <v>0</v>
      </c>
      <c r="AE1294" s="25">
        <f t="shared" si="1492"/>
        <v>0</v>
      </c>
      <c r="AF1294" s="25">
        <f t="shared" si="1492"/>
        <v>0</v>
      </c>
      <c r="AG1294" s="30"/>
      <c r="AH1294" s="30"/>
      <c r="AI1294" s="30"/>
      <c r="AJ1294" s="25">
        <f t="shared" si="1493"/>
        <v>0</v>
      </c>
      <c r="AK1294" s="25">
        <f t="shared" si="1494"/>
        <v>0</v>
      </c>
      <c r="AL1294" s="25">
        <f t="shared" si="1495"/>
        <v>0</v>
      </c>
      <c r="AM1294" s="25">
        <f t="shared" si="1496"/>
        <v>0</v>
      </c>
      <c r="AN1294" s="25">
        <f t="shared" si="1497"/>
        <v>0</v>
      </c>
      <c r="AO1294" s="25">
        <f t="shared" si="1498"/>
        <v>0</v>
      </c>
      <c r="AP1294" s="25">
        <f t="shared" si="1499"/>
        <v>113436.75</v>
      </c>
      <c r="AQ1294" s="25">
        <f t="shared" si="1500"/>
        <v>119585.36</v>
      </c>
      <c r="AR1294" s="25">
        <f t="shared" si="1501"/>
        <v>125434.09</v>
      </c>
      <c r="AS1294" s="25">
        <f t="shared" si="1502"/>
        <v>2687.75</v>
      </c>
      <c r="AT1294" s="25">
        <f t="shared" si="1503"/>
        <v>2638.53</v>
      </c>
      <c r="AU1294" s="25">
        <f t="shared" si="1504"/>
        <v>2446.35</v>
      </c>
      <c r="AV1294" s="25">
        <f t="shared" si="1505"/>
        <v>0</v>
      </c>
      <c r="AW1294" s="25">
        <f t="shared" si="1505"/>
        <v>0</v>
      </c>
      <c r="AX1294" s="25">
        <f t="shared" si="1505"/>
        <v>0</v>
      </c>
      <c r="AY1294" s="25">
        <f t="shared" si="1506"/>
        <v>0</v>
      </c>
      <c r="AZ1294" s="25">
        <f t="shared" si="1506"/>
        <v>0</v>
      </c>
      <c r="BA1294" s="25">
        <f t="shared" si="1506"/>
        <v>0</v>
      </c>
      <c r="BB1294" s="30"/>
      <c r="BC1294" s="30"/>
      <c r="BD1294" s="30"/>
      <c r="BE1294" s="25">
        <f t="shared" si="1507"/>
        <v>0</v>
      </c>
      <c r="BF1294" s="25">
        <f t="shared" si="1508"/>
        <v>0</v>
      </c>
      <c r="BG1294" s="25">
        <f t="shared" si="1509"/>
        <v>0</v>
      </c>
      <c r="BH1294" s="25">
        <f t="shared" si="1510"/>
        <v>0</v>
      </c>
      <c r="BI1294" s="25">
        <f t="shared" si="1511"/>
        <v>0</v>
      </c>
      <c r="BJ1294" s="25">
        <f t="shared" si="1512"/>
        <v>0</v>
      </c>
      <c r="BK1294" s="25">
        <f t="shared" si="1513"/>
        <v>113143.35</v>
      </c>
      <c r="BL1294" s="25">
        <f t="shared" si="1514"/>
        <v>118891.82</v>
      </c>
      <c r="BM1294" s="25">
        <f t="shared" si="1515"/>
        <v>124316</v>
      </c>
      <c r="BN1294" s="25">
        <f t="shared" si="1516"/>
        <v>1708.08</v>
      </c>
      <c r="BO1294" s="25">
        <f t="shared" si="1517"/>
        <v>1658.84</v>
      </c>
      <c r="BP1294" s="25">
        <f t="shared" si="1518"/>
        <v>1497.67</v>
      </c>
      <c r="BQ1294" s="25">
        <f t="shared" si="1519"/>
        <v>0</v>
      </c>
      <c r="BR1294" s="25">
        <f t="shared" si="1519"/>
        <v>0</v>
      </c>
      <c r="BS1294" s="25">
        <f t="shared" si="1519"/>
        <v>0</v>
      </c>
      <c r="BT1294" s="25">
        <f t="shared" si="1520"/>
        <v>0</v>
      </c>
      <c r="BU1294" s="25">
        <f t="shared" si="1520"/>
        <v>0</v>
      </c>
      <c r="BV1294" s="25">
        <f t="shared" si="1520"/>
        <v>0</v>
      </c>
      <c r="BW1294" s="30"/>
      <c r="BX1294" s="30"/>
      <c r="BY1294" s="30"/>
      <c r="BZ1294" s="25">
        <f t="shared" si="1521"/>
        <v>0</v>
      </c>
      <c r="CA1294" s="25">
        <f t="shared" si="1522"/>
        <v>0</v>
      </c>
      <c r="CB1294" s="25">
        <f t="shared" si="1523"/>
        <v>0</v>
      </c>
      <c r="CC1294" s="25">
        <f t="shared" si="1524"/>
        <v>0</v>
      </c>
      <c r="CD1294" s="25">
        <f t="shared" si="1525"/>
        <v>0</v>
      </c>
      <c r="CE1294" s="25">
        <f t="shared" si="1526"/>
        <v>0</v>
      </c>
      <c r="CF1294" s="25">
        <f t="shared" si="1527"/>
        <v>113145.56</v>
      </c>
      <c r="CG1294" s="25">
        <f t="shared" si="1528"/>
        <v>119050.83</v>
      </c>
      <c r="CH1294" s="25">
        <f t="shared" si="1529"/>
        <v>124685.23</v>
      </c>
      <c r="CI1294" s="25">
        <f t="shared" si="1530"/>
        <v>2556.65</v>
      </c>
      <c r="CJ1294" s="25">
        <f t="shared" si="1531"/>
        <v>2298.5700000000002</v>
      </c>
      <c r="CK1294" s="25">
        <f t="shared" si="1532"/>
        <v>2152.44</v>
      </c>
      <c r="CL1294" s="25">
        <f t="shared" si="1533"/>
        <v>0</v>
      </c>
      <c r="CM1294" s="25">
        <f t="shared" si="1533"/>
        <v>0</v>
      </c>
      <c r="CN1294" s="25">
        <f t="shared" si="1533"/>
        <v>0</v>
      </c>
      <c r="CO1294" s="25">
        <f t="shared" si="1534"/>
        <v>0</v>
      </c>
      <c r="CP1294" s="25">
        <f t="shared" si="1534"/>
        <v>0</v>
      </c>
      <c r="CQ1294" s="25">
        <f t="shared" si="1534"/>
        <v>0</v>
      </c>
      <c r="CR1294" s="30"/>
      <c r="CS1294" s="30"/>
      <c r="CT1294" s="30"/>
      <c r="CU1294" s="25">
        <f t="shared" si="1535"/>
        <v>0</v>
      </c>
      <c r="CV1294" s="25">
        <f t="shared" si="1536"/>
        <v>0</v>
      </c>
      <c r="CW1294" s="25">
        <f t="shared" si="1537"/>
        <v>0</v>
      </c>
      <c r="CX1294" s="25">
        <f t="shared" si="1538"/>
        <v>0</v>
      </c>
      <c r="CY1294" s="25">
        <f t="shared" si="1539"/>
        <v>0</v>
      </c>
      <c r="CZ1294" s="25">
        <f t="shared" si="1540"/>
        <v>0</v>
      </c>
      <c r="DA1294" s="25">
        <f t="shared" si="1541"/>
        <v>112582.26</v>
      </c>
      <c r="DB1294" s="25">
        <f t="shared" si="1542"/>
        <v>117999.16</v>
      </c>
      <c r="DC1294" s="25">
        <f t="shared" si="1543"/>
        <v>123195.68</v>
      </c>
      <c r="DD1294" s="25">
        <f t="shared" si="1544"/>
        <v>1604.87</v>
      </c>
      <c r="DE1294" s="25">
        <f t="shared" si="1545"/>
        <v>1410.13</v>
      </c>
      <c r="DF1294" s="25">
        <f t="shared" si="1546"/>
        <v>1288.45</v>
      </c>
      <c r="DG1294" s="25">
        <f t="shared" si="1547"/>
        <v>0</v>
      </c>
      <c r="DH1294" s="25">
        <f t="shared" si="1547"/>
        <v>0</v>
      </c>
      <c r="DI1294" s="25">
        <f t="shared" si="1547"/>
        <v>0</v>
      </c>
      <c r="DJ1294" s="25">
        <f t="shared" si="1548"/>
        <v>0</v>
      </c>
      <c r="DK1294" s="25">
        <f t="shared" si="1548"/>
        <v>0</v>
      </c>
      <c r="DL1294" s="25">
        <f t="shared" si="1548"/>
        <v>0</v>
      </c>
      <c r="DM1294" s="30"/>
      <c r="DN1294" s="30"/>
      <c r="DO1294" s="30"/>
      <c r="DP1294" s="25">
        <f t="shared" si="1549"/>
        <v>0</v>
      </c>
      <c r="DQ1294" s="25">
        <f t="shared" si="1550"/>
        <v>0</v>
      </c>
      <c r="DR1294" s="25">
        <f t="shared" si="1551"/>
        <v>0</v>
      </c>
      <c r="DS1294" s="25">
        <f t="shared" si="1552"/>
        <v>0</v>
      </c>
      <c r="DT1294" s="25">
        <f t="shared" si="1553"/>
        <v>0</v>
      </c>
      <c r="DU1294" s="25">
        <f t="shared" si="1554"/>
        <v>0</v>
      </c>
      <c r="DV1294" s="25">
        <f t="shared" si="1555"/>
        <v>113448.04</v>
      </c>
      <c r="DW1294" s="25">
        <f t="shared" si="1556"/>
        <v>119601.92</v>
      </c>
      <c r="DX1294" s="25">
        <f t="shared" si="1557"/>
        <v>125452.07</v>
      </c>
      <c r="DY1294" s="25">
        <f t="shared" si="1558"/>
        <v>2323.5500000000002</v>
      </c>
      <c r="DZ1294" s="25">
        <f t="shared" si="1559"/>
        <v>1939.66</v>
      </c>
      <c r="EA1294" s="25">
        <f t="shared" si="1560"/>
        <v>1785.18</v>
      </c>
      <c r="EB1294" s="25">
        <f t="shared" si="1561"/>
        <v>0</v>
      </c>
      <c r="EC1294" s="25">
        <f t="shared" si="1561"/>
        <v>0</v>
      </c>
      <c r="ED1294" s="25">
        <f t="shared" si="1561"/>
        <v>0</v>
      </c>
      <c r="EE1294" s="25">
        <f t="shared" si="1562"/>
        <v>0</v>
      </c>
      <c r="EF1294" s="25">
        <f t="shared" si="1562"/>
        <v>0</v>
      </c>
      <c r="EG1294" s="25">
        <f t="shared" si="1562"/>
        <v>0</v>
      </c>
      <c r="EH1294" s="30"/>
      <c r="EI1294" s="30"/>
      <c r="EJ1294" s="30"/>
      <c r="EK1294" s="25">
        <f t="shared" si="1563"/>
        <v>0</v>
      </c>
      <c r="EL1294" s="25">
        <f t="shared" si="1564"/>
        <v>0</v>
      </c>
      <c r="EM1294" s="25">
        <f t="shared" si="1565"/>
        <v>0</v>
      </c>
      <c r="EN1294" s="25">
        <f t="shared" si="1566"/>
        <v>0</v>
      </c>
      <c r="EO1294" s="25">
        <f t="shared" si="1567"/>
        <v>0</v>
      </c>
      <c r="EP1294" s="25">
        <f t="shared" si="1568"/>
        <v>0</v>
      </c>
      <c r="EQ1294" s="25">
        <f t="shared" si="1569"/>
        <v>113680.77</v>
      </c>
      <c r="ER1294" s="25">
        <f t="shared" si="1570"/>
        <v>120035.94</v>
      </c>
      <c r="ES1294" s="25">
        <f t="shared" si="1571"/>
        <v>126068.63</v>
      </c>
      <c r="ET1294" s="25">
        <f t="shared" si="1572"/>
        <v>2031.32</v>
      </c>
      <c r="EU1294" s="25">
        <f t="shared" si="1573"/>
        <v>1769.99</v>
      </c>
      <c r="EV1294" s="25">
        <f t="shared" si="1574"/>
        <v>1601.09</v>
      </c>
      <c r="EW1294" s="25">
        <f t="shared" si="1575"/>
        <v>0</v>
      </c>
      <c r="EX1294" s="25">
        <f t="shared" si="1575"/>
        <v>0</v>
      </c>
      <c r="EY1294" s="25">
        <f t="shared" si="1575"/>
        <v>0</v>
      </c>
      <c r="EZ1294" s="25">
        <f t="shared" si="1576"/>
        <v>0</v>
      </c>
      <c r="FA1294" s="25">
        <f t="shared" si="1576"/>
        <v>0</v>
      </c>
      <c r="FB1294" s="25">
        <f t="shared" si="1576"/>
        <v>0</v>
      </c>
      <c r="FC1294" s="30">
        <v>2</v>
      </c>
      <c r="FD1294" s="30">
        <v>2</v>
      </c>
      <c r="FE1294" s="30">
        <v>2</v>
      </c>
      <c r="FF1294" s="25">
        <f t="shared" si="1577"/>
        <v>214510</v>
      </c>
      <c r="FG1294" s="25">
        <f t="shared" si="1578"/>
        <v>215858</v>
      </c>
      <c r="FH1294" s="25">
        <f t="shared" si="1579"/>
        <v>217622</v>
      </c>
      <c r="FI1294" s="25">
        <f t="shared" si="1580"/>
        <v>5172.4799999999996</v>
      </c>
      <c r="FJ1294" s="25">
        <f t="shared" si="1581"/>
        <v>5172.4799999999996</v>
      </c>
      <c r="FK1294" s="25">
        <f t="shared" si="1582"/>
        <v>5172.4799999999996</v>
      </c>
      <c r="FL1294" s="25">
        <f t="shared" si="1583"/>
        <v>114186.67</v>
      </c>
      <c r="FM1294" s="25">
        <f t="shared" si="1584"/>
        <v>119696.79</v>
      </c>
      <c r="FN1294" s="25">
        <f t="shared" si="1585"/>
        <v>124949.58</v>
      </c>
      <c r="FO1294" s="25">
        <f t="shared" si="1586"/>
        <v>1111.8</v>
      </c>
      <c r="FP1294" s="25">
        <f t="shared" si="1587"/>
        <v>1246.32</v>
      </c>
      <c r="FQ1294" s="25">
        <f t="shared" si="1588"/>
        <v>1090.01</v>
      </c>
      <c r="FR1294" s="25">
        <f t="shared" si="1589"/>
        <v>228373.34</v>
      </c>
      <c r="FS1294" s="25">
        <f t="shared" si="1589"/>
        <v>239393.58</v>
      </c>
      <c r="FT1294" s="25">
        <f t="shared" si="1589"/>
        <v>249899.16</v>
      </c>
      <c r="FU1294" s="25">
        <f t="shared" si="1590"/>
        <v>2223.6</v>
      </c>
      <c r="FV1294" s="25">
        <f t="shared" si="1590"/>
        <v>2492.64</v>
      </c>
      <c r="FW1294" s="25">
        <f t="shared" si="1590"/>
        <v>2180.02</v>
      </c>
      <c r="FX1294" s="30"/>
      <c r="FY1294" s="30"/>
      <c r="FZ1294" s="30"/>
      <c r="GA1294" s="25">
        <f t="shared" si="1591"/>
        <v>0</v>
      </c>
      <c r="GB1294" s="25">
        <f t="shared" si="1592"/>
        <v>0</v>
      </c>
      <c r="GC1294" s="25">
        <f t="shared" si="1593"/>
        <v>0</v>
      </c>
      <c r="GD1294" s="25">
        <f t="shared" si="1594"/>
        <v>0</v>
      </c>
      <c r="GE1294" s="25">
        <f t="shared" si="1595"/>
        <v>0</v>
      </c>
      <c r="GF1294" s="25">
        <f t="shared" si="1596"/>
        <v>0</v>
      </c>
      <c r="GG1294" s="25">
        <f t="shared" si="1597"/>
        <v>112629.37</v>
      </c>
      <c r="GH1294" s="25">
        <f t="shared" si="1598"/>
        <v>118040.68</v>
      </c>
      <c r="GI1294" s="25">
        <f t="shared" si="1599"/>
        <v>123210.8</v>
      </c>
      <c r="GJ1294" s="25">
        <f t="shared" si="1600"/>
        <v>2332.0700000000002</v>
      </c>
      <c r="GK1294" s="25">
        <f t="shared" si="1601"/>
        <v>2061.8200000000002</v>
      </c>
      <c r="GL1294" s="25">
        <f t="shared" si="1602"/>
        <v>1828.52</v>
      </c>
      <c r="GM1294" s="25">
        <f t="shared" si="1603"/>
        <v>0</v>
      </c>
      <c r="GN1294" s="25">
        <f t="shared" si="1603"/>
        <v>0</v>
      </c>
      <c r="GO1294" s="25">
        <f t="shared" si="1603"/>
        <v>0</v>
      </c>
      <c r="GP1294" s="25">
        <f t="shared" si="1604"/>
        <v>0</v>
      </c>
      <c r="GQ1294" s="25">
        <f t="shared" si="1604"/>
        <v>0</v>
      </c>
      <c r="GR1294" s="25">
        <f t="shared" si="1604"/>
        <v>0</v>
      </c>
      <c r="GS1294" s="30">
        <v>4</v>
      </c>
      <c r="GT1294" s="30">
        <v>4</v>
      </c>
      <c r="GU1294" s="30">
        <v>4</v>
      </c>
      <c r="GV1294" s="25">
        <f t="shared" si="1605"/>
        <v>429020</v>
      </c>
      <c r="GW1294" s="25">
        <f t="shared" si="1606"/>
        <v>431716</v>
      </c>
      <c r="GX1294" s="25">
        <f t="shared" si="1607"/>
        <v>435244</v>
      </c>
      <c r="GY1294" s="25">
        <f t="shared" si="1608"/>
        <v>10344.959999999999</v>
      </c>
      <c r="GZ1294" s="25">
        <f t="shared" si="1609"/>
        <v>10344.959999999999</v>
      </c>
      <c r="HA1294" s="25">
        <f t="shared" si="1610"/>
        <v>10344.959999999999</v>
      </c>
      <c r="HB1294" s="25">
        <f t="shared" si="1611"/>
        <v>114184.93</v>
      </c>
      <c r="HC1294" s="25">
        <f t="shared" si="1612"/>
        <v>119812.26</v>
      </c>
      <c r="HD1294" s="25">
        <f t="shared" si="1613"/>
        <v>125207.92</v>
      </c>
      <c r="HE1294" s="25">
        <f t="shared" si="1614"/>
        <v>2082.89</v>
      </c>
      <c r="HF1294" s="25">
        <f t="shared" si="1615"/>
        <v>1737.87</v>
      </c>
      <c r="HG1294" s="25">
        <f t="shared" si="1616"/>
        <v>1514.02</v>
      </c>
      <c r="HH1294" s="25">
        <f t="shared" si="1617"/>
        <v>456739.72</v>
      </c>
      <c r="HI1294" s="25">
        <f t="shared" si="1617"/>
        <v>479249.04</v>
      </c>
      <c r="HJ1294" s="25">
        <f t="shared" si="1617"/>
        <v>500831.68</v>
      </c>
      <c r="HK1294" s="25">
        <f t="shared" si="1618"/>
        <v>8331.56</v>
      </c>
      <c r="HL1294" s="25">
        <f t="shared" si="1618"/>
        <v>6951.48</v>
      </c>
      <c r="HM1294" s="25">
        <f t="shared" si="1618"/>
        <v>6056.08</v>
      </c>
      <c r="HN1294" s="30"/>
      <c r="HO1294" s="30"/>
      <c r="HP1294" s="30"/>
      <c r="HQ1294" s="25">
        <f t="shared" si="1619"/>
        <v>0</v>
      </c>
      <c r="HR1294" s="25">
        <f t="shared" si="1620"/>
        <v>0</v>
      </c>
      <c r="HS1294" s="25">
        <f t="shared" si="1621"/>
        <v>0</v>
      </c>
      <c r="HT1294" s="25">
        <f t="shared" si="1622"/>
        <v>0</v>
      </c>
      <c r="HU1294" s="25">
        <f t="shared" si="1623"/>
        <v>0</v>
      </c>
      <c r="HV1294" s="25">
        <f t="shared" si="1624"/>
        <v>0</v>
      </c>
      <c r="HW1294" s="25">
        <f t="shared" si="1625"/>
        <v>113469.39</v>
      </c>
      <c r="HX1294" s="25">
        <f t="shared" si="1626"/>
        <v>119589.6</v>
      </c>
      <c r="HY1294" s="25">
        <f t="shared" si="1627"/>
        <v>125386.96</v>
      </c>
      <c r="HZ1294" s="25">
        <f t="shared" si="1628"/>
        <v>2032.57</v>
      </c>
      <c r="IA1294" s="25">
        <f t="shared" si="1629"/>
        <v>1931.51</v>
      </c>
      <c r="IB1294" s="25">
        <f t="shared" si="1630"/>
        <v>1740.05</v>
      </c>
      <c r="IC1294" s="25">
        <f t="shared" si="1631"/>
        <v>0</v>
      </c>
      <c r="ID1294" s="25">
        <f t="shared" si="1631"/>
        <v>0</v>
      </c>
      <c r="IE1294" s="25">
        <f t="shared" si="1631"/>
        <v>0</v>
      </c>
      <c r="IF1294" s="25">
        <f t="shared" si="1632"/>
        <v>0</v>
      </c>
      <c r="IG1294" s="25">
        <f t="shared" si="1632"/>
        <v>0</v>
      </c>
      <c r="IH1294" s="25">
        <f t="shared" si="1632"/>
        <v>0</v>
      </c>
      <c r="II1294" s="30"/>
      <c r="IJ1294" s="30"/>
      <c r="IK1294" s="30"/>
      <c r="IL1294" s="25">
        <f t="shared" si="1633"/>
        <v>0</v>
      </c>
      <c r="IM1294" s="25">
        <f t="shared" si="1634"/>
        <v>0</v>
      </c>
      <c r="IN1294" s="25">
        <f t="shared" si="1635"/>
        <v>0</v>
      </c>
      <c r="IO1294" s="25">
        <f t="shared" si="1636"/>
        <v>0</v>
      </c>
      <c r="IP1294" s="25">
        <f t="shared" si="1637"/>
        <v>0</v>
      </c>
      <c r="IQ1294" s="25">
        <f t="shared" si="1638"/>
        <v>0</v>
      </c>
      <c r="IR1294" s="25">
        <f t="shared" si="1639"/>
        <v>112176.18</v>
      </c>
      <c r="IS1294" s="25">
        <f t="shared" si="1640"/>
        <v>117278.94</v>
      </c>
      <c r="IT1294" s="25">
        <f t="shared" si="1641"/>
        <v>122204.2</v>
      </c>
      <c r="IU1294" s="25">
        <f t="shared" si="1642"/>
        <v>6562.74</v>
      </c>
      <c r="IV1294" s="25">
        <f t="shared" si="1643"/>
        <v>5881.98</v>
      </c>
      <c r="IW1294" s="25">
        <f t="shared" si="1644"/>
        <v>5570.53</v>
      </c>
      <c r="IX1294" s="25">
        <f t="shared" si="1645"/>
        <v>0</v>
      </c>
      <c r="IY1294" s="25">
        <f t="shared" si="1645"/>
        <v>0</v>
      </c>
      <c r="IZ1294" s="25">
        <f t="shared" si="1645"/>
        <v>0</v>
      </c>
      <c r="JA1294" s="25">
        <f t="shared" si="1646"/>
        <v>0</v>
      </c>
      <c r="JB1294" s="25">
        <f t="shared" si="1646"/>
        <v>0</v>
      </c>
      <c r="JC1294" s="25">
        <f t="shared" si="1646"/>
        <v>0</v>
      </c>
      <c r="JD1294" s="30"/>
      <c r="JE1294" s="30"/>
      <c r="JF1294" s="30"/>
      <c r="JG1294" s="25">
        <f t="shared" si="1647"/>
        <v>0</v>
      </c>
      <c r="JH1294" s="25">
        <f t="shared" si="1648"/>
        <v>0</v>
      </c>
      <c r="JI1294" s="25">
        <f t="shared" si="1649"/>
        <v>0</v>
      </c>
      <c r="JJ1294" s="25">
        <f t="shared" si="1650"/>
        <v>0</v>
      </c>
      <c r="JK1294" s="25">
        <f t="shared" si="1651"/>
        <v>0</v>
      </c>
      <c r="JL1294" s="25">
        <f t="shared" si="1652"/>
        <v>0</v>
      </c>
      <c r="JM1294" s="25">
        <f t="shared" si="1653"/>
        <v>113012.27</v>
      </c>
      <c r="JN1294" s="25">
        <f t="shared" si="1654"/>
        <v>118813.83</v>
      </c>
      <c r="JO1294" s="25">
        <f t="shared" si="1655"/>
        <v>124363.68</v>
      </c>
      <c r="JP1294" s="25">
        <f t="shared" si="1656"/>
        <v>1725.2</v>
      </c>
      <c r="JQ1294" s="25">
        <f t="shared" si="1657"/>
        <v>1506.51</v>
      </c>
      <c r="JR1294" s="25">
        <f t="shared" si="1658"/>
        <v>1315.15</v>
      </c>
      <c r="JS1294" s="25">
        <f t="shared" si="1659"/>
        <v>0</v>
      </c>
      <c r="JT1294" s="25">
        <f t="shared" si="1659"/>
        <v>0</v>
      </c>
      <c r="JU1294" s="25">
        <f t="shared" si="1659"/>
        <v>0</v>
      </c>
      <c r="JV1294" s="25">
        <f t="shared" si="1660"/>
        <v>0</v>
      </c>
      <c r="JW1294" s="25">
        <f t="shared" si="1660"/>
        <v>0</v>
      </c>
      <c r="JX1294" s="25">
        <f t="shared" si="1660"/>
        <v>0</v>
      </c>
      <c r="JY1294" s="30">
        <v>1</v>
      </c>
      <c r="JZ1294" s="30">
        <v>1</v>
      </c>
      <c r="KA1294" s="30">
        <v>1</v>
      </c>
      <c r="KB1294" s="25">
        <f t="shared" si="1661"/>
        <v>107255</v>
      </c>
      <c r="KC1294" s="25">
        <f t="shared" si="1662"/>
        <v>107929</v>
      </c>
      <c r="KD1294" s="25">
        <f t="shared" si="1663"/>
        <v>108811</v>
      </c>
      <c r="KE1294" s="25">
        <f t="shared" si="1664"/>
        <v>2586.2399999999998</v>
      </c>
      <c r="KF1294" s="25">
        <f t="shared" si="1665"/>
        <v>2586.2399999999998</v>
      </c>
      <c r="KG1294" s="25">
        <f t="shared" si="1666"/>
        <v>2586.2399999999998</v>
      </c>
      <c r="KH1294" s="25">
        <f t="shared" si="1667"/>
        <v>113071.53</v>
      </c>
      <c r="KI1294" s="25">
        <f t="shared" si="1668"/>
        <v>119172.26</v>
      </c>
      <c r="KJ1294" s="25">
        <f t="shared" si="1669"/>
        <v>124986.12</v>
      </c>
      <c r="KK1294" s="25">
        <f t="shared" si="1670"/>
        <v>1497.38</v>
      </c>
      <c r="KL1294" s="25">
        <f t="shared" si="1671"/>
        <v>1344.11</v>
      </c>
      <c r="KM1294" s="25">
        <f t="shared" si="1672"/>
        <v>1193.79</v>
      </c>
      <c r="KN1294" s="25">
        <f t="shared" si="1673"/>
        <v>113071.53</v>
      </c>
      <c r="KO1294" s="25">
        <f t="shared" si="1673"/>
        <v>119172.26</v>
      </c>
      <c r="KP1294" s="25">
        <f t="shared" si="1673"/>
        <v>124986.12</v>
      </c>
      <c r="KQ1294" s="25">
        <f t="shared" si="1674"/>
        <v>1497.38</v>
      </c>
      <c r="KR1294" s="25">
        <f t="shared" si="1674"/>
        <v>1344.11</v>
      </c>
      <c r="KS1294" s="25">
        <f t="shared" si="1674"/>
        <v>1193.79</v>
      </c>
      <c r="KT1294" s="30">
        <v>1</v>
      </c>
      <c r="KU1294" s="30">
        <v>1</v>
      </c>
      <c r="KV1294" s="30">
        <v>1</v>
      </c>
      <c r="KW1294" s="25">
        <f t="shared" si="1675"/>
        <v>107255</v>
      </c>
      <c r="KX1294" s="25">
        <f t="shared" si="1676"/>
        <v>107929</v>
      </c>
      <c r="KY1294" s="25">
        <f t="shared" si="1677"/>
        <v>108811</v>
      </c>
      <c r="KZ1294" s="25">
        <f t="shared" si="1678"/>
        <v>2586.2399999999998</v>
      </c>
      <c r="LA1294" s="25">
        <f t="shared" si="1679"/>
        <v>2586.2399999999998</v>
      </c>
      <c r="LB1294" s="25">
        <f t="shared" si="1680"/>
        <v>2586.2399999999998</v>
      </c>
      <c r="LC1294" s="25">
        <f t="shared" si="1681"/>
        <v>113472.06</v>
      </c>
      <c r="LD1294" s="25">
        <f t="shared" si="1682"/>
        <v>119862.2</v>
      </c>
      <c r="LE1294" s="25">
        <f t="shared" si="1683"/>
        <v>125942.67</v>
      </c>
      <c r="LF1294" s="25">
        <f t="shared" si="1684"/>
        <v>2969.73</v>
      </c>
      <c r="LG1294" s="25">
        <f t="shared" si="1685"/>
        <v>2862.96</v>
      </c>
      <c r="LH1294" s="25">
        <f t="shared" si="1686"/>
        <v>2515.87</v>
      </c>
      <c r="LI1294" s="25">
        <f t="shared" si="1687"/>
        <v>113472.06</v>
      </c>
      <c r="LJ1294" s="25">
        <f t="shared" si="1687"/>
        <v>119862.2</v>
      </c>
      <c r="LK1294" s="25">
        <f t="shared" si="1687"/>
        <v>125942.67</v>
      </c>
      <c r="LL1294" s="25">
        <f t="shared" si="1688"/>
        <v>2969.73</v>
      </c>
      <c r="LM1294" s="25">
        <f t="shared" si="1688"/>
        <v>2862.96</v>
      </c>
      <c r="LN1294" s="25">
        <f t="shared" si="1688"/>
        <v>2515.87</v>
      </c>
      <c r="LO1294" s="30">
        <v>3</v>
      </c>
      <c r="LP1294" s="30">
        <v>3</v>
      </c>
      <c r="LQ1294" s="30">
        <v>3</v>
      </c>
      <c r="LR1294" s="25">
        <f t="shared" si="1689"/>
        <v>321765</v>
      </c>
      <c r="LS1294" s="25">
        <f t="shared" si="1690"/>
        <v>323787</v>
      </c>
      <c r="LT1294" s="25">
        <f t="shared" si="1691"/>
        <v>326433</v>
      </c>
      <c r="LU1294" s="25">
        <f t="shared" si="1692"/>
        <v>7758.72</v>
      </c>
      <c r="LV1294" s="25">
        <f t="shared" si="1693"/>
        <v>7758.72</v>
      </c>
      <c r="LW1294" s="25">
        <f t="shared" si="1694"/>
        <v>7758.72</v>
      </c>
      <c r="LX1294" s="25">
        <f t="shared" si="1695"/>
        <v>111480.35</v>
      </c>
      <c r="LY1294" s="25">
        <f t="shared" si="1696"/>
        <v>116943.58</v>
      </c>
      <c r="LZ1294" s="25">
        <f t="shared" si="1697"/>
        <v>122188.22</v>
      </c>
      <c r="MA1294" s="25">
        <f t="shared" si="1698"/>
        <v>1839.78</v>
      </c>
      <c r="MB1294" s="25">
        <f t="shared" si="1699"/>
        <v>1639.61</v>
      </c>
      <c r="MC1294" s="25">
        <f t="shared" si="1700"/>
        <v>1520.81</v>
      </c>
      <c r="MD1294" s="25">
        <f t="shared" si="1701"/>
        <v>334441.05</v>
      </c>
      <c r="ME1294" s="25">
        <f t="shared" si="1701"/>
        <v>350830.74</v>
      </c>
      <c r="MF1294" s="25">
        <f t="shared" si="1701"/>
        <v>366564.66</v>
      </c>
      <c r="MG1294" s="25">
        <f t="shared" si="1702"/>
        <v>5519.34</v>
      </c>
      <c r="MH1294" s="25">
        <f t="shared" si="1702"/>
        <v>4918.83</v>
      </c>
      <c r="MI1294" s="25">
        <f t="shared" si="1702"/>
        <v>4562.43</v>
      </c>
      <c r="MJ1294" s="30"/>
      <c r="MK1294" s="30"/>
      <c r="ML1294" s="30"/>
      <c r="MM1294" s="25">
        <f t="shared" si="1703"/>
        <v>0</v>
      </c>
      <c r="MN1294" s="25">
        <f t="shared" si="1704"/>
        <v>0</v>
      </c>
      <c r="MO1294" s="25">
        <f t="shared" si="1705"/>
        <v>0</v>
      </c>
      <c r="MP1294" s="25">
        <f t="shared" si="1706"/>
        <v>0</v>
      </c>
      <c r="MQ1294" s="25">
        <f t="shared" si="1707"/>
        <v>0</v>
      </c>
      <c r="MR1294" s="25">
        <f t="shared" si="1708"/>
        <v>0</v>
      </c>
      <c r="MS1294" s="25">
        <f t="shared" si="1709"/>
        <v>113136.36</v>
      </c>
      <c r="MT1294" s="25">
        <f t="shared" si="1710"/>
        <v>119021.88</v>
      </c>
      <c r="MU1294" s="25">
        <f t="shared" si="1711"/>
        <v>124633.25</v>
      </c>
      <c r="MV1294" s="25">
        <f t="shared" si="1712"/>
        <v>2173.56</v>
      </c>
      <c r="MW1294" s="25">
        <f t="shared" si="1713"/>
        <v>1805.02</v>
      </c>
      <c r="MX1294" s="25">
        <f t="shared" si="1714"/>
        <v>1555.53</v>
      </c>
      <c r="MY1294" s="25">
        <f t="shared" si="1715"/>
        <v>0</v>
      </c>
      <c r="MZ1294" s="25">
        <f t="shared" si="1715"/>
        <v>0</v>
      </c>
      <c r="NA1294" s="25">
        <f t="shared" si="1715"/>
        <v>0</v>
      </c>
      <c r="NB1294" s="25">
        <f t="shared" si="1716"/>
        <v>0</v>
      </c>
      <c r="NC1294" s="25">
        <f t="shared" si="1716"/>
        <v>0</v>
      </c>
      <c r="ND1294" s="25">
        <f t="shared" si="1716"/>
        <v>0</v>
      </c>
      <c r="NE1294" s="30"/>
      <c r="NF1294" s="30"/>
      <c r="NG1294" s="30"/>
      <c r="NH1294" s="25">
        <f t="shared" si="1717"/>
        <v>0</v>
      </c>
      <c r="NI1294" s="25">
        <f t="shared" si="1718"/>
        <v>0</v>
      </c>
      <c r="NJ1294" s="25">
        <f t="shared" si="1719"/>
        <v>0</v>
      </c>
      <c r="NK1294" s="25">
        <f t="shared" si="1720"/>
        <v>0</v>
      </c>
      <c r="NL1294" s="25">
        <f t="shared" si="1721"/>
        <v>0</v>
      </c>
      <c r="NM1294" s="25">
        <f t="shared" si="1722"/>
        <v>0</v>
      </c>
      <c r="NN1294" s="25">
        <f t="shared" si="1723"/>
        <v>112473.31</v>
      </c>
      <c r="NO1294" s="25">
        <f t="shared" si="1724"/>
        <v>117961.45</v>
      </c>
      <c r="NP1294" s="25">
        <f t="shared" si="1725"/>
        <v>123215.42</v>
      </c>
      <c r="NQ1294" s="25">
        <f t="shared" si="1726"/>
        <v>2448.5100000000002</v>
      </c>
      <c r="NR1294" s="25">
        <f t="shared" si="1727"/>
        <v>2185.7399999999998</v>
      </c>
      <c r="NS1294" s="25">
        <f t="shared" si="1728"/>
        <v>1973.8</v>
      </c>
      <c r="NT1294" s="25">
        <f t="shared" si="1729"/>
        <v>0</v>
      </c>
      <c r="NU1294" s="25">
        <f t="shared" si="1729"/>
        <v>0</v>
      </c>
      <c r="NV1294" s="25">
        <f t="shared" si="1729"/>
        <v>0</v>
      </c>
      <c r="NW1294" s="25">
        <f t="shared" si="1730"/>
        <v>0</v>
      </c>
      <c r="NX1294" s="25">
        <f t="shared" si="1730"/>
        <v>0</v>
      </c>
      <c r="NY1294" s="25">
        <f t="shared" si="1730"/>
        <v>0</v>
      </c>
      <c r="NZ1294" s="30">
        <v>4</v>
      </c>
      <c r="OA1294" s="30">
        <v>4</v>
      </c>
      <c r="OB1294" s="30">
        <v>4</v>
      </c>
      <c r="OC1294" s="25">
        <f t="shared" si="1731"/>
        <v>429020</v>
      </c>
      <c r="OD1294" s="25">
        <f t="shared" si="1732"/>
        <v>431716</v>
      </c>
      <c r="OE1294" s="25">
        <f t="shared" si="1733"/>
        <v>435244</v>
      </c>
      <c r="OF1294" s="25">
        <f t="shared" si="1734"/>
        <v>10344.959999999999</v>
      </c>
      <c r="OG1294" s="25">
        <f t="shared" si="1735"/>
        <v>10344.959999999999</v>
      </c>
      <c r="OH1294" s="25">
        <f t="shared" si="1736"/>
        <v>10344.959999999999</v>
      </c>
      <c r="OI1294" s="25">
        <f t="shared" si="1737"/>
        <v>112155.93</v>
      </c>
      <c r="OJ1294" s="25">
        <f t="shared" si="1738"/>
        <v>118368.7</v>
      </c>
      <c r="OK1294" s="25">
        <f t="shared" si="1739"/>
        <v>124286.36</v>
      </c>
      <c r="OL1294" s="25">
        <f t="shared" si="1740"/>
        <v>2631.2</v>
      </c>
      <c r="OM1294" s="25">
        <f t="shared" si="1741"/>
        <v>2425.9299999999998</v>
      </c>
      <c r="ON1294" s="25">
        <f t="shared" si="1742"/>
        <v>2270.91</v>
      </c>
      <c r="OO1294" s="25">
        <f t="shared" si="1743"/>
        <v>448623.72</v>
      </c>
      <c r="OP1294" s="25">
        <f t="shared" si="1743"/>
        <v>473474.8</v>
      </c>
      <c r="OQ1294" s="25">
        <f t="shared" si="1743"/>
        <v>497145.44</v>
      </c>
      <c r="OR1294" s="25">
        <f t="shared" si="1744"/>
        <v>10524.8</v>
      </c>
      <c r="OS1294" s="25">
        <f t="shared" si="1744"/>
        <v>9703.7199999999993</v>
      </c>
      <c r="OT1294" s="25">
        <f t="shared" si="1744"/>
        <v>9083.64</v>
      </c>
      <c r="OU1294" s="30"/>
      <c r="OV1294" s="30"/>
      <c r="OW1294" s="30"/>
      <c r="OX1294" s="25">
        <f t="shared" si="1745"/>
        <v>0</v>
      </c>
      <c r="OY1294" s="25">
        <f t="shared" si="1746"/>
        <v>0</v>
      </c>
      <c r="OZ1294" s="25">
        <f t="shared" si="1747"/>
        <v>0</v>
      </c>
      <c r="PA1294" s="25">
        <f t="shared" si="1748"/>
        <v>0</v>
      </c>
      <c r="PB1294" s="25">
        <f t="shared" si="1749"/>
        <v>0</v>
      </c>
      <c r="PC1294" s="25">
        <f t="shared" si="1750"/>
        <v>0</v>
      </c>
      <c r="PD1294" s="25">
        <f t="shared" si="1751"/>
        <v>113360.42</v>
      </c>
      <c r="PE1294" s="25">
        <f t="shared" si="1752"/>
        <v>119422.13</v>
      </c>
      <c r="PF1294" s="25">
        <f t="shared" si="1753"/>
        <v>125181.59</v>
      </c>
      <c r="PG1294" s="25">
        <f t="shared" si="1754"/>
        <v>2218.19</v>
      </c>
      <c r="PH1294" s="25">
        <f t="shared" si="1755"/>
        <v>2044.02</v>
      </c>
      <c r="PI1294" s="25">
        <f t="shared" si="1756"/>
        <v>1758.99</v>
      </c>
      <c r="PJ1294" s="25">
        <f t="shared" si="1757"/>
        <v>0</v>
      </c>
      <c r="PK1294" s="25">
        <f t="shared" si="1757"/>
        <v>0</v>
      </c>
      <c r="PL1294" s="25">
        <f t="shared" si="1757"/>
        <v>0</v>
      </c>
      <c r="PM1294" s="25">
        <f t="shared" si="1758"/>
        <v>0</v>
      </c>
      <c r="PN1294" s="25">
        <f t="shared" si="1758"/>
        <v>0</v>
      </c>
      <c r="PO1294" s="25">
        <f t="shared" si="1758"/>
        <v>0</v>
      </c>
      <c r="PP1294" s="30"/>
      <c r="PQ1294" s="30"/>
      <c r="PR1294" s="30"/>
      <c r="PS1294" s="25">
        <f t="shared" si="1759"/>
        <v>0</v>
      </c>
      <c r="PT1294" s="25">
        <f t="shared" si="1760"/>
        <v>0</v>
      </c>
      <c r="PU1294" s="25">
        <f t="shared" si="1761"/>
        <v>0</v>
      </c>
      <c r="PV1294" s="25">
        <f t="shared" si="1762"/>
        <v>0</v>
      </c>
      <c r="PW1294" s="25">
        <f t="shared" si="1763"/>
        <v>0</v>
      </c>
      <c r="PX1294" s="25">
        <f t="shared" si="1764"/>
        <v>0</v>
      </c>
      <c r="PY1294" s="25">
        <f t="shared" si="1765"/>
        <v>113014.9</v>
      </c>
      <c r="PZ1294" s="25">
        <f t="shared" si="1766"/>
        <v>118864.35</v>
      </c>
      <c r="QA1294" s="25">
        <f t="shared" si="1767"/>
        <v>124434.47</v>
      </c>
      <c r="QB1294" s="25">
        <f t="shared" si="1768"/>
        <v>2695.49</v>
      </c>
      <c r="QC1294" s="25">
        <f t="shared" si="1769"/>
        <v>2406.58</v>
      </c>
      <c r="QD1294" s="25">
        <f t="shared" si="1770"/>
        <v>2197.39</v>
      </c>
      <c r="QE1294" s="25">
        <f t="shared" si="1771"/>
        <v>0</v>
      </c>
      <c r="QF1294" s="25">
        <f t="shared" si="1771"/>
        <v>0</v>
      </c>
      <c r="QG1294" s="25">
        <f t="shared" si="1771"/>
        <v>0</v>
      </c>
      <c r="QH1294" s="25">
        <f t="shared" si="1772"/>
        <v>0</v>
      </c>
      <c r="QI1294" s="25">
        <f t="shared" si="1772"/>
        <v>0</v>
      </c>
      <c r="QJ1294" s="25">
        <f t="shared" si="1772"/>
        <v>0</v>
      </c>
      <c r="QK1294" s="30">
        <v>1</v>
      </c>
      <c r="QL1294" s="30">
        <v>1</v>
      </c>
      <c r="QM1294" s="30">
        <v>1</v>
      </c>
      <c r="QN1294" s="25">
        <f t="shared" si="1773"/>
        <v>107255</v>
      </c>
      <c r="QO1294" s="25">
        <f t="shared" si="1774"/>
        <v>107929</v>
      </c>
      <c r="QP1294" s="25">
        <f t="shared" si="1775"/>
        <v>108811</v>
      </c>
      <c r="QQ1294" s="25">
        <f t="shared" si="1776"/>
        <v>2586.2399999999998</v>
      </c>
      <c r="QR1294" s="25">
        <f t="shared" si="1777"/>
        <v>2586.2399999999998</v>
      </c>
      <c r="QS1294" s="25">
        <f t="shared" si="1778"/>
        <v>2586.2399999999998</v>
      </c>
      <c r="QT1294" s="25">
        <f t="shared" si="1779"/>
        <v>112408.71</v>
      </c>
      <c r="QU1294" s="25">
        <f t="shared" si="1780"/>
        <v>117928.95</v>
      </c>
      <c r="QV1294" s="25">
        <f t="shared" si="1781"/>
        <v>123215.8</v>
      </c>
      <c r="QW1294" s="25">
        <f t="shared" si="1782"/>
        <v>1812.6</v>
      </c>
      <c r="QX1294" s="25">
        <f t="shared" si="1783"/>
        <v>1668.57</v>
      </c>
      <c r="QY1294" s="25">
        <f t="shared" si="1784"/>
        <v>1464.87</v>
      </c>
      <c r="QZ1294" s="25">
        <f t="shared" si="1785"/>
        <v>112408.71</v>
      </c>
      <c r="RA1294" s="25">
        <f t="shared" si="1785"/>
        <v>117928.95</v>
      </c>
      <c r="RB1294" s="25">
        <f t="shared" si="1785"/>
        <v>123215.8</v>
      </c>
      <c r="RC1294" s="25">
        <f t="shared" si="1786"/>
        <v>1812.6</v>
      </c>
      <c r="RD1294" s="25">
        <f t="shared" si="1786"/>
        <v>1668.57</v>
      </c>
      <c r="RE1294" s="25">
        <f t="shared" si="1786"/>
        <v>1464.87</v>
      </c>
      <c r="RF1294" s="30">
        <v>1</v>
      </c>
      <c r="RG1294" s="30">
        <v>1</v>
      </c>
      <c r="RH1294" s="30">
        <v>1</v>
      </c>
      <c r="RI1294" s="25">
        <f t="shared" si="1787"/>
        <v>107255</v>
      </c>
      <c r="RJ1294" s="25">
        <f t="shared" si="1788"/>
        <v>107929</v>
      </c>
      <c r="RK1294" s="25">
        <f t="shared" si="1789"/>
        <v>108811</v>
      </c>
      <c r="RL1294" s="25">
        <f t="shared" si="1790"/>
        <v>2586.2399999999998</v>
      </c>
      <c r="RM1294" s="25">
        <f t="shared" si="1791"/>
        <v>2586.2399999999998</v>
      </c>
      <c r="RN1294" s="25">
        <f t="shared" si="1792"/>
        <v>2586.2399999999998</v>
      </c>
      <c r="RO1294" s="25">
        <f t="shared" si="1793"/>
        <v>115466.77</v>
      </c>
      <c r="RP1294" s="25">
        <f t="shared" si="1794"/>
        <v>121100.69</v>
      </c>
      <c r="RQ1294" s="25">
        <f t="shared" si="1795"/>
        <v>126507.84</v>
      </c>
      <c r="RR1294" s="25">
        <f t="shared" si="1796"/>
        <v>2134.9299999999998</v>
      </c>
      <c r="RS1294" s="25">
        <f t="shared" si="1797"/>
        <v>1783.52</v>
      </c>
      <c r="RT1294" s="25">
        <f t="shared" si="1798"/>
        <v>1575.16</v>
      </c>
      <c r="RU1294" s="25">
        <f t="shared" si="1799"/>
        <v>115466.77</v>
      </c>
      <c r="RV1294" s="25">
        <f t="shared" si="1799"/>
        <v>121100.69</v>
      </c>
      <c r="RW1294" s="25">
        <f t="shared" si="1799"/>
        <v>126507.84</v>
      </c>
      <c r="RX1294" s="25">
        <f t="shared" si="1800"/>
        <v>2134.9299999999998</v>
      </c>
      <c r="RY1294" s="25">
        <f t="shared" si="1800"/>
        <v>1783.52</v>
      </c>
      <c r="RZ1294" s="25">
        <f t="shared" si="1800"/>
        <v>1575.16</v>
      </c>
      <c r="SA1294" s="30">
        <v>1</v>
      </c>
      <c r="SB1294" s="30">
        <v>1</v>
      </c>
      <c r="SC1294" s="30">
        <v>1</v>
      </c>
      <c r="SD1294" s="25">
        <f t="shared" si="1801"/>
        <v>107255</v>
      </c>
      <c r="SE1294" s="25">
        <f t="shared" si="1802"/>
        <v>107929</v>
      </c>
      <c r="SF1294" s="25">
        <f t="shared" si="1803"/>
        <v>108811</v>
      </c>
      <c r="SG1294" s="25">
        <f t="shared" si="1804"/>
        <v>2586.2399999999998</v>
      </c>
      <c r="SH1294" s="25">
        <f t="shared" si="1805"/>
        <v>2586.2399999999998</v>
      </c>
      <c r="SI1294" s="25">
        <f t="shared" si="1806"/>
        <v>2586.2399999999998</v>
      </c>
      <c r="SJ1294" s="25">
        <f t="shared" si="1807"/>
        <v>113446.88</v>
      </c>
      <c r="SK1294" s="25">
        <f t="shared" si="1808"/>
        <v>119316.22</v>
      </c>
      <c r="SL1294" s="25">
        <f t="shared" si="1809"/>
        <v>124932.65</v>
      </c>
      <c r="SM1294" s="25">
        <f t="shared" si="1810"/>
        <v>3751.69</v>
      </c>
      <c r="SN1294" s="25">
        <f t="shared" si="1811"/>
        <v>3168.29</v>
      </c>
      <c r="SO1294" s="25">
        <f t="shared" si="1812"/>
        <v>2842.97</v>
      </c>
      <c r="SP1294" s="25">
        <f t="shared" si="1813"/>
        <v>113446.88</v>
      </c>
      <c r="SQ1294" s="25">
        <f t="shared" si="1813"/>
        <v>119316.22</v>
      </c>
      <c r="SR1294" s="25">
        <f t="shared" si="1813"/>
        <v>124932.65</v>
      </c>
      <c r="SS1294" s="25">
        <f t="shared" si="1814"/>
        <v>3751.69</v>
      </c>
      <c r="ST1294" s="25">
        <f t="shared" si="1814"/>
        <v>3168.29</v>
      </c>
      <c r="SU1294" s="25">
        <f t="shared" si="1814"/>
        <v>2842.97</v>
      </c>
      <c r="SV1294" s="30"/>
      <c r="SW1294" s="30"/>
      <c r="SX1294" s="30"/>
      <c r="SY1294" s="25">
        <f t="shared" si="1815"/>
        <v>0</v>
      </c>
      <c r="SZ1294" s="25">
        <f t="shared" si="1816"/>
        <v>0</v>
      </c>
      <c r="TA1294" s="25">
        <f t="shared" si="1817"/>
        <v>0</v>
      </c>
      <c r="TB1294" s="25">
        <f t="shared" si="1818"/>
        <v>0</v>
      </c>
      <c r="TC1294" s="25">
        <f t="shared" si="1819"/>
        <v>0</v>
      </c>
      <c r="TD1294" s="25">
        <f t="shared" si="1820"/>
        <v>0</v>
      </c>
      <c r="TE1294" s="25">
        <f t="shared" si="1821"/>
        <v>112849.58</v>
      </c>
      <c r="TF1294" s="25">
        <f t="shared" si="1822"/>
        <v>118491.05</v>
      </c>
      <c r="TG1294" s="25">
        <f t="shared" si="1823"/>
        <v>123886.72</v>
      </c>
      <c r="TH1294" s="25">
        <f t="shared" si="1824"/>
        <v>2250.73</v>
      </c>
      <c r="TI1294" s="25">
        <f t="shared" si="1825"/>
        <v>1934.99</v>
      </c>
      <c r="TJ1294" s="25">
        <f t="shared" si="1826"/>
        <v>1709.74</v>
      </c>
      <c r="TK1294" s="25">
        <f t="shared" si="1827"/>
        <v>0</v>
      </c>
      <c r="TL1294" s="25">
        <f t="shared" si="1827"/>
        <v>0</v>
      </c>
      <c r="TM1294" s="25">
        <f t="shared" si="1827"/>
        <v>0</v>
      </c>
      <c r="TN1294" s="25">
        <f t="shared" si="1828"/>
        <v>0</v>
      </c>
      <c r="TO1294" s="25">
        <f t="shared" si="1828"/>
        <v>0</v>
      </c>
      <c r="TP1294" s="25">
        <f t="shared" si="1828"/>
        <v>0</v>
      </c>
      <c r="TQ1294" s="30">
        <v>3</v>
      </c>
      <c r="TR1294" s="30">
        <v>3</v>
      </c>
      <c r="TS1294" s="30">
        <v>3</v>
      </c>
      <c r="TT1294" s="25">
        <f t="shared" si="1829"/>
        <v>321765</v>
      </c>
      <c r="TU1294" s="25">
        <f t="shared" si="1830"/>
        <v>323787</v>
      </c>
      <c r="TV1294" s="25">
        <f t="shared" si="1831"/>
        <v>326433</v>
      </c>
      <c r="TW1294" s="25">
        <f t="shared" si="1832"/>
        <v>7758.72</v>
      </c>
      <c r="TX1294" s="25">
        <f t="shared" si="1833"/>
        <v>7758.72</v>
      </c>
      <c r="TY1294" s="25">
        <f t="shared" si="1834"/>
        <v>7758.72</v>
      </c>
      <c r="TZ1294" s="25">
        <f t="shared" si="1835"/>
        <v>111588.29</v>
      </c>
      <c r="UA1294" s="25">
        <f t="shared" si="1836"/>
        <v>117262.77</v>
      </c>
      <c r="UB1294" s="25">
        <f t="shared" si="1837"/>
        <v>122690.17</v>
      </c>
      <c r="UC1294" s="25">
        <f t="shared" si="1838"/>
        <v>2579.63</v>
      </c>
      <c r="UD1294" s="25">
        <f t="shared" si="1839"/>
        <v>2390.92</v>
      </c>
      <c r="UE1294" s="25">
        <f t="shared" si="1840"/>
        <v>2152.85</v>
      </c>
      <c r="UF1294" s="25">
        <f t="shared" si="1841"/>
        <v>334764.87</v>
      </c>
      <c r="UG1294" s="25">
        <f t="shared" si="1841"/>
        <v>351788.31</v>
      </c>
      <c r="UH1294" s="25">
        <f t="shared" si="1841"/>
        <v>368070.51</v>
      </c>
      <c r="UI1294" s="25">
        <f t="shared" si="1842"/>
        <v>7738.89</v>
      </c>
      <c r="UJ1294" s="25">
        <f t="shared" si="1842"/>
        <v>7172.76</v>
      </c>
      <c r="UK1294" s="25">
        <f t="shared" si="1842"/>
        <v>6458.55</v>
      </c>
      <c r="UL1294" s="30">
        <v>1</v>
      </c>
      <c r="UM1294" s="30">
        <v>1</v>
      </c>
      <c r="UN1294" s="30">
        <v>1</v>
      </c>
      <c r="UO1294" s="25">
        <f t="shared" si="1843"/>
        <v>107255</v>
      </c>
      <c r="UP1294" s="25">
        <f t="shared" si="1844"/>
        <v>107929</v>
      </c>
      <c r="UQ1294" s="25">
        <f t="shared" si="1845"/>
        <v>108811</v>
      </c>
      <c r="UR1294" s="25">
        <f t="shared" si="1846"/>
        <v>2586.2399999999998</v>
      </c>
      <c r="US1294" s="25">
        <f t="shared" si="1847"/>
        <v>2586.2399999999998</v>
      </c>
      <c r="UT1294" s="25">
        <f t="shared" si="1848"/>
        <v>2586.2399999999998</v>
      </c>
      <c r="UU1294" s="25">
        <f t="shared" si="1849"/>
        <v>113065.9</v>
      </c>
      <c r="UV1294" s="25">
        <f t="shared" si="1850"/>
        <v>119083.5</v>
      </c>
      <c r="UW1294" s="25">
        <f t="shared" si="1851"/>
        <v>124769.64</v>
      </c>
      <c r="UX1294" s="25">
        <f t="shared" si="1852"/>
        <v>1221.03</v>
      </c>
      <c r="UY1294" s="25">
        <f t="shared" si="1853"/>
        <v>1228.75</v>
      </c>
      <c r="UZ1294" s="25">
        <f t="shared" si="1854"/>
        <v>1055.3699999999999</v>
      </c>
      <c r="VA1294" s="25">
        <f t="shared" si="1855"/>
        <v>113065.9</v>
      </c>
      <c r="VB1294" s="25">
        <f t="shared" si="1855"/>
        <v>119083.5</v>
      </c>
      <c r="VC1294" s="25">
        <f t="shared" si="1855"/>
        <v>124769.64</v>
      </c>
      <c r="VD1294" s="25">
        <f t="shared" si="1856"/>
        <v>1221.03</v>
      </c>
      <c r="VE1294" s="25">
        <f t="shared" si="1856"/>
        <v>1228.75</v>
      </c>
      <c r="VF1294" s="25">
        <f t="shared" si="1856"/>
        <v>1055.3699999999999</v>
      </c>
      <c r="VG1294" s="30">
        <v>1</v>
      </c>
      <c r="VH1294" s="30">
        <v>1</v>
      </c>
      <c r="VI1294" s="30">
        <v>1</v>
      </c>
      <c r="VJ1294" s="25">
        <f t="shared" si="1857"/>
        <v>107255</v>
      </c>
      <c r="VK1294" s="25">
        <f t="shared" si="1858"/>
        <v>107929</v>
      </c>
      <c r="VL1294" s="25">
        <f t="shared" si="1859"/>
        <v>108811</v>
      </c>
      <c r="VM1294" s="25">
        <f t="shared" si="1860"/>
        <v>2586.2399999999998</v>
      </c>
      <c r="VN1294" s="25">
        <f t="shared" si="1861"/>
        <v>2586.2399999999998</v>
      </c>
      <c r="VO1294" s="25">
        <f t="shared" si="1862"/>
        <v>2586.2399999999998</v>
      </c>
      <c r="VP1294" s="25">
        <f t="shared" si="1863"/>
        <v>111933.1</v>
      </c>
      <c r="VQ1294" s="25">
        <f t="shared" si="1864"/>
        <v>117309.78</v>
      </c>
      <c r="VR1294" s="25">
        <f t="shared" si="1865"/>
        <v>122473</v>
      </c>
      <c r="VS1294" s="25">
        <f t="shared" si="1866"/>
        <v>1644.29</v>
      </c>
      <c r="VT1294" s="25">
        <f t="shared" si="1867"/>
        <v>1529.18</v>
      </c>
      <c r="VU1294" s="25">
        <f t="shared" si="1868"/>
        <v>1339.15</v>
      </c>
      <c r="VV1294" s="25">
        <f t="shared" si="1869"/>
        <v>111933.1</v>
      </c>
      <c r="VW1294" s="25">
        <f t="shared" si="1869"/>
        <v>117309.78</v>
      </c>
      <c r="VX1294" s="25">
        <f t="shared" si="1869"/>
        <v>122473</v>
      </c>
      <c r="VY1294" s="25">
        <f t="shared" si="1870"/>
        <v>1644.29</v>
      </c>
      <c r="VZ1294" s="25">
        <f t="shared" si="1870"/>
        <v>1529.18</v>
      </c>
      <c r="WA1294" s="25">
        <f t="shared" si="1870"/>
        <v>1339.15</v>
      </c>
      <c r="WB1294" s="30"/>
      <c r="WC1294" s="30"/>
      <c r="WD1294" s="30"/>
      <c r="WE1294" s="25">
        <f t="shared" si="1871"/>
        <v>0</v>
      </c>
      <c r="WF1294" s="25">
        <f t="shared" si="1872"/>
        <v>0</v>
      </c>
      <c r="WG1294" s="25">
        <f t="shared" si="1873"/>
        <v>0</v>
      </c>
      <c r="WH1294" s="25">
        <f t="shared" si="1874"/>
        <v>0</v>
      </c>
      <c r="WI1294" s="25">
        <f t="shared" si="1875"/>
        <v>0</v>
      </c>
      <c r="WJ1294" s="25">
        <f t="shared" si="1876"/>
        <v>0</v>
      </c>
      <c r="WK1294" s="25">
        <f t="shared" si="1877"/>
        <v>113105.61</v>
      </c>
      <c r="WL1294" s="25">
        <f t="shared" si="1878"/>
        <v>118932.21</v>
      </c>
      <c r="WM1294" s="25">
        <f t="shared" si="1879"/>
        <v>124473.49</v>
      </c>
      <c r="WN1294" s="25">
        <f t="shared" si="1880"/>
        <v>1967.96</v>
      </c>
      <c r="WO1294" s="25">
        <f t="shared" si="1881"/>
        <v>1765.87</v>
      </c>
      <c r="WP1294" s="25">
        <f t="shared" si="1882"/>
        <v>1534.41</v>
      </c>
      <c r="WQ1294" s="25">
        <f t="shared" si="1883"/>
        <v>0</v>
      </c>
      <c r="WR1294" s="25">
        <f t="shared" si="1883"/>
        <v>0</v>
      </c>
      <c r="WS1294" s="25">
        <f t="shared" si="1883"/>
        <v>0</v>
      </c>
      <c r="WT1294" s="25">
        <f t="shared" si="1884"/>
        <v>0</v>
      </c>
      <c r="WU1294" s="25">
        <f t="shared" si="1884"/>
        <v>0</v>
      </c>
      <c r="WV1294" s="25">
        <f t="shared" si="1884"/>
        <v>0</v>
      </c>
      <c r="WW1294" s="30"/>
      <c r="WX1294" s="30"/>
      <c r="WY1294" s="30"/>
      <c r="WZ1294" s="25">
        <f t="shared" si="1885"/>
        <v>0</v>
      </c>
      <c r="XA1294" s="25">
        <f t="shared" si="1886"/>
        <v>0</v>
      </c>
      <c r="XB1294" s="25">
        <f t="shared" si="1887"/>
        <v>0</v>
      </c>
      <c r="XC1294" s="25">
        <f t="shared" si="1888"/>
        <v>0</v>
      </c>
      <c r="XD1294" s="25">
        <f t="shared" si="1889"/>
        <v>0</v>
      </c>
      <c r="XE1294" s="25">
        <f t="shared" si="1890"/>
        <v>0</v>
      </c>
      <c r="XF1294" s="25">
        <f t="shared" si="1891"/>
        <v>112803.72</v>
      </c>
      <c r="XG1294" s="25">
        <f t="shared" si="1892"/>
        <v>118386.46</v>
      </c>
      <c r="XH1294" s="25">
        <f t="shared" si="1893"/>
        <v>123718.25</v>
      </c>
      <c r="XI1294" s="25">
        <f t="shared" si="1894"/>
        <v>1406.08</v>
      </c>
      <c r="XJ1294" s="25">
        <f t="shared" si="1895"/>
        <v>1325.11</v>
      </c>
      <c r="XK1294" s="25">
        <f t="shared" si="1896"/>
        <v>1169.92</v>
      </c>
      <c r="XL1294" s="25">
        <f t="shared" si="1897"/>
        <v>0</v>
      </c>
      <c r="XM1294" s="25">
        <f t="shared" si="1897"/>
        <v>0</v>
      </c>
      <c r="XN1294" s="25">
        <f t="shared" si="1897"/>
        <v>0</v>
      </c>
      <c r="XO1294" s="25">
        <f t="shared" si="1898"/>
        <v>0</v>
      </c>
      <c r="XP1294" s="25">
        <f t="shared" si="1898"/>
        <v>0</v>
      </c>
      <c r="XQ1294" s="25">
        <f t="shared" si="1898"/>
        <v>0</v>
      </c>
      <c r="XR1294" s="30"/>
      <c r="XS1294" s="30"/>
      <c r="XT1294" s="30"/>
      <c r="XU1294" s="25">
        <f t="shared" si="1899"/>
        <v>0</v>
      </c>
      <c r="XV1294" s="25">
        <f t="shared" si="1900"/>
        <v>0</v>
      </c>
      <c r="XW1294" s="25">
        <f t="shared" si="1901"/>
        <v>0</v>
      </c>
      <c r="XX1294" s="25">
        <f t="shared" si="1902"/>
        <v>0</v>
      </c>
      <c r="XY1294" s="25">
        <f t="shared" si="1903"/>
        <v>0</v>
      </c>
      <c r="XZ1294" s="25">
        <f t="shared" si="1904"/>
        <v>0</v>
      </c>
      <c r="YA1294" s="25">
        <f t="shared" si="1905"/>
        <v>0</v>
      </c>
      <c r="YB1294" s="25">
        <f t="shared" si="1906"/>
        <v>0</v>
      </c>
      <c r="YC1294" s="25">
        <f t="shared" si="1907"/>
        <v>0</v>
      </c>
      <c r="YD1294" s="25">
        <f t="shared" si="1908"/>
        <v>0</v>
      </c>
      <c r="YE1294" s="25">
        <f t="shared" si="1909"/>
        <v>0</v>
      </c>
      <c r="YF1294" s="25">
        <f t="shared" si="1910"/>
        <v>0</v>
      </c>
      <c r="YG1294" s="25">
        <f t="shared" si="1911"/>
        <v>0</v>
      </c>
      <c r="YH1294" s="25">
        <f t="shared" si="1911"/>
        <v>0</v>
      </c>
      <c r="YI1294" s="25">
        <f t="shared" si="1911"/>
        <v>0</v>
      </c>
      <c r="YJ1294" s="25">
        <f t="shared" si="1912"/>
        <v>0</v>
      </c>
      <c r="YK1294" s="25">
        <f t="shared" si="1912"/>
        <v>0</v>
      </c>
      <c r="YL1294" s="25">
        <f t="shared" si="1912"/>
        <v>0</v>
      </c>
      <c r="YM1294" s="59">
        <f t="shared" si="1913"/>
        <v>23</v>
      </c>
      <c r="YN1294" s="59">
        <f t="shared" si="1913"/>
        <v>23</v>
      </c>
      <c r="YO1294" s="59">
        <f t="shared" si="1913"/>
        <v>23</v>
      </c>
      <c r="YP1294" s="25">
        <f t="shared" si="1914"/>
        <v>2466865</v>
      </c>
      <c r="YQ1294" s="25">
        <f t="shared" si="1915"/>
        <v>2482367</v>
      </c>
      <c r="YR1294" s="25">
        <f t="shared" si="1916"/>
        <v>2502653</v>
      </c>
      <c r="YS1294" s="25">
        <f t="shared" si="1917"/>
        <v>59483.519999999997</v>
      </c>
      <c r="YT1294" s="25">
        <f t="shared" si="1918"/>
        <v>59483.519999999997</v>
      </c>
      <c r="YU1294" s="25">
        <f t="shared" si="1919"/>
        <v>59483.519999999997</v>
      </c>
      <c r="YV1294" s="25">
        <f t="shared" si="1920"/>
        <v>113020.21</v>
      </c>
      <c r="YW1294" s="25">
        <f t="shared" si="1921"/>
        <v>118806.05</v>
      </c>
      <c r="YX1294" s="25">
        <f t="shared" si="1922"/>
        <v>124324.69</v>
      </c>
      <c r="YY1294" s="25">
        <f t="shared" si="1923"/>
        <v>2104.58</v>
      </c>
      <c r="YZ1294" s="25">
        <f t="shared" si="1924"/>
        <v>1908.15</v>
      </c>
      <c r="ZA1294" s="25">
        <f t="shared" si="1925"/>
        <v>1708.92</v>
      </c>
      <c r="ZB1294" s="25">
        <f t="shared" si="1926"/>
        <v>2599464.83</v>
      </c>
      <c r="ZC1294" s="25">
        <f t="shared" si="1926"/>
        <v>2732539.15</v>
      </c>
      <c r="ZD1294" s="25">
        <f t="shared" si="1926"/>
        <v>2859467.87</v>
      </c>
      <c r="ZE1294" s="25">
        <f t="shared" si="1927"/>
        <v>48405.34</v>
      </c>
      <c r="ZF1294" s="25">
        <f t="shared" si="1927"/>
        <v>43887.45</v>
      </c>
      <c r="ZG1294" s="25">
        <f t="shared" si="1927"/>
        <v>39305.160000000003</v>
      </c>
    </row>
    <row r="1295" spans="1:683">
      <c r="A1295" s="87" t="s">
        <v>145</v>
      </c>
      <c r="B1295" s="87" t="s">
        <v>451</v>
      </c>
      <c r="C1295" s="5"/>
      <c r="D1295" s="160"/>
      <c r="E1295" s="76"/>
      <c r="F1295" s="38">
        <f t="shared" si="1477"/>
        <v>22244</v>
      </c>
      <c r="G1295" s="38">
        <f t="shared" si="1477"/>
        <v>22414</v>
      </c>
      <c r="H1295" s="38">
        <f t="shared" si="1477"/>
        <v>22637</v>
      </c>
      <c r="I1295" s="25">
        <f t="shared" si="1478"/>
        <v>2576.38</v>
      </c>
      <c r="J1295" s="25">
        <f t="shared" si="1478"/>
        <v>2576.38</v>
      </c>
      <c r="K1295" s="25">
        <f t="shared" si="1478"/>
        <v>2576.38</v>
      </c>
      <c r="L1295" s="30"/>
      <c r="M1295" s="30"/>
      <c r="N1295" s="30"/>
      <c r="O1295" s="25">
        <f t="shared" si="1479"/>
        <v>0</v>
      </c>
      <c r="P1295" s="25">
        <f t="shared" si="1480"/>
        <v>0</v>
      </c>
      <c r="Q1295" s="25">
        <f t="shared" si="1481"/>
        <v>0</v>
      </c>
      <c r="R1295" s="25">
        <f t="shared" si="1482"/>
        <v>0</v>
      </c>
      <c r="S1295" s="25">
        <f t="shared" si="1483"/>
        <v>0</v>
      </c>
      <c r="T1295" s="25">
        <f t="shared" si="1484"/>
        <v>0</v>
      </c>
      <c r="U1295" s="25">
        <f t="shared" si="1485"/>
        <v>23663.56</v>
      </c>
      <c r="V1295" s="25">
        <f t="shared" si="1486"/>
        <v>24983.27</v>
      </c>
      <c r="W1295" s="25">
        <f t="shared" si="1487"/>
        <v>26250.28</v>
      </c>
      <c r="X1295" s="25">
        <f t="shared" si="1488"/>
        <v>2234.98</v>
      </c>
      <c r="Y1295" s="25">
        <f t="shared" si="1489"/>
        <v>2027.32</v>
      </c>
      <c r="Z1295" s="25">
        <f t="shared" si="1490"/>
        <v>1872.41</v>
      </c>
      <c r="AA1295" s="25">
        <f t="shared" si="1491"/>
        <v>0</v>
      </c>
      <c r="AB1295" s="25">
        <f t="shared" si="1491"/>
        <v>0</v>
      </c>
      <c r="AC1295" s="25">
        <f t="shared" si="1491"/>
        <v>0</v>
      </c>
      <c r="AD1295" s="25">
        <f t="shared" si="1492"/>
        <v>0</v>
      </c>
      <c r="AE1295" s="25">
        <f t="shared" si="1492"/>
        <v>0</v>
      </c>
      <c r="AF1295" s="25">
        <f t="shared" si="1492"/>
        <v>0</v>
      </c>
      <c r="AG1295" s="30"/>
      <c r="AH1295" s="30"/>
      <c r="AI1295" s="30"/>
      <c r="AJ1295" s="25">
        <f t="shared" si="1493"/>
        <v>0</v>
      </c>
      <c r="AK1295" s="25">
        <f t="shared" si="1494"/>
        <v>0</v>
      </c>
      <c r="AL1295" s="25">
        <f t="shared" si="1495"/>
        <v>0</v>
      </c>
      <c r="AM1295" s="25">
        <f t="shared" si="1496"/>
        <v>0</v>
      </c>
      <c r="AN1295" s="25">
        <f t="shared" si="1497"/>
        <v>0</v>
      </c>
      <c r="AO1295" s="25">
        <f t="shared" si="1498"/>
        <v>0</v>
      </c>
      <c r="AP1295" s="25">
        <f t="shared" si="1499"/>
        <v>23526.06</v>
      </c>
      <c r="AQ1295" s="25">
        <f t="shared" si="1500"/>
        <v>24834.720000000001</v>
      </c>
      <c r="AR1295" s="25">
        <f t="shared" si="1501"/>
        <v>26095.26</v>
      </c>
      <c r="AS1295" s="25">
        <f t="shared" si="1502"/>
        <v>2677.51</v>
      </c>
      <c r="AT1295" s="25">
        <f t="shared" si="1503"/>
        <v>2628.47</v>
      </c>
      <c r="AU1295" s="25">
        <f t="shared" si="1504"/>
        <v>2437.0300000000002</v>
      </c>
      <c r="AV1295" s="25">
        <f t="shared" si="1505"/>
        <v>0</v>
      </c>
      <c r="AW1295" s="25">
        <f t="shared" si="1505"/>
        <v>0</v>
      </c>
      <c r="AX1295" s="25">
        <f t="shared" si="1505"/>
        <v>0</v>
      </c>
      <c r="AY1295" s="25">
        <f t="shared" si="1506"/>
        <v>0</v>
      </c>
      <c r="AZ1295" s="25">
        <f t="shared" si="1506"/>
        <v>0</v>
      </c>
      <c r="BA1295" s="25">
        <f t="shared" si="1506"/>
        <v>0</v>
      </c>
      <c r="BB1295" s="30"/>
      <c r="BC1295" s="30"/>
      <c r="BD1295" s="30"/>
      <c r="BE1295" s="25">
        <f t="shared" si="1507"/>
        <v>0</v>
      </c>
      <c r="BF1295" s="25">
        <f t="shared" si="1508"/>
        <v>0</v>
      </c>
      <c r="BG1295" s="25">
        <f t="shared" si="1509"/>
        <v>0</v>
      </c>
      <c r="BH1295" s="25">
        <f t="shared" si="1510"/>
        <v>0</v>
      </c>
      <c r="BI1295" s="25">
        <f t="shared" si="1511"/>
        <v>0</v>
      </c>
      <c r="BJ1295" s="25">
        <f t="shared" si="1512"/>
        <v>0</v>
      </c>
      <c r="BK1295" s="25">
        <f t="shared" si="1513"/>
        <v>23465.21</v>
      </c>
      <c r="BL1295" s="25">
        <f t="shared" si="1514"/>
        <v>24690.69</v>
      </c>
      <c r="BM1295" s="25">
        <f t="shared" si="1515"/>
        <v>25862.65</v>
      </c>
      <c r="BN1295" s="25">
        <f t="shared" si="1516"/>
        <v>1701.57</v>
      </c>
      <c r="BO1295" s="25">
        <f t="shared" si="1517"/>
        <v>1652.52</v>
      </c>
      <c r="BP1295" s="25">
        <f t="shared" si="1518"/>
        <v>1491.96</v>
      </c>
      <c r="BQ1295" s="25">
        <f t="shared" si="1519"/>
        <v>0</v>
      </c>
      <c r="BR1295" s="25">
        <f t="shared" si="1519"/>
        <v>0</v>
      </c>
      <c r="BS1295" s="25">
        <f t="shared" si="1519"/>
        <v>0</v>
      </c>
      <c r="BT1295" s="25">
        <f t="shared" si="1520"/>
        <v>0</v>
      </c>
      <c r="BU1295" s="25">
        <f t="shared" si="1520"/>
        <v>0</v>
      </c>
      <c r="BV1295" s="25">
        <f t="shared" si="1520"/>
        <v>0</v>
      </c>
      <c r="BW1295" s="30"/>
      <c r="BX1295" s="30"/>
      <c r="BY1295" s="30"/>
      <c r="BZ1295" s="25">
        <f t="shared" si="1521"/>
        <v>0</v>
      </c>
      <c r="CA1295" s="25">
        <f t="shared" si="1522"/>
        <v>0</v>
      </c>
      <c r="CB1295" s="25">
        <f t="shared" si="1523"/>
        <v>0</v>
      </c>
      <c r="CC1295" s="25">
        <f t="shared" si="1524"/>
        <v>0</v>
      </c>
      <c r="CD1295" s="25">
        <f t="shared" si="1525"/>
        <v>0</v>
      </c>
      <c r="CE1295" s="25">
        <f t="shared" si="1526"/>
        <v>0</v>
      </c>
      <c r="CF1295" s="25">
        <f t="shared" si="1527"/>
        <v>23465.66</v>
      </c>
      <c r="CG1295" s="25">
        <f t="shared" si="1528"/>
        <v>24723.71</v>
      </c>
      <c r="CH1295" s="25">
        <f t="shared" si="1529"/>
        <v>25939.47</v>
      </c>
      <c r="CI1295" s="25">
        <f t="shared" si="1530"/>
        <v>2546.9</v>
      </c>
      <c r="CJ1295" s="25">
        <f t="shared" si="1531"/>
        <v>2289.81</v>
      </c>
      <c r="CK1295" s="25">
        <f t="shared" si="1532"/>
        <v>2144.23</v>
      </c>
      <c r="CL1295" s="25">
        <f t="shared" si="1533"/>
        <v>0</v>
      </c>
      <c r="CM1295" s="25">
        <f t="shared" si="1533"/>
        <v>0</v>
      </c>
      <c r="CN1295" s="25">
        <f t="shared" si="1533"/>
        <v>0</v>
      </c>
      <c r="CO1295" s="25">
        <f t="shared" si="1534"/>
        <v>0</v>
      </c>
      <c r="CP1295" s="25">
        <f t="shared" si="1534"/>
        <v>0</v>
      </c>
      <c r="CQ1295" s="25">
        <f t="shared" si="1534"/>
        <v>0</v>
      </c>
      <c r="CR1295" s="30"/>
      <c r="CS1295" s="30"/>
      <c r="CT1295" s="30"/>
      <c r="CU1295" s="25">
        <f t="shared" si="1535"/>
        <v>0</v>
      </c>
      <c r="CV1295" s="25">
        <f t="shared" si="1536"/>
        <v>0</v>
      </c>
      <c r="CW1295" s="25">
        <f t="shared" si="1537"/>
        <v>0</v>
      </c>
      <c r="CX1295" s="25">
        <f t="shared" si="1538"/>
        <v>0</v>
      </c>
      <c r="CY1295" s="25">
        <f t="shared" si="1539"/>
        <v>0</v>
      </c>
      <c r="CZ1295" s="25">
        <f t="shared" si="1540"/>
        <v>0</v>
      </c>
      <c r="DA1295" s="25">
        <f t="shared" si="1541"/>
        <v>23348.84</v>
      </c>
      <c r="DB1295" s="25">
        <f t="shared" si="1542"/>
        <v>24505.31</v>
      </c>
      <c r="DC1295" s="25">
        <f t="shared" si="1543"/>
        <v>25629.58</v>
      </c>
      <c r="DD1295" s="25">
        <f t="shared" si="1544"/>
        <v>1598.75</v>
      </c>
      <c r="DE1295" s="25">
        <f t="shared" si="1545"/>
        <v>1404.76</v>
      </c>
      <c r="DF1295" s="25">
        <f t="shared" si="1546"/>
        <v>1283.54</v>
      </c>
      <c r="DG1295" s="25">
        <f t="shared" si="1547"/>
        <v>0</v>
      </c>
      <c r="DH1295" s="25">
        <f t="shared" si="1547"/>
        <v>0</v>
      </c>
      <c r="DI1295" s="25">
        <f t="shared" si="1547"/>
        <v>0</v>
      </c>
      <c r="DJ1295" s="25">
        <f t="shared" si="1548"/>
        <v>0</v>
      </c>
      <c r="DK1295" s="25">
        <f t="shared" si="1548"/>
        <v>0</v>
      </c>
      <c r="DL1295" s="25">
        <f t="shared" si="1548"/>
        <v>0</v>
      </c>
      <c r="DM1295" s="30"/>
      <c r="DN1295" s="30"/>
      <c r="DO1295" s="30"/>
      <c r="DP1295" s="25">
        <f t="shared" si="1549"/>
        <v>0</v>
      </c>
      <c r="DQ1295" s="25">
        <f t="shared" si="1550"/>
        <v>0</v>
      </c>
      <c r="DR1295" s="25">
        <f t="shared" si="1551"/>
        <v>0</v>
      </c>
      <c r="DS1295" s="25">
        <f t="shared" si="1552"/>
        <v>0</v>
      </c>
      <c r="DT1295" s="25">
        <f t="shared" si="1553"/>
        <v>0</v>
      </c>
      <c r="DU1295" s="25">
        <f t="shared" si="1554"/>
        <v>0</v>
      </c>
      <c r="DV1295" s="25">
        <f t="shared" si="1555"/>
        <v>23528.400000000001</v>
      </c>
      <c r="DW1295" s="25">
        <f t="shared" si="1556"/>
        <v>24838.16</v>
      </c>
      <c r="DX1295" s="25">
        <f t="shared" si="1557"/>
        <v>26099</v>
      </c>
      <c r="DY1295" s="25">
        <f t="shared" si="1558"/>
        <v>2314.69</v>
      </c>
      <c r="DZ1295" s="25">
        <f t="shared" si="1559"/>
        <v>1932.27</v>
      </c>
      <c r="EA1295" s="25">
        <f t="shared" si="1560"/>
        <v>1778.38</v>
      </c>
      <c r="EB1295" s="25">
        <f t="shared" si="1561"/>
        <v>0</v>
      </c>
      <c r="EC1295" s="25">
        <f t="shared" si="1561"/>
        <v>0</v>
      </c>
      <c r="ED1295" s="25">
        <f t="shared" si="1561"/>
        <v>0</v>
      </c>
      <c r="EE1295" s="25">
        <f t="shared" si="1562"/>
        <v>0</v>
      </c>
      <c r="EF1295" s="25">
        <f t="shared" si="1562"/>
        <v>0</v>
      </c>
      <c r="EG1295" s="25">
        <f t="shared" si="1562"/>
        <v>0</v>
      </c>
      <c r="EH1295" s="30"/>
      <c r="EI1295" s="30"/>
      <c r="EJ1295" s="30"/>
      <c r="EK1295" s="25">
        <f t="shared" si="1563"/>
        <v>0</v>
      </c>
      <c r="EL1295" s="25">
        <f t="shared" si="1564"/>
        <v>0</v>
      </c>
      <c r="EM1295" s="25">
        <f t="shared" si="1565"/>
        <v>0</v>
      </c>
      <c r="EN1295" s="25">
        <f t="shared" si="1566"/>
        <v>0</v>
      </c>
      <c r="EO1295" s="25">
        <f t="shared" si="1567"/>
        <v>0</v>
      </c>
      <c r="EP1295" s="25">
        <f t="shared" si="1568"/>
        <v>0</v>
      </c>
      <c r="EQ1295" s="25">
        <f t="shared" si="1569"/>
        <v>23576.66</v>
      </c>
      <c r="ER1295" s="25">
        <f t="shared" si="1570"/>
        <v>24928.29</v>
      </c>
      <c r="ES1295" s="25">
        <f t="shared" si="1571"/>
        <v>26227.27</v>
      </c>
      <c r="ET1295" s="25">
        <f t="shared" si="1572"/>
        <v>2023.58</v>
      </c>
      <c r="EU1295" s="25">
        <f t="shared" si="1573"/>
        <v>1763.24</v>
      </c>
      <c r="EV1295" s="25">
        <f t="shared" si="1574"/>
        <v>1594.99</v>
      </c>
      <c r="EW1295" s="25">
        <f t="shared" si="1575"/>
        <v>0</v>
      </c>
      <c r="EX1295" s="25">
        <f t="shared" si="1575"/>
        <v>0</v>
      </c>
      <c r="EY1295" s="25">
        <f t="shared" si="1575"/>
        <v>0</v>
      </c>
      <c r="EZ1295" s="25">
        <f t="shared" si="1576"/>
        <v>0</v>
      </c>
      <c r="FA1295" s="25">
        <f t="shared" si="1576"/>
        <v>0</v>
      </c>
      <c r="FB1295" s="25">
        <f t="shared" si="1576"/>
        <v>0</v>
      </c>
      <c r="FC1295" s="30"/>
      <c r="FD1295" s="30"/>
      <c r="FE1295" s="30"/>
      <c r="FF1295" s="25">
        <f t="shared" si="1577"/>
        <v>0</v>
      </c>
      <c r="FG1295" s="25">
        <f t="shared" si="1578"/>
        <v>0</v>
      </c>
      <c r="FH1295" s="25">
        <f t="shared" si="1579"/>
        <v>0</v>
      </c>
      <c r="FI1295" s="25">
        <f t="shared" si="1580"/>
        <v>0</v>
      </c>
      <c r="FJ1295" s="25">
        <f t="shared" si="1581"/>
        <v>0</v>
      </c>
      <c r="FK1295" s="25">
        <f t="shared" si="1582"/>
        <v>0</v>
      </c>
      <c r="FL1295" s="25">
        <f t="shared" si="1583"/>
        <v>23681.58</v>
      </c>
      <c r="FM1295" s="25">
        <f t="shared" si="1584"/>
        <v>24857.86</v>
      </c>
      <c r="FN1295" s="25">
        <f t="shared" si="1585"/>
        <v>25994.46</v>
      </c>
      <c r="FO1295" s="25">
        <f t="shared" si="1586"/>
        <v>1107.57</v>
      </c>
      <c r="FP1295" s="25">
        <f t="shared" si="1587"/>
        <v>1241.57</v>
      </c>
      <c r="FQ1295" s="25">
        <f t="shared" si="1588"/>
        <v>1085.8499999999999</v>
      </c>
      <c r="FR1295" s="25">
        <f t="shared" si="1589"/>
        <v>0</v>
      </c>
      <c r="FS1295" s="25">
        <f t="shared" si="1589"/>
        <v>0</v>
      </c>
      <c r="FT1295" s="25">
        <f t="shared" si="1589"/>
        <v>0</v>
      </c>
      <c r="FU1295" s="25">
        <f t="shared" si="1590"/>
        <v>0</v>
      </c>
      <c r="FV1295" s="25">
        <f t="shared" si="1590"/>
        <v>0</v>
      </c>
      <c r="FW1295" s="25">
        <f t="shared" si="1590"/>
        <v>0</v>
      </c>
      <c r="FX1295" s="30"/>
      <c r="FY1295" s="30"/>
      <c r="FZ1295" s="30"/>
      <c r="GA1295" s="25">
        <f t="shared" si="1591"/>
        <v>0</v>
      </c>
      <c r="GB1295" s="25">
        <f t="shared" si="1592"/>
        <v>0</v>
      </c>
      <c r="GC1295" s="25">
        <f t="shared" si="1593"/>
        <v>0</v>
      </c>
      <c r="GD1295" s="25">
        <f t="shared" si="1594"/>
        <v>0</v>
      </c>
      <c r="GE1295" s="25">
        <f t="shared" si="1595"/>
        <v>0</v>
      </c>
      <c r="GF1295" s="25">
        <f t="shared" si="1596"/>
        <v>0</v>
      </c>
      <c r="GG1295" s="25">
        <f t="shared" si="1597"/>
        <v>23358.61</v>
      </c>
      <c r="GH1295" s="25">
        <f t="shared" si="1598"/>
        <v>24513.93</v>
      </c>
      <c r="GI1295" s="25">
        <f t="shared" si="1599"/>
        <v>25632.73</v>
      </c>
      <c r="GJ1295" s="25">
        <f t="shared" si="1600"/>
        <v>2323.1799999999998</v>
      </c>
      <c r="GK1295" s="25">
        <f t="shared" si="1601"/>
        <v>2053.96</v>
      </c>
      <c r="GL1295" s="25">
        <f t="shared" si="1602"/>
        <v>1821.55</v>
      </c>
      <c r="GM1295" s="25">
        <f t="shared" si="1603"/>
        <v>0</v>
      </c>
      <c r="GN1295" s="25">
        <f t="shared" si="1603"/>
        <v>0</v>
      </c>
      <c r="GO1295" s="25">
        <f t="shared" si="1603"/>
        <v>0</v>
      </c>
      <c r="GP1295" s="25">
        <f t="shared" si="1604"/>
        <v>0</v>
      </c>
      <c r="GQ1295" s="25">
        <f t="shared" si="1604"/>
        <v>0</v>
      </c>
      <c r="GR1295" s="25">
        <f t="shared" si="1604"/>
        <v>0</v>
      </c>
      <c r="GS1295" s="30"/>
      <c r="GT1295" s="30"/>
      <c r="GU1295" s="30"/>
      <c r="GV1295" s="25">
        <f t="shared" si="1605"/>
        <v>0</v>
      </c>
      <c r="GW1295" s="25">
        <f t="shared" si="1606"/>
        <v>0</v>
      </c>
      <c r="GX1295" s="25">
        <f t="shared" si="1607"/>
        <v>0</v>
      </c>
      <c r="GY1295" s="25">
        <f t="shared" si="1608"/>
        <v>0</v>
      </c>
      <c r="GZ1295" s="25">
        <f t="shared" si="1609"/>
        <v>0</v>
      </c>
      <c r="HA1295" s="25">
        <f t="shared" si="1610"/>
        <v>0</v>
      </c>
      <c r="HB1295" s="25">
        <f t="shared" si="1611"/>
        <v>23681.22</v>
      </c>
      <c r="HC1295" s="25">
        <f t="shared" si="1612"/>
        <v>24881.84</v>
      </c>
      <c r="HD1295" s="25">
        <f t="shared" si="1613"/>
        <v>26048.21</v>
      </c>
      <c r="HE1295" s="25">
        <f t="shared" si="1614"/>
        <v>2074.9499999999998</v>
      </c>
      <c r="HF1295" s="25">
        <f t="shared" si="1615"/>
        <v>1731.24</v>
      </c>
      <c r="HG1295" s="25">
        <f t="shared" si="1616"/>
        <v>1508.24</v>
      </c>
      <c r="HH1295" s="25">
        <f t="shared" si="1617"/>
        <v>0</v>
      </c>
      <c r="HI1295" s="25">
        <f t="shared" si="1617"/>
        <v>0</v>
      </c>
      <c r="HJ1295" s="25">
        <f t="shared" si="1617"/>
        <v>0</v>
      </c>
      <c r="HK1295" s="25">
        <f t="shared" si="1618"/>
        <v>0</v>
      </c>
      <c r="HL1295" s="25">
        <f t="shared" si="1618"/>
        <v>0</v>
      </c>
      <c r="HM1295" s="25">
        <f t="shared" si="1618"/>
        <v>0</v>
      </c>
      <c r="HN1295" s="30"/>
      <c r="HO1295" s="30"/>
      <c r="HP1295" s="30"/>
      <c r="HQ1295" s="25">
        <f t="shared" si="1619"/>
        <v>0</v>
      </c>
      <c r="HR1295" s="25">
        <f t="shared" si="1620"/>
        <v>0</v>
      </c>
      <c r="HS1295" s="25">
        <f t="shared" si="1621"/>
        <v>0</v>
      </c>
      <c r="HT1295" s="25">
        <f t="shared" si="1622"/>
        <v>0</v>
      </c>
      <c r="HU1295" s="25">
        <f t="shared" si="1623"/>
        <v>0</v>
      </c>
      <c r="HV1295" s="25">
        <f t="shared" si="1624"/>
        <v>0</v>
      </c>
      <c r="HW1295" s="25">
        <f t="shared" si="1625"/>
        <v>23532.83</v>
      </c>
      <c r="HX1295" s="25">
        <f t="shared" si="1626"/>
        <v>24835.599999999999</v>
      </c>
      <c r="HY1295" s="25">
        <f t="shared" si="1627"/>
        <v>26085.46</v>
      </c>
      <c r="HZ1295" s="25">
        <f t="shared" si="1628"/>
        <v>2024.82</v>
      </c>
      <c r="IA1295" s="25">
        <f t="shared" si="1629"/>
        <v>1924.14</v>
      </c>
      <c r="IB1295" s="25">
        <f t="shared" si="1630"/>
        <v>1733.42</v>
      </c>
      <c r="IC1295" s="25">
        <f t="shared" si="1631"/>
        <v>0</v>
      </c>
      <c r="ID1295" s="25">
        <f t="shared" si="1631"/>
        <v>0</v>
      </c>
      <c r="IE1295" s="25">
        <f t="shared" si="1631"/>
        <v>0</v>
      </c>
      <c r="IF1295" s="25">
        <f t="shared" si="1632"/>
        <v>0</v>
      </c>
      <c r="IG1295" s="25">
        <f t="shared" si="1632"/>
        <v>0</v>
      </c>
      <c r="IH1295" s="25">
        <f t="shared" si="1632"/>
        <v>0</v>
      </c>
      <c r="II1295" s="30">
        <v>183</v>
      </c>
      <c r="IJ1295" s="30">
        <v>183</v>
      </c>
      <c r="IK1295" s="30">
        <v>183</v>
      </c>
      <c r="IL1295" s="25">
        <f t="shared" si="1633"/>
        <v>4070652</v>
      </c>
      <c r="IM1295" s="25">
        <f t="shared" si="1634"/>
        <v>4101762</v>
      </c>
      <c r="IN1295" s="25">
        <f t="shared" si="1635"/>
        <v>4142571</v>
      </c>
      <c r="IO1295" s="25">
        <f t="shared" si="1636"/>
        <v>471477.54</v>
      </c>
      <c r="IP1295" s="25">
        <f t="shared" si="1637"/>
        <v>471477.54</v>
      </c>
      <c r="IQ1295" s="25">
        <f t="shared" si="1638"/>
        <v>471477.54</v>
      </c>
      <c r="IR1295" s="25">
        <f t="shared" si="1639"/>
        <v>23264.62</v>
      </c>
      <c r="IS1295" s="25">
        <f t="shared" si="1640"/>
        <v>24355.73</v>
      </c>
      <c r="IT1295" s="25">
        <f t="shared" si="1641"/>
        <v>25423.32</v>
      </c>
      <c r="IU1295" s="25">
        <f t="shared" si="1642"/>
        <v>6537.72</v>
      </c>
      <c r="IV1295" s="25">
        <f t="shared" si="1643"/>
        <v>5859.56</v>
      </c>
      <c r="IW1295" s="25">
        <f t="shared" si="1644"/>
        <v>5549.3</v>
      </c>
      <c r="IX1295" s="25">
        <f t="shared" si="1645"/>
        <v>4257425.46</v>
      </c>
      <c r="IY1295" s="25">
        <f t="shared" si="1645"/>
        <v>4457098.59</v>
      </c>
      <c r="IZ1295" s="25">
        <f t="shared" si="1645"/>
        <v>4652467.5599999996</v>
      </c>
      <c r="JA1295" s="25">
        <f t="shared" si="1646"/>
        <v>1196402.76</v>
      </c>
      <c r="JB1295" s="25">
        <f t="shared" si="1646"/>
        <v>1072299.48</v>
      </c>
      <c r="JC1295" s="25">
        <f t="shared" si="1646"/>
        <v>1015521.9</v>
      </c>
      <c r="JD1295" s="30"/>
      <c r="JE1295" s="30"/>
      <c r="JF1295" s="30"/>
      <c r="JG1295" s="25">
        <f t="shared" si="1647"/>
        <v>0</v>
      </c>
      <c r="JH1295" s="25">
        <f t="shared" si="1648"/>
        <v>0</v>
      </c>
      <c r="JI1295" s="25">
        <f t="shared" si="1649"/>
        <v>0</v>
      </c>
      <c r="JJ1295" s="25">
        <f t="shared" si="1650"/>
        <v>0</v>
      </c>
      <c r="JK1295" s="25">
        <f t="shared" si="1651"/>
        <v>0</v>
      </c>
      <c r="JL1295" s="25">
        <f t="shared" si="1652"/>
        <v>0</v>
      </c>
      <c r="JM1295" s="25">
        <f t="shared" si="1653"/>
        <v>23438.02</v>
      </c>
      <c r="JN1295" s="25">
        <f t="shared" si="1654"/>
        <v>24674.49</v>
      </c>
      <c r="JO1295" s="25">
        <f t="shared" si="1655"/>
        <v>25872.57</v>
      </c>
      <c r="JP1295" s="25">
        <f t="shared" si="1656"/>
        <v>1718.62</v>
      </c>
      <c r="JQ1295" s="25">
        <f t="shared" si="1657"/>
        <v>1500.77</v>
      </c>
      <c r="JR1295" s="25">
        <f t="shared" si="1658"/>
        <v>1310.1300000000001</v>
      </c>
      <c r="JS1295" s="25">
        <f t="shared" si="1659"/>
        <v>0</v>
      </c>
      <c r="JT1295" s="25">
        <f t="shared" si="1659"/>
        <v>0</v>
      </c>
      <c r="JU1295" s="25">
        <f t="shared" si="1659"/>
        <v>0</v>
      </c>
      <c r="JV1295" s="25">
        <f t="shared" si="1660"/>
        <v>0</v>
      </c>
      <c r="JW1295" s="25">
        <f t="shared" si="1660"/>
        <v>0</v>
      </c>
      <c r="JX1295" s="25">
        <f t="shared" si="1660"/>
        <v>0</v>
      </c>
      <c r="JY1295" s="30"/>
      <c r="JZ1295" s="30"/>
      <c r="KA1295" s="30"/>
      <c r="KB1295" s="25">
        <f t="shared" si="1661"/>
        <v>0</v>
      </c>
      <c r="KC1295" s="25">
        <f t="shared" si="1662"/>
        <v>0</v>
      </c>
      <c r="KD1295" s="25">
        <f t="shared" si="1663"/>
        <v>0</v>
      </c>
      <c r="KE1295" s="25">
        <f t="shared" si="1664"/>
        <v>0</v>
      </c>
      <c r="KF1295" s="25">
        <f t="shared" si="1665"/>
        <v>0</v>
      </c>
      <c r="KG1295" s="25">
        <f t="shared" si="1666"/>
        <v>0</v>
      </c>
      <c r="KH1295" s="25">
        <f t="shared" si="1667"/>
        <v>23450.31</v>
      </c>
      <c r="KI1295" s="25">
        <f t="shared" si="1668"/>
        <v>24748.93</v>
      </c>
      <c r="KJ1295" s="25">
        <f t="shared" si="1669"/>
        <v>26002.07</v>
      </c>
      <c r="KK1295" s="25">
        <f t="shared" si="1670"/>
        <v>1491.67</v>
      </c>
      <c r="KL1295" s="25">
        <f t="shared" si="1671"/>
        <v>1338.98</v>
      </c>
      <c r="KM1295" s="25">
        <f t="shared" si="1672"/>
        <v>1189.24</v>
      </c>
      <c r="KN1295" s="25">
        <f t="shared" si="1673"/>
        <v>0</v>
      </c>
      <c r="KO1295" s="25">
        <f t="shared" si="1673"/>
        <v>0</v>
      </c>
      <c r="KP1295" s="25">
        <f t="shared" si="1673"/>
        <v>0</v>
      </c>
      <c r="KQ1295" s="25">
        <f t="shared" si="1674"/>
        <v>0</v>
      </c>
      <c r="KR1295" s="25">
        <f t="shared" si="1674"/>
        <v>0</v>
      </c>
      <c r="KS1295" s="25">
        <f t="shared" si="1674"/>
        <v>0</v>
      </c>
      <c r="KT1295" s="30"/>
      <c r="KU1295" s="30"/>
      <c r="KV1295" s="30"/>
      <c r="KW1295" s="25">
        <f t="shared" si="1675"/>
        <v>0</v>
      </c>
      <c r="KX1295" s="25">
        <f t="shared" si="1676"/>
        <v>0</v>
      </c>
      <c r="KY1295" s="25">
        <f t="shared" si="1677"/>
        <v>0</v>
      </c>
      <c r="KZ1295" s="25">
        <f t="shared" si="1678"/>
        <v>0</v>
      </c>
      <c r="LA1295" s="25">
        <f t="shared" si="1679"/>
        <v>0</v>
      </c>
      <c r="LB1295" s="25">
        <f t="shared" si="1680"/>
        <v>0</v>
      </c>
      <c r="LC1295" s="25">
        <f t="shared" si="1681"/>
        <v>23533.38</v>
      </c>
      <c r="LD1295" s="25">
        <f t="shared" si="1682"/>
        <v>24892.21</v>
      </c>
      <c r="LE1295" s="25">
        <f t="shared" si="1683"/>
        <v>26201.07</v>
      </c>
      <c r="LF1295" s="25">
        <f t="shared" si="1684"/>
        <v>2958.41</v>
      </c>
      <c r="LG1295" s="25">
        <f t="shared" si="1685"/>
        <v>2852.04</v>
      </c>
      <c r="LH1295" s="25">
        <f t="shared" si="1686"/>
        <v>2506.2800000000002</v>
      </c>
      <c r="LI1295" s="25">
        <f t="shared" si="1687"/>
        <v>0</v>
      </c>
      <c r="LJ1295" s="25">
        <f t="shared" si="1687"/>
        <v>0</v>
      </c>
      <c r="LK1295" s="25">
        <f t="shared" si="1687"/>
        <v>0</v>
      </c>
      <c r="LL1295" s="25">
        <f t="shared" si="1688"/>
        <v>0</v>
      </c>
      <c r="LM1295" s="25">
        <f t="shared" si="1688"/>
        <v>0</v>
      </c>
      <c r="LN1295" s="25">
        <f t="shared" si="1688"/>
        <v>0</v>
      </c>
      <c r="LO1295" s="30"/>
      <c r="LP1295" s="30"/>
      <c r="LQ1295" s="30"/>
      <c r="LR1295" s="25">
        <f t="shared" si="1689"/>
        <v>0</v>
      </c>
      <c r="LS1295" s="25">
        <f t="shared" si="1690"/>
        <v>0</v>
      </c>
      <c r="LT1295" s="25">
        <f t="shared" si="1691"/>
        <v>0</v>
      </c>
      <c r="LU1295" s="25">
        <f t="shared" si="1692"/>
        <v>0</v>
      </c>
      <c r="LV1295" s="25">
        <f t="shared" si="1693"/>
        <v>0</v>
      </c>
      <c r="LW1295" s="25">
        <f t="shared" si="1694"/>
        <v>0</v>
      </c>
      <c r="LX1295" s="25">
        <f t="shared" si="1695"/>
        <v>23120.31</v>
      </c>
      <c r="LY1295" s="25">
        <f t="shared" si="1696"/>
        <v>24286.09</v>
      </c>
      <c r="LZ1295" s="25">
        <f t="shared" si="1697"/>
        <v>25419.99</v>
      </c>
      <c r="MA1295" s="25">
        <f t="shared" si="1698"/>
        <v>1832.77</v>
      </c>
      <c r="MB1295" s="25">
        <f t="shared" si="1699"/>
        <v>1633.36</v>
      </c>
      <c r="MC1295" s="25">
        <f t="shared" si="1700"/>
        <v>1515.01</v>
      </c>
      <c r="MD1295" s="25">
        <f t="shared" si="1701"/>
        <v>0</v>
      </c>
      <c r="ME1295" s="25">
        <f t="shared" si="1701"/>
        <v>0</v>
      </c>
      <c r="MF1295" s="25">
        <f t="shared" si="1701"/>
        <v>0</v>
      </c>
      <c r="MG1295" s="25">
        <f t="shared" si="1702"/>
        <v>0</v>
      </c>
      <c r="MH1295" s="25">
        <f t="shared" si="1702"/>
        <v>0</v>
      </c>
      <c r="MI1295" s="25">
        <f t="shared" si="1702"/>
        <v>0</v>
      </c>
      <c r="MJ1295" s="30"/>
      <c r="MK1295" s="30"/>
      <c r="ML1295" s="30"/>
      <c r="MM1295" s="25">
        <f t="shared" si="1703"/>
        <v>0</v>
      </c>
      <c r="MN1295" s="25">
        <f t="shared" si="1704"/>
        <v>0</v>
      </c>
      <c r="MO1295" s="25">
        <f t="shared" si="1705"/>
        <v>0</v>
      </c>
      <c r="MP1295" s="25">
        <f t="shared" si="1706"/>
        <v>0</v>
      </c>
      <c r="MQ1295" s="25">
        <f t="shared" si="1707"/>
        <v>0</v>
      </c>
      <c r="MR1295" s="25">
        <f t="shared" si="1708"/>
        <v>0</v>
      </c>
      <c r="MS1295" s="25">
        <f t="shared" si="1709"/>
        <v>23463.759999999998</v>
      </c>
      <c r="MT1295" s="25">
        <f t="shared" si="1710"/>
        <v>24717.7</v>
      </c>
      <c r="MU1295" s="25">
        <f t="shared" si="1711"/>
        <v>25928.66</v>
      </c>
      <c r="MV1295" s="25">
        <f t="shared" si="1712"/>
        <v>2165.27</v>
      </c>
      <c r="MW1295" s="25">
        <f t="shared" si="1713"/>
        <v>1798.13</v>
      </c>
      <c r="MX1295" s="25">
        <f t="shared" si="1714"/>
        <v>1549.6</v>
      </c>
      <c r="MY1295" s="25">
        <f t="shared" si="1715"/>
        <v>0</v>
      </c>
      <c r="MZ1295" s="25">
        <f t="shared" si="1715"/>
        <v>0</v>
      </c>
      <c r="NA1295" s="25">
        <f t="shared" si="1715"/>
        <v>0</v>
      </c>
      <c r="NB1295" s="25">
        <f t="shared" si="1716"/>
        <v>0</v>
      </c>
      <c r="NC1295" s="25">
        <f t="shared" si="1716"/>
        <v>0</v>
      </c>
      <c r="ND1295" s="25">
        <f t="shared" si="1716"/>
        <v>0</v>
      </c>
      <c r="NE1295" s="30"/>
      <c r="NF1295" s="30"/>
      <c r="NG1295" s="30"/>
      <c r="NH1295" s="25">
        <f t="shared" si="1717"/>
        <v>0</v>
      </c>
      <c r="NI1295" s="25">
        <f t="shared" si="1718"/>
        <v>0</v>
      </c>
      <c r="NJ1295" s="25">
        <f t="shared" si="1719"/>
        <v>0</v>
      </c>
      <c r="NK1295" s="25">
        <f t="shared" si="1720"/>
        <v>0</v>
      </c>
      <c r="NL1295" s="25">
        <f t="shared" si="1721"/>
        <v>0</v>
      </c>
      <c r="NM1295" s="25">
        <f t="shared" si="1722"/>
        <v>0</v>
      </c>
      <c r="NN1295" s="25">
        <f t="shared" si="1723"/>
        <v>23326.240000000002</v>
      </c>
      <c r="NO1295" s="25">
        <f t="shared" si="1724"/>
        <v>24497.48</v>
      </c>
      <c r="NP1295" s="25">
        <f t="shared" si="1725"/>
        <v>25633.69</v>
      </c>
      <c r="NQ1295" s="25">
        <f t="shared" si="1726"/>
        <v>2439.17</v>
      </c>
      <c r="NR1295" s="25">
        <f t="shared" si="1727"/>
        <v>2177.41</v>
      </c>
      <c r="NS1295" s="25">
        <f t="shared" si="1728"/>
        <v>1966.27</v>
      </c>
      <c r="NT1295" s="25">
        <f t="shared" si="1729"/>
        <v>0</v>
      </c>
      <c r="NU1295" s="25">
        <f t="shared" si="1729"/>
        <v>0</v>
      </c>
      <c r="NV1295" s="25">
        <f t="shared" si="1729"/>
        <v>0</v>
      </c>
      <c r="NW1295" s="25">
        <f t="shared" si="1730"/>
        <v>0</v>
      </c>
      <c r="NX1295" s="25">
        <f t="shared" si="1730"/>
        <v>0</v>
      </c>
      <c r="NY1295" s="25">
        <f t="shared" si="1730"/>
        <v>0</v>
      </c>
      <c r="NZ1295" s="30"/>
      <c r="OA1295" s="30"/>
      <c r="OB1295" s="30"/>
      <c r="OC1295" s="25">
        <f t="shared" si="1731"/>
        <v>0</v>
      </c>
      <c r="OD1295" s="25">
        <f t="shared" si="1732"/>
        <v>0</v>
      </c>
      <c r="OE1295" s="25">
        <f t="shared" si="1733"/>
        <v>0</v>
      </c>
      <c r="OF1295" s="25">
        <f t="shared" si="1734"/>
        <v>0</v>
      </c>
      <c r="OG1295" s="25">
        <f t="shared" si="1735"/>
        <v>0</v>
      </c>
      <c r="OH1295" s="25">
        <f t="shared" si="1736"/>
        <v>0</v>
      </c>
      <c r="OI1295" s="25">
        <f t="shared" si="1737"/>
        <v>23260.42</v>
      </c>
      <c r="OJ1295" s="25">
        <f t="shared" si="1738"/>
        <v>24582.05</v>
      </c>
      <c r="OK1295" s="25">
        <f t="shared" si="1739"/>
        <v>25856.49</v>
      </c>
      <c r="OL1295" s="25">
        <f t="shared" si="1740"/>
        <v>2621.17</v>
      </c>
      <c r="OM1295" s="25">
        <f t="shared" si="1741"/>
        <v>2416.6799999999998</v>
      </c>
      <c r="ON1295" s="25">
        <f t="shared" si="1742"/>
        <v>2262.25</v>
      </c>
      <c r="OO1295" s="25">
        <f t="shared" si="1743"/>
        <v>0</v>
      </c>
      <c r="OP1295" s="25">
        <f t="shared" si="1743"/>
        <v>0</v>
      </c>
      <c r="OQ1295" s="25">
        <f t="shared" si="1743"/>
        <v>0</v>
      </c>
      <c r="OR1295" s="25">
        <f t="shared" si="1744"/>
        <v>0</v>
      </c>
      <c r="OS1295" s="25">
        <f t="shared" si="1744"/>
        <v>0</v>
      </c>
      <c r="OT1295" s="25">
        <f t="shared" si="1744"/>
        <v>0</v>
      </c>
      <c r="OU1295" s="30"/>
      <c r="OV1295" s="30"/>
      <c r="OW1295" s="30"/>
      <c r="OX1295" s="25">
        <f t="shared" si="1745"/>
        <v>0</v>
      </c>
      <c r="OY1295" s="25">
        <f t="shared" si="1746"/>
        <v>0</v>
      </c>
      <c r="OZ1295" s="25">
        <f t="shared" si="1747"/>
        <v>0</v>
      </c>
      <c r="PA1295" s="25">
        <f t="shared" si="1748"/>
        <v>0</v>
      </c>
      <c r="PB1295" s="25">
        <f t="shared" si="1749"/>
        <v>0</v>
      </c>
      <c r="PC1295" s="25">
        <f t="shared" si="1750"/>
        <v>0</v>
      </c>
      <c r="PD1295" s="25">
        <f t="shared" si="1751"/>
        <v>23510.22</v>
      </c>
      <c r="PE1295" s="25">
        <f t="shared" si="1752"/>
        <v>24800.82</v>
      </c>
      <c r="PF1295" s="25">
        <f t="shared" si="1753"/>
        <v>26042.73</v>
      </c>
      <c r="PG1295" s="25">
        <f t="shared" si="1754"/>
        <v>2209.73</v>
      </c>
      <c r="PH1295" s="25">
        <f t="shared" si="1755"/>
        <v>2036.22</v>
      </c>
      <c r="PI1295" s="25">
        <f t="shared" si="1756"/>
        <v>1752.28</v>
      </c>
      <c r="PJ1295" s="25">
        <f t="shared" si="1757"/>
        <v>0</v>
      </c>
      <c r="PK1295" s="25">
        <f t="shared" si="1757"/>
        <v>0</v>
      </c>
      <c r="PL1295" s="25">
        <f t="shared" si="1757"/>
        <v>0</v>
      </c>
      <c r="PM1295" s="25">
        <f t="shared" si="1758"/>
        <v>0</v>
      </c>
      <c r="PN1295" s="25">
        <f t="shared" si="1758"/>
        <v>0</v>
      </c>
      <c r="PO1295" s="25">
        <f t="shared" si="1758"/>
        <v>0</v>
      </c>
      <c r="PP1295" s="30"/>
      <c r="PQ1295" s="30"/>
      <c r="PR1295" s="30"/>
      <c r="PS1295" s="25">
        <f t="shared" si="1759"/>
        <v>0</v>
      </c>
      <c r="PT1295" s="25">
        <f t="shared" si="1760"/>
        <v>0</v>
      </c>
      <c r="PU1295" s="25">
        <f t="shared" si="1761"/>
        <v>0</v>
      </c>
      <c r="PV1295" s="25">
        <f t="shared" si="1762"/>
        <v>0</v>
      </c>
      <c r="PW1295" s="25">
        <f t="shared" si="1763"/>
        <v>0</v>
      </c>
      <c r="PX1295" s="25">
        <f t="shared" si="1764"/>
        <v>0</v>
      </c>
      <c r="PY1295" s="25">
        <f t="shared" si="1765"/>
        <v>23438.57</v>
      </c>
      <c r="PZ1295" s="25">
        <f t="shared" si="1766"/>
        <v>24684.98</v>
      </c>
      <c r="QA1295" s="25">
        <f t="shared" si="1767"/>
        <v>25887.3</v>
      </c>
      <c r="QB1295" s="25">
        <f t="shared" si="1768"/>
        <v>2685.21</v>
      </c>
      <c r="QC1295" s="25">
        <f t="shared" si="1769"/>
        <v>2397.4</v>
      </c>
      <c r="QD1295" s="25">
        <f t="shared" si="1770"/>
        <v>2189.02</v>
      </c>
      <c r="QE1295" s="25">
        <f t="shared" si="1771"/>
        <v>0</v>
      </c>
      <c r="QF1295" s="25">
        <f t="shared" si="1771"/>
        <v>0</v>
      </c>
      <c r="QG1295" s="25">
        <f t="shared" si="1771"/>
        <v>0</v>
      </c>
      <c r="QH1295" s="25">
        <f t="shared" si="1772"/>
        <v>0</v>
      </c>
      <c r="QI1295" s="25">
        <f t="shared" si="1772"/>
        <v>0</v>
      </c>
      <c r="QJ1295" s="25">
        <f t="shared" si="1772"/>
        <v>0</v>
      </c>
      <c r="QK1295" s="30"/>
      <c r="QL1295" s="30"/>
      <c r="QM1295" s="30"/>
      <c r="QN1295" s="25">
        <f t="shared" si="1773"/>
        <v>0</v>
      </c>
      <c r="QO1295" s="25">
        <f t="shared" si="1774"/>
        <v>0</v>
      </c>
      <c r="QP1295" s="25">
        <f t="shared" si="1775"/>
        <v>0</v>
      </c>
      <c r="QQ1295" s="25">
        <f t="shared" si="1776"/>
        <v>0</v>
      </c>
      <c r="QR1295" s="25">
        <f t="shared" si="1777"/>
        <v>0</v>
      </c>
      <c r="QS1295" s="25">
        <f t="shared" si="1778"/>
        <v>0</v>
      </c>
      <c r="QT1295" s="25">
        <f t="shared" si="1779"/>
        <v>23312.85</v>
      </c>
      <c r="QU1295" s="25">
        <f t="shared" si="1780"/>
        <v>24490.73</v>
      </c>
      <c r="QV1295" s="25">
        <f t="shared" si="1781"/>
        <v>25633.77</v>
      </c>
      <c r="QW1295" s="25">
        <f t="shared" si="1782"/>
        <v>1805.69</v>
      </c>
      <c r="QX1295" s="25">
        <f t="shared" si="1783"/>
        <v>1662.21</v>
      </c>
      <c r="QY1295" s="25">
        <f t="shared" si="1784"/>
        <v>1459.28</v>
      </c>
      <c r="QZ1295" s="25">
        <f t="shared" si="1785"/>
        <v>0</v>
      </c>
      <c r="RA1295" s="25">
        <f t="shared" si="1785"/>
        <v>0</v>
      </c>
      <c r="RB1295" s="25">
        <f t="shared" si="1785"/>
        <v>0</v>
      </c>
      <c r="RC1295" s="25">
        <f t="shared" si="1786"/>
        <v>0</v>
      </c>
      <c r="RD1295" s="25">
        <f t="shared" si="1786"/>
        <v>0</v>
      </c>
      <c r="RE1295" s="25">
        <f t="shared" si="1786"/>
        <v>0</v>
      </c>
      <c r="RF1295" s="30"/>
      <c r="RG1295" s="30"/>
      <c r="RH1295" s="30"/>
      <c r="RI1295" s="25">
        <f t="shared" si="1787"/>
        <v>0</v>
      </c>
      <c r="RJ1295" s="25">
        <f t="shared" si="1788"/>
        <v>0</v>
      </c>
      <c r="RK1295" s="25">
        <f t="shared" si="1789"/>
        <v>0</v>
      </c>
      <c r="RL1295" s="25">
        <f t="shared" si="1790"/>
        <v>0</v>
      </c>
      <c r="RM1295" s="25">
        <f t="shared" si="1791"/>
        <v>0</v>
      </c>
      <c r="RN1295" s="25">
        <f t="shared" si="1792"/>
        <v>0</v>
      </c>
      <c r="RO1295" s="25">
        <f t="shared" si="1793"/>
        <v>23947.07</v>
      </c>
      <c r="RP1295" s="25">
        <f t="shared" si="1794"/>
        <v>25149.41</v>
      </c>
      <c r="RQ1295" s="25">
        <f t="shared" si="1795"/>
        <v>26318.639999999999</v>
      </c>
      <c r="RR1295" s="25">
        <f t="shared" si="1796"/>
        <v>2126.79</v>
      </c>
      <c r="RS1295" s="25">
        <f t="shared" si="1797"/>
        <v>1776.72</v>
      </c>
      <c r="RT1295" s="25">
        <f t="shared" si="1798"/>
        <v>1569.16</v>
      </c>
      <c r="RU1295" s="25">
        <f t="shared" si="1799"/>
        <v>0</v>
      </c>
      <c r="RV1295" s="25">
        <f t="shared" si="1799"/>
        <v>0</v>
      </c>
      <c r="RW1295" s="25">
        <f t="shared" si="1799"/>
        <v>0</v>
      </c>
      <c r="RX1295" s="25">
        <f t="shared" si="1800"/>
        <v>0</v>
      </c>
      <c r="RY1295" s="25">
        <f t="shared" si="1800"/>
        <v>0</v>
      </c>
      <c r="RZ1295" s="25">
        <f t="shared" si="1800"/>
        <v>0</v>
      </c>
      <c r="SA1295" s="30"/>
      <c r="SB1295" s="30"/>
      <c r="SC1295" s="30"/>
      <c r="SD1295" s="25">
        <f t="shared" si="1801"/>
        <v>0</v>
      </c>
      <c r="SE1295" s="25">
        <f t="shared" si="1802"/>
        <v>0</v>
      </c>
      <c r="SF1295" s="25">
        <f t="shared" si="1803"/>
        <v>0</v>
      </c>
      <c r="SG1295" s="25">
        <f t="shared" si="1804"/>
        <v>0</v>
      </c>
      <c r="SH1295" s="25">
        <f t="shared" si="1805"/>
        <v>0</v>
      </c>
      <c r="SI1295" s="25">
        <f t="shared" si="1806"/>
        <v>0</v>
      </c>
      <c r="SJ1295" s="25">
        <f t="shared" si="1807"/>
        <v>23528.16</v>
      </c>
      <c r="SK1295" s="25">
        <f t="shared" si="1808"/>
        <v>24778.82</v>
      </c>
      <c r="SL1295" s="25">
        <f t="shared" si="1809"/>
        <v>25990.94</v>
      </c>
      <c r="SM1295" s="25">
        <f t="shared" si="1810"/>
        <v>3737.39</v>
      </c>
      <c r="SN1295" s="25">
        <f t="shared" si="1811"/>
        <v>3156.21</v>
      </c>
      <c r="SO1295" s="25">
        <f t="shared" si="1812"/>
        <v>2832.13</v>
      </c>
      <c r="SP1295" s="25">
        <f t="shared" si="1813"/>
        <v>0</v>
      </c>
      <c r="SQ1295" s="25">
        <f t="shared" si="1813"/>
        <v>0</v>
      </c>
      <c r="SR1295" s="25">
        <f t="shared" si="1813"/>
        <v>0</v>
      </c>
      <c r="SS1295" s="25">
        <f t="shared" si="1814"/>
        <v>0</v>
      </c>
      <c r="ST1295" s="25">
        <f t="shared" si="1814"/>
        <v>0</v>
      </c>
      <c r="SU1295" s="25">
        <f t="shared" si="1814"/>
        <v>0</v>
      </c>
      <c r="SV1295" s="30"/>
      <c r="SW1295" s="30"/>
      <c r="SX1295" s="30"/>
      <c r="SY1295" s="25">
        <f t="shared" si="1815"/>
        <v>0</v>
      </c>
      <c r="SZ1295" s="25">
        <f t="shared" si="1816"/>
        <v>0</v>
      </c>
      <c r="TA1295" s="25">
        <f t="shared" si="1817"/>
        <v>0</v>
      </c>
      <c r="TB1295" s="25">
        <f t="shared" si="1818"/>
        <v>0</v>
      </c>
      <c r="TC1295" s="25">
        <f t="shared" si="1819"/>
        <v>0</v>
      </c>
      <c r="TD1295" s="25">
        <f t="shared" si="1820"/>
        <v>0</v>
      </c>
      <c r="TE1295" s="25">
        <f t="shared" si="1821"/>
        <v>23404.28</v>
      </c>
      <c r="TF1295" s="25">
        <f t="shared" si="1822"/>
        <v>24607.46</v>
      </c>
      <c r="TG1295" s="25">
        <f t="shared" si="1823"/>
        <v>25773.35</v>
      </c>
      <c r="TH1295" s="25">
        <f t="shared" si="1824"/>
        <v>2242.15</v>
      </c>
      <c r="TI1295" s="25">
        <f t="shared" si="1825"/>
        <v>1927.62</v>
      </c>
      <c r="TJ1295" s="25">
        <f t="shared" si="1826"/>
        <v>1703.23</v>
      </c>
      <c r="TK1295" s="25">
        <f t="shared" si="1827"/>
        <v>0</v>
      </c>
      <c r="TL1295" s="25">
        <f t="shared" si="1827"/>
        <v>0</v>
      </c>
      <c r="TM1295" s="25">
        <f t="shared" si="1827"/>
        <v>0</v>
      </c>
      <c r="TN1295" s="25">
        <f t="shared" si="1828"/>
        <v>0</v>
      </c>
      <c r="TO1295" s="25">
        <f t="shared" si="1828"/>
        <v>0</v>
      </c>
      <c r="TP1295" s="25">
        <f t="shared" si="1828"/>
        <v>0</v>
      </c>
      <c r="TQ1295" s="30"/>
      <c r="TR1295" s="30"/>
      <c r="TS1295" s="30"/>
      <c r="TT1295" s="25">
        <f t="shared" si="1829"/>
        <v>0</v>
      </c>
      <c r="TU1295" s="25">
        <f t="shared" si="1830"/>
        <v>0</v>
      </c>
      <c r="TV1295" s="25">
        <f t="shared" si="1831"/>
        <v>0</v>
      </c>
      <c r="TW1295" s="25">
        <f t="shared" si="1832"/>
        <v>0</v>
      </c>
      <c r="TX1295" s="25">
        <f t="shared" si="1833"/>
        <v>0</v>
      </c>
      <c r="TY1295" s="25">
        <f t="shared" si="1834"/>
        <v>0</v>
      </c>
      <c r="TZ1295" s="25">
        <f t="shared" si="1835"/>
        <v>23142.7</v>
      </c>
      <c r="UA1295" s="25">
        <f t="shared" si="1836"/>
        <v>24352.38</v>
      </c>
      <c r="UB1295" s="25">
        <f t="shared" si="1837"/>
        <v>25524.42</v>
      </c>
      <c r="UC1295" s="25">
        <f t="shared" si="1838"/>
        <v>2569.79</v>
      </c>
      <c r="UD1295" s="25">
        <f t="shared" si="1839"/>
        <v>2381.8000000000002</v>
      </c>
      <c r="UE1295" s="25">
        <f t="shared" si="1840"/>
        <v>2144.64</v>
      </c>
      <c r="UF1295" s="25">
        <f t="shared" si="1841"/>
        <v>0</v>
      </c>
      <c r="UG1295" s="25">
        <f t="shared" si="1841"/>
        <v>0</v>
      </c>
      <c r="UH1295" s="25">
        <f t="shared" si="1841"/>
        <v>0</v>
      </c>
      <c r="UI1295" s="25">
        <f t="shared" si="1842"/>
        <v>0</v>
      </c>
      <c r="UJ1295" s="25">
        <f t="shared" si="1842"/>
        <v>0</v>
      </c>
      <c r="UK1295" s="25">
        <f t="shared" si="1842"/>
        <v>0</v>
      </c>
      <c r="UL1295" s="30"/>
      <c r="UM1295" s="30"/>
      <c r="UN1295" s="30"/>
      <c r="UO1295" s="25">
        <f t="shared" si="1843"/>
        <v>0</v>
      </c>
      <c r="UP1295" s="25">
        <f t="shared" si="1844"/>
        <v>0</v>
      </c>
      <c r="UQ1295" s="25">
        <f t="shared" si="1845"/>
        <v>0</v>
      </c>
      <c r="UR1295" s="25">
        <f t="shared" si="1846"/>
        <v>0</v>
      </c>
      <c r="US1295" s="25">
        <f t="shared" si="1847"/>
        <v>0</v>
      </c>
      <c r="UT1295" s="25">
        <f t="shared" si="1848"/>
        <v>0</v>
      </c>
      <c r="UU1295" s="25">
        <f t="shared" si="1849"/>
        <v>23449.14</v>
      </c>
      <c r="UV1295" s="25">
        <f t="shared" si="1850"/>
        <v>24730.49</v>
      </c>
      <c r="UW1295" s="25">
        <f t="shared" si="1851"/>
        <v>25957.03</v>
      </c>
      <c r="UX1295" s="25">
        <f t="shared" si="1852"/>
        <v>1216.3699999999999</v>
      </c>
      <c r="UY1295" s="25">
        <f t="shared" si="1853"/>
        <v>1224.07</v>
      </c>
      <c r="UZ1295" s="25">
        <f t="shared" si="1854"/>
        <v>1051.3399999999999</v>
      </c>
      <c r="VA1295" s="25">
        <f t="shared" si="1855"/>
        <v>0</v>
      </c>
      <c r="VB1295" s="25">
        <f t="shared" si="1855"/>
        <v>0</v>
      </c>
      <c r="VC1295" s="25">
        <f t="shared" si="1855"/>
        <v>0</v>
      </c>
      <c r="VD1295" s="25">
        <f t="shared" si="1856"/>
        <v>0</v>
      </c>
      <c r="VE1295" s="25">
        <f t="shared" si="1856"/>
        <v>0</v>
      </c>
      <c r="VF1295" s="25">
        <f t="shared" si="1856"/>
        <v>0</v>
      </c>
      <c r="VG1295" s="30"/>
      <c r="VH1295" s="30"/>
      <c r="VI1295" s="30"/>
      <c r="VJ1295" s="25">
        <f t="shared" si="1857"/>
        <v>0</v>
      </c>
      <c r="VK1295" s="25">
        <f t="shared" si="1858"/>
        <v>0</v>
      </c>
      <c r="VL1295" s="25">
        <f t="shared" si="1859"/>
        <v>0</v>
      </c>
      <c r="VM1295" s="25">
        <f t="shared" si="1860"/>
        <v>0</v>
      </c>
      <c r="VN1295" s="25">
        <f t="shared" si="1861"/>
        <v>0</v>
      </c>
      <c r="VO1295" s="25">
        <f t="shared" si="1862"/>
        <v>0</v>
      </c>
      <c r="VP1295" s="25">
        <f t="shared" si="1863"/>
        <v>23214.21</v>
      </c>
      <c r="VQ1295" s="25">
        <f t="shared" si="1864"/>
        <v>24362.14</v>
      </c>
      <c r="VR1295" s="25">
        <f t="shared" si="1865"/>
        <v>25479.24</v>
      </c>
      <c r="VS1295" s="25">
        <f t="shared" si="1866"/>
        <v>1638.02</v>
      </c>
      <c r="VT1295" s="25">
        <f t="shared" si="1867"/>
        <v>1523.35</v>
      </c>
      <c r="VU1295" s="25">
        <f t="shared" si="1868"/>
        <v>1334.05</v>
      </c>
      <c r="VV1295" s="25">
        <f t="shared" si="1869"/>
        <v>0</v>
      </c>
      <c r="VW1295" s="25">
        <f t="shared" si="1869"/>
        <v>0</v>
      </c>
      <c r="VX1295" s="25">
        <f t="shared" si="1869"/>
        <v>0</v>
      </c>
      <c r="VY1295" s="25">
        <f t="shared" si="1870"/>
        <v>0</v>
      </c>
      <c r="VZ1295" s="25">
        <f t="shared" si="1870"/>
        <v>0</v>
      </c>
      <c r="WA1295" s="25">
        <f t="shared" si="1870"/>
        <v>0</v>
      </c>
      <c r="WB1295" s="30"/>
      <c r="WC1295" s="30"/>
      <c r="WD1295" s="30"/>
      <c r="WE1295" s="25">
        <f t="shared" si="1871"/>
        <v>0</v>
      </c>
      <c r="WF1295" s="25">
        <f t="shared" si="1872"/>
        <v>0</v>
      </c>
      <c r="WG1295" s="25">
        <f t="shared" si="1873"/>
        <v>0</v>
      </c>
      <c r="WH1295" s="25">
        <f t="shared" si="1874"/>
        <v>0</v>
      </c>
      <c r="WI1295" s="25">
        <f t="shared" si="1875"/>
        <v>0</v>
      </c>
      <c r="WJ1295" s="25">
        <f t="shared" si="1876"/>
        <v>0</v>
      </c>
      <c r="WK1295" s="25">
        <f t="shared" si="1877"/>
        <v>23457.38</v>
      </c>
      <c r="WL1295" s="25">
        <f t="shared" si="1878"/>
        <v>24699.08</v>
      </c>
      <c r="WM1295" s="25">
        <f t="shared" si="1879"/>
        <v>25895.42</v>
      </c>
      <c r="WN1295" s="25">
        <f t="shared" si="1880"/>
        <v>1960.46</v>
      </c>
      <c r="WO1295" s="25">
        <f t="shared" si="1881"/>
        <v>1759.14</v>
      </c>
      <c r="WP1295" s="25">
        <f t="shared" si="1882"/>
        <v>1528.56</v>
      </c>
      <c r="WQ1295" s="25">
        <f t="shared" si="1883"/>
        <v>0</v>
      </c>
      <c r="WR1295" s="25">
        <f t="shared" si="1883"/>
        <v>0</v>
      </c>
      <c r="WS1295" s="25">
        <f t="shared" si="1883"/>
        <v>0</v>
      </c>
      <c r="WT1295" s="25">
        <f t="shared" si="1884"/>
        <v>0</v>
      </c>
      <c r="WU1295" s="25">
        <f t="shared" si="1884"/>
        <v>0</v>
      </c>
      <c r="WV1295" s="25">
        <f t="shared" si="1884"/>
        <v>0</v>
      </c>
      <c r="WW1295" s="30"/>
      <c r="WX1295" s="30"/>
      <c r="WY1295" s="30"/>
      <c r="WZ1295" s="25">
        <f t="shared" si="1885"/>
        <v>0</v>
      </c>
      <c r="XA1295" s="25">
        <f t="shared" si="1886"/>
        <v>0</v>
      </c>
      <c r="XB1295" s="25">
        <f t="shared" si="1887"/>
        <v>0</v>
      </c>
      <c r="XC1295" s="25">
        <f t="shared" si="1888"/>
        <v>0</v>
      </c>
      <c r="XD1295" s="25">
        <f t="shared" si="1889"/>
        <v>0</v>
      </c>
      <c r="XE1295" s="25">
        <f t="shared" si="1890"/>
        <v>0</v>
      </c>
      <c r="XF1295" s="25">
        <f t="shared" si="1891"/>
        <v>23394.77</v>
      </c>
      <c r="XG1295" s="25">
        <f t="shared" si="1892"/>
        <v>24585.74</v>
      </c>
      <c r="XH1295" s="25">
        <f t="shared" si="1893"/>
        <v>25738.3</v>
      </c>
      <c r="XI1295" s="25">
        <f t="shared" si="1894"/>
        <v>1400.72</v>
      </c>
      <c r="XJ1295" s="25">
        <f t="shared" si="1895"/>
        <v>1320.05</v>
      </c>
      <c r="XK1295" s="25">
        <f t="shared" si="1896"/>
        <v>1165.45</v>
      </c>
      <c r="XL1295" s="25">
        <f t="shared" si="1897"/>
        <v>0</v>
      </c>
      <c r="XM1295" s="25">
        <f t="shared" si="1897"/>
        <v>0</v>
      </c>
      <c r="XN1295" s="25">
        <f t="shared" si="1897"/>
        <v>0</v>
      </c>
      <c r="XO1295" s="25">
        <f t="shared" si="1898"/>
        <v>0</v>
      </c>
      <c r="XP1295" s="25">
        <f t="shared" si="1898"/>
        <v>0</v>
      </c>
      <c r="XQ1295" s="25">
        <f t="shared" si="1898"/>
        <v>0</v>
      </c>
      <c r="XR1295" s="30"/>
      <c r="XS1295" s="30"/>
      <c r="XT1295" s="30"/>
      <c r="XU1295" s="25">
        <f t="shared" si="1899"/>
        <v>0</v>
      </c>
      <c r="XV1295" s="25">
        <f t="shared" si="1900"/>
        <v>0</v>
      </c>
      <c r="XW1295" s="25">
        <f t="shared" si="1901"/>
        <v>0</v>
      </c>
      <c r="XX1295" s="25">
        <f t="shared" si="1902"/>
        <v>0</v>
      </c>
      <c r="XY1295" s="25">
        <f t="shared" si="1903"/>
        <v>0</v>
      </c>
      <c r="XZ1295" s="25">
        <f t="shared" si="1904"/>
        <v>0</v>
      </c>
      <c r="YA1295" s="25">
        <f t="shared" si="1905"/>
        <v>0</v>
      </c>
      <c r="YB1295" s="25">
        <f t="shared" si="1906"/>
        <v>0</v>
      </c>
      <c r="YC1295" s="25">
        <f t="shared" si="1907"/>
        <v>0</v>
      </c>
      <c r="YD1295" s="25">
        <f t="shared" si="1908"/>
        <v>0</v>
      </c>
      <c r="YE1295" s="25">
        <f t="shared" si="1909"/>
        <v>0</v>
      </c>
      <c r="YF1295" s="25">
        <f t="shared" si="1910"/>
        <v>0</v>
      </c>
      <c r="YG1295" s="25">
        <f t="shared" si="1911"/>
        <v>0</v>
      </c>
      <c r="YH1295" s="25">
        <f t="shared" si="1911"/>
        <v>0</v>
      </c>
      <c r="YI1295" s="25">
        <f t="shared" si="1911"/>
        <v>0</v>
      </c>
      <c r="YJ1295" s="25">
        <f t="shared" si="1912"/>
        <v>0</v>
      </c>
      <c r="YK1295" s="25">
        <f t="shared" si="1912"/>
        <v>0</v>
      </c>
      <c r="YL1295" s="25">
        <f t="shared" si="1912"/>
        <v>0</v>
      </c>
      <c r="YM1295" s="59">
        <f t="shared" si="1913"/>
        <v>183</v>
      </c>
      <c r="YN1295" s="59">
        <f t="shared" si="1913"/>
        <v>183</v>
      </c>
      <c r="YO1295" s="59">
        <f t="shared" si="1913"/>
        <v>183</v>
      </c>
      <c r="YP1295" s="25">
        <f t="shared" si="1914"/>
        <v>4070652</v>
      </c>
      <c r="YQ1295" s="25">
        <f t="shared" si="1915"/>
        <v>4101762</v>
      </c>
      <c r="YR1295" s="25">
        <f t="shared" si="1916"/>
        <v>4142571</v>
      </c>
      <c r="YS1295" s="25">
        <f t="shared" si="1917"/>
        <v>471477.54</v>
      </c>
      <c r="YT1295" s="25">
        <f t="shared" si="1918"/>
        <v>471477.54</v>
      </c>
      <c r="YU1295" s="25">
        <f t="shared" si="1919"/>
        <v>471477.54</v>
      </c>
      <c r="YV1295" s="25">
        <f t="shared" si="1920"/>
        <v>23439.67</v>
      </c>
      <c r="YW1295" s="25">
        <f t="shared" si="1921"/>
        <v>24672.880000000001</v>
      </c>
      <c r="YX1295" s="25">
        <f t="shared" si="1922"/>
        <v>25864.46</v>
      </c>
      <c r="YY1295" s="25">
        <f t="shared" si="1923"/>
        <v>2096.56</v>
      </c>
      <c r="YZ1295" s="25">
        <f t="shared" si="1924"/>
        <v>1900.87</v>
      </c>
      <c r="ZA1295" s="25">
        <f t="shared" si="1925"/>
        <v>1702.4</v>
      </c>
      <c r="ZB1295" s="25">
        <f t="shared" si="1926"/>
        <v>4289459.6100000003</v>
      </c>
      <c r="ZC1295" s="25">
        <f t="shared" si="1926"/>
        <v>4515137.04</v>
      </c>
      <c r="ZD1295" s="25">
        <f t="shared" si="1926"/>
        <v>4733196.18</v>
      </c>
      <c r="ZE1295" s="25">
        <f t="shared" si="1927"/>
        <v>383670.48</v>
      </c>
      <c r="ZF1295" s="25">
        <f t="shared" si="1927"/>
        <v>347859.21</v>
      </c>
      <c r="ZG1295" s="25">
        <f t="shared" si="1927"/>
        <v>311539.20000000001</v>
      </c>
    </row>
    <row r="1296" spans="1:683" hidden="1">
      <c r="A1296" s="21" t="s">
        <v>148</v>
      </c>
      <c r="B1296" s="87"/>
      <c r="C1296" s="5"/>
      <c r="D1296" s="160"/>
      <c r="E1296" s="76"/>
      <c r="F1296" s="38">
        <f t="shared" si="1477"/>
        <v>0</v>
      </c>
      <c r="G1296" s="38">
        <f t="shared" si="1477"/>
        <v>0</v>
      </c>
      <c r="H1296" s="38">
        <f t="shared" si="1477"/>
        <v>0</v>
      </c>
      <c r="I1296" s="25">
        <f t="shared" si="1478"/>
        <v>0</v>
      </c>
      <c r="J1296" s="25">
        <f t="shared" si="1478"/>
        <v>0</v>
      </c>
      <c r="K1296" s="25">
        <f t="shared" si="1478"/>
        <v>0</v>
      </c>
      <c r="L1296" s="30"/>
      <c r="M1296" s="30"/>
      <c r="N1296" s="30"/>
      <c r="O1296" s="25">
        <f t="shared" si="1479"/>
        <v>0</v>
      </c>
      <c r="P1296" s="25">
        <f t="shared" si="1480"/>
        <v>0</v>
      </c>
      <c r="Q1296" s="25">
        <f t="shared" si="1481"/>
        <v>0</v>
      </c>
      <c r="R1296" s="25">
        <f t="shared" si="1482"/>
        <v>0</v>
      </c>
      <c r="S1296" s="25">
        <f t="shared" si="1483"/>
        <v>0</v>
      </c>
      <c r="T1296" s="25">
        <f t="shared" si="1484"/>
        <v>0</v>
      </c>
      <c r="U1296" s="25">
        <f t="shared" si="1485"/>
        <v>0</v>
      </c>
      <c r="V1296" s="25">
        <f t="shared" si="1486"/>
        <v>0</v>
      </c>
      <c r="W1296" s="25">
        <f t="shared" si="1487"/>
        <v>0</v>
      </c>
      <c r="X1296" s="25">
        <f t="shared" si="1488"/>
        <v>0</v>
      </c>
      <c r="Y1296" s="25">
        <f t="shared" si="1489"/>
        <v>0</v>
      </c>
      <c r="Z1296" s="25">
        <f t="shared" si="1490"/>
        <v>0</v>
      </c>
      <c r="AA1296" s="25">
        <f t="shared" si="1491"/>
        <v>0</v>
      </c>
      <c r="AB1296" s="25">
        <f t="shared" si="1491"/>
        <v>0</v>
      </c>
      <c r="AC1296" s="25">
        <f t="shared" si="1491"/>
        <v>0</v>
      </c>
      <c r="AD1296" s="25">
        <f t="shared" si="1492"/>
        <v>0</v>
      </c>
      <c r="AE1296" s="25">
        <f t="shared" si="1492"/>
        <v>0</v>
      </c>
      <c r="AF1296" s="25">
        <f t="shared" si="1492"/>
        <v>0</v>
      </c>
      <c r="AG1296" s="30"/>
      <c r="AH1296" s="30"/>
      <c r="AI1296" s="30"/>
      <c r="AJ1296" s="25">
        <f t="shared" si="1493"/>
        <v>0</v>
      </c>
      <c r="AK1296" s="25">
        <f t="shared" si="1494"/>
        <v>0</v>
      </c>
      <c r="AL1296" s="25">
        <f t="shared" si="1495"/>
        <v>0</v>
      </c>
      <c r="AM1296" s="25">
        <f t="shared" si="1496"/>
        <v>0</v>
      </c>
      <c r="AN1296" s="25">
        <f t="shared" si="1497"/>
        <v>0</v>
      </c>
      <c r="AO1296" s="25">
        <f t="shared" si="1498"/>
        <v>0</v>
      </c>
      <c r="AP1296" s="25">
        <f t="shared" si="1499"/>
        <v>0</v>
      </c>
      <c r="AQ1296" s="25">
        <f t="shared" si="1500"/>
        <v>0</v>
      </c>
      <c r="AR1296" s="25">
        <f t="shared" si="1501"/>
        <v>0</v>
      </c>
      <c r="AS1296" s="25">
        <f t="shared" si="1502"/>
        <v>0</v>
      </c>
      <c r="AT1296" s="25">
        <f t="shared" si="1503"/>
        <v>0</v>
      </c>
      <c r="AU1296" s="25">
        <f t="shared" si="1504"/>
        <v>0</v>
      </c>
      <c r="AV1296" s="25">
        <f t="shared" si="1505"/>
        <v>0</v>
      </c>
      <c r="AW1296" s="25">
        <f t="shared" si="1505"/>
        <v>0</v>
      </c>
      <c r="AX1296" s="25">
        <f t="shared" si="1505"/>
        <v>0</v>
      </c>
      <c r="AY1296" s="25">
        <f t="shared" si="1506"/>
        <v>0</v>
      </c>
      <c r="AZ1296" s="25">
        <f t="shared" si="1506"/>
        <v>0</v>
      </c>
      <c r="BA1296" s="25">
        <f t="shared" si="1506"/>
        <v>0</v>
      </c>
      <c r="BB1296" s="30"/>
      <c r="BC1296" s="30"/>
      <c r="BD1296" s="30"/>
      <c r="BE1296" s="25">
        <f t="shared" si="1507"/>
        <v>0</v>
      </c>
      <c r="BF1296" s="25">
        <f t="shared" si="1508"/>
        <v>0</v>
      </c>
      <c r="BG1296" s="25">
        <f t="shared" si="1509"/>
        <v>0</v>
      </c>
      <c r="BH1296" s="25">
        <f t="shared" si="1510"/>
        <v>0</v>
      </c>
      <c r="BI1296" s="25">
        <f t="shared" si="1511"/>
        <v>0</v>
      </c>
      <c r="BJ1296" s="25">
        <f t="shared" si="1512"/>
        <v>0</v>
      </c>
      <c r="BK1296" s="25">
        <f t="shared" si="1513"/>
        <v>0</v>
      </c>
      <c r="BL1296" s="25">
        <f t="shared" si="1514"/>
        <v>0</v>
      </c>
      <c r="BM1296" s="25">
        <f t="shared" si="1515"/>
        <v>0</v>
      </c>
      <c r="BN1296" s="25">
        <f t="shared" si="1516"/>
        <v>0</v>
      </c>
      <c r="BO1296" s="25">
        <f t="shared" si="1517"/>
        <v>0</v>
      </c>
      <c r="BP1296" s="25">
        <f t="shared" si="1518"/>
        <v>0</v>
      </c>
      <c r="BQ1296" s="25">
        <f t="shared" si="1519"/>
        <v>0</v>
      </c>
      <c r="BR1296" s="25">
        <f t="shared" si="1519"/>
        <v>0</v>
      </c>
      <c r="BS1296" s="25">
        <f t="shared" si="1519"/>
        <v>0</v>
      </c>
      <c r="BT1296" s="25">
        <f t="shared" si="1520"/>
        <v>0</v>
      </c>
      <c r="BU1296" s="25">
        <f t="shared" si="1520"/>
        <v>0</v>
      </c>
      <c r="BV1296" s="25">
        <f t="shared" si="1520"/>
        <v>0</v>
      </c>
      <c r="BW1296" s="30"/>
      <c r="BX1296" s="30"/>
      <c r="BY1296" s="30"/>
      <c r="BZ1296" s="25">
        <f t="shared" si="1521"/>
        <v>0</v>
      </c>
      <c r="CA1296" s="25">
        <f t="shared" si="1522"/>
        <v>0</v>
      </c>
      <c r="CB1296" s="25">
        <f t="shared" si="1523"/>
        <v>0</v>
      </c>
      <c r="CC1296" s="25">
        <f t="shared" si="1524"/>
        <v>0</v>
      </c>
      <c r="CD1296" s="25">
        <f t="shared" si="1525"/>
        <v>0</v>
      </c>
      <c r="CE1296" s="25">
        <f t="shared" si="1526"/>
        <v>0</v>
      </c>
      <c r="CF1296" s="25">
        <f t="shared" si="1527"/>
        <v>0</v>
      </c>
      <c r="CG1296" s="25">
        <f t="shared" si="1528"/>
        <v>0</v>
      </c>
      <c r="CH1296" s="25">
        <f t="shared" si="1529"/>
        <v>0</v>
      </c>
      <c r="CI1296" s="25">
        <f t="shared" si="1530"/>
        <v>0</v>
      </c>
      <c r="CJ1296" s="25">
        <f t="shared" si="1531"/>
        <v>0</v>
      </c>
      <c r="CK1296" s="25">
        <f t="shared" si="1532"/>
        <v>0</v>
      </c>
      <c r="CL1296" s="25">
        <f t="shared" si="1533"/>
        <v>0</v>
      </c>
      <c r="CM1296" s="25">
        <f t="shared" si="1533"/>
        <v>0</v>
      </c>
      <c r="CN1296" s="25">
        <f t="shared" si="1533"/>
        <v>0</v>
      </c>
      <c r="CO1296" s="25">
        <f t="shared" si="1534"/>
        <v>0</v>
      </c>
      <c r="CP1296" s="25">
        <f t="shared" si="1534"/>
        <v>0</v>
      </c>
      <c r="CQ1296" s="25">
        <f t="shared" si="1534"/>
        <v>0</v>
      </c>
      <c r="CR1296" s="30"/>
      <c r="CS1296" s="30"/>
      <c r="CT1296" s="30"/>
      <c r="CU1296" s="25">
        <f t="shared" si="1535"/>
        <v>0</v>
      </c>
      <c r="CV1296" s="25">
        <f t="shared" si="1536"/>
        <v>0</v>
      </c>
      <c r="CW1296" s="25">
        <f t="shared" si="1537"/>
        <v>0</v>
      </c>
      <c r="CX1296" s="25">
        <f t="shared" si="1538"/>
        <v>0</v>
      </c>
      <c r="CY1296" s="25">
        <f t="shared" si="1539"/>
        <v>0</v>
      </c>
      <c r="CZ1296" s="25">
        <f t="shared" si="1540"/>
        <v>0</v>
      </c>
      <c r="DA1296" s="25">
        <f t="shared" si="1541"/>
        <v>0</v>
      </c>
      <c r="DB1296" s="25">
        <f t="shared" si="1542"/>
        <v>0</v>
      </c>
      <c r="DC1296" s="25">
        <f t="shared" si="1543"/>
        <v>0</v>
      </c>
      <c r="DD1296" s="25">
        <f t="shared" si="1544"/>
        <v>0</v>
      </c>
      <c r="DE1296" s="25">
        <f t="shared" si="1545"/>
        <v>0</v>
      </c>
      <c r="DF1296" s="25">
        <f t="shared" si="1546"/>
        <v>0</v>
      </c>
      <c r="DG1296" s="25">
        <f t="shared" si="1547"/>
        <v>0</v>
      </c>
      <c r="DH1296" s="25">
        <f t="shared" si="1547"/>
        <v>0</v>
      </c>
      <c r="DI1296" s="25">
        <f t="shared" si="1547"/>
        <v>0</v>
      </c>
      <c r="DJ1296" s="25">
        <f t="shared" si="1548"/>
        <v>0</v>
      </c>
      <c r="DK1296" s="25">
        <f t="shared" si="1548"/>
        <v>0</v>
      </c>
      <c r="DL1296" s="25">
        <f t="shared" si="1548"/>
        <v>0</v>
      </c>
      <c r="DM1296" s="30"/>
      <c r="DN1296" s="30"/>
      <c r="DO1296" s="30"/>
      <c r="DP1296" s="25">
        <f t="shared" si="1549"/>
        <v>0</v>
      </c>
      <c r="DQ1296" s="25">
        <f t="shared" si="1550"/>
        <v>0</v>
      </c>
      <c r="DR1296" s="25">
        <f t="shared" si="1551"/>
        <v>0</v>
      </c>
      <c r="DS1296" s="25">
        <f t="shared" si="1552"/>
        <v>0</v>
      </c>
      <c r="DT1296" s="25">
        <f t="shared" si="1553"/>
        <v>0</v>
      </c>
      <c r="DU1296" s="25">
        <f t="shared" si="1554"/>
        <v>0</v>
      </c>
      <c r="DV1296" s="25">
        <f t="shared" si="1555"/>
        <v>0</v>
      </c>
      <c r="DW1296" s="25">
        <f t="shared" si="1556"/>
        <v>0</v>
      </c>
      <c r="DX1296" s="25">
        <f t="shared" si="1557"/>
        <v>0</v>
      </c>
      <c r="DY1296" s="25">
        <f t="shared" si="1558"/>
        <v>0</v>
      </c>
      <c r="DZ1296" s="25">
        <f t="shared" si="1559"/>
        <v>0</v>
      </c>
      <c r="EA1296" s="25">
        <f t="shared" si="1560"/>
        <v>0</v>
      </c>
      <c r="EB1296" s="25">
        <f t="shared" si="1561"/>
        <v>0</v>
      </c>
      <c r="EC1296" s="25">
        <f t="shared" si="1561"/>
        <v>0</v>
      </c>
      <c r="ED1296" s="25">
        <f t="shared" si="1561"/>
        <v>0</v>
      </c>
      <c r="EE1296" s="25">
        <f t="shared" si="1562"/>
        <v>0</v>
      </c>
      <c r="EF1296" s="25">
        <f t="shared" si="1562"/>
        <v>0</v>
      </c>
      <c r="EG1296" s="25">
        <f t="shared" si="1562"/>
        <v>0</v>
      </c>
      <c r="EH1296" s="30"/>
      <c r="EI1296" s="30"/>
      <c r="EJ1296" s="30"/>
      <c r="EK1296" s="25">
        <f t="shared" si="1563"/>
        <v>0</v>
      </c>
      <c r="EL1296" s="25">
        <f t="shared" si="1564"/>
        <v>0</v>
      </c>
      <c r="EM1296" s="25">
        <f t="shared" si="1565"/>
        <v>0</v>
      </c>
      <c r="EN1296" s="25">
        <f t="shared" si="1566"/>
        <v>0</v>
      </c>
      <c r="EO1296" s="25">
        <f t="shared" si="1567"/>
        <v>0</v>
      </c>
      <c r="EP1296" s="25">
        <f t="shared" si="1568"/>
        <v>0</v>
      </c>
      <c r="EQ1296" s="25">
        <f t="shared" si="1569"/>
        <v>0</v>
      </c>
      <c r="ER1296" s="25">
        <f t="shared" si="1570"/>
        <v>0</v>
      </c>
      <c r="ES1296" s="25">
        <f t="shared" si="1571"/>
        <v>0</v>
      </c>
      <c r="ET1296" s="25">
        <f t="shared" si="1572"/>
        <v>0</v>
      </c>
      <c r="EU1296" s="25">
        <f t="shared" si="1573"/>
        <v>0</v>
      </c>
      <c r="EV1296" s="25">
        <f t="shared" si="1574"/>
        <v>0</v>
      </c>
      <c r="EW1296" s="25">
        <f t="shared" si="1575"/>
        <v>0</v>
      </c>
      <c r="EX1296" s="25">
        <f t="shared" si="1575"/>
        <v>0</v>
      </c>
      <c r="EY1296" s="25">
        <f t="shared" si="1575"/>
        <v>0</v>
      </c>
      <c r="EZ1296" s="25">
        <f t="shared" si="1576"/>
        <v>0</v>
      </c>
      <c r="FA1296" s="25">
        <f t="shared" si="1576"/>
        <v>0</v>
      </c>
      <c r="FB1296" s="25">
        <f t="shared" si="1576"/>
        <v>0</v>
      </c>
      <c r="FC1296" s="30"/>
      <c r="FD1296" s="30"/>
      <c r="FE1296" s="30"/>
      <c r="FF1296" s="25">
        <f t="shared" si="1577"/>
        <v>0</v>
      </c>
      <c r="FG1296" s="25">
        <f t="shared" si="1578"/>
        <v>0</v>
      </c>
      <c r="FH1296" s="25">
        <f t="shared" si="1579"/>
        <v>0</v>
      </c>
      <c r="FI1296" s="25">
        <f t="shared" si="1580"/>
        <v>0</v>
      </c>
      <c r="FJ1296" s="25">
        <f t="shared" si="1581"/>
        <v>0</v>
      </c>
      <c r="FK1296" s="25">
        <f t="shared" si="1582"/>
        <v>0</v>
      </c>
      <c r="FL1296" s="25">
        <f t="shared" si="1583"/>
        <v>0</v>
      </c>
      <c r="FM1296" s="25">
        <f t="shared" si="1584"/>
        <v>0</v>
      </c>
      <c r="FN1296" s="25">
        <f t="shared" si="1585"/>
        <v>0</v>
      </c>
      <c r="FO1296" s="25">
        <f t="shared" si="1586"/>
        <v>0</v>
      </c>
      <c r="FP1296" s="25">
        <f t="shared" si="1587"/>
        <v>0</v>
      </c>
      <c r="FQ1296" s="25">
        <f t="shared" si="1588"/>
        <v>0</v>
      </c>
      <c r="FR1296" s="25">
        <f t="shared" si="1589"/>
        <v>0</v>
      </c>
      <c r="FS1296" s="25">
        <f t="shared" si="1589"/>
        <v>0</v>
      </c>
      <c r="FT1296" s="25">
        <f t="shared" si="1589"/>
        <v>0</v>
      </c>
      <c r="FU1296" s="25">
        <f t="shared" si="1590"/>
        <v>0</v>
      </c>
      <c r="FV1296" s="25">
        <f t="shared" si="1590"/>
        <v>0</v>
      </c>
      <c r="FW1296" s="25">
        <f t="shared" si="1590"/>
        <v>0</v>
      </c>
      <c r="FX1296" s="30"/>
      <c r="FY1296" s="30"/>
      <c r="FZ1296" s="30"/>
      <c r="GA1296" s="25">
        <f t="shared" si="1591"/>
        <v>0</v>
      </c>
      <c r="GB1296" s="25">
        <f t="shared" si="1592"/>
        <v>0</v>
      </c>
      <c r="GC1296" s="25">
        <f t="shared" si="1593"/>
        <v>0</v>
      </c>
      <c r="GD1296" s="25">
        <f t="shared" si="1594"/>
        <v>0</v>
      </c>
      <c r="GE1296" s="25">
        <f t="shared" si="1595"/>
        <v>0</v>
      </c>
      <c r="GF1296" s="25">
        <f t="shared" si="1596"/>
        <v>0</v>
      </c>
      <c r="GG1296" s="25">
        <f t="shared" si="1597"/>
        <v>0</v>
      </c>
      <c r="GH1296" s="25">
        <f t="shared" si="1598"/>
        <v>0</v>
      </c>
      <c r="GI1296" s="25">
        <f t="shared" si="1599"/>
        <v>0</v>
      </c>
      <c r="GJ1296" s="25">
        <f t="shared" si="1600"/>
        <v>0</v>
      </c>
      <c r="GK1296" s="25">
        <f t="shared" si="1601"/>
        <v>0</v>
      </c>
      <c r="GL1296" s="25">
        <f t="shared" si="1602"/>
        <v>0</v>
      </c>
      <c r="GM1296" s="25">
        <f t="shared" si="1603"/>
        <v>0</v>
      </c>
      <c r="GN1296" s="25">
        <f t="shared" si="1603"/>
        <v>0</v>
      </c>
      <c r="GO1296" s="25">
        <f t="shared" si="1603"/>
        <v>0</v>
      </c>
      <c r="GP1296" s="25">
        <f t="shared" si="1604"/>
        <v>0</v>
      </c>
      <c r="GQ1296" s="25">
        <f t="shared" si="1604"/>
        <v>0</v>
      </c>
      <c r="GR1296" s="25">
        <f t="shared" si="1604"/>
        <v>0</v>
      </c>
      <c r="GS1296" s="30"/>
      <c r="GT1296" s="30"/>
      <c r="GU1296" s="30"/>
      <c r="GV1296" s="25">
        <f t="shared" si="1605"/>
        <v>0</v>
      </c>
      <c r="GW1296" s="25">
        <f t="shared" si="1606"/>
        <v>0</v>
      </c>
      <c r="GX1296" s="25">
        <f t="shared" si="1607"/>
        <v>0</v>
      </c>
      <c r="GY1296" s="25">
        <f t="shared" si="1608"/>
        <v>0</v>
      </c>
      <c r="GZ1296" s="25">
        <f t="shared" si="1609"/>
        <v>0</v>
      </c>
      <c r="HA1296" s="25">
        <f t="shared" si="1610"/>
        <v>0</v>
      </c>
      <c r="HB1296" s="25">
        <f t="shared" si="1611"/>
        <v>0</v>
      </c>
      <c r="HC1296" s="25">
        <f t="shared" si="1612"/>
        <v>0</v>
      </c>
      <c r="HD1296" s="25">
        <f t="shared" si="1613"/>
        <v>0</v>
      </c>
      <c r="HE1296" s="25">
        <f t="shared" si="1614"/>
        <v>0</v>
      </c>
      <c r="HF1296" s="25">
        <f t="shared" si="1615"/>
        <v>0</v>
      </c>
      <c r="HG1296" s="25">
        <f t="shared" si="1616"/>
        <v>0</v>
      </c>
      <c r="HH1296" s="25">
        <f t="shared" si="1617"/>
        <v>0</v>
      </c>
      <c r="HI1296" s="25">
        <f t="shared" si="1617"/>
        <v>0</v>
      </c>
      <c r="HJ1296" s="25">
        <f t="shared" si="1617"/>
        <v>0</v>
      </c>
      <c r="HK1296" s="25">
        <f t="shared" si="1618"/>
        <v>0</v>
      </c>
      <c r="HL1296" s="25">
        <f t="shared" si="1618"/>
        <v>0</v>
      </c>
      <c r="HM1296" s="25">
        <f t="shared" si="1618"/>
        <v>0</v>
      </c>
      <c r="HN1296" s="30"/>
      <c r="HO1296" s="30"/>
      <c r="HP1296" s="30"/>
      <c r="HQ1296" s="25">
        <f t="shared" si="1619"/>
        <v>0</v>
      </c>
      <c r="HR1296" s="25">
        <f t="shared" si="1620"/>
        <v>0</v>
      </c>
      <c r="HS1296" s="25">
        <f t="shared" si="1621"/>
        <v>0</v>
      </c>
      <c r="HT1296" s="25">
        <f t="shared" si="1622"/>
        <v>0</v>
      </c>
      <c r="HU1296" s="25">
        <f t="shared" si="1623"/>
        <v>0</v>
      </c>
      <c r="HV1296" s="25">
        <f t="shared" si="1624"/>
        <v>0</v>
      </c>
      <c r="HW1296" s="25">
        <f t="shared" si="1625"/>
        <v>0</v>
      </c>
      <c r="HX1296" s="25">
        <f t="shared" si="1626"/>
        <v>0</v>
      </c>
      <c r="HY1296" s="25">
        <f t="shared" si="1627"/>
        <v>0</v>
      </c>
      <c r="HZ1296" s="25">
        <f t="shared" si="1628"/>
        <v>0</v>
      </c>
      <c r="IA1296" s="25">
        <f t="shared" si="1629"/>
        <v>0</v>
      </c>
      <c r="IB1296" s="25">
        <f t="shared" si="1630"/>
        <v>0</v>
      </c>
      <c r="IC1296" s="25">
        <f t="shared" si="1631"/>
        <v>0</v>
      </c>
      <c r="ID1296" s="25">
        <f t="shared" si="1631"/>
        <v>0</v>
      </c>
      <c r="IE1296" s="25">
        <f t="shared" si="1631"/>
        <v>0</v>
      </c>
      <c r="IF1296" s="25">
        <f t="shared" si="1632"/>
        <v>0</v>
      </c>
      <c r="IG1296" s="25">
        <f t="shared" si="1632"/>
        <v>0</v>
      </c>
      <c r="IH1296" s="25">
        <f t="shared" si="1632"/>
        <v>0</v>
      </c>
      <c r="II1296" s="30"/>
      <c r="IJ1296" s="30"/>
      <c r="IK1296" s="30"/>
      <c r="IL1296" s="25">
        <f t="shared" si="1633"/>
        <v>0</v>
      </c>
      <c r="IM1296" s="25">
        <f t="shared" si="1634"/>
        <v>0</v>
      </c>
      <c r="IN1296" s="25">
        <f t="shared" si="1635"/>
        <v>0</v>
      </c>
      <c r="IO1296" s="25">
        <f t="shared" si="1636"/>
        <v>0</v>
      </c>
      <c r="IP1296" s="25">
        <f t="shared" si="1637"/>
        <v>0</v>
      </c>
      <c r="IQ1296" s="25">
        <f t="shared" si="1638"/>
        <v>0</v>
      </c>
      <c r="IR1296" s="25">
        <f t="shared" si="1639"/>
        <v>0</v>
      </c>
      <c r="IS1296" s="25">
        <f t="shared" si="1640"/>
        <v>0</v>
      </c>
      <c r="IT1296" s="25">
        <f t="shared" si="1641"/>
        <v>0</v>
      </c>
      <c r="IU1296" s="25">
        <f t="shared" si="1642"/>
        <v>0</v>
      </c>
      <c r="IV1296" s="25">
        <f t="shared" si="1643"/>
        <v>0</v>
      </c>
      <c r="IW1296" s="25">
        <f t="shared" si="1644"/>
        <v>0</v>
      </c>
      <c r="IX1296" s="25">
        <f t="shared" si="1645"/>
        <v>0</v>
      </c>
      <c r="IY1296" s="25">
        <f t="shared" si="1645"/>
        <v>0</v>
      </c>
      <c r="IZ1296" s="25">
        <f t="shared" si="1645"/>
        <v>0</v>
      </c>
      <c r="JA1296" s="25">
        <f t="shared" si="1646"/>
        <v>0</v>
      </c>
      <c r="JB1296" s="25">
        <f t="shared" si="1646"/>
        <v>0</v>
      </c>
      <c r="JC1296" s="25">
        <f t="shared" si="1646"/>
        <v>0</v>
      </c>
      <c r="JD1296" s="30"/>
      <c r="JE1296" s="30"/>
      <c r="JF1296" s="30"/>
      <c r="JG1296" s="25">
        <f t="shared" si="1647"/>
        <v>0</v>
      </c>
      <c r="JH1296" s="25">
        <f t="shared" si="1648"/>
        <v>0</v>
      </c>
      <c r="JI1296" s="25">
        <f t="shared" si="1649"/>
        <v>0</v>
      </c>
      <c r="JJ1296" s="25">
        <f t="shared" si="1650"/>
        <v>0</v>
      </c>
      <c r="JK1296" s="25">
        <f t="shared" si="1651"/>
        <v>0</v>
      </c>
      <c r="JL1296" s="25">
        <f t="shared" si="1652"/>
        <v>0</v>
      </c>
      <c r="JM1296" s="25">
        <f t="shared" si="1653"/>
        <v>0</v>
      </c>
      <c r="JN1296" s="25">
        <f t="shared" si="1654"/>
        <v>0</v>
      </c>
      <c r="JO1296" s="25">
        <f t="shared" si="1655"/>
        <v>0</v>
      </c>
      <c r="JP1296" s="25">
        <f t="shared" si="1656"/>
        <v>0</v>
      </c>
      <c r="JQ1296" s="25">
        <f t="shared" si="1657"/>
        <v>0</v>
      </c>
      <c r="JR1296" s="25">
        <f t="shared" si="1658"/>
        <v>0</v>
      </c>
      <c r="JS1296" s="25">
        <f t="shared" si="1659"/>
        <v>0</v>
      </c>
      <c r="JT1296" s="25">
        <f t="shared" si="1659"/>
        <v>0</v>
      </c>
      <c r="JU1296" s="25">
        <f t="shared" si="1659"/>
        <v>0</v>
      </c>
      <c r="JV1296" s="25">
        <f t="shared" si="1660"/>
        <v>0</v>
      </c>
      <c r="JW1296" s="25">
        <f t="shared" si="1660"/>
        <v>0</v>
      </c>
      <c r="JX1296" s="25">
        <f t="shared" si="1660"/>
        <v>0</v>
      </c>
      <c r="JY1296" s="30"/>
      <c r="JZ1296" s="30"/>
      <c r="KA1296" s="30"/>
      <c r="KB1296" s="25">
        <f t="shared" si="1661"/>
        <v>0</v>
      </c>
      <c r="KC1296" s="25">
        <f t="shared" si="1662"/>
        <v>0</v>
      </c>
      <c r="KD1296" s="25">
        <f t="shared" si="1663"/>
        <v>0</v>
      </c>
      <c r="KE1296" s="25">
        <f t="shared" si="1664"/>
        <v>0</v>
      </c>
      <c r="KF1296" s="25">
        <f t="shared" si="1665"/>
        <v>0</v>
      </c>
      <c r="KG1296" s="25">
        <f t="shared" si="1666"/>
        <v>0</v>
      </c>
      <c r="KH1296" s="25">
        <f t="shared" si="1667"/>
        <v>0</v>
      </c>
      <c r="KI1296" s="25">
        <f t="shared" si="1668"/>
        <v>0</v>
      </c>
      <c r="KJ1296" s="25">
        <f t="shared" si="1669"/>
        <v>0</v>
      </c>
      <c r="KK1296" s="25">
        <f t="shared" si="1670"/>
        <v>0</v>
      </c>
      <c r="KL1296" s="25">
        <f t="shared" si="1671"/>
        <v>0</v>
      </c>
      <c r="KM1296" s="25">
        <f t="shared" si="1672"/>
        <v>0</v>
      </c>
      <c r="KN1296" s="25">
        <f t="shared" si="1673"/>
        <v>0</v>
      </c>
      <c r="KO1296" s="25">
        <f t="shared" si="1673"/>
        <v>0</v>
      </c>
      <c r="KP1296" s="25">
        <f t="shared" si="1673"/>
        <v>0</v>
      </c>
      <c r="KQ1296" s="25">
        <f t="shared" si="1674"/>
        <v>0</v>
      </c>
      <c r="KR1296" s="25">
        <f t="shared" si="1674"/>
        <v>0</v>
      </c>
      <c r="KS1296" s="25">
        <f t="shared" si="1674"/>
        <v>0</v>
      </c>
      <c r="KT1296" s="30"/>
      <c r="KU1296" s="30"/>
      <c r="KV1296" s="30"/>
      <c r="KW1296" s="25">
        <f t="shared" si="1675"/>
        <v>0</v>
      </c>
      <c r="KX1296" s="25">
        <f t="shared" si="1676"/>
        <v>0</v>
      </c>
      <c r="KY1296" s="25">
        <f t="shared" si="1677"/>
        <v>0</v>
      </c>
      <c r="KZ1296" s="25">
        <f t="shared" si="1678"/>
        <v>0</v>
      </c>
      <c r="LA1296" s="25">
        <f t="shared" si="1679"/>
        <v>0</v>
      </c>
      <c r="LB1296" s="25">
        <f t="shared" si="1680"/>
        <v>0</v>
      </c>
      <c r="LC1296" s="25">
        <f t="shared" si="1681"/>
        <v>0</v>
      </c>
      <c r="LD1296" s="25">
        <f t="shared" si="1682"/>
        <v>0</v>
      </c>
      <c r="LE1296" s="25">
        <f t="shared" si="1683"/>
        <v>0</v>
      </c>
      <c r="LF1296" s="25">
        <f t="shared" si="1684"/>
        <v>0</v>
      </c>
      <c r="LG1296" s="25">
        <f t="shared" si="1685"/>
        <v>0</v>
      </c>
      <c r="LH1296" s="25">
        <f t="shared" si="1686"/>
        <v>0</v>
      </c>
      <c r="LI1296" s="25">
        <f t="shared" si="1687"/>
        <v>0</v>
      </c>
      <c r="LJ1296" s="25">
        <f t="shared" si="1687"/>
        <v>0</v>
      </c>
      <c r="LK1296" s="25">
        <f t="shared" si="1687"/>
        <v>0</v>
      </c>
      <c r="LL1296" s="25">
        <f t="shared" si="1688"/>
        <v>0</v>
      </c>
      <c r="LM1296" s="25">
        <f t="shared" si="1688"/>
        <v>0</v>
      </c>
      <c r="LN1296" s="25">
        <f t="shared" si="1688"/>
        <v>0</v>
      </c>
      <c r="LO1296" s="30"/>
      <c r="LP1296" s="30"/>
      <c r="LQ1296" s="30"/>
      <c r="LR1296" s="25">
        <f t="shared" si="1689"/>
        <v>0</v>
      </c>
      <c r="LS1296" s="25">
        <f t="shared" si="1690"/>
        <v>0</v>
      </c>
      <c r="LT1296" s="25">
        <f t="shared" si="1691"/>
        <v>0</v>
      </c>
      <c r="LU1296" s="25">
        <f t="shared" si="1692"/>
        <v>0</v>
      </c>
      <c r="LV1296" s="25">
        <f t="shared" si="1693"/>
        <v>0</v>
      </c>
      <c r="LW1296" s="25">
        <f t="shared" si="1694"/>
        <v>0</v>
      </c>
      <c r="LX1296" s="25">
        <f t="shared" si="1695"/>
        <v>0</v>
      </c>
      <c r="LY1296" s="25">
        <f t="shared" si="1696"/>
        <v>0</v>
      </c>
      <c r="LZ1296" s="25">
        <f t="shared" si="1697"/>
        <v>0</v>
      </c>
      <c r="MA1296" s="25">
        <f t="shared" si="1698"/>
        <v>0</v>
      </c>
      <c r="MB1296" s="25">
        <f t="shared" si="1699"/>
        <v>0</v>
      </c>
      <c r="MC1296" s="25">
        <f t="shared" si="1700"/>
        <v>0</v>
      </c>
      <c r="MD1296" s="25">
        <f t="shared" si="1701"/>
        <v>0</v>
      </c>
      <c r="ME1296" s="25">
        <f t="shared" si="1701"/>
        <v>0</v>
      </c>
      <c r="MF1296" s="25">
        <f t="shared" si="1701"/>
        <v>0</v>
      </c>
      <c r="MG1296" s="25">
        <f t="shared" si="1702"/>
        <v>0</v>
      </c>
      <c r="MH1296" s="25">
        <f t="shared" si="1702"/>
        <v>0</v>
      </c>
      <c r="MI1296" s="25">
        <f t="shared" si="1702"/>
        <v>0</v>
      </c>
      <c r="MJ1296" s="30"/>
      <c r="MK1296" s="30"/>
      <c r="ML1296" s="30"/>
      <c r="MM1296" s="25">
        <f t="shared" si="1703"/>
        <v>0</v>
      </c>
      <c r="MN1296" s="25">
        <f t="shared" si="1704"/>
        <v>0</v>
      </c>
      <c r="MO1296" s="25">
        <f t="shared" si="1705"/>
        <v>0</v>
      </c>
      <c r="MP1296" s="25">
        <f t="shared" si="1706"/>
        <v>0</v>
      </c>
      <c r="MQ1296" s="25">
        <f t="shared" si="1707"/>
        <v>0</v>
      </c>
      <c r="MR1296" s="25">
        <f t="shared" si="1708"/>
        <v>0</v>
      </c>
      <c r="MS1296" s="25">
        <f t="shared" si="1709"/>
        <v>0</v>
      </c>
      <c r="MT1296" s="25">
        <f t="shared" si="1710"/>
        <v>0</v>
      </c>
      <c r="MU1296" s="25">
        <f t="shared" si="1711"/>
        <v>0</v>
      </c>
      <c r="MV1296" s="25">
        <f t="shared" si="1712"/>
        <v>0</v>
      </c>
      <c r="MW1296" s="25">
        <f t="shared" si="1713"/>
        <v>0</v>
      </c>
      <c r="MX1296" s="25">
        <f t="shared" si="1714"/>
        <v>0</v>
      </c>
      <c r="MY1296" s="25">
        <f t="shared" si="1715"/>
        <v>0</v>
      </c>
      <c r="MZ1296" s="25">
        <f t="shared" si="1715"/>
        <v>0</v>
      </c>
      <c r="NA1296" s="25">
        <f t="shared" si="1715"/>
        <v>0</v>
      </c>
      <c r="NB1296" s="25">
        <f t="shared" si="1716"/>
        <v>0</v>
      </c>
      <c r="NC1296" s="25">
        <f t="shared" si="1716"/>
        <v>0</v>
      </c>
      <c r="ND1296" s="25">
        <f t="shared" si="1716"/>
        <v>0</v>
      </c>
      <c r="NE1296" s="30"/>
      <c r="NF1296" s="30"/>
      <c r="NG1296" s="30"/>
      <c r="NH1296" s="25">
        <f t="shared" si="1717"/>
        <v>0</v>
      </c>
      <c r="NI1296" s="25">
        <f t="shared" si="1718"/>
        <v>0</v>
      </c>
      <c r="NJ1296" s="25">
        <f t="shared" si="1719"/>
        <v>0</v>
      </c>
      <c r="NK1296" s="25">
        <f t="shared" si="1720"/>
        <v>0</v>
      </c>
      <c r="NL1296" s="25">
        <f t="shared" si="1721"/>
        <v>0</v>
      </c>
      <c r="NM1296" s="25">
        <f t="shared" si="1722"/>
        <v>0</v>
      </c>
      <c r="NN1296" s="25">
        <f t="shared" si="1723"/>
        <v>0</v>
      </c>
      <c r="NO1296" s="25">
        <f t="shared" si="1724"/>
        <v>0</v>
      </c>
      <c r="NP1296" s="25">
        <f t="shared" si="1725"/>
        <v>0</v>
      </c>
      <c r="NQ1296" s="25">
        <f t="shared" si="1726"/>
        <v>0</v>
      </c>
      <c r="NR1296" s="25">
        <f t="shared" si="1727"/>
        <v>0</v>
      </c>
      <c r="NS1296" s="25">
        <f t="shared" si="1728"/>
        <v>0</v>
      </c>
      <c r="NT1296" s="25">
        <f t="shared" si="1729"/>
        <v>0</v>
      </c>
      <c r="NU1296" s="25">
        <f t="shared" si="1729"/>
        <v>0</v>
      </c>
      <c r="NV1296" s="25">
        <f t="shared" si="1729"/>
        <v>0</v>
      </c>
      <c r="NW1296" s="25">
        <f t="shared" si="1730"/>
        <v>0</v>
      </c>
      <c r="NX1296" s="25">
        <f t="shared" si="1730"/>
        <v>0</v>
      </c>
      <c r="NY1296" s="25">
        <f t="shared" si="1730"/>
        <v>0</v>
      </c>
      <c r="NZ1296" s="30"/>
      <c r="OA1296" s="30"/>
      <c r="OB1296" s="30"/>
      <c r="OC1296" s="25">
        <f t="shared" si="1731"/>
        <v>0</v>
      </c>
      <c r="OD1296" s="25">
        <f t="shared" si="1732"/>
        <v>0</v>
      </c>
      <c r="OE1296" s="25">
        <f t="shared" si="1733"/>
        <v>0</v>
      </c>
      <c r="OF1296" s="25">
        <f t="shared" si="1734"/>
        <v>0</v>
      </c>
      <c r="OG1296" s="25">
        <f t="shared" si="1735"/>
        <v>0</v>
      </c>
      <c r="OH1296" s="25">
        <f t="shared" si="1736"/>
        <v>0</v>
      </c>
      <c r="OI1296" s="25">
        <f t="shared" si="1737"/>
        <v>0</v>
      </c>
      <c r="OJ1296" s="25">
        <f t="shared" si="1738"/>
        <v>0</v>
      </c>
      <c r="OK1296" s="25">
        <f t="shared" si="1739"/>
        <v>0</v>
      </c>
      <c r="OL1296" s="25">
        <f t="shared" si="1740"/>
        <v>0</v>
      </c>
      <c r="OM1296" s="25">
        <f t="shared" si="1741"/>
        <v>0</v>
      </c>
      <c r="ON1296" s="25">
        <f t="shared" si="1742"/>
        <v>0</v>
      </c>
      <c r="OO1296" s="25">
        <f t="shared" si="1743"/>
        <v>0</v>
      </c>
      <c r="OP1296" s="25">
        <f t="shared" si="1743"/>
        <v>0</v>
      </c>
      <c r="OQ1296" s="25">
        <f t="shared" si="1743"/>
        <v>0</v>
      </c>
      <c r="OR1296" s="25">
        <f t="shared" si="1744"/>
        <v>0</v>
      </c>
      <c r="OS1296" s="25">
        <f t="shared" si="1744"/>
        <v>0</v>
      </c>
      <c r="OT1296" s="25">
        <f t="shared" si="1744"/>
        <v>0</v>
      </c>
      <c r="OU1296" s="30"/>
      <c r="OV1296" s="30"/>
      <c r="OW1296" s="30"/>
      <c r="OX1296" s="25">
        <f t="shared" si="1745"/>
        <v>0</v>
      </c>
      <c r="OY1296" s="25">
        <f t="shared" si="1746"/>
        <v>0</v>
      </c>
      <c r="OZ1296" s="25">
        <f t="shared" si="1747"/>
        <v>0</v>
      </c>
      <c r="PA1296" s="25">
        <f t="shared" si="1748"/>
        <v>0</v>
      </c>
      <c r="PB1296" s="25">
        <f t="shared" si="1749"/>
        <v>0</v>
      </c>
      <c r="PC1296" s="25">
        <f t="shared" si="1750"/>
        <v>0</v>
      </c>
      <c r="PD1296" s="25">
        <f t="shared" si="1751"/>
        <v>0</v>
      </c>
      <c r="PE1296" s="25">
        <f t="shared" si="1752"/>
        <v>0</v>
      </c>
      <c r="PF1296" s="25">
        <f t="shared" si="1753"/>
        <v>0</v>
      </c>
      <c r="PG1296" s="25">
        <f t="shared" si="1754"/>
        <v>0</v>
      </c>
      <c r="PH1296" s="25">
        <f t="shared" si="1755"/>
        <v>0</v>
      </c>
      <c r="PI1296" s="25">
        <f t="shared" si="1756"/>
        <v>0</v>
      </c>
      <c r="PJ1296" s="25">
        <f t="shared" si="1757"/>
        <v>0</v>
      </c>
      <c r="PK1296" s="25">
        <f t="shared" si="1757"/>
        <v>0</v>
      </c>
      <c r="PL1296" s="25">
        <f t="shared" si="1757"/>
        <v>0</v>
      </c>
      <c r="PM1296" s="25">
        <f t="shared" si="1758"/>
        <v>0</v>
      </c>
      <c r="PN1296" s="25">
        <f t="shared" si="1758"/>
        <v>0</v>
      </c>
      <c r="PO1296" s="25">
        <f t="shared" si="1758"/>
        <v>0</v>
      </c>
      <c r="PP1296" s="30"/>
      <c r="PQ1296" s="30"/>
      <c r="PR1296" s="30"/>
      <c r="PS1296" s="25">
        <f t="shared" si="1759"/>
        <v>0</v>
      </c>
      <c r="PT1296" s="25">
        <f t="shared" si="1760"/>
        <v>0</v>
      </c>
      <c r="PU1296" s="25">
        <f t="shared" si="1761"/>
        <v>0</v>
      </c>
      <c r="PV1296" s="25">
        <f t="shared" si="1762"/>
        <v>0</v>
      </c>
      <c r="PW1296" s="25">
        <f t="shared" si="1763"/>
        <v>0</v>
      </c>
      <c r="PX1296" s="25">
        <f t="shared" si="1764"/>
        <v>0</v>
      </c>
      <c r="PY1296" s="25">
        <f t="shared" si="1765"/>
        <v>0</v>
      </c>
      <c r="PZ1296" s="25">
        <f t="shared" si="1766"/>
        <v>0</v>
      </c>
      <c r="QA1296" s="25">
        <f t="shared" si="1767"/>
        <v>0</v>
      </c>
      <c r="QB1296" s="25">
        <f t="shared" si="1768"/>
        <v>0</v>
      </c>
      <c r="QC1296" s="25">
        <f t="shared" si="1769"/>
        <v>0</v>
      </c>
      <c r="QD1296" s="25">
        <f t="shared" si="1770"/>
        <v>0</v>
      </c>
      <c r="QE1296" s="25">
        <f t="shared" si="1771"/>
        <v>0</v>
      </c>
      <c r="QF1296" s="25">
        <f t="shared" si="1771"/>
        <v>0</v>
      </c>
      <c r="QG1296" s="25">
        <f t="shared" si="1771"/>
        <v>0</v>
      </c>
      <c r="QH1296" s="25">
        <f t="shared" si="1772"/>
        <v>0</v>
      </c>
      <c r="QI1296" s="25">
        <f t="shared" si="1772"/>
        <v>0</v>
      </c>
      <c r="QJ1296" s="25">
        <f t="shared" si="1772"/>
        <v>0</v>
      </c>
      <c r="QK1296" s="30"/>
      <c r="QL1296" s="30"/>
      <c r="QM1296" s="30"/>
      <c r="QN1296" s="25">
        <f t="shared" si="1773"/>
        <v>0</v>
      </c>
      <c r="QO1296" s="25">
        <f t="shared" si="1774"/>
        <v>0</v>
      </c>
      <c r="QP1296" s="25">
        <f t="shared" si="1775"/>
        <v>0</v>
      </c>
      <c r="QQ1296" s="25">
        <f t="shared" si="1776"/>
        <v>0</v>
      </c>
      <c r="QR1296" s="25">
        <f t="shared" si="1777"/>
        <v>0</v>
      </c>
      <c r="QS1296" s="25">
        <f t="shared" si="1778"/>
        <v>0</v>
      </c>
      <c r="QT1296" s="25">
        <f t="shared" si="1779"/>
        <v>0</v>
      </c>
      <c r="QU1296" s="25">
        <f t="shared" si="1780"/>
        <v>0</v>
      </c>
      <c r="QV1296" s="25">
        <f t="shared" si="1781"/>
        <v>0</v>
      </c>
      <c r="QW1296" s="25">
        <f t="shared" si="1782"/>
        <v>0</v>
      </c>
      <c r="QX1296" s="25">
        <f t="shared" si="1783"/>
        <v>0</v>
      </c>
      <c r="QY1296" s="25">
        <f t="shared" si="1784"/>
        <v>0</v>
      </c>
      <c r="QZ1296" s="25">
        <f t="shared" si="1785"/>
        <v>0</v>
      </c>
      <c r="RA1296" s="25">
        <f t="shared" si="1785"/>
        <v>0</v>
      </c>
      <c r="RB1296" s="25">
        <f t="shared" si="1785"/>
        <v>0</v>
      </c>
      <c r="RC1296" s="25">
        <f t="shared" si="1786"/>
        <v>0</v>
      </c>
      <c r="RD1296" s="25">
        <f t="shared" si="1786"/>
        <v>0</v>
      </c>
      <c r="RE1296" s="25">
        <f t="shared" si="1786"/>
        <v>0</v>
      </c>
      <c r="RF1296" s="30"/>
      <c r="RG1296" s="30"/>
      <c r="RH1296" s="30"/>
      <c r="RI1296" s="25">
        <f t="shared" si="1787"/>
        <v>0</v>
      </c>
      <c r="RJ1296" s="25">
        <f t="shared" si="1788"/>
        <v>0</v>
      </c>
      <c r="RK1296" s="25">
        <f t="shared" si="1789"/>
        <v>0</v>
      </c>
      <c r="RL1296" s="25">
        <f t="shared" si="1790"/>
        <v>0</v>
      </c>
      <c r="RM1296" s="25">
        <f t="shared" si="1791"/>
        <v>0</v>
      </c>
      <c r="RN1296" s="25">
        <f t="shared" si="1792"/>
        <v>0</v>
      </c>
      <c r="RO1296" s="25">
        <f t="shared" si="1793"/>
        <v>0</v>
      </c>
      <c r="RP1296" s="25">
        <f t="shared" si="1794"/>
        <v>0</v>
      </c>
      <c r="RQ1296" s="25">
        <f t="shared" si="1795"/>
        <v>0</v>
      </c>
      <c r="RR1296" s="25">
        <f t="shared" si="1796"/>
        <v>0</v>
      </c>
      <c r="RS1296" s="25">
        <f t="shared" si="1797"/>
        <v>0</v>
      </c>
      <c r="RT1296" s="25">
        <f t="shared" si="1798"/>
        <v>0</v>
      </c>
      <c r="RU1296" s="25">
        <f t="shared" si="1799"/>
        <v>0</v>
      </c>
      <c r="RV1296" s="25">
        <f t="shared" si="1799"/>
        <v>0</v>
      </c>
      <c r="RW1296" s="25">
        <f t="shared" si="1799"/>
        <v>0</v>
      </c>
      <c r="RX1296" s="25">
        <f t="shared" si="1800"/>
        <v>0</v>
      </c>
      <c r="RY1296" s="25">
        <f t="shared" si="1800"/>
        <v>0</v>
      </c>
      <c r="RZ1296" s="25">
        <f t="shared" si="1800"/>
        <v>0</v>
      </c>
      <c r="SA1296" s="30"/>
      <c r="SB1296" s="30"/>
      <c r="SC1296" s="30"/>
      <c r="SD1296" s="25">
        <f t="shared" si="1801"/>
        <v>0</v>
      </c>
      <c r="SE1296" s="25">
        <f t="shared" si="1802"/>
        <v>0</v>
      </c>
      <c r="SF1296" s="25">
        <f t="shared" si="1803"/>
        <v>0</v>
      </c>
      <c r="SG1296" s="25">
        <f t="shared" si="1804"/>
        <v>0</v>
      </c>
      <c r="SH1296" s="25">
        <f t="shared" si="1805"/>
        <v>0</v>
      </c>
      <c r="SI1296" s="25">
        <f t="shared" si="1806"/>
        <v>0</v>
      </c>
      <c r="SJ1296" s="25">
        <f t="shared" si="1807"/>
        <v>0</v>
      </c>
      <c r="SK1296" s="25">
        <f t="shared" si="1808"/>
        <v>0</v>
      </c>
      <c r="SL1296" s="25">
        <f t="shared" si="1809"/>
        <v>0</v>
      </c>
      <c r="SM1296" s="25">
        <f t="shared" si="1810"/>
        <v>0</v>
      </c>
      <c r="SN1296" s="25">
        <f t="shared" si="1811"/>
        <v>0</v>
      </c>
      <c r="SO1296" s="25">
        <f t="shared" si="1812"/>
        <v>0</v>
      </c>
      <c r="SP1296" s="25">
        <f t="shared" si="1813"/>
        <v>0</v>
      </c>
      <c r="SQ1296" s="25">
        <f t="shared" si="1813"/>
        <v>0</v>
      </c>
      <c r="SR1296" s="25">
        <f t="shared" si="1813"/>
        <v>0</v>
      </c>
      <c r="SS1296" s="25">
        <f t="shared" si="1814"/>
        <v>0</v>
      </c>
      <c r="ST1296" s="25">
        <f t="shared" si="1814"/>
        <v>0</v>
      </c>
      <c r="SU1296" s="25">
        <f t="shared" si="1814"/>
        <v>0</v>
      </c>
      <c r="SV1296" s="30"/>
      <c r="SW1296" s="30"/>
      <c r="SX1296" s="30"/>
      <c r="SY1296" s="25">
        <f t="shared" si="1815"/>
        <v>0</v>
      </c>
      <c r="SZ1296" s="25">
        <f t="shared" si="1816"/>
        <v>0</v>
      </c>
      <c r="TA1296" s="25">
        <f t="shared" si="1817"/>
        <v>0</v>
      </c>
      <c r="TB1296" s="25">
        <f t="shared" si="1818"/>
        <v>0</v>
      </c>
      <c r="TC1296" s="25">
        <f t="shared" si="1819"/>
        <v>0</v>
      </c>
      <c r="TD1296" s="25">
        <f t="shared" si="1820"/>
        <v>0</v>
      </c>
      <c r="TE1296" s="25">
        <f t="shared" si="1821"/>
        <v>0</v>
      </c>
      <c r="TF1296" s="25">
        <f t="shared" si="1822"/>
        <v>0</v>
      </c>
      <c r="TG1296" s="25">
        <f t="shared" si="1823"/>
        <v>0</v>
      </c>
      <c r="TH1296" s="25">
        <f t="shared" si="1824"/>
        <v>0</v>
      </c>
      <c r="TI1296" s="25">
        <f t="shared" si="1825"/>
        <v>0</v>
      </c>
      <c r="TJ1296" s="25">
        <f t="shared" si="1826"/>
        <v>0</v>
      </c>
      <c r="TK1296" s="25">
        <f t="shared" si="1827"/>
        <v>0</v>
      </c>
      <c r="TL1296" s="25">
        <f t="shared" si="1827"/>
        <v>0</v>
      </c>
      <c r="TM1296" s="25">
        <f t="shared" si="1827"/>
        <v>0</v>
      </c>
      <c r="TN1296" s="25">
        <f t="shared" si="1828"/>
        <v>0</v>
      </c>
      <c r="TO1296" s="25">
        <f t="shared" si="1828"/>
        <v>0</v>
      </c>
      <c r="TP1296" s="25">
        <f t="shared" si="1828"/>
        <v>0</v>
      </c>
      <c r="TQ1296" s="30"/>
      <c r="TR1296" s="30"/>
      <c r="TS1296" s="30"/>
      <c r="TT1296" s="25">
        <f t="shared" si="1829"/>
        <v>0</v>
      </c>
      <c r="TU1296" s="25">
        <f t="shared" si="1830"/>
        <v>0</v>
      </c>
      <c r="TV1296" s="25">
        <f t="shared" si="1831"/>
        <v>0</v>
      </c>
      <c r="TW1296" s="25">
        <f t="shared" si="1832"/>
        <v>0</v>
      </c>
      <c r="TX1296" s="25">
        <f t="shared" si="1833"/>
        <v>0</v>
      </c>
      <c r="TY1296" s="25">
        <f t="shared" si="1834"/>
        <v>0</v>
      </c>
      <c r="TZ1296" s="25">
        <f t="shared" si="1835"/>
        <v>0</v>
      </c>
      <c r="UA1296" s="25">
        <f t="shared" si="1836"/>
        <v>0</v>
      </c>
      <c r="UB1296" s="25">
        <f t="shared" si="1837"/>
        <v>0</v>
      </c>
      <c r="UC1296" s="25">
        <f t="shared" si="1838"/>
        <v>0</v>
      </c>
      <c r="UD1296" s="25">
        <f t="shared" si="1839"/>
        <v>0</v>
      </c>
      <c r="UE1296" s="25">
        <f t="shared" si="1840"/>
        <v>0</v>
      </c>
      <c r="UF1296" s="25">
        <f t="shared" si="1841"/>
        <v>0</v>
      </c>
      <c r="UG1296" s="25">
        <f t="shared" si="1841"/>
        <v>0</v>
      </c>
      <c r="UH1296" s="25">
        <f t="shared" si="1841"/>
        <v>0</v>
      </c>
      <c r="UI1296" s="25">
        <f t="shared" si="1842"/>
        <v>0</v>
      </c>
      <c r="UJ1296" s="25">
        <f t="shared" si="1842"/>
        <v>0</v>
      </c>
      <c r="UK1296" s="25">
        <f t="shared" si="1842"/>
        <v>0</v>
      </c>
      <c r="UL1296" s="30"/>
      <c r="UM1296" s="30"/>
      <c r="UN1296" s="30"/>
      <c r="UO1296" s="25">
        <f t="shared" si="1843"/>
        <v>0</v>
      </c>
      <c r="UP1296" s="25">
        <f t="shared" si="1844"/>
        <v>0</v>
      </c>
      <c r="UQ1296" s="25">
        <f t="shared" si="1845"/>
        <v>0</v>
      </c>
      <c r="UR1296" s="25">
        <f t="shared" si="1846"/>
        <v>0</v>
      </c>
      <c r="US1296" s="25">
        <f t="shared" si="1847"/>
        <v>0</v>
      </c>
      <c r="UT1296" s="25">
        <f t="shared" si="1848"/>
        <v>0</v>
      </c>
      <c r="UU1296" s="25">
        <f t="shared" si="1849"/>
        <v>0</v>
      </c>
      <c r="UV1296" s="25">
        <f t="shared" si="1850"/>
        <v>0</v>
      </c>
      <c r="UW1296" s="25">
        <f t="shared" si="1851"/>
        <v>0</v>
      </c>
      <c r="UX1296" s="25">
        <f t="shared" si="1852"/>
        <v>0</v>
      </c>
      <c r="UY1296" s="25">
        <f t="shared" si="1853"/>
        <v>0</v>
      </c>
      <c r="UZ1296" s="25">
        <f t="shared" si="1854"/>
        <v>0</v>
      </c>
      <c r="VA1296" s="25">
        <f t="shared" si="1855"/>
        <v>0</v>
      </c>
      <c r="VB1296" s="25">
        <f t="shared" si="1855"/>
        <v>0</v>
      </c>
      <c r="VC1296" s="25">
        <f t="shared" si="1855"/>
        <v>0</v>
      </c>
      <c r="VD1296" s="25">
        <f t="shared" si="1856"/>
        <v>0</v>
      </c>
      <c r="VE1296" s="25">
        <f t="shared" si="1856"/>
        <v>0</v>
      </c>
      <c r="VF1296" s="25">
        <f t="shared" si="1856"/>
        <v>0</v>
      </c>
      <c r="VG1296" s="30"/>
      <c r="VH1296" s="30"/>
      <c r="VI1296" s="30"/>
      <c r="VJ1296" s="25">
        <f t="shared" si="1857"/>
        <v>0</v>
      </c>
      <c r="VK1296" s="25">
        <f t="shared" si="1858"/>
        <v>0</v>
      </c>
      <c r="VL1296" s="25">
        <f t="shared" si="1859"/>
        <v>0</v>
      </c>
      <c r="VM1296" s="25">
        <f t="shared" si="1860"/>
        <v>0</v>
      </c>
      <c r="VN1296" s="25">
        <f t="shared" si="1861"/>
        <v>0</v>
      </c>
      <c r="VO1296" s="25">
        <f t="shared" si="1862"/>
        <v>0</v>
      </c>
      <c r="VP1296" s="25">
        <f t="shared" si="1863"/>
        <v>0</v>
      </c>
      <c r="VQ1296" s="25">
        <f t="shared" si="1864"/>
        <v>0</v>
      </c>
      <c r="VR1296" s="25">
        <f t="shared" si="1865"/>
        <v>0</v>
      </c>
      <c r="VS1296" s="25">
        <f t="shared" si="1866"/>
        <v>0</v>
      </c>
      <c r="VT1296" s="25">
        <f t="shared" si="1867"/>
        <v>0</v>
      </c>
      <c r="VU1296" s="25">
        <f t="shared" si="1868"/>
        <v>0</v>
      </c>
      <c r="VV1296" s="25">
        <f t="shared" si="1869"/>
        <v>0</v>
      </c>
      <c r="VW1296" s="25">
        <f t="shared" si="1869"/>
        <v>0</v>
      </c>
      <c r="VX1296" s="25">
        <f t="shared" si="1869"/>
        <v>0</v>
      </c>
      <c r="VY1296" s="25">
        <f t="shared" si="1870"/>
        <v>0</v>
      </c>
      <c r="VZ1296" s="25">
        <f t="shared" si="1870"/>
        <v>0</v>
      </c>
      <c r="WA1296" s="25">
        <f t="shared" si="1870"/>
        <v>0</v>
      </c>
      <c r="WB1296" s="30"/>
      <c r="WC1296" s="30"/>
      <c r="WD1296" s="30"/>
      <c r="WE1296" s="25">
        <f t="shared" si="1871"/>
        <v>0</v>
      </c>
      <c r="WF1296" s="25">
        <f t="shared" si="1872"/>
        <v>0</v>
      </c>
      <c r="WG1296" s="25">
        <f t="shared" si="1873"/>
        <v>0</v>
      </c>
      <c r="WH1296" s="25">
        <f t="shared" si="1874"/>
        <v>0</v>
      </c>
      <c r="WI1296" s="25">
        <f t="shared" si="1875"/>
        <v>0</v>
      </c>
      <c r="WJ1296" s="25">
        <f t="shared" si="1876"/>
        <v>0</v>
      </c>
      <c r="WK1296" s="25">
        <f t="shared" si="1877"/>
        <v>0</v>
      </c>
      <c r="WL1296" s="25">
        <f t="shared" si="1878"/>
        <v>0</v>
      </c>
      <c r="WM1296" s="25">
        <f t="shared" si="1879"/>
        <v>0</v>
      </c>
      <c r="WN1296" s="25">
        <f t="shared" si="1880"/>
        <v>0</v>
      </c>
      <c r="WO1296" s="25">
        <f t="shared" si="1881"/>
        <v>0</v>
      </c>
      <c r="WP1296" s="25">
        <f t="shared" si="1882"/>
        <v>0</v>
      </c>
      <c r="WQ1296" s="25">
        <f t="shared" si="1883"/>
        <v>0</v>
      </c>
      <c r="WR1296" s="25">
        <f t="shared" si="1883"/>
        <v>0</v>
      </c>
      <c r="WS1296" s="25">
        <f t="shared" si="1883"/>
        <v>0</v>
      </c>
      <c r="WT1296" s="25">
        <f t="shared" si="1884"/>
        <v>0</v>
      </c>
      <c r="WU1296" s="25">
        <f t="shared" si="1884"/>
        <v>0</v>
      </c>
      <c r="WV1296" s="25">
        <f t="shared" si="1884"/>
        <v>0</v>
      </c>
      <c r="WW1296" s="30"/>
      <c r="WX1296" s="30"/>
      <c r="WY1296" s="30"/>
      <c r="WZ1296" s="25">
        <f t="shared" si="1885"/>
        <v>0</v>
      </c>
      <c r="XA1296" s="25">
        <f t="shared" si="1886"/>
        <v>0</v>
      </c>
      <c r="XB1296" s="25">
        <f t="shared" si="1887"/>
        <v>0</v>
      </c>
      <c r="XC1296" s="25">
        <f t="shared" si="1888"/>
        <v>0</v>
      </c>
      <c r="XD1296" s="25">
        <f t="shared" si="1889"/>
        <v>0</v>
      </c>
      <c r="XE1296" s="25">
        <f t="shared" si="1890"/>
        <v>0</v>
      </c>
      <c r="XF1296" s="25">
        <f t="shared" si="1891"/>
        <v>0</v>
      </c>
      <c r="XG1296" s="25">
        <f t="shared" si="1892"/>
        <v>0</v>
      </c>
      <c r="XH1296" s="25">
        <f t="shared" si="1893"/>
        <v>0</v>
      </c>
      <c r="XI1296" s="25">
        <f t="shared" si="1894"/>
        <v>0</v>
      </c>
      <c r="XJ1296" s="25">
        <f t="shared" si="1895"/>
        <v>0</v>
      </c>
      <c r="XK1296" s="25">
        <f t="shared" si="1896"/>
        <v>0</v>
      </c>
      <c r="XL1296" s="25">
        <f t="shared" si="1897"/>
        <v>0</v>
      </c>
      <c r="XM1296" s="25">
        <f t="shared" si="1897"/>
        <v>0</v>
      </c>
      <c r="XN1296" s="25">
        <f t="shared" si="1897"/>
        <v>0</v>
      </c>
      <c r="XO1296" s="25">
        <f t="shared" si="1898"/>
        <v>0</v>
      </c>
      <c r="XP1296" s="25">
        <f t="shared" si="1898"/>
        <v>0</v>
      </c>
      <c r="XQ1296" s="25">
        <f t="shared" si="1898"/>
        <v>0</v>
      </c>
      <c r="XR1296" s="30"/>
      <c r="XS1296" s="30"/>
      <c r="XT1296" s="30"/>
      <c r="XU1296" s="25">
        <f t="shared" si="1899"/>
        <v>0</v>
      </c>
      <c r="XV1296" s="25">
        <f t="shared" si="1900"/>
        <v>0</v>
      </c>
      <c r="XW1296" s="25">
        <f t="shared" si="1901"/>
        <v>0</v>
      </c>
      <c r="XX1296" s="25">
        <f t="shared" si="1902"/>
        <v>0</v>
      </c>
      <c r="XY1296" s="25">
        <f t="shared" si="1903"/>
        <v>0</v>
      </c>
      <c r="XZ1296" s="25">
        <f t="shared" si="1904"/>
        <v>0</v>
      </c>
      <c r="YA1296" s="25">
        <f t="shared" si="1905"/>
        <v>0</v>
      </c>
      <c r="YB1296" s="25">
        <f t="shared" si="1906"/>
        <v>0</v>
      </c>
      <c r="YC1296" s="25">
        <f t="shared" si="1907"/>
        <v>0</v>
      </c>
      <c r="YD1296" s="25">
        <f t="shared" si="1908"/>
        <v>0</v>
      </c>
      <c r="YE1296" s="25">
        <f t="shared" si="1909"/>
        <v>0</v>
      </c>
      <c r="YF1296" s="25">
        <f t="shared" si="1910"/>
        <v>0</v>
      </c>
      <c r="YG1296" s="25">
        <f t="shared" si="1911"/>
        <v>0</v>
      </c>
      <c r="YH1296" s="25">
        <f t="shared" si="1911"/>
        <v>0</v>
      </c>
      <c r="YI1296" s="25">
        <f t="shared" si="1911"/>
        <v>0</v>
      </c>
      <c r="YJ1296" s="25">
        <f t="shared" si="1912"/>
        <v>0</v>
      </c>
      <c r="YK1296" s="25">
        <f t="shared" si="1912"/>
        <v>0</v>
      </c>
      <c r="YL1296" s="25">
        <f t="shared" si="1912"/>
        <v>0</v>
      </c>
      <c r="YM1296" s="59">
        <f t="shared" si="1913"/>
        <v>0</v>
      </c>
      <c r="YN1296" s="59">
        <f t="shared" si="1913"/>
        <v>0</v>
      </c>
      <c r="YO1296" s="59">
        <f t="shared" si="1913"/>
        <v>0</v>
      </c>
      <c r="YP1296" s="25">
        <f t="shared" si="1914"/>
        <v>0</v>
      </c>
      <c r="YQ1296" s="25">
        <f t="shared" si="1915"/>
        <v>0</v>
      </c>
      <c r="YR1296" s="25">
        <f t="shared" si="1916"/>
        <v>0</v>
      </c>
      <c r="YS1296" s="25">
        <f t="shared" si="1917"/>
        <v>0</v>
      </c>
      <c r="YT1296" s="25">
        <f t="shared" si="1918"/>
        <v>0</v>
      </c>
      <c r="YU1296" s="25">
        <f t="shared" si="1919"/>
        <v>0</v>
      </c>
      <c r="YV1296" s="25">
        <f t="shared" si="1920"/>
        <v>0</v>
      </c>
      <c r="YW1296" s="25">
        <f t="shared" si="1921"/>
        <v>0</v>
      </c>
      <c r="YX1296" s="25">
        <f t="shared" si="1922"/>
        <v>0</v>
      </c>
      <c r="YY1296" s="25">
        <f t="shared" si="1923"/>
        <v>0</v>
      </c>
      <c r="YZ1296" s="25">
        <f t="shared" si="1924"/>
        <v>0</v>
      </c>
      <c r="ZA1296" s="25">
        <f t="shared" si="1925"/>
        <v>0</v>
      </c>
      <c r="ZB1296" s="25">
        <f t="shared" si="1926"/>
        <v>0</v>
      </c>
      <c r="ZC1296" s="25">
        <f t="shared" si="1926"/>
        <v>0</v>
      </c>
      <c r="ZD1296" s="25">
        <f t="shared" si="1926"/>
        <v>0</v>
      </c>
      <c r="ZE1296" s="25">
        <f t="shared" si="1927"/>
        <v>0</v>
      </c>
      <c r="ZF1296" s="25">
        <f t="shared" si="1927"/>
        <v>0</v>
      </c>
      <c r="ZG1296" s="25">
        <f t="shared" si="1927"/>
        <v>0</v>
      </c>
    </row>
    <row r="1297" spans="1:683" s="71" customFormat="1" ht="41.25" customHeight="1">
      <c r="A1297" s="97" t="s">
        <v>152</v>
      </c>
      <c r="B1297" s="263"/>
    </row>
    <row r="1298" spans="1:683">
      <c r="A1298" s="169" t="s">
        <v>130</v>
      </c>
      <c r="B1298" s="34"/>
      <c r="C1298" s="41" t="s">
        <v>126</v>
      </c>
      <c r="D1298" s="316"/>
      <c r="E1298" s="317"/>
      <c r="F1298" s="98" t="s">
        <v>216</v>
      </c>
      <c r="G1298" s="98" t="s">
        <v>216</v>
      </c>
      <c r="H1298" s="98" t="s">
        <v>216</v>
      </c>
      <c r="I1298" s="98" t="s">
        <v>216</v>
      </c>
      <c r="J1298" s="98" t="s">
        <v>216</v>
      </c>
      <c r="K1298" s="98" t="s">
        <v>216</v>
      </c>
      <c r="L1298" s="57">
        <f t="shared" ref="L1298:N1298" si="1928">SUM(L1299:L1306)</f>
        <v>92</v>
      </c>
      <c r="M1298" s="57">
        <f t="shared" si="1928"/>
        <v>92</v>
      </c>
      <c r="N1298" s="57">
        <f t="shared" si="1928"/>
        <v>92</v>
      </c>
      <c r="O1298" s="57">
        <f t="shared" ref="O1298:T1298" si="1929">SUM(O1299:O1306)</f>
        <v>3305928</v>
      </c>
      <c r="P1298" s="57">
        <f t="shared" si="1929"/>
        <v>3584872</v>
      </c>
      <c r="Q1298" s="57">
        <f t="shared" si="1929"/>
        <v>3785432</v>
      </c>
      <c r="R1298" s="57">
        <f t="shared" si="1929"/>
        <v>236885.28</v>
      </c>
      <c r="S1298" s="57">
        <f t="shared" si="1929"/>
        <v>236885.28</v>
      </c>
      <c r="T1298" s="57">
        <f t="shared" si="1929"/>
        <v>236885.28</v>
      </c>
      <c r="U1298" s="98" t="s">
        <v>216</v>
      </c>
      <c r="V1298" s="98" t="s">
        <v>216</v>
      </c>
      <c r="W1298" s="98" t="s">
        <v>216</v>
      </c>
      <c r="X1298" s="98" t="s">
        <v>216</v>
      </c>
      <c r="Y1298" s="98" t="s">
        <v>216</v>
      </c>
      <c r="Z1298" s="98" t="s">
        <v>216</v>
      </c>
      <c r="AA1298" s="57">
        <f t="shared" ref="AA1298:AO1298" si="1930">SUM(AA1299:AA1306)</f>
        <v>3516905.16</v>
      </c>
      <c r="AB1298" s="57">
        <f t="shared" si="1930"/>
        <v>3995798.28</v>
      </c>
      <c r="AC1298" s="57">
        <f t="shared" si="1930"/>
        <v>4389655.8</v>
      </c>
      <c r="AD1298" s="57">
        <f t="shared" si="1930"/>
        <v>205495.8</v>
      </c>
      <c r="AE1298" s="57">
        <f t="shared" si="1930"/>
        <v>186402.12</v>
      </c>
      <c r="AF1298" s="57">
        <f t="shared" si="1930"/>
        <v>172158.68</v>
      </c>
      <c r="AG1298" s="57">
        <f t="shared" si="1930"/>
        <v>104</v>
      </c>
      <c r="AH1298" s="57">
        <f t="shared" si="1930"/>
        <v>104</v>
      </c>
      <c r="AI1298" s="57">
        <f t="shared" si="1930"/>
        <v>104</v>
      </c>
      <c r="AJ1298" s="57">
        <f t="shared" si="1930"/>
        <v>3737136</v>
      </c>
      <c r="AK1298" s="57">
        <f t="shared" si="1930"/>
        <v>4052464</v>
      </c>
      <c r="AL1298" s="57">
        <f t="shared" si="1930"/>
        <v>4279184</v>
      </c>
      <c r="AM1298" s="57">
        <f t="shared" si="1930"/>
        <v>267783.36</v>
      </c>
      <c r="AN1298" s="57">
        <f t="shared" si="1930"/>
        <v>267783.36</v>
      </c>
      <c r="AO1298" s="57">
        <f t="shared" si="1930"/>
        <v>267783.36</v>
      </c>
      <c r="AP1298" s="98" t="s">
        <v>216</v>
      </c>
      <c r="AQ1298" s="98" t="s">
        <v>216</v>
      </c>
      <c r="AR1298" s="98" t="s">
        <v>216</v>
      </c>
      <c r="AS1298" s="98" t="s">
        <v>216</v>
      </c>
      <c r="AT1298" s="98" t="s">
        <v>216</v>
      </c>
      <c r="AU1298" s="98" t="s">
        <v>216</v>
      </c>
      <c r="AV1298" s="57">
        <f t="shared" ref="AV1298:BJ1298" si="1931">SUM(AV1299:AV1306)</f>
        <v>3952529.36</v>
      </c>
      <c r="AW1298" s="57">
        <f t="shared" si="1931"/>
        <v>4490131.3600000003</v>
      </c>
      <c r="AX1298" s="57">
        <f t="shared" si="1931"/>
        <v>4932916.5599999996</v>
      </c>
      <c r="AY1298" s="57">
        <f t="shared" si="1931"/>
        <v>278294.64</v>
      </c>
      <c r="AZ1298" s="57">
        <f t="shared" si="1931"/>
        <v>273197.59999999998</v>
      </c>
      <c r="BA1298" s="57">
        <f t="shared" si="1931"/>
        <v>253299.28</v>
      </c>
      <c r="BB1298" s="57">
        <f t="shared" si="1931"/>
        <v>206</v>
      </c>
      <c r="BC1298" s="57">
        <f t="shared" si="1931"/>
        <v>206</v>
      </c>
      <c r="BD1298" s="57">
        <f t="shared" si="1931"/>
        <v>206</v>
      </c>
      <c r="BE1298" s="57">
        <f t="shared" si="1931"/>
        <v>7402404</v>
      </c>
      <c r="BF1298" s="57">
        <f t="shared" si="1931"/>
        <v>8026996</v>
      </c>
      <c r="BG1298" s="57">
        <f t="shared" si="1931"/>
        <v>8476076</v>
      </c>
      <c r="BH1298" s="57">
        <f t="shared" si="1931"/>
        <v>530417.04</v>
      </c>
      <c r="BI1298" s="57">
        <f t="shared" si="1931"/>
        <v>530417.04</v>
      </c>
      <c r="BJ1298" s="57">
        <f t="shared" si="1931"/>
        <v>530417.04</v>
      </c>
      <c r="BK1298" s="98" t="s">
        <v>216</v>
      </c>
      <c r="BL1298" s="98" t="s">
        <v>216</v>
      </c>
      <c r="BM1298" s="98" t="s">
        <v>216</v>
      </c>
      <c r="BN1298" s="98" t="s">
        <v>216</v>
      </c>
      <c r="BO1298" s="98" t="s">
        <v>216</v>
      </c>
      <c r="BP1298" s="98" t="s">
        <v>216</v>
      </c>
      <c r="BQ1298" s="57">
        <f t="shared" ref="BQ1298:CE1298" si="1932">SUM(BQ1299:BQ1306)</f>
        <v>7808798.7400000002</v>
      </c>
      <c r="BR1298" s="57">
        <f t="shared" si="1932"/>
        <v>8842333.6999999993</v>
      </c>
      <c r="BS1298" s="57">
        <f t="shared" si="1932"/>
        <v>9683872.5399999991</v>
      </c>
      <c r="BT1298" s="57">
        <f t="shared" si="1932"/>
        <v>350313.3</v>
      </c>
      <c r="BU1298" s="57">
        <f t="shared" si="1932"/>
        <v>340215.18</v>
      </c>
      <c r="BV1298" s="57">
        <f t="shared" si="1932"/>
        <v>307160.42</v>
      </c>
      <c r="BW1298" s="57">
        <f t="shared" si="1932"/>
        <v>55</v>
      </c>
      <c r="BX1298" s="57">
        <f t="shared" si="1932"/>
        <v>55</v>
      </c>
      <c r="BY1298" s="57">
        <f t="shared" si="1932"/>
        <v>55</v>
      </c>
      <c r="BZ1298" s="57">
        <f t="shared" si="1932"/>
        <v>2214247</v>
      </c>
      <c r="CA1298" s="57">
        <f t="shared" si="1932"/>
        <v>2377975</v>
      </c>
      <c r="CB1298" s="57">
        <f t="shared" si="1932"/>
        <v>2495695</v>
      </c>
      <c r="CC1298" s="57">
        <f t="shared" si="1932"/>
        <v>141619.92000000001</v>
      </c>
      <c r="CD1298" s="57">
        <f t="shared" si="1932"/>
        <v>141619.92000000001</v>
      </c>
      <c r="CE1298" s="57">
        <f t="shared" si="1932"/>
        <v>141619.92000000001</v>
      </c>
      <c r="CF1298" s="98" t="s">
        <v>216</v>
      </c>
      <c r="CG1298" s="98" t="s">
        <v>216</v>
      </c>
      <c r="CH1298" s="98" t="s">
        <v>216</v>
      </c>
      <c r="CI1298" s="98" t="s">
        <v>216</v>
      </c>
      <c r="CJ1298" s="98" t="s">
        <v>216</v>
      </c>
      <c r="CK1298" s="98" t="s">
        <v>216</v>
      </c>
      <c r="CL1298" s="57">
        <f t="shared" ref="CL1298:CZ1298" si="1933">SUM(CL1299:CL1306)</f>
        <v>2335855.61</v>
      </c>
      <c r="CM1298" s="57">
        <f t="shared" si="1933"/>
        <v>2623020.0299999998</v>
      </c>
      <c r="CN1298" s="57">
        <f t="shared" si="1933"/>
        <v>2859787.11</v>
      </c>
      <c r="CO1298" s="57">
        <f t="shared" si="1933"/>
        <v>139999.57</v>
      </c>
      <c r="CP1298" s="57">
        <f t="shared" si="1933"/>
        <v>125867.5</v>
      </c>
      <c r="CQ1298" s="57">
        <f t="shared" si="1933"/>
        <v>117865.34</v>
      </c>
      <c r="CR1298" s="57">
        <f t="shared" si="1933"/>
        <v>73</v>
      </c>
      <c r="CS1298" s="57">
        <f t="shared" si="1933"/>
        <v>73</v>
      </c>
      <c r="CT1298" s="57">
        <f t="shared" si="1933"/>
        <v>73</v>
      </c>
      <c r="CU1298" s="57">
        <f t="shared" si="1933"/>
        <v>2861059</v>
      </c>
      <c r="CV1298" s="57">
        <f t="shared" si="1933"/>
        <v>3079363</v>
      </c>
      <c r="CW1298" s="57">
        <f t="shared" si="1933"/>
        <v>3236323</v>
      </c>
      <c r="CX1298" s="57">
        <f t="shared" si="1933"/>
        <v>187967.04</v>
      </c>
      <c r="CY1298" s="57">
        <f t="shared" si="1933"/>
        <v>187967.04</v>
      </c>
      <c r="CZ1298" s="57">
        <f t="shared" si="1933"/>
        <v>187967.04</v>
      </c>
      <c r="DA1298" s="98" t="s">
        <v>216</v>
      </c>
      <c r="DB1298" s="98" t="s">
        <v>216</v>
      </c>
      <c r="DC1298" s="98" t="s">
        <v>216</v>
      </c>
      <c r="DD1298" s="98" t="s">
        <v>216</v>
      </c>
      <c r="DE1298" s="98" t="s">
        <v>216</v>
      </c>
      <c r="DF1298" s="98" t="s">
        <v>216</v>
      </c>
      <c r="DG1298" s="57">
        <f t="shared" ref="DG1298:DU1298" si="1934">SUM(DG1299:DG1306)</f>
        <v>3003165.28</v>
      </c>
      <c r="DH1298" s="57">
        <f t="shared" si="1934"/>
        <v>3366678.79</v>
      </c>
      <c r="DI1298" s="57">
        <f t="shared" si="1934"/>
        <v>3664160.89</v>
      </c>
      <c r="DJ1298" s="57">
        <f t="shared" si="1934"/>
        <v>116641.71</v>
      </c>
      <c r="DK1298" s="57">
        <f t="shared" si="1934"/>
        <v>102488.19</v>
      </c>
      <c r="DL1298" s="57">
        <f t="shared" si="1934"/>
        <v>93644.79</v>
      </c>
      <c r="DM1298" s="57">
        <f t="shared" si="1934"/>
        <v>69</v>
      </c>
      <c r="DN1298" s="57">
        <f t="shared" si="1934"/>
        <v>69</v>
      </c>
      <c r="DO1298" s="57">
        <f t="shared" si="1934"/>
        <v>69</v>
      </c>
      <c r="DP1298" s="57">
        <f t="shared" si="1934"/>
        <v>2479446</v>
      </c>
      <c r="DQ1298" s="57">
        <f t="shared" si="1934"/>
        <v>2688654</v>
      </c>
      <c r="DR1298" s="57">
        <f t="shared" si="1934"/>
        <v>2839074</v>
      </c>
      <c r="DS1298" s="57">
        <f t="shared" si="1934"/>
        <v>177663.96</v>
      </c>
      <c r="DT1298" s="57">
        <f t="shared" si="1934"/>
        <v>177663.96</v>
      </c>
      <c r="DU1298" s="57">
        <f t="shared" si="1934"/>
        <v>177663.96</v>
      </c>
      <c r="DV1298" s="98" t="s">
        <v>216</v>
      </c>
      <c r="DW1298" s="98" t="s">
        <v>216</v>
      </c>
      <c r="DX1298" s="98" t="s">
        <v>216</v>
      </c>
      <c r="DY1298" s="98" t="s">
        <v>216</v>
      </c>
      <c r="DZ1298" s="98" t="s">
        <v>216</v>
      </c>
      <c r="EA1298" s="98" t="s">
        <v>216</v>
      </c>
      <c r="EB1298" s="57">
        <f t="shared" ref="EB1298:EP1298" si="1935">SUM(EB1299:EB1306)</f>
        <v>2622612.7200000002</v>
      </c>
      <c r="EC1298" s="57">
        <f t="shared" si="1935"/>
        <v>2979442.08</v>
      </c>
      <c r="ED1298" s="57">
        <f t="shared" si="1935"/>
        <v>3273269.61</v>
      </c>
      <c r="EE1298" s="57">
        <f t="shared" si="1935"/>
        <v>159617.70000000001</v>
      </c>
      <c r="EF1298" s="57">
        <f t="shared" si="1935"/>
        <v>133246.59</v>
      </c>
      <c r="EG1298" s="57">
        <f t="shared" si="1935"/>
        <v>122634.39</v>
      </c>
      <c r="EH1298" s="57">
        <f t="shared" si="1935"/>
        <v>74</v>
      </c>
      <c r="EI1298" s="57">
        <f t="shared" si="1935"/>
        <v>74</v>
      </c>
      <c r="EJ1298" s="57">
        <f t="shared" si="1935"/>
        <v>74</v>
      </c>
      <c r="EK1298" s="57">
        <f t="shared" si="1935"/>
        <v>2659116</v>
      </c>
      <c r="EL1298" s="57">
        <f t="shared" si="1935"/>
        <v>2883484</v>
      </c>
      <c r="EM1298" s="57">
        <f t="shared" si="1935"/>
        <v>3044804</v>
      </c>
      <c r="EN1298" s="57">
        <f t="shared" si="1935"/>
        <v>190538.16</v>
      </c>
      <c r="EO1298" s="57">
        <f t="shared" si="1935"/>
        <v>190538.16</v>
      </c>
      <c r="EP1298" s="57">
        <f t="shared" si="1935"/>
        <v>190538.16</v>
      </c>
      <c r="EQ1298" s="98" t="s">
        <v>216</v>
      </c>
      <c r="ER1298" s="98" t="s">
        <v>216</v>
      </c>
      <c r="ES1298" s="98" t="s">
        <v>216</v>
      </c>
      <c r="ET1298" s="98" t="s">
        <v>216</v>
      </c>
      <c r="EU1298" s="98" t="s">
        <v>216</v>
      </c>
      <c r="EV1298" s="98" t="s">
        <v>216</v>
      </c>
      <c r="EW1298" s="57">
        <f t="shared" ref="EW1298:FK1298" si="1936">SUM(EW1299:EW1306)</f>
        <v>2818426.9</v>
      </c>
      <c r="EX1298" s="57">
        <f t="shared" si="1936"/>
        <v>3206938.74</v>
      </c>
      <c r="EY1298" s="57">
        <f t="shared" si="1936"/>
        <v>3527715.42</v>
      </c>
      <c r="EZ1298" s="57">
        <f t="shared" si="1936"/>
        <v>149655.38</v>
      </c>
      <c r="FA1298" s="57">
        <f t="shared" si="1936"/>
        <v>130401.32</v>
      </c>
      <c r="FB1298" s="57">
        <f t="shared" si="1936"/>
        <v>117958.22</v>
      </c>
      <c r="FC1298" s="57">
        <f t="shared" si="1936"/>
        <v>119</v>
      </c>
      <c r="FD1298" s="57">
        <f t="shared" si="1936"/>
        <v>119</v>
      </c>
      <c r="FE1298" s="57">
        <f t="shared" si="1936"/>
        <v>119</v>
      </c>
      <c r="FF1298" s="57">
        <f t="shared" si="1936"/>
        <v>4718082</v>
      </c>
      <c r="FG1298" s="57">
        <f t="shared" si="1936"/>
        <v>5113542</v>
      </c>
      <c r="FH1298" s="57">
        <f t="shared" si="1936"/>
        <v>5397898</v>
      </c>
      <c r="FI1298" s="57">
        <f t="shared" si="1936"/>
        <v>306370.90000000002</v>
      </c>
      <c r="FJ1298" s="57">
        <f t="shared" si="1936"/>
        <v>306370.90000000002</v>
      </c>
      <c r="FK1298" s="57">
        <f t="shared" si="1936"/>
        <v>306370.90000000002</v>
      </c>
      <c r="FL1298" s="98" t="s">
        <v>216</v>
      </c>
      <c r="FM1298" s="98" t="s">
        <v>216</v>
      </c>
      <c r="FN1298" s="98" t="s">
        <v>216</v>
      </c>
      <c r="FO1298" s="98" t="s">
        <v>216</v>
      </c>
      <c r="FP1298" s="98" t="s">
        <v>216</v>
      </c>
      <c r="FQ1298" s="98" t="s">
        <v>216</v>
      </c>
      <c r="FR1298" s="57">
        <f t="shared" ref="FR1298:GF1298" si="1937">SUM(FR1299:FR1306)</f>
        <v>5023001.88</v>
      </c>
      <c r="FS1298" s="57">
        <f t="shared" si="1937"/>
        <v>5671085.4900000002</v>
      </c>
      <c r="FT1298" s="57">
        <f t="shared" si="1937"/>
        <v>6198500.5099999998</v>
      </c>
      <c r="FU1298" s="57">
        <f t="shared" si="1937"/>
        <v>131706.04</v>
      </c>
      <c r="FV1298" s="57">
        <f t="shared" si="1937"/>
        <v>147641.87</v>
      </c>
      <c r="FW1298" s="57">
        <f t="shared" si="1937"/>
        <v>129124.02</v>
      </c>
      <c r="FX1298" s="57">
        <f t="shared" si="1937"/>
        <v>123</v>
      </c>
      <c r="FY1298" s="57">
        <f t="shared" si="1937"/>
        <v>123</v>
      </c>
      <c r="FZ1298" s="57">
        <f t="shared" si="1937"/>
        <v>123</v>
      </c>
      <c r="GA1298" s="57">
        <f t="shared" si="1937"/>
        <v>4419882</v>
      </c>
      <c r="GB1298" s="57">
        <f t="shared" si="1937"/>
        <v>4792818</v>
      </c>
      <c r="GC1298" s="57">
        <f t="shared" si="1937"/>
        <v>5060958</v>
      </c>
      <c r="GD1298" s="57">
        <f t="shared" si="1937"/>
        <v>316705.32</v>
      </c>
      <c r="GE1298" s="57">
        <f t="shared" si="1937"/>
        <v>316705.32</v>
      </c>
      <c r="GF1298" s="57">
        <f t="shared" si="1937"/>
        <v>316705.32</v>
      </c>
      <c r="GG1298" s="98" t="s">
        <v>216</v>
      </c>
      <c r="GH1298" s="98" t="s">
        <v>216</v>
      </c>
      <c r="GI1298" s="98" t="s">
        <v>216</v>
      </c>
      <c r="GJ1298" s="98" t="s">
        <v>216</v>
      </c>
      <c r="GK1298" s="98" t="s">
        <v>216</v>
      </c>
      <c r="GL1298" s="98" t="s">
        <v>216</v>
      </c>
      <c r="GM1298" s="57">
        <f t="shared" ref="GM1298:HA1298" si="1938">SUM(GM1299:GM1306)</f>
        <v>4641354.57</v>
      </c>
      <c r="GN1298" s="57">
        <f t="shared" si="1938"/>
        <v>5241849.18</v>
      </c>
      <c r="GO1298" s="57">
        <f t="shared" si="1938"/>
        <v>5730713.9100000001</v>
      </c>
      <c r="GP1298" s="57">
        <f t="shared" si="1938"/>
        <v>285580.17</v>
      </c>
      <c r="GQ1298" s="57">
        <f t="shared" si="1938"/>
        <v>252485.79</v>
      </c>
      <c r="GR1298" s="57">
        <f t="shared" si="1938"/>
        <v>223916.58</v>
      </c>
      <c r="GS1298" s="57">
        <f t="shared" si="1938"/>
        <v>52</v>
      </c>
      <c r="GT1298" s="57">
        <f t="shared" si="1938"/>
        <v>52</v>
      </c>
      <c r="GU1298" s="57">
        <f t="shared" si="1938"/>
        <v>52</v>
      </c>
      <c r="GV1298" s="57">
        <f t="shared" si="1938"/>
        <v>1868568</v>
      </c>
      <c r="GW1298" s="57">
        <f t="shared" si="1938"/>
        <v>2026232</v>
      </c>
      <c r="GX1298" s="57">
        <f t="shared" si="1938"/>
        <v>2139592</v>
      </c>
      <c r="GY1298" s="57">
        <f t="shared" si="1938"/>
        <v>133891.68</v>
      </c>
      <c r="GZ1298" s="57">
        <f t="shared" si="1938"/>
        <v>133891.68</v>
      </c>
      <c r="HA1298" s="57">
        <f t="shared" si="1938"/>
        <v>133891.68</v>
      </c>
      <c r="HB1298" s="98" t="s">
        <v>216</v>
      </c>
      <c r="HC1298" s="98" t="s">
        <v>216</v>
      </c>
      <c r="HD1298" s="98" t="s">
        <v>216</v>
      </c>
      <c r="HE1298" s="98" t="s">
        <v>216</v>
      </c>
      <c r="HF1298" s="98" t="s">
        <v>216</v>
      </c>
      <c r="HG1298" s="98" t="s">
        <v>216</v>
      </c>
      <c r="HH1298" s="57">
        <f t="shared" ref="HH1298:HV1298" si="1939">SUM(HH1299:HH1306)</f>
        <v>1989299.52</v>
      </c>
      <c r="HI1298" s="57">
        <f t="shared" si="1939"/>
        <v>2249325.52</v>
      </c>
      <c r="HJ1298" s="57">
        <f t="shared" si="1939"/>
        <v>2462010.7200000002</v>
      </c>
      <c r="HK1298" s="57">
        <f t="shared" si="1939"/>
        <v>107832.92</v>
      </c>
      <c r="HL1298" s="57">
        <f t="shared" si="1939"/>
        <v>89970.92</v>
      </c>
      <c r="HM1298" s="57">
        <f t="shared" si="1939"/>
        <v>78381.679999999993</v>
      </c>
      <c r="HN1298" s="57">
        <f t="shared" si="1939"/>
        <v>127</v>
      </c>
      <c r="HO1298" s="57">
        <f t="shared" si="1939"/>
        <v>127</v>
      </c>
      <c r="HP1298" s="57">
        <f t="shared" si="1939"/>
        <v>127</v>
      </c>
      <c r="HQ1298" s="57">
        <f t="shared" si="1939"/>
        <v>4563618</v>
      </c>
      <c r="HR1298" s="57">
        <f t="shared" si="1939"/>
        <v>4948682</v>
      </c>
      <c r="HS1298" s="57">
        <f t="shared" si="1939"/>
        <v>5225542</v>
      </c>
      <c r="HT1298" s="57">
        <f t="shared" si="1939"/>
        <v>327004.68</v>
      </c>
      <c r="HU1298" s="57">
        <f t="shared" si="1939"/>
        <v>327004.68</v>
      </c>
      <c r="HV1298" s="57">
        <f t="shared" si="1939"/>
        <v>327004.68</v>
      </c>
      <c r="HW1298" s="98" t="s">
        <v>216</v>
      </c>
      <c r="HX1298" s="98" t="s">
        <v>216</v>
      </c>
      <c r="HY1298" s="98" t="s">
        <v>216</v>
      </c>
      <c r="HZ1298" s="98" t="s">
        <v>216</v>
      </c>
      <c r="IA1298" s="98" t="s">
        <v>216</v>
      </c>
      <c r="IB1298" s="98" t="s">
        <v>216</v>
      </c>
      <c r="IC1298" s="57">
        <f t="shared" ref="IC1298:IQ1298" si="1940">SUM(IC1299:IC1306)</f>
        <v>4828035.8099999996</v>
      </c>
      <c r="ID1298" s="57">
        <f t="shared" si="1940"/>
        <v>5483335.4900000002</v>
      </c>
      <c r="IE1298" s="57">
        <f t="shared" si="1940"/>
        <v>6021586.8899999997</v>
      </c>
      <c r="IF1298" s="57">
        <f t="shared" si="1940"/>
        <v>256998.47</v>
      </c>
      <c r="IG1298" s="57">
        <f t="shared" si="1940"/>
        <v>244219.73</v>
      </c>
      <c r="IH1298" s="57">
        <f t="shared" si="1940"/>
        <v>220012.26</v>
      </c>
      <c r="II1298" s="57">
        <f t="shared" si="1940"/>
        <v>46</v>
      </c>
      <c r="IJ1298" s="57">
        <f t="shared" si="1940"/>
        <v>46</v>
      </c>
      <c r="IK1298" s="57">
        <f t="shared" si="1940"/>
        <v>46</v>
      </c>
      <c r="IL1298" s="57">
        <f t="shared" si="1940"/>
        <v>1039922</v>
      </c>
      <c r="IM1298" s="57">
        <f t="shared" si="1940"/>
        <v>1047788</v>
      </c>
      <c r="IN1298" s="57">
        <f t="shared" si="1940"/>
        <v>1058046</v>
      </c>
      <c r="IO1298" s="57">
        <f t="shared" si="1940"/>
        <v>118226.9</v>
      </c>
      <c r="IP1298" s="57">
        <f t="shared" si="1940"/>
        <v>118226.9</v>
      </c>
      <c r="IQ1298" s="57">
        <f t="shared" si="1940"/>
        <v>118226.9</v>
      </c>
      <c r="IR1298" s="98" t="s">
        <v>216</v>
      </c>
      <c r="IS1298" s="98" t="s">
        <v>216</v>
      </c>
      <c r="IT1298" s="98" t="s">
        <v>216</v>
      </c>
      <c r="IU1298" s="98" t="s">
        <v>216</v>
      </c>
      <c r="IV1298" s="98" t="s">
        <v>216</v>
      </c>
      <c r="IW1298" s="98" t="s">
        <v>216</v>
      </c>
      <c r="IX1298" s="57">
        <f t="shared" ref="IX1298:JL1298" si="1941">SUM(IX1299:IX1306)</f>
        <v>1087636.8799999999</v>
      </c>
      <c r="IY1298" s="57">
        <f t="shared" si="1941"/>
        <v>1138558.42</v>
      </c>
      <c r="IZ1298" s="57">
        <f t="shared" si="1941"/>
        <v>1188277.52</v>
      </c>
      <c r="JA1298" s="57">
        <f t="shared" si="1941"/>
        <v>300007.86</v>
      </c>
      <c r="JB1298" s="57">
        <f t="shared" si="1941"/>
        <v>268887.94</v>
      </c>
      <c r="JC1298" s="57">
        <f t="shared" si="1941"/>
        <v>254650.48</v>
      </c>
      <c r="JD1298" s="57">
        <f t="shared" si="1941"/>
        <v>63</v>
      </c>
      <c r="JE1298" s="57">
        <f t="shared" si="1941"/>
        <v>63</v>
      </c>
      <c r="JF1298" s="57">
        <f t="shared" si="1941"/>
        <v>63</v>
      </c>
      <c r="JG1298" s="57">
        <f t="shared" si="1941"/>
        <v>2739596</v>
      </c>
      <c r="JH1298" s="57">
        <f t="shared" si="1941"/>
        <v>2924548</v>
      </c>
      <c r="JI1298" s="57">
        <f t="shared" si="1941"/>
        <v>3057528</v>
      </c>
      <c r="JJ1298" s="57">
        <f t="shared" si="1941"/>
        <v>162222.35999999999</v>
      </c>
      <c r="JK1298" s="57">
        <f t="shared" si="1941"/>
        <v>162222.35999999999</v>
      </c>
      <c r="JL1298" s="57">
        <f t="shared" si="1941"/>
        <v>162222.35999999999</v>
      </c>
      <c r="JM1298" s="98" t="s">
        <v>216</v>
      </c>
      <c r="JN1298" s="98" t="s">
        <v>216</v>
      </c>
      <c r="JO1298" s="98" t="s">
        <v>216</v>
      </c>
      <c r="JP1298" s="98" t="s">
        <v>216</v>
      </c>
      <c r="JQ1298" s="98" t="s">
        <v>216</v>
      </c>
      <c r="JR1298" s="98" t="s">
        <v>216</v>
      </c>
      <c r="JS1298" s="57">
        <f t="shared" ref="JS1298:KG1298" si="1942">SUM(JS1299:JS1306)</f>
        <v>2886653.1</v>
      </c>
      <c r="JT1298" s="57">
        <f t="shared" si="1942"/>
        <v>3219493.85</v>
      </c>
      <c r="JU1298" s="57">
        <f t="shared" si="1942"/>
        <v>3494549.54</v>
      </c>
      <c r="JV1298" s="57">
        <f t="shared" si="1942"/>
        <v>108213.13</v>
      </c>
      <c r="JW1298" s="57">
        <f t="shared" si="1942"/>
        <v>94496.15</v>
      </c>
      <c r="JX1298" s="57">
        <f t="shared" si="1942"/>
        <v>82492.83</v>
      </c>
      <c r="JY1298" s="57">
        <f t="shared" si="1942"/>
        <v>70</v>
      </c>
      <c r="JZ1298" s="57">
        <f t="shared" si="1942"/>
        <v>70</v>
      </c>
      <c r="KA1298" s="57">
        <f t="shared" si="1942"/>
        <v>70</v>
      </c>
      <c r="KB1298" s="57">
        <f t="shared" si="1942"/>
        <v>2515380</v>
      </c>
      <c r="KC1298" s="57">
        <f t="shared" si="1942"/>
        <v>2727620</v>
      </c>
      <c r="KD1298" s="57">
        <f t="shared" si="1942"/>
        <v>2880220</v>
      </c>
      <c r="KE1298" s="57">
        <f t="shared" si="1942"/>
        <v>180238.8</v>
      </c>
      <c r="KF1298" s="57">
        <f t="shared" si="1942"/>
        <v>180238.8</v>
      </c>
      <c r="KG1298" s="57">
        <f t="shared" si="1942"/>
        <v>180238.8</v>
      </c>
      <c r="KH1298" s="98" t="s">
        <v>216</v>
      </c>
      <c r="KI1298" s="98" t="s">
        <v>216</v>
      </c>
      <c r="KJ1298" s="98" t="s">
        <v>216</v>
      </c>
      <c r="KK1298" s="98" t="s">
        <v>216</v>
      </c>
      <c r="KL1298" s="98" t="s">
        <v>216</v>
      </c>
      <c r="KM1298" s="98" t="s">
        <v>216</v>
      </c>
      <c r="KN1298" s="57">
        <f t="shared" ref="KN1298:LB1298" si="1943">SUM(KN1299:KN1306)</f>
        <v>2651791.1</v>
      </c>
      <c r="KO1298" s="57">
        <f t="shared" si="1943"/>
        <v>3011763.3</v>
      </c>
      <c r="KP1298" s="57">
        <f t="shared" si="1943"/>
        <v>3308374.3</v>
      </c>
      <c r="KQ1298" s="57">
        <f t="shared" si="1943"/>
        <v>104354.6</v>
      </c>
      <c r="KR1298" s="57">
        <f t="shared" si="1943"/>
        <v>93672.6</v>
      </c>
      <c r="KS1298" s="57">
        <f t="shared" si="1943"/>
        <v>83197.100000000006</v>
      </c>
      <c r="KT1298" s="57">
        <f t="shared" si="1943"/>
        <v>58</v>
      </c>
      <c r="KU1298" s="57">
        <f t="shared" si="1943"/>
        <v>58</v>
      </c>
      <c r="KV1298" s="57">
        <f t="shared" si="1943"/>
        <v>58</v>
      </c>
      <c r="KW1298" s="57">
        <f t="shared" si="1943"/>
        <v>2084172</v>
      </c>
      <c r="KX1298" s="57">
        <f t="shared" si="1943"/>
        <v>2260028</v>
      </c>
      <c r="KY1298" s="57">
        <f t="shared" si="1943"/>
        <v>2386468</v>
      </c>
      <c r="KZ1298" s="57">
        <f t="shared" si="1943"/>
        <v>149340.72</v>
      </c>
      <c r="LA1298" s="57">
        <f t="shared" si="1943"/>
        <v>149340.72</v>
      </c>
      <c r="LB1298" s="57">
        <f t="shared" si="1943"/>
        <v>149340.72</v>
      </c>
      <c r="LC1298" s="98" t="s">
        <v>216</v>
      </c>
      <c r="LD1298" s="98" t="s">
        <v>216</v>
      </c>
      <c r="LE1298" s="98" t="s">
        <v>216</v>
      </c>
      <c r="LF1298" s="98" t="s">
        <v>216</v>
      </c>
      <c r="LG1298" s="98" t="s">
        <v>216</v>
      </c>
      <c r="LH1298" s="98" t="s">
        <v>216</v>
      </c>
      <c r="LI1298" s="57">
        <f t="shared" ref="LI1298:LW1298" si="1944">SUM(LI1299:LI1306)</f>
        <v>2204981.36</v>
      </c>
      <c r="LJ1298" s="57">
        <f t="shared" si="1944"/>
        <v>2509908.8199999998</v>
      </c>
      <c r="LK1298" s="57">
        <f t="shared" si="1944"/>
        <v>2762203.6</v>
      </c>
      <c r="LL1298" s="57">
        <f t="shared" si="1944"/>
        <v>171485.12</v>
      </c>
      <c r="LM1298" s="57">
        <f t="shared" si="1944"/>
        <v>165319.72</v>
      </c>
      <c r="LN1298" s="57">
        <f t="shared" si="1944"/>
        <v>145277.24</v>
      </c>
      <c r="LO1298" s="57">
        <f t="shared" si="1944"/>
        <v>44</v>
      </c>
      <c r="LP1298" s="57">
        <f t="shared" si="1944"/>
        <v>44</v>
      </c>
      <c r="LQ1298" s="57">
        <f t="shared" si="1944"/>
        <v>44</v>
      </c>
      <c r="LR1298" s="57">
        <f t="shared" si="1944"/>
        <v>1818973</v>
      </c>
      <c r="LS1298" s="57">
        <f t="shared" si="1944"/>
        <v>1949349</v>
      </c>
      <c r="LT1298" s="57">
        <f t="shared" si="1944"/>
        <v>2043089</v>
      </c>
      <c r="LU1298" s="57">
        <f t="shared" si="1944"/>
        <v>113296.68</v>
      </c>
      <c r="LV1298" s="57">
        <f t="shared" si="1944"/>
        <v>113296.68</v>
      </c>
      <c r="LW1298" s="57">
        <f t="shared" si="1944"/>
        <v>113296.68</v>
      </c>
      <c r="LX1298" s="98" t="s">
        <v>216</v>
      </c>
      <c r="LY1298" s="98" t="s">
        <v>216</v>
      </c>
      <c r="LZ1298" s="98" t="s">
        <v>216</v>
      </c>
      <c r="MA1298" s="98" t="s">
        <v>216</v>
      </c>
      <c r="MB1298" s="98" t="s">
        <v>216</v>
      </c>
      <c r="MC1298" s="98" t="s">
        <v>216</v>
      </c>
      <c r="MD1298" s="57">
        <f t="shared" ref="MD1298:MR1298" si="1945">SUM(MD1299:MD1306)</f>
        <v>1890631.99</v>
      </c>
      <c r="ME1298" s="57">
        <f t="shared" si="1945"/>
        <v>2112165.1</v>
      </c>
      <c r="MF1298" s="57">
        <f t="shared" si="1945"/>
        <v>2294266.39</v>
      </c>
      <c r="MG1298" s="57">
        <f t="shared" si="1945"/>
        <v>80596.13</v>
      </c>
      <c r="MH1298" s="57">
        <f t="shared" si="1945"/>
        <v>71827.08</v>
      </c>
      <c r="MI1298" s="57">
        <f t="shared" si="1945"/>
        <v>66622.59</v>
      </c>
      <c r="MJ1298" s="57">
        <f t="shared" si="1945"/>
        <v>94</v>
      </c>
      <c r="MK1298" s="57">
        <f t="shared" si="1945"/>
        <v>94</v>
      </c>
      <c r="ML1298" s="57">
        <f t="shared" si="1945"/>
        <v>94</v>
      </c>
      <c r="MM1298" s="57">
        <f t="shared" si="1945"/>
        <v>3377796</v>
      </c>
      <c r="MN1298" s="57">
        <f t="shared" si="1945"/>
        <v>3662804</v>
      </c>
      <c r="MO1298" s="57">
        <f t="shared" si="1945"/>
        <v>3867724</v>
      </c>
      <c r="MP1298" s="57">
        <f t="shared" si="1945"/>
        <v>242034.96</v>
      </c>
      <c r="MQ1298" s="57">
        <f t="shared" si="1945"/>
        <v>242034.96</v>
      </c>
      <c r="MR1298" s="57">
        <f t="shared" si="1945"/>
        <v>242034.96</v>
      </c>
      <c r="MS1298" s="98" t="s">
        <v>216</v>
      </c>
      <c r="MT1298" s="98" t="s">
        <v>216</v>
      </c>
      <c r="MU1298" s="98" t="s">
        <v>216</v>
      </c>
      <c r="MV1298" s="98" t="s">
        <v>216</v>
      </c>
      <c r="MW1298" s="98" t="s">
        <v>216</v>
      </c>
      <c r="MX1298" s="98" t="s">
        <v>216</v>
      </c>
      <c r="MY1298" s="57">
        <f t="shared" ref="MY1298:NM1298" si="1946">SUM(MY1299:MY1306)</f>
        <v>3563018.3</v>
      </c>
      <c r="MZ1298" s="57">
        <f t="shared" si="1946"/>
        <v>4039264.6</v>
      </c>
      <c r="NA1298" s="57">
        <f t="shared" si="1946"/>
        <v>4430131.6399999997</v>
      </c>
      <c r="NB1298" s="57">
        <f t="shared" si="1946"/>
        <v>203414.12</v>
      </c>
      <c r="NC1298" s="57">
        <f t="shared" si="1946"/>
        <v>168923.64</v>
      </c>
      <c r="ND1298" s="57">
        <f t="shared" si="1946"/>
        <v>145574.98000000001</v>
      </c>
      <c r="NE1298" s="57">
        <f t="shared" si="1946"/>
        <v>61</v>
      </c>
      <c r="NF1298" s="57">
        <f t="shared" si="1946"/>
        <v>61</v>
      </c>
      <c r="NG1298" s="57">
        <f t="shared" si="1946"/>
        <v>61</v>
      </c>
      <c r="NH1298" s="57">
        <f t="shared" si="1946"/>
        <v>2191974</v>
      </c>
      <c r="NI1298" s="57">
        <f t="shared" si="1946"/>
        <v>2376926</v>
      </c>
      <c r="NJ1298" s="57">
        <f t="shared" si="1946"/>
        <v>2509906</v>
      </c>
      <c r="NK1298" s="57">
        <f t="shared" si="1946"/>
        <v>157065.24</v>
      </c>
      <c r="NL1298" s="57">
        <f t="shared" si="1946"/>
        <v>157065.24</v>
      </c>
      <c r="NM1298" s="57">
        <f t="shared" si="1946"/>
        <v>157065.24</v>
      </c>
      <c r="NN1298" s="98" t="s">
        <v>216</v>
      </c>
      <c r="NO1298" s="98" t="s">
        <v>216</v>
      </c>
      <c r="NP1298" s="98" t="s">
        <v>216</v>
      </c>
      <c r="NQ1298" s="98" t="s">
        <v>216</v>
      </c>
      <c r="NR1298" s="98" t="s">
        <v>216</v>
      </c>
      <c r="NS1298" s="98" t="s">
        <v>216</v>
      </c>
      <c r="NT1298" s="57">
        <f t="shared" ref="NT1298:OH1298" si="1947">SUM(NT1299:NT1306)</f>
        <v>2298620.91</v>
      </c>
      <c r="NU1298" s="57">
        <f t="shared" si="1947"/>
        <v>2597871.0499999998</v>
      </c>
      <c r="NV1298" s="57">
        <f t="shared" si="1947"/>
        <v>2842167.51</v>
      </c>
      <c r="NW1298" s="57">
        <f t="shared" si="1947"/>
        <v>148700.92000000001</v>
      </c>
      <c r="NX1298" s="57">
        <f t="shared" si="1947"/>
        <v>132742.1</v>
      </c>
      <c r="NY1298" s="57">
        <f t="shared" si="1947"/>
        <v>119871.1</v>
      </c>
      <c r="NZ1298" s="57">
        <f t="shared" si="1947"/>
        <v>39</v>
      </c>
      <c r="OA1298" s="57">
        <f t="shared" si="1947"/>
        <v>39</v>
      </c>
      <c r="OB1298" s="57">
        <f t="shared" si="1947"/>
        <v>39</v>
      </c>
      <c r="OC1298" s="57">
        <f t="shared" si="1947"/>
        <v>1401426</v>
      </c>
      <c r="OD1298" s="57">
        <f t="shared" si="1947"/>
        <v>1519674</v>
      </c>
      <c r="OE1298" s="57">
        <f t="shared" si="1947"/>
        <v>1604694</v>
      </c>
      <c r="OF1298" s="57">
        <f t="shared" si="1947"/>
        <v>100418.76</v>
      </c>
      <c r="OG1298" s="57">
        <f t="shared" si="1947"/>
        <v>100418.76</v>
      </c>
      <c r="OH1298" s="57">
        <f t="shared" si="1947"/>
        <v>100418.76</v>
      </c>
      <c r="OI1298" s="98" t="s">
        <v>216</v>
      </c>
      <c r="OJ1298" s="98" t="s">
        <v>216</v>
      </c>
      <c r="OK1298" s="98" t="s">
        <v>216</v>
      </c>
      <c r="OL1298" s="98" t="s">
        <v>216</v>
      </c>
      <c r="OM1298" s="98" t="s">
        <v>216</v>
      </c>
      <c r="ON1298" s="98" t="s">
        <v>216</v>
      </c>
      <c r="OO1298" s="57">
        <f t="shared" ref="OO1298:PC1298" si="1948">SUM(OO1299:OO1306)</f>
        <v>1465463.22</v>
      </c>
      <c r="OP1298" s="57">
        <f t="shared" si="1948"/>
        <v>1666668.12</v>
      </c>
      <c r="OQ1298" s="57">
        <f t="shared" si="1948"/>
        <v>1832917.32</v>
      </c>
      <c r="OR1298" s="57">
        <f t="shared" si="1948"/>
        <v>102164.4</v>
      </c>
      <c r="OS1298" s="57">
        <f t="shared" si="1948"/>
        <v>94193.97</v>
      </c>
      <c r="OT1298" s="57">
        <f t="shared" si="1948"/>
        <v>88175.1</v>
      </c>
      <c r="OU1298" s="57">
        <f t="shared" si="1948"/>
        <v>101</v>
      </c>
      <c r="OV1298" s="57">
        <f t="shared" si="1948"/>
        <v>101</v>
      </c>
      <c r="OW1298" s="57">
        <f t="shared" si="1948"/>
        <v>101</v>
      </c>
      <c r="OX1298" s="57">
        <f t="shared" si="1948"/>
        <v>3629334</v>
      </c>
      <c r="OY1298" s="57">
        <f t="shared" si="1948"/>
        <v>3935566</v>
      </c>
      <c r="OZ1298" s="57">
        <f t="shared" si="1948"/>
        <v>4155746</v>
      </c>
      <c r="PA1298" s="57">
        <f t="shared" si="1948"/>
        <v>260058.84</v>
      </c>
      <c r="PB1298" s="57">
        <f t="shared" si="1948"/>
        <v>260058.84</v>
      </c>
      <c r="PC1298" s="57">
        <f t="shared" si="1948"/>
        <v>260058.84</v>
      </c>
      <c r="PD1298" s="98" t="s">
        <v>216</v>
      </c>
      <c r="PE1298" s="98" t="s">
        <v>216</v>
      </c>
      <c r="PF1298" s="98" t="s">
        <v>216</v>
      </c>
      <c r="PG1298" s="98" t="s">
        <v>216</v>
      </c>
      <c r="PH1298" s="98" t="s">
        <v>216</v>
      </c>
      <c r="PI1298" s="98" t="s">
        <v>216</v>
      </c>
      <c r="PJ1298" s="57">
        <f t="shared" ref="PJ1298:PX1298" si="1949">SUM(PJ1299:PJ1306)</f>
        <v>3835931.52</v>
      </c>
      <c r="PK1298" s="57">
        <f t="shared" si="1949"/>
        <v>4354656.41</v>
      </c>
      <c r="PL1298" s="57">
        <f t="shared" si="1949"/>
        <v>4780977.41</v>
      </c>
      <c r="PM1298" s="57">
        <f t="shared" si="1949"/>
        <v>223049.41</v>
      </c>
      <c r="PN1298" s="57">
        <f t="shared" si="1949"/>
        <v>205536.01</v>
      </c>
      <c r="PO1298" s="57">
        <f t="shared" si="1949"/>
        <v>176875.24</v>
      </c>
      <c r="PP1298" s="57">
        <f t="shared" si="1949"/>
        <v>175</v>
      </c>
      <c r="PQ1298" s="57">
        <f t="shared" si="1949"/>
        <v>175</v>
      </c>
      <c r="PR1298" s="57">
        <f t="shared" si="1949"/>
        <v>175</v>
      </c>
      <c r="PS1298" s="57">
        <f t="shared" si="1949"/>
        <v>6764204</v>
      </c>
      <c r="PT1298" s="57">
        <f t="shared" si="1949"/>
        <v>7288740</v>
      </c>
      <c r="PU1298" s="57">
        <f t="shared" si="1949"/>
        <v>7665880</v>
      </c>
      <c r="PV1298" s="57">
        <f t="shared" si="1949"/>
        <v>450604.44</v>
      </c>
      <c r="PW1298" s="57">
        <f t="shared" si="1949"/>
        <v>450604.44</v>
      </c>
      <c r="PX1298" s="57">
        <f t="shared" si="1949"/>
        <v>450604.44</v>
      </c>
      <c r="PY1298" s="98" t="s">
        <v>216</v>
      </c>
      <c r="PZ1298" s="98" t="s">
        <v>216</v>
      </c>
      <c r="QA1298" s="98" t="s">
        <v>216</v>
      </c>
      <c r="QB1298" s="98" t="s">
        <v>216</v>
      </c>
      <c r="QC1298" s="98" t="s">
        <v>216</v>
      </c>
      <c r="QD1298" s="98" t="s">
        <v>216</v>
      </c>
      <c r="QE1298" s="57">
        <f t="shared" ref="QE1298:QS1298" si="1950">SUM(QE1299:QE1306)</f>
        <v>7127461.3200000003</v>
      </c>
      <c r="QF1298" s="57">
        <f t="shared" si="1950"/>
        <v>8027234.1500000004</v>
      </c>
      <c r="QG1298" s="57">
        <f t="shared" si="1950"/>
        <v>8766574.4700000007</v>
      </c>
      <c r="QH1298" s="57">
        <f t="shared" si="1950"/>
        <v>469639.51</v>
      </c>
      <c r="QI1298" s="57">
        <f t="shared" si="1950"/>
        <v>419301.67</v>
      </c>
      <c r="QJ1298" s="57">
        <f t="shared" si="1950"/>
        <v>382855.57</v>
      </c>
      <c r="QK1298" s="57">
        <f t="shared" si="1950"/>
        <v>92</v>
      </c>
      <c r="QL1298" s="57">
        <f t="shared" si="1950"/>
        <v>92</v>
      </c>
      <c r="QM1298" s="57">
        <f t="shared" si="1950"/>
        <v>92</v>
      </c>
      <c r="QN1298" s="57">
        <f t="shared" si="1950"/>
        <v>3305928</v>
      </c>
      <c r="QO1298" s="57">
        <f t="shared" si="1950"/>
        <v>3584872</v>
      </c>
      <c r="QP1298" s="57">
        <f t="shared" si="1950"/>
        <v>3785432</v>
      </c>
      <c r="QQ1298" s="57">
        <f t="shared" si="1950"/>
        <v>236885.28</v>
      </c>
      <c r="QR1298" s="57">
        <f t="shared" si="1950"/>
        <v>236885.28</v>
      </c>
      <c r="QS1298" s="57">
        <f t="shared" si="1950"/>
        <v>236885.28</v>
      </c>
      <c r="QT1298" s="98" t="s">
        <v>216</v>
      </c>
      <c r="QU1298" s="98" t="s">
        <v>216</v>
      </c>
      <c r="QV1298" s="98" t="s">
        <v>216</v>
      </c>
      <c r="QW1298" s="98" t="s">
        <v>216</v>
      </c>
      <c r="QX1298" s="98" t="s">
        <v>216</v>
      </c>
      <c r="QY1298" s="98" t="s">
        <v>216</v>
      </c>
      <c r="QZ1298" s="57">
        <f t="shared" ref="QZ1298:RN1298" si="1951">SUM(QZ1299:QZ1306)</f>
        <v>3464781.64</v>
      </c>
      <c r="RA1298" s="57">
        <f t="shared" si="1951"/>
        <v>3917021.44</v>
      </c>
      <c r="RB1298" s="57">
        <f t="shared" si="1951"/>
        <v>4286561.5199999996</v>
      </c>
      <c r="RC1298" s="57">
        <f t="shared" si="1951"/>
        <v>166024.12</v>
      </c>
      <c r="RD1298" s="57">
        <f t="shared" si="1951"/>
        <v>152832.24</v>
      </c>
      <c r="RE1298" s="57">
        <f t="shared" si="1951"/>
        <v>134173.72</v>
      </c>
      <c r="RF1298" s="57">
        <f t="shared" si="1951"/>
        <v>54</v>
      </c>
      <c r="RG1298" s="57">
        <f t="shared" si="1951"/>
        <v>54</v>
      </c>
      <c r="RH1298" s="57">
        <f t="shared" si="1951"/>
        <v>54</v>
      </c>
      <c r="RI1298" s="57">
        <f t="shared" si="1951"/>
        <v>2178313</v>
      </c>
      <c r="RJ1298" s="57">
        <f t="shared" si="1951"/>
        <v>2339009</v>
      </c>
      <c r="RK1298" s="57">
        <f t="shared" si="1951"/>
        <v>2454549</v>
      </c>
      <c r="RL1298" s="57">
        <f t="shared" si="1951"/>
        <v>139045.07999999999</v>
      </c>
      <c r="RM1298" s="57">
        <f t="shared" si="1951"/>
        <v>139045.07999999999</v>
      </c>
      <c r="RN1298" s="57">
        <f t="shared" si="1951"/>
        <v>139045.07999999999</v>
      </c>
      <c r="RO1298" s="98" t="s">
        <v>216</v>
      </c>
      <c r="RP1298" s="98" t="s">
        <v>216</v>
      </c>
      <c r="RQ1298" s="98" t="s">
        <v>216</v>
      </c>
      <c r="RR1298" s="98" t="s">
        <v>216</v>
      </c>
      <c r="RS1298" s="98" t="s">
        <v>216</v>
      </c>
      <c r="RT1298" s="98" t="s">
        <v>216</v>
      </c>
      <c r="RU1298" s="57">
        <f t="shared" ref="RU1298:SI1298" si="1952">SUM(RU1299:RU1306)</f>
        <v>2345091.4500000002</v>
      </c>
      <c r="RV1298" s="57">
        <f t="shared" si="1952"/>
        <v>2624462.23</v>
      </c>
      <c r="RW1298" s="57">
        <f t="shared" si="1952"/>
        <v>2853752.93</v>
      </c>
      <c r="RX1298" s="57">
        <f t="shared" si="1952"/>
        <v>114781.15</v>
      </c>
      <c r="RY1298" s="57">
        <f t="shared" si="1952"/>
        <v>95888.21</v>
      </c>
      <c r="RZ1298" s="57">
        <f t="shared" si="1952"/>
        <v>84686.15</v>
      </c>
      <c r="SA1298" s="57">
        <f t="shared" si="1952"/>
        <v>35</v>
      </c>
      <c r="SB1298" s="57">
        <f t="shared" si="1952"/>
        <v>35</v>
      </c>
      <c r="SC1298" s="57">
        <f t="shared" si="1952"/>
        <v>35</v>
      </c>
      <c r="SD1298" s="57">
        <f t="shared" si="1952"/>
        <v>1257690</v>
      </c>
      <c r="SE1298" s="57">
        <f t="shared" si="1952"/>
        <v>1363810</v>
      </c>
      <c r="SF1298" s="57">
        <f t="shared" si="1952"/>
        <v>1440110</v>
      </c>
      <c r="SG1298" s="57">
        <f t="shared" si="1952"/>
        <v>90119.4</v>
      </c>
      <c r="SH1298" s="57">
        <f t="shared" si="1952"/>
        <v>90119.4</v>
      </c>
      <c r="SI1298" s="57">
        <f t="shared" si="1952"/>
        <v>90119.4</v>
      </c>
      <c r="SJ1298" s="98" t="s">
        <v>216</v>
      </c>
      <c r="SK1298" s="98" t="s">
        <v>216</v>
      </c>
      <c r="SL1298" s="98" t="s">
        <v>216</v>
      </c>
      <c r="SM1298" s="98" t="s">
        <v>216</v>
      </c>
      <c r="SN1298" s="98" t="s">
        <v>216</v>
      </c>
      <c r="SO1298" s="98" t="s">
        <v>216</v>
      </c>
      <c r="SP1298" s="57">
        <f t="shared" ref="SP1298:TD1298" si="1953">SUM(SP1299:SP1306)</f>
        <v>1330297.1499999999</v>
      </c>
      <c r="SQ1298" s="57">
        <f t="shared" si="1953"/>
        <v>1507700.95</v>
      </c>
      <c r="SR1298" s="57">
        <f t="shared" si="1953"/>
        <v>1653479.45</v>
      </c>
      <c r="SS1298" s="57">
        <f t="shared" si="1953"/>
        <v>130730.25</v>
      </c>
      <c r="ST1298" s="57">
        <f t="shared" si="1953"/>
        <v>110401.2</v>
      </c>
      <c r="SU1298" s="57">
        <f t="shared" si="1953"/>
        <v>99065.4</v>
      </c>
      <c r="SV1298" s="57">
        <f t="shared" si="1953"/>
        <v>99</v>
      </c>
      <c r="SW1298" s="57">
        <f t="shared" si="1953"/>
        <v>99</v>
      </c>
      <c r="SX1298" s="57">
        <f t="shared" si="1953"/>
        <v>99</v>
      </c>
      <c r="SY1298" s="57">
        <f t="shared" si="1953"/>
        <v>3557466</v>
      </c>
      <c r="SZ1298" s="57">
        <f t="shared" si="1953"/>
        <v>3857634</v>
      </c>
      <c r="TA1298" s="57">
        <f t="shared" si="1953"/>
        <v>4073454</v>
      </c>
      <c r="TB1298" s="57">
        <f t="shared" si="1953"/>
        <v>254909.16</v>
      </c>
      <c r="TC1298" s="57">
        <f t="shared" si="1953"/>
        <v>254909.16</v>
      </c>
      <c r="TD1298" s="57">
        <f t="shared" si="1953"/>
        <v>254909.16</v>
      </c>
      <c r="TE1298" s="98" t="s">
        <v>216</v>
      </c>
      <c r="TF1298" s="98" t="s">
        <v>216</v>
      </c>
      <c r="TG1298" s="98" t="s">
        <v>216</v>
      </c>
      <c r="TH1298" s="98" t="s">
        <v>216</v>
      </c>
      <c r="TI1298" s="98" t="s">
        <v>216</v>
      </c>
      <c r="TJ1298" s="98" t="s">
        <v>216</v>
      </c>
      <c r="TK1298" s="57">
        <f t="shared" ref="TK1298:TY1298" si="1954">SUM(TK1299:TK1306)</f>
        <v>3743028.63</v>
      </c>
      <c r="TL1298" s="57">
        <f t="shared" si="1954"/>
        <v>4235146.74</v>
      </c>
      <c r="TM1298" s="57">
        <f t="shared" si="1954"/>
        <v>4637829.24</v>
      </c>
      <c r="TN1298" s="57">
        <f t="shared" si="1954"/>
        <v>221840.19</v>
      </c>
      <c r="TO1298" s="57">
        <f t="shared" si="1954"/>
        <v>190719.54</v>
      </c>
      <c r="TP1298" s="57">
        <f t="shared" si="1954"/>
        <v>168518.79</v>
      </c>
      <c r="TQ1298" s="57">
        <f t="shared" si="1954"/>
        <v>49</v>
      </c>
      <c r="TR1298" s="57">
        <f t="shared" si="1954"/>
        <v>49</v>
      </c>
      <c r="TS1298" s="57">
        <f t="shared" si="1954"/>
        <v>49</v>
      </c>
      <c r="TT1298" s="57">
        <f t="shared" si="1954"/>
        <v>1760766</v>
      </c>
      <c r="TU1298" s="57">
        <f t="shared" si="1954"/>
        <v>1909334</v>
      </c>
      <c r="TV1298" s="57">
        <f t="shared" si="1954"/>
        <v>2016154</v>
      </c>
      <c r="TW1298" s="57">
        <f t="shared" si="1954"/>
        <v>126167.16</v>
      </c>
      <c r="TX1298" s="57">
        <f t="shared" si="1954"/>
        <v>126167.16</v>
      </c>
      <c r="TY1298" s="57">
        <f t="shared" si="1954"/>
        <v>126167.16</v>
      </c>
      <c r="TZ1298" s="98" t="s">
        <v>216</v>
      </c>
      <c r="UA1298" s="98" t="s">
        <v>216</v>
      </c>
      <c r="UB1298" s="98" t="s">
        <v>216</v>
      </c>
      <c r="UC1298" s="98" t="s">
        <v>216</v>
      </c>
      <c r="UD1298" s="98" t="s">
        <v>216</v>
      </c>
      <c r="UE1298" s="98" t="s">
        <v>216</v>
      </c>
      <c r="UF1298" s="57">
        <f t="shared" ref="UF1298:UT1298" si="1955">SUM(UF1299:UF1306)</f>
        <v>1831904.2</v>
      </c>
      <c r="UG1298" s="57">
        <f t="shared" si="1955"/>
        <v>2074454.2</v>
      </c>
      <c r="UH1298" s="57">
        <f t="shared" si="1955"/>
        <v>2273320.21</v>
      </c>
      <c r="UI1298" s="57">
        <f t="shared" si="1955"/>
        <v>125844.74</v>
      </c>
      <c r="UJ1298" s="57">
        <f t="shared" si="1955"/>
        <v>116638.62</v>
      </c>
      <c r="UK1298" s="57">
        <f t="shared" si="1955"/>
        <v>105024.64</v>
      </c>
      <c r="UL1298" s="57">
        <f t="shared" si="1955"/>
        <v>124</v>
      </c>
      <c r="UM1298" s="57">
        <f t="shared" si="1955"/>
        <v>124</v>
      </c>
      <c r="UN1298" s="57">
        <f t="shared" si="1955"/>
        <v>124</v>
      </c>
      <c r="UO1298" s="57">
        <f t="shared" si="1955"/>
        <v>4676784</v>
      </c>
      <c r="UP1298" s="57">
        <f t="shared" si="1955"/>
        <v>5070078</v>
      </c>
      <c r="UQ1298" s="57">
        <f t="shared" si="1955"/>
        <v>5352866</v>
      </c>
      <c r="UR1298" s="57">
        <f t="shared" si="1955"/>
        <v>319262.63</v>
      </c>
      <c r="US1298" s="57">
        <f t="shared" si="1955"/>
        <v>319262.63</v>
      </c>
      <c r="UT1298" s="57">
        <f t="shared" si="1955"/>
        <v>319262.63</v>
      </c>
      <c r="UU1298" s="98" t="s">
        <v>216</v>
      </c>
      <c r="UV1298" s="98" t="s">
        <v>216</v>
      </c>
      <c r="UW1298" s="98" t="s">
        <v>216</v>
      </c>
      <c r="UX1298" s="98" t="s">
        <v>216</v>
      </c>
      <c r="UY1298" s="98" t="s">
        <v>216</v>
      </c>
      <c r="UZ1298" s="98" t="s">
        <v>216</v>
      </c>
      <c r="VA1298" s="57">
        <f t="shared" ref="VA1298:VO1298" si="1956">SUM(VA1299:VA1306)</f>
        <v>4930165.09</v>
      </c>
      <c r="VB1298" s="57">
        <f t="shared" si="1956"/>
        <v>5594072.3700000001</v>
      </c>
      <c r="VC1298" s="57">
        <f t="shared" si="1956"/>
        <v>6137937.8499999996</v>
      </c>
      <c r="VD1298" s="57">
        <f t="shared" si="1956"/>
        <v>150732.32</v>
      </c>
      <c r="VE1298" s="57">
        <f t="shared" si="1956"/>
        <v>151684.6</v>
      </c>
      <c r="VF1298" s="57">
        <f t="shared" si="1956"/>
        <v>130280.89</v>
      </c>
      <c r="VG1298" s="57">
        <f t="shared" si="1956"/>
        <v>67</v>
      </c>
      <c r="VH1298" s="57">
        <f t="shared" si="1956"/>
        <v>67</v>
      </c>
      <c r="VI1298" s="57">
        <f t="shared" si="1956"/>
        <v>67</v>
      </c>
      <c r="VJ1298" s="57">
        <f t="shared" si="1956"/>
        <v>2866423</v>
      </c>
      <c r="VK1298" s="57">
        <f t="shared" si="1956"/>
        <v>3083861</v>
      </c>
      <c r="VL1298" s="57">
        <f t="shared" si="1956"/>
        <v>3240209</v>
      </c>
      <c r="VM1298" s="57">
        <f t="shared" si="1956"/>
        <v>172500.47</v>
      </c>
      <c r="VN1298" s="57">
        <f t="shared" si="1956"/>
        <v>172500.47</v>
      </c>
      <c r="VO1298" s="57">
        <f t="shared" si="1956"/>
        <v>172500.47</v>
      </c>
      <c r="VP1298" s="98" t="s">
        <v>216</v>
      </c>
      <c r="VQ1298" s="98" t="s">
        <v>216</v>
      </c>
      <c r="VR1298" s="98" t="s">
        <v>216</v>
      </c>
      <c r="VS1298" s="98" t="s">
        <v>216</v>
      </c>
      <c r="VT1298" s="98" t="s">
        <v>216</v>
      </c>
      <c r="VU1298" s="98" t="s">
        <v>216</v>
      </c>
      <c r="VV1298" s="57">
        <f t="shared" ref="VV1298:WJ1298" si="1957">SUM(VV1299:VV1306)</f>
        <v>2991446.69</v>
      </c>
      <c r="VW1298" s="57">
        <f t="shared" si="1957"/>
        <v>3351898.73</v>
      </c>
      <c r="VX1298" s="57">
        <f t="shared" si="1957"/>
        <v>3647040.1</v>
      </c>
      <c r="VY1298" s="57">
        <f t="shared" si="1957"/>
        <v>109672.91</v>
      </c>
      <c r="VZ1298" s="57">
        <f t="shared" si="1957"/>
        <v>101994.65</v>
      </c>
      <c r="WA1298" s="57">
        <f t="shared" si="1957"/>
        <v>89320.59</v>
      </c>
      <c r="WB1298" s="57">
        <f t="shared" si="1957"/>
        <v>137</v>
      </c>
      <c r="WC1298" s="57">
        <f t="shared" si="1957"/>
        <v>137</v>
      </c>
      <c r="WD1298" s="57">
        <f t="shared" si="1957"/>
        <v>137</v>
      </c>
      <c r="WE1298" s="57">
        <f t="shared" si="1957"/>
        <v>4922958</v>
      </c>
      <c r="WF1298" s="57">
        <f t="shared" si="1957"/>
        <v>5338342</v>
      </c>
      <c r="WG1298" s="57">
        <f t="shared" si="1957"/>
        <v>5637002</v>
      </c>
      <c r="WH1298" s="57">
        <f t="shared" si="1957"/>
        <v>352753.08</v>
      </c>
      <c r="WI1298" s="57">
        <f t="shared" si="1957"/>
        <v>352753.08</v>
      </c>
      <c r="WJ1298" s="57">
        <f t="shared" si="1957"/>
        <v>352753.08</v>
      </c>
      <c r="WK1298" s="98" t="s">
        <v>216</v>
      </c>
      <c r="WL1298" s="98" t="s">
        <v>216</v>
      </c>
      <c r="WM1298" s="98" t="s">
        <v>216</v>
      </c>
      <c r="WN1298" s="98" t="s">
        <v>216</v>
      </c>
      <c r="WO1298" s="98" t="s">
        <v>216</v>
      </c>
      <c r="WP1298" s="98" t="s">
        <v>216</v>
      </c>
      <c r="WQ1298" s="57">
        <f t="shared" ref="WQ1298:XE1298" si="1958">SUM(WQ1299:WQ1306)</f>
        <v>5191498.55</v>
      </c>
      <c r="WR1298" s="57">
        <f t="shared" si="1958"/>
        <v>5882578.6100000003</v>
      </c>
      <c r="WS1298" s="57">
        <f t="shared" si="1958"/>
        <v>6448405.0499999998</v>
      </c>
      <c r="WT1298" s="57">
        <f t="shared" si="1958"/>
        <v>268422.73</v>
      </c>
      <c r="WU1298" s="57">
        <f t="shared" si="1958"/>
        <v>240858.33</v>
      </c>
      <c r="WV1298" s="57">
        <f t="shared" si="1958"/>
        <v>209286.68</v>
      </c>
      <c r="WW1298" s="57">
        <f t="shared" si="1958"/>
        <v>129</v>
      </c>
      <c r="WX1298" s="57">
        <f t="shared" si="1958"/>
        <v>129</v>
      </c>
      <c r="WY1298" s="57">
        <f t="shared" si="1958"/>
        <v>129</v>
      </c>
      <c r="WZ1298" s="57">
        <f t="shared" si="1958"/>
        <v>4635486</v>
      </c>
      <c r="XA1298" s="57">
        <f t="shared" si="1958"/>
        <v>5026614</v>
      </c>
      <c r="XB1298" s="57">
        <f t="shared" si="1958"/>
        <v>5307834</v>
      </c>
      <c r="XC1298" s="57">
        <f t="shared" si="1958"/>
        <v>332154.36</v>
      </c>
      <c r="XD1298" s="57">
        <f t="shared" si="1958"/>
        <v>332154.36</v>
      </c>
      <c r="XE1298" s="57">
        <f t="shared" si="1958"/>
        <v>332154.36</v>
      </c>
      <c r="XF1298" s="98" t="s">
        <v>216</v>
      </c>
      <c r="XG1298" s="98" t="s">
        <v>216</v>
      </c>
      <c r="XH1298" s="98" t="s">
        <v>216</v>
      </c>
      <c r="XI1298" s="98" t="s">
        <v>216</v>
      </c>
      <c r="XJ1298" s="98" t="s">
        <v>216</v>
      </c>
      <c r="XK1298" s="98" t="s">
        <v>216</v>
      </c>
      <c r="XL1298" s="57">
        <f t="shared" ref="XL1298:XZ1298" si="1959">SUM(XL1299:XL1306)</f>
        <v>4875298.29</v>
      </c>
      <c r="XM1298" s="57">
        <f t="shared" si="1959"/>
        <v>5513652.21</v>
      </c>
      <c r="XN1298" s="57">
        <f t="shared" si="1959"/>
        <v>6035014.7400000002</v>
      </c>
      <c r="XO1298" s="57">
        <f t="shared" si="1959"/>
        <v>180584.52</v>
      </c>
      <c r="XP1298" s="57">
        <f t="shared" si="1959"/>
        <v>170184.54</v>
      </c>
      <c r="XQ1298" s="57">
        <f t="shared" si="1959"/>
        <v>150254.04</v>
      </c>
      <c r="XR1298" s="57">
        <f t="shared" si="1959"/>
        <v>0</v>
      </c>
      <c r="XS1298" s="57">
        <f t="shared" si="1959"/>
        <v>0</v>
      </c>
      <c r="XT1298" s="57">
        <f t="shared" si="1959"/>
        <v>0</v>
      </c>
      <c r="XU1298" s="57">
        <f t="shared" si="1959"/>
        <v>0</v>
      </c>
      <c r="XV1298" s="57">
        <f t="shared" si="1959"/>
        <v>0</v>
      </c>
      <c r="XW1298" s="57">
        <f t="shared" si="1959"/>
        <v>0</v>
      </c>
      <c r="XX1298" s="57">
        <f t="shared" si="1959"/>
        <v>0</v>
      </c>
      <c r="XY1298" s="57">
        <f t="shared" si="1959"/>
        <v>0</v>
      </c>
      <c r="XZ1298" s="57">
        <f t="shared" si="1959"/>
        <v>0</v>
      </c>
      <c r="YA1298" s="98" t="s">
        <v>216</v>
      </c>
      <c r="YB1298" s="98" t="s">
        <v>216</v>
      </c>
      <c r="YC1298" s="98" t="s">
        <v>216</v>
      </c>
      <c r="YD1298" s="98" t="s">
        <v>216</v>
      </c>
      <c r="YE1298" s="98" t="s">
        <v>216</v>
      </c>
      <c r="YF1298" s="98" t="s">
        <v>216</v>
      </c>
      <c r="YG1298" s="57">
        <f t="shared" ref="YG1298:YU1298" si="1960">SUM(YG1299:YG1306)</f>
        <v>0</v>
      </c>
      <c r="YH1298" s="57">
        <f t="shared" si="1960"/>
        <v>0</v>
      </c>
      <c r="YI1298" s="57">
        <f t="shared" si="1960"/>
        <v>0</v>
      </c>
      <c r="YJ1298" s="57">
        <f t="shared" si="1960"/>
        <v>0</v>
      </c>
      <c r="YK1298" s="57">
        <f t="shared" si="1960"/>
        <v>0</v>
      </c>
      <c r="YL1298" s="57">
        <f t="shared" si="1960"/>
        <v>0</v>
      </c>
      <c r="YM1298" s="57">
        <f t="shared" si="1960"/>
        <v>2631</v>
      </c>
      <c r="YN1298" s="57">
        <f t="shared" si="1960"/>
        <v>2631</v>
      </c>
      <c r="YO1298" s="57">
        <f t="shared" si="1960"/>
        <v>2631</v>
      </c>
      <c r="YP1298" s="57">
        <f t="shared" si="1960"/>
        <v>96954077</v>
      </c>
      <c r="YQ1298" s="57">
        <f t="shared" si="1960"/>
        <v>104841679</v>
      </c>
      <c r="YR1298" s="57">
        <f t="shared" si="1960"/>
        <v>110517489</v>
      </c>
      <c r="YS1298" s="57">
        <f t="shared" si="1960"/>
        <v>6774151.6600000001</v>
      </c>
      <c r="YT1298" s="57">
        <f t="shared" si="1960"/>
        <v>6774151.6600000001</v>
      </c>
      <c r="YU1298" s="57">
        <f t="shared" si="1960"/>
        <v>6774151.6600000001</v>
      </c>
      <c r="YV1298" s="98" t="s">
        <v>216</v>
      </c>
      <c r="YW1298" s="98" t="s">
        <v>216</v>
      </c>
      <c r="YX1298" s="98" t="s">
        <v>216</v>
      </c>
      <c r="YY1298" s="98" t="s">
        <v>216</v>
      </c>
      <c r="YZ1298" s="98" t="s">
        <v>216</v>
      </c>
      <c r="ZA1298" s="98" t="s">
        <v>216</v>
      </c>
      <c r="ZB1298" s="57">
        <f t="shared" ref="ZB1298:ZG1298" si="1961">SUM(ZB1299:ZB1306)</f>
        <v>102165594.43000001</v>
      </c>
      <c r="ZC1298" s="57">
        <f t="shared" si="1961"/>
        <v>115407587.22</v>
      </c>
      <c r="ZD1298" s="57">
        <f t="shared" si="1961"/>
        <v>126274490.09999999</v>
      </c>
      <c r="ZE1298" s="57">
        <f t="shared" si="1961"/>
        <v>5512554.9900000002</v>
      </c>
      <c r="ZF1298" s="57">
        <f t="shared" si="1961"/>
        <v>4998003.5</v>
      </c>
      <c r="ZG1298" s="57">
        <f t="shared" si="1961"/>
        <v>4476190.18</v>
      </c>
    </row>
    <row r="1299" spans="1:683">
      <c r="A1299" s="8" t="s">
        <v>146</v>
      </c>
      <c r="B1299" s="87" t="s">
        <v>153</v>
      </c>
      <c r="C1299" s="5"/>
      <c r="D1299" s="160"/>
      <c r="E1299" s="76"/>
      <c r="F1299" s="38">
        <f t="shared" ref="F1299:H1306" si="1962">F61</f>
        <v>35934</v>
      </c>
      <c r="G1299" s="38">
        <f t="shared" si="1962"/>
        <v>38966</v>
      </c>
      <c r="H1299" s="38">
        <f t="shared" si="1962"/>
        <v>41146</v>
      </c>
      <c r="I1299" s="25">
        <f t="shared" ref="I1299:K1306" si="1963">F427</f>
        <v>2574.84</v>
      </c>
      <c r="J1299" s="25">
        <f t="shared" si="1963"/>
        <v>2574.84</v>
      </c>
      <c r="K1299" s="25">
        <f t="shared" si="1963"/>
        <v>2574.84</v>
      </c>
      <c r="L1299" s="30">
        <v>92</v>
      </c>
      <c r="M1299" s="30">
        <v>92</v>
      </c>
      <c r="N1299" s="30">
        <v>92</v>
      </c>
      <c r="O1299" s="25">
        <f t="shared" ref="O1299:O1306" si="1964">$F1299*L1299</f>
        <v>3305928</v>
      </c>
      <c r="P1299" s="25">
        <f t="shared" ref="P1299:P1306" si="1965">$G1299*M1299</f>
        <v>3584872</v>
      </c>
      <c r="Q1299" s="25">
        <f t="shared" ref="Q1299:Q1306" si="1966">$H1299*N1299</f>
        <v>3785432</v>
      </c>
      <c r="R1299" s="25">
        <f t="shared" ref="R1299:R1306" si="1967">$I1299*L1299</f>
        <v>236885.28</v>
      </c>
      <c r="S1299" s="25">
        <f t="shared" ref="S1299:S1306" si="1968">$J1299*M1299</f>
        <v>236885.28</v>
      </c>
      <c r="T1299" s="25">
        <f t="shared" ref="T1299:T1306" si="1969">$K1299*N1299</f>
        <v>236885.28</v>
      </c>
      <c r="U1299" s="25">
        <f t="shared" ref="U1299:U1306" si="1970">$F1299*U$1309</f>
        <v>38227.230000000003</v>
      </c>
      <c r="V1299" s="25">
        <f t="shared" ref="V1299:V1306" si="1971">$G1299*V$1309</f>
        <v>43432.59</v>
      </c>
      <c r="W1299" s="25">
        <f t="shared" ref="W1299:W1306" si="1972">$H1299*W$1309</f>
        <v>47713.65</v>
      </c>
      <c r="X1299" s="25">
        <f t="shared" ref="X1299:X1306" si="1973">$I1299*X$1309</f>
        <v>2233.65</v>
      </c>
      <c r="Y1299" s="25">
        <f t="shared" ref="Y1299:Y1306" si="1974">$J1299*Y$1309</f>
        <v>2026.11</v>
      </c>
      <c r="Z1299" s="25">
        <f t="shared" ref="Z1299:Z1306" si="1975">$K1299*Z$1309</f>
        <v>1871.29</v>
      </c>
      <c r="AA1299" s="25">
        <f t="shared" ref="AA1299:AC1306" si="1976">L1299*U1299</f>
        <v>3516905.16</v>
      </c>
      <c r="AB1299" s="25">
        <f t="shared" si="1976"/>
        <v>3995798.28</v>
      </c>
      <c r="AC1299" s="25">
        <f t="shared" si="1976"/>
        <v>4389655.8</v>
      </c>
      <c r="AD1299" s="25">
        <f t="shared" ref="AD1299:AF1306" si="1977">L1299*X1299</f>
        <v>205495.8</v>
      </c>
      <c r="AE1299" s="25">
        <f t="shared" si="1977"/>
        <v>186402.12</v>
      </c>
      <c r="AF1299" s="25">
        <f t="shared" si="1977"/>
        <v>172158.68</v>
      </c>
      <c r="AG1299" s="30">
        <v>104</v>
      </c>
      <c r="AH1299" s="30">
        <v>104</v>
      </c>
      <c r="AI1299" s="30">
        <v>104</v>
      </c>
      <c r="AJ1299" s="25">
        <f t="shared" ref="AJ1299:AJ1306" si="1978">$F1299*AG1299</f>
        <v>3737136</v>
      </c>
      <c r="AK1299" s="25">
        <f t="shared" ref="AK1299:AK1306" si="1979">$G1299*AH1299</f>
        <v>4052464</v>
      </c>
      <c r="AL1299" s="25">
        <f t="shared" ref="AL1299:AL1306" si="1980">$H1299*AI1299</f>
        <v>4279184</v>
      </c>
      <c r="AM1299" s="25">
        <f t="shared" ref="AM1299:AM1306" si="1981">$I1299*AG1299</f>
        <v>267783.36</v>
      </c>
      <c r="AN1299" s="25">
        <f t="shared" ref="AN1299:AN1306" si="1982">$J1299*AH1299</f>
        <v>267783.36</v>
      </c>
      <c r="AO1299" s="25">
        <f t="shared" ref="AO1299:AO1306" si="1983">$K1299*AI1299</f>
        <v>267783.36</v>
      </c>
      <c r="AP1299" s="25">
        <f t="shared" ref="AP1299:AP1306" si="1984">$F1299*AP$1309</f>
        <v>38005.089999999997</v>
      </c>
      <c r="AQ1299" s="25">
        <f t="shared" ref="AQ1299:AQ1306" si="1985">$G1299*AQ$1309</f>
        <v>43174.34</v>
      </c>
      <c r="AR1299" s="25">
        <f t="shared" ref="AR1299:AR1306" si="1986">$H1299*AR$1309</f>
        <v>47431.89</v>
      </c>
      <c r="AS1299" s="25">
        <f t="shared" ref="AS1299:AS1306" si="1987">$I1299*AS$1309</f>
        <v>2675.91</v>
      </c>
      <c r="AT1299" s="25">
        <f t="shared" ref="AT1299:AT1306" si="1988">$J1299*AT$1309</f>
        <v>2626.9</v>
      </c>
      <c r="AU1299" s="25">
        <f t="shared" ref="AU1299:AU1306" si="1989">$K1299*AU$1309</f>
        <v>2435.5700000000002</v>
      </c>
      <c r="AV1299" s="25">
        <f t="shared" ref="AV1299:AX1306" si="1990">AG1299*AP1299</f>
        <v>3952529.36</v>
      </c>
      <c r="AW1299" s="25">
        <f t="shared" si="1990"/>
        <v>4490131.3600000003</v>
      </c>
      <c r="AX1299" s="25">
        <f t="shared" si="1990"/>
        <v>4932916.5599999996</v>
      </c>
      <c r="AY1299" s="25">
        <f t="shared" ref="AY1299:BA1306" si="1991">AG1299*AS1299</f>
        <v>278294.64</v>
      </c>
      <c r="AZ1299" s="25">
        <f t="shared" si="1991"/>
        <v>273197.59999999998</v>
      </c>
      <c r="BA1299" s="25">
        <f t="shared" si="1991"/>
        <v>253299.28</v>
      </c>
      <c r="BB1299" s="30">
        <v>206</v>
      </c>
      <c r="BC1299" s="30">
        <v>206</v>
      </c>
      <c r="BD1299" s="30">
        <v>206</v>
      </c>
      <c r="BE1299" s="25">
        <f t="shared" ref="BE1299:BE1306" si="1992">$F1299*BB1299</f>
        <v>7402404</v>
      </c>
      <c r="BF1299" s="25">
        <f t="shared" ref="BF1299:BF1306" si="1993">$G1299*BC1299</f>
        <v>8026996</v>
      </c>
      <c r="BG1299" s="25">
        <f t="shared" ref="BG1299:BG1306" si="1994">$H1299*BD1299</f>
        <v>8476076</v>
      </c>
      <c r="BH1299" s="25">
        <f t="shared" ref="BH1299:BH1306" si="1995">$I1299*BB1299</f>
        <v>530417.04</v>
      </c>
      <c r="BI1299" s="25">
        <f t="shared" ref="BI1299:BI1306" si="1996">$J1299*BC1299</f>
        <v>530417.04</v>
      </c>
      <c r="BJ1299" s="25">
        <f t="shared" ref="BJ1299:BJ1306" si="1997">$K1299*BD1299</f>
        <v>530417.04</v>
      </c>
      <c r="BK1299" s="25">
        <f t="shared" ref="BK1299:BK1306" si="1998">$F1299*BK$1309</f>
        <v>37906.79</v>
      </c>
      <c r="BL1299" s="25">
        <f t="shared" ref="BL1299:BL1306" si="1999">$G1299*BL$1309</f>
        <v>42923.95</v>
      </c>
      <c r="BM1299" s="25">
        <f t="shared" ref="BM1299:BM1306" si="2000">$H1299*BM$1309</f>
        <v>47009.09</v>
      </c>
      <c r="BN1299" s="25">
        <f t="shared" ref="BN1299:BN1306" si="2001">$I1299*BN$1309</f>
        <v>1700.55</v>
      </c>
      <c r="BO1299" s="25">
        <f t="shared" ref="BO1299:BO1306" si="2002">$J1299*BO$1309</f>
        <v>1651.53</v>
      </c>
      <c r="BP1299" s="25">
        <f t="shared" ref="BP1299:BP1306" si="2003">$K1299*BP$1309</f>
        <v>1491.07</v>
      </c>
      <c r="BQ1299" s="25">
        <f t="shared" ref="BQ1299:BS1306" si="2004">BB1299*BK1299</f>
        <v>7808798.7400000002</v>
      </c>
      <c r="BR1299" s="25">
        <f t="shared" si="2004"/>
        <v>8842333.6999999993</v>
      </c>
      <c r="BS1299" s="25">
        <f t="shared" si="2004"/>
        <v>9683872.5399999991</v>
      </c>
      <c r="BT1299" s="25">
        <f t="shared" ref="BT1299:BV1306" si="2005">BB1299*BN1299</f>
        <v>350313.3</v>
      </c>
      <c r="BU1299" s="25">
        <f t="shared" si="2005"/>
        <v>340215.18</v>
      </c>
      <c r="BV1299" s="25">
        <f t="shared" si="2005"/>
        <v>307160.42</v>
      </c>
      <c r="BW1299" s="30">
        <v>54</v>
      </c>
      <c r="BX1299" s="30">
        <v>54</v>
      </c>
      <c r="BY1299" s="30">
        <v>54</v>
      </c>
      <c r="BZ1299" s="25">
        <f t="shared" ref="BZ1299:BZ1306" si="2006">$F1299*BW1299</f>
        <v>1940436</v>
      </c>
      <c r="CA1299" s="25">
        <f t="shared" ref="CA1299:CA1306" si="2007">$G1299*BX1299</f>
        <v>2104164</v>
      </c>
      <c r="CB1299" s="25">
        <f t="shared" ref="CB1299:CB1306" si="2008">$H1299*BY1299</f>
        <v>2221884</v>
      </c>
      <c r="CC1299" s="25">
        <f t="shared" ref="CC1299:CC1306" si="2009">$I1299*BW1299</f>
        <v>139041.35999999999</v>
      </c>
      <c r="CD1299" s="25">
        <f t="shared" ref="CD1299:CD1306" si="2010">$J1299*BX1299</f>
        <v>139041.35999999999</v>
      </c>
      <c r="CE1299" s="25">
        <f t="shared" ref="CE1299:CE1306" si="2011">$K1299*BY1299</f>
        <v>139041.35999999999</v>
      </c>
      <c r="CF1299" s="25">
        <f t="shared" ref="CF1299:CF1306" si="2012">$F1299*CF$1309</f>
        <v>37907.53</v>
      </c>
      <c r="CG1299" s="25">
        <f t="shared" ref="CG1299:CG1306" si="2013">$G1299*CG$1309</f>
        <v>42981.36</v>
      </c>
      <c r="CH1299" s="25">
        <f t="shared" ref="CH1299:CH1306" si="2014">$H1299*CH$1309</f>
        <v>47148.71</v>
      </c>
      <c r="CI1299" s="25">
        <f t="shared" ref="CI1299:CI1306" si="2015">$I1299*CI$1309</f>
        <v>2545.38</v>
      </c>
      <c r="CJ1299" s="25">
        <f t="shared" ref="CJ1299:CJ1306" si="2016">$J1299*CJ$1309</f>
        <v>2288.44</v>
      </c>
      <c r="CK1299" s="25">
        <f t="shared" ref="CK1299:CK1306" si="2017">$K1299*CK$1309</f>
        <v>2142.9499999999998</v>
      </c>
      <c r="CL1299" s="25">
        <f t="shared" ref="CL1299:CN1306" si="2018">BW1299*CF1299</f>
        <v>2047006.62</v>
      </c>
      <c r="CM1299" s="25">
        <f t="shared" si="2018"/>
        <v>2320993.44</v>
      </c>
      <c r="CN1299" s="25">
        <f t="shared" si="2018"/>
        <v>2546030.34</v>
      </c>
      <c r="CO1299" s="25">
        <f t="shared" ref="CO1299:CQ1306" si="2019">BW1299*CI1299</f>
        <v>137450.51999999999</v>
      </c>
      <c r="CP1299" s="25">
        <f t="shared" si="2019"/>
        <v>123575.76</v>
      </c>
      <c r="CQ1299" s="25">
        <f t="shared" si="2019"/>
        <v>115719.3</v>
      </c>
      <c r="CR1299" s="30">
        <v>72</v>
      </c>
      <c r="CS1299" s="30">
        <v>72</v>
      </c>
      <c r="CT1299" s="30">
        <v>72</v>
      </c>
      <c r="CU1299" s="25">
        <f t="shared" ref="CU1299:CU1306" si="2020">$F1299*CR1299</f>
        <v>2587248</v>
      </c>
      <c r="CV1299" s="25">
        <f t="shared" ref="CV1299:CV1306" si="2021">$G1299*CS1299</f>
        <v>2805552</v>
      </c>
      <c r="CW1299" s="25">
        <f t="shared" ref="CW1299:CW1306" si="2022">$H1299*CT1299</f>
        <v>2962512</v>
      </c>
      <c r="CX1299" s="25">
        <f t="shared" ref="CX1299:CX1306" si="2023">$I1299*CR1299</f>
        <v>185388.48</v>
      </c>
      <c r="CY1299" s="25">
        <f t="shared" ref="CY1299:CY1306" si="2024">$J1299*CS1299</f>
        <v>185388.48</v>
      </c>
      <c r="CZ1299" s="25">
        <f t="shared" ref="CZ1299:CZ1306" si="2025">$K1299*CT1299</f>
        <v>185388.48</v>
      </c>
      <c r="DA1299" s="25">
        <f t="shared" ref="DA1299:DA1306" si="2026">$F1299*DA$1309</f>
        <v>37718.81</v>
      </c>
      <c r="DB1299" s="25">
        <f t="shared" ref="DB1299:DB1306" si="2027">$G1299*DB$1309</f>
        <v>42601.67</v>
      </c>
      <c r="DC1299" s="25">
        <f t="shared" ref="DC1299:DC1306" si="2028">$H1299*DC$1309</f>
        <v>46585.45</v>
      </c>
      <c r="DD1299" s="25">
        <f t="shared" ref="DD1299:DD1306" si="2029">$I1299*DD$1309</f>
        <v>1597.8</v>
      </c>
      <c r="DE1299" s="25">
        <f t="shared" ref="DE1299:DE1306" si="2030">$J1299*DE$1309</f>
        <v>1403.92</v>
      </c>
      <c r="DF1299" s="25">
        <f t="shared" ref="DF1299:DF1306" si="2031">$K1299*DF$1309</f>
        <v>1282.78</v>
      </c>
      <c r="DG1299" s="25">
        <f t="shared" ref="DG1299:DI1306" si="2032">CR1299*DA1299</f>
        <v>2715754.32</v>
      </c>
      <c r="DH1299" s="25">
        <f t="shared" si="2032"/>
        <v>3067320.24</v>
      </c>
      <c r="DI1299" s="25">
        <f t="shared" si="2032"/>
        <v>3354152.4</v>
      </c>
      <c r="DJ1299" s="25">
        <f t="shared" ref="DJ1299:DL1306" si="2033">CR1299*DD1299</f>
        <v>115041.60000000001</v>
      </c>
      <c r="DK1299" s="25">
        <f t="shared" si="2033"/>
        <v>101082.24000000001</v>
      </c>
      <c r="DL1299" s="25">
        <f t="shared" si="2033"/>
        <v>92360.16</v>
      </c>
      <c r="DM1299" s="30">
        <v>69</v>
      </c>
      <c r="DN1299" s="30">
        <v>69</v>
      </c>
      <c r="DO1299" s="30">
        <v>69</v>
      </c>
      <c r="DP1299" s="25">
        <f t="shared" ref="DP1299:DP1306" si="2034">$F1299*DM1299</f>
        <v>2479446</v>
      </c>
      <c r="DQ1299" s="25">
        <f t="shared" ref="DQ1299:DQ1306" si="2035">$G1299*DN1299</f>
        <v>2688654</v>
      </c>
      <c r="DR1299" s="25">
        <f t="shared" ref="DR1299:DR1306" si="2036">$H1299*DO1299</f>
        <v>2839074</v>
      </c>
      <c r="DS1299" s="25">
        <f t="shared" ref="DS1299:DS1306" si="2037">$I1299*DM1299</f>
        <v>177663.96</v>
      </c>
      <c r="DT1299" s="25">
        <f t="shared" ref="DT1299:DT1306" si="2038">$J1299*DN1299</f>
        <v>177663.96</v>
      </c>
      <c r="DU1299" s="25">
        <f t="shared" ref="DU1299:DU1306" si="2039">$K1299*DO1299</f>
        <v>177663.96</v>
      </c>
      <c r="DV1299" s="25">
        <f t="shared" ref="DV1299:DV1306" si="2040">$F1299*DV$1309</f>
        <v>38008.879999999997</v>
      </c>
      <c r="DW1299" s="25">
        <f t="shared" ref="DW1299:DW1306" si="2041">$G1299*DW$1309</f>
        <v>43180.32</v>
      </c>
      <c r="DX1299" s="25">
        <f t="shared" ref="DX1299:DX1306" si="2042">$H1299*DX$1309</f>
        <v>47438.69</v>
      </c>
      <c r="DY1299" s="25">
        <f t="shared" ref="DY1299:DY1306" si="2043">$I1299*DY$1309</f>
        <v>2313.3000000000002</v>
      </c>
      <c r="DZ1299" s="25">
        <f t="shared" ref="DZ1299:DZ1306" si="2044">$J1299*DZ$1309</f>
        <v>1931.11</v>
      </c>
      <c r="EA1299" s="25">
        <f t="shared" ref="EA1299:EA1306" si="2045">$K1299*EA$1309</f>
        <v>1777.31</v>
      </c>
      <c r="EB1299" s="25">
        <f t="shared" ref="EB1299:ED1306" si="2046">DM1299*DV1299</f>
        <v>2622612.7200000002</v>
      </c>
      <c r="EC1299" s="25">
        <f t="shared" si="2046"/>
        <v>2979442.08</v>
      </c>
      <c r="ED1299" s="25">
        <f t="shared" si="2046"/>
        <v>3273269.61</v>
      </c>
      <c r="EE1299" s="25">
        <f t="shared" ref="EE1299:EG1306" si="2047">DM1299*DY1299</f>
        <v>159617.70000000001</v>
      </c>
      <c r="EF1299" s="25">
        <f t="shared" si="2047"/>
        <v>133246.59</v>
      </c>
      <c r="EG1299" s="25">
        <f t="shared" si="2047"/>
        <v>122634.39</v>
      </c>
      <c r="EH1299" s="30">
        <v>74</v>
      </c>
      <c r="EI1299" s="30">
        <v>74</v>
      </c>
      <c r="EJ1299" s="30">
        <v>74</v>
      </c>
      <c r="EK1299" s="25">
        <f t="shared" ref="EK1299:EK1306" si="2048">$F1299*EH1299</f>
        <v>2659116</v>
      </c>
      <c r="EL1299" s="25">
        <f t="shared" ref="EL1299:EL1306" si="2049">$G1299*EI1299</f>
        <v>2883484</v>
      </c>
      <c r="EM1299" s="25">
        <f t="shared" ref="EM1299:EM1306" si="2050">$H1299*EJ1299</f>
        <v>3044804</v>
      </c>
      <c r="EN1299" s="25">
        <f t="shared" ref="EN1299:EN1306" si="2051">$I1299*EH1299</f>
        <v>190538.16</v>
      </c>
      <c r="EO1299" s="25">
        <f t="shared" ref="EO1299:EO1306" si="2052">$J1299*EI1299</f>
        <v>190538.16</v>
      </c>
      <c r="EP1299" s="25">
        <f t="shared" ref="EP1299:EP1306" si="2053">$K1299*EJ1299</f>
        <v>190538.16</v>
      </c>
      <c r="EQ1299" s="25">
        <f t="shared" ref="EQ1299:EQ1306" si="2054">$F1299*EQ$1309</f>
        <v>38086.85</v>
      </c>
      <c r="ER1299" s="25">
        <f t="shared" ref="ER1299:ER1306" si="2055">$G1299*ER$1309</f>
        <v>43337.01</v>
      </c>
      <c r="ES1299" s="25">
        <f t="shared" ref="ES1299:ES1306" si="2056">$H1299*ES$1309</f>
        <v>47671.83</v>
      </c>
      <c r="ET1299" s="25">
        <f t="shared" ref="ET1299:ET1306" si="2057">$I1299*ET$1309</f>
        <v>2022.37</v>
      </c>
      <c r="EU1299" s="25">
        <f t="shared" ref="EU1299:EU1306" si="2058">$J1299*EU$1309</f>
        <v>1762.18</v>
      </c>
      <c r="EV1299" s="25">
        <f t="shared" ref="EV1299:EV1306" si="2059">$K1299*EV$1309</f>
        <v>1594.03</v>
      </c>
      <c r="EW1299" s="25">
        <f t="shared" ref="EW1299:EY1306" si="2060">EH1299*EQ1299</f>
        <v>2818426.9</v>
      </c>
      <c r="EX1299" s="25">
        <f t="shared" si="2060"/>
        <v>3206938.74</v>
      </c>
      <c r="EY1299" s="25">
        <f t="shared" si="2060"/>
        <v>3527715.42</v>
      </c>
      <c r="EZ1299" s="25">
        <f t="shared" ref="EZ1299:FB1306" si="2061">EH1299*ET1299</f>
        <v>149655.38</v>
      </c>
      <c r="FA1299" s="25">
        <f t="shared" si="2061"/>
        <v>130401.32</v>
      </c>
      <c r="FB1299" s="25">
        <f t="shared" si="2061"/>
        <v>117958.22</v>
      </c>
      <c r="FC1299" s="30">
        <v>117</v>
      </c>
      <c r="FD1299" s="30">
        <v>117</v>
      </c>
      <c r="FE1299" s="30">
        <v>117</v>
      </c>
      <c r="FF1299" s="25">
        <f t="shared" ref="FF1299:FF1306" si="2062">$F1299*FC1299</f>
        <v>4204278</v>
      </c>
      <c r="FG1299" s="25">
        <f t="shared" ref="FG1299:FG1306" si="2063">$G1299*FD1299</f>
        <v>4559022</v>
      </c>
      <c r="FH1299" s="25">
        <f t="shared" ref="FH1299:FH1306" si="2064">$H1299*FE1299</f>
        <v>4814082</v>
      </c>
      <c r="FI1299" s="25">
        <f t="shared" ref="FI1299:FI1306" si="2065">$I1299*FC1299</f>
        <v>301256.28000000003</v>
      </c>
      <c r="FJ1299" s="25">
        <f t="shared" ref="FJ1299:FJ1306" si="2066">$J1299*FD1299</f>
        <v>301256.28000000003</v>
      </c>
      <c r="FK1299" s="25">
        <f t="shared" ref="FK1299:FK1306" si="2067">$K1299*FE1299</f>
        <v>301256.28000000003</v>
      </c>
      <c r="FL1299" s="25">
        <f t="shared" ref="FL1299:FL1306" si="2068">$F1299*FL$1309</f>
        <v>38256.339999999997</v>
      </c>
      <c r="FM1299" s="25">
        <f t="shared" ref="FM1299:FM1306" si="2069">$G1299*FM$1309</f>
        <v>43214.57</v>
      </c>
      <c r="FN1299" s="25">
        <f t="shared" ref="FN1299:FN1306" si="2070">$H1299*FN$1309</f>
        <v>47248.67</v>
      </c>
      <c r="FO1299" s="25">
        <f t="shared" ref="FO1299:FO1306" si="2071">$I1299*FO$1309</f>
        <v>1106.9000000000001</v>
      </c>
      <c r="FP1299" s="25">
        <f t="shared" ref="FP1299:FP1306" si="2072">$J1299*FP$1309</f>
        <v>1240.83</v>
      </c>
      <c r="FQ1299" s="25">
        <f t="shared" ref="FQ1299:FQ1306" si="2073">$K1299*FQ$1309</f>
        <v>1085.2</v>
      </c>
      <c r="FR1299" s="25">
        <f t="shared" ref="FR1299:FT1306" si="2074">FC1299*FL1299</f>
        <v>4475991.78</v>
      </c>
      <c r="FS1299" s="25">
        <f t="shared" si="2074"/>
        <v>5056104.6900000004</v>
      </c>
      <c r="FT1299" s="25">
        <f t="shared" si="2074"/>
        <v>5528094.3899999997</v>
      </c>
      <c r="FU1299" s="25">
        <f t="shared" ref="FU1299:FW1306" si="2075">FC1299*FO1299</f>
        <v>129507.3</v>
      </c>
      <c r="FV1299" s="25">
        <f t="shared" si="2075"/>
        <v>145177.10999999999</v>
      </c>
      <c r="FW1299" s="25">
        <f t="shared" si="2075"/>
        <v>126968.4</v>
      </c>
      <c r="FX1299" s="30">
        <v>123</v>
      </c>
      <c r="FY1299" s="30">
        <v>123</v>
      </c>
      <c r="FZ1299" s="30">
        <v>123</v>
      </c>
      <c r="GA1299" s="25">
        <f t="shared" ref="GA1299:GA1306" si="2076">$F1299*FX1299</f>
        <v>4419882</v>
      </c>
      <c r="GB1299" s="25">
        <f t="shared" ref="GB1299:GB1306" si="2077">$G1299*FY1299</f>
        <v>4792818</v>
      </c>
      <c r="GC1299" s="25">
        <f t="shared" ref="GC1299:GC1306" si="2078">$H1299*FZ1299</f>
        <v>5060958</v>
      </c>
      <c r="GD1299" s="25">
        <f t="shared" ref="GD1299:GD1306" si="2079">$I1299*FX1299</f>
        <v>316705.32</v>
      </c>
      <c r="GE1299" s="25">
        <f t="shared" ref="GE1299:GE1306" si="2080">$J1299*FY1299</f>
        <v>316705.32</v>
      </c>
      <c r="GF1299" s="25">
        <f t="shared" ref="GF1299:GF1306" si="2081">$K1299*FZ1299</f>
        <v>316705.32</v>
      </c>
      <c r="GG1299" s="25">
        <f t="shared" ref="GG1299:GG1306" si="2082">$F1299*GG$1309</f>
        <v>37734.589999999997</v>
      </c>
      <c r="GH1299" s="25">
        <f t="shared" ref="GH1299:GH1306" si="2083">$G1299*GH$1309</f>
        <v>42616.66</v>
      </c>
      <c r="GI1299" s="25">
        <f t="shared" ref="GI1299:GI1306" si="2084">$H1299*GI$1309</f>
        <v>46591.17</v>
      </c>
      <c r="GJ1299" s="25">
        <f t="shared" ref="GJ1299:GJ1306" si="2085">$I1299*GJ$1309</f>
        <v>2321.79</v>
      </c>
      <c r="GK1299" s="25">
        <f t="shared" ref="GK1299:GK1306" si="2086">$J1299*GK$1309</f>
        <v>2052.73</v>
      </c>
      <c r="GL1299" s="25">
        <f t="shared" ref="GL1299:GL1306" si="2087">$K1299*GL$1309</f>
        <v>1820.46</v>
      </c>
      <c r="GM1299" s="25">
        <f t="shared" ref="GM1299:GO1306" si="2088">FX1299*GG1299</f>
        <v>4641354.57</v>
      </c>
      <c r="GN1299" s="25">
        <f t="shared" si="2088"/>
        <v>5241849.18</v>
      </c>
      <c r="GO1299" s="25">
        <f t="shared" si="2088"/>
        <v>5730713.9100000001</v>
      </c>
      <c r="GP1299" s="25">
        <f t="shared" ref="GP1299:GR1306" si="2089">FX1299*GJ1299</f>
        <v>285580.17</v>
      </c>
      <c r="GQ1299" s="25">
        <f t="shared" si="2089"/>
        <v>252485.79</v>
      </c>
      <c r="GR1299" s="25">
        <f t="shared" si="2089"/>
        <v>223916.58</v>
      </c>
      <c r="GS1299" s="30">
        <v>52</v>
      </c>
      <c r="GT1299" s="30">
        <v>52</v>
      </c>
      <c r="GU1299" s="30">
        <v>52</v>
      </c>
      <c r="GV1299" s="25">
        <f t="shared" ref="GV1299:GV1306" si="2090">$F1299*GS1299</f>
        <v>1868568</v>
      </c>
      <c r="GW1299" s="25">
        <f t="shared" ref="GW1299:GW1306" si="2091">$G1299*GT1299</f>
        <v>2026232</v>
      </c>
      <c r="GX1299" s="25">
        <f t="shared" ref="GX1299:GX1306" si="2092">$H1299*GU1299</f>
        <v>2139592</v>
      </c>
      <c r="GY1299" s="25">
        <f t="shared" ref="GY1299:GY1306" si="2093">$I1299*GS1299</f>
        <v>133891.68</v>
      </c>
      <c r="GZ1299" s="25">
        <f t="shared" ref="GZ1299:GZ1306" si="2094">$J1299*GT1299</f>
        <v>133891.68</v>
      </c>
      <c r="HA1299" s="25">
        <f t="shared" ref="HA1299:HA1306" si="2095">$K1299*GU1299</f>
        <v>133891.68</v>
      </c>
      <c r="HB1299" s="25">
        <f t="shared" ref="HB1299:HB1306" si="2096">$F1299*HB$1309</f>
        <v>38255.760000000002</v>
      </c>
      <c r="HC1299" s="25">
        <f t="shared" ref="HC1299:HC1306" si="2097">$G1299*HC$1309</f>
        <v>43256.26</v>
      </c>
      <c r="HD1299" s="25">
        <f t="shared" ref="HD1299:HD1306" si="2098">$H1299*HD$1309</f>
        <v>47346.36</v>
      </c>
      <c r="HE1299" s="25">
        <f t="shared" ref="HE1299:HE1306" si="2099">$I1299*HE$1309</f>
        <v>2073.71</v>
      </c>
      <c r="HF1299" s="25">
        <f t="shared" ref="HF1299:HF1306" si="2100">$J1299*HF$1309</f>
        <v>1730.21</v>
      </c>
      <c r="HG1299" s="25">
        <f t="shared" ref="HG1299:HG1306" si="2101">$K1299*HG$1309</f>
        <v>1507.34</v>
      </c>
      <c r="HH1299" s="25">
        <f t="shared" ref="HH1299:HJ1306" si="2102">GS1299*HB1299</f>
        <v>1989299.52</v>
      </c>
      <c r="HI1299" s="25">
        <f t="shared" si="2102"/>
        <v>2249325.52</v>
      </c>
      <c r="HJ1299" s="25">
        <f t="shared" si="2102"/>
        <v>2462010.7200000002</v>
      </c>
      <c r="HK1299" s="25">
        <f t="shared" ref="HK1299:HM1306" si="2103">GS1299*HE1299</f>
        <v>107832.92</v>
      </c>
      <c r="HL1299" s="25">
        <f t="shared" si="2103"/>
        <v>89970.92</v>
      </c>
      <c r="HM1299" s="25">
        <f t="shared" si="2103"/>
        <v>78381.679999999993</v>
      </c>
      <c r="HN1299" s="30">
        <v>127</v>
      </c>
      <c r="HO1299" s="30">
        <v>127</v>
      </c>
      <c r="HP1299" s="30">
        <v>127</v>
      </c>
      <c r="HQ1299" s="25">
        <f t="shared" ref="HQ1299:HQ1306" si="2104">$F1299*HN1299</f>
        <v>4563618</v>
      </c>
      <c r="HR1299" s="25">
        <f t="shared" ref="HR1299:HR1306" si="2105">$G1299*HO1299</f>
        <v>4948682</v>
      </c>
      <c r="HS1299" s="25">
        <f t="shared" ref="HS1299:HS1306" si="2106">$H1299*HP1299</f>
        <v>5225542</v>
      </c>
      <c r="HT1299" s="25">
        <f t="shared" ref="HT1299:HT1306" si="2107">$I1299*HN1299</f>
        <v>327004.68</v>
      </c>
      <c r="HU1299" s="25">
        <f t="shared" ref="HU1299:HU1306" si="2108">$J1299*HO1299</f>
        <v>327004.68</v>
      </c>
      <c r="HV1299" s="25">
        <f t="shared" ref="HV1299:HV1306" si="2109">$K1299*HP1299</f>
        <v>327004.68</v>
      </c>
      <c r="HW1299" s="25">
        <f t="shared" ref="HW1299:HW1306" si="2110">$F1299*HW$1309</f>
        <v>38016.03</v>
      </c>
      <c r="HX1299" s="25">
        <f t="shared" ref="HX1299:HX1306" si="2111">$G1299*HX$1309</f>
        <v>43175.87</v>
      </c>
      <c r="HY1299" s="25">
        <f t="shared" ref="HY1299:HY1306" si="2112">$H1299*HY$1309</f>
        <v>47414.07</v>
      </c>
      <c r="HZ1299" s="25">
        <f t="shared" ref="HZ1299:HZ1306" si="2113">$I1299*HZ$1309</f>
        <v>2023.61</v>
      </c>
      <c r="IA1299" s="25">
        <f t="shared" ref="IA1299:IA1306" si="2114">$J1299*IA$1309</f>
        <v>1922.99</v>
      </c>
      <c r="IB1299" s="25">
        <f t="shared" ref="IB1299:IB1306" si="2115">$K1299*IB$1309</f>
        <v>1732.38</v>
      </c>
      <c r="IC1299" s="25">
        <f t="shared" ref="IC1299:IE1306" si="2116">HN1299*HW1299</f>
        <v>4828035.8099999996</v>
      </c>
      <c r="ID1299" s="25">
        <f t="shared" si="2116"/>
        <v>5483335.4900000002</v>
      </c>
      <c r="IE1299" s="25">
        <f t="shared" si="2116"/>
        <v>6021586.8899999997</v>
      </c>
      <c r="IF1299" s="25">
        <f t="shared" ref="IF1299:IH1306" si="2117">HN1299*HZ1299</f>
        <v>256998.47</v>
      </c>
      <c r="IG1299" s="25">
        <f t="shared" si="2117"/>
        <v>244219.73</v>
      </c>
      <c r="IH1299" s="25">
        <f t="shared" si="2117"/>
        <v>220012.26</v>
      </c>
      <c r="II1299" s="30"/>
      <c r="IJ1299" s="30"/>
      <c r="IK1299" s="30"/>
      <c r="IL1299" s="25">
        <f t="shared" ref="IL1299:IL1306" si="2118">$F1299*II1299</f>
        <v>0</v>
      </c>
      <c r="IM1299" s="25">
        <f t="shared" ref="IM1299:IM1306" si="2119">$G1299*IJ1299</f>
        <v>0</v>
      </c>
      <c r="IN1299" s="25">
        <f t="shared" ref="IN1299:IN1306" si="2120">$H1299*IK1299</f>
        <v>0</v>
      </c>
      <c r="IO1299" s="25">
        <f t="shared" ref="IO1299:IO1306" si="2121">$I1299*II1299</f>
        <v>0</v>
      </c>
      <c r="IP1299" s="25">
        <f t="shared" ref="IP1299:IP1306" si="2122">$J1299*IJ1299</f>
        <v>0</v>
      </c>
      <c r="IQ1299" s="25">
        <f t="shared" ref="IQ1299:IQ1306" si="2123">$K1299*IK1299</f>
        <v>0</v>
      </c>
      <c r="IR1299" s="25">
        <f t="shared" ref="IR1299:IR1306" si="2124">$F1299*IR$1309</f>
        <v>37582.76</v>
      </c>
      <c r="IS1299" s="25">
        <f t="shared" ref="IS1299:IS1306" si="2125">$G1299*IS$1309</f>
        <v>42341.64</v>
      </c>
      <c r="IT1299" s="25">
        <f t="shared" ref="IT1299:IT1306" si="2126">$H1299*IT$1309</f>
        <v>46210.53</v>
      </c>
      <c r="IU1299" s="25">
        <f t="shared" ref="IU1299:IU1306" si="2127">$I1299*IU$1309</f>
        <v>6533.81</v>
      </c>
      <c r="IV1299" s="25">
        <f t="shared" ref="IV1299:IV1306" si="2128">$J1299*IV$1309</f>
        <v>5856.05</v>
      </c>
      <c r="IW1299" s="25">
        <f t="shared" ref="IW1299:IW1306" si="2129">$K1299*IW$1309</f>
        <v>5545.98</v>
      </c>
      <c r="IX1299" s="25">
        <f t="shared" ref="IX1299:IZ1306" si="2130">II1299*IR1299</f>
        <v>0</v>
      </c>
      <c r="IY1299" s="25">
        <f t="shared" si="2130"/>
        <v>0</v>
      </c>
      <c r="IZ1299" s="25">
        <f t="shared" si="2130"/>
        <v>0</v>
      </c>
      <c r="JA1299" s="25">
        <f t="shared" ref="JA1299:JC1306" si="2131">II1299*IU1299</f>
        <v>0</v>
      </c>
      <c r="JB1299" s="25">
        <f t="shared" si="2131"/>
        <v>0</v>
      </c>
      <c r="JC1299" s="25">
        <f t="shared" si="2131"/>
        <v>0</v>
      </c>
      <c r="JD1299" s="30">
        <v>61</v>
      </c>
      <c r="JE1299" s="30">
        <v>61</v>
      </c>
      <c r="JF1299" s="30">
        <v>61</v>
      </c>
      <c r="JG1299" s="25">
        <f t="shared" ref="JG1299:JG1306" si="2132">$F1299*JD1299</f>
        <v>2191974</v>
      </c>
      <c r="JH1299" s="25">
        <f t="shared" ref="JH1299:JH1306" si="2133">$G1299*JE1299</f>
        <v>2376926</v>
      </c>
      <c r="JI1299" s="25">
        <f t="shared" ref="JI1299:JI1306" si="2134">$H1299*JF1299</f>
        <v>2509906</v>
      </c>
      <c r="JJ1299" s="25">
        <f t="shared" ref="JJ1299:JJ1306" si="2135">$I1299*JD1299</f>
        <v>157065.24</v>
      </c>
      <c r="JK1299" s="25">
        <f t="shared" ref="JK1299:JK1306" si="2136">$J1299*JE1299</f>
        <v>157065.24</v>
      </c>
      <c r="JL1299" s="25">
        <f t="shared" ref="JL1299:JL1306" si="2137">$K1299*JF1299</f>
        <v>157065.24</v>
      </c>
      <c r="JM1299" s="25">
        <f t="shared" ref="JM1299:JM1306" si="2138">$F1299*JM$1309</f>
        <v>37862.879999999997</v>
      </c>
      <c r="JN1299" s="25">
        <f t="shared" ref="JN1299:JN1306" si="2139">$G1299*JN$1309</f>
        <v>42895.79</v>
      </c>
      <c r="JO1299" s="25">
        <f t="shared" ref="JO1299:JO1306" si="2140">$H1299*JO$1309</f>
        <v>47027.12</v>
      </c>
      <c r="JP1299" s="25">
        <f t="shared" ref="JP1299:JP1306" si="2141">$I1299*JP$1309</f>
        <v>1717.59</v>
      </c>
      <c r="JQ1299" s="25">
        <f t="shared" ref="JQ1299:JQ1306" si="2142">$J1299*JQ$1309</f>
        <v>1499.87</v>
      </c>
      <c r="JR1299" s="25">
        <f t="shared" ref="JR1299:JR1306" si="2143">$K1299*JR$1309</f>
        <v>1309.3499999999999</v>
      </c>
      <c r="JS1299" s="25">
        <f t="shared" ref="JS1299:JU1306" si="2144">JD1299*JM1299</f>
        <v>2309635.6800000002</v>
      </c>
      <c r="JT1299" s="25">
        <f t="shared" si="2144"/>
        <v>2616643.19</v>
      </c>
      <c r="JU1299" s="25">
        <f t="shared" si="2144"/>
        <v>2868654.32</v>
      </c>
      <c r="JV1299" s="25">
        <f t="shared" ref="JV1299:JX1306" si="2145">JD1299*JP1299</f>
        <v>104772.99</v>
      </c>
      <c r="JW1299" s="25">
        <f t="shared" si="2145"/>
        <v>91492.07</v>
      </c>
      <c r="JX1299" s="25">
        <f t="shared" si="2145"/>
        <v>79870.350000000006</v>
      </c>
      <c r="JY1299" s="30">
        <v>70</v>
      </c>
      <c r="JZ1299" s="30">
        <v>70</v>
      </c>
      <c r="KA1299" s="30">
        <v>70</v>
      </c>
      <c r="KB1299" s="25">
        <f t="shared" ref="KB1299:KB1306" si="2146">$F1299*JY1299</f>
        <v>2515380</v>
      </c>
      <c r="KC1299" s="25">
        <f t="shared" ref="KC1299:KC1306" si="2147">$G1299*JZ1299</f>
        <v>2727620</v>
      </c>
      <c r="KD1299" s="25">
        <f t="shared" ref="KD1299:KD1306" si="2148">$H1299*KA1299</f>
        <v>2880220</v>
      </c>
      <c r="KE1299" s="25">
        <f t="shared" ref="KE1299:KE1306" si="2149">$I1299*JY1299</f>
        <v>180238.8</v>
      </c>
      <c r="KF1299" s="25">
        <f t="shared" ref="KF1299:KF1306" si="2150">$J1299*JZ1299</f>
        <v>180238.8</v>
      </c>
      <c r="KG1299" s="25">
        <f t="shared" ref="KG1299:KG1306" si="2151">$K1299*KA1299</f>
        <v>180238.8</v>
      </c>
      <c r="KH1299" s="25">
        <f t="shared" ref="KH1299:KH1306" si="2152">$F1299*KH$1309</f>
        <v>37882.730000000003</v>
      </c>
      <c r="KI1299" s="25">
        <f t="shared" ref="KI1299:KI1306" si="2153">$G1299*KI$1309</f>
        <v>43025.19</v>
      </c>
      <c r="KJ1299" s="25">
        <f t="shared" ref="KJ1299:KJ1306" si="2154">$H1299*KJ$1309</f>
        <v>47262.49</v>
      </c>
      <c r="KK1299" s="25">
        <f t="shared" ref="KK1299:KK1306" si="2155">$I1299*KK$1309</f>
        <v>1490.78</v>
      </c>
      <c r="KL1299" s="25">
        <f t="shared" ref="KL1299:KL1306" si="2156">$J1299*KL$1309</f>
        <v>1338.18</v>
      </c>
      <c r="KM1299" s="25">
        <f t="shared" ref="KM1299:KM1306" si="2157">$K1299*KM$1309</f>
        <v>1188.53</v>
      </c>
      <c r="KN1299" s="25">
        <f t="shared" ref="KN1299:KP1306" si="2158">JY1299*KH1299</f>
        <v>2651791.1</v>
      </c>
      <c r="KO1299" s="25">
        <f t="shared" si="2158"/>
        <v>3011763.3</v>
      </c>
      <c r="KP1299" s="25">
        <f t="shared" si="2158"/>
        <v>3308374.3</v>
      </c>
      <c r="KQ1299" s="25">
        <f t="shared" ref="KQ1299:KS1306" si="2159">JY1299*KK1299</f>
        <v>104354.6</v>
      </c>
      <c r="KR1299" s="25">
        <f t="shared" si="2159"/>
        <v>93672.6</v>
      </c>
      <c r="KS1299" s="25">
        <f t="shared" si="2159"/>
        <v>83197.100000000006</v>
      </c>
      <c r="KT1299" s="30">
        <v>58</v>
      </c>
      <c r="KU1299" s="30">
        <v>58</v>
      </c>
      <c r="KV1299" s="30">
        <v>58</v>
      </c>
      <c r="KW1299" s="25">
        <f t="shared" ref="KW1299:KW1306" si="2160">$F1299*KT1299</f>
        <v>2084172</v>
      </c>
      <c r="KX1299" s="25">
        <f t="shared" ref="KX1299:KX1306" si="2161">$G1299*KU1299</f>
        <v>2260028</v>
      </c>
      <c r="KY1299" s="25">
        <f t="shared" ref="KY1299:KY1306" si="2162">$H1299*KV1299</f>
        <v>2386468</v>
      </c>
      <c r="KZ1299" s="25">
        <f t="shared" ref="KZ1299:KZ1306" si="2163">$I1299*KT1299</f>
        <v>149340.72</v>
      </c>
      <c r="LA1299" s="25">
        <f t="shared" ref="LA1299:LA1306" si="2164">$J1299*KU1299</f>
        <v>149340.72</v>
      </c>
      <c r="LB1299" s="25">
        <f t="shared" ref="LB1299:LB1306" si="2165">$K1299*KV1299</f>
        <v>149340.72</v>
      </c>
      <c r="LC1299" s="25">
        <f t="shared" ref="LC1299:LC1306" si="2166">$F1299*LC$1309</f>
        <v>38016.92</v>
      </c>
      <c r="LD1299" s="25">
        <f t="shared" ref="LD1299:LD1306" si="2167">$G1299*LD$1309</f>
        <v>43274.29</v>
      </c>
      <c r="LE1299" s="25">
        <f t="shared" ref="LE1299:LE1306" si="2168">$H1299*LE$1309</f>
        <v>47624.2</v>
      </c>
      <c r="LF1299" s="25">
        <f t="shared" ref="LF1299:LF1306" si="2169">$I1299*LF$1309</f>
        <v>2956.64</v>
      </c>
      <c r="LG1299" s="25">
        <f t="shared" ref="LG1299:LG1306" si="2170">$J1299*LG$1309</f>
        <v>2850.34</v>
      </c>
      <c r="LH1299" s="25">
        <f t="shared" ref="LH1299:LH1306" si="2171">$K1299*LH$1309</f>
        <v>2504.7800000000002</v>
      </c>
      <c r="LI1299" s="25">
        <f t="shared" ref="LI1299:LK1306" si="2172">KT1299*LC1299</f>
        <v>2204981.36</v>
      </c>
      <c r="LJ1299" s="25">
        <f t="shared" si="2172"/>
        <v>2509908.8199999998</v>
      </c>
      <c r="LK1299" s="25">
        <f t="shared" si="2172"/>
        <v>2762203.6</v>
      </c>
      <c r="LL1299" s="25">
        <f t="shared" ref="LL1299:LN1306" si="2173">KT1299*LF1299</f>
        <v>171485.12</v>
      </c>
      <c r="LM1299" s="25">
        <f t="shared" si="2173"/>
        <v>165319.72</v>
      </c>
      <c r="LN1299" s="25">
        <f t="shared" si="2173"/>
        <v>145277.24</v>
      </c>
      <c r="LO1299" s="30">
        <v>43</v>
      </c>
      <c r="LP1299" s="30">
        <v>43</v>
      </c>
      <c r="LQ1299" s="30">
        <v>43</v>
      </c>
      <c r="LR1299" s="25">
        <f t="shared" ref="LR1299:LR1306" si="2174">$F1299*LO1299</f>
        <v>1545162</v>
      </c>
      <c r="LS1299" s="25">
        <f t="shared" ref="LS1299:LS1306" si="2175">$G1299*LP1299</f>
        <v>1675538</v>
      </c>
      <c r="LT1299" s="25">
        <f t="shared" ref="LT1299:LT1306" si="2176">$H1299*LQ1299</f>
        <v>1769278</v>
      </c>
      <c r="LU1299" s="25">
        <f t="shared" ref="LU1299:LU1306" si="2177">$I1299*LO1299</f>
        <v>110718.12</v>
      </c>
      <c r="LV1299" s="25">
        <f t="shared" ref="LV1299:LV1306" si="2178">$J1299*LP1299</f>
        <v>110718.12</v>
      </c>
      <c r="LW1299" s="25">
        <f t="shared" ref="LW1299:LW1306" si="2179">$K1299*LQ1299</f>
        <v>110718.12</v>
      </c>
      <c r="LX1299" s="25">
        <f t="shared" ref="LX1299:LX1306" si="2180">$F1299*LX$1309</f>
        <v>37349.629999999997</v>
      </c>
      <c r="LY1299" s="25">
        <f t="shared" ref="LY1299:LY1306" si="2181">$G1299*LY$1309</f>
        <v>42220.57</v>
      </c>
      <c r="LZ1299" s="25">
        <f t="shared" ref="LZ1299:LZ1306" si="2182">$H1299*LZ$1309</f>
        <v>46204.49</v>
      </c>
      <c r="MA1299" s="25">
        <f t="shared" ref="MA1299:MA1306" si="2183">$I1299*MA$1309</f>
        <v>1831.67</v>
      </c>
      <c r="MB1299" s="25">
        <f t="shared" ref="MB1299:MB1306" si="2184">$J1299*MB$1309</f>
        <v>1632.38</v>
      </c>
      <c r="MC1299" s="25">
        <f t="shared" ref="MC1299:MC1306" si="2185">$K1299*MC$1309</f>
        <v>1514.1</v>
      </c>
      <c r="MD1299" s="25">
        <f t="shared" ref="MD1299:MF1306" si="2186">LO1299*LX1299</f>
        <v>1606034.09</v>
      </c>
      <c r="ME1299" s="25">
        <f t="shared" si="2186"/>
        <v>1815484.51</v>
      </c>
      <c r="MF1299" s="25">
        <f t="shared" si="2186"/>
        <v>1986793.07</v>
      </c>
      <c r="MG1299" s="25">
        <f t="shared" ref="MG1299:MI1306" si="2187">LO1299*MA1299</f>
        <v>78761.81</v>
      </c>
      <c r="MH1299" s="25">
        <f t="shared" si="2187"/>
        <v>70192.34</v>
      </c>
      <c r="MI1299" s="25">
        <f t="shared" si="2187"/>
        <v>65106.3</v>
      </c>
      <c r="MJ1299" s="30">
        <v>94</v>
      </c>
      <c r="MK1299" s="30">
        <v>94</v>
      </c>
      <c r="ML1299" s="30">
        <v>94</v>
      </c>
      <c r="MM1299" s="25">
        <f t="shared" ref="MM1299:MM1306" si="2188">$F1299*MJ1299</f>
        <v>3377796</v>
      </c>
      <c r="MN1299" s="25">
        <f t="shared" ref="MN1299:MN1306" si="2189">$G1299*MK1299</f>
        <v>3662804</v>
      </c>
      <c r="MO1299" s="25">
        <f t="shared" ref="MO1299:MO1306" si="2190">$H1299*ML1299</f>
        <v>3867724</v>
      </c>
      <c r="MP1299" s="25">
        <f t="shared" ref="MP1299:MP1306" si="2191">$I1299*MJ1299</f>
        <v>242034.96</v>
      </c>
      <c r="MQ1299" s="25">
        <f t="shared" ref="MQ1299:MQ1306" si="2192">$J1299*MK1299</f>
        <v>242034.96</v>
      </c>
      <c r="MR1299" s="25">
        <f t="shared" ref="MR1299:MR1306" si="2193">$K1299*ML1299</f>
        <v>242034.96</v>
      </c>
      <c r="MS1299" s="25">
        <f t="shared" ref="MS1299:MS1306" si="2194">$F1299*MS$1309</f>
        <v>37904.449999999997</v>
      </c>
      <c r="MT1299" s="25">
        <f t="shared" ref="MT1299:MT1306" si="2195">$G1299*MT$1309</f>
        <v>42970.9</v>
      </c>
      <c r="MU1299" s="25">
        <f t="shared" ref="MU1299:MU1306" si="2196">$H1299*MU$1309</f>
        <v>47129.06</v>
      </c>
      <c r="MV1299" s="25">
        <f t="shared" ref="MV1299:MV1306" si="2197">$I1299*MV$1309</f>
        <v>2163.98</v>
      </c>
      <c r="MW1299" s="25">
        <f t="shared" ref="MW1299:MW1306" si="2198">$J1299*MW$1309</f>
        <v>1797.06</v>
      </c>
      <c r="MX1299" s="25">
        <f t="shared" ref="MX1299:MX1306" si="2199">$K1299*MX$1309</f>
        <v>1548.67</v>
      </c>
      <c r="MY1299" s="25">
        <f t="shared" ref="MY1299:NA1306" si="2200">MJ1299*MS1299</f>
        <v>3563018.3</v>
      </c>
      <c r="MZ1299" s="25">
        <f t="shared" si="2200"/>
        <v>4039264.6</v>
      </c>
      <c r="NA1299" s="25">
        <f t="shared" si="2200"/>
        <v>4430131.6399999997</v>
      </c>
      <c r="NB1299" s="25">
        <f t="shared" ref="NB1299:ND1306" si="2201">MJ1299*MV1299</f>
        <v>203414.12</v>
      </c>
      <c r="NC1299" s="25">
        <f t="shared" si="2201"/>
        <v>168923.64</v>
      </c>
      <c r="ND1299" s="25">
        <f t="shared" si="2201"/>
        <v>145574.98000000001</v>
      </c>
      <c r="NE1299" s="30">
        <v>61</v>
      </c>
      <c r="NF1299" s="30">
        <v>61</v>
      </c>
      <c r="NG1299" s="30">
        <v>61</v>
      </c>
      <c r="NH1299" s="25">
        <f t="shared" ref="NH1299:NH1306" si="2202">$F1299*NE1299</f>
        <v>2191974</v>
      </c>
      <c r="NI1299" s="25">
        <f t="shared" ref="NI1299:NI1306" si="2203">$G1299*NF1299</f>
        <v>2376926</v>
      </c>
      <c r="NJ1299" s="25">
        <f t="shared" ref="NJ1299:NJ1306" si="2204">$H1299*NG1299</f>
        <v>2509906</v>
      </c>
      <c r="NK1299" s="25">
        <f t="shared" ref="NK1299:NK1306" si="2205">$I1299*NE1299</f>
        <v>157065.24</v>
      </c>
      <c r="NL1299" s="25">
        <f t="shared" ref="NL1299:NL1306" si="2206">$J1299*NF1299</f>
        <v>157065.24</v>
      </c>
      <c r="NM1299" s="25">
        <f t="shared" ref="NM1299:NM1306" si="2207">$K1299*NG1299</f>
        <v>157065.24</v>
      </c>
      <c r="NN1299" s="25">
        <f t="shared" ref="NN1299:NN1306" si="2208">$F1299*NN$1309</f>
        <v>37682.31</v>
      </c>
      <c r="NO1299" s="25">
        <f t="shared" ref="NO1299:NO1306" si="2209">$G1299*NO$1309</f>
        <v>42588.05</v>
      </c>
      <c r="NP1299" s="25">
        <f t="shared" ref="NP1299:NP1306" si="2210">$H1299*NP$1309</f>
        <v>46592.91</v>
      </c>
      <c r="NQ1299" s="25">
        <f t="shared" ref="NQ1299:NQ1306" si="2211">$I1299*NQ$1309</f>
        <v>2437.7199999999998</v>
      </c>
      <c r="NR1299" s="25">
        <f t="shared" ref="NR1299:NR1306" si="2212">$J1299*NR$1309</f>
        <v>2176.1</v>
      </c>
      <c r="NS1299" s="25">
        <f t="shared" ref="NS1299:NS1306" si="2213">$K1299*NS$1309</f>
        <v>1965.1</v>
      </c>
      <c r="NT1299" s="25">
        <f t="shared" ref="NT1299:NV1306" si="2214">NE1299*NN1299</f>
        <v>2298620.91</v>
      </c>
      <c r="NU1299" s="25">
        <f t="shared" si="2214"/>
        <v>2597871.0499999998</v>
      </c>
      <c r="NV1299" s="25">
        <f t="shared" si="2214"/>
        <v>2842167.51</v>
      </c>
      <c r="NW1299" s="25">
        <f t="shared" ref="NW1299:NY1306" si="2215">NE1299*NQ1299</f>
        <v>148700.92000000001</v>
      </c>
      <c r="NX1299" s="25">
        <f t="shared" si="2215"/>
        <v>132742.1</v>
      </c>
      <c r="NY1299" s="25">
        <f t="shared" si="2215"/>
        <v>119871.1</v>
      </c>
      <c r="NZ1299" s="30">
        <v>39</v>
      </c>
      <c r="OA1299" s="30">
        <v>39</v>
      </c>
      <c r="OB1299" s="30">
        <v>39</v>
      </c>
      <c r="OC1299" s="25">
        <f t="shared" ref="OC1299:OC1306" si="2216">$F1299*NZ1299</f>
        <v>1401426</v>
      </c>
      <c r="OD1299" s="25">
        <f t="shared" ref="OD1299:OD1306" si="2217">$G1299*OA1299</f>
        <v>1519674</v>
      </c>
      <c r="OE1299" s="25">
        <f t="shared" ref="OE1299:OE1306" si="2218">$H1299*OB1299</f>
        <v>1604694</v>
      </c>
      <c r="OF1299" s="25">
        <f t="shared" ref="OF1299:OF1306" si="2219">$I1299*NZ1299</f>
        <v>100418.76</v>
      </c>
      <c r="OG1299" s="25">
        <f t="shared" ref="OG1299:OG1306" si="2220">$J1299*OA1299</f>
        <v>100418.76</v>
      </c>
      <c r="OH1299" s="25">
        <f t="shared" ref="OH1299:OH1306" si="2221">$K1299*OB1299</f>
        <v>100418.76</v>
      </c>
      <c r="OI1299" s="25">
        <f t="shared" ref="OI1299:OI1306" si="2222">$F1299*OI$1309</f>
        <v>37575.980000000003</v>
      </c>
      <c r="OJ1299" s="25">
        <f t="shared" ref="OJ1299:OJ1306" si="2223">$G1299*OJ$1309</f>
        <v>42735.08</v>
      </c>
      <c r="OK1299" s="25">
        <f t="shared" ref="OK1299:OK1306" si="2224">$H1299*OK$1309</f>
        <v>46997.88</v>
      </c>
      <c r="OL1299" s="25">
        <f t="shared" ref="OL1299:OL1306" si="2225">$I1299*OL$1309</f>
        <v>2619.6</v>
      </c>
      <c r="OM1299" s="25">
        <f t="shared" ref="OM1299:OM1306" si="2226">$J1299*OM$1309</f>
        <v>2415.23</v>
      </c>
      <c r="ON1299" s="25">
        <f t="shared" ref="ON1299:ON1306" si="2227">$K1299*ON$1309</f>
        <v>2260.9</v>
      </c>
      <c r="OO1299" s="25">
        <f t="shared" ref="OO1299:OQ1306" si="2228">NZ1299*OI1299</f>
        <v>1465463.22</v>
      </c>
      <c r="OP1299" s="25">
        <f t="shared" si="2228"/>
        <v>1666668.12</v>
      </c>
      <c r="OQ1299" s="25">
        <f t="shared" si="2228"/>
        <v>1832917.32</v>
      </c>
      <c r="OR1299" s="25">
        <f t="shared" ref="OR1299:OT1306" si="2229">NZ1299*OL1299</f>
        <v>102164.4</v>
      </c>
      <c r="OS1299" s="25">
        <f t="shared" si="2229"/>
        <v>94193.97</v>
      </c>
      <c r="OT1299" s="25">
        <f t="shared" si="2229"/>
        <v>88175.1</v>
      </c>
      <c r="OU1299" s="30">
        <v>101</v>
      </c>
      <c r="OV1299" s="30">
        <v>101</v>
      </c>
      <c r="OW1299" s="30">
        <v>101</v>
      </c>
      <c r="OX1299" s="25">
        <f t="shared" ref="OX1299:OX1306" si="2230">$F1299*OU1299</f>
        <v>3629334</v>
      </c>
      <c r="OY1299" s="25">
        <f t="shared" ref="OY1299:OY1306" si="2231">$G1299*OV1299</f>
        <v>3935566</v>
      </c>
      <c r="OZ1299" s="25">
        <f t="shared" ref="OZ1299:OZ1306" si="2232">$H1299*OW1299</f>
        <v>4155746</v>
      </c>
      <c r="PA1299" s="25">
        <f t="shared" ref="PA1299:PA1306" si="2233">$I1299*OU1299</f>
        <v>260058.84</v>
      </c>
      <c r="PB1299" s="25">
        <f t="shared" ref="PB1299:PB1306" si="2234">$J1299*OV1299</f>
        <v>260058.84</v>
      </c>
      <c r="PC1299" s="25">
        <f t="shared" ref="PC1299:PC1306" si="2235">$K1299*OW1299</f>
        <v>260058.84</v>
      </c>
      <c r="PD1299" s="25">
        <f t="shared" ref="PD1299:PD1306" si="2236">$F1299*PD$1309</f>
        <v>37979.519999999997</v>
      </c>
      <c r="PE1299" s="25">
        <f t="shared" ref="PE1299:PE1306" si="2237">$G1299*PE$1309</f>
        <v>43115.41</v>
      </c>
      <c r="PF1299" s="25">
        <f t="shared" ref="PF1299:PF1306" si="2238">$H1299*PF$1309</f>
        <v>47336.41</v>
      </c>
      <c r="PG1299" s="25">
        <f t="shared" ref="PG1299:PG1306" si="2239">$I1299*PG$1309</f>
        <v>2208.41</v>
      </c>
      <c r="PH1299" s="25">
        <f t="shared" ref="PH1299:PH1306" si="2240">$J1299*PH$1309</f>
        <v>2035.01</v>
      </c>
      <c r="PI1299" s="25">
        <f t="shared" ref="PI1299:PI1306" si="2241">$K1299*PI$1309</f>
        <v>1751.24</v>
      </c>
      <c r="PJ1299" s="25">
        <f t="shared" ref="PJ1299:PL1306" si="2242">OU1299*PD1299</f>
        <v>3835931.52</v>
      </c>
      <c r="PK1299" s="25">
        <f t="shared" si="2242"/>
        <v>4354656.41</v>
      </c>
      <c r="PL1299" s="25">
        <f t="shared" si="2242"/>
        <v>4780977.41</v>
      </c>
      <c r="PM1299" s="25">
        <f t="shared" ref="PM1299:PO1306" si="2243">OU1299*PG1299</f>
        <v>223049.41</v>
      </c>
      <c r="PN1299" s="25">
        <f t="shared" si="2243"/>
        <v>205536.01</v>
      </c>
      <c r="PO1299" s="25">
        <f t="shared" si="2243"/>
        <v>176875.24</v>
      </c>
      <c r="PP1299" s="30">
        <v>173</v>
      </c>
      <c r="PQ1299" s="30">
        <v>173</v>
      </c>
      <c r="PR1299" s="30">
        <v>173</v>
      </c>
      <c r="PS1299" s="25">
        <f t="shared" ref="PS1299:PS1306" si="2244">$F1299*PP1299</f>
        <v>6216582</v>
      </c>
      <c r="PT1299" s="25">
        <f t="shared" ref="PT1299:PT1306" si="2245">$G1299*PQ1299</f>
        <v>6741118</v>
      </c>
      <c r="PU1299" s="25">
        <f t="shared" ref="PU1299:PU1306" si="2246">$H1299*PR1299</f>
        <v>7118258</v>
      </c>
      <c r="PV1299" s="25">
        <f t="shared" ref="PV1299:PV1306" si="2247">$I1299*PP1299</f>
        <v>445447.32</v>
      </c>
      <c r="PW1299" s="25">
        <f t="shared" ref="PW1299:PW1306" si="2248">$J1299*PQ1299</f>
        <v>445447.32</v>
      </c>
      <c r="PX1299" s="25">
        <f t="shared" ref="PX1299:PX1306" si="2249">$K1299*PR1299</f>
        <v>445447.32</v>
      </c>
      <c r="PY1299" s="25">
        <f t="shared" ref="PY1299:PY1306" si="2250">$F1299*PY$1309</f>
        <v>37863.760000000002</v>
      </c>
      <c r="PZ1299" s="25">
        <f t="shared" ref="PZ1299:PZ1306" si="2251">$G1299*PZ$1309</f>
        <v>42914.03</v>
      </c>
      <c r="QA1299" s="25">
        <f t="shared" ref="QA1299:QA1306" si="2252">$H1299*QA$1309</f>
        <v>47053.89</v>
      </c>
      <c r="QB1299" s="25">
        <f t="shared" ref="QB1299:QB1306" si="2253">$I1299*QB$1309</f>
        <v>2683.61</v>
      </c>
      <c r="QC1299" s="25">
        <f t="shared" ref="QC1299:QC1306" si="2254">$J1299*QC$1309</f>
        <v>2395.9699999999998</v>
      </c>
      <c r="QD1299" s="25">
        <f t="shared" ref="QD1299:QD1306" si="2255">$K1299*QD$1309</f>
        <v>2187.71</v>
      </c>
      <c r="QE1299" s="25">
        <f t="shared" ref="QE1299:QG1306" si="2256">PP1299*PY1299</f>
        <v>6550430.4800000004</v>
      </c>
      <c r="QF1299" s="25">
        <f t="shared" si="2256"/>
        <v>7424127.1900000004</v>
      </c>
      <c r="QG1299" s="25">
        <f t="shared" si="2256"/>
        <v>8140322.9699999997</v>
      </c>
      <c r="QH1299" s="25">
        <f t="shared" ref="QH1299:QJ1306" si="2257">PP1299*QB1299</f>
        <v>464264.53</v>
      </c>
      <c r="QI1299" s="25">
        <f t="shared" si="2257"/>
        <v>414502.81</v>
      </c>
      <c r="QJ1299" s="25">
        <f t="shared" si="2257"/>
        <v>378473.83</v>
      </c>
      <c r="QK1299" s="30">
        <v>92</v>
      </c>
      <c r="QL1299" s="30">
        <v>92</v>
      </c>
      <c r="QM1299" s="30">
        <v>92</v>
      </c>
      <c r="QN1299" s="25">
        <f t="shared" ref="QN1299:QN1306" si="2258">$F1299*QK1299</f>
        <v>3305928</v>
      </c>
      <c r="QO1299" s="25">
        <f t="shared" ref="QO1299:QO1306" si="2259">$G1299*QL1299</f>
        <v>3584872</v>
      </c>
      <c r="QP1299" s="25">
        <f t="shared" ref="QP1299:QP1306" si="2260">$H1299*QM1299</f>
        <v>3785432</v>
      </c>
      <c r="QQ1299" s="25">
        <f t="shared" ref="QQ1299:QQ1306" si="2261">$I1299*QK1299</f>
        <v>236885.28</v>
      </c>
      <c r="QR1299" s="25">
        <f t="shared" ref="QR1299:QR1306" si="2262">$J1299*QL1299</f>
        <v>236885.28</v>
      </c>
      <c r="QS1299" s="25">
        <f t="shared" ref="QS1299:QS1306" si="2263">$K1299*QM1299</f>
        <v>236885.28</v>
      </c>
      <c r="QT1299" s="25">
        <f t="shared" ref="QT1299:QT1306" si="2264">$F1299*QT$1309</f>
        <v>37660.67</v>
      </c>
      <c r="QU1299" s="25">
        <f t="shared" ref="QU1299:QU1306" si="2265">$G1299*QU$1309</f>
        <v>42576.32</v>
      </c>
      <c r="QV1299" s="25">
        <f t="shared" ref="QV1299:QV1306" si="2266">$H1299*QV$1309</f>
        <v>46593.06</v>
      </c>
      <c r="QW1299" s="25">
        <f t="shared" ref="QW1299:QW1306" si="2267">$I1299*QW$1309</f>
        <v>1804.61</v>
      </c>
      <c r="QX1299" s="25">
        <f t="shared" ref="QX1299:QX1306" si="2268">$J1299*QX$1309</f>
        <v>1661.22</v>
      </c>
      <c r="QY1299" s="25">
        <f t="shared" ref="QY1299:QY1306" si="2269">$K1299*QY$1309</f>
        <v>1458.41</v>
      </c>
      <c r="QZ1299" s="25">
        <f t="shared" ref="QZ1299:RB1306" si="2270">QK1299*QT1299</f>
        <v>3464781.64</v>
      </c>
      <c r="RA1299" s="25">
        <f t="shared" si="2270"/>
        <v>3917021.44</v>
      </c>
      <c r="RB1299" s="25">
        <f t="shared" si="2270"/>
        <v>4286561.5199999996</v>
      </c>
      <c r="RC1299" s="25">
        <f t="shared" ref="RC1299:RE1306" si="2271">QK1299*QW1299</f>
        <v>166024.12</v>
      </c>
      <c r="RD1299" s="25">
        <f t="shared" si="2271"/>
        <v>152832.24</v>
      </c>
      <c r="RE1299" s="25">
        <f t="shared" si="2271"/>
        <v>134173.72</v>
      </c>
      <c r="RF1299" s="30">
        <v>53</v>
      </c>
      <c r="RG1299" s="30">
        <v>53</v>
      </c>
      <c r="RH1299" s="30">
        <v>53</v>
      </c>
      <c r="RI1299" s="25">
        <f t="shared" ref="RI1299:RI1306" si="2272">$F1299*RF1299</f>
        <v>1904502</v>
      </c>
      <c r="RJ1299" s="25">
        <f t="shared" ref="RJ1299:RJ1306" si="2273">$G1299*RG1299</f>
        <v>2065198</v>
      </c>
      <c r="RK1299" s="25">
        <f t="shared" ref="RK1299:RK1306" si="2274">$H1299*RH1299</f>
        <v>2180738</v>
      </c>
      <c r="RL1299" s="25">
        <f t="shared" ref="RL1299:RL1306" si="2275">$I1299*RF1299</f>
        <v>136466.51999999999</v>
      </c>
      <c r="RM1299" s="25">
        <f t="shared" ref="RM1299:RM1306" si="2276">$J1299*RG1299</f>
        <v>136466.51999999999</v>
      </c>
      <c r="RN1299" s="25">
        <f t="shared" ref="RN1299:RN1306" si="2277">$K1299*RH1299</f>
        <v>136466.51999999999</v>
      </c>
      <c r="RO1299" s="25">
        <f t="shared" ref="RO1299:RO1306" si="2278">$F1299*RO$1309</f>
        <v>38685.22</v>
      </c>
      <c r="RP1299" s="25">
        <f t="shared" ref="RP1299:RP1306" si="2279">$G1299*RP$1309</f>
        <v>43721.42</v>
      </c>
      <c r="RQ1299" s="25">
        <f t="shared" ref="RQ1299:RQ1306" si="2280">$H1299*RQ$1309</f>
        <v>47837.919999999998</v>
      </c>
      <c r="RR1299" s="25">
        <f t="shared" ref="RR1299:RR1306" si="2281">$I1299*RR$1309</f>
        <v>2125.52</v>
      </c>
      <c r="RS1299" s="25">
        <f t="shared" ref="RS1299:RS1306" si="2282">$J1299*RS$1309</f>
        <v>1775.66</v>
      </c>
      <c r="RT1299" s="25">
        <f t="shared" ref="RT1299:RT1306" si="2283">$K1299*RT$1309</f>
        <v>1568.22</v>
      </c>
      <c r="RU1299" s="25">
        <f t="shared" ref="RU1299:RW1306" si="2284">RF1299*RO1299</f>
        <v>2050316.66</v>
      </c>
      <c r="RV1299" s="25">
        <f t="shared" si="2284"/>
        <v>2317235.2599999998</v>
      </c>
      <c r="RW1299" s="25">
        <f t="shared" si="2284"/>
        <v>2535409.7599999998</v>
      </c>
      <c r="RX1299" s="25">
        <f t="shared" ref="RX1299:RZ1306" si="2285">RF1299*RR1299</f>
        <v>112652.56</v>
      </c>
      <c r="RY1299" s="25">
        <f t="shared" si="2285"/>
        <v>94109.98</v>
      </c>
      <c r="RZ1299" s="25">
        <f t="shared" si="2285"/>
        <v>83115.66</v>
      </c>
      <c r="SA1299" s="30">
        <v>35</v>
      </c>
      <c r="SB1299" s="30">
        <v>35</v>
      </c>
      <c r="SC1299" s="30">
        <v>35</v>
      </c>
      <c r="SD1299" s="25">
        <f t="shared" ref="SD1299:SD1306" si="2286">$F1299*SA1299</f>
        <v>1257690</v>
      </c>
      <c r="SE1299" s="25">
        <f t="shared" ref="SE1299:SE1306" si="2287">$G1299*SB1299</f>
        <v>1363810</v>
      </c>
      <c r="SF1299" s="25">
        <f t="shared" ref="SF1299:SF1306" si="2288">$H1299*SC1299</f>
        <v>1440110</v>
      </c>
      <c r="SG1299" s="25">
        <f t="shared" ref="SG1299:SG1306" si="2289">$I1299*SA1299</f>
        <v>90119.4</v>
      </c>
      <c r="SH1299" s="25">
        <f t="shared" ref="SH1299:SH1306" si="2290">$J1299*SB1299</f>
        <v>90119.4</v>
      </c>
      <c r="SI1299" s="25">
        <f t="shared" ref="SI1299:SI1306" si="2291">$K1299*SC1299</f>
        <v>90119.4</v>
      </c>
      <c r="SJ1299" s="25">
        <f t="shared" ref="SJ1299:SJ1306" si="2292">$F1299*SJ$1309</f>
        <v>38008.49</v>
      </c>
      <c r="SK1299" s="25">
        <f t="shared" ref="SK1299:SK1306" si="2293">$G1299*SK$1309</f>
        <v>43077.17</v>
      </c>
      <c r="SL1299" s="25">
        <f t="shared" ref="SL1299:SL1306" si="2294">$H1299*SL$1309</f>
        <v>47242.27</v>
      </c>
      <c r="SM1299" s="25">
        <f t="shared" ref="SM1299:SM1306" si="2295">$I1299*SM$1309</f>
        <v>3735.15</v>
      </c>
      <c r="SN1299" s="25">
        <f t="shared" ref="SN1299:SN1306" si="2296">$J1299*SN$1309</f>
        <v>3154.32</v>
      </c>
      <c r="SO1299" s="25">
        <f t="shared" ref="SO1299:SO1306" si="2297">$K1299*SO$1309</f>
        <v>2830.44</v>
      </c>
      <c r="SP1299" s="25">
        <f t="shared" ref="SP1299:SR1306" si="2298">SA1299*SJ1299</f>
        <v>1330297.1499999999</v>
      </c>
      <c r="SQ1299" s="25">
        <f t="shared" si="2298"/>
        <v>1507700.95</v>
      </c>
      <c r="SR1299" s="25">
        <f t="shared" si="2298"/>
        <v>1653479.45</v>
      </c>
      <c r="SS1299" s="25">
        <f t="shared" ref="SS1299:SU1306" si="2299">SA1299*SM1299</f>
        <v>130730.25</v>
      </c>
      <c r="ST1299" s="25">
        <f t="shared" si="2299"/>
        <v>110401.2</v>
      </c>
      <c r="SU1299" s="25">
        <f t="shared" si="2299"/>
        <v>99065.4</v>
      </c>
      <c r="SV1299" s="30">
        <v>99</v>
      </c>
      <c r="SW1299" s="30">
        <v>99</v>
      </c>
      <c r="SX1299" s="30">
        <v>99</v>
      </c>
      <c r="SY1299" s="25">
        <f t="shared" ref="SY1299:SY1306" si="2300">$F1299*SV1299</f>
        <v>3557466</v>
      </c>
      <c r="SZ1299" s="25">
        <f t="shared" ref="SZ1299:SZ1306" si="2301">$G1299*SW1299</f>
        <v>3857634</v>
      </c>
      <c r="TA1299" s="25">
        <f t="shared" ref="TA1299:TA1306" si="2302">$H1299*SX1299</f>
        <v>4073454</v>
      </c>
      <c r="TB1299" s="25">
        <f t="shared" ref="TB1299:TB1306" si="2303">$I1299*SV1299</f>
        <v>254909.16</v>
      </c>
      <c r="TC1299" s="25">
        <f t="shared" ref="TC1299:TC1306" si="2304">$J1299*SW1299</f>
        <v>254909.16</v>
      </c>
      <c r="TD1299" s="25">
        <f t="shared" ref="TD1299:TD1306" si="2305">$K1299*SX1299</f>
        <v>254909.16</v>
      </c>
      <c r="TE1299" s="25">
        <f t="shared" ref="TE1299:TE1306" si="2306">$F1299*TE$1309</f>
        <v>37808.370000000003</v>
      </c>
      <c r="TF1299" s="25">
        <f t="shared" ref="TF1299:TF1306" si="2307">$G1299*TF$1309</f>
        <v>42779.26</v>
      </c>
      <c r="TG1299" s="25">
        <f t="shared" ref="TG1299:TG1306" si="2308">$H1299*TG$1309</f>
        <v>46846.76</v>
      </c>
      <c r="TH1299" s="25">
        <f t="shared" ref="TH1299:TH1306" si="2309">$I1299*TH$1309</f>
        <v>2240.81</v>
      </c>
      <c r="TI1299" s="25">
        <f t="shared" ref="TI1299:TI1306" si="2310">$J1299*TI$1309</f>
        <v>1926.46</v>
      </c>
      <c r="TJ1299" s="25">
        <f t="shared" ref="TJ1299:TJ1306" si="2311">$K1299*TJ$1309</f>
        <v>1702.21</v>
      </c>
      <c r="TK1299" s="25">
        <f t="shared" ref="TK1299:TM1306" si="2312">SV1299*TE1299</f>
        <v>3743028.63</v>
      </c>
      <c r="TL1299" s="25">
        <f t="shared" si="2312"/>
        <v>4235146.74</v>
      </c>
      <c r="TM1299" s="25">
        <f t="shared" si="2312"/>
        <v>4637829.24</v>
      </c>
      <c r="TN1299" s="25">
        <f t="shared" ref="TN1299:TP1306" si="2313">SV1299*TH1299</f>
        <v>221840.19</v>
      </c>
      <c r="TO1299" s="25">
        <f t="shared" si="2313"/>
        <v>190719.54</v>
      </c>
      <c r="TP1299" s="25">
        <f t="shared" si="2313"/>
        <v>168518.79</v>
      </c>
      <c r="TQ1299" s="30">
        <v>49</v>
      </c>
      <c r="TR1299" s="30">
        <v>49</v>
      </c>
      <c r="TS1299" s="30">
        <v>49</v>
      </c>
      <c r="TT1299" s="25">
        <f t="shared" ref="TT1299:TT1306" si="2314">$F1299*TQ1299</f>
        <v>1760766</v>
      </c>
      <c r="TU1299" s="25">
        <f t="shared" ref="TU1299:TU1306" si="2315">$G1299*TR1299</f>
        <v>1909334</v>
      </c>
      <c r="TV1299" s="25">
        <f t="shared" ref="TV1299:TV1306" si="2316">$H1299*TS1299</f>
        <v>2016154</v>
      </c>
      <c r="TW1299" s="25">
        <f t="shared" ref="TW1299:TW1306" si="2317">$I1299*TQ1299</f>
        <v>126167.16</v>
      </c>
      <c r="TX1299" s="25">
        <f t="shared" ref="TX1299:TX1306" si="2318">$J1299*TR1299</f>
        <v>126167.16</v>
      </c>
      <c r="TY1299" s="25">
        <f t="shared" ref="TY1299:TY1306" si="2319">$K1299*TS1299</f>
        <v>126167.16</v>
      </c>
      <c r="TZ1299" s="25">
        <f t="shared" ref="TZ1299:TZ1306" si="2320">$F1299*TZ$1309</f>
        <v>37385.800000000003</v>
      </c>
      <c r="UA1299" s="25">
        <f t="shared" ref="UA1299:UA1306" si="2321">$G1299*UA$1309</f>
        <v>42335.8</v>
      </c>
      <c r="UB1299" s="25">
        <f t="shared" ref="UB1299:UB1306" si="2322">$H1299*UB$1309</f>
        <v>46394.29</v>
      </c>
      <c r="UC1299" s="25">
        <f t="shared" ref="UC1299:UC1306" si="2323">$I1299*UC$1309</f>
        <v>2568.2600000000002</v>
      </c>
      <c r="UD1299" s="25">
        <f t="shared" ref="UD1299:UD1306" si="2324">$J1299*UD$1309</f>
        <v>2380.38</v>
      </c>
      <c r="UE1299" s="25">
        <f t="shared" ref="UE1299:UE1306" si="2325">$K1299*UE$1309</f>
        <v>2143.36</v>
      </c>
      <c r="UF1299" s="25">
        <f t="shared" ref="UF1299:UH1306" si="2326">TQ1299*TZ1299</f>
        <v>1831904.2</v>
      </c>
      <c r="UG1299" s="25">
        <f t="shared" si="2326"/>
        <v>2074454.2</v>
      </c>
      <c r="UH1299" s="25">
        <f t="shared" si="2326"/>
        <v>2273320.21</v>
      </c>
      <c r="UI1299" s="25">
        <f t="shared" ref="UI1299:UK1306" si="2327">TQ1299*UC1299</f>
        <v>125844.74</v>
      </c>
      <c r="UJ1299" s="25">
        <f t="shared" si="2327"/>
        <v>116638.62</v>
      </c>
      <c r="UK1299" s="25">
        <f t="shared" si="2327"/>
        <v>105024.64</v>
      </c>
      <c r="UL1299" s="30">
        <v>123</v>
      </c>
      <c r="UM1299" s="30">
        <v>123</v>
      </c>
      <c r="UN1299" s="30">
        <v>123</v>
      </c>
      <c r="UO1299" s="25">
        <f t="shared" ref="UO1299:UO1306" si="2328">$F1299*UL1299</f>
        <v>4419882</v>
      </c>
      <c r="UP1299" s="25">
        <f t="shared" ref="UP1299:UP1306" si="2329">$G1299*UM1299</f>
        <v>4792818</v>
      </c>
      <c r="UQ1299" s="25">
        <f t="shared" ref="UQ1299:UQ1306" si="2330">$H1299*UN1299</f>
        <v>5060958</v>
      </c>
      <c r="UR1299" s="25">
        <f t="shared" ref="UR1299:UR1306" si="2331">$I1299*UL1299</f>
        <v>316705.32</v>
      </c>
      <c r="US1299" s="25">
        <f t="shared" ref="US1299:US1306" si="2332">$J1299*UM1299</f>
        <v>316705.32</v>
      </c>
      <c r="UT1299" s="25">
        <f t="shared" ref="UT1299:UT1306" si="2333">$K1299*UN1299</f>
        <v>316705.32</v>
      </c>
      <c r="UU1299" s="25">
        <f t="shared" ref="UU1299:UU1306" si="2334">$F1299*UU$1309</f>
        <v>37880.85</v>
      </c>
      <c r="UV1299" s="25">
        <f t="shared" ref="UV1299:UV1306" si="2335">$G1299*UV$1309</f>
        <v>42993.15</v>
      </c>
      <c r="UW1299" s="25">
        <f t="shared" ref="UW1299:UW1306" si="2336">$H1299*UW$1309</f>
        <v>47180.63</v>
      </c>
      <c r="UX1299" s="25">
        <f t="shared" ref="UX1299:UX1306" si="2337">$I1299*UX$1309</f>
        <v>1215.6500000000001</v>
      </c>
      <c r="UY1299" s="25">
        <f t="shared" ref="UY1299:UY1306" si="2338">$J1299*UY$1309</f>
        <v>1223.33</v>
      </c>
      <c r="UZ1299" s="25">
        <f t="shared" ref="UZ1299:UZ1306" si="2339">$K1299*UZ$1309</f>
        <v>1050.71</v>
      </c>
      <c r="VA1299" s="25">
        <f t="shared" ref="VA1299:VC1306" si="2340">UL1299*UU1299</f>
        <v>4659344.55</v>
      </c>
      <c r="VB1299" s="25">
        <f t="shared" si="2340"/>
        <v>5288157.45</v>
      </c>
      <c r="VC1299" s="25">
        <f t="shared" si="2340"/>
        <v>5803217.4900000002</v>
      </c>
      <c r="VD1299" s="25">
        <f t="shared" ref="VD1299:VF1306" si="2341">UL1299*UX1299</f>
        <v>149524.95000000001</v>
      </c>
      <c r="VE1299" s="25">
        <f t="shared" si="2341"/>
        <v>150469.59</v>
      </c>
      <c r="VF1299" s="25">
        <f t="shared" si="2341"/>
        <v>129237.33</v>
      </c>
      <c r="VG1299" s="30">
        <v>65</v>
      </c>
      <c r="VH1299" s="30">
        <v>65</v>
      </c>
      <c r="VI1299" s="30">
        <v>65</v>
      </c>
      <c r="VJ1299" s="25">
        <f t="shared" ref="VJ1299:VJ1306" si="2342">$F1299*VG1299</f>
        <v>2335710</v>
      </c>
      <c r="VK1299" s="25">
        <f t="shared" ref="VK1299:VK1306" si="2343">$G1299*VH1299</f>
        <v>2532790</v>
      </c>
      <c r="VL1299" s="25">
        <f t="shared" ref="VL1299:VL1306" si="2344">$H1299*VI1299</f>
        <v>2674490</v>
      </c>
      <c r="VM1299" s="25">
        <f t="shared" ref="VM1299:VM1306" si="2345">$I1299*VG1299</f>
        <v>167364.6</v>
      </c>
      <c r="VN1299" s="25">
        <f t="shared" ref="VN1299:VN1306" si="2346">$J1299*VH1299</f>
        <v>167364.6</v>
      </c>
      <c r="VO1299" s="25">
        <f t="shared" ref="VO1299:VO1306" si="2347">$K1299*VI1299</f>
        <v>167364.6</v>
      </c>
      <c r="VP1299" s="25">
        <f t="shared" ref="VP1299:VP1306" si="2348">$F1299*VP$1309</f>
        <v>37501.32</v>
      </c>
      <c r="VQ1299" s="25">
        <f t="shared" ref="VQ1299:VQ1306" si="2349">$G1299*VQ$1309</f>
        <v>42352.78</v>
      </c>
      <c r="VR1299" s="25">
        <f t="shared" ref="VR1299:VR1306" si="2350">$H1299*VR$1309</f>
        <v>46312.17</v>
      </c>
      <c r="VS1299" s="25">
        <f t="shared" ref="VS1299:VS1306" si="2351">$I1299*VS$1309</f>
        <v>1637.04</v>
      </c>
      <c r="VT1299" s="25">
        <f t="shared" ref="VT1299:VT1306" si="2352">$J1299*VT$1309</f>
        <v>1522.43</v>
      </c>
      <c r="VU1299" s="25">
        <f t="shared" ref="VU1299:VU1306" si="2353">$K1299*VU$1309</f>
        <v>1333.25</v>
      </c>
      <c r="VV1299" s="25">
        <f t="shared" ref="VV1299:VX1306" si="2354">VG1299*VP1299</f>
        <v>2437585.7999999998</v>
      </c>
      <c r="VW1299" s="25">
        <f t="shared" si="2354"/>
        <v>2752930.7</v>
      </c>
      <c r="VX1299" s="25">
        <f t="shared" si="2354"/>
        <v>3010291.05</v>
      </c>
      <c r="VY1299" s="25">
        <f t="shared" ref="VY1299:WA1306" si="2355">VG1299*VS1299</f>
        <v>106407.6</v>
      </c>
      <c r="VZ1299" s="25">
        <f t="shared" si="2355"/>
        <v>98957.95</v>
      </c>
      <c r="WA1299" s="25">
        <f t="shared" si="2355"/>
        <v>86661.25</v>
      </c>
      <c r="WB1299" s="30">
        <v>137</v>
      </c>
      <c r="WC1299" s="30">
        <v>137</v>
      </c>
      <c r="WD1299" s="30">
        <v>137</v>
      </c>
      <c r="WE1299" s="25">
        <f t="shared" ref="WE1299:WE1306" si="2356">$F1299*WB1299</f>
        <v>4922958</v>
      </c>
      <c r="WF1299" s="25">
        <f t="shared" ref="WF1299:WF1306" si="2357">$G1299*WC1299</f>
        <v>5338342</v>
      </c>
      <c r="WG1299" s="25">
        <f t="shared" ref="WG1299:WG1306" si="2358">$H1299*WD1299</f>
        <v>5637002</v>
      </c>
      <c r="WH1299" s="25">
        <f t="shared" ref="WH1299:WH1306" si="2359">$I1299*WB1299</f>
        <v>352753.08</v>
      </c>
      <c r="WI1299" s="25">
        <f t="shared" ref="WI1299:WI1306" si="2360">$J1299*WC1299</f>
        <v>352753.08</v>
      </c>
      <c r="WJ1299" s="25">
        <f t="shared" ref="WJ1299:WJ1306" si="2361">$K1299*WD1299</f>
        <v>352753.08</v>
      </c>
      <c r="WK1299" s="25">
        <f t="shared" ref="WK1299:WK1306" si="2362">$F1299*WK$1309</f>
        <v>37894.15</v>
      </c>
      <c r="WL1299" s="25">
        <f t="shared" ref="WL1299:WL1306" si="2363">$G1299*WL$1309</f>
        <v>42938.53</v>
      </c>
      <c r="WM1299" s="25">
        <f t="shared" ref="WM1299:WM1306" si="2364">$H1299*WM$1309</f>
        <v>47068.65</v>
      </c>
      <c r="WN1299" s="25">
        <f t="shared" ref="WN1299:WN1306" si="2365">$I1299*WN$1309</f>
        <v>1959.29</v>
      </c>
      <c r="WO1299" s="25">
        <f t="shared" ref="WO1299:WO1306" si="2366">$J1299*WO$1309</f>
        <v>1758.09</v>
      </c>
      <c r="WP1299" s="25">
        <f t="shared" ref="WP1299:WP1306" si="2367">$K1299*WP$1309</f>
        <v>1527.64</v>
      </c>
      <c r="WQ1299" s="25">
        <f t="shared" ref="WQ1299:WS1306" si="2368">WB1299*WK1299</f>
        <v>5191498.55</v>
      </c>
      <c r="WR1299" s="25">
        <f t="shared" si="2368"/>
        <v>5882578.6100000003</v>
      </c>
      <c r="WS1299" s="25">
        <f t="shared" si="2368"/>
        <v>6448405.0499999998</v>
      </c>
      <c r="WT1299" s="25">
        <f t="shared" ref="WT1299:WV1306" si="2369">WB1299*WN1299</f>
        <v>268422.73</v>
      </c>
      <c r="WU1299" s="25">
        <f t="shared" si="2369"/>
        <v>240858.33</v>
      </c>
      <c r="WV1299" s="25">
        <f t="shared" si="2369"/>
        <v>209286.68</v>
      </c>
      <c r="WW1299" s="30">
        <v>129</v>
      </c>
      <c r="WX1299" s="30">
        <v>129</v>
      </c>
      <c r="WY1299" s="30">
        <v>129</v>
      </c>
      <c r="WZ1299" s="25">
        <f t="shared" ref="WZ1299:WZ1306" si="2370">$F1299*WW1299</f>
        <v>4635486</v>
      </c>
      <c r="XA1299" s="25">
        <f t="shared" ref="XA1299:XA1306" si="2371">$G1299*WX1299</f>
        <v>5026614</v>
      </c>
      <c r="XB1299" s="25">
        <f t="shared" ref="XB1299:XB1306" si="2372">$H1299*WY1299</f>
        <v>5307834</v>
      </c>
      <c r="XC1299" s="25">
        <f t="shared" ref="XC1299:XC1306" si="2373">$I1299*WW1299</f>
        <v>332154.36</v>
      </c>
      <c r="XD1299" s="25">
        <f t="shared" ref="XD1299:XD1306" si="2374">$J1299*WX1299</f>
        <v>332154.36</v>
      </c>
      <c r="XE1299" s="25">
        <f t="shared" ref="XE1299:XE1306" si="2375">$K1299*WY1299</f>
        <v>332154.36</v>
      </c>
      <c r="XF1299" s="25">
        <f t="shared" ref="XF1299:XF1306" si="2376">$F1299*XF$1309</f>
        <v>37793.01</v>
      </c>
      <c r="XG1299" s="25">
        <f t="shared" ref="XG1299:XG1306" si="2377">$G1299*XG$1309</f>
        <v>42741.49</v>
      </c>
      <c r="XH1299" s="25">
        <f t="shared" ref="XH1299:XH1306" si="2378">$H1299*XH$1309</f>
        <v>46783.06</v>
      </c>
      <c r="XI1299" s="25">
        <f t="shared" ref="XI1299:XI1306" si="2379">$I1299*XI$1309</f>
        <v>1399.88</v>
      </c>
      <c r="XJ1299" s="25">
        <f t="shared" ref="XJ1299:XJ1306" si="2380">$J1299*XJ$1309</f>
        <v>1319.26</v>
      </c>
      <c r="XK1299" s="25">
        <f t="shared" ref="XK1299:XK1306" si="2381">$K1299*XK$1309</f>
        <v>1164.76</v>
      </c>
      <c r="XL1299" s="25">
        <f t="shared" ref="XL1299:XN1306" si="2382">WW1299*XF1299</f>
        <v>4875298.29</v>
      </c>
      <c r="XM1299" s="25">
        <f t="shared" si="2382"/>
        <v>5513652.21</v>
      </c>
      <c r="XN1299" s="25">
        <f t="shared" si="2382"/>
        <v>6035014.7400000002</v>
      </c>
      <c r="XO1299" s="25">
        <f t="shared" ref="XO1299:XQ1306" si="2383">WW1299*XI1299</f>
        <v>180584.52</v>
      </c>
      <c r="XP1299" s="25">
        <f t="shared" si="2383"/>
        <v>170184.54</v>
      </c>
      <c r="XQ1299" s="25">
        <f t="shared" si="2383"/>
        <v>150254.04</v>
      </c>
      <c r="XR1299" s="30"/>
      <c r="XS1299" s="30"/>
      <c r="XT1299" s="30"/>
      <c r="XU1299" s="25">
        <f t="shared" ref="XU1299:XU1306" si="2384">$F1299*XR1299</f>
        <v>0</v>
      </c>
      <c r="XV1299" s="25">
        <f t="shared" ref="XV1299:XV1306" si="2385">$G1299*XS1299</f>
        <v>0</v>
      </c>
      <c r="XW1299" s="25">
        <f t="shared" ref="XW1299:XW1306" si="2386">$H1299*XT1299</f>
        <v>0</v>
      </c>
      <c r="XX1299" s="25">
        <f t="shared" ref="XX1299:XX1306" si="2387">$I1299*XR1299</f>
        <v>0</v>
      </c>
      <c r="XY1299" s="25">
        <f t="shared" ref="XY1299:XY1306" si="2388">$J1299*XS1299</f>
        <v>0</v>
      </c>
      <c r="XZ1299" s="25">
        <f t="shared" ref="XZ1299:XZ1306" si="2389">$K1299*XT1299</f>
        <v>0</v>
      </c>
      <c r="YA1299" s="25">
        <f t="shared" ref="YA1299:YA1306" si="2390">$F1299*YA$1309</f>
        <v>0</v>
      </c>
      <c r="YB1299" s="25">
        <f t="shared" ref="YB1299:YB1306" si="2391">$G1299*YB$1309</f>
        <v>0</v>
      </c>
      <c r="YC1299" s="25">
        <f t="shared" ref="YC1299:YC1306" si="2392">$H1299*YC$1309</f>
        <v>0</v>
      </c>
      <c r="YD1299" s="25">
        <f t="shared" ref="YD1299:YD1306" si="2393">$I1299*YD$1309</f>
        <v>0</v>
      </c>
      <c r="YE1299" s="25">
        <f t="shared" ref="YE1299:YE1306" si="2394">$J1299*YE$1309</f>
        <v>0</v>
      </c>
      <c r="YF1299" s="25">
        <f t="shared" ref="YF1299:YF1306" si="2395">$K1299*YF$1309</f>
        <v>0</v>
      </c>
      <c r="YG1299" s="25">
        <f t="shared" ref="YG1299:YI1306" si="2396">XR1299*YA1299</f>
        <v>0</v>
      </c>
      <c r="YH1299" s="25">
        <f t="shared" si="2396"/>
        <v>0</v>
      </c>
      <c r="YI1299" s="25">
        <f t="shared" si="2396"/>
        <v>0</v>
      </c>
      <c r="YJ1299" s="25">
        <f t="shared" ref="YJ1299:YL1306" si="2397">XR1299*YD1299</f>
        <v>0</v>
      </c>
      <c r="YK1299" s="25">
        <f t="shared" si="2397"/>
        <v>0</v>
      </c>
      <c r="YL1299" s="25">
        <f t="shared" si="2397"/>
        <v>0</v>
      </c>
      <c r="YM1299" s="59">
        <f t="shared" ref="YM1299:YO1306" si="2398">L1299+AG1299+BB1299+BW1299+CR1299+DM1299+EH1299+FC1299+FX1299+GS1299+HN1299+II1299+JD1299+JY1299+KT1299+LO1299+MJ1299+NE1299+NZ1299+OU1299+PP1299+QK1299+RF1299+SA1299+SV1299+TQ1299+UL1299+VG1299+WB1299+WW1299+XR1299</f>
        <v>2572</v>
      </c>
      <c r="YN1299" s="59">
        <f t="shared" si="2398"/>
        <v>2572</v>
      </c>
      <c r="YO1299" s="59">
        <f t="shared" si="2398"/>
        <v>2572</v>
      </c>
      <c r="YP1299" s="25">
        <f t="shared" ref="YP1299:YP1306" si="2399">$F1299*YM1299</f>
        <v>92422248</v>
      </c>
      <c r="YQ1299" s="25">
        <f t="shared" ref="YQ1299:YQ1306" si="2400">$G1299*YN1299</f>
        <v>100220552</v>
      </c>
      <c r="YR1299" s="25">
        <f t="shared" ref="YR1299:YR1306" si="2401">$H1299*YO1299</f>
        <v>105827512</v>
      </c>
      <c r="YS1299" s="25">
        <f t="shared" ref="YS1299:YS1306" si="2402">$I1299*YM1299</f>
        <v>6622488.4800000004</v>
      </c>
      <c r="YT1299" s="25">
        <f t="shared" ref="YT1299:YT1306" si="2403">$J1299*YN1299</f>
        <v>6622488.4800000004</v>
      </c>
      <c r="YU1299" s="25">
        <f t="shared" ref="YU1299:YU1306" si="2404">$K1299*YO1299</f>
        <v>6622488.4800000004</v>
      </c>
      <c r="YV1299" s="25">
        <f t="shared" ref="YV1299:YV1306" si="2405">$F1299*YV$1309</f>
        <v>37865.54</v>
      </c>
      <c r="YW1299" s="25">
        <f t="shared" ref="YW1299:YW1306" si="2406">$G1299*YW$1309</f>
        <v>42892.98</v>
      </c>
      <c r="YX1299" s="25">
        <f t="shared" ref="YX1299:YX1306" si="2407">$H1299*YX$1309</f>
        <v>47012.38</v>
      </c>
      <c r="YY1299" s="25">
        <f t="shared" ref="YY1299:YY1306" si="2408">$I1299*YY$1309</f>
        <v>2095.31</v>
      </c>
      <c r="YZ1299" s="25">
        <f t="shared" ref="YZ1299:YZ1306" si="2409">$J1299*YZ$1309</f>
        <v>1899.73</v>
      </c>
      <c r="ZA1299" s="25">
        <f t="shared" ref="ZA1299:ZA1306" si="2410">$K1299*ZA$1309</f>
        <v>1701.39</v>
      </c>
      <c r="ZB1299" s="25">
        <f t="shared" ref="ZB1299:ZD1306" si="2411">YM1299*YV1299</f>
        <v>97390168.879999995</v>
      </c>
      <c r="ZC1299" s="25">
        <f t="shared" si="2411"/>
        <v>110320744.56</v>
      </c>
      <c r="ZD1299" s="25">
        <f t="shared" si="2411"/>
        <v>120915841.36</v>
      </c>
      <c r="ZE1299" s="25">
        <f t="shared" ref="ZE1299:ZG1306" si="2412">YM1299*YY1299</f>
        <v>5389137.3200000003</v>
      </c>
      <c r="ZF1299" s="25">
        <f t="shared" si="2412"/>
        <v>4886105.5599999996</v>
      </c>
      <c r="ZG1299" s="25">
        <f t="shared" si="2412"/>
        <v>4375975.08</v>
      </c>
    </row>
    <row r="1300" spans="1:683" ht="72" hidden="1">
      <c r="A1300" s="21" t="s">
        <v>147</v>
      </c>
      <c r="B1300" s="87"/>
      <c r="C1300" s="5"/>
      <c r="D1300" s="160"/>
      <c r="E1300" s="76"/>
      <c r="F1300" s="38">
        <f t="shared" si="1962"/>
        <v>0</v>
      </c>
      <c r="G1300" s="38">
        <f t="shared" si="1962"/>
        <v>0</v>
      </c>
      <c r="H1300" s="38">
        <f t="shared" si="1962"/>
        <v>0</v>
      </c>
      <c r="I1300" s="25">
        <f t="shared" si="1963"/>
        <v>0</v>
      </c>
      <c r="J1300" s="25">
        <f t="shared" si="1963"/>
        <v>0</v>
      </c>
      <c r="K1300" s="25">
        <f t="shared" si="1963"/>
        <v>0</v>
      </c>
      <c r="L1300" s="30"/>
      <c r="M1300" s="30"/>
      <c r="N1300" s="30"/>
      <c r="O1300" s="25">
        <f t="shared" si="1964"/>
        <v>0</v>
      </c>
      <c r="P1300" s="25">
        <f t="shared" si="1965"/>
        <v>0</v>
      </c>
      <c r="Q1300" s="25">
        <f t="shared" si="1966"/>
        <v>0</v>
      </c>
      <c r="R1300" s="25">
        <f t="shared" si="1967"/>
        <v>0</v>
      </c>
      <c r="S1300" s="25">
        <f t="shared" si="1968"/>
        <v>0</v>
      </c>
      <c r="T1300" s="25">
        <f t="shared" si="1969"/>
        <v>0</v>
      </c>
      <c r="U1300" s="25">
        <f t="shared" si="1970"/>
        <v>0</v>
      </c>
      <c r="V1300" s="25">
        <f t="shared" si="1971"/>
        <v>0</v>
      </c>
      <c r="W1300" s="25">
        <f t="shared" si="1972"/>
        <v>0</v>
      </c>
      <c r="X1300" s="25">
        <f t="shared" si="1973"/>
        <v>0</v>
      </c>
      <c r="Y1300" s="25">
        <f t="shared" si="1974"/>
        <v>0</v>
      </c>
      <c r="Z1300" s="25">
        <f t="shared" si="1975"/>
        <v>0</v>
      </c>
      <c r="AA1300" s="25">
        <f t="shared" si="1976"/>
        <v>0</v>
      </c>
      <c r="AB1300" s="25">
        <f t="shared" si="1976"/>
        <v>0</v>
      </c>
      <c r="AC1300" s="25">
        <f t="shared" si="1976"/>
        <v>0</v>
      </c>
      <c r="AD1300" s="25">
        <f t="shared" si="1977"/>
        <v>0</v>
      </c>
      <c r="AE1300" s="25">
        <f t="shared" si="1977"/>
        <v>0</v>
      </c>
      <c r="AF1300" s="25">
        <f t="shared" si="1977"/>
        <v>0</v>
      </c>
      <c r="AG1300" s="30"/>
      <c r="AH1300" s="30"/>
      <c r="AI1300" s="30"/>
      <c r="AJ1300" s="25">
        <f t="shared" si="1978"/>
        <v>0</v>
      </c>
      <c r="AK1300" s="25">
        <f t="shared" si="1979"/>
        <v>0</v>
      </c>
      <c r="AL1300" s="25">
        <f t="shared" si="1980"/>
        <v>0</v>
      </c>
      <c r="AM1300" s="25">
        <f t="shared" si="1981"/>
        <v>0</v>
      </c>
      <c r="AN1300" s="25">
        <f t="shared" si="1982"/>
        <v>0</v>
      </c>
      <c r="AO1300" s="25">
        <f t="shared" si="1983"/>
        <v>0</v>
      </c>
      <c r="AP1300" s="25">
        <f t="shared" si="1984"/>
        <v>0</v>
      </c>
      <c r="AQ1300" s="25">
        <f t="shared" si="1985"/>
        <v>0</v>
      </c>
      <c r="AR1300" s="25">
        <f t="shared" si="1986"/>
        <v>0</v>
      </c>
      <c r="AS1300" s="25">
        <f t="shared" si="1987"/>
        <v>0</v>
      </c>
      <c r="AT1300" s="25">
        <f t="shared" si="1988"/>
        <v>0</v>
      </c>
      <c r="AU1300" s="25">
        <f t="shared" si="1989"/>
        <v>0</v>
      </c>
      <c r="AV1300" s="25">
        <f t="shared" si="1990"/>
        <v>0</v>
      </c>
      <c r="AW1300" s="25">
        <f t="shared" si="1990"/>
        <v>0</v>
      </c>
      <c r="AX1300" s="25">
        <f t="shared" si="1990"/>
        <v>0</v>
      </c>
      <c r="AY1300" s="25">
        <f t="shared" si="1991"/>
        <v>0</v>
      </c>
      <c r="AZ1300" s="25">
        <f t="shared" si="1991"/>
        <v>0</v>
      </c>
      <c r="BA1300" s="25">
        <f t="shared" si="1991"/>
        <v>0</v>
      </c>
      <c r="BB1300" s="30"/>
      <c r="BC1300" s="30"/>
      <c r="BD1300" s="30"/>
      <c r="BE1300" s="25">
        <f t="shared" si="1992"/>
        <v>0</v>
      </c>
      <c r="BF1300" s="25">
        <f t="shared" si="1993"/>
        <v>0</v>
      </c>
      <c r="BG1300" s="25">
        <f t="shared" si="1994"/>
        <v>0</v>
      </c>
      <c r="BH1300" s="25">
        <f t="shared" si="1995"/>
        <v>0</v>
      </c>
      <c r="BI1300" s="25">
        <f t="shared" si="1996"/>
        <v>0</v>
      </c>
      <c r="BJ1300" s="25">
        <f t="shared" si="1997"/>
        <v>0</v>
      </c>
      <c r="BK1300" s="25">
        <f t="shared" si="1998"/>
        <v>0</v>
      </c>
      <c r="BL1300" s="25">
        <f t="shared" si="1999"/>
        <v>0</v>
      </c>
      <c r="BM1300" s="25">
        <f t="shared" si="2000"/>
        <v>0</v>
      </c>
      <c r="BN1300" s="25">
        <f t="shared" si="2001"/>
        <v>0</v>
      </c>
      <c r="BO1300" s="25">
        <f t="shared" si="2002"/>
        <v>0</v>
      </c>
      <c r="BP1300" s="25">
        <f t="shared" si="2003"/>
        <v>0</v>
      </c>
      <c r="BQ1300" s="25">
        <f t="shared" si="2004"/>
        <v>0</v>
      </c>
      <c r="BR1300" s="25">
        <f t="shared" si="2004"/>
        <v>0</v>
      </c>
      <c r="BS1300" s="25">
        <f t="shared" si="2004"/>
        <v>0</v>
      </c>
      <c r="BT1300" s="25">
        <f t="shared" si="2005"/>
        <v>0</v>
      </c>
      <c r="BU1300" s="25">
        <f t="shared" si="2005"/>
        <v>0</v>
      </c>
      <c r="BV1300" s="25">
        <f t="shared" si="2005"/>
        <v>0</v>
      </c>
      <c r="BW1300" s="30"/>
      <c r="BX1300" s="30"/>
      <c r="BY1300" s="30"/>
      <c r="BZ1300" s="25">
        <f t="shared" si="2006"/>
        <v>0</v>
      </c>
      <c r="CA1300" s="25">
        <f t="shared" si="2007"/>
        <v>0</v>
      </c>
      <c r="CB1300" s="25">
        <f t="shared" si="2008"/>
        <v>0</v>
      </c>
      <c r="CC1300" s="25">
        <f t="shared" si="2009"/>
        <v>0</v>
      </c>
      <c r="CD1300" s="25">
        <f t="shared" si="2010"/>
        <v>0</v>
      </c>
      <c r="CE1300" s="25">
        <f t="shared" si="2011"/>
        <v>0</v>
      </c>
      <c r="CF1300" s="25">
        <f t="shared" si="2012"/>
        <v>0</v>
      </c>
      <c r="CG1300" s="25">
        <f t="shared" si="2013"/>
        <v>0</v>
      </c>
      <c r="CH1300" s="25">
        <f t="shared" si="2014"/>
        <v>0</v>
      </c>
      <c r="CI1300" s="25">
        <f t="shared" si="2015"/>
        <v>0</v>
      </c>
      <c r="CJ1300" s="25">
        <f t="shared" si="2016"/>
        <v>0</v>
      </c>
      <c r="CK1300" s="25">
        <f t="shared" si="2017"/>
        <v>0</v>
      </c>
      <c r="CL1300" s="25">
        <f t="shared" si="2018"/>
        <v>0</v>
      </c>
      <c r="CM1300" s="25">
        <f t="shared" si="2018"/>
        <v>0</v>
      </c>
      <c r="CN1300" s="25">
        <f t="shared" si="2018"/>
        <v>0</v>
      </c>
      <c r="CO1300" s="25">
        <f t="shared" si="2019"/>
        <v>0</v>
      </c>
      <c r="CP1300" s="25">
        <f t="shared" si="2019"/>
        <v>0</v>
      </c>
      <c r="CQ1300" s="25">
        <f t="shared" si="2019"/>
        <v>0</v>
      </c>
      <c r="CR1300" s="30"/>
      <c r="CS1300" s="30"/>
      <c r="CT1300" s="30"/>
      <c r="CU1300" s="25">
        <f t="shared" si="2020"/>
        <v>0</v>
      </c>
      <c r="CV1300" s="25">
        <f t="shared" si="2021"/>
        <v>0</v>
      </c>
      <c r="CW1300" s="25">
        <f t="shared" si="2022"/>
        <v>0</v>
      </c>
      <c r="CX1300" s="25">
        <f t="shared" si="2023"/>
        <v>0</v>
      </c>
      <c r="CY1300" s="25">
        <f t="shared" si="2024"/>
        <v>0</v>
      </c>
      <c r="CZ1300" s="25">
        <f t="shared" si="2025"/>
        <v>0</v>
      </c>
      <c r="DA1300" s="25">
        <f t="shared" si="2026"/>
        <v>0</v>
      </c>
      <c r="DB1300" s="25">
        <f t="shared" si="2027"/>
        <v>0</v>
      </c>
      <c r="DC1300" s="25">
        <f t="shared" si="2028"/>
        <v>0</v>
      </c>
      <c r="DD1300" s="25">
        <f t="shared" si="2029"/>
        <v>0</v>
      </c>
      <c r="DE1300" s="25">
        <f t="shared" si="2030"/>
        <v>0</v>
      </c>
      <c r="DF1300" s="25">
        <f t="shared" si="2031"/>
        <v>0</v>
      </c>
      <c r="DG1300" s="25">
        <f t="shared" si="2032"/>
        <v>0</v>
      </c>
      <c r="DH1300" s="25">
        <f t="shared" si="2032"/>
        <v>0</v>
      </c>
      <c r="DI1300" s="25">
        <f t="shared" si="2032"/>
        <v>0</v>
      </c>
      <c r="DJ1300" s="25">
        <f t="shared" si="2033"/>
        <v>0</v>
      </c>
      <c r="DK1300" s="25">
        <f t="shared" si="2033"/>
        <v>0</v>
      </c>
      <c r="DL1300" s="25">
        <f t="shared" si="2033"/>
        <v>0</v>
      </c>
      <c r="DM1300" s="30"/>
      <c r="DN1300" s="30"/>
      <c r="DO1300" s="30"/>
      <c r="DP1300" s="25">
        <f t="shared" si="2034"/>
        <v>0</v>
      </c>
      <c r="DQ1300" s="25">
        <f t="shared" si="2035"/>
        <v>0</v>
      </c>
      <c r="DR1300" s="25">
        <f t="shared" si="2036"/>
        <v>0</v>
      </c>
      <c r="DS1300" s="25">
        <f t="shared" si="2037"/>
        <v>0</v>
      </c>
      <c r="DT1300" s="25">
        <f t="shared" si="2038"/>
        <v>0</v>
      </c>
      <c r="DU1300" s="25">
        <f t="shared" si="2039"/>
        <v>0</v>
      </c>
      <c r="DV1300" s="25">
        <f t="shared" si="2040"/>
        <v>0</v>
      </c>
      <c r="DW1300" s="25">
        <f t="shared" si="2041"/>
        <v>0</v>
      </c>
      <c r="DX1300" s="25">
        <f t="shared" si="2042"/>
        <v>0</v>
      </c>
      <c r="DY1300" s="25">
        <f t="shared" si="2043"/>
        <v>0</v>
      </c>
      <c r="DZ1300" s="25">
        <f t="shared" si="2044"/>
        <v>0</v>
      </c>
      <c r="EA1300" s="25">
        <f t="shared" si="2045"/>
        <v>0</v>
      </c>
      <c r="EB1300" s="25">
        <f t="shared" si="2046"/>
        <v>0</v>
      </c>
      <c r="EC1300" s="25">
        <f t="shared" si="2046"/>
        <v>0</v>
      </c>
      <c r="ED1300" s="25">
        <f t="shared" si="2046"/>
        <v>0</v>
      </c>
      <c r="EE1300" s="25">
        <f t="shared" si="2047"/>
        <v>0</v>
      </c>
      <c r="EF1300" s="25">
        <f t="shared" si="2047"/>
        <v>0</v>
      </c>
      <c r="EG1300" s="25">
        <f t="shared" si="2047"/>
        <v>0</v>
      </c>
      <c r="EH1300" s="30"/>
      <c r="EI1300" s="30"/>
      <c r="EJ1300" s="30"/>
      <c r="EK1300" s="25">
        <f t="shared" si="2048"/>
        <v>0</v>
      </c>
      <c r="EL1300" s="25">
        <f t="shared" si="2049"/>
        <v>0</v>
      </c>
      <c r="EM1300" s="25">
        <f t="shared" si="2050"/>
        <v>0</v>
      </c>
      <c r="EN1300" s="25">
        <f t="shared" si="2051"/>
        <v>0</v>
      </c>
      <c r="EO1300" s="25">
        <f t="shared" si="2052"/>
        <v>0</v>
      </c>
      <c r="EP1300" s="25">
        <f t="shared" si="2053"/>
        <v>0</v>
      </c>
      <c r="EQ1300" s="25">
        <f t="shared" si="2054"/>
        <v>0</v>
      </c>
      <c r="ER1300" s="25">
        <f t="shared" si="2055"/>
        <v>0</v>
      </c>
      <c r="ES1300" s="25">
        <f t="shared" si="2056"/>
        <v>0</v>
      </c>
      <c r="ET1300" s="25">
        <f t="shared" si="2057"/>
        <v>0</v>
      </c>
      <c r="EU1300" s="25">
        <f t="shared" si="2058"/>
        <v>0</v>
      </c>
      <c r="EV1300" s="25">
        <f t="shared" si="2059"/>
        <v>0</v>
      </c>
      <c r="EW1300" s="25">
        <f t="shared" si="2060"/>
        <v>0</v>
      </c>
      <c r="EX1300" s="25">
        <f t="shared" si="2060"/>
        <v>0</v>
      </c>
      <c r="EY1300" s="25">
        <f t="shared" si="2060"/>
        <v>0</v>
      </c>
      <c r="EZ1300" s="25">
        <f t="shared" si="2061"/>
        <v>0</v>
      </c>
      <c r="FA1300" s="25">
        <f t="shared" si="2061"/>
        <v>0</v>
      </c>
      <c r="FB1300" s="25">
        <f t="shared" si="2061"/>
        <v>0</v>
      </c>
      <c r="FC1300" s="30"/>
      <c r="FD1300" s="30"/>
      <c r="FE1300" s="30"/>
      <c r="FF1300" s="25">
        <f t="shared" si="2062"/>
        <v>0</v>
      </c>
      <c r="FG1300" s="25">
        <f t="shared" si="2063"/>
        <v>0</v>
      </c>
      <c r="FH1300" s="25">
        <f t="shared" si="2064"/>
        <v>0</v>
      </c>
      <c r="FI1300" s="25">
        <f t="shared" si="2065"/>
        <v>0</v>
      </c>
      <c r="FJ1300" s="25">
        <f t="shared" si="2066"/>
        <v>0</v>
      </c>
      <c r="FK1300" s="25">
        <f t="shared" si="2067"/>
        <v>0</v>
      </c>
      <c r="FL1300" s="25">
        <f t="shared" si="2068"/>
        <v>0</v>
      </c>
      <c r="FM1300" s="25">
        <f t="shared" si="2069"/>
        <v>0</v>
      </c>
      <c r="FN1300" s="25">
        <f t="shared" si="2070"/>
        <v>0</v>
      </c>
      <c r="FO1300" s="25">
        <f t="shared" si="2071"/>
        <v>0</v>
      </c>
      <c r="FP1300" s="25">
        <f t="shared" si="2072"/>
        <v>0</v>
      </c>
      <c r="FQ1300" s="25">
        <f t="shared" si="2073"/>
        <v>0</v>
      </c>
      <c r="FR1300" s="25">
        <f t="shared" si="2074"/>
        <v>0</v>
      </c>
      <c r="FS1300" s="25">
        <f t="shared" si="2074"/>
        <v>0</v>
      </c>
      <c r="FT1300" s="25">
        <f t="shared" si="2074"/>
        <v>0</v>
      </c>
      <c r="FU1300" s="25">
        <f t="shared" si="2075"/>
        <v>0</v>
      </c>
      <c r="FV1300" s="25">
        <f t="shared" si="2075"/>
        <v>0</v>
      </c>
      <c r="FW1300" s="25">
        <f t="shared" si="2075"/>
        <v>0</v>
      </c>
      <c r="FX1300" s="30"/>
      <c r="FY1300" s="30"/>
      <c r="FZ1300" s="30"/>
      <c r="GA1300" s="25">
        <f t="shared" si="2076"/>
        <v>0</v>
      </c>
      <c r="GB1300" s="25">
        <f t="shared" si="2077"/>
        <v>0</v>
      </c>
      <c r="GC1300" s="25">
        <f t="shared" si="2078"/>
        <v>0</v>
      </c>
      <c r="GD1300" s="25">
        <f t="shared" si="2079"/>
        <v>0</v>
      </c>
      <c r="GE1300" s="25">
        <f t="shared" si="2080"/>
        <v>0</v>
      </c>
      <c r="GF1300" s="25">
        <f t="shared" si="2081"/>
        <v>0</v>
      </c>
      <c r="GG1300" s="25">
        <f t="shared" si="2082"/>
        <v>0</v>
      </c>
      <c r="GH1300" s="25">
        <f t="shared" si="2083"/>
        <v>0</v>
      </c>
      <c r="GI1300" s="25">
        <f t="shared" si="2084"/>
        <v>0</v>
      </c>
      <c r="GJ1300" s="25">
        <f t="shared" si="2085"/>
        <v>0</v>
      </c>
      <c r="GK1300" s="25">
        <f t="shared" si="2086"/>
        <v>0</v>
      </c>
      <c r="GL1300" s="25">
        <f t="shared" si="2087"/>
        <v>0</v>
      </c>
      <c r="GM1300" s="25">
        <f t="shared" si="2088"/>
        <v>0</v>
      </c>
      <c r="GN1300" s="25">
        <f t="shared" si="2088"/>
        <v>0</v>
      </c>
      <c r="GO1300" s="25">
        <f t="shared" si="2088"/>
        <v>0</v>
      </c>
      <c r="GP1300" s="25">
        <f t="shared" si="2089"/>
        <v>0</v>
      </c>
      <c r="GQ1300" s="25">
        <f t="shared" si="2089"/>
        <v>0</v>
      </c>
      <c r="GR1300" s="25">
        <f t="shared" si="2089"/>
        <v>0</v>
      </c>
      <c r="GS1300" s="30"/>
      <c r="GT1300" s="30"/>
      <c r="GU1300" s="30"/>
      <c r="GV1300" s="25">
        <f t="shared" si="2090"/>
        <v>0</v>
      </c>
      <c r="GW1300" s="25">
        <f t="shared" si="2091"/>
        <v>0</v>
      </c>
      <c r="GX1300" s="25">
        <f t="shared" si="2092"/>
        <v>0</v>
      </c>
      <c r="GY1300" s="25">
        <f t="shared" si="2093"/>
        <v>0</v>
      </c>
      <c r="GZ1300" s="25">
        <f t="shared" si="2094"/>
        <v>0</v>
      </c>
      <c r="HA1300" s="25">
        <f t="shared" si="2095"/>
        <v>0</v>
      </c>
      <c r="HB1300" s="25">
        <f t="shared" si="2096"/>
        <v>0</v>
      </c>
      <c r="HC1300" s="25">
        <f t="shared" si="2097"/>
        <v>0</v>
      </c>
      <c r="HD1300" s="25">
        <f t="shared" si="2098"/>
        <v>0</v>
      </c>
      <c r="HE1300" s="25">
        <f t="shared" si="2099"/>
        <v>0</v>
      </c>
      <c r="HF1300" s="25">
        <f t="shared" si="2100"/>
        <v>0</v>
      </c>
      <c r="HG1300" s="25">
        <f t="shared" si="2101"/>
        <v>0</v>
      </c>
      <c r="HH1300" s="25">
        <f t="shared" si="2102"/>
        <v>0</v>
      </c>
      <c r="HI1300" s="25">
        <f t="shared" si="2102"/>
        <v>0</v>
      </c>
      <c r="HJ1300" s="25">
        <f t="shared" si="2102"/>
        <v>0</v>
      </c>
      <c r="HK1300" s="25">
        <f t="shared" si="2103"/>
        <v>0</v>
      </c>
      <c r="HL1300" s="25">
        <f t="shared" si="2103"/>
        <v>0</v>
      </c>
      <c r="HM1300" s="25">
        <f t="shared" si="2103"/>
        <v>0</v>
      </c>
      <c r="HN1300" s="30"/>
      <c r="HO1300" s="30"/>
      <c r="HP1300" s="30"/>
      <c r="HQ1300" s="25">
        <f t="shared" si="2104"/>
        <v>0</v>
      </c>
      <c r="HR1300" s="25">
        <f t="shared" si="2105"/>
        <v>0</v>
      </c>
      <c r="HS1300" s="25">
        <f t="shared" si="2106"/>
        <v>0</v>
      </c>
      <c r="HT1300" s="25">
        <f t="shared" si="2107"/>
        <v>0</v>
      </c>
      <c r="HU1300" s="25">
        <f t="shared" si="2108"/>
        <v>0</v>
      </c>
      <c r="HV1300" s="25">
        <f t="shared" si="2109"/>
        <v>0</v>
      </c>
      <c r="HW1300" s="25">
        <f t="shared" si="2110"/>
        <v>0</v>
      </c>
      <c r="HX1300" s="25">
        <f t="shared" si="2111"/>
        <v>0</v>
      </c>
      <c r="HY1300" s="25">
        <f t="shared" si="2112"/>
        <v>0</v>
      </c>
      <c r="HZ1300" s="25">
        <f t="shared" si="2113"/>
        <v>0</v>
      </c>
      <c r="IA1300" s="25">
        <f t="shared" si="2114"/>
        <v>0</v>
      </c>
      <c r="IB1300" s="25">
        <f t="shared" si="2115"/>
        <v>0</v>
      </c>
      <c r="IC1300" s="25">
        <f t="shared" si="2116"/>
        <v>0</v>
      </c>
      <c r="ID1300" s="25">
        <f t="shared" si="2116"/>
        <v>0</v>
      </c>
      <c r="IE1300" s="25">
        <f t="shared" si="2116"/>
        <v>0</v>
      </c>
      <c r="IF1300" s="25">
        <f t="shared" si="2117"/>
        <v>0</v>
      </c>
      <c r="IG1300" s="25">
        <f t="shared" si="2117"/>
        <v>0</v>
      </c>
      <c r="IH1300" s="25">
        <f t="shared" si="2117"/>
        <v>0</v>
      </c>
      <c r="II1300" s="30"/>
      <c r="IJ1300" s="30"/>
      <c r="IK1300" s="30"/>
      <c r="IL1300" s="25">
        <f t="shared" si="2118"/>
        <v>0</v>
      </c>
      <c r="IM1300" s="25">
        <f t="shared" si="2119"/>
        <v>0</v>
      </c>
      <c r="IN1300" s="25">
        <f t="shared" si="2120"/>
        <v>0</v>
      </c>
      <c r="IO1300" s="25">
        <f t="shared" si="2121"/>
        <v>0</v>
      </c>
      <c r="IP1300" s="25">
        <f t="shared" si="2122"/>
        <v>0</v>
      </c>
      <c r="IQ1300" s="25">
        <f t="shared" si="2123"/>
        <v>0</v>
      </c>
      <c r="IR1300" s="25">
        <f t="shared" si="2124"/>
        <v>0</v>
      </c>
      <c r="IS1300" s="25">
        <f t="shared" si="2125"/>
        <v>0</v>
      </c>
      <c r="IT1300" s="25">
        <f t="shared" si="2126"/>
        <v>0</v>
      </c>
      <c r="IU1300" s="25">
        <f t="shared" si="2127"/>
        <v>0</v>
      </c>
      <c r="IV1300" s="25">
        <f t="shared" si="2128"/>
        <v>0</v>
      </c>
      <c r="IW1300" s="25">
        <f t="shared" si="2129"/>
        <v>0</v>
      </c>
      <c r="IX1300" s="25">
        <f t="shared" si="2130"/>
        <v>0</v>
      </c>
      <c r="IY1300" s="25">
        <f t="shared" si="2130"/>
        <v>0</v>
      </c>
      <c r="IZ1300" s="25">
        <f t="shared" si="2130"/>
        <v>0</v>
      </c>
      <c r="JA1300" s="25">
        <f t="shared" si="2131"/>
        <v>0</v>
      </c>
      <c r="JB1300" s="25">
        <f t="shared" si="2131"/>
        <v>0</v>
      </c>
      <c r="JC1300" s="25">
        <f t="shared" si="2131"/>
        <v>0</v>
      </c>
      <c r="JD1300" s="30"/>
      <c r="JE1300" s="30"/>
      <c r="JF1300" s="30"/>
      <c r="JG1300" s="25">
        <f t="shared" si="2132"/>
        <v>0</v>
      </c>
      <c r="JH1300" s="25">
        <f t="shared" si="2133"/>
        <v>0</v>
      </c>
      <c r="JI1300" s="25">
        <f t="shared" si="2134"/>
        <v>0</v>
      </c>
      <c r="JJ1300" s="25">
        <f t="shared" si="2135"/>
        <v>0</v>
      </c>
      <c r="JK1300" s="25">
        <f t="shared" si="2136"/>
        <v>0</v>
      </c>
      <c r="JL1300" s="25">
        <f t="shared" si="2137"/>
        <v>0</v>
      </c>
      <c r="JM1300" s="25">
        <f t="shared" si="2138"/>
        <v>0</v>
      </c>
      <c r="JN1300" s="25">
        <f t="shared" si="2139"/>
        <v>0</v>
      </c>
      <c r="JO1300" s="25">
        <f t="shared" si="2140"/>
        <v>0</v>
      </c>
      <c r="JP1300" s="25">
        <f t="shared" si="2141"/>
        <v>0</v>
      </c>
      <c r="JQ1300" s="25">
        <f t="shared" si="2142"/>
        <v>0</v>
      </c>
      <c r="JR1300" s="25">
        <f t="shared" si="2143"/>
        <v>0</v>
      </c>
      <c r="JS1300" s="25">
        <f t="shared" si="2144"/>
        <v>0</v>
      </c>
      <c r="JT1300" s="25">
        <f t="shared" si="2144"/>
        <v>0</v>
      </c>
      <c r="JU1300" s="25">
        <f t="shared" si="2144"/>
        <v>0</v>
      </c>
      <c r="JV1300" s="25">
        <f t="shared" si="2145"/>
        <v>0</v>
      </c>
      <c r="JW1300" s="25">
        <f t="shared" si="2145"/>
        <v>0</v>
      </c>
      <c r="JX1300" s="25">
        <f t="shared" si="2145"/>
        <v>0</v>
      </c>
      <c r="JY1300" s="30"/>
      <c r="JZ1300" s="30"/>
      <c r="KA1300" s="30"/>
      <c r="KB1300" s="25">
        <f t="shared" si="2146"/>
        <v>0</v>
      </c>
      <c r="KC1300" s="25">
        <f t="shared" si="2147"/>
        <v>0</v>
      </c>
      <c r="KD1300" s="25">
        <f t="shared" si="2148"/>
        <v>0</v>
      </c>
      <c r="KE1300" s="25">
        <f t="shared" si="2149"/>
        <v>0</v>
      </c>
      <c r="KF1300" s="25">
        <f t="shared" si="2150"/>
        <v>0</v>
      </c>
      <c r="KG1300" s="25">
        <f t="shared" si="2151"/>
        <v>0</v>
      </c>
      <c r="KH1300" s="25">
        <f t="shared" si="2152"/>
        <v>0</v>
      </c>
      <c r="KI1300" s="25">
        <f t="shared" si="2153"/>
        <v>0</v>
      </c>
      <c r="KJ1300" s="25">
        <f t="shared" si="2154"/>
        <v>0</v>
      </c>
      <c r="KK1300" s="25">
        <f t="shared" si="2155"/>
        <v>0</v>
      </c>
      <c r="KL1300" s="25">
        <f t="shared" si="2156"/>
        <v>0</v>
      </c>
      <c r="KM1300" s="25">
        <f t="shared" si="2157"/>
        <v>0</v>
      </c>
      <c r="KN1300" s="25">
        <f t="shared" si="2158"/>
        <v>0</v>
      </c>
      <c r="KO1300" s="25">
        <f t="shared" si="2158"/>
        <v>0</v>
      </c>
      <c r="KP1300" s="25">
        <f t="shared" si="2158"/>
        <v>0</v>
      </c>
      <c r="KQ1300" s="25">
        <f t="shared" si="2159"/>
        <v>0</v>
      </c>
      <c r="KR1300" s="25">
        <f t="shared" si="2159"/>
        <v>0</v>
      </c>
      <c r="KS1300" s="25">
        <f t="shared" si="2159"/>
        <v>0</v>
      </c>
      <c r="KT1300" s="30"/>
      <c r="KU1300" s="30"/>
      <c r="KV1300" s="30"/>
      <c r="KW1300" s="25">
        <f t="shared" si="2160"/>
        <v>0</v>
      </c>
      <c r="KX1300" s="25">
        <f t="shared" si="2161"/>
        <v>0</v>
      </c>
      <c r="KY1300" s="25">
        <f t="shared" si="2162"/>
        <v>0</v>
      </c>
      <c r="KZ1300" s="25">
        <f t="shared" si="2163"/>
        <v>0</v>
      </c>
      <c r="LA1300" s="25">
        <f t="shared" si="2164"/>
        <v>0</v>
      </c>
      <c r="LB1300" s="25">
        <f t="shared" si="2165"/>
        <v>0</v>
      </c>
      <c r="LC1300" s="25">
        <f t="shared" si="2166"/>
        <v>0</v>
      </c>
      <c r="LD1300" s="25">
        <f t="shared" si="2167"/>
        <v>0</v>
      </c>
      <c r="LE1300" s="25">
        <f t="shared" si="2168"/>
        <v>0</v>
      </c>
      <c r="LF1300" s="25">
        <f t="shared" si="2169"/>
        <v>0</v>
      </c>
      <c r="LG1300" s="25">
        <f t="shared" si="2170"/>
        <v>0</v>
      </c>
      <c r="LH1300" s="25">
        <f t="shared" si="2171"/>
        <v>0</v>
      </c>
      <c r="LI1300" s="25">
        <f t="shared" si="2172"/>
        <v>0</v>
      </c>
      <c r="LJ1300" s="25">
        <f t="shared" si="2172"/>
        <v>0</v>
      </c>
      <c r="LK1300" s="25">
        <f t="shared" si="2172"/>
        <v>0</v>
      </c>
      <c r="LL1300" s="25">
        <f t="shared" si="2173"/>
        <v>0</v>
      </c>
      <c r="LM1300" s="25">
        <f t="shared" si="2173"/>
        <v>0</v>
      </c>
      <c r="LN1300" s="25">
        <f t="shared" si="2173"/>
        <v>0</v>
      </c>
      <c r="LO1300" s="30"/>
      <c r="LP1300" s="30"/>
      <c r="LQ1300" s="30"/>
      <c r="LR1300" s="25">
        <f t="shared" si="2174"/>
        <v>0</v>
      </c>
      <c r="LS1300" s="25">
        <f t="shared" si="2175"/>
        <v>0</v>
      </c>
      <c r="LT1300" s="25">
        <f t="shared" si="2176"/>
        <v>0</v>
      </c>
      <c r="LU1300" s="25">
        <f t="shared" si="2177"/>
        <v>0</v>
      </c>
      <c r="LV1300" s="25">
        <f t="shared" si="2178"/>
        <v>0</v>
      </c>
      <c r="LW1300" s="25">
        <f t="shared" si="2179"/>
        <v>0</v>
      </c>
      <c r="LX1300" s="25">
        <f t="shared" si="2180"/>
        <v>0</v>
      </c>
      <c r="LY1300" s="25">
        <f t="shared" si="2181"/>
        <v>0</v>
      </c>
      <c r="LZ1300" s="25">
        <f t="shared" si="2182"/>
        <v>0</v>
      </c>
      <c r="MA1300" s="25">
        <f t="shared" si="2183"/>
        <v>0</v>
      </c>
      <c r="MB1300" s="25">
        <f t="shared" si="2184"/>
        <v>0</v>
      </c>
      <c r="MC1300" s="25">
        <f t="shared" si="2185"/>
        <v>0</v>
      </c>
      <c r="MD1300" s="25">
        <f t="shared" si="2186"/>
        <v>0</v>
      </c>
      <c r="ME1300" s="25">
        <f t="shared" si="2186"/>
        <v>0</v>
      </c>
      <c r="MF1300" s="25">
        <f t="shared" si="2186"/>
        <v>0</v>
      </c>
      <c r="MG1300" s="25">
        <f t="shared" si="2187"/>
        <v>0</v>
      </c>
      <c r="MH1300" s="25">
        <f t="shared" si="2187"/>
        <v>0</v>
      </c>
      <c r="MI1300" s="25">
        <f t="shared" si="2187"/>
        <v>0</v>
      </c>
      <c r="MJ1300" s="30"/>
      <c r="MK1300" s="30"/>
      <c r="ML1300" s="30"/>
      <c r="MM1300" s="25">
        <f t="shared" si="2188"/>
        <v>0</v>
      </c>
      <c r="MN1300" s="25">
        <f t="shared" si="2189"/>
        <v>0</v>
      </c>
      <c r="MO1300" s="25">
        <f t="shared" si="2190"/>
        <v>0</v>
      </c>
      <c r="MP1300" s="25">
        <f t="shared" si="2191"/>
        <v>0</v>
      </c>
      <c r="MQ1300" s="25">
        <f t="shared" si="2192"/>
        <v>0</v>
      </c>
      <c r="MR1300" s="25">
        <f t="shared" si="2193"/>
        <v>0</v>
      </c>
      <c r="MS1300" s="25">
        <f t="shared" si="2194"/>
        <v>0</v>
      </c>
      <c r="MT1300" s="25">
        <f t="shared" si="2195"/>
        <v>0</v>
      </c>
      <c r="MU1300" s="25">
        <f t="shared" si="2196"/>
        <v>0</v>
      </c>
      <c r="MV1300" s="25">
        <f t="shared" si="2197"/>
        <v>0</v>
      </c>
      <c r="MW1300" s="25">
        <f t="shared" si="2198"/>
        <v>0</v>
      </c>
      <c r="MX1300" s="25">
        <f t="shared" si="2199"/>
        <v>0</v>
      </c>
      <c r="MY1300" s="25">
        <f t="shared" si="2200"/>
        <v>0</v>
      </c>
      <c r="MZ1300" s="25">
        <f t="shared" si="2200"/>
        <v>0</v>
      </c>
      <c r="NA1300" s="25">
        <f t="shared" si="2200"/>
        <v>0</v>
      </c>
      <c r="NB1300" s="25">
        <f t="shared" si="2201"/>
        <v>0</v>
      </c>
      <c r="NC1300" s="25">
        <f t="shared" si="2201"/>
        <v>0</v>
      </c>
      <c r="ND1300" s="25">
        <f t="shared" si="2201"/>
        <v>0</v>
      </c>
      <c r="NE1300" s="30"/>
      <c r="NF1300" s="30"/>
      <c r="NG1300" s="30"/>
      <c r="NH1300" s="25">
        <f t="shared" si="2202"/>
        <v>0</v>
      </c>
      <c r="NI1300" s="25">
        <f t="shared" si="2203"/>
        <v>0</v>
      </c>
      <c r="NJ1300" s="25">
        <f t="shared" si="2204"/>
        <v>0</v>
      </c>
      <c r="NK1300" s="25">
        <f t="shared" si="2205"/>
        <v>0</v>
      </c>
      <c r="NL1300" s="25">
        <f t="shared" si="2206"/>
        <v>0</v>
      </c>
      <c r="NM1300" s="25">
        <f t="shared" si="2207"/>
        <v>0</v>
      </c>
      <c r="NN1300" s="25">
        <f t="shared" si="2208"/>
        <v>0</v>
      </c>
      <c r="NO1300" s="25">
        <f t="shared" si="2209"/>
        <v>0</v>
      </c>
      <c r="NP1300" s="25">
        <f t="shared" si="2210"/>
        <v>0</v>
      </c>
      <c r="NQ1300" s="25">
        <f t="shared" si="2211"/>
        <v>0</v>
      </c>
      <c r="NR1300" s="25">
        <f t="shared" si="2212"/>
        <v>0</v>
      </c>
      <c r="NS1300" s="25">
        <f t="shared" si="2213"/>
        <v>0</v>
      </c>
      <c r="NT1300" s="25">
        <f t="shared" si="2214"/>
        <v>0</v>
      </c>
      <c r="NU1300" s="25">
        <f t="shared" si="2214"/>
        <v>0</v>
      </c>
      <c r="NV1300" s="25">
        <f t="shared" si="2214"/>
        <v>0</v>
      </c>
      <c r="NW1300" s="25">
        <f t="shared" si="2215"/>
        <v>0</v>
      </c>
      <c r="NX1300" s="25">
        <f t="shared" si="2215"/>
        <v>0</v>
      </c>
      <c r="NY1300" s="25">
        <f t="shared" si="2215"/>
        <v>0</v>
      </c>
      <c r="NZ1300" s="30"/>
      <c r="OA1300" s="30"/>
      <c r="OB1300" s="30"/>
      <c r="OC1300" s="25">
        <f t="shared" si="2216"/>
        <v>0</v>
      </c>
      <c r="OD1300" s="25">
        <f t="shared" si="2217"/>
        <v>0</v>
      </c>
      <c r="OE1300" s="25">
        <f t="shared" si="2218"/>
        <v>0</v>
      </c>
      <c r="OF1300" s="25">
        <f t="shared" si="2219"/>
        <v>0</v>
      </c>
      <c r="OG1300" s="25">
        <f t="shared" si="2220"/>
        <v>0</v>
      </c>
      <c r="OH1300" s="25">
        <f t="shared" si="2221"/>
        <v>0</v>
      </c>
      <c r="OI1300" s="25">
        <f t="shared" si="2222"/>
        <v>0</v>
      </c>
      <c r="OJ1300" s="25">
        <f t="shared" si="2223"/>
        <v>0</v>
      </c>
      <c r="OK1300" s="25">
        <f t="shared" si="2224"/>
        <v>0</v>
      </c>
      <c r="OL1300" s="25">
        <f t="shared" si="2225"/>
        <v>0</v>
      </c>
      <c r="OM1300" s="25">
        <f t="shared" si="2226"/>
        <v>0</v>
      </c>
      <c r="ON1300" s="25">
        <f t="shared" si="2227"/>
        <v>0</v>
      </c>
      <c r="OO1300" s="25">
        <f t="shared" si="2228"/>
        <v>0</v>
      </c>
      <c r="OP1300" s="25">
        <f t="shared" si="2228"/>
        <v>0</v>
      </c>
      <c r="OQ1300" s="25">
        <f t="shared" si="2228"/>
        <v>0</v>
      </c>
      <c r="OR1300" s="25">
        <f t="shared" si="2229"/>
        <v>0</v>
      </c>
      <c r="OS1300" s="25">
        <f t="shared" si="2229"/>
        <v>0</v>
      </c>
      <c r="OT1300" s="25">
        <f t="shared" si="2229"/>
        <v>0</v>
      </c>
      <c r="OU1300" s="30"/>
      <c r="OV1300" s="30"/>
      <c r="OW1300" s="30"/>
      <c r="OX1300" s="25">
        <f t="shared" si="2230"/>
        <v>0</v>
      </c>
      <c r="OY1300" s="25">
        <f t="shared" si="2231"/>
        <v>0</v>
      </c>
      <c r="OZ1300" s="25">
        <f t="shared" si="2232"/>
        <v>0</v>
      </c>
      <c r="PA1300" s="25">
        <f t="shared" si="2233"/>
        <v>0</v>
      </c>
      <c r="PB1300" s="25">
        <f t="shared" si="2234"/>
        <v>0</v>
      </c>
      <c r="PC1300" s="25">
        <f t="shared" si="2235"/>
        <v>0</v>
      </c>
      <c r="PD1300" s="25">
        <f t="shared" si="2236"/>
        <v>0</v>
      </c>
      <c r="PE1300" s="25">
        <f t="shared" si="2237"/>
        <v>0</v>
      </c>
      <c r="PF1300" s="25">
        <f t="shared" si="2238"/>
        <v>0</v>
      </c>
      <c r="PG1300" s="25">
        <f t="shared" si="2239"/>
        <v>0</v>
      </c>
      <c r="PH1300" s="25">
        <f t="shared" si="2240"/>
        <v>0</v>
      </c>
      <c r="PI1300" s="25">
        <f t="shared" si="2241"/>
        <v>0</v>
      </c>
      <c r="PJ1300" s="25">
        <f t="shared" si="2242"/>
        <v>0</v>
      </c>
      <c r="PK1300" s="25">
        <f t="shared" si="2242"/>
        <v>0</v>
      </c>
      <c r="PL1300" s="25">
        <f t="shared" si="2242"/>
        <v>0</v>
      </c>
      <c r="PM1300" s="25">
        <f t="shared" si="2243"/>
        <v>0</v>
      </c>
      <c r="PN1300" s="25">
        <f t="shared" si="2243"/>
        <v>0</v>
      </c>
      <c r="PO1300" s="25">
        <f t="shared" si="2243"/>
        <v>0</v>
      </c>
      <c r="PP1300" s="30"/>
      <c r="PQ1300" s="30"/>
      <c r="PR1300" s="30"/>
      <c r="PS1300" s="25">
        <f t="shared" si="2244"/>
        <v>0</v>
      </c>
      <c r="PT1300" s="25">
        <f t="shared" si="2245"/>
        <v>0</v>
      </c>
      <c r="PU1300" s="25">
        <f t="shared" si="2246"/>
        <v>0</v>
      </c>
      <c r="PV1300" s="25">
        <f t="shared" si="2247"/>
        <v>0</v>
      </c>
      <c r="PW1300" s="25">
        <f t="shared" si="2248"/>
        <v>0</v>
      </c>
      <c r="PX1300" s="25">
        <f t="shared" si="2249"/>
        <v>0</v>
      </c>
      <c r="PY1300" s="25">
        <f t="shared" si="2250"/>
        <v>0</v>
      </c>
      <c r="PZ1300" s="25">
        <f t="shared" si="2251"/>
        <v>0</v>
      </c>
      <c r="QA1300" s="25">
        <f t="shared" si="2252"/>
        <v>0</v>
      </c>
      <c r="QB1300" s="25">
        <f t="shared" si="2253"/>
        <v>0</v>
      </c>
      <c r="QC1300" s="25">
        <f t="shared" si="2254"/>
        <v>0</v>
      </c>
      <c r="QD1300" s="25">
        <f t="shared" si="2255"/>
        <v>0</v>
      </c>
      <c r="QE1300" s="25">
        <f t="shared" si="2256"/>
        <v>0</v>
      </c>
      <c r="QF1300" s="25">
        <f t="shared" si="2256"/>
        <v>0</v>
      </c>
      <c r="QG1300" s="25">
        <f t="shared" si="2256"/>
        <v>0</v>
      </c>
      <c r="QH1300" s="25">
        <f t="shared" si="2257"/>
        <v>0</v>
      </c>
      <c r="QI1300" s="25">
        <f t="shared" si="2257"/>
        <v>0</v>
      </c>
      <c r="QJ1300" s="25">
        <f t="shared" si="2257"/>
        <v>0</v>
      </c>
      <c r="QK1300" s="30"/>
      <c r="QL1300" s="30"/>
      <c r="QM1300" s="30"/>
      <c r="QN1300" s="25">
        <f t="shared" si="2258"/>
        <v>0</v>
      </c>
      <c r="QO1300" s="25">
        <f t="shared" si="2259"/>
        <v>0</v>
      </c>
      <c r="QP1300" s="25">
        <f t="shared" si="2260"/>
        <v>0</v>
      </c>
      <c r="QQ1300" s="25">
        <f t="shared" si="2261"/>
        <v>0</v>
      </c>
      <c r="QR1300" s="25">
        <f t="shared" si="2262"/>
        <v>0</v>
      </c>
      <c r="QS1300" s="25">
        <f t="shared" si="2263"/>
        <v>0</v>
      </c>
      <c r="QT1300" s="25">
        <f t="shared" si="2264"/>
        <v>0</v>
      </c>
      <c r="QU1300" s="25">
        <f t="shared" si="2265"/>
        <v>0</v>
      </c>
      <c r="QV1300" s="25">
        <f t="shared" si="2266"/>
        <v>0</v>
      </c>
      <c r="QW1300" s="25">
        <f t="shared" si="2267"/>
        <v>0</v>
      </c>
      <c r="QX1300" s="25">
        <f t="shared" si="2268"/>
        <v>0</v>
      </c>
      <c r="QY1300" s="25">
        <f t="shared" si="2269"/>
        <v>0</v>
      </c>
      <c r="QZ1300" s="25">
        <f t="shared" si="2270"/>
        <v>0</v>
      </c>
      <c r="RA1300" s="25">
        <f t="shared" si="2270"/>
        <v>0</v>
      </c>
      <c r="RB1300" s="25">
        <f t="shared" si="2270"/>
        <v>0</v>
      </c>
      <c r="RC1300" s="25">
        <f t="shared" si="2271"/>
        <v>0</v>
      </c>
      <c r="RD1300" s="25">
        <f t="shared" si="2271"/>
        <v>0</v>
      </c>
      <c r="RE1300" s="25">
        <f t="shared" si="2271"/>
        <v>0</v>
      </c>
      <c r="RF1300" s="30"/>
      <c r="RG1300" s="30"/>
      <c r="RH1300" s="30"/>
      <c r="RI1300" s="25">
        <f t="shared" si="2272"/>
        <v>0</v>
      </c>
      <c r="RJ1300" s="25">
        <f t="shared" si="2273"/>
        <v>0</v>
      </c>
      <c r="RK1300" s="25">
        <f t="shared" si="2274"/>
        <v>0</v>
      </c>
      <c r="RL1300" s="25">
        <f t="shared" si="2275"/>
        <v>0</v>
      </c>
      <c r="RM1300" s="25">
        <f t="shared" si="2276"/>
        <v>0</v>
      </c>
      <c r="RN1300" s="25">
        <f t="shared" si="2277"/>
        <v>0</v>
      </c>
      <c r="RO1300" s="25">
        <f t="shared" si="2278"/>
        <v>0</v>
      </c>
      <c r="RP1300" s="25">
        <f t="shared" si="2279"/>
        <v>0</v>
      </c>
      <c r="RQ1300" s="25">
        <f t="shared" si="2280"/>
        <v>0</v>
      </c>
      <c r="RR1300" s="25">
        <f t="shared" si="2281"/>
        <v>0</v>
      </c>
      <c r="RS1300" s="25">
        <f t="shared" si="2282"/>
        <v>0</v>
      </c>
      <c r="RT1300" s="25">
        <f t="shared" si="2283"/>
        <v>0</v>
      </c>
      <c r="RU1300" s="25">
        <f t="shared" si="2284"/>
        <v>0</v>
      </c>
      <c r="RV1300" s="25">
        <f t="shared" si="2284"/>
        <v>0</v>
      </c>
      <c r="RW1300" s="25">
        <f t="shared" si="2284"/>
        <v>0</v>
      </c>
      <c r="RX1300" s="25">
        <f t="shared" si="2285"/>
        <v>0</v>
      </c>
      <c r="RY1300" s="25">
        <f t="shared" si="2285"/>
        <v>0</v>
      </c>
      <c r="RZ1300" s="25">
        <f t="shared" si="2285"/>
        <v>0</v>
      </c>
      <c r="SA1300" s="30"/>
      <c r="SB1300" s="30"/>
      <c r="SC1300" s="30"/>
      <c r="SD1300" s="25">
        <f t="shared" si="2286"/>
        <v>0</v>
      </c>
      <c r="SE1300" s="25">
        <f t="shared" si="2287"/>
        <v>0</v>
      </c>
      <c r="SF1300" s="25">
        <f t="shared" si="2288"/>
        <v>0</v>
      </c>
      <c r="SG1300" s="25">
        <f t="shared" si="2289"/>
        <v>0</v>
      </c>
      <c r="SH1300" s="25">
        <f t="shared" si="2290"/>
        <v>0</v>
      </c>
      <c r="SI1300" s="25">
        <f t="shared" si="2291"/>
        <v>0</v>
      </c>
      <c r="SJ1300" s="25">
        <f t="shared" si="2292"/>
        <v>0</v>
      </c>
      <c r="SK1300" s="25">
        <f t="shared" si="2293"/>
        <v>0</v>
      </c>
      <c r="SL1300" s="25">
        <f t="shared" si="2294"/>
        <v>0</v>
      </c>
      <c r="SM1300" s="25">
        <f t="shared" si="2295"/>
        <v>0</v>
      </c>
      <c r="SN1300" s="25">
        <f t="shared" si="2296"/>
        <v>0</v>
      </c>
      <c r="SO1300" s="25">
        <f t="shared" si="2297"/>
        <v>0</v>
      </c>
      <c r="SP1300" s="25">
        <f t="shared" si="2298"/>
        <v>0</v>
      </c>
      <c r="SQ1300" s="25">
        <f t="shared" si="2298"/>
        <v>0</v>
      </c>
      <c r="SR1300" s="25">
        <f t="shared" si="2298"/>
        <v>0</v>
      </c>
      <c r="SS1300" s="25">
        <f t="shared" si="2299"/>
        <v>0</v>
      </c>
      <c r="ST1300" s="25">
        <f t="shared" si="2299"/>
        <v>0</v>
      </c>
      <c r="SU1300" s="25">
        <f t="shared" si="2299"/>
        <v>0</v>
      </c>
      <c r="SV1300" s="30"/>
      <c r="SW1300" s="30"/>
      <c r="SX1300" s="30"/>
      <c r="SY1300" s="25">
        <f t="shared" si="2300"/>
        <v>0</v>
      </c>
      <c r="SZ1300" s="25">
        <f t="shared" si="2301"/>
        <v>0</v>
      </c>
      <c r="TA1300" s="25">
        <f t="shared" si="2302"/>
        <v>0</v>
      </c>
      <c r="TB1300" s="25">
        <f t="shared" si="2303"/>
        <v>0</v>
      </c>
      <c r="TC1300" s="25">
        <f t="shared" si="2304"/>
        <v>0</v>
      </c>
      <c r="TD1300" s="25">
        <f t="shared" si="2305"/>
        <v>0</v>
      </c>
      <c r="TE1300" s="25">
        <f t="shared" si="2306"/>
        <v>0</v>
      </c>
      <c r="TF1300" s="25">
        <f t="shared" si="2307"/>
        <v>0</v>
      </c>
      <c r="TG1300" s="25">
        <f t="shared" si="2308"/>
        <v>0</v>
      </c>
      <c r="TH1300" s="25">
        <f t="shared" si="2309"/>
        <v>0</v>
      </c>
      <c r="TI1300" s="25">
        <f t="shared" si="2310"/>
        <v>0</v>
      </c>
      <c r="TJ1300" s="25">
        <f t="shared" si="2311"/>
        <v>0</v>
      </c>
      <c r="TK1300" s="25">
        <f t="shared" si="2312"/>
        <v>0</v>
      </c>
      <c r="TL1300" s="25">
        <f t="shared" si="2312"/>
        <v>0</v>
      </c>
      <c r="TM1300" s="25">
        <f t="shared" si="2312"/>
        <v>0</v>
      </c>
      <c r="TN1300" s="25">
        <f t="shared" si="2313"/>
        <v>0</v>
      </c>
      <c r="TO1300" s="25">
        <f t="shared" si="2313"/>
        <v>0</v>
      </c>
      <c r="TP1300" s="25">
        <f t="shared" si="2313"/>
        <v>0</v>
      </c>
      <c r="TQ1300" s="30"/>
      <c r="TR1300" s="30"/>
      <c r="TS1300" s="30"/>
      <c r="TT1300" s="25">
        <f t="shared" si="2314"/>
        <v>0</v>
      </c>
      <c r="TU1300" s="25">
        <f t="shared" si="2315"/>
        <v>0</v>
      </c>
      <c r="TV1300" s="25">
        <f t="shared" si="2316"/>
        <v>0</v>
      </c>
      <c r="TW1300" s="25">
        <f t="shared" si="2317"/>
        <v>0</v>
      </c>
      <c r="TX1300" s="25">
        <f t="shared" si="2318"/>
        <v>0</v>
      </c>
      <c r="TY1300" s="25">
        <f t="shared" si="2319"/>
        <v>0</v>
      </c>
      <c r="TZ1300" s="25">
        <f t="shared" si="2320"/>
        <v>0</v>
      </c>
      <c r="UA1300" s="25">
        <f t="shared" si="2321"/>
        <v>0</v>
      </c>
      <c r="UB1300" s="25">
        <f t="shared" si="2322"/>
        <v>0</v>
      </c>
      <c r="UC1300" s="25">
        <f t="shared" si="2323"/>
        <v>0</v>
      </c>
      <c r="UD1300" s="25">
        <f t="shared" si="2324"/>
        <v>0</v>
      </c>
      <c r="UE1300" s="25">
        <f t="shared" si="2325"/>
        <v>0</v>
      </c>
      <c r="UF1300" s="25">
        <f t="shared" si="2326"/>
        <v>0</v>
      </c>
      <c r="UG1300" s="25">
        <f t="shared" si="2326"/>
        <v>0</v>
      </c>
      <c r="UH1300" s="25">
        <f t="shared" si="2326"/>
        <v>0</v>
      </c>
      <c r="UI1300" s="25">
        <f t="shared" si="2327"/>
        <v>0</v>
      </c>
      <c r="UJ1300" s="25">
        <f t="shared" si="2327"/>
        <v>0</v>
      </c>
      <c r="UK1300" s="25">
        <f t="shared" si="2327"/>
        <v>0</v>
      </c>
      <c r="UL1300" s="30"/>
      <c r="UM1300" s="30"/>
      <c r="UN1300" s="30"/>
      <c r="UO1300" s="25">
        <f t="shared" si="2328"/>
        <v>0</v>
      </c>
      <c r="UP1300" s="25">
        <f t="shared" si="2329"/>
        <v>0</v>
      </c>
      <c r="UQ1300" s="25">
        <f t="shared" si="2330"/>
        <v>0</v>
      </c>
      <c r="UR1300" s="25">
        <f t="shared" si="2331"/>
        <v>0</v>
      </c>
      <c r="US1300" s="25">
        <f t="shared" si="2332"/>
        <v>0</v>
      </c>
      <c r="UT1300" s="25">
        <f t="shared" si="2333"/>
        <v>0</v>
      </c>
      <c r="UU1300" s="25">
        <f t="shared" si="2334"/>
        <v>0</v>
      </c>
      <c r="UV1300" s="25">
        <f t="shared" si="2335"/>
        <v>0</v>
      </c>
      <c r="UW1300" s="25">
        <f t="shared" si="2336"/>
        <v>0</v>
      </c>
      <c r="UX1300" s="25">
        <f t="shared" si="2337"/>
        <v>0</v>
      </c>
      <c r="UY1300" s="25">
        <f t="shared" si="2338"/>
        <v>0</v>
      </c>
      <c r="UZ1300" s="25">
        <f t="shared" si="2339"/>
        <v>0</v>
      </c>
      <c r="VA1300" s="25">
        <f t="shared" si="2340"/>
        <v>0</v>
      </c>
      <c r="VB1300" s="25">
        <f t="shared" si="2340"/>
        <v>0</v>
      </c>
      <c r="VC1300" s="25">
        <f t="shared" si="2340"/>
        <v>0</v>
      </c>
      <c r="VD1300" s="25">
        <f t="shared" si="2341"/>
        <v>0</v>
      </c>
      <c r="VE1300" s="25">
        <f t="shared" si="2341"/>
        <v>0</v>
      </c>
      <c r="VF1300" s="25">
        <f t="shared" si="2341"/>
        <v>0</v>
      </c>
      <c r="VG1300" s="30"/>
      <c r="VH1300" s="30"/>
      <c r="VI1300" s="30"/>
      <c r="VJ1300" s="25">
        <f t="shared" si="2342"/>
        <v>0</v>
      </c>
      <c r="VK1300" s="25">
        <f t="shared" si="2343"/>
        <v>0</v>
      </c>
      <c r="VL1300" s="25">
        <f t="shared" si="2344"/>
        <v>0</v>
      </c>
      <c r="VM1300" s="25">
        <f t="shared" si="2345"/>
        <v>0</v>
      </c>
      <c r="VN1300" s="25">
        <f t="shared" si="2346"/>
        <v>0</v>
      </c>
      <c r="VO1300" s="25">
        <f t="shared" si="2347"/>
        <v>0</v>
      </c>
      <c r="VP1300" s="25">
        <f t="shared" si="2348"/>
        <v>0</v>
      </c>
      <c r="VQ1300" s="25">
        <f t="shared" si="2349"/>
        <v>0</v>
      </c>
      <c r="VR1300" s="25">
        <f t="shared" si="2350"/>
        <v>0</v>
      </c>
      <c r="VS1300" s="25">
        <f t="shared" si="2351"/>
        <v>0</v>
      </c>
      <c r="VT1300" s="25">
        <f t="shared" si="2352"/>
        <v>0</v>
      </c>
      <c r="VU1300" s="25">
        <f t="shared" si="2353"/>
        <v>0</v>
      </c>
      <c r="VV1300" s="25">
        <f t="shared" si="2354"/>
        <v>0</v>
      </c>
      <c r="VW1300" s="25">
        <f t="shared" si="2354"/>
        <v>0</v>
      </c>
      <c r="VX1300" s="25">
        <f t="shared" si="2354"/>
        <v>0</v>
      </c>
      <c r="VY1300" s="25">
        <f t="shared" si="2355"/>
        <v>0</v>
      </c>
      <c r="VZ1300" s="25">
        <f t="shared" si="2355"/>
        <v>0</v>
      </c>
      <c r="WA1300" s="25">
        <f t="shared" si="2355"/>
        <v>0</v>
      </c>
      <c r="WB1300" s="30"/>
      <c r="WC1300" s="30"/>
      <c r="WD1300" s="30"/>
      <c r="WE1300" s="25">
        <f t="shared" si="2356"/>
        <v>0</v>
      </c>
      <c r="WF1300" s="25">
        <f t="shared" si="2357"/>
        <v>0</v>
      </c>
      <c r="WG1300" s="25">
        <f t="shared" si="2358"/>
        <v>0</v>
      </c>
      <c r="WH1300" s="25">
        <f t="shared" si="2359"/>
        <v>0</v>
      </c>
      <c r="WI1300" s="25">
        <f t="shared" si="2360"/>
        <v>0</v>
      </c>
      <c r="WJ1300" s="25">
        <f t="shared" si="2361"/>
        <v>0</v>
      </c>
      <c r="WK1300" s="25">
        <f t="shared" si="2362"/>
        <v>0</v>
      </c>
      <c r="WL1300" s="25">
        <f t="shared" si="2363"/>
        <v>0</v>
      </c>
      <c r="WM1300" s="25">
        <f t="shared" si="2364"/>
        <v>0</v>
      </c>
      <c r="WN1300" s="25">
        <f t="shared" si="2365"/>
        <v>0</v>
      </c>
      <c r="WO1300" s="25">
        <f t="shared" si="2366"/>
        <v>0</v>
      </c>
      <c r="WP1300" s="25">
        <f t="shared" si="2367"/>
        <v>0</v>
      </c>
      <c r="WQ1300" s="25">
        <f t="shared" si="2368"/>
        <v>0</v>
      </c>
      <c r="WR1300" s="25">
        <f t="shared" si="2368"/>
        <v>0</v>
      </c>
      <c r="WS1300" s="25">
        <f t="shared" si="2368"/>
        <v>0</v>
      </c>
      <c r="WT1300" s="25">
        <f t="shared" si="2369"/>
        <v>0</v>
      </c>
      <c r="WU1300" s="25">
        <f t="shared" si="2369"/>
        <v>0</v>
      </c>
      <c r="WV1300" s="25">
        <f t="shared" si="2369"/>
        <v>0</v>
      </c>
      <c r="WW1300" s="30"/>
      <c r="WX1300" s="30"/>
      <c r="WY1300" s="30"/>
      <c r="WZ1300" s="25">
        <f t="shared" si="2370"/>
        <v>0</v>
      </c>
      <c r="XA1300" s="25">
        <f t="shared" si="2371"/>
        <v>0</v>
      </c>
      <c r="XB1300" s="25">
        <f t="shared" si="2372"/>
        <v>0</v>
      </c>
      <c r="XC1300" s="25">
        <f t="shared" si="2373"/>
        <v>0</v>
      </c>
      <c r="XD1300" s="25">
        <f t="shared" si="2374"/>
        <v>0</v>
      </c>
      <c r="XE1300" s="25">
        <f t="shared" si="2375"/>
        <v>0</v>
      </c>
      <c r="XF1300" s="25">
        <f t="shared" si="2376"/>
        <v>0</v>
      </c>
      <c r="XG1300" s="25">
        <f t="shared" si="2377"/>
        <v>0</v>
      </c>
      <c r="XH1300" s="25">
        <f t="shared" si="2378"/>
        <v>0</v>
      </c>
      <c r="XI1300" s="25">
        <f t="shared" si="2379"/>
        <v>0</v>
      </c>
      <c r="XJ1300" s="25">
        <f t="shared" si="2380"/>
        <v>0</v>
      </c>
      <c r="XK1300" s="25">
        <f t="shared" si="2381"/>
        <v>0</v>
      </c>
      <c r="XL1300" s="25">
        <f t="shared" si="2382"/>
        <v>0</v>
      </c>
      <c r="XM1300" s="25">
        <f t="shared" si="2382"/>
        <v>0</v>
      </c>
      <c r="XN1300" s="25">
        <f t="shared" si="2382"/>
        <v>0</v>
      </c>
      <c r="XO1300" s="25">
        <f t="shared" si="2383"/>
        <v>0</v>
      </c>
      <c r="XP1300" s="25">
        <f t="shared" si="2383"/>
        <v>0</v>
      </c>
      <c r="XQ1300" s="25">
        <f t="shared" si="2383"/>
        <v>0</v>
      </c>
      <c r="XR1300" s="30"/>
      <c r="XS1300" s="30"/>
      <c r="XT1300" s="30"/>
      <c r="XU1300" s="25">
        <f t="shared" si="2384"/>
        <v>0</v>
      </c>
      <c r="XV1300" s="25">
        <f t="shared" si="2385"/>
        <v>0</v>
      </c>
      <c r="XW1300" s="25">
        <f t="shared" si="2386"/>
        <v>0</v>
      </c>
      <c r="XX1300" s="25">
        <f t="shared" si="2387"/>
        <v>0</v>
      </c>
      <c r="XY1300" s="25">
        <f t="shared" si="2388"/>
        <v>0</v>
      </c>
      <c r="XZ1300" s="25">
        <f t="shared" si="2389"/>
        <v>0</v>
      </c>
      <c r="YA1300" s="25">
        <f t="shared" si="2390"/>
        <v>0</v>
      </c>
      <c r="YB1300" s="25">
        <f t="shared" si="2391"/>
        <v>0</v>
      </c>
      <c r="YC1300" s="25">
        <f t="shared" si="2392"/>
        <v>0</v>
      </c>
      <c r="YD1300" s="25">
        <f t="shared" si="2393"/>
        <v>0</v>
      </c>
      <c r="YE1300" s="25">
        <f t="shared" si="2394"/>
        <v>0</v>
      </c>
      <c r="YF1300" s="25">
        <f t="shared" si="2395"/>
        <v>0</v>
      </c>
      <c r="YG1300" s="25">
        <f t="shared" si="2396"/>
        <v>0</v>
      </c>
      <c r="YH1300" s="25">
        <f t="shared" si="2396"/>
        <v>0</v>
      </c>
      <c r="YI1300" s="25">
        <f t="shared" si="2396"/>
        <v>0</v>
      </c>
      <c r="YJ1300" s="25">
        <f t="shared" si="2397"/>
        <v>0</v>
      </c>
      <c r="YK1300" s="25">
        <f t="shared" si="2397"/>
        <v>0</v>
      </c>
      <c r="YL1300" s="25">
        <f t="shared" si="2397"/>
        <v>0</v>
      </c>
      <c r="YM1300" s="59">
        <f t="shared" si="2398"/>
        <v>0</v>
      </c>
      <c r="YN1300" s="59">
        <f t="shared" si="2398"/>
        <v>0</v>
      </c>
      <c r="YO1300" s="59">
        <f t="shared" si="2398"/>
        <v>0</v>
      </c>
      <c r="YP1300" s="25">
        <f t="shared" si="2399"/>
        <v>0</v>
      </c>
      <c r="YQ1300" s="25">
        <f t="shared" si="2400"/>
        <v>0</v>
      </c>
      <c r="YR1300" s="25">
        <f t="shared" si="2401"/>
        <v>0</v>
      </c>
      <c r="YS1300" s="25">
        <f t="shared" si="2402"/>
        <v>0</v>
      </c>
      <c r="YT1300" s="25">
        <f t="shared" si="2403"/>
        <v>0</v>
      </c>
      <c r="YU1300" s="25">
        <f t="shared" si="2404"/>
        <v>0</v>
      </c>
      <c r="YV1300" s="25">
        <f t="shared" si="2405"/>
        <v>0</v>
      </c>
      <c r="YW1300" s="25">
        <f t="shared" si="2406"/>
        <v>0</v>
      </c>
      <c r="YX1300" s="25">
        <f t="shared" si="2407"/>
        <v>0</v>
      </c>
      <c r="YY1300" s="25">
        <f t="shared" si="2408"/>
        <v>0</v>
      </c>
      <c r="YZ1300" s="25">
        <f t="shared" si="2409"/>
        <v>0</v>
      </c>
      <c r="ZA1300" s="25">
        <f t="shared" si="2410"/>
        <v>0</v>
      </c>
      <c r="ZB1300" s="25">
        <f t="shared" si="2411"/>
        <v>0</v>
      </c>
      <c r="ZC1300" s="25">
        <f t="shared" si="2411"/>
        <v>0</v>
      </c>
      <c r="ZD1300" s="25">
        <f t="shared" si="2411"/>
        <v>0</v>
      </c>
      <c r="ZE1300" s="25">
        <f t="shared" si="2412"/>
        <v>0</v>
      </c>
      <c r="ZF1300" s="25">
        <f t="shared" si="2412"/>
        <v>0</v>
      </c>
      <c r="ZG1300" s="25">
        <f t="shared" si="2412"/>
        <v>0</v>
      </c>
    </row>
    <row r="1301" spans="1:683" ht="48" hidden="1">
      <c r="A1301" s="21" t="s">
        <v>157</v>
      </c>
      <c r="B1301" s="87"/>
      <c r="C1301" s="5"/>
      <c r="D1301" s="160"/>
      <c r="E1301" s="76"/>
      <c r="F1301" s="38">
        <f t="shared" si="1962"/>
        <v>0</v>
      </c>
      <c r="G1301" s="38">
        <f t="shared" si="1962"/>
        <v>0</v>
      </c>
      <c r="H1301" s="38">
        <f t="shared" si="1962"/>
        <v>0</v>
      </c>
      <c r="I1301" s="25">
        <f t="shared" si="1963"/>
        <v>0</v>
      </c>
      <c r="J1301" s="25">
        <f t="shared" si="1963"/>
        <v>0</v>
      </c>
      <c r="K1301" s="25">
        <f t="shared" si="1963"/>
        <v>0</v>
      </c>
      <c r="L1301" s="30"/>
      <c r="M1301" s="30"/>
      <c r="N1301" s="30"/>
      <c r="O1301" s="25">
        <f t="shared" si="1964"/>
        <v>0</v>
      </c>
      <c r="P1301" s="25">
        <f t="shared" si="1965"/>
        <v>0</v>
      </c>
      <c r="Q1301" s="25">
        <f t="shared" si="1966"/>
        <v>0</v>
      </c>
      <c r="R1301" s="25">
        <f t="shared" si="1967"/>
        <v>0</v>
      </c>
      <c r="S1301" s="25">
        <f t="shared" si="1968"/>
        <v>0</v>
      </c>
      <c r="T1301" s="25">
        <f t="shared" si="1969"/>
        <v>0</v>
      </c>
      <c r="U1301" s="25">
        <f t="shared" si="1970"/>
        <v>0</v>
      </c>
      <c r="V1301" s="25">
        <f t="shared" si="1971"/>
        <v>0</v>
      </c>
      <c r="W1301" s="25">
        <f t="shared" si="1972"/>
        <v>0</v>
      </c>
      <c r="X1301" s="25">
        <f t="shared" si="1973"/>
        <v>0</v>
      </c>
      <c r="Y1301" s="25">
        <f t="shared" si="1974"/>
        <v>0</v>
      </c>
      <c r="Z1301" s="25">
        <f t="shared" si="1975"/>
        <v>0</v>
      </c>
      <c r="AA1301" s="25">
        <f t="shared" si="1976"/>
        <v>0</v>
      </c>
      <c r="AB1301" s="25">
        <f t="shared" si="1976"/>
        <v>0</v>
      </c>
      <c r="AC1301" s="25">
        <f t="shared" si="1976"/>
        <v>0</v>
      </c>
      <c r="AD1301" s="25">
        <f t="shared" si="1977"/>
        <v>0</v>
      </c>
      <c r="AE1301" s="25">
        <f t="shared" si="1977"/>
        <v>0</v>
      </c>
      <c r="AF1301" s="25">
        <f t="shared" si="1977"/>
        <v>0</v>
      </c>
      <c r="AG1301" s="30"/>
      <c r="AH1301" s="30"/>
      <c r="AI1301" s="30"/>
      <c r="AJ1301" s="25">
        <f t="shared" si="1978"/>
        <v>0</v>
      </c>
      <c r="AK1301" s="25">
        <f t="shared" si="1979"/>
        <v>0</v>
      </c>
      <c r="AL1301" s="25">
        <f t="shared" si="1980"/>
        <v>0</v>
      </c>
      <c r="AM1301" s="25">
        <f t="shared" si="1981"/>
        <v>0</v>
      </c>
      <c r="AN1301" s="25">
        <f t="shared" si="1982"/>
        <v>0</v>
      </c>
      <c r="AO1301" s="25">
        <f t="shared" si="1983"/>
        <v>0</v>
      </c>
      <c r="AP1301" s="25">
        <f t="shared" si="1984"/>
        <v>0</v>
      </c>
      <c r="AQ1301" s="25">
        <f t="shared" si="1985"/>
        <v>0</v>
      </c>
      <c r="AR1301" s="25">
        <f t="shared" si="1986"/>
        <v>0</v>
      </c>
      <c r="AS1301" s="25">
        <f t="shared" si="1987"/>
        <v>0</v>
      </c>
      <c r="AT1301" s="25">
        <f t="shared" si="1988"/>
        <v>0</v>
      </c>
      <c r="AU1301" s="25">
        <f t="shared" si="1989"/>
        <v>0</v>
      </c>
      <c r="AV1301" s="25">
        <f t="shared" si="1990"/>
        <v>0</v>
      </c>
      <c r="AW1301" s="25">
        <f t="shared" si="1990"/>
        <v>0</v>
      </c>
      <c r="AX1301" s="25">
        <f t="shared" si="1990"/>
        <v>0</v>
      </c>
      <c r="AY1301" s="25">
        <f t="shared" si="1991"/>
        <v>0</v>
      </c>
      <c r="AZ1301" s="25">
        <f t="shared" si="1991"/>
        <v>0</v>
      </c>
      <c r="BA1301" s="25">
        <f t="shared" si="1991"/>
        <v>0</v>
      </c>
      <c r="BB1301" s="30"/>
      <c r="BC1301" s="30"/>
      <c r="BD1301" s="30"/>
      <c r="BE1301" s="25">
        <f t="shared" si="1992"/>
        <v>0</v>
      </c>
      <c r="BF1301" s="25">
        <f t="shared" si="1993"/>
        <v>0</v>
      </c>
      <c r="BG1301" s="25">
        <f t="shared" si="1994"/>
        <v>0</v>
      </c>
      <c r="BH1301" s="25">
        <f t="shared" si="1995"/>
        <v>0</v>
      </c>
      <c r="BI1301" s="25">
        <f t="shared" si="1996"/>
        <v>0</v>
      </c>
      <c r="BJ1301" s="25">
        <f t="shared" si="1997"/>
        <v>0</v>
      </c>
      <c r="BK1301" s="25">
        <f t="shared" si="1998"/>
        <v>0</v>
      </c>
      <c r="BL1301" s="25">
        <f t="shared" si="1999"/>
        <v>0</v>
      </c>
      <c r="BM1301" s="25">
        <f t="shared" si="2000"/>
        <v>0</v>
      </c>
      <c r="BN1301" s="25">
        <f t="shared" si="2001"/>
        <v>0</v>
      </c>
      <c r="BO1301" s="25">
        <f t="shared" si="2002"/>
        <v>0</v>
      </c>
      <c r="BP1301" s="25">
        <f t="shared" si="2003"/>
        <v>0</v>
      </c>
      <c r="BQ1301" s="25">
        <f t="shared" si="2004"/>
        <v>0</v>
      </c>
      <c r="BR1301" s="25">
        <f t="shared" si="2004"/>
        <v>0</v>
      </c>
      <c r="BS1301" s="25">
        <f t="shared" si="2004"/>
        <v>0</v>
      </c>
      <c r="BT1301" s="25">
        <f t="shared" si="2005"/>
        <v>0</v>
      </c>
      <c r="BU1301" s="25">
        <f t="shared" si="2005"/>
        <v>0</v>
      </c>
      <c r="BV1301" s="25">
        <f t="shared" si="2005"/>
        <v>0</v>
      </c>
      <c r="BW1301" s="30"/>
      <c r="BX1301" s="30"/>
      <c r="BY1301" s="30"/>
      <c r="BZ1301" s="25">
        <f t="shared" si="2006"/>
        <v>0</v>
      </c>
      <c r="CA1301" s="25">
        <f t="shared" si="2007"/>
        <v>0</v>
      </c>
      <c r="CB1301" s="25">
        <f t="shared" si="2008"/>
        <v>0</v>
      </c>
      <c r="CC1301" s="25">
        <f t="shared" si="2009"/>
        <v>0</v>
      </c>
      <c r="CD1301" s="25">
        <f t="shared" si="2010"/>
        <v>0</v>
      </c>
      <c r="CE1301" s="25">
        <f t="shared" si="2011"/>
        <v>0</v>
      </c>
      <c r="CF1301" s="25">
        <f t="shared" si="2012"/>
        <v>0</v>
      </c>
      <c r="CG1301" s="25">
        <f t="shared" si="2013"/>
        <v>0</v>
      </c>
      <c r="CH1301" s="25">
        <f t="shared" si="2014"/>
        <v>0</v>
      </c>
      <c r="CI1301" s="25">
        <f t="shared" si="2015"/>
        <v>0</v>
      </c>
      <c r="CJ1301" s="25">
        <f t="shared" si="2016"/>
        <v>0</v>
      </c>
      <c r="CK1301" s="25">
        <f t="shared" si="2017"/>
        <v>0</v>
      </c>
      <c r="CL1301" s="25">
        <f t="shared" si="2018"/>
        <v>0</v>
      </c>
      <c r="CM1301" s="25">
        <f t="shared" si="2018"/>
        <v>0</v>
      </c>
      <c r="CN1301" s="25">
        <f t="shared" si="2018"/>
        <v>0</v>
      </c>
      <c r="CO1301" s="25">
        <f t="shared" si="2019"/>
        <v>0</v>
      </c>
      <c r="CP1301" s="25">
        <f t="shared" si="2019"/>
        <v>0</v>
      </c>
      <c r="CQ1301" s="25">
        <f t="shared" si="2019"/>
        <v>0</v>
      </c>
      <c r="CR1301" s="30"/>
      <c r="CS1301" s="30"/>
      <c r="CT1301" s="30"/>
      <c r="CU1301" s="25">
        <f t="shared" si="2020"/>
        <v>0</v>
      </c>
      <c r="CV1301" s="25">
        <f t="shared" si="2021"/>
        <v>0</v>
      </c>
      <c r="CW1301" s="25">
        <f t="shared" si="2022"/>
        <v>0</v>
      </c>
      <c r="CX1301" s="25">
        <f t="shared" si="2023"/>
        <v>0</v>
      </c>
      <c r="CY1301" s="25">
        <f t="shared" si="2024"/>
        <v>0</v>
      </c>
      <c r="CZ1301" s="25">
        <f t="shared" si="2025"/>
        <v>0</v>
      </c>
      <c r="DA1301" s="25">
        <f t="shared" si="2026"/>
        <v>0</v>
      </c>
      <c r="DB1301" s="25">
        <f t="shared" si="2027"/>
        <v>0</v>
      </c>
      <c r="DC1301" s="25">
        <f t="shared" si="2028"/>
        <v>0</v>
      </c>
      <c r="DD1301" s="25">
        <f t="shared" si="2029"/>
        <v>0</v>
      </c>
      <c r="DE1301" s="25">
        <f t="shared" si="2030"/>
        <v>0</v>
      </c>
      <c r="DF1301" s="25">
        <f t="shared" si="2031"/>
        <v>0</v>
      </c>
      <c r="DG1301" s="25">
        <f t="shared" si="2032"/>
        <v>0</v>
      </c>
      <c r="DH1301" s="25">
        <f t="shared" si="2032"/>
        <v>0</v>
      </c>
      <c r="DI1301" s="25">
        <f t="shared" si="2032"/>
        <v>0</v>
      </c>
      <c r="DJ1301" s="25">
        <f t="shared" si="2033"/>
        <v>0</v>
      </c>
      <c r="DK1301" s="25">
        <f t="shared" si="2033"/>
        <v>0</v>
      </c>
      <c r="DL1301" s="25">
        <f t="shared" si="2033"/>
        <v>0</v>
      </c>
      <c r="DM1301" s="30"/>
      <c r="DN1301" s="30"/>
      <c r="DO1301" s="30"/>
      <c r="DP1301" s="25">
        <f t="shared" si="2034"/>
        <v>0</v>
      </c>
      <c r="DQ1301" s="25">
        <f t="shared" si="2035"/>
        <v>0</v>
      </c>
      <c r="DR1301" s="25">
        <f t="shared" si="2036"/>
        <v>0</v>
      </c>
      <c r="DS1301" s="25">
        <f t="shared" si="2037"/>
        <v>0</v>
      </c>
      <c r="DT1301" s="25">
        <f t="shared" si="2038"/>
        <v>0</v>
      </c>
      <c r="DU1301" s="25">
        <f t="shared" si="2039"/>
        <v>0</v>
      </c>
      <c r="DV1301" s="25">
        <f t="shared" si="2040"/>
        <v>0</v>
      </c>
      <c r="DW1301" s="25">
        <f t="shared" si="2041"/>
        <v>0</v>
      </c>
      <c r="DX1301" s="25">
        <f t="shared" si="2042"/>
        <v>0</v>
      </c>
      <c r="DY1301" s="25">
        <f t="shared" si="2043"/>
        <v>0</v>
      </c>
      <c r="DZ1301" s="25">
        <f t="shared" si="2044"/>
        <v>0</v>
      </c>
      <c r="EA1301" s="25">
        <f t="shared" si="2045"/>
        <v>0</v>
      </c>
      <c r="EB1301" s="25">
        <f t="shared" si="2046"/>
        <v>0</v>
      </c>
      <c r="EC1301" s="25">
        <f t="shared" si="2046"/>
        <v>0</v>
      </c>
      <c r="ED1301" s="25">
        <f t="shared" si="2046"/>
        <v>0</v>
      </c>
      <c r="EE1301" s="25">
        <f t="shared" si="2047"/>
        <v>0</v>
      </c>
      <c r="EF1301" s="25">
        <f t="shared" si="2047"/>
        <v>0</v>
      </c>
      <c r="EG1301" s="25">
        <f t="shared" si="2047"/>
        <v>0</v>
      </c>
      <c r="EH1301" s="30"/>
      <c r="EI1301" s="30"/>
      <c r="EJ1301" s="30"/>
      <c r="EK1301" s="25">
        <f t="shared" si="2048"/>
        <v>0</v>
      </c>
      <c r="EL1301" s="25">
        <f t="shared" si="2049"/>
        <v>0</v>
      </c>
      <c r="EM1301" s="25">
        <f t="shared" si="2050"/>
        <v>0</v>
      </c>
      <c r="EN1301" s="25">
        <f t="shared" si="2051"/>
        <v>0</v>
      </c>
      <c r="EO1301" s="25">
        <f t="shared" si="2052"/>
        <v>0</v>
      </c>
      <c r="EP1301" s="25">
        <f t="shared" si="2053"/>
        <v>0</v>
      </c>
      <c r="EQ1301" s="25">
        <f t="shared" si="2054"/>
        <v>0</v>
      </c>
      <c r="ER1301" s="25">
        <f t="shared" si="2055"/>
        <v>0</v>
      </c>
      <c r="ES1301" s="25">
        <f t="shared" si="2056"/>
        <v>0</v>
      </c>
      <c r="ET1301" s="25">
        <f t="shared" si="2057"/>
        <v>0</v>
      </c>
      <c r="EU1301" s="25">
        <f t="shared" si="2058"/>
        <v>0</v>
      </c>
      <c r="EV1301" s="25">
        <f t="shared" si="2059"/>
        <v>0</v>
      </c>
      <c r="EW1301" s="25">
        <f t="shared" si="2060"/>
        <v>0</v>
      </c>
      <c r="EX1301" s="25">
        <f t="shared" si="2060"/>
        <v>0</v>
      </c>
      <c r="EY1301" s="25">
        <f t="shared" si="2060"/>
        <v>0</v>
      </c>
      <c r="EZ1301" s="25">
        <f t="shared" si="2061"/>
        <v>0</v>
      </c>
      <c r="FA1301" s="25">
        <f t="shared" si="2061"/>
        <v>0</v>
      </c>
      <c r="FB1301" s="25">
        <f t="shared" si="2061"/>
        <v>0</v>
      </c>
      <c r="FC1301" s="30"/>
      <c r="FD1301" s="30"/>
      <c r="FE1301" s="30"/>
      <c r="FF1301" s="25">
        <f t="shared" si="2062"/>
        <v>0</v>
      </c>
      <c r="FG1301" s="25">
        <f t="shared" si="2063"/>
        <v>0</v>
      </c>
      <c r="FH1301" s="25">
        <f t="shared" si="2064"/>
        <v>0</v>
      </c>
      <c r="FI1301" s="25">
        <f t="shared" si="2065"/>
        <v>0</v>
      </c>
      <c r="FJ1301" s="25">
        <f t="shared" si="2066"/>
        <v>0</v>
      </c>
      <c r="FK1301" s="25">
        <f t="shared" si="2067"/>
        <v>0</v>
      </c>
      <c r="FL1301" s="25">
        <f t="shared" si="2068"/>
        <v>0</v>
      </c>
      <c r="FM1301" s="25">
        <f t="shared" si="2069"/>
        <v>0</v>
      </c>
      <c r="FN1301" s="25">
        <f t="shared" si="2070"/>
        <v>0</v>
      </c>
      <c r="FO1301" s="25">
        <f t="shared" si="2071"/>
        <v>0</v>
      </c>
      <c r="FP1301" s="25">
        <f t="shared" si="2072"/>
        <v>0</v>
      </c>
      <c r="FQ1301" s="25">
        <f t="shared" si="2073"/>
        <v>0</v>
      </c>
      <c r="FR1301" s="25">
        <f t="shared" si="2074"/>
        <v>0</v>
      </c>
      <c r="FS1301" s="25">
        <f t="shared" si="2074"/>
        <v>0</v>
      </c>
      <c r="FT1301" s="25">
        <f t="shared" si="2074"/>
        <v>0</v>
      </c>
      <c r="FU1301" s="25">
        <f t="shared" si="2075"/>
        <v>0</v>
      </c>
      <c r="FV1301" s="25">
        <f t="shared" si="2075"/>
        <v>0</v>
      </c>
      <c r="FW1301" s="25">
        <f t="shared" si="2075"/>
        <v>0</v>
      </c>
      <c r="FX1301" s="30"/>
      <c r="FY1301" s="30"/>
      <c r="FZ1301" s="30"/>
      <c r="GA1301" s="25">
        <f t="shared" si="2076"/>
        <v>0</v>
      </c>
      <c r="GB1301" s="25">
        <f t="shared" si="2077"/>
        <v>0</v>
      </c>
      <c r="GC1301" s="25">
        <f t="shared" si="2078"/>
        <v>0</v>
      </c>
      <c r="GD1301" s="25">
        <f t="shared" si="2079"/>
        <v>0</v>
      </c>
      <c r="GE1301" s="25">
        <f t="shared" si="2080"/>
        <v>0</v>
      </c>
      <c r="GF1301" s="25">
        <f t="shared" si="2081"/>
        <v>0</v>
      </c>
      <c r="GG1301" s="25">
        <f t="shared" si="2082"/>
        <v>0</v>
      </c>
      <c r="GH1301" s="25">
        <f t="shared" si="2083"/>
        <v>0</v>
      </c>
      <c r="GI1301" s="25">
        <f t="shared" si="2084"/>
        <v>0</v>
      </c>
      <c r="GJ1301" s="25">
        <f t="shared" si="2085"/>
        <v>0</v>
      </c>
      <c r="GK1301" s="25">
        <f t="shared" si="2086"/>
        <v>0</v>
      </c>
      <c r="GL1301" s="25">
        <f t="shared" si="2087"/>
        <v>0</v>
      </c>
      <c r="GM1301" s="25">
        <f t="shared" si="2088"/>
        <v>0</v>
      </c>
      <c r="GN1301" s="25">
        <f t="shared" si="2088"/>
        <v>0</v>
      </c>
      <c r="GO1301" s="25">
        <f t="shared" si="2088"/>
        <v>0</v>
      </c>
      <c r="GP1301" s="25">
        <f t="shared" si="2089"/>
        <v>0</v>
      </c>
      <c r="GQ1301" s="25">
        <f t="shared" si="2089"/>
        <v>0</v>
      </c>
      <c r="GR1301" s="25">
        <f t="shared" si="2089"/>
        <v>0</v>
      </c>
      <c r="GS1301" s="30"/>
      <c r="GT1301" s="30"/>
      <c r="GU1301" s="30"/>
      <c r="GV1301" s="25">
        <f t="shared" si="2090"/>
        <v>0</v>
      </c>
      <c r="GW1301" s="25">
        <f t="shared" si="2091"/>
        <v>0</v>
      </c>
      <c r="GX1301" s="25">
        <f t="shared" si="2092"/>
        <v>0</v>
      </c>
      <c r="GY1301" s="25">
        <f t="shared" si="2093"/>
        <v>0</v>
      </c>
      <c r="GZ1301" s="25">
        <f t="shared" si="2094"/>
        <v>0</v>
      </c>
      <c r="HA1301" s="25">
        <f t="shared" si="2095"/>
        <v>0</v>
      </c>
      <c r="HB1301" s="25">
        <f t="shared" si="2096"/>
        <v>0</v>
      </c>
      <c r="HC1301" s="25">
        <f t="shared" si="2097"/>
        <v>0</v>
      </c>
      <c r="HD1301" s="25">
        <f t="shared" si="2098"/>
        <v>0</v>
      </c>
      <c r="HE1301" s="25">
        <f t="shared" si="2099"/>
        <v>0</v>
      </c>
      <c r="HF1301" s="25">
        <f t="shared" si="2100"/>
        <v>0</v>
      </c>
      <c r="HG1301" s="25">
        <f t="shared" si="2101"/>
        <v>0</v>
      </c>
      <c r="HH1301" s="25">
        <f t="shared" si="2102"/>
        <v>0</v>
      </c>
      <c r="HI1301" s="25">
        <f t="shared" si="2102"/>
        <v>0</v>
      </c>
      <c r="HJ1301" s="25">
        <f t="shared" si="2102"/>
        <v>0</v>
      </c>
      <c r="HK1301" s="25">
        <f t="shared" si="2103"/>
        <v>0</v>
      </c>
      <c r="HL1301" s="25">
        <f t="shared" si="2103"/>
        <v>0</v>
      </c>
      <c r="HM1301" s="25">
        <f t="shared" si="2103"/>
        <v>0</v>
      </c>
      <c r="HN1301" s="30"/>
      <c r="HO1301" s="30"/>
      <c r="HP1301" s="30"/>
      <c r="HQ1301" s="25">
        <f t="shared" si="2104"/>
        <v>0</v>
      </c>
      <c r="HR1301" s="25">
        <f t="shared" si="2105"/>
        <v>0</v>
      </c>
      <c r="HS1301" s="25">
        <f t="shared" si="2106"/>
        <v>0</v>
      </c>
      <c r="HT1301" s="25">
        <f t="shared" si="2107"/>
        <v>0</v>
      </c>
      <c r="HU1301" s="25">
        <f t="shared" si="2108"/>
        <v>0</v>
      </c>
      <c r="HV1301" s="25">
        <f t="shared" si="2109"/>
        <v>0</v>
      </c>
      <c r="HW1301" s="25">
        <f t="shared" si="2110"/>
        <v>0</v>
      </c>
      <c r="HX1301" s="25">
        <f t="shared" si="2111"/>
        <v>0</v>
      </c>
      <c r="HY1301" s="25">
        <f t="shared" si="2112"/>
        <v>0</v>
      </c>
      <c r="HZ1301" s="25">
        <f t="shared" si="2113"/>
        <v>0</v>
      </c>
      <c r="IA1301" s="25">
        <f t="shared" si="2114"/>
        <v>0</v>
      </c>
      <c r="IB1301" s="25">
        <f t="shared" si="2115"/>
        <v>0</v>
      </c>
      <c r="IC1301" s="25">
        <f t="shared" si="2116"/>
        <v>0</v>
      </c>
      <c r="ID1301" s="25">
        <f t="shared" si="2116"/>
        <v>0</v>
      </c>
      <c r="IE1301" s="25">
        <f t="shared" si="2116"/>
        <v>0</v>
      </c>
      <c r="IF1301" s="25">
        <f t="shared" si="2117"/>
        <v>0</v>
      </c>
      <c r="IG1301" s="25">
        <f t="shared" si="2117"/>
        <v>0</v>
      </c>
      <c r="IH1301" s="25">
        <f t="shared" si="2117"/>
        <v>0</v>
      </c>
      <c r="II1301" s="30"/>
      <c r="IJ1301" s="30"/>
      <c r="IK1301" s="30"/>
      <c r="IL1301" s="25">
        <f t="shared" si="2118"/>
        <v>0</v>
      </c>
      <c r="IM1301" s="25">
        <f t="shared" si="2119"/>
        <v>0</v>
      </c>
      <c r="IN1301" s="25">
        <f t="shared" si="2120"/>
        <v>0</v>
      </c>
      <c r="IO1301" s="25">
        <f t="shared" si="2121"/>
        <v>0</v>
      </c>
      <c r="IP1301" s="25">
        <f t="shared" si="2122"/>
        <v>0</v>
      </c>
      <c r="IQ1301" s="25">
        <f t="shared" si="2123"/>
        <v>0</v>
      </c>
      <c r="IR1301" s="25">
        <f t="shared" si="2124"/>
        <v>0</v>
      </c>
      <c r="IS1301" s="25">
        <f t="shared" si="2125"/>
        <v>0</v>
      </c>
      <c r="IT1301" s="25">
        <f t="shared" si="2126"/>
        <v>0</v>
      </c>
      <c r="IU1301" s="25">
        <f t="shared" si="2127"/>
        <v>0</v>
      </c>
      <c r="IV1301" s="25">
        <f t="shared" si="2128"/>
        <v>0</v>
      </c>
      <c r="IW1301" s="25">
        <f t="shared" si="2129"/>
        <v>0</v>
      </c>
      <c r="IX1301" s="25">
        <f t="shared" si="2130"/>
        <v>0</v>
      </c>
      <c r="IY1301" s="25">
        <f t="shared" si="2130"/>
        <v>0</v>
      </c>
      <c r="IZ1301" s="25">
        <f t="shared" si="2130"/>
        <v>0</v>
      </c>
      <c r="JA1301" s="25">
        <f t="shared" si="2131"/>
        <v>0</v>
      </c>
      <c r="JB1301" s="25">
        <f t="shared" si="2131"/>
        <v>0</v>
      </c>
      <c r="JC1301" s="25">
        <f t="shared" si="2131"/>
        <v>0</v>
      </c>
      <c r="JD1301" s="30"/>
      <c r="JE1301" s="30"/>
      <c r="JF1301" s="30"/>
      <c r="JG1301" s="25">
        <f t="shared" si="2132"/>
        <v>0</v>
      </c>
      <c r="JH1301" s="25">
        <f t="shared" si="2133"/>
        <v>0</v>
      </c>
      <c r="JI1301" s="25">
        <f t="shared" si="2134"/>
        <v>0</v>
      </c>
      <c r="JJ1301" s="25">
        <f t="shared" si="2135"/>
        <v>0</v>
      </c>
      <c r="JK1301" s="25">
        <f t="shared" si="2136"/>
        <v>0</v>
      </c>
      <c r="JL1301" s="25">
        <f t="shared" si="2137"/>
        <v>0</v>
      </c>
      <c r="JM1301" s="25">
        <f t="shared" si="2138"/>
        <v>0</v>
      </c>
      <c r="JN1301" s="25">
        <f t="shared" si="2139"/>
        <v>0</v>
      </c>
      <c r="JO1301" s="25">
        <f t="shared" si="2140"/>
        <v>0</v>
      </c>
      <c r="JP1301" s="25">
        <f t="shared" si="2141"/>
        <v>0</v>
      </c>
      <c r="JQ1301" s="25">
        <f t="shared" si="2142"/>
        <v>0</v>
      </c>
      <c r="JR1301" s="25">
        <f t="shared" si="2143"/>
        <v>0</v>
      </c>
      <c r="JS1301" s="25">
        <f t="shared" si="2144"/>
        <v>0</v>
      </c>
      <c r="JT1301" s="25">
        <f t="shared" si="2144"/>
        <v>0</v>
      </c>
      <c r="JU1301" s="25">
        <f t="shared" si="2144"/>
        <v>0</v>
      </c>
      <c r="JV1301" s="25">
        <f t="shared" si="2145"/>
        <v>0</v>
      </c>
      <c r="JW1301" s="25">
        <f t="shared" si="2145"/>
        <v>0</v>
      </c>
      <c r="JX1301" s="25">
        <f t="shared" si="2145"/>
        <v>0</v>
      </c>
      <c r="JY1301" s="30"/>
      <c r="JZ1301" s="30"/>
      <c r="KA1301" s="30"/>
      <c r="KB1301" s="25">
        <f t="shared" si="2146"/>
        <v>0</v>
      </c>
      <c r="KC1301" s="25">
        <f t="shared" si="2147"/>
        <v>0</v>
      </c>
      <c r="KD1301" s="25">
        <f t="shared" si="2148"/>
        <v>0</v>
      </c>
      <c r="KE1301" s="25">
        <f t="shared" si="2149"/>
        <v>0</v>
      </c>
      <c r="KF1301" s="25">
        <f t="shared" si="2150"/>
        <v>0</v>
      </c>
      <c r="KG1301" s="25">
        <f t="shared" si="2151"/>
        <v>0</v>
      </c>
      <c r="KH1301" s="25">
        <f t="shared" si="2152"/>
        <v>0</v>
      </c>
      <c r="KI1301" s="25">
        <f t="shared" si="2153"/>
        <v>0</v>
      </c>
      <c r="KJ1301" s="25">
        <f t="shared" si="2154"/>
        <v>0</v>
      </c>
      <c r="KK1301" s="25">
        <f t="shared" si="2155"/>
        <v>0</v>
      </c>
      <c r="KL1301" s="25">
        <f t="shared" si="2156"/>
        <v>0</v>
      </c>
      <c r="KM1301" s="25">
        <f t="shared" si="2157"/>
        <v>0</v>
      </c>
      <c r="KN1301" s="25">
        <f t="shared" si="2158"/>
        <v>0</v>
      </c>
      <c r="KO1301" s="25">
        <f t="shared" si="2158"/>
        <v>0</v>
      </c>
      <c r="KP1301" s="25">
        <f t="shared" si="2158"/>
        <v>0</v>
      </c>
      <c r="KQ1301" s="25">
        <f t="shared" si="2159"/>
        <v>0</v>
      </c>
      <c r="KR1301" s="25">
        <f t="shared" si="2159"/>
        <v>0</v>
      </c>
      <c r="KS1301" s="25">
        <f t="shared" si="2159"/>
        <v>0</v>
      </c>
      <c r="KT1301" s="30"/>
      <c r="KU1301" s="30"/>
      <c r="KV1301" s="30"/>
      <c r="KW1301" s="25">
        <f t="shared" si="2160"/>
        <v>0</v>
      </c>
      <c r="KX1301" s="25">
        <f t="shared" si="2161"/>
        <v>0</v>
      </c>
      <c r="KY1301" s="25">
        <f t="shared" si="2162"/>
        <v>0</v>
      </c>
      <c r="KZ1301" s="25">
        <f t="shared" si="2163"/>
        <v>0</v>
      </c>
      <c r="LA1301" s="25">
        <f t="shared" si="2164"/>
        <v>0</v>
      </c>
      <c r="LB1301" s="25">
        <f t="shared" si="2165"/>
        <v>0</v>
      </c>
      <c r="LC1301" s="25">
        <f t="shared" si="2166"/>
        <v>0</v>
      </c>
      <c r="LD1301" s="25">
        <f t="shared" si="2167"/>
        <v>0</v>
      </c>
      <c r="LE1301" s="25">
        <f t="shared" si="2168"/>
        <v>0</v>
      </c>
      <c r="LF1301" s="25">
        <f t="shared" si="2169"/>
        <v>0</v>
      </c>
      <c r="LG1301" s="25">
        <f t="shared" si="2170"/>
        <v>0</v>
      </c>
      <c r="LH1301" s="25">
        <f t="shared" si="2171"/>
        <v>0</v>
      </c>
      <c r="LI1301" s="25">
        <f t="shared" si="2172"/>
        <v>0</v>
      </c>
      <c r="LJ1301" s="25">
        <f t="shared" si="2172"/>
        <v>0</v>
      </c>
      <c r="LK1301" s="25">
        <f t="shared" si="2172"/>
        <v>0</v>
      </c>
      <c r="LL1301" s="25">
        <f t="shared" si="2173"/>
        <v>0</v>
      </c>
      <c r="LM1301" s="25">
        <f t="shared" si="2173"/>
        <v>0</v>
      </c>
      <c r="LN1301" s="25">
        <f t="shared" si="2173"/>
        <v>0</v>
      </c>
      <c r="LO1301" s="30"/>
      <c r="LP1301" s="30"/>
      <c r="LQ1301" s="30"/>
      <c r="LR1301" s="25">
        <f t="shared" si="2174"/>
        <v>0</v>
      </c>
      <c r="LS1301" s="25">
        <f t="shared" si="2175"/>
        <v>0</v>
      </c>
      <c r="LT1301" s="25">
        <f t="shared" si="2176"/>
        <v>0</v>
      </c>
      <c r="LU1301" s="25">
        <f t="shared" si="2177"/>
        <v>0</v>
      </c>
      <c r="LV1301" s="25">
        <f t="shared" si="2178"/>
        <v>0</v>
      </c>
      <c r="LW1301" s="25">
        <f t="shared" si="2179"/>
        <v>0</v>
      </c>
      <c r="LX1301" s="25">
        <f t="shared" si="2180"/>
        <v>0</v>
      </c>
      <c r="LY1301" s="25">
        <f t="shared" si="2181"/>
        <v>0</v>
      </c>
      <c r="LZ1301" s="25">
        <f t="shared" si="2182"/>
        <v>0</v>
      </c>
      <c r="MA1301" s="25">
        <f t="shared" si="2183"/>
        <v>0</v>
      </c>
      <c r="MB1301" s="25">
        <f t="shared" si="2184"/>
        <v>0</v>
      </c>
      <c r="MC1301" s="25">
        <f t="shared" si="2185"/>
        <v>0</v>
      </c>
      <c r="MD1301" s="25">
        <f t="shared" si="2186"/>
        <v>0</v>
      </c>
      <c r="ME1301" s="25">
        <f t="shared" si="2186"/>
        <v>0</v>
      </c>
      <c r="MF1301" s="25">
        <f t="shared" si="2186"/>
        <v>0</v>
      </c>
      <c r="MG1301" s="25">
        <f t="shared" si="2187"/>
        <v>0</v>
      </c>
      <c r="MH1301" s="25">
        <f t="shared" si="2187"/>
        <v>0</v>
      </c>
      <c r="MI1301" s="25">
        <f t="shared" si="2187"/>
        <v>0</v>
      </c>
      <c r="MJ1301" s="30"/>
      <c r="MK1301" s="30"/>
      <c r="ML1301" s="30"/>
      <c r="MM1301" s="25">
        <f t="shared" si="2188"/>
        <v>0</v>
      </c>
      <c r="MN1301" s="25">
        <f t="shared" si="2189"/>
        <v>0</v>
      </c>
      <c r="MO1301" s="25">
        <f t="shared" si="2190"/>
        <v>0</v>
      </c>
      <c r="MP1301" s="25">
        <f t="shared" si="2191"/>
        <v>0</v>
      </c>
      <c r="MQ1301" s="25">
        <f t="shared" si="2192"/>
        <v>0</v>
      </c>
      <c r="MR1301" s="25">
        <f t="shared" si="2193"/>
        <v>0</v>
      </c>
      <c r="MS1301" s="25">
        <f t="shared" si="2194"/>
        <v>0</v>
      </c>
      <c r="MT1301" s="25">
        <f t="shared" si="2195"/>
        <v>0</v>
      </c>
      <c r="MU1301" s="25">
        <f t="shared" si="2196"/>
        <v>0</v>
      </c>
      <c r="MV1301" s="25">
        <f t="shared" si="2197"/>
        <v>0</v>
      </c>
      <c r="MW1301" s="25">
        <f t="shared" si="2198"/>
        <v>0</v>
      </c>
      <c r="MX1301" s="25">
        <f t="shared" si="2199"/>
        <v>0</v>
      </c>
      <c r="MY1301" s="25">
        <f t="shared" si="2200"/>
        <v>0</v>
      </c>
      <c r="MZ1301" s="25">
        <f t="shared" si="2200"/>
        <v>0</v>
      </c>
      <c r="NA1301" s="25">
        <f t="shared" si="2200"/>
        <v>0</v>
      </c>
      <c r="NB1301" s="25">
        <f t="shared" si="2201"/>
        <v>0</v>
      </c>
      <c r="NC1301" s="25">
        <f t="shared" si="2201"/>
        <v>0</v>
      </c>
      <c r="ND1301" s="25">
        <f t="shared" si="2201"/>
        <v>0</v>
      </c>
      <c r="NE1301" s="30"/>
      <c r="NF1301" s="30"/>
      <c r="NG1301" s="30"/>
      <c r="NH1301" s="25">
        <f t="shared" si="2202"/>
        <v>0</v>
      </c>
      <c r="NI1301" s="25">
        <f t="shared" si="2203"/>
        <v>0</v>
      </c>
      <c r="NJ1301" s="25">
        <f t="shared" si="2204"/>
        <v>0</v>
      </c>
      <c r="NK1301" s="25">
        <f t="shared" si="2205"/>
        <v>0</v>
      </c>
      <c r="NL1301" s="25">
        <f t="shared" si="2206"/>
        <v>0</v>
      </c>
      <c r="NM1301" s="25">
        <f t="shared" si="2207"/>
        <v>0</v>
      </c>
      <c r="NN1301" s="25">
        <f t="shared" si="2208"/>
        <v>0</v>
      </c>
      <c r="NO1301" s="25">
        <f t="shared" si="2209"/>
        <v>0</v>
      </c>
      <c r="NP1301" s="25">
        <f t="shared" si="2210"/>
        <v>0</v>
      </c>
      <c r="NQ1301" s="25">
        <f t="shared" si="2211"/>
        <v>0</v>
      </c>
      <c r="NR1301" s="25">
        <f t="shared" si="2212"/>
        <v>0</v>
      </c>
      <c r="NS1301" s="25">
        <f t="shared" si="2213"/>
        <v>0</v>
      </c>
      <c r="NT1301" s="25">
        <f t="shared" si="2214"/>
        <v>0</v>
      </c>
      <c r="NU1301" s="25">
        <f t="shared" si="2214"/>
        <v>0</v>
      </c>
      <c r="NV1301" s="25">
        <f t="shared" si="2214"/>
        <v>0</v>
      </c>
      <c r="NW1301" s="25">
        <f t="shared" si="2215"/>
        <v>0</v>
      </c>
      <c r="NX1301" s="25">
        <f t="shared" si="2215"/>
        <v>0</v>
      </c>
      <c r="NY1301" s="25">
        <f t="shared" si="2215"/>
        <v>0</v>
      </c>
      <c r="NZ1301" s="30"/>
      <c r="OA1301" s="30"/>
      <c r="OB1301" s="30"/>
      <c r="OC1301" s="25">
        <f t="shared" si="2216"/>
        <v>0</v>
      </c>
      <c r="OD1301" s="25">
        <f t="shared" si="2217"/>
        <v>0</v>
      </c>
      <c r="OE1301" s="25">
        <f t="shared" si="2218"/>
        <v>0</v>
      </c>
      <c r="OF1301" s="25">
        <f t="shared" si="2219"/>
        <v>0</v>
      </c>
      <c r="OG1301" s="25">
        <f t="shared" si="2220"/>
        <v>0</v>
      </c>
      <c r="OH1301" s="25">
        <f t="shared" si="2221"/>
        <v>0</v>
      </c>
      <c r="OI1301" s="25">
        <f t="shared" si="2222"/>
        <v>0</v>
      </c>
      <c r="OJ1301" s="25">
        <f t="shared" si="2223"/>
        <v>0</v>
      </c>
      <c r="OK1301" s="25">
        <f t="shared" si="2224"/>
        <v>0</v>
      </c>
      <c r="OL1301" s="25">
        <f t="shared" si="2225"/>
        <v>0</v>
      </c>
      <c r="OM1301" s="25">
        <f t="shared" si="2226"/>
        <v>0</v>
      </c>
      <c r="ON1301" s="25">
        <f t="shared" si="2227"/>
        <v>0</v>
      </c>
      <c r="OO1301" s="25">
        <f t="shared" si="2228"/>
        <v>0</v>
      </c>
      <c r="OP1301" s="25">
        <f t="shared" si="2228"/>
        <v>0</v>
      </c>
      <c r="OQ1301" s="25">
        <f t="shared" si="2228"/>
        <v>0</v>
      </c>
      <c r="OR1301" s="25">
        <f t="shared" si="2229"/>
        <v>0</v>
      </c>
      <c r="OS1301" s="25">
        <f t="shared" si="2229"/>
        <v>0</v>
      </c>
      <c r="OT1301" s="25">
        <f t="shared" si="2229"/>
        <v>0</v>
      </c>
      <c r="OU1301" s="30"/>
      <c r="OV1301" s="30"/>
      <c r="OW1301" s="30"/>
      <c r="OX1301" s="25">
        <f t="shared" si="2230"/>
        <v>0</v>
      </c>
      <c r="OY1301" s="25">
        <f t="shared" si="2231"/>
        <v>0</v>
      </c>
      <c r="OZ1301" s="25">
        <f t="shared" si="2232"/>
        <v>0</v>
      </c>
      <c r="PA1301" s="25">
        <f t="shared" si="2233"/>
        <v>0</v>
      </c>
      <c r="PB1301" s="25">
        <f t="shared" si="2234"/>
        <v>0</v>
      </c>
      <c r="PC1301" s="25">
        <f t="shared" si="2235"/>
        <v>0</v>
      </c>
      <c r="PD1301" s="25">
        <f t="shared" si="2236"/>
        <v>0</v>
      </c>
      <c r="PE1301" s="25">
        <f t="shared" si="2237"/>
        <v>0</v>
      </c>
      <c r="PF1301" s="25">
        <f t="shared" si="2238"/>
        <v>0</v>
      </c>
      <c r="PG1301" s="25">
        <f t="shared" si="2239"/>
        <v>0</v>
      </c>
      <c r="PH1301" s="25">
        <f t="shared" si="2240"/>
        <v>0</v>
      </c>
      <c r="PI1301" s="25">
        <f t="shared" si="2241"/>
        <v>0</v>
      </c>
      <c r="PJ1301" s="25">
        <f t="shared" si="2242"/>
        <v>0</v>
      </c>
      <c r="PK1301" s="25">
        <f t="shared" si="2242"/>
        <v>0</v>
      </c>
      <c r="PL1301" s="25">
        <f t="shared" si="2242"/>
        <v>0</v>
      </c>
      <c r="PM1301" s="25">
        <f t="shared" si="2243"/>
        <v>0</v>
      </c>
      <c r="PN1301" s="25">
        <f t="shared" si="2243"/>
        <v>0</v>
      </c>
      <c r="PO1301" s="25">
        <f t="shared" si="2243"/>
        <v>0</v>
      </c>
      <c r="PP1301" s="30"/>
      <c r="PQ1301" s="30"/>
      <c r="PR1301" s="30"/>
      <c r="PS1301" s="25">
        <f t="shared" si="2244"/>
        <v>0</v>
      </c>
      <c r="PT1301" s="25">
        <f t="shared" si="2245"/>
        <v>0</v>
      </c>
      <c r="PU1301" s="25">
        <f t="shared" si="2246"/>
        <v>0</v>
      </c>
      <c r="PV1301" s="25">
        <f t="shared" si="2247"/>
        <v>0</v>
      </c>
      <c r="PW1301" s="25">
        <f t="shared" si="2248"/>
        <v>0</v>
      </c>
      <c r="PX1301" s="25">
        <f t="shared" si="2249"/>
        <v>0</v>
      </c>
      <c r="PY1301" s="25">
        <f t="shared" si="2250"/>
        <v>0</v>
      </c>
      <c r="PZ1301" s="25">
        <f t="shared" si="2251"/>
        <v>0</v>
      </c>
      <c r="QA1301" s="25">
        <f t="shared" si="2252"/>
        <v>0</v>
      </c>
      <c r="QB1301" s="25">
        <f t="shared" si="2253"/>
        <v>0</v>
      </c>
      <c r="QC1301" s="25">
        <f t="shared" si="2254"/>
        <v>0</v>
      </c>
      <c r="QD1301" s="25">
        <f t="shared" si="2255"/>
        <v>0</v>
      </c>
      <c r="QE1301" s="25">
        <f t="shared" si="2256"/>
        <v>0</v>
      </c>
      <c r="QF1301" s="25">
        <f t="shared" si="2256"/>
        <v>0</v>
      </c>
      <c r="QG1301" s="25">
        <f t="shared" si="2256"/>
        <v>0</v>
      </c>
      <c r="QH1301" s="25">
        <f t="shared" si="2257"/>
        <v>0</v>
      </c>
      <c r="QI1301" s="25">
        <f t="shared" si="2257"/>
        <v>0</v>
      </c>
      <c r="QJ1301" s="25">
        <f t="shared" si="2257"/>
        <v>0</v>
      </c>
      <c r="QK1301" s="30"/>
      <c r="QL1301" s="30"/>
      <c r="QM1301" s="30"/>
      <c r="QN1301" s="25">
        <f t="shared" si="2258"/>
        <v>0</v>
      </c>
      <c r="QO1301" s="25">
        <f t="shared" si="2259"/>
        <v>0</v>
      </c>
      <c r="QP1301" s="25">
        <f t="shared" si="2260"/>
        <v>0</v>
      </c>
      <c r="QQ1301" s="25">
        <f t="shared" si="2261"/>
        <v>0</v>
      </c>
      <c r="QR1301" s="25">
        <f t="shared" si="2262"/>
        <v>0</v>
      </c>
      <c r="QS1301" s="25">
        <f t="shared" si="2263"/>
        <v>0</v>
      </c>
      <c r="QT1301" s="25">
        <f t="shared" si="2264"/>
        <v>0</v>
      </c>
      <c r="QU1301" s="25">
        <f t="shared" si="2265"/>
        <v>0</v>
      </c>
      <c r="QV1301" s="25">
        <f t="shared" si="2266"/>
        <v>0</v>
      </c>
      <c r="QW1301" s="25">
        <f t="shared" si="2267"/>
        <v>0</v>
      </c>
      <c r="QX1301" s="25">
        <f t="shared" si="2268"/>
        <v>0</v>
      </c>
      <c r="QY1301" s="25">
        <f t="shared" si="2269"/>
        <v>0</v>
      </c>
      <c r="QZ1301" s="25">
        <f t="shared" si="2270"/>
        <v>0</v>
      </c>
      <c r="RA1301" s="25">
        <f t="shared" si="2270"/>
        <v>0</v>
      </c>
      <c r="RB1301" s="25">
        <f t="shared" si="2270"/>
        <v>0</v>
      </c>
      <c r="RC1301" s="25">
        <f t="shared" si="2271"/>
        <v>0</v>
      </c>
      <c r="RD1301" s="25">
        <f t="shared" si="2271"/>
        <v>0</v>
      </c>
      <c r="RE1301" s="25">
        <f t="shared" si="2271"/>
        <v>0</v>
      </c>
      <c r="RF1301" s="30"/>
      <c r="RG1301" s="30"/>
      <c r="RH1301" s="30"/>
      <c r="RI1301" s="25">
        <f t="shared" si="2272"/>
        <v>0</v>
      </c>
      <c r="RJ1301" s="25">
        <f t="shared" si="2273"/>
        <v>0</v>
      </c>
      <c r="RK1301" s="25">
        <f t="shared" si="2274"/>
        <v>0</v>
      </c>
      <c r="RL1301" s="25">
        <f t="shared" si="2275"/>
        <v>0</v>
      </c>
      <c r="RM1301" s="25">
        <f t="shared" si="2276"/>
        <v>0</v>
      </c>
      <c r="RN1301" s="25">
        <f t="shared" si="2277"/>
        <v>0</v>
      </c>
      <c r="RO1301" s="25">
        <f t="shared" si="2278"/>
        <v>0</v>
      </c>
      <c r="RP1301" s="25">
        <f t="shared" si="2279"/>
        <v>0</v>
      </c>
      <c r="RQ1301" s="25">
        <f t="shared" si="2280"/>
        <v>0</v>
      </c>
      <c r="RR1301" s="25">
        <f t="shared" si="2281"/>
        <v>0</v>
      </c>
      <c r="RS1301" s="25">
        <f t="shared" si="2282"/>
        <v>0</v>
      </c>
      <c r="RT1301" s="25">
        <f t="shared" si="2283"/>
        <v>0</v>
      </c>
      <c r="RU1301" s="25">
        <f t="shared" si="2284"/>
        <v>0</v>
      </c>
      <c r="RV1301" s="25">
        <f t="shared" si="2284"/>
        <v>0</v>
      </c>
      <c r="RW1301" s="25">
        <f t="shared" si="2284"/>
        <v>0</v>
      </c>
      <c r="RX1301" s="25">
        <f t="shared" si="2285"/>
        <v>0</v>
      </c>
      <c r="RY1301" s="25">
        <f t="shared" si="2285"/>
        <v>0</v>
      </c>
      <c r="RZ1301" s="25">
        <f t="shared" si="2285"/>
        <v>0</v>
      </c>
      <c r="SA1301" s="30"/>
      <c r="SB1301" s="30"/>
      <c r="SC1301" s="30"/>
      <c r="SD1301" s="25">
        <f t="shared" si="2286"/>
        <v>0</v>
      </c>
      <c r="SE1301" s="25">
        <f t="shared" si="2287"/>
        <v>0</v>
      </c>
      <c r="SF1301" s="25">
        <f t="shared" si="2288"/>
        <v>0</v>
      </c>
      <c r="SG1301" s="25">
        <f t="shared" si="2289"/>
        <v>0</v>
      </c>
      <c r="SH1301" s="25">
        <f t="shared" si="2290"/>
        <v>0</v>
      </c>
      <c r="SI1301" s="25">
        <f t="shared" si="2291"/>
        <v>0</v>
      </c>
      <c r="SJ1301" s="25">
        <f t="shared" si="2292"/>
        <v>0</v>
      </c>
      <c r="SK1301" s="25">
        <f t="shared" si="2293"/>
        <v>0</v>
      </c>
      <c r="SL1301" s="25">
        <f t="shared" si="2294"/>
        <v>0</v>
      </c>
      <c r="SM1301" s="25">
        <f t="shared" si="2295"/>
        <v>0</v>
      </c>
      <c r="SN1301" s="25">
        <f t="shared" si="2296"/>
        <v>0</v>
      </c>
      <c r="SO1301" s="25">
        <f t="shared" si="2297"/>
        <v>0</v>
      </c>
      <c r="SP1301" s="25">
        <f t="shared" si="2298"/>
        <v>0</v>
      </c>
      <c r="SQ1301" s="25">
        <f t="shared" si="2298"/>
        <v>0</v>
      </c>
      <c r="SR1301" s="25">
        <f t="shared" si="2298"/>
        <v>0</v>
      </c>
      <c r="SS1301" s="25">
        <f t="shared" si="2299"/>
        <v>0</v>
      </c>
      <c r="ST1301" s="25">
        <f t="shared" si="2299"/>
        <v>0</v>
      </c>
      <c r="SU1301" s="25">
        <f t="shared" si="2299"/>
        <v>0</v>
      </c>
      <c r="SV1301" s="30"/>
      <c r="SW1301" s="30"/>
      <c r="SX1301" s="30"/>
      <c r="SY1301" s="25">
        <f t="shared" si="2300"/>
        <v>0</v>
      </c>
      <c r="SZ1301" s="25">
        <f t="shared" si="2301"/>
        <v>0</v>
      </c>
      <c r="TA1301" s="25">
        <f t="shared" si="2302"/>
        <v>0</v>
      </c>
      <c r="TB1301" s="25">
        <f t="shared" si="2303"/>
        <v>0</v>
      </c>
      <c r="TC1301" s="25">
        <f t="shared" si="2304"/>
        <v>0</v>
      </c>
      <c r="TD1301" s="25">
        <f t="shared" si="2305"/>
        <v>0</v>
      </c>
      <c r="TE1301" s="25">
        <f t="shared" si="2306"/>
        <v>0</v>
      </c>
      <c r="TF1301" s="25">
        <f t="shared" si="2307"/>
        <v>0</v>
      </c>
      <c r="TG1301" s="25">
        <f t="shared" si="2308"/>
        <v>0</v>
      </c>
      <c r="TH1301" s="25">
        <f t="shared" si="2309"/>
        <v>0</v>
      </c>
      <c r="TI1301" s="25">
        <f t="shared" si="2310"/>
        <v>0</v>
      </c>
      <c r="TJ1301" s="25">
        <f t="shared" si="2311"/>
        <v>0</v>
      </c>
      <c r="TK1301" s="25">
        <f t="shared" si="2312"/>
        <v>0</v>
      </c>
      <c r="TL1301" s="25">
        <f t="shared" si="2312"/>
        <v>0</v>
      </c>
      <c r="TM1301" s="25">
        <f t="shared" si="2312"/>
        <v>0</v>
      </c>
      <c r="TN1301" s="25">
        <f t="shared" si="2313"/>
        <v>0</v>
      </c>
      <c r="TO1301" s="25">
        <f t="shared" si="2313"/>
        <v>0</v>
      </c>
      <c r="TP1301" s="25">
        <f t="shared" si="2313"/>
        <v>0</v>
      </c>
      <c r="TQ1301" s="30"/>
      <c r="TR1301" s="30"/>
      <c r="TS1301" s="30"/>
      <c r="TT1301" s="25">
        <f t="shared" si="2314"/>
        <v>0</v>
      </c>
      <c r="TU1301" s="25">
        <f t="shared" si="2315"/>
        <v>0</v>
      </c>
      <c r="TV1301" s="25">
        <f t="shared" si="2316"/>
        <v>0</v>
      </c>
      <c r="TW1301" s="25">
        <f t="shared" si="2317"/>
        <v>0</v>
      </c>
      <c r="TX1301" s="25">
        <f t="shared" si="2318"/>
        <v>0</v>
      </c>
      <c r="TY1301" s="25">
        <f t="shared" si="2319"/>
        <v>0</v>
      </c>
      <c r="TZ1301" s="25">
        <f t="shared" si="2320"/>
        <v>0</v>
      </c>
      <c r="UA1301" s="25">
        <f t="shared" si="2321"/>
        <v>0</v>
      </c>
      <c r="UB1301" s="25">
        <f t="shared" si="2322"/>
        <v>0</v>
      </c>
      <c r="UC1301" s="25">
        <f t="shared" si="2323"/>
        <v>0</v>
      </c>
      <c r="UD1301" s="25">
        <f t="shared" si="2324"/>
        <v>0</v>
      </c>
      <c r="UE1301" s="25">
        <f t="shared" si="2325"/>
        <v>0</v>
      </c>
      <c r="UF1301" s="25">
        <f t="shared" si="2326"/>
        <v>0</v>
      </c>
      <c r="UG1301" s="25">
        <f t="shared" si="2326"/>
        <v>0</v>
      </c>
      <c r="UH1301" s="25">
        <f t="shared" si="2326"/>
        <v>0</v>
      </c>
      <c r="UI1301" s="25">
        <f t="shared" si="2327"/>
        <v>0</v>
      </c>
      <c r="UJ1301" s="25">
        <f t="shared" si="2327"/>
        <v>0</v>
      </c>
      <c r="UK1301" s="25">
        <f t="shared" si="2327"/>
        <v>0</v>
      </c>
      <c r="UL1301" s="30"/>
      <c r="UM1301" s="30"/>
      <c r="UN1301" s="30"/>
      <c r="UO1301" s="25">
        <f t="shared" si="2328"/>
        <v>0</v>
      </c>
      <c r="UP1301" s="25">
        <f t="shared" si="2329"/>
        <v>0</v>
      </c>
      <c r="UQ1301" s="25">
        <f t="shared" si="2330"/>
        <v>0</v>
      </c>
      <c r="UR1301" s="25">
        <f t="shared" si="2331"/>
        <v>0</v>
      </c>
      <c r="US1301" s="25">
        <f t="shared" si="2332"/>
        <v>0</v>
      </c>
      <c r="UT1301" s="25">
        <f t="shared" si="2333"/>
        <v>0</v>
      </c>
      <c r="UU1301" s="25">
        <f t="shared" si="2334"/>
        <v>0</v>
      </c>
      <c r="UV1301" s="25">
        <f t="shared" si="2335"/>
        <v>0</v>
      </c>
      <c r="UW1301" s="25">
        <f t="shared" si="2336"/>
        <v>0</v>
      </c>
      <c r="UX1301" s="25">
        <f t="shared" si="2337"/>
        <v>0</v>
      </c>
      <c r="UY1301" s="25">
        <f t="shared" si="2338"/>
        <v>0</v>
      </c>
      <c r="UZ1301" s="25">
        <f t="shared" si="2339"/>
        <v>0</v>
      </c>
      <c r="VA1301" s="25">
        <f t="shared" si="2340"/>
        <v>0</v>
      </c>
      <c r="VB1301" s="25">
        <f t="shared" si="2340"/>
        <v>0</v>
      </c>
      <c r="VC1301" s="25">
        <f t="shared" si="2340"/>
        <v>0</v>
      </c>
      <c r="VD1301" s="25">
        <f t="shared" si="2341"/>
        <v>0</v>
      </c>
      <c r="VE1301" s="25">
        <f t="shared" si="2341"/>
        <v>0</v>
      </c>
      <c r="VF1301" s="25">
        <f t="shared" si="2341"/>
        <v>0</v>
      </c>
      <c r="VG1301" s="30"/>
      <c r="VH1301" s="30"/>
      <c r="VI1301" s="30"/>
      <c r="VJ1301" s="25">
        <f t="shared" si="2342"/>
        <v>0</v>
      </c>
      <c r="VK1301" s="25">
        <f t="shared" si="2343"/>
        <v>0</v>
      </c>
      <c r="VL1301" s="25">
        <f t="shared" si="2344"/>
        <v>0</v>
      </c>
      <c r="VM1301" s="25">
        <f t="shared" si="2345"/>
        <v>0</v>
      </c>
      <c r="VN1301" s="25">
        <f t="shared" si="2346"/>
        <v>0</v>
      </c>
      <c r="VO1301" s="25">
        <f t="shared" si="2347"/>
        <v>0</v>
      </c>
      <c r="VP1301" s="25">
        <f t="shared" si="2348"/>
        <v>0</v>
      </c>
      <c r="VQ1301" s="25">
        <f t="shared" si="2349"/>
        <v>0</v>
      </c>
      <c r="VR1301" s="25">
        <f t="shared" si="2350"/>
        <v>0</v>
      </c>
      <c r="VS1301" s="25">
        <f t="shared" si="2351"/>
        <v>0</v>
      </c>
      <c r="VT1301" s="25">
        <f t="shared" si="2352"/>
        <v>0</v>
      </c>
      <c r="VU1301" s="25">
        <f t="shared" si="2353"/>
        <v>0</v>
      </c>
      <c r="VV1301" s="25">
        <f t="shared" si="2354"/>
        <v>0</v>
      </c>
      <c r="VW1301" s="25">
        <f t="shared" si="2354"/>
        <v>0</v>
      </c>
      <c r="VX1301" s="25">
        <f t="shared" si="2354"/>
        <v>0</v>
      </c>
      <c r="VY1301" s="25">
        <f t="shared" si="2355"/>
        <v>0</v>
      </c>
      <c r="VZ1301" s="25">
        <f t="shared" si="2355"/>
        <v>0</v>
      </c>
      <c r="WA1301" s="25">
        <f t="shared" si="2355"/>
        <v>0</v>
      </c>
      <c r="WB1301" s="30"/>
      <c r="WC1301" s="30"/>
      <c r="WD1301" s="30"/>
      <c r="WE1301" s="25">
        <f t="shared" si="2356"/>
        <v>0</v>
      </c>
      <c r="WF1301" s="25">
        <f t="shared" si="2357"/>
        <v>0</v>
      </c>
      <c r="WG1301" s="25">
        <f t="shared" si="2358"/>
        <v>0</v>
      </c>
      <c r="WH1301" s="25">
        <f t="shared" si="2359"/>
        <v>0</v>
      </c>
      <c r="WI1301" s="25">
        <f t="shared" si="2360"/>
        <v>0</v>
      </c>
      <c r="WJ1301" s="25">
        <f t="shared" si="2361"/>
        <v>0</v>
      </c>
      <c r="WK1301" s="25">
        <f t="shared" si="2362"/>
        <v>0</v>
      </c>
      <c r="WL1301" s="25">
        <f t="shared" si="2363"/>
        <v>0</v>
      </c>
      <c r="WM1301" s="25">
        <f t="shared" si="2364"/>
        <v>0</v>
      </c>
      <c r="WN1301" s="25">
        <f t="shared" si="2365"/>
        <v>0</v>
      </c>
      <c r="WO1301" s="25">
        <f t="shared" si="2366"/>
        <v>0</v>
      </c>
      <c r="WP1301" s="25">
        <f t="shared" si="2367"/>
        <v>0</v>
      </c>
      <c r="WQ1301" s="25">
        <f t="shared" si="2368"/>
        <v>0</v>
      </c>
      <c r="WR1301" s="25">
        <f t="shared" si="2368"/>
        <v>0</v>
      </c>
      <c r="WS1301" s="25">
        <f t="shared" si="2368"/>
        <v>0</v>
      </c>
      <c r="WT1301" s="25">
        <f t="shared" si="2369"/>
        <v>0</v>
      </c>
      <c r="WU1301" s="25">
        <f t="shared" si="2369"/>
        <v>0</v>
      </c>
      <c r="WV1301" s="25">
        <f t="shared" si="2369"/>
        <v>0</v>
      </c>
      <c r="WW1301" s="30"/>
      <c r="WX1301" s="30"/>
      <c r="WY1301" s="30"/>
      <c r="WZ1301" s="25">
        <f t="shared" si="2370"/>
        <v>0</v>
      </c>
      <c r="XA1301" s="25">
        <f t="shared" si="2371"/>
        <v>0</v>
      </c>
      <c r="XB1301" s="25">
        <f t="shared" si="2372"/>
        <v>0</v>
      </c>
      <c r="XC1301" s="25">
        <f t="shared" si="2373"/>
        <v>0</v>
      </c>
      <c r="XD1301" s="25">
        <f t="shared" si="2374"/>
        <v>0</v>
      </c>
      <c r="XE1301" s="25">
        <f t="shared" si="2375"/>
        <v>0</v>
      </c>
      <c r="XF1301" s="25">
        <f t="shared" si="2376"/>
        <v>0</v>
      </c>
      <c r="XG1301" s="25">
        <f t="shared" si="2377"/>
        <v>0</v>
      </c>
      <c r="XH1301" s="25">
        <f t="shared" si="2378"/>
        <v>0</v>
      </c>
      <c r="XI1301" s="25">
        <f t="shared" si="2379"/>
        <v>0</v>
      </c>
      <c r="XJ1301" s="25">
        <f t="shared" si="2380"/>
        <v>0</v>
      </c>
      <c r="XK1301" s="25">
        <f t="shared" si="2381"/>
        <v>0</v>
      </c>
      <c r="XL1301" s="25">
        <f t="shared" si="2382"/>
        <v>0</v>
      </c>
      <c r="XM1301" s="25">
        <f t="shared" si="2382"/>
        <v>0</v>
      </c>
      <c r="XN1301" s="25">
        <f t="shared" si="2382"/>
        <v>0</v>
      </c>
      <c r="XO1301" s="25">
        <f t="shared" si="2383"/>
        <v>0</v>
      </c>
      <c r="XP1301" s="25">
        <f t="shared" si="2383"/>
        <v>0</v>
      </c>
      <c r="XQ1301" s="25">
        <f t="shared" si="2383"/>
        <v>0</v>
      </c>
      <c r="XR1301" s="30"/>
      <c r="XS1301" s="30"/>
      <c r="XT1301" s="30"/>
      <c r="XU1301" s="25">
        <f t="shared" si="2384"/>
        <v>0</v>
      </c>
      <c r="XV1301" s="25">
        <f t="shared" si="2385"/>
        <v>0</v>
      </c>
      <c r="XW1301" s="25">
        <f t="shared" si="2386"/>
        <v>0</v>
      </c>
      <c r="XX1301" s="25">
        <f t="shared" si="2387"/>
        <v>0</v>
      </c>
      <c r="XY1301" s="25">
        <f t="shared" si="2388"/>
        <v>0</v>
      </c>
      <c r="XZ1301" s="25">
        <f t="shared" si="2389"/>
        <v>0</v>
      </c>
      <c r="YA1301" s="25">
        <f t="shared" si="2390"/>
        <v>0</v>
      </c>
      <c r="YB1301" s="25">
        <f t="shared" si="2391"/>
        <v>0</v>
      </c>
      <c r="YC1301" s="25">
        <f t="shared" si="2392"/>
        <v>0</v>
      </c>
      <c r="YD1301" s="25">
        <f t="shared" si="2393"/>
        <v>0</v>
      </c>
      <c r="YE1301" s="25">
        <f t="shared" si="2394"/>
        <v>0</v>
      </c>
      <c r="YF1301" s="25">
        <f t="shared" si="2395"/>
        <v>0</v>
      </c>
      <c r="YG1301" s="25">
        <f t="shared" si="2396"/>
        <v>0</v>
      </c>
      <c r="YH1301" s="25">
        <f t="shared" si="2396"/>
        <v>0</v>
      </c>
      <c r="YI1301" s="25">
        <f t="shared" si="2396"/>
        <v>0</v>
      </c>
      <c r="YJ1301" s="25">
        <f t="shared" si="2397"/>
        <v>0</v>
      </c>
      <c r="YK1301" s="25">
        <f t="shared" si="2397"/>
        <v>0</v>
      </c>
      <c r="YL1301" s="25">
        <f t="shared" si="2397"/>
        <v>0</v>
      </c>
      <c r="YM1301" s="59">
        <f t="shared" si="2398"/>
        <v>0</v>
      </c>
      <c r="YN1301" s="59">
        <f t="shared" si="2398"/>
        <v>0</v>
      </c>
      <c r="YO1301" s="59">
        <f t="shared" si="2398"/>
        <v>0</v>
      </c>
      <c r="YP1301" s="25">
        <f t="shared" si="2399"/>
        <v>0</v>
      </c>
      <c r="YQ1301" s="25">
        <f t="shared" si="2400"/>
        <v>0</v>
      </c>
      <c r="YR1301" s="25">
        <f t="shared" si="2401"/>
        <v>0</v>
      </c>
      <c r="YS1301" s="25">
        <f t="shared" si="2402"/>
        <v>0</v>
      </c>
      <c r="YT1301" s="25">
        <f t="shared" si="2403"/>
        <v>0</v>
      </c>
      <c r="YU1301" s="25">
        <f t="shared" si="2404"/>
        <v>0</v>
      </c>
      <c r="YV1301" s="25">
        <f t="shared" si="2405"/>
        <v>0</v>
      </c>
      <c r="YW1301" s="25">
        <f t="shared" si="2406"/>
        <v>0</v>
      </c>
      <c r="YX1301" s="25">
        <f t="shared" si="2407"/>
        <v>0</v>
      </c>
      <c r="YY1301" s="25">
        <f t="shared" si="2408"/>
        <v>0</v>
      </c>
      <c r="YZ1301" s="25">
        <f t="shared" si="2409"/>
        <v>0</v>
      </c>
      <c r="ZA1301" s="25">
        <f t="shared" si="2410"/>
        <v>0</v>
      </c>
      <c r="ZB1301" s="25">
        <f t="shared" si="2411"/>
        <v>0</v>
      </c>
      <c r="ZC1301" s="25">
        <f t="shared" si="2411"/>
        <v>0</v>
      </c>
      <c r="ZD1301" s="25">
        <f t="shared" si="2411"/>
        <v>0</v>
      </c>
      <c r="ZE1301" s="25">
        <f t="shared" si="2412"/>
        <v>0</v>
      </c>
      <c r="ZF1301" s="25">
        <f t="shared" si="2412"/>
        <v>0</v>
      </c>
      <c r="ZG1301" s="25">
        <f t="shared" si="2412"/>
        <v>0</v>
      </c>
    </row>
    <row r="1302" spans="1:683" ht="60" hidden="1">
      <c r="A1302" s="21" t="s">
        <v>160</v>
      </c>
      <c r="B1302" s="87"/>
      <c r="C1302" s="5"/>
      <c r="D1302" s="160"/>
      <c r="E1302" s="76"/>
      <c r="F1302" s="38">
        <f t="shared" si="1962"/>
        <v>0</v>
      </c>
      <c r="G1302" s="38">
        <f t="shared" si="1962"/>
        <v>0</v>
      </c>
      <c r="H1302" s="38">
        <f t="shared" si="1962"/>
        <v>0</v>
      </c>
      <c r="I1302" s="25">
        <f t="shared" si="1963"/>
        <v>0</v>
      </c>
      <c r="J1302" s="25">
        <f t="shared" si="1963"/>
        <v>0</v>
      </c>
      <c r="K1302" s="25">
        <f t="shared" si="1963"/>
        <v>0</v>
      </c>
      <c r="L1302" s="30"/>
      <c r="M1302" s="30"/>
      <c r="N1302" s="30"/>
      <c r="O1302" s="25">
        <f t="shared" si="1964"/>
        <v>0</v>
      </c>
      <c r="P1302" s="25">
        <f t="shared" si="1965"/>
        <v>0</v>
      </c>
      <c r="Q1302" s="25">
        <f t="shared" si="1966"/>
        <v>0</v>
      </c>
      <c r="R1302" s="25">
        <f t="shared" si="1967"/>
        <v>0</v>
      </c>
      <c r="S1302" s="25">
        <f t="shared" si="1968"/>
        <v>0</v>
      </c>
      <c r="T1302" s="25">
        <f t="shared" si="1969"/>
        <v>0</v>
      </c>
      <c r="U1302" s="25">
        <f t="shared" si="1970"/>
        <v>0</v>
      </c>
      <c r="V1302" s="25">
        <f t="shared" si="1971"/>
        <v>0</v>
      </c>
      <c r="W1302" s="25">
        <f t="shared" si="1972"/>
        <v>0</v>
      </c>
      <c r="X1302" s="25">
        <f t="shared" si="1973"/>
        <v>0</v>
      </c>
      <c r="Y1302" s="25">
        <f t="shared" si="1974"/>
        <v>0</v>
      </c>
      <c r="Z1302" s="25">
        <f t="shared" si="1975"/>
        <v>0</v>
      </c>
      <c r="AA1302" s="25">
        <f t="shared" si="1976"/>
        <v>0</v>
      </c>
      <c r="AB1302" s="25">
        <f t="shared" si="1976"/>
        <v>0</v>
      </c>
      <c r="AC1302" s="25">
        <f t="shared" si="1976"/>
        <v>0</v>
      </c>
      <c r="AD1302" s="25">
        <f t="shared" si="1977"/>
        <v>0</v>
      </c>
      <c r="AE1302" s="25">
        <f t="shared" si="1977"/>
        <v>0</v>
      </c>
      <c r="AF1302" s="25">
        <f t="shared" si="1977"/>
        <v>0</v>
      </c>
      <c r="AG1302" s="30"/>
      <c r="AH1302" s="30"/>
      <c r="AI1302" s="30"/>
      <c r="AJ1302" s="25">
        <f t="shared" si="1978"/>
        <v>0</v>
      </c>
      <c r="AK1302" s="25">
        <f t="shared" si="1979"/>
        <v>0</v>
      </c>
      <c r="AL1302" s="25">
        <f t="shared" si="1980"/>
        <v>0</v>
      </c>
      <c r="AM1302" s="25">
        <f t="shared" si="1981"/>
        <v>0</v>
      </c>
      <c r="AN1302" s="25">
        <f t="shared" si="1982"/>
        <v>0</v>
      </c>
      <c r="AO1302" s="25">
        <f t="shared" si="1983"/>
        <v>0</v>
      </c>
      <c r="AP1302" s="25">
        <f t="shared" si="1984"/>
        <v>0</v>
      </c>
      <c r="AQ1302" s="25">
        <f t="shared" si="1985"/>
        <v>0</v>
      </c>
      <c r="AR1302" s="25">
        <f t="shared" si="1986"/>
        <v>0</v>
      </c>
      <c r="AS1302" s="25">
        <f t="shared" si="1987"/>
        <v>0</v>
      </c>
      <c r="AT1302" s="25">
        <f t="shared" si="1988"/>
        <v>0</v>
      </c>
      <c r="AU1302" s="25">
        <f t="shared" si="1989"/>
        <v>0</v>
      </c>
      <c r="AV1302" s="25">
        <f t="shared" si="1990"/>
        <v>0</v>
      </c>
      <c r="AW1302" s="25">
        <f t="shared" si="1990"/>
        <v>0</v>
      </c>
      <c r="AX1302" s="25">
        <f t="shared" si="1990"/>
        <v>0</v>
      </c>
      <c r="AY1302" s="25">
        <f t="shared" si="1991"/>
        <v>0</v>
      </c>
      <c r="AZ1302" s="25">
        <f t="shared" si="1991"/>
        <v>0</v>
      </c>
      <c r="BA1302" s="25">
        <f t="shared" si="1991"/>
        <v>0</v>
      </c>
      <c r="BB1302" s="30"/>
      <c r="BC1302" s="30"/>
      <c r="BD1302" s="30"/>
      <c r="BE1302" s="25">
        <f t="shared" si="1992"/>
        <v>0</v>
      </c>
      <c r="BF1302" s="25">
        <f t="shared" si="1993"/>
        <v>0</v>
      </c>
      <c r="BG1302" s="25">
        <f t="shared" si="1994"/>
        <v>0</v>
      </c>
      <c r="BH1302" s="25">
        <f t="shared" si="1995"/>
        <v>0</v>
      </c>
      <c r="BI1302" s="25">
        <f t="shared" si="1996"/>
        <v>0</v>
      </c>
      <c r="BJ1302" s="25">
        <f t="shared" si="1997"/>
        <v>0</v>
      </c>
      <c r="BK1302" s="25">
        <f t="shared" si="1998"/>
        <v>0</v>
      </c>
      <c r="BL1302" s="25">
        <f t="shared" si="1999"/>
        <v>0</v>
      </c>
      <c r="BM1302" s="25">
        <f t="shared" si="2000"/>
        <v>0</v>
      </c>
      <c r="BN1302" s="25">
        <f t="shared" si="2001"/>
        <v>0</v>
      </c>
      <c r="BO1302" s="25">
        <f t="shared" si="2002"/>
        <v>0</v>
      </c>
      <c r="BP1302" s="25">
        <f t="shared" si="2003"/>
        <v>0</v>
      </c>
      <c r="BQ1302" s="25">
        <f t="shared" si="2004"/>
        <v>0</v>
      </c>
      <c r="BR1302" s="25">
        <f t="shared" si="2004"/>
        <v>0</v>
      </c>
      <c r="BS1302" s="25">
        <f t="shared" si="2004"/>
        <v>0</v>
      </c>
      <c r="BT1302" s="25">
        <f t="shared" si="2005"/>
        <v>0</v>
      </c>
      <c r="BU1302" s="25">
        <f t="shared" si="2005"/>
        <v>0</v>
      </c>
      <c r="BV1302" s="25">
        <f t="shared" si="2005"/>
        <v>0</v>
      </c>
      <c r="BW1302" s="30"/>
      <c r="BX1302" s="30"/>
      <c r="BY1302" s="30"/>
      <c r="BZ1302" s="25">
        <f t="shared" si="2006"/>
        <v>0</v>
      </c>
      <c r="CA1302" s="25">
        <f t="shared" si="2007"/>
        <v>0</v>
      </c>
      <c r="CB1302" s="25">
        <f t="shared" si="2008"/>
        <v>0</v>
      </c>
      <c r="CC1302" s="25">
        <f t="shared" si="2009"/>
        <v>0</v>
      </c>
      <c r="CD1302" s="25">
        <f t="shared" si="2010"/>
        <v>0</v>
      </c>
      <c r="CE1302" s="25">
        <f t="shared" si="2011"/>
        <v>0</v>
      </c>
      <c r="CF1302" s="25">
        <f t="shared" si="2012"/>
        <v>0</v>
      </c>
      <c r="CG1302" s="25">
        <f t="shared" si="2013"/>
        <v>0</v>
      </c>
      <c r="CH1302" s="25">
        <f t="shared" si="2014"/>
        <v>0</v>
      </c>
      <c r="CI1302" s="25">
        <f t="shared" si="2015"/>
        <v>0</v>
      </c>
      <c r="CJ1302" s="25">
        <f t="shared" si="2016"/>
        <v>0</v>
      </c>
      <c r="CK1302" s="25">
        <f t="shared" si="2017"/>
        <v>0</v>
      </c>
      <c r="CL1302" s="25">
        <f t="shared" si="2018"/>
        <v>0</v>
      </c>
      <c r="CM1302" s="25">
        <f t="shared" si="2018"/>
        <v>0</v>
      </c>
      <c r="CN1302" s="25">
        <f t="shared" si="2018"/>
        <v>0</v>
      </c>
      <c r="CO1302" s="25">
        <f t="shared" si="2019"/>
        <v>0</v>
      </c>
      <c r="CP1302" s="25">
        <f t="shared" si="2019"/>
        <v>0</v>
      </c>
      <c r="CQ1302" s="25">
        <f t="shared" si="2019"/>
        <v>0</v>
      </c>
      <c r="CR1302" s="30"/>
      <c r="CS1302" s="30"/>
      <c r="CT1302" s="30"/>
      <c r="CU1302" s="25">
        <f t="shared" si="2020"/>
        <v>0</v>
      </c>
      <c r="CV1302" s="25">
        <f t="shared" si="2021"/>
        <v>0</v>
      </c>
      <c r="CW1302" s="25">
        <f t="shared" si="2022"/>
        <v>0</v>
      </c>
      <c r="CX1302" s="25">
        <f t="shared" si="2023"/>
        <v>0</v>
      </c>
      <c r="CY1302" s="25">
        <f t="shared" si="2024"/>
        <v>0</v>
      </c>
      <c r="CZ1302" s="25">
        <f t="shared" si="2025"/>
        <v>0</v>
      </c>
      <c r="DA1302" s="25">
        <f t="shared" si="2026"/>
        <v>0</v>
      </c>
      <c r="DB1302" s="25">
        <f t="shared" si="2027"/>
        <v>0</v>
      </c>
      <c r="DC1302" s="25">
        <f t="shared" si="2028"/>
        <v>0</v>
      </c>
      <c r="DD1302" s="25">
        <f t="shared" si="2029"/>
        <v>0</v>
      </c>
      <c r="DE1302" s="25">
        <f t="shared" si="2030"/>
        <v>0</v>
      </c>
      <c r="DF1302" s="25">
        <f t="shared" si="2031"/>
        <v>0</v>
      </c>
      <c r="DG1302" s="25">
        <f t="shared" si="2032"/>
        <v>0</v>
      </c>
      <c r="DH1302" s="25">
        <f t="shared" si="2032"/>
        <v>0</v>
      </c>
      <c r="DI1302" s="25">
        <f t="shared" si="2032"/>
        <v>0</v>
      </c>
      <c r="DJ1302" s="25">
        <f t="shared" si="2033"/>
        <v>0</v>
      </c>
      <c r="DK1302" s="25">
        <f t="shared" si="2033"/>
        <v>0</v>
      </c>
      <c r="DL1302" s="25">
        <f t="shared" si="2033"/>
        <v>0</v>
      </c>
      <c r="DM1302" s="30"/>
      <c r="DN1302" s="30"/>
      <c r="DO1302" s="30"/>
      <c r="DP1302" s="25">
        <f t="shared" si="2034"/>
        <v>0</v>
      </c>
      <c r="DQ1302" s="25">
        <f t="shared" si="2035"/>
        <v>0</v>
      </c>
      <c r="DR1302" s="25">
        <f t="shared" si="2036"/>
        <v>0</v>
      </c>
      <c r="DS1302" s="25">
        <f t="shared" si="2037"/>
        <v>0</v>
      </c>
      <c r="DT1302" s="25">
        <f t="shared" si="2038"/>
        <v>0</v>
      </c>
      <c r="DU1302" s="25">
        <f t="shared" si="2039"/>
        <v>0</v>
      </c>
      <c r="DV1302" s="25">
        <f t="shared" si="2040"/>
        <v>0</v>
      </c>
      <c r="DW1302" s="25">
        <f t="shared" si="2041"/>
        <v>0</v>
      </c>
      <c r="DX1302" s="25">
        <f t="shared" si="2042"/>
        <v>0</v>
      </c>
      <c r="DY1302" s="25">
        <f t="shared" si="2043"/>
        <v>0</v>
      </c>
      <c r="DZ1302" s="25">
        <f t="shared" si="2044"/>
        <v>0</v>
      </c>
      <c r="EA1302" s="25">
        <f t="shared" si="2045"/>
        <v>0</v>
      </c>
      <c r="EB1302" s="25">
        <f t="shared" si="2046"/>
        <v>0</v>
      </c>
      <c r="EC1302" s="25">
        <f t="shared" si="2046"/>
        <v>0</v>
      </c>
      <c r="ED1302" s="25">
        <f t="shared" si="2046"/>
        <v>0</v>
      </c>
      <c r="EE1302" s="25">
        <f t="shared" si="2047"/>
        <v>0</v>
      </c>
      <c r="EF1302" s="25">
        <f t="shared" si="2047"/>
        <v>0</v>
      </c>
      <c r="EG1302" s="25">
        <f t="shared" si="2047"/>
        <v>0</v>
      </c>
      <c r="EH1302" s="30"/>
      <c r="EI1302" s="30"/>
      <c r="EJ1302" s="30"/>
      <c r="EK1302" s="25">
        <f t="shared" si="2048"/>
        <v>0</v>
      </c>
      <c r="EL1302" s="25">
        <f t="shared" si="2049"/>
        <v>0</v>
      </c>
      <c r="EM1302" s="25">
        <f t="shared" si="2050"/>
        <v>0</v>
      </c>
      <c r="EN1302" s="25">
        <f t="shared" si="2051"/>
        <v>0</v>
      </c>
      <c r="EO1302" s="25">
        <f t="shared" si="2052"/>
        <v>0</v>
      </c>
      <c r="EP1302" s="25">
        <f t="shared" si="2053"/>
        <v>0</v>
      </c>
      <c r="EQ1302" s="25">
        <f t="shared" si="2054"/>
        <v>0</v>
      </c>
      <c r="ER1302" s="25">
        <f t="shared" si="2055"/>
        <v>0</v>
      </c>
      <c r="ES1302" s="25">
        <f t="shared" si="2056"/>
        <v>0</v>
      </c>
      <c r="ET1302" s="25">
        <f t="shared" si="2057"/>
        <v>0</v>
      </c>
      <c r="EU1302" s="25">
        <f t="shared" si="2058"/>
        <v>0</v>
      </c>
      <c r="EV1302" s="25">
        <f t="shared" si="2059"/>
        <v>0</v>
      </c>
      <c r="EW1302" s="25">
        <f t="shared" si="2060"/>
        <v>0</v>
      </c>
      <c r="EX1302" s="25">
        <f t="shared" si="2060"/>
        <v>0</v>
      </c>
      <c r="EY1302" s="25">
        <f t="shared" si="2060"/>
        <v>0</v>
      </c>
      <c r="EZ1302" s="25">
        <f t="shared" si="2061"/>
        <v>0</v>
      </c>
      <c r="FA1302" s="25">
        <f t="shared" si="2061"/>
        <v>0</v>
      </c>
      <c r="FB1302" s="25">
        <f t="shared" si="2061"/>
        <v>0</v>
      </c>
      <c r="FC1302" s="30"/>
      <c r="FD1302" s="30"/>
      <c r="FE1302" s="30"/>
      <c r="FF1302" s="25">
        <f t="shared" si="2062"/>
        <v>0</v>
      </c>
      <c r="FG1302" s="25">
        <f t="shared" si="2063"/>
        <v>0</v>
      </c>
      <c r="FH1302" s="25">
        <f t="shared" si="2064"/>
        <v>0</v>
      </c>
      <c r="FI1302" s="25">
        <f t="shared" si="2065"/>
        <v>0</v>
      </c>
      <c r="FJ1302" s="25">
        <f t="shared" si="2066"/>
        <v>0</v>
      </c>
      <c r="FK1302" s="25">
        <f t="shared" si="2067"/>
        <v>0</v>
      </c>
      <c r="FL1302" s="25">
        <f t="shared" si="2068"/>
        <v>0</v>
      </c>
      <c r="FM1302" s="25">
        <f t="shared" si="2069"/>
        <v>0</v>
      </c>
      <c r="FN1302" s="25">
        <f t="shared" si="2070"/>
        <v>0</v>
      </c>
      <c r="FO1302" s="25">
        <f t="shared" si="2071"/>
        <v>0</v>
      </c>
      <c r="FP1302" s="25">
        <f t="shared" si="2072"/>
        <v>0</v>
      </c>
      <c r="FQ1302" s="25">
        <f t="shared" si="2073"/>
        <v>0</v>
      </c>
      <c r="FR1302" s="25">
        <f t="shared" si="2074"/>
        <v>0</v>
      </c>
      <c r="FS1302" s="25">
        <f t="shared" si="2074"/>
        <v>0</v>
      </c>
      <c r="FT1302" s="25">
        <f t="shared" si="2074"/>
        <v>0</v>
      </c>
      <c r="FU1302" s="25">
        <f t="shared" si="2075"/>
        <v>0</v>
      </c>
      <c r="FV1302" s="25">
        <f t="shared" si="2075"/>
        <v>0</v>
      </c>
      <c r="FW1302" s="25">
        <f t="shared" si="2075"/>
        <v>0</v>
      </c>
      <c r="FX1302" s="30"/>
      <c r="FY1302" s="30"/>
      <c r="FZ1302" s="30"/>
      <c r="GA1302" s="25">
        <f t="shared" si="2076"/>
        <v>0</v>
      </c>
      <c r="GB1302" s="25">
        <f t="shared" si="2077"/>
        <v>0</v>
      </c>
      <c r="GC1302" s="25">
        <f t="shared" si="2078"/>
        <v>0</v>
      </c>
      <c r="GD1302" s="25">
        <f t="shared" si="2079"/>
        <v>0</v>
      </c>
      <c r="GE1302" s="25">
        <f t="shared" si="2080"/>
        <v>0</v>
      </c>
      <c r="GF1302" s="25">
        <f t="shared" si="2081"/>
        <v>0</v>
      </c>
      <c r="GG1302" s="25">
        <f t="shared" si="2082"/>
        <v>0</v>
      </c>
      <c r="GH1302" s="25">
        <f t="shared" si="2083"/>
        <v>0</v>
      </c>
      <c r="GI1302" s="25">
        <f t="shared" si="2084"/>
        <v>0</v>
      </c>
      <c r="GJ1302" s="25">
        <f t="shared" si="2085"/>
        <v>0</v>
      </c>
      <c r="GK1302" s="25">
        <f t="shared" si="2086"/>
        <v>0</v>
      </c>
      <c r="GL1302" s="25">
        <f t="shared" si="2087"/>
        <v>0</v>
      </c>
      <c r="GM1302" s="25">
        <f t="shared" si="2088"/>
        <v>0</v>
      </c>
      <c r="GN1302" s="25">
        <f t="shared" si="2088"/>
        <v>0</v>
      </c>
      <c r="GO1302" s="25">
        <f t="shared" si="2088"/>
        <v>0</v>
      </c>
      <c r="GP1302" s="25">
        <f t="shared" si="2089"/>
        <v>0</v>
      </c>
      <c r="GQ1302" s="25">
        <f t="shared" si="2089"/>
        <v>0</v>
      </c>
      <c r="GR1302" s="25">
        <f t="shared" si="2089"/>
        <v>0</v>
      </c>
      <c r="GS1302" s="30"/>
      <c r="GT1302" s="30"/>
      <c r="GU1302" s="30"/>
      <c r="GV1302" s="25">
        <f t="shared" si="2090"/>
        <v>0</v>
      </c>
      <c r="GW1302" s="25">
        <f t="shared" si="2091"/>
        <v>0</v>
      </c>
      <c r="GX1302" s="25">
        <f t="shared" si="2092"/>
        <v>0</v>
      </c>
      <c r="GY1302" s="25">
        <f t="shared" si="2093"/>
        <v>0</v>
      </c>
      <c r="GZ1302" s="25">
        <f t="shared" si="2094"/>
        <v>0</v>
      </c>
      <c r="HA1302" s="25">
        <f t="shared" si="2095"/>
        <v>0</v>
      </c>
      <c r="HB1302" s="25">
        <f t="shared" si="2096"/>
        <v>0</v>
      </c>
      <c r="HC1302" s="25">
        <f t="shared" si="2097"/>
        <v>0</v>
      </c>
      <c r="HD1302" s="25">
        <f t="shared" si="2098"/>
        <v>0</v>
      </c>
      <c r="HE1302" s="25">
        <f t="shared" si="2099"/>
        <v>0</v>
      </c>
      <c r="HF1302" s="25">
        <f t="shared" si="2100"/>
        <v>0</v>
      </c>
      <c r="HG1302" s="25">
        <f t="shared" si="2101"/>
        <v>0</v>
      </c>
      <c r="HH1302" s="25">
        <f t="shared" si="2102"/>
        <v>0</v>
      </c>
      <c r="HI1302" s="25">
        <f t="shared" si="2102"/>
        <v>0</v>
      </c>
      <c r="HJ1302" s="25">
        <f t="shared" si="2102"/>
        <v>0</v>
      </c>
      <c r="HK1302" s="25">
        <f t="shared" si="2103"/>
        <v>0</v>
      </c>
      <c r="HL1302" s="25">
        <f t="shared" si="2103"/>
        <v>0</v>
      </c>
      <c r="HM1302" s="25">
        <f t="shared" si="2103"/>
        <v>0</v>
      </c>
      <c r="HN1302" s="30"/>
      <c r="HO1302" s="30"/>
      <c r="HP1302" s="30"/>
      <c r="HQ1302" s="25">
        <f t="shared" si="2104"/>
        <v>0</v>
      </c>
      <c r="HR1302" s="25">
        <f t="shared" si="2105"/>
        <v>0</v>
      </c>
      <c r="HS1302" s="25">
        <f t="shared" si="2106"/>
        <v>0</v>
      </c>
      <c r="HT1302" s="25">
        <f t="shared" si="2107"/>
        <v>0</v>
      </c>
      <c r="HU1302" s="25">
        <f t="shared" si="2108"/>
        <v>0</v>
      </c>
      <c r="HV1302" s="25">
        <f t="shared" si="2109"/>
        <v>0</v>
      </c>
      <c r="HW1302" s="25">
        <f t="shared" si="2110"/>
        <v>0</v>
      </c>
      <c r="HX1302" s="25">
        <f t="shared" si="2111"/>
        <v>0</v>
      </c>
      <c r="HY1302" s="25">
        <f t="shared" si="2112"/>
        <v>0</v>
      </c>
      <c r="HZ1302" s="25">
        <f t="shared" si="2113"/>
        <v>0</v>
      </c>
      <c r="IA1302" s="25">
        <f t="shared" si="2114"/>
        <v>0</v>
      </c>
      <c r="IB1302" s="25">
        <f t="shared" si="2115"/>
        <v>0</v>
      </c>
      <c r="IC1302" s="25">
        <f t="shared" si="2116"/>
        <v>0</v>
      </c>
      <c r="ID1302" s="25">
        <f t="shared" si="2116"/>
        <v>0</v>
      </c>
      <c r="IE1302" s="25">
        <f t="shared" si="2116"/>
        <v>0</v>
      </c>
      <c r="IF1302" s="25">
        <f t="shared" si="2117"/>
        <v>0</v>
      </c>
      <c r="IG1302" s="25">
        <f t="shared" si="2117"/>
        <v>0</v>
      </c>
      <c r="IH1302" s="25">
        <f t="shared" si="2117"/>
        <v>0</v>
      </c>
      <c r="II1302" s="30"/>
      <c r="IJ1302" s="30"/>
      <c r="IK1302" s="30"/>
      <c r="IL1302" s="25">
        <f t="shared" si="2118"/>
        <v>0</v>
      </c>
      <c r="IM1302" s="25">
        <f t="shared" si="2119"/>
        <v>0</v>
      </c>
      <c r="IN1302" s="25">
        <f t="shared" si="2120"/>
        <v>0</v>
      </c>
      <c r="IO1302" s="25">
        <f t="shared" si="2121"/>
        <v>0</v>
      </c>
      <c r="IP1302" s="25">
        <f t="shared" si="2122"/>
        <v>0</v>
      </c>
      <c r="IQ1302" s="25">
        <f t="shared" si="2123"/>
        <v>0</v>
      </c>
      <c r="IR1302" s="25">
        <f t="shared" si="2124"/>
        <v>0</v>
      </c>
      <c r="IS1302" s="25">
        <f t="shared" si="2125"/>
        <v>0</v>
      </c>
      <c r="IT1302" s="25">
        <f t="shared" si="2126"/>
        <v>0</v>
      </c>
      <c r="IU1302" s="25">
        <f t="shared" si="2127"/>
        <v>0</v>
      </c>
      <c r="IV1302" s="25">
        <f t="shared" si="2128"/>
        <v>0</v>
      </c>
      <c r="IW1302" s="25">
        <f t="shared" si="2129"/>
        <v>0</v>
      </c>
      <c r="IX1302" s="25">
        <f t="shared" si="2130"/>
        <v>0</v>
      </c>
      <c r="IY1302" s="25">
        <f t="shared" si="2130"/>
        <v>0</v>
      </c>
      <c r="IZ1302" s="25">
        <f t="shared" si="2130"/>
        <v>0</v>
      </c>
      <c r="JA1302" s="25">
        <f t="shared" si="2131"/>
        <v>0</v>
      </c>
      <c r="JB1302" s="25">
        <f t="shared" si="2131"/>
        <v>0</v>
      </c>
      <c r="JC1302" s="25">
        <f t="shared" si="2131"/>
        <v>0</v>
      </c>
      <c r="JD1302" s="30"/>
      <c r="JE1302" s="30"/>
      <c r="JF1302" s="30"/>
      <c r="JG1302" s="25">
        <f t="shared" si="2132"/>
        <v>0</v>
      </c>
      <c r="JH1302" s="25">
        <f t="shared" si="2133"/>
        <v>0</v>
      </c>
      <c r="JI1302" s="25">
        <f t="shared" si="2134"/>
        <v>0</v>
      </c>
      <c r="JJ1302" s="25">
        <f t="shared" si="2135"/>
        <v>0</v>
      </c>
      <c r="JK1302" s="25">
        <f t="shared" si="2136"/>
        <v>0</v>
      </c>
      <c r="JL1302" s="25">
        <f t="shared" si="2137"/>
        <v>0</v>
      </c>
      <c r="JM1302" s="25">
        <f t="shared" si="2138"/>
        <v>0</v>
      </c>
      <c r="JN1302" s="25">
        <f t="shared" si="2139"/>
        <v>0</v>
      </c>
      <c r="JO1302" s="25">
        <f t="shared" si="2140"/>
        <v>0</v>
      </c>
      <c r="JP1302" s="25">
        <f t="shared" si="2141"/>
        <v>0</v>
      </c>
      <c r="JQ1302" s="25">
        <f t="shared" si="2142"/>
        <v>0</v>
      </c>
      <c r="JR1302" s="25">
        <f t="shared" si="2143"/>
        <v>0</v>
      </c>
      <c r="JS1302" s="25">
        <f t="shared" si="2144"/>
        <v>0</v>
      </c>
      <c r="JT1302" s="25">
        <f t="shared" si="2144"/>
        <v>0</v>
      </c>
      <c r="JU1302" s="25">
        <f t="shared" si="2144"/>
        <v>0</v>
      </c>
      <c r="JV1302" s="25">
        <f t="shared" si="2145"/>
        <v>0</v>
      </c>
      <c r="JW1302" s="25">
        <f t="shared" si="2145"/>
        <v>0</v>
      </c>
      <c r="JX1302" s="25">
        <f t="shared" si="2145"/>
        <v>0</v>
      </c>
      <c r="JY1302" s="30"/>
      <c r="JZ1302" s="30"/>
      <c r="KA1302" s="30"/>
      <c r="KB1302" s="25">
        <f t="shared" si="2146"/>
        <v>0</v>
      </c>
      <c r="KC1302" s="25">
        <f t="shared" si="2147"/>
        <v>0</v>
      </c>
      <c r="KD1302" s="25">
        <f t="shared" si="2148"/>
        <v>0</v>
      </c>
      <c r="KE1302" s="25">
        <f t="shared" si="2149"/>
        <v>0</v>
      </c>
      <c r="KF1302" s="25">
        <f t="shared" si="2150"/>
        <v>0</v>
      </c>
      <c r="KG1302" s="25">
        <f t="shared" si="2151"/>
        <v>0</v>
      </c>
      <c r="KH1302" s="25">
        <f t="shared" si="2152"/>
        <v>0</v>
      </c>
      <c r="KI1302" s="25">
        <f t="shared" si="2153"/>
        <v>0</v>
      </c>
      <c r="KJ1302" s="25">
        <f t="shared" si="2154"/>
        <v>0</v>
      </c>
      <c r="KK1302" s="25">
        <f t="shared" si="2155"/>
        <v>0</v>
      </c>
      <c r="KL1302" s="25">
        <f t="shared" si="2156"/>
        <v>0</v>
      </c>
      <c r="KM1302" s="25">
        <f t="shared" si="2157"/>
        <v>0</v>
      </c>
      <c r="KN1302" s="25">
        <f t="shared" si="2158"/>
        <v>0</v>
      </c>
      <c r="KO1302" s="25">
        <f t="shared" si="2158"/>
        <v>0</v>
      </c>
      <c r="KP1302" s="25">
        <f t="shared" si="2158"/>
        <v>0</v>
      </c>
      <c r="KQ1302" s="25">
        <f t="shared" si="2159"/>
        <v>0</v>
      </c>
      <c r="KR1302" s="25">
        <f t="shared" si="2159"/>
        <v>0</v>
      </c>
      <c r="KS1302" s="25">
        <f t="shared" si="2159"/>
        <v>0</v>
      </c>
      <c r="KT1302" s="30"/>
      <c r="KU1302" s="30"/>
      <c r="KV1302" s="30"/>
      <c r="KW1302" s="25">
        <f t="shared" si="2160"/>
        <v>0</v>
      </c>
      <c r="KX1302" s="25">
        <f t="shared" si="2161"/>
        <v>0</v>
      </c>
      <c r="KY1302" s="25">
        <f t="shared" si="2162"/>
        <v>0</v>
      </c>
      <c r="KZ1302" s="25">
        <f t="shared" si="2163"/>
        <v>0</v>
      </c>
      <c r="LA1302" s="25">
        <f t="shared" si="2164"/>
        <v>0</v>
      </c>
      <c r="LB1302" s="25">
        <f t="shared" si="2165"/>
        <v>0</v>
      </c>
      <c r="LC1302" s="25">
        <f t="shared" si="2166"/>
        <v>0</v>
      </c>
      <c r="LD1302" s="25">
        <f t="shared" si="2167"/>
        <v>0</v>
      </c>
      <c r="LE1302" s="25">
        <f t="shared" si="2168"/>
        <v>0</v>
      </c>
      <c r="LF1302" s="25">
        <f t="shared" si="2169"/>
        <v>0</v>
      </c>
      <c r="LG1302" s="25">
        <f t="shared" si="2170"/>
        <v>0</v>
      </c>
      <c r="LH1302" s="25">
        <f t="shared" si="2171"/>
        <v>0</v>
      </c>
      <c r="LI1302" s="25">
        <f t="shared" si="2172"/>
        <v>0</v>
      </c>
      <c r="LJ1302" s="25">
        <f t="shared" si="2172"/>
        <v>0</v>
      </c>
      <c r="LK1302" s="25">
        <f t="shared" si="2172"/>
        <v>0</v>
      </c>
      <c r="LL1302" s="25">
        <f t="shared" si="2173"/>
        <v>0</v>
      </c>
      <c r="LM1302" s="25">
        <f t="shared" si="2173"/>
        <v>0</v>
      </c>
      <c r="LN1302" s="25">
        <f t="shared" si="2173"/>
        <v>0</v>
      </c>
      <c r="LO1302" s="30"/>
      <c r="LP1302" s="30"/>
      <c r="LQ1302" s="30"/>
      <c r="LR1302" s="25">
        <f t="shared" si="2174"/>
        <v>0</v>
      </c>
      <c r="LS1302" s="25">
        <f t="shared" si="2175"/>
        <v>0</v>
      </c>
      <c r="LT1302" s="25">
        <f t="shared" si="2176"/>
        <v>0</v>
      </c>
      <c r="LU1302" s="25">
        <f t="shared" si="2177"/>
        <v>0</v>
      </c>
      <c r="LV1302" s="25">
        <f t="shared" si="2178"/>
        <v>0</v>
      </c>
      <c r="LW1302" s="25">
        <f t="shared" si="2179"/>
        <v>0</v>
      </c>
      <c r="LX1302" s="25">
        <f t="shared" si="2180"/>
        <v>0</v>
      </c>
      <c r="LY1302" s="25">
        <f t="shared" si="2181"/>
        <v>0</v>
      </c>
      <c r="LZ1302" s="25">
        <f t="shared" si="2182"/>
        <v>0</v>
      </c>
      <c r="MA1302" s="25">
        <f t="shared" si="2183"/>
        <v>0</v>
      </c>
      <c r="MB1302" s="25">
        <f t="shared" si="2184"/>
        <v>0</v>
      </c>
      <c r="MC1302" s="25">
        <f t="shared" si="2185"/>
        <v>0</v>
      </c>
      <c r="MD1302" s="25">
        <f t="shared" si="2186"/>
        <v>0</v>
      </c>
      <c r="ME1302" s="25">
        <f t="shared" si="2186"/>
        <v>0</v>
      </c>
      <c r="MF1302" s="25">
        <f t="shared" si="2186"/>
        <v>0</v>
      </c>
      <c r="MG1302" s="25">
        <f t="shared" si="2187"/>
        <v>0</v>
      </c>
      <c r="MH1302" s="25">
        <f t="shared" si="2187"/>
        <v>0</v>
      </c>
      <c r="MI1302" s="25">
        <f t="shared" si="2187"/>
        <v>0</v>
      </c>
      <c r="MJ1302" s="30"/>
      <c r="MK1302" s="30"/>
      <c r="ML1302" s="30"/>
      <c r="MM1302" s="25">
        <f t="shared" si="2188"/>
        <v>0</v>
      </c>
      <c r="MN1302" s="25">
        <f t="shared" si="2189"/>
        <v>0</v>
      </c>
      <c r="MO1302" s="25">
        <f t="shared" si="2190"/>
        <v>0</v>
      </c>
      <c r="MP1302" s="25">
        <f t="shared" si="2191"/>
        <v>0</v>
      </c>
      <c r="MQ1302" s="25">
        <f t="shared" si="2192"/>
        <v>0</v>
      </c>
      <c r="MR1302" s="25">
        <f t="shared" si="2193"/>
        <v>0</v>
      </c>
      <c r="MS1302" s="25">
        <f t="shared" si="2194"/>
        <v>0</v>
      </c>
      <c r="MT1302" s="25">
        <f t="shared" si="2195"/>
        <v>0</v>
      </c>
      <c r="MU1302" s="25">
        <f t="shared" si="2196"/>
        <v>0</v>
      </c>
      <c r="MV1302" s="25">
        <f t="shared" si="2197"/>
        <v>0</v>
      </c>
      <c r="MW1302" s="25">
        <f t="shared" si="2198"/>
        <v>0</v>
      </c>
      <c r="MX1302" s="25">
        <f t="shared" si="2199"/>
        <v>0</v>
      </c>
      <c r="MY1302" s="25">
        <f t="shared" si="2200"/>
        <v>0</v>
      </c>
      <c r="MZ1302" s="25">
        <f t="shared" si="2200"/>
        <v>0</v>
      </c>
      <c r="NA1302" s="25">
        <f t="shared" si="2200"/>
        <v>0</v>
      </c>
      <c r="NB1302" s="25">
        <f t="shared" si="2201"/>
        <v>0</v>
      </c>
      <c r="NC1302" s="25">
        <f t="shared" si="2201"/>
        <v>0</v>
      </c>
      <c r="ND1302" s="25">
        <f t="shared" si="2201"/>
        <v>0</v>
      </c>
      <c r="NE1302" s="30"/>
      <c r="NF1302" s="30"/>
      <c r="NG1302" s="30"/>
      <c r="NH1302" s="25">
        <f t="shared" si="2202"/>
        <v>0</v>
      </c>
      <c r="NI1302" s="25">
        <f t="shared" si="2203"/>
        <v>0</v>
      </c>
      <c r="NJ1302" s="25">
        <f t="shared" si="2204"/>
        <v>0</v>
      </c>
      <c r="NK1302" s="25">
        <f t="shared" si="2205"/>
        <v>0</v>
      </c>
      <c r="NL1302" s="25">
        <f t="shared" si="2206"/>
        <v>0</v>
      </c>
      <c r="NM1302" s="25">
        <f t="shared" si="2207"/>
        <v>0</v>
      </c>
      <c r="NN1302" s="25">
        <f t="shared" si="2208"/>
        <v>0</v>
      </c>
      <c r="NO1302" s="25">
        <f t="shared" si="2209"/>
        <v>0</v>
      </c>
      <c r="NP1302" s="25">
        <f t="shared" si="2210"/>
        <v>0</v>
      </c>
      <c r="NQ1302" s="25">
        <f t="shared" si="2211"/>
        <v>0</v>
      </c>
      <c r="NR1302" s="25">
        <f t="shared" si="2212"/>
        <v>0</v>
      </c>
      <c r="NS1302" s="25">
        <f t="shared" si="2213"/>
        <v>0</v>
      </c>
      <c r="NT1302" s="25">
        <f t="shared" si="2214"/>
        <v>0</v>
      </c>
      <c r="NU1302" s="25">
        <f t="shared" si="2214"/>
        <v>0</v>
      </c>
      <c r="NV1302" s="25">
        <f t="shared" si="2214"/>
        <v>0</v>
      </c>
      <c r="NW1302" s="25">
        <f t="shared" si="2215"/>
        <v>0</v>
      </c>
      <c r="NX1302" s="25">
        <f t="shared" si="2215"/>
        <v>0</v>
      </c>
      <c r="NY1302" s="25">
        <f t="shared" si="2215"/>
        <v>0</v>
      </c>
      <c r="NZ1302" s="30"/>
      <c r="OA1302" s="30"/>
      <c r="OB1302" s="30"/>
      <c r="OC1302" s="25">
        <f t="shared" si="2216"/>
        <v>0</v>
      </c>
      <c r="OD1302" s="25">
        <f t="shared" si="2217"/>
        <v>0</v>
      </c>
      <c r="OE1302" s="25">
        <f t="shared" si="2218"/>
        <v>0</v>
      </c>
      <c r="OF1302" s="25">
        <f t="shared" si="2219"/>
        <v>0</v>
      </c>
      <c r="OG1302" s="25">
        <f t="shared" si="2220"/>
        <v>0</v>
      </c>
      <c r="OH1302" s="25">
        <f t="shared" si="2221"/>
        <v>0</v>
      </c>
      <c r="OI1302" s="25">
        <f t="shared" si="2222"/>
        <v>0</v>
      </c>
      <c r="OJ1302" s="25">
        <f t="shared" si="2223"/>
        <v>0</v>
      </c>
      <c r="OK1302" s="25">
        <f t="shared" si="2224"/>
        <v>0</v>
      </c>
      <c r="OL1302" s="25">
        <f t="shared" si="2225"/>
        <v>0</v>
      </c>
      <c r="OM1302" s="25">
        <f t="shared" si="2226"/>
        <v>0</v>
      </c>
      <c r="ON1302" s="25">
        <f t="shared" si="2227"/>
        <v>0</v>
      </c>
      <c r="OO1302" s="25">
        <f t="shared" si="2228"/>
        <v>0</v>
      </c>
      <c r="OP1302" s="25">
        <f t="shared" si="2228"/>
        <v>0</v>
      </c>
      <c r="OQ1302" s="25">
        <f t="shared" si="2228"/>
        <v>0</v>
      </c>
      <c r="OR1302" s="25">
        <f t="shared" si="2229"/>
        <v>0</v>
      </c>
      <c r="OS1302" s="25">
        <f t="shared" si="2229"/>
        <v>0</v>
      </c>
      <c r="OT1302" s="25">
        <f t="shared" si="2229"/>
        <v>0</v>
      </c>
      <c r="OU1302" s="30"/>
      <c r="OV1302" s="30"/>
      <c r="OW1302" s="30"/>
      <c r="OX1302" s="25">
        <f t="shared" si="2230"/>
        <v>0</v>
      </c>
      <c r="OY1302" s="25">
        <f t="shared" si="2231"/>
        <v>0</v>
      </c>
      <c r="OZ1302" s="25">
        <f t="shared" si="2232"/>
        <v>0</v>
      </c>
      <c r="PA1302" s="25">
        <f t="shared" si="2233"/>
        <v>0</v>
      </c>
      <c r="PB1302" s="25">
        <f t="shared" si="2234"/>
        <v>0</v>
      </c>
      <c r="PC1302" s="25">
        <f t="shared" si="2235"/>
        <v>0</v>
      </c>
      <c r="PD1302" s="25">
        <f t="shared" si="2236"/>
        <v>0</v>
      </c>
      <c r="PE1302" s="25">
        <f t="shared" si="2237"/>
        <v>0</v>
      </c>
      <c r="PF1302" s="25">
        <f t="shared" si="2238"/>
        <v>0</v>
      </c>
      <c r="PG1302" s="25">
        <f t="shared" si="2239"/>
        <v>0</v>
      </c>
      <c r="PH1302" s="25">
        <f t="shared" si="2240"/>
        <v>0</v>
      </c>
      <c r="PI1302" s="25">
        <f t="shared" si="2241"/>
        <v>0</v>
      </c>
      <c r="PJ1302" s="25">
        <f t="shared" si="2242"/>
        <v>0</v>
      </c>
      <c r="PK1302" s="25">
        <f t="shared" si="2242"/>
        <v>0</v>
      </c>
      <c r="PL1302" s="25">
        <f t="shared" si="2242"/>
        <v>0</v>
      </c>
      <c r="PM1302" s="25">
        <f t="shared" si="2243"/>
        <v>0</v>
      </c>
      <c r="PN1302" s="25">
        <f t="shared" si="2243"/>
        <v>0</v>
      </c>
      <c r="PO1302" s="25">
        <f t="shared" si="2243"/>
        <v>0</v>
      </c>
      <c r="PP1302" s="30"/>
      <c r="PQ1302" s="30"/>
      <c r="PR1302" s="30"/>
      <c r="PS1302" s="25">
        <f t="shared" si="2244"/>
        <v>0</v>
      </c>
      <c r="PT1302" s="25">
        <f t="shared" si="2245"/>
        <v>0</v>
      </c>
      <c r="PU1302" s="25">
        <f t="shared" si="2246"/>
        <v>0</v>
      </c>
      <c r="PV1302" s="25">
        <f t="shared" si="2247"/>
        <v>0</v>
      </c>
      <c r="PW1302" s="25">
        <f t="shared" si="2248"/>
        <v>0</v>
      </c>
      <c r="PX1302" s="25">
        <f t="shared" si="2249"/>
        <v>0</v>
      </c>
      <c r="PY1302" s="25">
        <f t="shared" si="2250"/>
        <v>0</v>
      </c>
      <c r="PZ1302" s="25">
        <f t="shared" si="2251"/>
        <v>0</v>
      </c>
      <c r="QA1302" s="25">
        <f t="shared" si="2252"/>
        <v>0</v>
      </c>
      <c r="QB1302" s="25">
        <f t="shared" si="2253"/>
        <v>0</v>
      </c>
      <c r="QC1302" s="25">
        <f t="shared" si="2254"/>
        <v>0</v>
      </c>
      <c r="QD1302" s="25">
        <f t="shared" si="2255"/>
        <v>0</v>
      </c>
      <c r="QE1302" s="25">
        <f t="shared" si="2256"/>
        <v>0</v>
      </c>
      <c r="QF1302" s="25">
        <f t="shared" si="2256"/>
        <v>0</v>
      </c>
      <c r="QG1302" s="25">
        <f t="shared" si="2256"/>
        <v>0</v>
      </c>
      <c r="QH1302" s="25">
        <f t="shared" si="2257"/>
        <v>0</v>
      </c>
      <c r="QI1302" s="25">
        <f t="shared" si="2257"/>
        <v>0</v>
      </c>
      <c r="QJ1302" s="25">
        <f t="shared" si="2257"/>
        <v>0</v>
      </c>
      <c r="QK1302" s="30"/>
      <c r="QL1302" s="30"/>
      <c r="QM1302" s="30"/>
      <c r="QN1302" s="25">
        <f t="shared" si="2258"/>
        <v>0</v>
      </c>
      <c r="QO1302" s="25">
        <f t="shared" si="2259"/>
        <v>0</v>
      </c>
      <c r="QP1302" s="25">
        <f t="shared" si="2260"/>
        <v>0</v>
      </c>
      <c r="QQ1302" s="25">
        <f t="shared" si="2261"/>
        <v>0</v>
      </c>
      <c r="QR1302" s="25">
        <f t="shared" si="2262"/>
        <v>0</v>
      </c>
      <c r="QS1302" s="25">
        <f t="shared" si="2263"/>
        <v>0</v>
      </c>
      <c r="QT1302" s="25">
        <f t="shared" si="2264"/>
        <v>0</v>
      </c>
      <c r="QU1302" s="25">
        <f t="shared" si="2265"/>
        <v>0</v>
      </c>
      <c r="QV1302" s="25">
        <f t="shared" si="2266"/>
        <v>0</v>
      </c>
      <c r="QW1302" s="25">
        <f t="shared" si="2267"/>
        <v>0</v>
      </c>
      <c r="QX1302" s="25">
        <f t="shared" si="2268"/>
        <v>0</v>
      </c>
      <c r="QY1302" s="25">
        <f t="shared" si="2269"/>
        <v>0</v>
      </c>
      <c r="QZ1302" s="25">
        <f t="shared" si="2270"/>
        <v>0</v>
      </c>
      <c r="RA1302" s="25">
        <f t="shared" si="2270"/>
        <v>0</v>
      </c>
      <c r="RB1302" s="25">
        <f t="shared" si="2270"/>
        <v>0</v>
      </c>
      <c r="RC1302" s="25">
        <f t="shared" si="2271"/>
        <v>0</v>
      </c>
      <c r="RD1302" s="25">
        <f t="shared" si="2271"/>
        <v>0</v>
      </c>
      <c r="RE1302" s="25">
        <f t="shared" si="2271"/>
        <v>0</v>
      </c>
      <c r="RF1302" s="30"/>
      <c r="RG1302" s="30"/>
      <c r="RH1302" s="30"/>
      <c r="RI1302" s="25">
        <f t="shared" si="2272"/>
        <v>0</v>
      </c>
      <c r="RJ1302" s="25">
        <f t="shared" si="2273"/>
        <v>0</v>
      </c>
      <c r="RK1302" s="25">
        <f t="shared" si="2274"/>
        <v>0</v>
      </c>
      <c r="RL1302" s="25">
        <f t="shared" si="2275"/>
        <v>0</v>
      </c>
      <c r="RM1302" s="25">
        <f t="shared" si="2276"/>
        <v>0</v>
      </c>
      <c r="RN1302" s="25">
        <f t="shared" si="2277"/>
        <v>0</v>
      </c>
      <c r="RO1302" s="25">
        <f t="shared" si="2278"/>
        <v>0</v>
      </c>
      <c r="RP1302" s="25">
        <f t="shared" si="2279"/>
        <v>0</v>
      </c>
      <c r="RQ1302" s="25">
        <f t="shared" si="2280"/>
        <v>0</v>
      </c>
      <c r="RR1302" s="25">
        <f t="shared" si="2281"/>
        <v>0</v>
      </c>
      <c r="RS1302" s="25">
        <f t="shared" si="2282"/>
        <v>0</v>
      </c>
      <c r="RT1302" s="25">
        <f t="shared" si="2283"/>
        <v>0</v>
      </c>
      <c r="RU1302" s="25">
        <f t="shared" si="2284"/>
        <v>0</v>
      </c>
      <c r="RV1302" s="25">
        <f t="shared" si="2284"/>
        <v>0</v>
      </c>
      <c r="RW1302" s="25">
        <f t="shared" si="2284"/>
        <v>0</v>
      </c>
      <c r="RX1302" s="25">
        <f t="shared" si="2285"/>
        <v>0</v>
      </c>
      <c r="RY1302" s="25">
        <f t="shared" si="2285"/>
        <v>0</v>
      </c>
      <c r="RZ1302" s="25">
        <f t="shared" si="2285"/>
        <v>0</v>
      </c>
      <c r="SA1302" s="30"/>
      <c r="SB1302" s="30"/>
      <c r="SC1302" s="30"/>
      <c r="SD1302" s="25">
        <f t="shared" si="2286"/>
        <v>0</v>
      </c>
      <c r="SE1302" s="25">
        <f t="shared" si="2287"/>
        <v>0</v>
      </c>
      <c r="SF1302" s="25">
        <f t="shared" si="2288"/>
        <v>0</v>
      </c>
      <c r="SG1302" s="25">
        <f t="shared" si="2289"/>
        <v>0</v>
      </c>
      <c r="SH1302" s="25">
        <f t="shared" si="2290"/>
        <v>0</v>
      </c>
      <c r="SI1302" s="25">
        <f t="shared" si="2291"/>
        <v>0</v>
      </c>
      <c r="SJ1302" s="25">
        <f t="shared" si="2292"/>
        <v>0</v>
      </c>
      <c r="SK1302" s="25">
        <f t="shared" si="2293"/>
        <v>0</v>
      </c>
      <c r="SL1302" s="25">
        <f t="shared" si="2294"/>
        <v>0</v>
      </c>
      <c r="SM1302" s="25">
        <f t="shared" si="2295"/>
        <v>0</v>
      </c>
      <c r="SN1302" s="25">
        <f t="shared" si="2296"/>
        <v>0</v>
      </c>
      <c r="SO1302" s="25">
        <f t="shared" si="2297"/>
        <v>0</v>
      </c>
      <c r="SP1302" s="25">
        <f t="shared" si="2298"/>
        <v>0</v>
      </c>
      <c r="SQ1302" s="25">
        <f t="shared" si="2298"/>
        <v>0</v>
      </c>
      <c r="SR1302" s="25">
        <f t="shared" si="2298"/>
        <v>0</v>
      </c>
      <c r="SS1302" s="25">
        <f t="shared" si="2299"/>
        <v>0</v>
      </c>
      <c r="ST1302" s="25">
        <f t="shared" si="2299"/>
        <v>0</v>
      </c>
      <c r="SU1302" s="25">
        <f t="shared" si="2299"/>
        <v>0</v>
      </c>
      <c r="SV1302" s="30"/>
      <c r="SW1302" s="30"/>
      <c r="SX1302" s="30"/>
      <c r="SY1302" s="25">
        <f t="shared" si="2300"/>
        <v>0</v>
      </c>
      <c r="SZ1302" s="25">
        <f t="shared" si="2301"/>
        <v>0</v>
      </c>
      <c r="TA1302" s="25">
        <f t="shared" si="2302"/>
        <v>0</v>
      </c>
      <c r="TB1302" s="25">
        <f t="shared" si="2303"/>
        <v>0</v>
      </c>
      <c r="TC1302" s="25">
        <f t="shared" si="2304"/>
        <v>0</v>
      </c>
      <c r="TD1302" s="25">
        <f t="shared" si="2305"/>
        <v>0</v>
      </c>
      <c r="TE1302" s="25">
        <f t="shared" si="2306"/>
        <v>0</v>
      </c>
      <c r="TF1302" s="25">
        <f t="shared" si="2307"/>
        <v>0</v>
      </c>
      <c r="TG1302" s="25">
        <f t="shared" si="2308"/>
        <v>0</v>
      </c>
      <c r="TH1302" s="25">
        <f t="shared" si="2309"/>
        <v>0</v>
      </c>
      <c r="TI1302" s="25">
        <f t="shared" si="2310"/>
        <v>0</v>
      </c>
      <c r="TJ1302" s="25">
        <f t="shared" si="2311"/>
        <v>0</v>
      </c>
      <c r="TK1302" s="25">
        <f t="shared" si="2312"/>
        <v>0</v>
      </c>
      <c r="TL1302" s="25">
        <f t="shared" si="2312"/>
        <v>0</v>
      </c>
      <c r="TM1302" s="25">
        <f t="shared" si="2312"/>
        <v>0</v>
      </c>
      <c r="TN1302" s="25">
        <f t="shared" si="2313"/>
        <v>0</v>
      </c>
      <c r="TO1302" s="25">
        <f t="shared" si="2313"/>
        <v>0</v>
      </c>
      <c r="TP1302" s="25">
        <f t="shared" si="2313"/>
        <v>0</v>
      </c>
      <c r="TQ1302" s="30"/>
      <c r="TR1302" s="30"/>
      <c r="TS1302" s="30"/>
      <c r="TT1302" s="25">
        <f t="shared" si="2314"/>
        <v>0</v>
      </c>
      <c r="TU1302" s="25">
        <f t="shared" si="2315"/>
        <v>0</v>
      </c>
      <c r="TV1302" s="25">
        <f t="shared" si="2316"/>
        <v>0</v>
      </c>
      <c r="TW1302" s="25">
        <f t="shared" si="2317"/>
        <v>0</v>
      </c>
      <c r="TX1302" s="25">
        <f t="shared" si="2318"/>
        <v>0</v>
      </c>
      <c r="TY1302" s="25">
        <f t="shared" si="2319"/>
        <v>0</v>
      </c>
      <c r="TZ1302" s="25">
        <f t="shared" si="2320"/>
        <v>0</v>
      </c>
      <c r="UA1302" s="25">
        <f t="shared" si="2321"/>
        <v>0</v>
      </c>
      <c r="UB1302" s="25">
        <f t="shared" si="2322"/>
        <v>0</v>
      </c>
      <c r="UC1302" s="25">
        <f t="shared" si="2323"/>
        <v>0</v>
      </c>
      <c r="UD1302" s="25">
        <f t="shared" si="2324"/>
        <v>0</v>
      </c>
      <c r="UE1302" s="25">
        <f t="shared" si="2325"/>
        <v>0</v>
      </c>
      <c r="UF1302" s="25">
        <f t="shared" si="2326"/>
        <v>0</v>
      </c>
      <c r="UG1302" s="25">
        <f t="shared" si="2326"/>
        <v>0</v>
      </c>
      <c r="UH1302" s="25">
        <f t="shared" si="2326"/>
        <v>0</v>
      </c>
      <c r="UI1302" s="25">
        <f t="shared" si="2327"/>
        <v>0</v>
      </c>
      <c r="UJ1302" s="25">
        <f t="shared" si="2327"/>
        <v>0</v>
      </c>
      <c r="UK1302" s="25">
        <f t="shared" si="2327"/>
        <v>0</v>
      </c>
      <c r="UL1302" s="30"/>
      <c r="UM1302" s="30"/>
      <c r="UN1302" s="30"/>
      <c r="UO1302" s="25">
        <f t="shared" si="2328"/>
        <v>0</v>
      </c>
      <c r="UP1302" s="25">
        <f t="shared" si="2329"/>
        <v>0</v>
      </c>
      <c r="UQ1302" s="25">
        <f t="shared" si="2330"/>
        <v>0</v>
      </c>
      <c r="UR1302" s="25">
        <f t="shared" si="2331"/>
        <v>0</v>
      </c>
      <c r="US1302" s="25">
        <f t="shared" si="2332"/>
        <v>0</v>
      </c>
      <c r="UT1302" s="25">
        <f t="shared" si="2333"/>
        <v>0</v>
      </c>
      <c r="UU1302" s="25">
        <f t="shared" si="2334"/>
        <v>0</v>
      </c>
      <c r="UV1302" s="25">
        <f t="shared" si="2335"/>
        <v>0</v>
      </c>
      <c r="UW1302" s="25">
        <f t="shared" si="2336"/>
        <v>0</v>
      </c>
      <c r="UX1302" s="25">
        <f t="shared" si="2337"/>
        <v>0</v>
      </c>
      <c r="UY1302" s="25">
        <f t="shared" si="2338"/>
        <v>0</v>
      </c>
      <c r="UZ1302" s="25">
        <f t="shared" si="2339"/>
        <v>0</v>
      </c>
      <c r="VA1302" s="25">
        <f t="shared" si="2340"/>
        <v>0</v>
      </c>
      <c r="VB1302" s="25">
        <f t="shared" si="2340"/>
        <v>0</v>
      </c>
      <c r="VC1302" s="25">
        <f t="shared" si="2340"/>
        <v>0</v>
      </c>
      <c r="VD1302" s="25">
        <f t="shared" si="2341"/>
        <v>0</v>
      </c>
      <c r="VE1302" s="25">
        <f t="shared" si="2341"/>
        <v>0</v>
      </c>
      <c r="VF1302" s="25">
        <f t="shared" si="2341"/>
        <v>0</v>
      </c>
      <c r="VG1302" s="30"/>
      <c r="VH1302" s="30"/>
      <c r="VI1302" s="30"/>
      <c r="VJ1302" s="25">
        <f t="shared" si="2342"/>
        <v>0</v>
      </c>
      <c r="VK1302" s="25">
        <f t="shared" si="2343"/>
        <v>0</v>
      </c>
      <c r="VL1302" s="25">
        <f t="shared" si="2344"/>
        <v>0</v>
      </c>
      <c r="VM1302" s="25">
        <f t="shared" si="2345"/>
        <v>0</v>
      </c>
      <c r="VN1302" s="25">
        <f t="shared" si="2346"/>
        <v>0</v>
      </c>
      <c r="VO1302" s="25">
        <f t="shared" si="2347"/>
        <v>0</v>
      </c>
      <c r="VP1302" s="25">
        <f t="shared" si="2348"/>
        <v>0</v>
      </c>
      <c r="VQ1302" s="25">
        <f t="shared" si="2349"/>
        <v>0</v>
      </c>
      <c r="VR1302" s="25">
        <f t="shared" si="2350"/>
        <v>0</v>
      </c>
      <c r="VS1302" s="25">
        <f t="shared" si="2351"/>
        <v>0</v>
      </c>
      <c r="VT1302" s="25">
        <f t="shared" si="2352"/>
        <v>0</v>
      </c>
      <c r="VU1302" s="25">
        <f t="shared" si="2353"/>
        <v>0</v>
      </c>
      <c r="VV1302" s="25">
        <f t="shared" si="2354"/>
        <v>0</v>
      </c>
      <c r="VW1302" s="25">
        <f t="shared" si="2354"/>
        <v>0</v>
      </c>
      <c r="VX1302" s="25">
        <f t="shared" si="2354"/>
        <v>0</v>
      </c>
      <c r="VY1302" s="25">
        <f t="shared" si="2355"/>
        <v>0</v>
      </c>
      <c r="VZ1302" s="25">
        <f t="shared" si="2355"/>
        <v>0</v>
      </c>
      <c r="WA1302" s="25">
        <f t="shared" si="2355"/>
        <v>0</v>
      </c>
      <c r="WB1302" s="30"/>
      <c r="WC1302" s="30"/>
      <c r="WD1302" s="30"/>
      <c r="WE1302" s="25">
        <f t="shared" si="2356"/>
        <v>0</v>
      </c>
      <c r="WF1302" s="25">
        <f t="shared" si="2357"/>
        <v>0</v>
      </c>
      <c r="WG1302" s="25">
        <f t="shared" si="2358"/>
        <v>0</v>
      </c>
      <c r="WH1302" s="25">
        <f t="shared" si="2359"/>
        <v>0</v>
      </c>
      <c r="WI1302" s="25">
        <f t="shared" si="2360"/>
        <v>0</v>
      </c>
      <c r="WJ1302" s="25">
        <f t="shared" si="2361"/>
        <v>0</v>
      </c>
      <c r="WK1302" s="25">
        <f t="shared" si="2362"/>
        <v>0</v>
      </c>
      <c r="WL1302" s="25">
        <f t="shared" si="2363"/>
        <v>0</v>
      </c>
      <c r="WM1302" s="25">
        <f t="shared" si="2364"/>
        <v>0</v>
      </c>
      <c r="WN1302" s="25">
        <f t="shared" si="2365"/>
        <v>0</v>
      </c>
      <c r="WO1302" s="25">
        <f t="shared" si="2366"/>
        <v>0</v>
      </c>
      <c r="WP1302" s="25">
        <f t="shared" si="2367"/>
        <v>0</v>
      </c>
      <c r="WQ1302" s="25">
        <f t="shared" si="2368"/>
        <v>0</v>
      </c>
      <c r="WR1302" s="25">
        <f t="shared" si="2368"/>
        <v>0</v>
      </c>
      <c r="WS1302" s="25">
        <f t="shared" si="2368"/>
        <v>0</v>
      </c>
      <c r="WT1302" s="25">
        <f t="shared" si="2369"/>
        <v>0</v>
      </c>
      <c r="WU1302" s="25">
        <f t="shared" si="2369"/>
        <v>0</v>
      </c>
      <c r="WV1302" s="25">
        <f t="shared" si="2369"/>
        <v>0</v>
      </c>
      <c r="WW1302" s="30"/>
      <c r="WX1302" s="30"/>
      <c r="WY1302" s="30"/>
      <c r="WZ1302" s="25">
        <f t="shared" si="2370"/>
        <v>0</v>
      </c>
      <c r="XA1302" s="25">
        <f t="shared" si="2371"/>
        <v>0</v>
      </c>
      <c r="XB1302" s="25">
        <f t="shared" si="2372"/>
        <v>0</v>
      </c>
      <c r="XC1302" s="25">
        <f t="shared" si="2373"/>
        <v>0</v>
      </c>
      <c r="XD1302" s="25">
        <f t="shared" si="2374"/>
        <v>0</v>
      </c>
      <c r="XE1302" s="25">
        <f t="shared" si="2375"/>
        <v>0</v>
      </c>
      <c r="XF1302" s="25">
        <f t="shared" si="2376"/>
        <v>0</v>
      </c>
      <c r="XG1302" s="25">
        <f t="shared" si="2377"/>
        <v>0</v>
      </c>
      <c r="XH1302" s="25">
        <f t="shared" si="2378"/>
        <v>0</v>
      </c>
      <c r="XI1302" s="25">
        <f t="shared" si="2379"/>
        <v>0</v>
      </c>
      <c r="XJ1302" s="25">
        <f t="shared" si="2380"/>
        <v>0</v>
      </c>
      <c r="XK1302" s="25">
        <f t="shared" si="2381"/>
        <v>0</v>
      </c>
      <c r="XL1302" s="25">
        <f t="shared" si="2382"/>
        <v>0</v>
      </c>
      <c r="XM1302" s="25">
        <f t="shared" si="2382"/>
        <v>0</v>
      </c>
      <c r="XN1302" s="25">
        <f t="shared" si="2382"/>
        <v>0</v>
      </c>
      <c r="XO1302" s="25">
        <f t="shared" si="2383"/>
        <v>0</v>
      </c>
      <c r="XP1302" s="25">
        <f t="shared" si="2383"/>
        <v>0</v>
      </c>
      <c r="XQ1302" s="25">
        <f t="shared" si="2383"/>
        <v>0</v>
      </c>
      <c r="XR1302" s="30"/>
      <c r="XS1302" s="30"/>
      <c r="XT1302" s="30"/>
      <c r="XU1302" s="25">
        <f t="shared" si="2384"/>
        <v>0</v>
      </c>
      <c r="XV1302" s="25">
        <f t="shared" si="2385"/>
        <v>0</v>
      </c>
      <c r="XW1302" s="25">
        <f t="shared" si="2386"/>
        <v>0</v>
      </c>
      <c r="XX1302" s="25">
        <f t="shared" si="2387"/>
        <v>0</v>
      </c>
      <c r="XY1302" s="25">
        <f t="shared" si="2388"/>
        <v>0</v>
      </c>
      <c r="XZ1302" s="25">
        <f t="shared" si="2389"/>
        <v>0</v>
      </c>
      <c r="YA1302" s="25">
        <f t="shared" si="2390"/>
        <v>0</v>
      </c>
      <c r="YB1302" s="25">
        <f t="shared" si="2391"/>
        <v>0</v>
      </c>
      <c r="YC1302" s="25">
        <f t="shared" si="2392"/>
        <v>0</v>
      </c>
      <c r="YD1302" s="25">
        <f t="shared" si="2393"/>
        <v>0</v>
      </c>
      <c r="YE1302" s="25">
        <f t="shared" si="2394"/>
        <v>0</v>
      </c>
      <c r="YF1302" s="25">
        <f t="shared" si="2395"/>
        <v>0</v>
      </c>
      <c r="YG1302" s="25">
        <f t="shared" si="2396"/>
        <v>0</v>
      </c>
      <c r="YH1302" s="25">
        <f t="shared" si="2396"/>
        <v>0</v>
      </c>
      <c r="YI1302" s="25">
        <f t="shared" si="2396"/>
        <v>0</v>
      </c>
      <c r="YJ1302" s="25">
        <f t="shared" si="2397"/>
        <v>0</v>
      </c>
      <c r="YK1302" s="25">
        <f t="shared" si="2397"/>
        <v>0</v>
      </c>
      <c r="YL1302" s="25">
        <f t="shared" si="2397"/>
        <v>0</v>
      </c>
      <c r="YM1302" s="59">
        <f t="shared" si="2398"/>
        <v>0</v>
      </c>
      <c r="YN1302" s="59">
        <f t="shared" si="2398"/>
        <v>0</v>
      </c>
      <c r="YO1302" s="59">
        <f t="shared" si="2398"/>
        <v>0</v>
      </c>
      <c r="YP1302" s="25">
        <f t="shared" si="2399"/>
        <v>0</v>
      </c>
      <c r="YQ1302" s="25">
        <f t="shared" si="2400"/>
        <v>0</v>
      </c>
      <c r="YR1302" s="25">
        <f t="shared" si="2401"/>
        <v>0</v>
      </c>
      <c r="YS1302" s="25">
        <f t="shared" si="2402"/>
        <v>0</v>
      </c>
      <c r="YT1302" s="25">
        <f t="shared" si="2403"/>
        <v>0</v>
      </c>
      <c r="YU1302" s="25">
        <f t="shared" si="2404"/>
        <v>0</v>
      </c>
      <c r="YV1302" s="25">
        <f t="shared" si="2405"/>
        <v>0</v>
      </c>
      <c r="YW1302" s="25">
        <f t="shared" si="2406"/>
        <v>0</v>
      </c>
      <c r="YX1302" s="25">
        <f t="shared" si="2407"/>
        <v>0</v>
      </c>
      <c r="YY1302" s="25">
        <f t="shared" si="2408"/>
        <v>0</v>
      </c>
      <c r="YZ1302" s="25">
        <f t="shared" si="2409"/>
        <v>0</v>
      </c>
      <c r="ZA1302" s="25">
        <f t="shared" si="2410"/>
        <v>0</v>
      </c>
      <c r="ZB1302" s="25">
        <f t="shared" si="2411"/>
        <v>0</v>
      </c>
      <c r="ZC1302" s="25">
        <f t="shared" si="2411"/>
        <v>0</v>
      </c>
      <c r="ZD1302" s="25">
        <f t="shared" si="2411"/>
        <v>0</v>
      </c>
      <c r="ZE1302" s="25">
        <f t="shared" si="2412"/>
        <v>0</v>
      </c>
      <c r="ZF1302" s="25">
        <f t="shared" si="2412"/>
        <v>0</v>
      </c>
      <c r="ZG1302" s="25">
        <f t="shared" si="2412"/>
        <v>0</v>
      </c>
    </row>
    <row r="1303" spans="1:683" ht="24">
      <c r="A1303" s="8" t="s">
        <v>158</v>
      </c>
      <c r="B1303" s="87" t="s">
        <v>452</v>
      </c>
      <c r="C1303" s="5"/>
      <c r="D1303" s="160"/>
      <c r="E1303" s="76"/>
      <c r="F1303" s="38">
        <f t="shared" si="1962"/>
        <v>273811</v>
      </c>
      <c r="G1303" s="38">
        <f t="shared" si="1962"/>
        <v>273811</v>
      </c>
      <c r="H1303" s="38">
        <f t="shared" si="1962"/>
        <v>273811</v>
      </c>
      <c r="I1303" s="25">
        <f t="shared" si="1963"/>
        <v>2578.56</v>
      </c>
      <c r="J1303" s="25">
        <f t="shared" si="1963"/>
        <v>2578.56</v>
      </c>
      <c r="K1303" s="25">
        <f t="shared" si="1963"/>
        <v>2578.56</v>
      </c>
      <c r="L1303" s="30"/>
      <c r="M1303" s="30"/>
      <c r="N1303" s="30"/>
      <c r="O1303" s="25">
        <f t="shared" si="1964"/>
        <v>0</v>
      </c>
      <c r="P1303" s="25">
        <f t="shared" si="1965"/>
        <v>0</v>
      </c>
      <c r="Q1303" s="25">
        <f t="shared" si="1966"/>
        <v>0</v>
      </c>
      <c r="R1303" s="25">
        <f t="shared" si="1967"/>
        <v>0</v>
      </c>
      <c r="S1303" s="25">
        <f t="shared" si="1968"/>
        <v>0</v>
      </c>
      <c r="T1303" s="25">
        <f t="shared" si="1969"/>
        <v>0</v>
      </c>
      <c r="U1303" s="25">
        <f t="shared" si="1970"/>
        <v>291284.99</v>
      </c>
      <c r="V1303" s="25">
        <f t="shared" si="1971"/>
        <v>305197.36</v>
      </c>
      <c r="W1303" s="25">
        <f t="shared" si="1972"/>
        <v>317516.2</v>
      </c>
      <c r="X1303" s="25">
        <f t="shared" si="1973"/>
        <v>2236.88</v>
      </c>
      <c r="Y1303" s="25">
        <f t="shared" si="1974"/>
        <v>2029.04</v>
      </c>
      <c r="Z1303" s="25">
        <f t="shared" si="1975"/>
        <v>1874</v>
      </c>
      <c r="AA1303" s="25">
        <f t="shared" si="1976"/>
        <v>0</v>
      </c>
      <c r="AB1303" s="25">
        <f t="shared" si="1976"/>
        <v>0</v>
      </c>
      <c r="AC1303" s="25">
        <f t="shared" si="1976"/>
        <v>0</v>
      </c>
      <c r="AD1303" s="25">
        <f t="shared" si="1977"/>
        <v>0</v>
      </c>
      <c r="AE1303" s="25">
        <f t="shared" si="1977"/>
        <v>0</v>
      </c>
      <c r="AF1303" s="25">
        <f t="shared" si="1977"/>
        <v>0</v>
      </c>
      <c r="AG1303" s="30"/>
      <c r="AH1303" s="30"/>
      <c r="AI1303" s="30"/>
      <c r="AJ1303" s="25">
        <f t="shared" si="1978"/>
        <v>0</v>
      </c>
      <c r="AK1303" s="25">
        <f t="shared" si="1979"/>
        <v>0</v>
      </c>
      <c r="AL1303" s="25">
        <f t="shared" si="1980"/>
        <v>0</v>
      </c>
      <c r="AM1303" s="25">
        <f t="shared" si="1981"/>
        <v>0</v>
      </c>
      <c r="AN1303" s="25">
        <f t="shared" si="1982"/>
        <v>0</v>
      </c>
      <c r="AO1303" s="25">
        <f t="shared" si="1983"/>
        <v>0</v>
      </c>
      <c r="AP1303" s="25">
        <f t="shared" si="1984"/>
        <v>289592.39</v>
      </c>
      <c r="AQ1303" s="25">
        <f t="shared" si="1985"/>
        <v>303382.65000000002</v>
      </c>
      <c r="AR1303" s="25">
        <f t="shared" si="1986"/>
        <v>315641.19</v>
      </c>
      <c r="AS1303" s="25">
        <f t="shared" si="1987"/>
        <v>2679.77</v>
      </c>
      <c r="AT1303" s="25">
        <f t="shared" si="1988"/>
        <v>2630.69</v>
      </c>
      <c r="AU1303" s="25">
        <f t="shared" si="1989"/>
        <v>2439.09</v>
      </c>
      <c r="AV1303" s="25">
        <f t="shared" si="1990"/>
        <v>0</v>
      </c>
      <c r="AW1303" s="25">
        <f t="shared" si="1990"/>
        <v>0</v>
      </c>
      <c r="AX1303" s="25">
        <f t="shared" si="1990"/>
        <v>0</v>
      </c>
      <c r="AY1303" s="25">
        <f t="shared" si="1991"/>
        <v>0</v>
      </c>
      <c r="AZ1303" s="25">
        <f t="shared" si="1991"/>
        <v>0</v>
      </c>
      <c r="BA1303" s="25">
        <f t="shared" si="1991"/>
        <v>0</v>
      </c>
      <c r="BB1303" s="30"/>
      <c r="BC1303" s="30"/>
      <c r="BD1303" s="30"/>
      <c r="BE1303" s="25">
        <f t="shared" si="1992"/>
        <v>0</v>
      </c>
      <c r="BF1303" s="25">
        <f t="shared" si="1993"/>
        <v>0</v>
      </c>
      <c r="BG1303" s="25">
        <f t="shared" si="1994"/>
        <v>0</v>
      </c>
      <c r="BH1303" s="25">
        <f t="shared" si="1995"/>
        <v>0</v>
      </c>
      <c r="BI1303" s="25">
        <f t="shared" si="1996"/>
        <v>0</v>
      </c>
      <c r="BJ1303" s="25">
        <f t="shared" si="1997"/>
        <v>0</v>
      </c>
      <c r="BK1303" s="25">
        <f t="shared" si="1998"/>
        <v>288843.34999999998</v>
      </c>
      <c r="BL1303" s="25">
        <f t="shared" si="1999"/>
        <v>301623.19</v>
      </c>
      <c r="BM1303" s="25">
        <f t="shared" si="2000"/>
        <v>312827.63</v>
      </c>
      <c r="BN1303" s="25">
        <f t="shared" si="2001"/>
        <v>1703.01</v>
      </c>
      <c r="BO1303" s="25">
        <f t="shared" si="2002"/>
        <v>1653.92</v>
      </c>
      <c r="BP1303" s="25">
        <f t="shared" si="2003"/>
        <v>1493.22</v>
      </c>
      <c r="BQ1303" s="25">
        <f t="shared" si="2004"/>
        <v>0</v>
      </c>
      <c r="BR1303" s="25">
        <f t="shared" si="2004"/>
        <v>0</v>
      </c>
      <c r="BS1303" s="25">
        <f t="shared" si="2004"/>
        <v>0</v>
      </c>
      <c r="BT1303" s="25">
        <f t="shared" si="2005"/>
        <v>0</v>
      </c>
      <c r="BU1303" s="25">
        <f t="shared" si="2005"/>
        <v>0</v>
      </c>
      <c r="BV1303" s="25">
        <f t="shared" si="2005"/>
        <v>0</v>
      </c>
      <c r="BW1303" s="30">
        <v>1</v>
      </c>
      <c r="BX1303" s="30">
        <v>1</v>
      </c>
      <c r="BY1303" s="30">
        <v>1</v>
      </c>
      <c r="BZ1303" s="25">
        <f t="shared" si="2006"/>
        <v>273811</v>
      </c>
      <c r="CA1303" s="25">
        <f t="shared" si="2007"/>
        <v>273811</v>
      </c>
      <c r="CB1303" s="25">
        <f t="shared" si="2008"/>
        <v>273811</v>
      </c>
      <c r="CC1303" s="25">
        <f t="shared" si="2009"/>
        <v>2578.56</v>
      </c>
      <c r="CD1303" s="25">
        <f t="shared" si="2010"/>
        <v>2578.56</v>
      </c>
      <c r="CE1303" s="25">
        <f t="shared" si="2011"/>
        <v>2578.56</v>
      </c>
      <c r="CF1303" s="25">
        <f t="shared" si="2012"/>
        <v>288848.99</v>
      </c>
      <c r="CG1303" s="25">
        <f t="shared" si="2013"/>
        <v>302026.59000000003</v>
      </c>
      <c r="CH1303" s="25">
        <f t="shared" si="2014"/>
        <v>313756.77</v>
      </c>
      <c r="CI1303" s="25">
        <f t="shared" si="2015"/>
        <v>2549.0500000000002</v>
      </c>
      <c r="CJ1303" s="25">
        <f t="shared" si="2016"/>
        <v>2291.7399999999998</v>
      </c>
      <c r="CK1303" s="25">
        <f t="shared" si="2017"/>
        <v>2146.04</v>
      </c>
      <c r="CL1303" s="25">
        <f t="shared" si="2018"/>
        <v>288848.99</v>
      </c>
      <c r="CM1303" s="25">
        <f t="shared" si="2018"/>
        <v>302026.59000000003</v>
      </c>
      <c r="CN1303" s="25">
        <f t="shared" si="2018"/>
        <v>313756.77</v>
      </c>
      <c r="CO1303" s="25">
        <f t="shared" si="2019"/>
        <v>2549.0500000000002</v>
      </c>
      <c r="CP1303" s="25">
        <f t="shared" si="2019"/>
        <v>2291.7399999999998</v>
      </c>
      <c r="CQ1303" s="25">
        <f t="shared" si="2019"/>
        <v>2146.04</v>
      </c>
      <c r="CR1303" s="30">
        <v>1</v>
      </c>
      <c r="CS1303" s="30">
        <v>1</v>
      </c>
      <c r="CT1303" s="30">
        <v>1</v>
      </c>
      <c r="CU1303" s="25">
        <f t="shared" si="2020"/>
        <v>273811</v>
      </c>
      <c r="CV1303" s="25">
        <f t="shared" si="2021"/>
        <v>273811</v>
      </c>
      <c r="CW1303" s="25">
        <f t="shared" si="2022"/>
        <v>273811</v>
      </c>
      <c r="CX1303" s="25">
        <f t="shared" si="2023"/>
        <v>2578.56</v>
      </c>
      <c r="CY1303" s="25">
        <f t="shared" si="2024"/>
        <v>2578.56</v>
      </c>
      <c r="CZ1303" s="25">
        <f t="shared" si="2025"/>
        <v>2578.56</v>
      </c>
      <c r="DA1303" s="25">
        <f t="shared" si="2026"/>
        <v>287410.96000000002</v>
      </c>
      <c r="DB1303" s="25">
        <f t="shared" si="2027"/>
        <v>299358.55</v>
      </c>
      <c r="DC1303" s="25">
        <f t="shared" si="2028"/>
        <v>310008.49</v>
      </c>
      <c r="DD1303" s="25">
        <f t="shared" si="2029"/>
        <v>1600.11</v>
      </c>
      <c r="DE1303" s="25">
        <f t="shared" si="2030"/>
        <v>1405.95</v>
      </c>
      <c r="DF1303" s="25">
        <f t="shared" si="2031"/>
        <v>1284.6300000000001</v>
      </c>
      <c r="DG1303" s="25">
        <f t="shared" si="2032"/>
        <v>287410.96000000002</v>
      </c>
      <c r="DH1303" s="25">
        <f t="shared" si="2032"/>
        <v>299358.55</v>
      </c>
      <c r="DI1303" s="25">
        <f t="shared" si="2032"/>
        <v>310008.49</v>
      </c>
      <c r="DJ1303" s="25">
        <f t="shared" si="2033"/>
        <v>1600.11</v>
      </c>
      <c r="DK1303" s="25">
        <f t="shared" si="2033"/>
        <v>1405.95</v>
      </c>
      <c r="DL1303" s="25">
        <f t="shared" si="2033"/>
        <v>1284.6300000000001</v>
      </c>
      <c r="DM1303" s="30"/>
      <c r="DN1303" s="30"/>
      <c r="DO1303" s="30"/>
      <c r="DP1303" s="25">
        <f t="shared" si="2034"/>
        <v>0</v>
      </c>
      <c r="DQ1303" s="25">
        <f t="shared" si="2035"/>
        <v>0</v>
      </c>
      <c r="DR1303" s="25">
        <f t="shared" si="2036"/>
        <v>0</v>
      </c>
      <c r="DS1303" s="25">
        <f t="shared" si="2037"/>
        <v>0</v>
      </c>
      <c r="DT1303" s="25">
        <f t="shared" si="2038"/>
        <v>0</v>
      </c>
      <c r="DU1303" s="25">
        <f t="shared" si="2039"/>
        <v>0</v>
      </c>
      <c r="DV1303" s="25">
        <f t="shared" si="2040"/>
        <v>289621.2</v>
      </c>
      <c r="DW1303" s="25">
        <f t="shared" si="2041"/>
        <v>303424.68</v>
      </c>
      <c r="DX1303" s="25">
        <f t="shared" si="2042"/>
        <v>315686.45</v>
      </c>
      <c r="DY1303" s="25">
        <f t="shared" si="2043"/>
        <v>2316.65</v>
      </c>
      <c r="DZ1303" s="25">
        <f t="shared" si="2044"/>
        <v>1933.9</v>
      </c>
      <c r="EA1303" s="25">
        <f t="shared" si="2045"/>
        <v>1779.88</v>
      </c>
      <c r="EB1303" s="25">
        <f t="shared" si="2046"/>
        <v>0</v>
      </c>
      <c r="EC1303" s="25">
        <f t="shared" si="2046"/>
        <v>0</v>
      </c>
      <c r="ED1303" s="25">
        <f t="shared" si="2046"/>
        <v>0</v>
      </c>
      <c r="EE1303" s="25">
        <f t="shared" si="2047"/>
        <v>0</v>
      </c>
      <c r="EF1303" s="25">
        <f t="shared" si="2047"/>
        <v>0</v>
      </c>
      <c r="EG1303" s="25">
        <f t="shared" si="2047"/>
        <v>0</v>
      </c>
      <c r="EH1303" s="30"/>
      <c r="EI1303" s="30"/>
      <c r="EJ1303" s="30"/>
      <c r="EK1303" s="25">
        <f t="shared" si="2048"/>
        <v>0</v>
      </c>
      <c r="EL1303" s="25">
        <f t="shared" si="2049"/>
        <v>0</v>
      </c>
      <c r="EM1303" s="25">
        <f t="shared" si="2050"/>
        <v>0</v>
      </c>
      <c r="EN1303" s="25">
        <f t="shared" si="2051"/>
        <v>0</v>
      </c>
      <c r="EO1303" s="25">
        <f t="shared" si="2052"/>
        <v>0</v>
      </c>
      <c r="EP1303" s="25">
        <f t="shared" si="2053"/>
        <v>0</v>
      </c>
      <c r="EQ1303" s="25">
        <f t="shared" si="2054"/>
        <v>290215.33</v>
      </c>
      <c r="ER1303" s="25">
        <f t="shared" si="2055"/>
        <v>304525.76</v>
      </c>
      <c r="ES1303" s="25">
        <f t="shared" si="2056"/>
        <v>317237.95</v>
      </c>
      <c r="ET1303" s="25">
        <f t="shared" si="2057"/>
        <v>2025.29</v>
      </c>
      <c r="EU1303" s="25">
        <f t="shared" si="2058"/>
        <v>1764.73</v>
      </c>
      <c r="EV1303" s="25">
        <f t="shared" si="2059"/>
        <v>1596.34</v>
      </c>
      <c r="EW1303" s="25">
        <f t="shared" si="2060"/>
        <v>0</v>
      </c>
      <c r="EX1303" s="25">
        <f t="shared" si="2060"/>
        <v>0</v>
      </c>
      <c r="EY1303" s="25">
        <f t="shared" si="2060"/>
        <v>0</v>
      </c>
      <c r="EZ1303" s="25">
        <f t="shared" si="2061"/>
        <v>0</v>
      </c>
      <c r="FA1303" s="25">
        <f t="shared" si="2061"/>
        <v>0</v>
      </c>
      <c r="FB1303" s="25">
        <f t="shared" si="2061"/>
        <v>0</v>
      </c>
      <c r="FC1303" s="30"/>
      <c r="FD1303" s="30"/>
      <c r="FE1303" s="30"/>
      <c r="FF1303" s="25">
        <f t="shared" si="2062"/>
        <v>0</v>
      </c>
      <c r="FG1303" s="25">
        <f t="shared" si="2063"/>
        <v>0</v>
      </c>
      <c r="FH1303" s="25">
        <f t="shared" si="2064"/>
        <v>0</v>
      </c>
      <c r="FI1303" s="25">
        <f t="shared" si="2065"/>
        <v>0</v>
      </c>
      <c r="FJ1303" s="25">
        <f t="shared" si="2066"/>
        <v>0</v>
      </c>
      <c r="FK1303" s="25">
        <f t="shared" si="2067"/>
        <v>0</v>
      </c>
      <c r="FL1303" s="25">
        <f t="shared" si="2068"/>
        <v>291506.84999999998</v>
      </c>
      <c r="FM1303" s="25">
        <f t="shared" si="2069"/>
        <v>303665.34999999998</v>
      </c>
      <c r="FN1303" s="25">
        <f t="shared" si="2070"/>
        <v>314421.96000000002</v>
      </c>
      <c r="FO1303" s="25">
        <f t="shared" si="2071"/>
        <v>1108.5</v>
      </c>
      <c r="FP1303" s="25">
        <f t="shared" si="2072"/>
        <v>1242.6199999999999</v>
      </c>
      <c r="FQ1303" s="25">
        <f t="shared" si="2073"/>
        <v>1086.77</v>
      </c>
      <c r="FR1303" s="25">
        <f t="shared" si="2074"/>
        <v>0</v>
      </c>
      <c r="FS1303" s="25">
        <f t="shared" si="2074"/>
        <v>0</v>
      </c>
      <c r="FT1303" s="25">
        <f t="shared" si="2074"/>
        <v>0</v>
      </c>
      <c r="FU1303" s="25">
        <f t="shared" si="2075"/>
        <v>0</v>
      </c>
      <c r="FV1303" s="25">
        <f t="shared" si="2075"/>
        <v>0</v>
      </c>
      <c r="FW1303" s="25">
        <f t="shared" si="2075"/>
        <v>0</v>
      </c>
      <c r="FX1303" s="30"/>
      <c r="FY1303" s="30"/>
      <c r="FZ1303" s="30"/>
      <c r="GA1303" s="25">
        <f t="shared" si="2076"/>
        <v>0</v>
      </c>
      <c r="GB1303" s="25">
        <f t="shared" si="2077"/>
        <v>0</v>
      </c>
      <c r="GC1303" s="25">
        <f t="shared" si="2078"/>
        <v>0</v>
      </c>
      <c r="GD1303" s="25">
        <f t="shared" si="2079"/>
        <v>0</v>
      </c>
      <c r="GE1303" s="25">
        <f t="shared" si="2080"/>
        <v>0</v>
      </c>
      <c r="GF1303" s="25">
        <f t="shared" si="2081"/>
        <v>0</v>
      </c>
      <c r="GG1303" s="25">
        <f t="shared" si="2082"/>
        <v>287531.21000000002</v>
      </c>
      <c r="GH1303" s="25">
        <f t="shared" si="2083"/>
        <v>299463.88</v>
      </c>
      <c r="GI1303" s="25">
        <f t="shared" si="2084"/>
        <v>310046.53000000003</v>
      </c>
      <c r="GJ1303" s="25">
        <f t="shared" si="2085"/>
        <v>2325.15</v>
      </c>
      <c r="GK1303" s="25">
        <f t="shared" si="2086"/>
        <v>2055.6999999999998</v>
      </c>
      <c r="GL1303" s="25">
        <f t="shared" si="2087"/>
        <v>1823.09</v>
      </c>
      <c r="GM1303" s="25">
        <f t="shared" si="2088"/>
        <v>0</v>
      </c>
      <c r="GN1303" s="25">
        <f t="shared" si="2088"/>
        <v>0</v>
      </c>
      <c r="GO1303" s="25">
        <f t="shared" si="2088"/>
        <v>0</v>
      </c>
      <c r="GP1303" s="25">
        <f t="shared" si="2089"/>
        <v>0</v>
      </c>
      <c r="GQ1303" s="25">
        <f t="shared" si="2089"/>
        <v>0</v>
      </c>
      <c r="GR1303" s="25">
        <f t="shared" si="2089"/>
        <v>0</v>
      </c>
      <c r="GS1303" s="30"/>
      <c r="GT1303" s="30"/>
      <c r="GU1303" s="30"/>
      <c r="GV1303" s="25">
        <f t="shared" si="2090"/>
        <v>0</v>
      </c>
      <c r="GW1303" s="25">
        <f t="shared" si="2091"/>
        <v>0</v>
      </c>
      <c r="GX1303" s="25">
        <f t="shared" si="2092"/>
        <v>0</v>
      </c>
      <c r="GY1303" s="25">
        <f t="shared" si="2093"/>
        <v>0</v>
      </c>
      <c r="GZ1303" s="25">
        <f t="shared" si="2094"/>
        <v>0</v>
      </c>
      <c r="HA1303" s="25">
        <f t="shared" si="2095"/>
        <v>0</v>
      </c>
      <c r="HB1303" s="25">
        <f t="shared" si="2096"/>
        <v>291502.39</v>
      </c>
      <c r="HC1303" s="25">
        <f t="shared" si="2097"/>
        <v>303958.28000000003</v>
      </c>
      <c r="HD1303" s="25">
        <f t="shared" si="2098"/>
        <v>315072.05</v>
      </c>
      <c r="HE1303" s="25">
        <f t="shared" si="2099"/>
        <v>2076.71</v>
      </c>
      <c r="HF1303" s="25">
        <f t="shared" si="2100"/>
        <v>1732.71</v>
      </c>
      <c r="HG1303" s="25">
        <f t="shared" si="2101"/>
        <v>1509.52</v>
      </c>
      <c r="HH1303" s="25">
        <f t="shared" si="2102"/>
        <v>0</v>
      </c>
      <c r="HI1303" s="25">
        <f t="shared" si="2102"/>
        <v>0</v>
      </c>
      <c r="HJ1303" s="25">
        <f t="shared" si="2102"/>
        <v>0</v>
      </c>
      <c r="HK1303" s="25">
        <f t="shared" si="2103"/>
        <v>0</v>
      </c>
      <c r="HL1303" s="25">
        <f t="shared" si="2103"/>
        <v>0</v>
      </c>
      <c r="HM1303" s="25">
        <f t="shared" si="2103"/>
        <v>0</v>
      </c>
      <c r="HN1303" s="30"/>
      <c r="HO1303" s="30"/>
      <c r="HP1303" s="30"/>
      <c r="HQ1303" s="25">
        <f t="shared" si="2104"/>
        <v>0</v>
      </c>
      <c r="HR1303" s="25">
        <f t="shared" si="2105"/>
        <v>0</v>
      </c>
      <c r="HS1303" s="25">
        <f t="shared" si="2106"/>
        <v>0</v>
      </c>
      <c r="HT1303" s="25">
        <f t="shared" si="2107"/>
        <v>0</v>
      </c>
      <c r="HU1303" s="25">
        <f t="shared" si="2108"/>
        <v>0</v>
      </c>
      <c r="HV1303" s="25">
        <f t="shared" si="2109"/>
        <v>0</v>
      </c>
      <c r="HW1303" s="25">
        <f t="shared" si="2110"/>
        <v>289675.71000000002</v>
      </c>
      <c r="HX1303" s="25">
        <f t="shared" si="2111"/>
        <v>303393.40000000002</v>
      </c>
      <c r="HY1303" s="25">
        <f t="shared" si="2112"/>
        <v>315522.59999999998</v>
      </c>
      <c r="HZ1303" s="25">
        <f t="shared" si="2113"/>
        <v>2026.53</v>
      </c>
      <c r="IA1303" s="25">
        <f t="shared" si="2114"/>
        <v>1925.77</v>
      </c>
      <c r="IB1303" s="25">
        <f t="shared" si="2115"/>
        <v>1734.88</v>
      </c>
      <c r="IC1303" s="25">
        <f t="shared" si="2116"/>
        <v>0</v>
      </c>
      <c r="ID1303" s="25">
        <f t="shared" si="2116"/>
        <v>0</v>
      </c>
      <c r="IE1303" s="25">
        <f t="shared" si="2116"/>
        <v>0</v>
      </c>
      <c r="IF1303" s="25">
        <f t="shared" si="2117"/>
        <v>0</v>
      </c>
      <c r="IG1303" s="25">
        <f t="shared" si="2117"/>
        <v>0</v>
      </c>
      <c r="IH1303" s="25">
        <f t="shared" si="2117"/>
        <v>0</v>
      </c>
      <c r="II1303" s="30"/>
      <c r="IJ1303" s="30"/>
      <c r="IK1303" s="30"/>
      <c r="IL1303" s="25">
        <f t="shared" si="2118"/>
        <v>0</v>
      </c>
      <c r="IM1303" s="25">
        <f t="shared" si="2119"/>
        <v>0</v>
      </c>
      <c r="IN1303" s="25">
        <f t="shared" si="2120"/>
        <v>0</v>
      </c>
      <c r="IO1303" s="25">
        <f t="shared" si="2121"/>
        <v>0</v>
      </c>
      <c r="IP1303" s="25">
        <f t="shared" si="2122"/>
        <v>0</v>
      </c>
      <c r="IQ1303" s="25">
        <f t="shared" si="2123"/>
        <v>0</v>
      </c>
      <c r="IR1303" s="25">
        <f t="shared" si="2124"/>
        <v>286374.26</v>
      </c>
      <c r="IS1303" s="25">
        <f t="shared" si="2125"/>
        <v>297531.36</v>
      </c>
      <c r="IT1303" s="25">
        <f t="shared" si="2126"/>
        <v>307513.53000000003</v>
      </c>
      <c r="IU1303" s="25">
        <f t="shared" si="2127"/>
        <v>6543.25</v>
      </c>
      <c r="IV1303" s="25">
        <f t="shared" si="2128"/>
        <v>5864.51</v>
      </c>
      <c r="IW1303" s="25">
        <f t="shared" si="2129"/>
        <v>5553.99</v>
      </c>
      <c r="IX1303" s="25">
        <f t="shared" si="2130"/>
        <v>0</v>
      </c>
      <c r="IY1303" s="25">
        <f t="shared" si="2130"/>
        <v>0</v>
      </c>
      <c r="IZ1303" s="25">
        <f t="shared" si="2130"/>
        <v>0</v>
      </c>
      <c r="JA1303" s="25">
        <f t="shared" si="2131"/>
        <v>0</v>
      </c>
      <c r="JB1303" s="25">
        <f t="shared" si="2131"/>
        <v>0</v>
      </c>
      <c r="JC1303" s="25">
        <f t="shared" si="2131"/>
        <v>0</v>
      </c>
      <c r="JD1303" s="30">
        <v>2</v>
      </c>
      <c r="JE1303" s="30">
        <v>2</v>
      </c>
      <c r="JF1303" s="30">
        <v>2</v>
      </c>
      <c r="JG1303" s="25">
        <f t="shared" si="2132"/>
        <v>547622</v>
      </c>
      <c r="JH1303" s="25">
        <f t="shared" si="2133"/>
        <v>547622</v>
      </c>
      <c r="JI1303" s="25">
        <f t="shared" si="2134"/>
        <v>547622</v>
      </c>
      <c r="JJ1303" s="25">
        <f t="shared" si="2135"/>
        <v>5157.12</v>
      </c>
      <c r="JK1303" s="25">
        <f t="shared" si="2136"/>
        <v>5157.12</v>
      </c>
      <c r="JL1303" s="25">
        <f t="shared" si="2137"/>
        <v>5157.12</v>
      </c>
      <c r="JM1303" s="25">
        <f t="shared" si="2138"/>
        <v>288508.71000000002</v>
      </c>
      <c r="JN1303" s="25">
        <f t="shared" si="2139"/>
        <v>301425.33</v>
      </c>
      <c r="JO1303" s="25">
        <f t="shared" si="2140"/>
        <v>312947.61</v>
      </c>
      <c r="JP1303" s="25">
        <f t="shared" si="2141"/>
        <v>1720.07</v>
      </c>
      <c r="JQ1303" s="25">
        <f t="shared" si="2142"/>
        <v>1502.04</v>
      </c>
      <c r="JR1303" s="25">
        <f t="shared" si="2143"/>
        <v>1311.24</v>
      </c>
      <c r="JS1303" s="25">
        <f t="shared" si="2144"/>
        <v>577017.42000000004</v>
      </c>
      <c r="JT1303" s="25">
        <f t="shared" si="2144"/>
        <v>602850.66</v>
      </c>
      <c r="JU1303" s="25">
        <f t="shared" si="2144"/>
        <v>625895.22</v>
      </c>
      <c r="JV1303" s="25">
        <f t="shared" si="2145"/>
        <v>3440.14</v>
      </c>
      <c r="JW1303" s="25">
        <f t="shared" si="2145"/>
        <v>3004.08</v>
      </c>
      <c r="JX1303" s="25">
        <f t="shared" si="2145"/>
        <v>2622.48</v>
      </c>
      <c r="JY1303" s="30"/>
      <c r="JZ1303" s="30"/>
      <c r="KA1303" s="30"/>
      <c r="KB1303" s="25">
        <f t="shared" si="2146"/>
        <v>0</v>
      </c>
      <c r="KC1303" s="25">
        <f t="shared" si="2147"/>
        <v>0</v>
      </c>
      <c r="KD1303" s="25">
        <f t="shared" si="2148"/>
        <v>0</v>
      </c>
      <c r="KE1303" s="25">
        <f t="shared" si="2149"/>
        <v>0</v>
      </c>
      <c r="KF1303" s="25">
        <f t="shared" si="2150"/>
        <v>0</v>
      </c>
      <c r="KG1303" s="25">
        <f t="shared" si="2151"/>
        <v>0</v>
      </c>
      <c r="KH1303" s="25">
        <f t="shared" si="2152"/>
        <v>288659.99</v>
      </c>
      <c r="KI1303" s="25">
        <f t="shared" si="2153"/>
        <v>302334.64</v>
      </c>
      <c r="KJ1303" s="25">
        <f t="shared" si="2154"/>
        <v>314513.90999999997</v>
      </c>
      <c r="KK1303" s="25">
        <f t="shared" si="2155"/>
        <v>1492.93</v>
      </c>
      <c r="KL1303" s="25">
        <f t="shared" si="2156"/>
        <v>1340.11</v>
      </c>
      <c r="KM1303" s="25">
        <f t="shared" si="2157"/>
        <v>1190.25</v>
      </c>
      <c r="KN1303" s="25">
        <f t="shared" si="2158"/>
        <v>0</v>
      </c>
      <c r="KO1303" s="25">
        <f t="shared" si="2158"/>
        <v>0</v>
      </c>
      <c r="KP1303" s="25">
        <f t="shared" si="2158"/>
        <v>0</v>
      </c>
      <c r="KQ1303" s="25">
        <f t="shared" si="2159"/>
        <v>0</v>
      </c>
      <c r="KR1303" s="25">
        <f t="shared" si="2159"/>
        <v>0</v>
      </c>
      <c r="KS1303" s="25">
        <f t="shared" si="2159"/>
        <v>0</v>
      </c>
      <c r="KT1303" s="30"/>
      <c r="KU1303" s="30"/>
      <c r="KV1303" s="30"/>
      <c r="KW1303" s="25">
        <f t="shared" si="2160"/>
        <v>0</v>
      </c>
      <c r="KX1303" s="25">
        <f t="shared" si="2161"/>
        <v>0</v>
      </c>
      <c r="KY1303" s="25">
        <f t="shared" si="2162"/>
        <v>0</v>
      </c>
      <c r="KZ1303" s="25">
        <f t="shared" si="2163"/>
        <v>0</v>
      </c>
      <c r="LA1303" s="25">
        <f t="shared" si="2164"/>
        <v>0</v>
      </c>
      <c r="LB1303" s="25">
        <f t="shared" si="2165"/>
        <v>0</v>
      </c>
      <c r="LC1303" s="25">
        <f t="shared" si="2166"/>
        <v>289682.51</v>
      </c>
      <c r="LD1303" s="25">
        <f t="shared" si="2167"/>
        <v>304084.99</v>
      </c>
      <c r="LE1303" s="25">
        <f t="shared" si="2168"/>
        <v>316920.99</v>
      </c>
      <c r="LF1303" s="25">
        <f t="shared" si="2169"/>
        <v>2960.91</v>
      </c>
      <c r="LG1303" s="25">
        <f t="shared" si="2170"/>
        <v>2854.46</v>
      </c>
      <c r="LH1303" s="25">
        <f t="shared" si="2171"/>
        <v>2508.4</v>
      </c>
      <c r="LI1303" s="25">
        <f t="shared" si="2172"/>
        <v>0</v>
      </c>
      <c r="LJ1303" s="25">
        <f t="shared" si="2172"/>
        <v>0</v>
      </c>
      <c r="LK1303" s="25">
        <f t="shared" si="2172"/>
        <v>0</v>
      </c>
      <c r="LL1303" s="25">
        <f t="shared" si="2173"/>
        <v>0</v>
      </c>
      <c r="LM1303" s="25">
        <f t="shared" si="2173"/>
        <v>0</v>
      </c>
      <c r="LN1303" s="25">
        <f t="shared" si="2173"/>
        <v>0</v>
      </c>
      <c r="LO1303" s="30">
        <v>1</v>
      </c>
      <c r="LP1303" s="30">
        <v>1</v>
      </c>
      <c r="LQ1303" s="30">
        <v>1</v>
      </c>
      <c r="LR1303" s="25">
        <f t="shared" si="2174"/>
        <v>273811</v>
      </c>
      <c r="LS1303" s="25">
        <f t="shared" si="2175"/>
        <v>273811</v>
      </c>
      <c r="LT1303" s="25">
        <f t="shared" si="2176"/>
        <v>273811</v>
      </c>
      <c r="LU1303" s="25">
        <f t="shared" si="2177"/>
        <v>2578.56</v>
      </c>
      <c r="LV1303" s="25">
        <f t="shared" si="2178"/>
        <v>2578.56</v>
      </c>
      <c r="LW1303" s="25">
        <f t="shared" si="2179"/>
        <v>2578.56</v>
      </c>
      <c r="LX1303" s="25">
        <f t="shared" si="2180"/>
        <v>284597.90000000002</v>
      </c>
      <c r="LY1303" s="25">
        <f t="shared" si="2181"/>
        <v>296680.59000000003</v>
      </c>
      <c r="LZ1303" s="25">
        <f t="shared" si="2182"/>
        <v>307473.32</v>
      </c>
      <c r="MA1303" s="25">
        <f t="shared" si="2183"/>
        <v>1834.32</v>
      </c>
      <c r="MB1303" s="25">
        <f t="shared" si="2184"/>
        <v>1634.74</v>
      </c>
      <c r="MC1303" s="25">
        <f t="shared" si="2185"/>
        <v>1516.29</v>
      </c>
      <c r="MD1303" s="25">
        <f t="shared" si="2186"/>
        <v>284597.90000000002</v>
      </c>
      <c r="ME1303" s="25">
        <f t="shared" si="2186"/>
        <v>296680.59000000003</v>
      </c>
      <c r="MF1303" s="25">
        <f t="shared" si="2186"/>
        <v>307473.32</v>
      </c>
      <c r="MG1303" s="25">
        <f t="shared" si="2187"/>
        <v>1834.32</v>
      </c>
      <c r="MH1303" s="25">
        <f t="shared" si="2187"/>
        <v>1634.74</v>
      </c>
      <c r="MI1303" s="25">
        <f t="shared" si="2187"/>
        <v>1516.29</v>
      </c>
      <c r="MJ1303" s="30"/>
      <c r="MK1303" s="30"/>
      <c r="ML1303" s="30"/>
      <c r="MM1303" s="25">
        <f t="shared" si="2188"/>
        <v>0</v>
      </c>
      <c r="MN1303" s="25">
        <f t="shared" si="2189"/>
        <v>0</v>
      </c>
      <c r="MO1303" s="25">
        <f t="shared" si="2190"/>
        <v>0</v>
      </c>
      <c r="MP1303" s="25">
        <f t="shared" si="2191"/>
        <v>0</v>
      </c>
      <c r="MQ1303" s="25">
        <f t="shared" si="2192"/>
        <v>0</v>
      </c>
      <c r="MR1303" s="25">
        <f t="shared" si="2193"/>
        <v>0</v>
      </c>
      <c r="MS1303" s="25">
        <f t="shared" si="2194"/>
        <v>288825.5</v>
      </c>
      <c r="MT1303" s="25">
        <f t="shared" si="2195"/>
        <v>301953.15000000002</v>
      </c>
      <c r="MU1303" s="25">
        <f t="shared" si="2196"/>
        <v>313625.96999999997</v>
      </c>
      <c r="MV1303" s="25">
        <f t="shared" si="2197"/>
        <v>2167.1</v>
      </c>
      <c r="MW1303" s="25">
        <f t="shared" si="2198"/>
        <v>1799.66</v>
      </c>
      <c r="MX1303" s="25">
        <f t="shared" si="2199"/>
        <v>1550.91</v>
      </c>
      <c r="MY1303" s="25">
        <f t="shared" si="2200"/>
        <v>0</v>
      </c>
      <c r="MZ1303" s="25">
        <f t="shared" si="2200"/>
        <v>0</v>
      </c>
      <c r="NA1303" s="25">
        <f t="shared" si="2200"/>
        <v>0</v>
      </c>
      <c r="NB1303" s="25">
        <f t="shared" si="2201"/>
        <v>0</v>
      </c>
      <c r="NC1303" s="25">
        <f t="shared" si="2201"/>
        <v>0</v>
      </c>
      <c r="ND1303" s="25">
        <f t="shared" si="2201"/>
        <v>0</v>
      </c>
      <c r="NE1303" s="30"/>
      <c r="NF1303" s="30"/>
      <c r="NG1303" s="30"/>
      <c r="NH1303" s="25">
        <f t="shared" si="2202"/>
        <v>0</v>
      </c>
      <c r="NI1303" s="25">
        <f t="shared" si="2203"/>
        <v>0</v>
      </c>
      <c r="NJ1303" s="25">
        <f t="shared" si="2204"/>
        <v>0</v>
      </c>
      <c r="NK1303" s="25">
        <f t="shared" si="2205"/>
        <v>0</v>
      </c>
      <c r="NL1303" s="25">
        <f t="shared" si="2206"/>
        <v>0</v>
      </c>
      <c r="NM1303" s="25">
        <f t="shared" si="2207"/>
        <v>0</v>
      </c>
      <c r="NN1303" s="25">
        <f t="shared" si="2208"/>
        <v>287132.79999999999</v>
      </c>
      <c r="NO1303" s="25">
        <f t="shared" si="2209"/>
        <v>299262.88</v>
      </c>
      <c r="NP1303" s="25">
        <f t="shared" si="2210"/>
        <v>310058.14</v>
      </c>
      <c r="NQ1303" s="25">
        <f t="shared" si="2211"/>
        <v>2441.2399999999998</v>
      </c>
      <c r="NR1303" s="25">
        <f t="shared" si="2212"/>
        <v>2179.25</v>
      </c>
      <c r="NS1303" s="25">
        <f t="shared" si="2213"/>
        <v>1967.94</v>
      </c>
      <c r="NT1303" s="25">
        <f t="shared" si="2214"/>
        <v>0</v>
      </c>
      <c r="NU1303" s="25">
        <f t="shared" si="2214"/>
        <v>0</v>
      </c>
      <c r="NV1303" s="25">
        <f t="shared" si="2214"/>
        <v>0</v>
      </c>
      <c r="NW1303" s="25">
        <f t="shared" si="2215"/>
        <v>0</v>
      </c>
      <c r="NX1303" s="25">
        <f t="shared" si="2215"/>
        <v>0</v>
      </c>
      <c r="NY1303" s="25">
        <f t="shared" si="2215"/>
        <v>0</v>
      </c>
      <c r="NZ1303" s="30"/>
      <c r="OA1303" s="30"/>
      <c r="OB1303" s="30"/>
      <c r="OC1303" s="25">
        <f t="shared" si="2216"/>
        <v>0</v>
      </c>
      <c r="OD1303" s="25">
        <f t="shared" si="2217"/>
        <v>0</v>
      </c>
      <c r="OE1303" s="25">
        <f t="shared" si="2218"/>
        <v>0</v>
      </c>
      <c r="OF1303" s="25">
        <f t="shared" si="2219"/>
        <v>0</v>
      </c>
      <c r="OG1303" s="25">
        <f t="shared" si="2220"/>
        <v>0</v>
      </c>
      <c r="OH1303" s="25">
        <f t="shared" si="2221"/>
        <v>0</v>
      </c>
      <c r="OI1303" s="25">
        <f t="shared" si="2222"/>
        <v>286322.58</v>
      </c>
      <c r="OJ1303" s="25">
        <f t="shared" si="2223"/>
        <v>300296.05</v>
      </c>
      <c r="OK1303" s="25">
        <f t="shared" si="2224"/>
        <v>312753.05</v>
      </c>
      <c r="OL1303" s="25">
        <f t="shared" si="2225"/>
        <v>2623.39</v>
      </c>
      <c r="OM1303" s="25">
        <f t="shared" si="2226"/>
        <v>2418.7199999999998</v>
      </c>
      <c r="ON1303" s="25">
        <f t="shared" si="2227"/>
        <v>2264.17</v>
      </c>
      <c r="OO1303" s="25">
        <f t="shared" si="2228"/>
        <v>0</v>
      </c>
      <c r="OP1303" s="25">
        <f t="shared" si="2228"/>
        <v>0</v>
      </c>
      <c r="OQ1303" s="25">
        <f t="shared" si="2228"/>
        <v>0</v>
      </c>
      <c r="OR1303" s="25">
        <f t="shared" si="2229"/>
        <v>0</v>
      </c>
      <c r="OS1303" s="25">
        <f t="shared" si="2229"/>
        <v>0</v>
      </c>
      <c r="OT1303" s="25">
        <f t="shared" si="2229"/>
        <v>0</v>
      </c>
      <c r="OU1303" s="30"/>
      <c r="OV1303" s="30"/>
      <c r="OW1303" s="30"/>
      <c r="OX1303" s="25">
        <f t="shared" si="2230"/>
        <v>0</v>
      </c>
      <c r="OY1303" s="25">
        <f t="shared" si="2231"/>
        <v>0</v>
      </c>
      <c r="OZ1303" s="25">
        <f t="shared" si="2232"/>
        <v>0</v>
      </c>
      <c r="PA1303" s="25">
        <f t="shared" si="2233"/>
        <v>0</v>
      </c>
      <c r="PB1303" s="25">
        <f t="shared" si="2234"/>
        <v>0</v>
      </c>
      <c r="PC1303" s="25">
        <f t="shared" si="2235"/>
        <v>0</v>
      </c>
      <c r="PD1303" s="25">
        <f t="shared" si="2236"/>
        <v>289397.5</v>
      </c>
      <c r="PE1303" s="25">
        <f t="shared" si="2237"/>
        <v>302968.56</v>
      </c>
      <c r="PF1303" s="25">
        <f t="shared" si="2238"/>
        <v>315005.8</v>
      </c>
      <c r="PG1303" s="25">
        <f t="shared" si="2239"/>
        <v>2211.6</v>
      </c>
      <c r="PH1303" s="25">
        <f t="shared" si="2240"/>
        <v>2037.95</v>
      </c>
      <c r="PI1303" s="25">
        <f t="shared" si="2241"/>
        <v>1753.77</v>
      </c>
      <c r="PJ1303" s="25">
        <f t="shared" si="2242"/>
        <v>0</v>
      </c>
      <c r="PK1303" s="25">
        <f t="shared" si="2242"/>
        <v>0</v>
      </c>
      <c r="PL1303" s="25">
        <f t="shared" si="2242"/>
        <v>0</v>
      </c>
      <c r="PM1303" s="25">
        <f t="shared" si="2243"/>
        <v>0</v>
      </c>
      <c r="PN1303" s="25">
        <f t="shared" si="2243"/>
        <v>0</v>
      </c>
      <c r="PO1303" s="25">
        <f t="shared" si="2243"/>
        <v>0</v>
      </c>
      <c r="PP1303" s="30">
        <v>2</v>
      </c>
      <c r="PQ1303" s="30">
        <v>2</v>
      </c>
      <c r="PR1303" s="30">
        <v>2</v>
      </c>
      <c r="PS1303" s="25">
        <f t="shared" si="2244"/>
        <v>547622</v>
      </c>
      <c r="PT1303" s="25">
        <f t="shared" si="2245"/>
        <v>547622</v>
      </c>
      <c r="PU1303" s="25">
        <f t="shared" si="2246"/>
        <v>547622</v>
      </c>
      <c r="PV1303" s="25">
        <f t="shared" si="2247"/>
        <v>5157.12</v>
      </c>
      <c r="PW1303" s="25">
        <f t="shared" si="2248"/>
        <v>5157.12</v>
      </c>
      <c r="PX1303" s="25">
        <f t="shared" si="2249"/>
        <v>5157.12</v>
      </c>
      <c r="PY1303" s="25">
        <f t="shared" si="2250"/>
        <v>288515.42</v>
      </c>
      <c r="PZ1303" s="25">
        <f t="shared" si="2251"/>
        <v>301553.48</v>
      </c>
      <c r="QA1303" s="25">
        <f t="shared" si="2252"/>
        <v>313125.75</v>
      </c>
      <c r="QB1303" s="25">
        <f t="shared" si="2253"/>
        <v>2687.49</v>
      </c>
      <c r="QC1303" s="25">
        <f t="shared" si="2254"/>
        <v>2399.4299999999998</v>
      </c>
      <c r="QD1303" s="25">
        <f t="shared" si="2255"/>
        <v>2190.87</v>
      </c>
      <c r="QE1303" s="25">
        <f t="shared" si="2256"/>
        <v>577030.84</v>
      </c>
      <c r="QF1303" s="25">
        <f t="shared" si="2256"/>
        <v>603106.96</v>
      </c>
      <c r="QG1303" s="25">
        <f t="shared" si="2256"/>
        <v>626251.5</v>
      </c>
      <c r="QH1303" s="25">
        <f t="shared" si="2257"/>
        <v>5374.98</v>
      </c>
      <c r="QI1303" s="25">
        <f t="shared" si="2257"/>
        <v>4798.8599999999997</v>
      </c>
      <c r="QJ1303" s="25">
        <f t="shared" si="2257"/>
        <v>4381.74</v>
      </c>
      <c r="QK1303" s="30"/>
      <c r="QL1303" s="30"/>
      <c r="QM1303" s="30"/>
      <c r="QN1303" s="25">
        <f t="shared" si="2258"/>
        <v>0</v>
      </c>
      <c r="QO1303" s="25">
        <f t="shared" si="2259"/>
        <v>0</v>
      </c>
      <c r="QP1303" s="25">
        <f t="shared" si="2260"/>
        <v>0</v>
      </c>
      <c r="QQ1303" s="25">
        <f t="shared" si="2261"/>
        <v>0</v>
      </c>
      <c r="QR1303" s="25">
        <f t="shared" si="2262"/>
        <v>0</v>
      </c>
      <c r="QS1303" s="25">
        <f t="shared" si="2263"/>
        <v>0</v>
      </c>
      <c r="QT1303" s="25">
        <f t="shared" si="2264"/>
        <v>286967.90000000002</v>
      </c>
      <c r="QU1303" s="25">
        <f t="shared" si="2265"/>
        <v>299180.42</v>
      </c>
      <c r="QV1303" s="25">
        <f t="shared" si="2266"/>
        <v>310059.09999999998</v>
      </c>
      <c r="QW1303" s="25">
        <f t="shared" si="2267"/>
        <v>1807.22</v>
      </c>
      <c r="QX1303" s="25">
        <f t="shared" si="2268"/>
        <v>1663.62</v>
      </c>
      <c r="QY1303" s="25">
        <f t="shared" si="2269"/>
        <v>1460.52</v>
      </c>
      <c r="QZ1303" s="25">
        <f t="shared" si="2270"/>
        <v>0</v>
      </c>
      <c r="RA1303" s="25">
        <f t="shared" si="2270"/>
        <v>0</v>
      </c>
      <c r="RB1303" s="25">
        <f t="shared" si="2270"/>
        <v>0</v>
      </c>
      <c r="RC1303" s="25">
        <f t="shared" si="2271"/>
        <v>0</v>
      </c>
      <c r="RD1303" s="25">
        <f t="shared" si="2271"/>
        <v>0</v>
      </c>
      <c r="RE1303" s="25">
        <f t="shared" si="2271"/>
        <v>0</v>
      </c>
      <c r="RF1303" s="30">
        <v>1</v>
      </c>
      <c r="RG1303" s="30">
        <v>1</v>
      </c>
      <c r="RH1303" s="30">
        <v>1</v>
      </c>
      <c r="RI1303" s="25">
        <f t="shared" si="2272"/>
        <v>273811</v>
      </c>
      <c r="RJ1303" s="25">
        <f t="shared" si="2273"/>
        <v>273811</v>
      </c>
      <c r="RK1303" s="25">
        <f t="shared" si="2274"/>
        <v>273811</v>
      </c>
      <c r="RL1303" s="25">
        <f t="shared" si="2275"/>
        <v>2578.56</v>
      </c>
      <c r="RM1303" s="25">
        <f t="shared" si="2276"/>
        <v>2578.56</v>
      </c>
      <c r="RN1303" s="25">
        <f t="shared" si="2277"/>
        <v>2578.56</v>
      </c>
      <c r="RO1303" s="25">
        <f t="shared" si="2278"/>
        <v>294774.78999999998</v>
      </c>
      <c r="RP1303" s="25">
        <f t="shared" si="2279"/>
        <v>307226.96999999997</v>
      </c>
      <c r="RQ1303" s="25">
        <f t="shared" si="2280"/>
        <v>318343.17</v>
      </c>
      <c r="RR1303" s="25">
        <f t="shared" si="2281"/>
        <v>2128.59</v>
      </c>
      <c r="RS1303" s="25">
        <f t="shared" si="2282"/>
        <v>1778.23</v>
      </c>
      <c r="RT1303" s="25">
        <f t="shared" si="2283"/>
        <v>1570.49</v>
      </c>
      <c r="RU1303" s="25">
        <f t="shared" si="2284"/>
        <v>294774.78999999998</v>
      </c>
      <c r="RV1303" s="25">
        <f t="shared" si="2284"/>
        <v>307226.96999999997</v>
      </c>
      <c r="RW1303" s="25">
        <f t="shared" si="2284"/>
        <v>318343.17</v>
      </c>
      <c r="RX1303" s="25">
        <f t="shared" si="2285"/>
        <v>2128.59</v>
      </c>
      <c r="RY1303" s="25">
        <f t="shared" si="2285"/>
        <v>1778.23</v>
      </c>
      <c r="RZ1303" s="25">
        <f t="shared" si="2285"/>
        <v>1570.49</v>
      </c>
      <c r="SA1303" s="30"/>
      <c r="SB1303" s="30"/>
      <c r="SC1303" s="30"/>
      <c r="SD1303" s="25">
        <f t="shared" si="2286"/>
        <v>0</v>
      </c>
      <c r="SE1303" s="25">
        <f t="shared" si="2287"/>
        <v>0</v>
      </c>
      <c r="SF1303" s="25">
        <f t="shared" si="2288"/>
        <v>0</v>
      </c>
      <c r="SG1303" s="25">
        <f t="shared" si="2289"/>
        <v>0</v>
      </c>
      <c r="SH1303" s="25">
        <f t="shared" si="2290"/>
        <v>0</v>
      </c>
      <c r="SI1303" s="25">
        <f t="shared" si="2291"/>
        <v>0</v>
      </c>
      <c r="SJ1303" s="25">
        <f t="shared" si="2292"/>
        <v>289618.24</v>
      </c>
      <c r="SK1303" s="25">
        <f t="shared" si="2293"/>
        <v>302699.84999999998</v>
      </c>
      <c r="SL1303" s="25">
        <f t="shared" si="2294"/>
        <v>314379.36</v>
      </c>
      <c r="SM1303" s="25">
        <f t="shared" si="2295"/>
        <v>3740.55</v>
      </c>
      <c r="SN1303" s="25">
        <f t="shared" si="2296"/>
        <v>3158.88</v>
      </c>
      <c r="SO1303" s="25">
        <f t="shared" si="2297"/>
        <v>2834.52</v>
      </c>
      <c r="SP1303" s="25">
        <f t="shared" si="2298"/>
        <v>0</v>
      </c>
      <c r="SQ1303" s="25">
        <f t="shared" si="2298"/>
        <v>0</v>
      </c>
      <c r="SR1303" s="25">
        <f t="shared" si="2298"/>
        <v>0</v>
      </c>
      <c r="SS1303" s="25">
        <f t="shared" si="2299"/>
        <v>0</v>
      </c>
      <c r="ST1303" s="25">
        <f t="shared" si="2299"/>
        <v>0</v>
      </c>
      <c r="SU1303" s="25">
        <f t="shared" si="2299"/>
        <v>0</v>
      </c>
      <c r="SV1303" s="30"/>
      <c r="SW1303" s="30"/>
      <c r="SX1303" s="30"/>
      <c r="SY1303" s="25">
        <f t="shared" si="2300"/>
        <v>0</v>
      </c>
      <c r="SZ1303" s="25">
        <f t="shared" si="2301"/>
        <v>0</v>
      </c>
      <c r="TA1303" s="25">
        <f t="shared" si="2302"/>
        <v>0</v>
      </c>
      <c r="TB1303" s="25">
        <f t="shared" si="2303"/>
        <v>0</v>
      </c>
      <c r="TC1303" s="25">
        <f t="shared" si="2304"/>
        <v>0</v>
      </c>
      <c r="TD1303" s="25">
        <f t="shared" si="2305"/>
        <v>0</v>
      </c>
      <c r="TE1303" s="25">
        <f t="shared" si="2306"/>
        <v>288093.38</v>
      </c>
      <c r="TF1303" s="25">
        <f t="shared" si="2307"/>
        <v>300606.46000000002</v>
      </c>
      <c r="TG1303" s="25">
        <f t="shared" si="2308"/>
        <v>311747.40999999997</v>
      </c>
      <c r="TH1303" s="25">
        <f t="shared" si="2309"/>
        <v>2244.0500000000002</v>
      </c>
      <c r="TI1303" s="25">
        <f t="shared" si="2310"/>
        <v>1929.25</v>
      </c>
      <c r="TJ1303" s="25">
        <f t="shared" si="2311"/>
        <v>1704.67</v>
      </c>
      <c r="TK1303" s="25">
        <f t="shared" si="2312"/>
        <v>0</v>
      </c>
      <c r="TL1303" s="25">
        <f t="shared" si="2312"/>
        <v>0</v>
      </c>
      <c r="TM1303" s="25">
        <f t="shared" si="2312"/>
        <v>0</v>
      </c>
      <c r="TN1303" s="25">
        <f t="shared" si="2313"/>
        <v>0</v>
      </c>
      <c r="TO1303" s="25">
        <f t="shared" si="2313"/>
        <v>0</v>
      </c>
      <c r="TP1303" s="25">
        <f t="shared" si="2313"/>
        <v>0</v>
      </c>
      <c r="TQ1303" s="30"/>
      <c r="TR1303" s="30"/>
      <c r="TS1303" s="30"/>
      <c r="TT1303" s="25">
        <f t="shared" si="2314"/>
        <v>0</v>
      </c>
      <c r="TU1303" s="25">
        <f t="shared" si="2315"/>
        <v>0</v>
      </c>
      <c r="TV1303" s="25">
        <f t="shared" si="2316"/>
        <v>0</v>
      </c>
      <c r="TW1303" s="25">
        <f t="shared" si="2317"/>
        <v>0</v>
      </c>
      <c r="TX1303" s="25">
        <f t="shared" si="2318"/>
        <v>0</v>
      </c>
      <c r="TY1303" s="25">
        <f t="shared" si="2319"/>
        <v>0</v>
      </c>
      <c r="TZ1303" s="25">
        <f t="shared" si="2320"/>
        <v>284873.46000000002</v>
      </c>
      <c r="UA1303" s="25">
        <f t="shared" si="2321"/>
        <v>297490.34000000003</v>
      </c>
      <c r="UB1303" s="25">
        <f t="shared" si="2322"/>
        <v>308736.40000000002</v>
      </c>
      <c r="UC1303" s="25">
        <f t="shared" si="2323"/>
        <v>2571.9699999999998</v>
      </c>
      <c r="UD1303" s="25">
        <f t="shared" si="2324"/>
        <v>2383.8200000000002</v>
      </c>
      <c r="UE1303" s="25">
        <f t="shared" si="2325"/>
        <v>2146.4499999999998</v>
      </c>
      <c r="UF1303" s="25">
        <f t="shared" si="2326"/>
        <v>0</v>
      </c>
      <c r="UG1303" s="25">
        <f t="shared" si="2326"/>
        <v>0</v>
      </c>
      <c r="UH1303" s="25">
        <f t="shared" si="2326"/>
        <v>0</v>
      </c>
      <c r="UI1303" s="25">
        <f t="shared" si="2327"/>
        <v>0</v>
      </c>
      <c r="UJ1303" s="25">
        <f t="shared" si="2327"/>
        <v>0</v>
      </c>
      <c r="UK1303" s="25">
        <f t="shared" si="2327"/>
        <v>0</v>
      </c>
      <c r="UL1303" s="30"/>
      <c r="UM1303" s="30"/>
      <c r="UN1303" s="30"/>
      <c r="UO1303" s="25">
        <f t="shared" si="2328"/>
        <v>0</v>
      </c>
      <c r="UP1303" s="25">
        <f t="shared" si="2329"/>
        <v>0</v>
      </c>
      <c r="UQ1303" s="25">
        <f t="shared" si="2330"/>
        <v>0</v>
      </c>
      <c r="UR1303" s="25">
        <f t="shared" si="2331"/>
        <v>0</v>
      </c>
      <c r="US1303" s="25">
        <f t="shared" si="2332"/>
        <v>0</v>
      </c>
      <c r="UT1303" s="25">
        <f t="shared" si="2333"/>
        <v>0</v>
      </c>
      <c r="UU1303" s="25">
        <f t="shared" si="2334"/>
        <v>288645.64</v>
      </c>
      <c r="UV1303" s="25">
        <f t="shared" si="2335"/>
        <v>302109.46000000002</v>
      </c>
      <c r="UW1303" s="25">
        <f t="shared" si="2336"/>
        <v>313969.19</v>
      </c>
      <c r="UX1303" s="25">
        <f t="shared" si="2337"/>
        <v>1217.4000000000001</v>
      </c>
      <c r="UY1303" s="25">
        <f t="shared" si="2338"/>
        <v>1225.0999999999999</v>
      </c>
      <c r="UZ1303" s="25">
        <f t="shared" si="2339"/>
        <v>1052.23</v>
      </c>
      <c r="VA1303" s="25">
        <f t="shared" si="2340"/>
        <v>0</v>
      </c>
      <c r="VB1303" s="25">
        <f t="shared" si="2340"/>
        <v>0</v>
      </c>
      <c r="VC1303" s="25">
        <f t="shared" si="2340"/>
        <v>0</v>
      </c>
      <c r="VD1303" s="25">
        <f t="shared" si="2341"/>
        <v>0</v>
      </c>
      <c r="VE1303" s="25">
        <f t="shared" si="2341"/>
        <v>0</v>
      </c>
      <c r="VF1303" s="25">
        <f t="shared" si="2341"/>
        <v>0</v>
      </c>
      <c r="VG1303" s="30">
        <v>1</v>
      </c>
      <c r="VH1303" s="30">
        <v>1</v>
      </c>
      <c r="VI1303" s="30">
        <v>1</v>
      </c>
      <c r="VJ1303" s="25">
        <f t="shared" si="2342"/>
        <v>273811</v>
      </c>
      <c r="VK1303" s="25">
        <f t="shared" si="2343"/>
        <v>273811</v>
      </c>
      <c r="VL1303" s="25">
        <f t="shared" si="2344"/>
        <v>273811</v>
      </c>
      <c r="VM1303" s="25">
        <f t="shared" si="2345"/>
        <v>2578.56</v>
      </c>
      <c r="VN1303" s="25">
        <f t="shared" si="2346"/>
        <v>2578.56</v>
      </c>
      <c r="VO1303" s="25">
        <f t="shared" si="2347"/>
        <v>2578.56</v>
      </c>
      <c r="VP1303" s="25">
        <f t="shared" si="2348"/>
        <v>285753.7</v>
      </c>
      <c r="VQ1303" s="25">
        <f t="shared" si="2349"/>
        <v>297609.63</v>
      </c>
      <c r="VR1303" s="25">
        <f t="shared" si="2350"/>
        <v>308189.92</v>
      </c>
      <c r="VS1303" s="25">
        <f t="shared" si="2351"/>
        <v>1639.41</v>
      </c>
      <c r="VT1303" s="25">
        <f t="shared" si="2352"/>
        <v>1524.63</v>
      </c>
      <c r="VU1303" s="25">
        <f t="shared" si="2353"/>
        <v>1335.17</v>
      </c>
      <c r="VV1303" s="25">
        <f t="shared" si="2354"/>
        <v>285753.7</v>
      </c>
      <c r="VW1303" s="25">
        <f t="shared" si="2354"/>
        <v>297609.63</v>
      </c>
      <c r="VX1303" s="25">
        <f t="shared" si="2354"/>
        <v>308189.92</v>
      </c>
      <c r="VY1303" s="25">
        <f t="shared" si="2355"/>
        <v>1639.41</v>
      </c>
      <c r="VZ1303" s="25">
        <f t="shared" si="2355"/>
        <v>1524.63</v>
      </c>
      <c r="WA1303" s="25">
        <f t="shared" si="2355"/>
        <v>1335.17</v>
      </c>
      <c r="WB1303" s="30"/>
      <c r="WC1303" s="30"/>
      <c r="WD1303" s="30"/>
      <c r="WE1303" s="25">
        <f t="shared" si="2356"/>
        <v>0</v>
      </c>
      <c r="WF1303" s="25">
        <f t="shared" si="2357"/>
        <v>0</v>
      </c>
      <c r="WG1303" s="25">
        <f t="shared" si="2358"/>
        <v>0</v>
      </c>
      <c r="WH1303" s="25">
        <f t="shared" si="2359"/>
        <v>0</v>
      </c>
      <c r="WI1303" s="25">
        <f t="shared" si="2360"/>
        <v>0</v>
      </c>
      <c r="WJ1303" s="25">
        <f t="shared" si="2361"/>
        <v>0</v>
      </c>
      <c r="WK1303" s="25">
        <f t="shared" si="2362"/>
        <v>288747.02</v>
      </c>
      <c r="WL1303" s="25">
        <f t="shared" si="2363"/>
        <v>301725.65000000002</v>
      </c>
      <c r="WM1303" s="25">
        <f t="shared" si="2364"/>
        <v>313223.95</v>
      </c>
      <c r="WN1303" s="25">
        <f t="shared" si="2365"/>
        <v>1962.12</v>
      </c>
      <c r="WO1303" s="25">
        <f t="shared" si="2366"/>
        <v>1760.63</v>
      </c>
      <c r="WP1303" s="25">
        <f t="shared" si="2367"/>
        <v>1529.85</v>
      </c>
      <c r="WQ1303" s="25">
        <f t="shared" si="2368"/>
        <v>0</v>
      </c>
      <c r="WR1303" s="25">
        <f t="shared" si="2368"/>
        <v>0</v>
      </c>
      <c r="WS1303" s="25">
        <f t="shared" si="2368"/>
        <v>0</v>
      </c>
      <c r="WT1303" s="25">
        <f t="shared" si="2369"/>
        <v>0</v>
      </c>
      <c r="WU1303" s="25">
        <f t="shared" si="2369"/>
        <v>0</v>
      </c>
      <c r="WV1303" s="25">
        <f t="shared" si="2369"/>
        <v>0</v>
      </c>
      <c r="WW1303" s="30"/>
      <c r="WX1303" s="30"/>
      <c r="WY1303" s="30"/>
      <c r="WZ1303" s="25">
        <f t="shared" si="2370"/>
        <v>0</v>
      </c>
      <c r="XA1303" s="25">
        <f t="shared" si="2371"/>
        <v>0</v>
      </c>
      <c r="XB1303" s="25">
        <f t="shared" si="2372"/>
        <v>0</v>
      </c>
      <c r="XC1303" s="25">
        <f t="shared" si="2373"/>
        <v>0</v>
      </c>
      <c r="XD1303" s="25">
        <f t="shared" si="2374"/>
        <v>0</v>
      </c>
      <c r="XE1303" s="25">
        <f t="shared" si="2375"/>
        <v>0</v>
      </c>
      <c r="XF1303" s="25">
        <f t="shared" si="2376"/>
        <v>287976.31</v>
      </c>
      <c r="XG1303" s="25">
        <f t="shared" si="2377"/>
        <v>300341.09999999998</v>
      </c>
      <c r="XH1303" s="25">
        <f t="shared" si="2378"/>
        <v>311323.46999999997</v>
      </c>
      <c r="XI1303" s="25">
        <f t="shared" si="2379"/>
        <v>1401.91</v>
      </c>
      <c r="XJ1303" s="25">
        <f t="shared" si="2380"/>
        <v>1321.17</v>
      </c>
      <c r="XK1303" s="25">
        <f t="shared" si="2381"/>
        <v>1166.44</v>
      </c>
      <c r="XL1303" s="25">
        <f t="shared" si="2382"/>
        <v>0</v>
      </c>
      <c r="XM1303" s="25">
        <f t="shared" si="2382"/>
        <v>0</v>
      </c>
      <c r="XN1303" s="25">
        <f t="shared" si="2382"/>
        <v>0</v>
      </c>
      <c r="XO1303" s="25">
        <f t="shared" si="2383"/>
        <v>0</v>
      </c>
      <c r="XP1303" s="25">
        <f t="shared" si="2383"/>
        <v>0</v>
      </c>
      <c r="XQ1303" s="25">
        <f t="shared" si="2383"/>
        <v>0</v>
      </c>
      <c r="XR1303" s="30"/>
      <c r="XS1303" s="30"/>
      <c r="XT1303" s="30"/>
      <c r="XU1303" s="25">
        <f t="shared" si="2384"/>
        <v>0</v>
      </c>
      <c r="XV1303" s="25">
        <f t="shared" si="2385"/>
        <v>0</v>
      </c>
      <c r="XW1303" s="25">
        <f t="shared" si="2386"/>
        <v>0</v>
      </c>
      <c r="XX1303" s="25">
        <f t="shared" si="2387"/>
        <v>0</v>
      </c>
      <c r="XY1303" s="25">
        <f t="shared" si="2388"/>
        <v>0</v>
      </c>
      <c r="XZ1303" s="25">
        <f t="shared" si="2389"/>
        <v>0</v>
      </c>
      <c r="YA1303" s="25">
        <f t="shared" si="2390"/>
        <v>0</v>
      </c>
      <c r="YB1303" s="25">
        <f t="shared" si="2391"/>
        <v>0</v>
      </c>
      <c r="YC1303" s="25">
        <f t="shared" si="2392"/>
        <v>0</v>
      </c>
      <c r="YD1303" s="25">
        <f t="shared" si="2393"/>
        <v>0</v>
      </c>
      <c r="YE1303" s="25">
        <f t="shared" si="2394"/>
        <v>0</v>
      </c>
      <c r="YF1303" s="25">
        <f t="shared" si="2395"/>
        <v>0</v>
      </c>
      <c r="YG1303" s="25">
        <f t="shared" si="2396"/>
        <v>0</v>
      </c>
      <c r="YH1303" s="25">
        <f t="shared" si="2396"/>
        <v>0</v>
      </c>
      <c r="YI1303" s="25">
        <f t="shared" si="2396"/>
        <v>0</v>
      </c>
      <c r="YJ1303" s="25">
        <f t="shared" si="2397"/>
        <v>0</v>
      </c>
      <c r="YK1303" s="25">
        <f t="shared" si="2397"/>
        <v>0</v>
      </c>
      <c r="YL1303" s="25">
        <f t="shared" si="2397"/>
        <v>0</v>
      </c>
      <c r="YM1303" s="59">
        <f t="shared" si="2398"/>
        <v>9</v>
      </c>
      <c r="YN1303" s="59">
        <f t="shared" si="2398"/>
        <v>9</v>
      </c>
      <c r="YO1303" s="59">
        <f t="shared" si="2398"/>
        <v>9</v>
      </c>
      <c r="YP1303" s="25">
        <f t="shared" si="2399"/>
        <v>2464299</v>
      </c>
      <c r="YQ1303" s="25">
        <f t="shared" si="2400"/>
        <v>2464299</v>
      </c>
      <c r="YR1303" s="25">
        <f t="shared" si="2401"/>
        <v>2464299</v>
      </c>
      <c r="YS1303" s="25">
        <f t="shared" si="2402"/>
        <v>23207.040000000001</v>
      </c>
      <c r="YT1303" s="25">
        <f t="shared" si="2403"/>
        <v>23207.040000000001</v>
      </c>
      <c r="YU1303" s="25">
        <f t="shared" si="2404"/>
        <v>23207.040000000001</v>
      </c>
      <c r="YV1303" s="25">
        <f t="shared" si="2405"/>
        <v>288528.99</v>
      </c>
      <c r="YW1303" s="25">
        <f t="shared" si="2406"/>
        <v>301405.58</v>
      </c>
      <c r="YX1303" s="25">
        <f t="shared" si="2407"/>
        <v>312849.5</v>
      </c>
      <c r="YY1303" s="25">
        <f t="shared" si="2408"/>
        <v>2098.33</v>
      </c>
      <c r="YZ1303" s="25">
        <f t="shared" si="2409"/>
        <v>1902.48</v>
      </c>
      <c r="ZA1303" s="25">
        <f t="shared" si="2410"/>
        <v>1703.84</v>
      </c>
      <c r="ZB1303" s="25">
        <f t="shared" si="2411"/>
        <v>2596760.91</v>
      </c>
      <c r="ZC1303" s="25">
        <f t="shared" si="2411"/>
        <v>2712650.22</v>
      </c>
      <c r="ZD1303" s="25">
        <f t="shared" si="2411"/>
        <v>2815645.5</v>
      </c>
      <c r="ZE1303" s="25">
        <f t="shared" si="2412"/>
        <v>18884.97</v>
      </c>
      <c r="ZF1303" s="25">
        <f t="shared" si="2412"/>
        <v>17122.32</v>
      </c>
      <c r="ZG1303" s="25">
        <f t="shared" si="2412"/>
        <v>15334.56</v>
      </c>
    </row>
    <row r="1304" spans="1:683" ht="36">
      <c r="A1304" s="8" t="s">
        <v>159</v>
      </c>
      <c r="B1304" s="87" t="s">
        <v>154</v>
      </c>
      <c r="C1304" s="5"/>
      <c r="D1304" s="160"/>
      <c r="E1304" s="76"/>
      <c r="F1304" s="38">
        <f t="shared" si="1962"/>
        <v>256902</v>
      </c>
      <c r="G1304" s="38">
        <f t="shared" si="1962"/>
        <v>277260</v>
      </c>
      <c r="H1304" s="38">
        <f t="shared" si="1962"/>
        <v>291908</v>
      </c>
      <c r="I1304" s="25">
        <f t="shared" si="1963"/>
        <v>2557.31</v>
      </c>
      <c r="J1304" s="25">
        <f t="shared" si="1963"/>
        <v>2557.31</v>
      </c>
      <c r="K1304" s="25">
        <f t="shared" si="1963"/>
        <v>2557.31</v>
      </c>
      <c r="L1304" s="30"/>
      <c r="M1304" s="30"/>
      <c r="N1304" s="30"/>
      <c r="O1304" s="25">
        <f t="shared" si="1964"/>
        <v>0</v>
      </c>
      <c r="P1304" s="25">
        <f t="shared" si="1965"/>
        <v>0</v>
      </c>
      <c r="Q1304" s="25">
        <f t="shared" si="1966"/>
        <v>0</v>
      </c>
      <c r="R1304" s="25">
        <f t="shared" si="1967"/>
        <v>0</v>
      </c>
      <c r="S1304" s="25">
        <f t="shared" si="1968"/>
        <v>0</v>
      </c>
      <c r="T1304" s="25">
        <f t="shared" si="1969"/>
        <v>0</v>
      </c>
      <c r="U1304" s="25">
        <f t="shared" si="1970"/>
        <v>273296.89</v>
      </c>
      <c r="V1304" s="25">
        <f t="shared" si="1971"/>
        <v>309041.71000000002</v>
      </c>
      <c r="W1304" s="25">
        <f t="shared" si="1972"/>
        <v>338501.81</v>
      </c>
      <c r="X1304" s="25">
        <f t="shared" si="1973"/>
        <v>2218.44</v>
      </c>
      <c r="Y1304" s="25">
        <f t="shared" si="1974"/>
        <v>2012.31</v>
      </c>
      <c r="Z1304" s="25">
        <f t="shared" si="1975"/>
        <v>1858.55</v>
      </c>
      <c r="AA1304" s="25">
        <f t="shared" si="1976"/>
        <v>0</v>
      </c>
      <c r="AB1304" s="25">
        <f t="shared" si="1976"/>
        <v>0</v>
      </c>
      <c r="AC1304" s="25">
        <f t="shared" si="1976"/>
        <v>0</v>
      </c>
      <c r="AD1304" s="25">
        <f t="shared" si="1977"/>
        <v>0</v>
      </c>
      <c r="AE1304" s="25">
        <f t="shared" si="1977"/>
        <v>0</v>
      </c>
      <c r="AF1304" s="25">
        <f t="shared" si="1977"/>
        <v>0</v>
      </c>
      <c r="AG1304" s="30"/>
      <c r="AH1304" s="30"/>
      <c r="AI1304" s="30"/>
      <c r="AJ1304" s="25">
        <f t="shared" si="1978"/>
        <v>0</v>
      </c>
      <c r="AK1304" s="25">
        <f t="shared" si="1979"/>
        <v>0</v>
      </c>
      <c r="AL1304" s="25">
        <f t="shared" si="1980"/>
        <v>0</v>
      </c>
      <c r="AM1304" s="25">
        <f t="shared" si="1981"/>
        <v>0</v>
      </c>
      <c r="AN1304" s="25">
        <f t="shared" si="1982"/>
        <v>0</v>
      </c>
      <c r="AO1304" s="25">
        <f t="shared" si="1983"/>
        <v>0</v>
      </c>
      <c r="AP1304" s="25">
        <f t="shared" si="1984"/>
        <v>271708.82</v>
      </c>
      <c r="AQ1304" s="25">
        <f t="shared" si="1985"/>
        <v>307204.14</v>
      </c>
      <c r="AR1304" s="25">
        <f t="shared" si="1986"/>
        <v>336502.88</v>
      </c>
      <c r="AS1304" s="25">
        <f t="shared" si="1987"/>
        <v>2657.69</v>
      </c>
      <c r="AT1304" s="25">
        <f t="shared" si="1988"/>
        <v>2609.0100000000002</v>
      </c>
      <c r="AU1304" s="25">
        <f t="shared" si="1989"/>
        <v>2418.9899999999998</v>
      </c>
      <c r="AV1304" s="25">
        <f t="shared" si="1990"/>
        <v>0</v>
      </c>
      <c r="AW1304" s="25">
        <f t="shared" si="1990"/>
        <v>0</v>
      </c>
      <c r="AX1304" s="25">
        <f t="shared" si="1990"/>
        <v>0</v>
      </c>
      <c r="AY1304" s="25">
        <f t="shared" si="1991"/>
        <v>0</v>
      </c>
      <c r="AZ1304" s="25">
        <f t="shared" si="1991"/>
        <v>0</v>
      </c>
      <c r="BA1304" s="25">
        <f t="shared" si="1991"/>
        <v>0</v>
      </c>
      <c r="BB1304" s="30"/>
      <c r="BC1304" s="30"/>
      <c r="BD1304" s="30"/>
      <c r="BE1304" s="25">
        <f t="shared" si="1992"/>
        <v>0</v>
      </c>
      <c r="BF1304" s="25">
        <f t="shared" si="1993"/>
        <v>0</v>
      </c>
      <c r="BG1304" s="25">
        <f t="shared" si="1994"/>
        <v>0</v>
      </c>
      <c r="BH1304" s="25">
        <f t="shared" si="1995"/>
        <v>0</v>
      </c>
      <c r="BI1304" s="25">
        <f t="shared" si="1996"/>
        <v>0</v>
      </c>
      <c r="BJ1304" s="25">
        <f t="shared" si="1997"/>
        <v>0</v>
      </c>
      <c r="BK1304" s="25">
        <f t="shared" si="1998"/>
        <v>271006.03999999998</v>
      </c>
      <c r="BL1304" s="25">
        <f t="shared" si="1999"/>
        <v>305422.52</v>
      </c>
      <c r="BM1304" s="25">
        <f t="shared" si="2000"/>
        <v>333503.35999999999</v>
      </c>
      <c r="BN1304" s="25">
        <f t="shared" si="2001"/>
        <v>1688.97</v>
      </c>
      <c r="BO1304" s="25">
        <f t="shared" si="2002"/>
        <v>1640.29</v>
      </c>
      <c r="BP1304" s="25">
        <f t="shared" si="2003"/>
        <v>1480.91</v>
      </c>
      <c r="BQ1304" s="25">
        <f t="shared" si="2004"/>
        <v>0</v>
      </c>
      <c r="BR1304" s="25">
        <f t="shared" si="2004"/>
        <v>0</v>
      </c>
      <c r="BS1304" s="25">
        <f t="shared" si="2004"/>
        <v>0</v>
      </c>
      <c r="BT1304" s="25">
        <f t="shared" si="2005"/>
        <v>0</v>
      </c>
      <c r="BU1304" s="25">
        <f t="shared" si="2005"/>
        <v>0</v>
      </c>
      <c r="BV1304" s="25">
        <f t="shared" si="2005"/>
        <v>0</v>
      </c>
      <c r="BW1304" s="30"/>
      <c r="BX1304" s="30"/>
      <c r="BY1304" s="30"/>
      <c r="BZ1304" s="25">
        <f t="shared" si="2006"/>
        <v>0</v>
      </c>
      <c r="CA1304" s="25">
        <f t="shared" si="2007"/>
        <v>0</v>
      </c>
      <c r="CB1304" s="25">
        <f t="shared" si="2008"/>
        <v>0</v>
      </c>
      <c r="CC1304" s="25">
        <f t="shared" si="2009"/>
        <v>0</v>
      </c>
      <c r="CD1304" s="25">
        <f t="shared" si="2010"/>
        <v>0</v>
      </c>
      <c r="CE1304" s="25">
        <f t="shared" si="2011"/>
        <v>0</v>
      </c>
      <c r="CF1304" s="25">
        <f t="shared" si="2012"/>
        <v>271011.33</v>
      </c>
      <c r="CG1304" s="25">
        <f t="shared" si="2013"/>
        <v>305831</v>
      </c>
      <c r="CH1304" s="25">
        <f t="shared" si="2014"/>
        <v>334493.90999999997</v>
      </c>
      <c r="CI1304" s="25">
        <f t="shared" si="2015"/>
        <v>2528.0500000000002</v>
      </c>
      <c r="CJ1304" s="25">
        <f t="shared" si="2016"/>
        <v>2272.86</v>
      </c>
      <c r="CK1304" s="25">
        <f t="shared" si="2017"/>
        <v>2128.36</v>
      </c>
      <c r="CL1304" s="25">
        <f t="shared" si="2018"/>
        <v>0</v>
      </c>
      <c r="CM1304" s="25">
        <f t="shared" si="2018"/>
        <v>0</v>
      </c>
      <c r="CN1304" s="25">
        <f t="shared" si="2018"/>
        <v>0</v>
      </c>
      <c r="CO1304" s="25">
        <f t="shared" si="2019"/>
        <v>0</v>
      </c>
      <c r="CP1304" s="25">
        <f t="shared" si="2019"/>
        <v>0</v>
      </c>
      <c r="CQ1304" s="25">
        <f t="shared" si="2019"/>
        <v>0</v>
      </c>
      <c r="CR1304" s="30"/>
      <c r="CS1304" s="30"/>
      <c r="CT1304" s="30"/>
      <c r="CU1304" s="25">
        <f t="shared" si="2020"/>
        <v>0</v>
      </c>
      <c r="CV1304" s="25">
        <f t="shared" si="2021"/>
        <v>0</v>
      </c>
      <c r="CW1304" s="25">
        <f t="shared" si="2022"/>
        <v>0</v>
      </c>
      <c r="CX1304" s="25">
        <f t="shared" si="2023"/>
        <v>0</v>
      </c>
      <c r="CY1304" s="25">
        <f t="shared" si="2024"/>
        <v>0</v>
      </c>
      <c r="CZ1304" s="25">
        <f t="shared" si="2025"/>
        <v>0</v>
      </c>
      <c r="DA1304" s="25">
        <f t="shared" si="2026"/>
        <v>269662.09999999998</v>
      </c>
      <c r="DB1304" s="25">
        <f t="shared" si="2027"/>
        <v>303129.34999999998</v>
      </c>
      <c r="DC1304" s="25">
        <f t="shared" si="2028"/>
        <v>330497.89</v>
      </c>
      <c r="DD1304" s="25">
        <f t="shared" si="2029"/>
        <v>1586.92</v>
      </c>
      <c r="DE1304" s="25">
        <f t="shared" si="2030"/>
        <v>1394.36</v>
      </c>
      <c r="DF1304" s="25">
        <f t="shared" si="2031"/>
        <v>1274.04</v>
      </c>
      <c r="DG1304" s="25">
        <f t="shared" si="2032"/>
        <v>0</v>
      </c>
      <c r="DH1304" s="25">
        <f t="shared" si="2032"/>
        <v>0</v>
      </c>
      <c r="DI1304" s="25">
        <f t="shared" si="2032"/>
        <v>0</v>
      </c>
      <c r="DJ1304" s="25">
        <f t="shared" si="2033"/>
        <v>0</v>
      </c>
      <c r="DK1304" s="25">
        <f t="shared" si="2033"/>
        <v>0</v>
      </c>
      <c r="DL1304" s="25">
        <f t="shared" si="2033"/>
        <v>0</v>
      </c>
      <c r="DM1304" s="30"/>
      <c r="DN1304" s="30"/>
      <c r="DO1304" s="30"/>
      <c r="DP1304" s="25">
        <f t="shared" si="2034"/>
        <v>0</v>
      </c>
      <c r="DQ1304" s="25">
        <f t="shared" si="2035"/>
        <v>0</v>
      </c>
      <c r="DR1304" s="25">
        <f t="shared" si="2036"/>
        <v>0</v>
      </c>
      <c r="DS1304" s="25">
        <f t="shared" si="2037"/>
        <v>0</v>
      </c>
      <c r="DT1304" s="25">
        <f t="shared" si="2038"/>
        <v>0</v>
      </c>
      <c r="DU1304" s="25">
        <f t="shared" si="2039"/>
        <v>0</v>
      </c>
      <c r="DV1304" s="25">
        <f t="shared" si="2040"/>
        <v>271735.84999999998</v>
      </c>
      <c r="DW1304" s="25">
        <f t="shared" si="2041"/>
        <v>307246.7</v>
      </c>
      <c r="DX1304" s="25">
        <f t="shared" si="2042"/>
        <v>336551.12</v>
      </c>
      <c r="DY1304" s="25">
        <f t="shared" si="2043"/>
        <v>2297.5500000000002</v>
      </c>
      <c r="DZ1304" s="25">
        <f t="shared" si="2044"/>
        <v>1917.97</v>
      </c>
      <c r="EA1304" s="25">
        <f t="shared" si="2045"/>
        <v>1765.21</v>
      </c>
      <c r="EB1304" s="25">
        <f t="shared" si="2046"/>
        <v>0</v>
      </c>
      <c r="EC1304" s="25">
        <f t="shared" si="2046"/>
        <v>0</v>
      </c>
      <c r="ED1304" s="25">
        <f t="shared" si="2046"/>
        <v>0</v>
      </c>
      <c r="EE1304" s="25">
        <f t="shared" si="2047"/>
        <v>0</v>
      </c>
      <c r="EF1304" s="25">
        <f t="shared" si="2047"/>
        <v>0</v>
      </c>
      <c r="EG1304" s="25">
        <f t="shared" si="2047"/>
        <v>0</v>
      </c>
      <c r="EH1304" s="30"/>
      <c r="EI1304" s="30"/>
      <c r="EJ1304" s="30"/>
      <c r="EK1304" s="25">
        <f t="shared" si="2048"/>
        <v>0</v>
      </c>
      <c r="EL1304" s="25">
        <f t="shared" si="2049"/>
        <v>0</v>
      </c>
      <c r="EM1304" s="25">
        <f t="shared" si="2050"/>
        <v>0</v>
      </c>
      <c r="EN1304" s="25">
        <f t="shared" si="2051"/>
        <v>0</v>
      </c>
      <c r="EO1304" s="25">
        <f t="shared" si="2052"/>
        <v>0</v>
      </c>
      <c r="EP1304" s="25">
        <f t="shared" si="2053"/>
        <v>0</v>
      </c>
      <c r="EQ1304" s="25">
        <f t="shared" si="2054"/>
        <v>272293.28999999998</v>
      </c>
      <c r="ER1304" s="25">
        <f t="shared" si="2055"/>
        <v>308361.65000000002</v>
      </c>
      <c r="ES1304" s="25">
        <f t="shared" si="2056"/>
        <v>338205.17</v>
      </c>
      <c r="ET1304" s="25">
        <f t="shared" si="2057"/>
        <v>2008.6</v>
      </c>
      <c r="EU1304" s="25">
        <f t="shared" si="2058"/>
        <v>1750.19</v>
      </c>
      <c r="EV1304" s="25">
        <f t="shared" si="2059"/>
        <v>1583.18</v>
      </c>
      <c r="EW1304" s="25">
        <f t="shared" si="2060"/>
        <v>0</v>
      </c>
      <c r="EX1304" s="25">
        <f t="shared" si="2060"/>
        <v>0</v>
      </c>
      <c r="EY1304" s="25">
        <f t="shared" si="2060"/>
        <v>0</v>
      </c>
      <c r="EZ1304" s="25">
        <f t="shared" si="2061"/>
        <v>0</v>
      </c>
      <c r="FA1304" s="25">
        <f t="shared" si="2061"/>
        <v>0</v>
      </c>
      <c r="FB1304" s="25">
        <f t="shared" si="2061"/>
        <v>0</v>
      </c>
      <c r="FC1304" s="30">
        <v>2</v>
      </c>
      <c r="FD1304" s="30">
        <v>2</v>
      </c>
      <c r="FE1304" s="30">
        <v>2</v>
      </c>
      <c r="FF1304" s="25">
        <f t="shared" si="2062"/>
        <v>513804</v>
      </c>
      <c r="FG1304" s="25">
        <f t="shared" si="2063"/>
        <v>554520</v>
      </c>
      <c r="FH1304" s="25">
        <f t="shared" si="2064"/>
        <v>583816</v>
      </c>
      <c r="FI1304" s="25">
        <f t="shared" si="2065"/>
        <v>5114.62</v>
      </c>
      <c r="FJ1304" s="25">
        <f t="shared" si="2066"/>
        <v>5114.62</v>
      </c>
      <c r="FK1304" s="25">
        <f t="shared" si="2067"/>
        <v>5114.62</v>
      </c>
      <c r="FL1304" s="25">
        <f t="shared" si="2068"/>
        <v>273505.05</v>
      </c>
      <c r="FM1304" s="25">
        <f t="shared" si="2069"/>
        <v>307490.40000000002</v>
      </c>
      <c r="FN1304" s="25">
        <f t="shared" si="2070"/>
        <v>335203.06</v>
      </c>
      <c r="FO1304" s="25">
        <f t="shared" si="2071"/>
        <v>1099.3699999999999</v>
      </c>
      <c r="FP1304" s="25">
        <f t="shared" si="2072"/>
        <v>1232.3800000000001</v>
      </c>
      <c r="FQ1304" s="25">
        <f t="shared" si="2073"/>
        <v>1077.81</v>
      </c>
      <c r="FR1304" s="25">
        <f t="shared" si="2074"/>
        <v>547010.1</v>
      </c>
      <c r="FS1304" s="25">
        <f t="shared" si="2074"/>
        <v>614980.80000000005</v>
      </c>
      <c r="FT1304" s="25">
        <f t="shared" si="2074"/>
        <v>670406.12</v>
      </c>
      <c r="FU1304" s="25">
        <f t="shared" si="2075"/>
        <v>2198.7399999999998</v>
      </c>
      <c r="FV1304" s="25">
        <f t="shared" si="2075"/>
        <v>2464.7600000000002</v>
      </c>
      <c r="FW1304" s="25">
        <f t="shared" si="2075"/>
        <v>2155.62</v>
      </c>
      <c r="FX1304" s="30"/>
      <c r="FY1304" s="30"/>
      <c r="FZ1304" s="30"/>
      <c r="GA1304" s="25">
        <f t="shared" si="2076"/>
        <v>0</v>
      </c>
      <c r="GB1304" s="25">
        <f t="shared" si="2077"/>
        <v>0</v>
      </c>
      <c r="GC1304" s="25">
        <f t="shared" si="2078"/>
        <v>0</v>
      </c>
      <c r="GD1304" s="25">
        <f t="shared" si="2079"/>
        <v>0</v>
      </c>
      <c r="GE1304" s="25">
        <f t="shared" si="2080"/>
        <v>0</v>
      </c>
      <c r="GF1304" s="25">
        <f t="shared" si="2081"/>
        <v>0</v>
      </c>
      <c r="GG1304" s="25">
        <f t="shared" si="2082"/>
        <v>269774.93</v>
      </c>
      <c r="GH1304" s="25">
        <f t="shared" si="2083"/>
        <v>303236.01</v>
      </c>
      <c r="GI1304" s="25">
        <f t="shared" si="2084"/>
        <v>330538.45</v>
      </c>
      <c r="GJ1304" s="25">
        <f t="shared" si="2085"/>
        <v>2305.98</v>
      </c>
      <c r="GK1304" s="25">
        <f t="shared" si="2086"/>
        <v>2038.76</v>
      </c>
      <c r="GL1304" s="25">
        <f t="shared" si="2087"/>
        <v>1808.07</v>
      </c>
      <c r="GM1304" s="25">
        <f t="shared" si="2088"/>
        <v>0</v>
      </c>
      <c r="GN1304" s="25">
        <f t="shared" si="2088"/>
        <v>0</v>
      </c>
      <c r="GO1304" s="25">
        <f t="shared" si="2088"/>
        <v>0</v>
      </c>
      <c r="GP1304" s="25">
        <f t="shared" si="2089"/>
        <v>0</v>
      </c>
      <c r="GQ1304" s="25">
        <f t="shared" si="2089"/>
        <v>0</v>
      </c>
      <c r="GR1304" s="25">
        <f t="shared" si="2089"/>
        <v>0</v>
      </c>
      <c r="GS1304" s="30"/>
      <c r="GT1304" s="30"/>
      <c r="GU1304" s="30"/>
      <c r="GV1304" s="25">
        <f t="shared" si="2090"/>
        <v>0</v>
      </c>
      <c r="GW1304" s="25">
        <f t="shared" si="2091"/>
        <v>0</v>
      </c>
      <c r="GX1304" s="25">
        <f t="shared" si="2092"/>
        <v>0</v>
      </c>
      <c r="GY1304" s="25">
        <f t="shared" si="2093"/>
        <v>0</v>
      </c>
      <c r="GZ1304" s="25">
        <f t="shared" si="2094"/>
        <v>0</v>
      </c>
      <c r="HA1304" s="25">
        <f t="shared" si="2095"/>
        <v>0</v>
      </c>
      <c r="HB1304" s="25">
        <f t="shared" si="2096"/>
        <v>273500.87</v>
      </c>
      <c r="HC1304" s="25">
        <f t="shared" si="2097"/>
        <v>307787.03000000003</v>
      </c>
      <c r="HD1304" s="25">
        <f t="shared" si="2098"/>
        <v>335896.12</v>
      </c>
      <c r="HE1304" s="25">
        <f t="shared" si="2099"/>
        <v>2059.59</v>
      </c>
      <c r="HF1304" s="25">
        <f t="shared" si="2100"/>
        <v>1718.43</v>
      </c>
      <c r="HG1304" s="25">
        <f t="shared" si="2101"/>
        <v>1497.08</v>
      </c>
      <c r="HH1304" s="25">
        <f t="shared" si="2102"/>
        <v>0</v>
      </c>
      <c r="HI1304" s="25">
        <f t="shared" si="2102"/>
        <v>0</v>
      </c>
      <c r="HJ1304" s="25">
        <f t="shared" si="2102"/>
        <v>0</v>
      </c>
      <c r="HK1304" s="25">
        <f t="shared" si="2103"/>
        <v>0</v>
      </c>
      <c r="HL1304" s="25">
        <f t="shared" si="2103"/>
        <v>0</v>
      </c>
      <c r="HM1304" s="25">
        <f t="shared" si="2103"/>
        <v>0</v>
      </c>
      <c r="HN1304" s="30"/>
      <c r="HO1304" s="30"/>
      <c r="HP1304" s="30"/>
      <c r="HQ1304" s="25">
        <f t="shared" si="2104"/>
        <v>0</v>
      </c>
      <c r="HR1304" s="25">
        <f t="shared" si="2105"/>
        <v>0</v>
      </c>
      <c r="HS1304" s="25">
        <f t="shared" si="2106"/>
        <v>0</v>
      </c>
      <c r="HT1304" s="25">
        <f t="shared" si="2107"/>
        <v>0</v>
      </c>
      <c r="HU1304" s="25">
        <f t="shared" si="2108"/>
        <v>0</v>
      </c>
      <c r="HV1304" s="25">
        <f t="shared" si="2109"/>
        <v>0</v>
      </c>
      <c r="HW1304" s="25">
        <f t="shared" si="2110"/>
        <v>271786.99</v>
      </c>
      <c r="HX1304" s="25">
        <f t="shared" si="2111"/>
        <v>307215.03000000003</v>
      </c>
      <c r="HY1304" s="25">
        <f t="shared" si="2112"/>
        <v>336376.44</v>
      </c>
      <c r="HZ1304" s="25">
        <f t="shared" si="2113"/>
        <v>2009.83</v>
      </c>
      <c r="IA1304" s="25">
        <f t="shared" si="2114"/>
        <v>1909.9</v>
      </c>
      <c r="IB1304" s="25">
        <f t="shared" si="2115"/>
        <v>1720.59</v>
      </c>
      <c r="IC1304" s="25">
        <f t="shared" si="2116"/>
        <v>0</v>
      </c>
      <c r="ID1304" s="25">
        <f t="shared" si="2116"/>
        <v>0</v>
      </c>
      <c r="IE1304" s="25">
        <f t="shared" si="2116"/>
        <v>0</v>
      </c>
      <c r="IF1304" s="25">
        <f t="shared" si="2117"/>
        <v>0</v>
      </c>
      <c r="IG1304" s="25">
        <f t="shared" si="2117"/>
        <v>0</v>
      </c>
      <c r="IH1304" s="25">
        <f t="shared" si="2117"/>
        <v>0</v>
      </c>
      <c r="II1304" s="30"/>
      <c r="IJ1304" s="30"/>
      <c r="IK1304" s="30"/>
      <c r="IL1304" s="25">
        <f t="shared" si="2118"/>
        <v>0</v>
      </c>
      <c r="IM1304" s="25">
        <f t="shared" si="2119"/>
        <v>0</v>
      </c>
      <c r="IN1304" s="25">
        <f t="shared" si="2120"/>
        <v>0</v>
      </c>
      <c r="IO1304" s="25">
        <f t="shared" si="2121"/>
        <v>0</v>
      </c>
      <c r="IP1304" s="25">
        <f t="shared" si="2122"/>
        <v>0</v>
      </c>
      <c r="IQ1304" s="25">
        <f t="shared" si="2123"/>
        <v>0</v>
      </c>
      <c r="IR1304" s="25">
        <f t="shared" si="2124"/>
        <v>268689.42</v>
      </c>
      <c r="IS1304" s="25">
        <f t="shared" si="2125"/>
        <v>301279.15000000002</v>
      </c>
      <c r="IT1304" s="25">
        <f t="shared" si="2126"/>
        <v>327838.03000000003</v>
      </c>
      <c r="IU1304" s="25">
        <f t="shared" si="2127"/>
        <v>6489.33</v>
      </c>
      <c r="IV1304" s="25">
        <f t="shared" si="2128"/>
        <v>5816.18</v>
      </c>
      <c r="IW1304" s="25">
        <f t="shared" si="2129"/>
        <v>5508.22</v>
      </c>
      <c r="IX1304" s="25">
        <f t="shared" si="2130"/>
        <v>0</v>
      </c>
      <c r="IY1304" s="25">
        <f t="shared" si="2130"/>
        <v>0</v>
      </c>
      <c r="IZ1304" s="25">
        <f t="shared" si="2130"/>
        <v>0</v>
      </c>
      <c r="JA1304" s="25">
        <f t="shared" si="2131"/>
        <v>0</v>
      </c>
      <c r="JB1304" s="25">
        <f t="shared" si="2131"/>
        <v>0</v>
      </c>
      <c r="JC1304" s="25">
        <f t="shared" si="2131"/>
        <v>0</v>
      </c>
      <c r="JD1304" s="30"/>
      <c r="JE1304" s="30"/>
      <c r="JF1304" s="30"/>
      <c r="JG1304" s="25">
        <f t="shared" si="2132"/>
        <v>0</v>
      </c>
      <c r="JH1304" s="25">
        <f t="shared" si="2133"/>
        <v>0</v>
      </c>
      <c r="JI1304" s="25">
        <f t="shared" si="2134"/>
        <v>0</v>
      </c>
      <c r="JJ1304" s="25">
        <f t="shared" si="2135"/>
        <v>0</v>
      </c>
      <c r="JK1304" s="25">
        <f t="shared" si="2136"/>
        <v>0</v>
      </c>
      <c r="JL1304" s="25">
        <f t="shared" si="2137"/>
        <v>0</v>
      </c>
      <c r="JM1304" s="25">
        <f t="shared" si="2138"/>
        <v>270692.06</v>
      </c>
      <c r="JN1304" s="25">
        <f t="shared" si="2139"/>
        <v>305222.17</v>
      </c>
      <c r="JO1304" s="25">
        <f t="shared" si="2140"/>
        <v>333631.27</v>
      </c>
      <c r="JP1304" s="25">
        <f t="shared" si="2141"/>
        <v>1705.9</v>
      </c>
      <c r="JQ1304" s="25">
        <f t="shared" si="2142"/>
        <v>1489.66</v>
      </c>
      <c r="JR1304" s="25">
        <f t="shared" si="2143"/>
        <v>1300.44</v>
      </c>
      <c r="JS1304" s="25">
        <f t="shared" si="2144"/>
        <v>0</v>
      </c>
      <c r="JT1304" s="25">
        <f t="shared" si="2144"/>
        <v>0</v>
      </c>
      <c r="JU1304" s="25">
        <f t="shared" si="2144"/>
        <v>0</v>
      </c>
      <c r="JV1304" s="25">
        <f t="shared" si="2145"/>
        <v>0</v>
      </c>
      <c r="JW1304" s="25">
        <f t="shared" si="2145"/>
        <v>0</v>
      </c>
      <c r="JX1304" s="25">
        <f t="shared" si="2145"/>
        <v>0</v>
      </c>
      <c r="JY1304" s="30"/>
      <c r="JZ1304" s="30"/>
      <c r="KA1304" s="30"/>
      <c r="KB1304" s="25">
        <f t="shared" si="2146"/>
        <v>0</v>
      </c>
      <c r="KC1304" s="25">
        <f t="shared" si="2147"/>
        <v>0</v>
      </c>
      <c r="KD1304" s="25">
        <f t="shared" si="2148"/>
        <v>0</v>
      </c>
      <c r="KE1304" s="25">
        <f t="shared" si="2149"/>
        <v>0</v>
      </c>
      <c r="KF1304" s="25">
        <f t="shared" si="2150"/>
        <v>0</v>
      </c>
      <c r="KG1304" s="25">
        <f t="shared" si="2151"/>
        <v>0</v>
      </c>
      <c r="KH1304" s="25">
        <f t="shared" si="2152"/>
        <v>270834</v>
      </c>
      <c r="KI1304" s="25">
        <f t="shared" si="2153"/>
        <v>306142.93</v>
      </c>
      <c r="KJ1304" s="25">
        <f t="shared" si="2154"/>
        <v>335301.09000000003</v>
      </c>
      <c r="KK1304" s="25">
        <f t="shared" si="2155"/>
        <v>1480.63</v>
      </c>
      <c r="KL1304" s="25">
        <f t="shared" si="2156"/>
        <v>1329.07</v>
      </c>
      <c r="KM1304" s="25">
        <f t="shared" si="2157"/>
        <v>1180.44</v>
      </c>
      <c r="KN1304" s="25">
        <f t="shared" si="2158"/>
        <v>0</v>
      </c>
      <c r="KO1304" s="25">
        <f t="shared" si="2158"/>
        <v>0</v>
      </c>
      <c r="KP1304" s="25">
        <f t="shared" si="2158"/>
        <v>0</v>
      </c>
      <c r="KQ1304" s="25">
        <f t="shared" si="2159"/>
        <v>0</v>
      </c>
      <c r="KR1304" s="25">
        <f t="shared" si="2159"/>
        <v>0</v>
      </c>
      <c r="KS1304" s="25">
        <f t="shared" si="2159"/>
        <v>0</v>
      </c>
      <c r="KT1304" s="30"/>
      <c r="KU1304" s="30"/>
      <c r="KV1304" s="30"/>
      <c r="KW1304" s="25">
        <f t="shared" si="2160"/>
        <v>0</v>
      </c>
      <c r="KX1304" s="25">
        <f t="shared" si="2161"/>
        <v>0</v>
      </c>
      <c r="KY1304" s="25">
        <f t="shared" si="2162"/>
        <v>0</v>
      </c>
      <c r="KZ1304" s="25">
        <f t="shared" si="2163"/>
        <v>0</v>
      </c>
      <c r="LA1304" s="25">
        <f t="shared" si="2164"/>
        <v>0</v>
      </c>
      <c r="LB1304" s="25">
        <f t="shared" si="2165"/>
        <v>0</v>
      </c>
      <c r="LC1304" s="25">
        <f t="shared" si="2166"/>
        <v>271793.38</v>
      </c>
      <c r="LD1304" s="25">
        <f t="shared" si="2167"/>
        <v>307915.33</v>
      </c>
      <c r="LE1304" s="25">
        <f t="shared" si="2168"/>
        <v>337867.26</v>
      </c>
      <c r="LF1304" s="25">
        <f t="shared" si="2169"/>
        <v>2936.51</v>
      </c>
      <c r="LG1304" s="25">
        <f t="shared" si="2170"/>
        <v>2830.93</v>
      </c>
      <c r="LH1304" s="25">
        <f t="shared" si="2171"/>
        <v>2487.73</v>
      </c>
      <c r="LI1304" s="25">
        <f t="shared" si="2172"/>
        <v>0</v>
      </c>
      <c r="LJ1304" s="25">
        <f t="shared" si="2172"/>
        <v>0</v>
      </c>
      <c r="LK1304" s="25">
        <f t="shared" si="2172"/>
        <v>0</v>
      </c>
      <c r="LL1304" s="25">
        <f t="shared" si="2173"/>
        <v>0</v>
      </c>
      <c r="LM1304" s="25">
        <f t="shared" si="2173"/>
        <v>0</v>
      </c>
      <c r="LN1304" s="25">
        <f t="shared" si="2173"/>
        <v>0</v>
      </c>
      <c r="LO1304" s="30"/>
      <c r="LP1304" s="30"/>
      <c r="LQ1304" s="30"/>
      <c r="LR1304" s="25">
        <f t="shared" si="2174"/>
        <v>0</v>
      </c>
      <c r="LS1304" s="25">
        <f t="shared" si="2175"/>
        <v>0</v>
      </c>
      <c r="LT1304" s="25">
        <f t="shared" si="2176"/>
        <v>0</v>
      </c>
      <c r="LU1304" s="25">
        <f t="shared" si="2177"/>
        <v>0</v>
      </c>
      <c r="LV1304" s="25">
        <f t="shared" si="2178"/>
        <v>0</v>
      </c>
      <c r="LW1304" s="25">
        <f t="shared" si="2179"/>
        <v>0</v>
      </c>
      <c r="LX1304" s="25">
        <f t="shared" si="2180"/>
        <v>267022.76</v>
      </c>
      <c r="LY1304" s="25">
        <f t="shared" si="2181"/>
        <v>300417.65999999997</v>
      </c>
      <c r="LZ1304" s="25">
        <f t="shared" si="2182"/>
        <v>327795.17</v>
      </c>
      <c r="MA1304" s="25">
        <f t="shared" si="2183"/>
        <v>1819.2</v>
      </c>
      <c r="MB1304" s="25">
        <f t="shared" si="2184"/>
        <v>1621.27</v>
      </c>
      <c r="MC1304" s="25">
        <f t="shared" si="2185"/>
        <v>1503.79</v>
      </c>
      <c r="MD1304" s="25">
        <f t="shared" si="2186"/>
        <v>0</v>
      </c>
      <c r="ME1304" s="25">
        <f t="shared" si="2186"/>
        <v>0</v>
      </c>
      <c r="MF1304" s="25">
        <f t="shared" si="2186"/>
        <v>0</v>
      </c>
      <c r="MG1304" s="25">
        <f t="shared" si="2187"/>
        <v>0</v>
      </c>
      <c r="MH1304" s="25">
        <f t="shared" si="2187"/>
        <v>0</v>
      </c>
      <c r="MI1304" s="25">
        <f t="shared" si="2187"/>
        <v>0</v>
      </c>
      <c r="MJ1304" s="30"/>
      <c r="MK1304" s="30"/>
      <c r="ML1304" s="30"/>
      <c r="MM1304" s="25">
        <f t="shared" si="2188"/>
        <v>0</v>
      </c>
      <c r="MN1304" s="25">
        <f t="shared" si="2189"/>
        <v>0</v>
      </c>
      <c r="MO1304" s="25">
        <f t="shared" si="2190"/>
        <v>0</v>
      </c>
      <c r="MP1304" s="25">
        <f t="shared" si="2191"/>
        <v>0</v>
      </c>
      <c r="MQ1304" s="25">
        <f t="shared" si="2192"/>
        <v>0</v>
      </c>
      <c r="MR1304" s="25">
        <f t="shared" si="2193"/>
        <v>0</v>
      </c>
      <c r="MS1304" s="25">
        <f t="shared" si="2194"/>
        <v>270989.28999999998</v>
      </c>
      <c r="MT1304" s="25">
        <f t="shared" si="2195"/>
        <v>305756.63</v>
      </c>
      <c r="MU1304" s="25">
        <f t="shared" si="2196"/>
        <v>334354.46000000002</v>
      </c>
      <c r="MV1304" s="25">
        <f t="shared" si="2197"/>
        <v>2149.2399999999998</v>
      </c>
      <c r="MW1304" s="25">
        <f t="shared" si="2198"/>
        <v>1784.82</v>
      </c>
      <c r="MX1304" s="25">
        <f t="shared" si="2199"/>
        <v>1538.13</v>
      </c>
      <c r="MY1304" s="25">
        <f t="shared" si="2200"/>
        <v>0</v>
      </c>
      <c r="MZ1304" s="25">
        <f t="shared" si="2200"/>
        <v>0</v>
      </c>
      <c r="NA1304" s="25">
        <f t="shared" si="2200"/>
        <v>0</v>
      </c>
      <c r="NB1304" s="25">
        <f t="shared" si="2201"/>
        <v>0</v>
      </c>
      <c r="NC1304" s="25">
        <f t="shared" si="2201"/>
        <v>0</v>
      </c>
      <c r="ND1304" s="25">
        <f t="shared" si="2201"/>
        <v>0</v>
      </c>
      <c r="NE1304" s="30"/>
      <c r="NF1304" s="30"/>
      <c r="NG1304" s="30"/>
      <c r="NH1304" s="25">
        <f t="shared" si="2202"/>
        <v>0</v>
      </c>
      <c r="NI1304" s="25">
        <f t="shared" si="2203"/>
        <v>0</v>
      </c>
      <c r="NJ1304" s="25">
        <f t="shared" si="2204"/>
        <v>0</v>
      </c>
      <c r="NK1304" s="25">
        <f t="shared" si="2205"/>
        <v>0</v>
      </c>
      <c r="NL1304" s="25">
        <f t="shared" si="2206"/>
        <v>0</v>
      </c>
      <c r="NM1304" s="25">
        <f t="shared" si="2207"/>
        <v>0</v>
      </c>
      <c r="NN1304" s="25">
        <f t="shared" si="2208"/>
        <v>269401.13</v>
      </c>
      <c r="NO1304" s="25">
        <f t="shared" si="2209"/>
        <v>303032.48</v>
      </c>
      <c r="NP1304" s="25">
        <f t="shared" si="2210"/>
        <v>330550.83</v>
      </c>
      <c r="NQ1304" s="25">
        <f t="shared" si="2211"/>
        <v>2421.12</v>
      </c>
      <c r="NR1304" s="25">
        <f t="shared" si="2212"/>
        <v>2161.29</v>
      </c>
      <c r="NS1304" s="25">
        <f t="shared" si="2213"/>
        <v>1951.72</v>
      </c>
      <c r="NT1304" s="25">
        <f t="shared" si="2214"/>
        <v>0</v>
      </c>
      <c r="NU1304" s="25">
        <f t="shared" si="2214"/>
        <v>0</v>
      </c>
      <c r="NV1304" s="25">
        <f t="shared" si="2214"/>
        <v>0</v>
      </c>
      <c r="NW1304" s="25">
        <f t="shared" si="2215"/>
        <v>0</v>
      </c>
      <c r="NX1304" s="25">
        <f t="shared" si="2215"/>
        <v>0</v>
      </c>
      <c r="NY1304" s="25">
        <f t="shared" si="2215"/>
        <v>0</v>
      </c>
      <c r="NZ1304" s="30"/>
      <c r="OA1304" s="30"/>
      <c r="OB1304" s="30"/>
      <c r="OC1304" s="25">
        <f t="shared" si="2216"/>
        <v>0</v>
      </c>
      <c r="OD1304" s="25">
        <f t="shared" si="2217"/>
        <v>0</v>
      </c>
      <c r="OE1304" s="25">
        <f t="shared" si="2218"/>
        <v>0</v>
      </c>
      <c r="OF1304" s="25">
        <f t="shared" si="2219"/>
        <v>0</v>
      </c>
      <c r="OG1304" s="25">
        <f t="shared" si="2220"/>
        <v>0</v>
      </c>
      <c r="OH1304" s="25">
        <f t="shared" si="2221"/>
        <v>0</v>
      </c>
      <c r="OI1304" s="25">
        <f t="shared" si="2222"/>
        <v>268640.93</v>
      </c>
      <c r="OJ1304" s="25">
        <f t="shared" si="2223"/>
        <v>304078.65999999997</v>
      </c>
      <c r="OK1304" s="25">
        <f t="shared" si="2224"/>
        <v>333423.84999999998</v>
      </c>
      <c r="OL1304" s="25">
        <f t="shared" si="2225"/>
        <v>2601.77</v>
      </c>
      <c r="OM1304" s="25">
        <f t="shared" si="2226"/>
        <v>2398.79</v>
      </c>
      <c r="ON1304" s="25">
        <f t="shared" si="2227"/>
        <v>2245.5100000000002</v>
      </c>
      <c r="OO1304" s="25">
        <f t="shared" si="2228"/>
        <v>0</v>
      </c>
      <c r="OP1304" s="25">
        <f t="shared" si="2228"/>
        <v>0</v>
      </c>
      <c r="OQ1304" s="25">
        <f t="shared" si="2228"/>
        <v>0</v>
      </c>
      <c r="OR1304" s="25">
        <f t="shared" si="2229"/>
        <v>0</v>
      </c>
      <c r="OS1304" s="25">
        <f t="shared" si="2229"/>
        <v>0</v>
      </c>
      <c r="OT1304" s="25">
        <f t="shared" si="2229"/>
        <v>0</v>
      </c>
      <c r="OU1304" s="30"/>
      <c r="OV1304" s="30"/>
      <c r="OW1304" s="30"/>
      <c r="OX1304" s="25">
        <f t="shared" si="2230"/>
        <v>0</v>
      </c>
      <c r="OY1304" s="25">
        <f t="shared" si="2231"/>
        <v>0</v>
      </c>
      <c r="OZ1304" s="25">
        <f t="shared" si="2232"/>
        <v>0</v>
      </c>
      <c r="PA1304" s="25">
        <f t="shared" si="2233"/>
        <v>0</v>
      </c>
      <c r="PB1304" s="25">
        <f t="shared" si="2234"/>
        <v>0</v>
      </c>
      <c r="PC1304" s="25">
        <f t="shared" si="2235"/>
        <v>0</v>
      </c>
      <c r="PD1304" s="25">
        <f t="shared" si="2236"/>
        <v>271525.96999999997</v>
      </c>
      <c r="PE1304" s="25">
        <f t="shared" si="2237"/>
        <v>306784.84000000003</v>
      </c>
      <c r="PF1304" s="25">
        <f t="shared" si="2238"/>
        <v>335825.49</v>
      </c>
      <c r="PG1304" s="25">
        <f t="shared" si="2239"/>
        <v>2193.38</v>
      </c>
      <c r="PH1304" s="25">
        <f t="shared" si="2240"/>
        <v>2021.15</v>
      </c>
      <c r="PI1304" s="25">
        <f t="shared" si="2241"/>
        <v>1739.31</v>
      </c>
      <c r="PJ1304" s="25">
        <f t="shared" si="2242"/>
        <v>0</v>
      </c>
      <c r="PK1304" s="25">
        <f t="shared" si="2242"/>
        <v>0</v>
      </c>
      <c r="PL1304" s="25">
        <f t="shared" si="2242"/>
        <v>0</v>
      </c>
      <c r="PM1304" s="25">
        <f t="shared" si="2243"/>
        <v>0</v>
      </c>
      <c r="PN1304" s="25">
        <f t="shared" si="2243"/>
        <v>0</v>
      </c>
      <c r="PO1304" s="25">
        <f t="shared" si="2243"/>
        <v>0</v>
      </c>
      <c r="PP1304" s="30"/>
      <c r="PQ1304" s="30"/>
      <c r="PR1304" s="30"/>
      <c r="PS1304" s="25">
        <f t="shared" si="2244"/>
        <v>0</v>
      </c>
      <c r="PT1304" s="25">
        <f t="shared" si="2245"/>
        <v>0</v>
      </c>
      <c r="PU1304" s="25">
        <f t="shared" si="2246"/>
        <v>0</v>
      </c>
      <c r="PV1304" s="25">
        <f t="shared" si="2247"/>
        <v>0</v>
      </c>
      <c r="PW1304" s="25">
        <f t="shared" si="2248"/>
        <v>0</v>
      </c>
      <c r="PX1304" s="25">
        <f t="shared" si="2249"/>
        <v>0</v>
      </c>
      <c r="PY1304" s="25">
        <f t="shared" si="2250"/>
        <v>270698.36</v>
      </c>
      <c r="PZ1304" s="25">
        <f t="shared" si="2251"/>
        <v>305351.93</v>
      </c>
      <c r="QA1304" s="25">
        <f t="shared" si="2252"/>
        <v>333821.19</v>
      </c>
      <c r="QB1304" s="25">
        <f t="shared" si="2253"/>
        <v>2665.34</v>
      </c>
      <c r="QC1304" s="25">
        <f t="shared" si="2254"/>
        <v>2379.66</v>
      </c>
      <c r="QD1304" s="25">
        <f t="shared" si="2255"/>
        <v>2172.81</v>
      </c>
      <c r="QE1304" s="25">
        <f t="shared" si="2256"/>
        <v>0</v>
      </c>
      <c r="QF1304" s="25">
        <f t="shared" si="2256"/>
        <v>0</v>
      </c>
      <c r="QG1304" s="25">
        <f t="shared" si="2256"/>
        <v>0</v>
      </c>
      <c r="QH1304" s="25">
        <f t="shared" si="2257"/>
        <v>0</v>
      </c>
      <c r="QI1304" s="25">
        <f t="shared" si="2257"/>
        <v>0</v>
      </c>
      <c r="QJ1304" s="25">
        <f t="shared" si="2257"/>
        <v>0</v>
      </c>
      <c r="QK1304" s="30"/>
      <c r="QL1304" s="30"/>
      <c r="QM1304" s="30"/>
      <c r="QN1304" s="25">
        <f t="shared" si="2258"/>
        <v>0</v>
      </c>
      <c r="QO1304" s="25">
        <f t="shared" si="2259"/>
        <v>0</v>
      </c>
      <c r="QP1304" s="25">
        <f t="shared" si="2260"/>
        <v>0</v>
      </c>
      <c r="QQ1304" s="25">
        <f t="shared" si="2261"/>
        <v>0</v>
      </c>
      <c r="QR1304" s="25">
        <f t="shared" si="2262"/>
        <v>0</v>
      </c>
      <c r="QS1304" s="25">
        <f t="shared" si="2263"/>
        <v>0</v>
      </c>
      <c r="QT1304" s="25">
        <f t="shared" si="2264"/>
        <v>269246.40000000002</v>
      </c>
      <c r="QU1304" s="25">
        <f t="shared" si="2265"/>
        <v>302948.98</v>
      </c>
      <c r="QV1304" s="25">
        <f t="shared" si="2266"/>
        <v>330551.84000000003</v>
      </c>
      <c r="QW1304" s="25">
        <f t="shared" si="2267"/>
        <v>1792.32</v>
      </c>
      <c r="QX1304" s="25">
        <f t="shared" si="2268"/>
        <v>1649.91</v>
      </c>
      <c r="QY1304" s="25">
        <f t="shared" si="2269"/>
        <v>1448.48</v>
      </c>
      <c r="QZ1304" s="25">
        <f t="shared" si="2270"/>
        <v>0</v>
      </c>
      <c r="RA1304" s="25">
        <f t="shared" si="2270"/>
        <v>0</v>
      </c>
      <c r="RB1304" s="25">
        <f t="shared" si="2270"/>
        <v>0</v>
      </c>
      <c r="RC1304" s="25">
        <f t="shared" si="2271"/>
        <v>0</v>
      </c>
      <c r="RD1304" s="25">
        <f t="shared" si="2271"/>
        <v>0</v>
      </c>
      <c r="RE1304" s="25">
        <f t="shared" si="2271"/>
        <v>0</v>
      </c>
      <c r="RF1304" s="30"/>
      <c r="RG1304" s="30"/>
      <c r="RH1304" s="30"/>
      <c r="RI1304" s="25">
        <f t="shared" si="2272"/>
        <v>0</v>
      </c>
      <c r="RJ1304" s="25">
        <f t="shared" si="2273"/>
        <v>0</v>
      </c>
      <c r="RK1304" s="25">
        <f t="shared" si="2274"/>
        <v>0</v>
      </c>
      <c r="RL1304" s="25">
        <f t="shared" si="2275"/>
        <v>0</v>
      </c>
      <c r="RM1304" s="25">
        <f t="shared" si="2276"/>
        <v>0</v>
      </c>
      <c r="RN1304" s="25">
        <f t="shared" si="2277"/>
        <v>0</v>
      </c>
      <c r="RO1304" s="25">
        <f t="shared" si="2278"/>
        <v>276571.19</v>
      </c>
      <c r="RP1304" s="25">
        <f t="shared" si="2279"/>
        <v>311096.89</v>
      </c>
      <c r="RQ1304" s="25">
        <f t="shared" si="2280"/>
        <v>339383.43</v>
      </c>
      <c r="RR1304" s="25">
        <f t="shared" si="2281"/>
        <v>2111.0500000000002</v>
      </c>
      <c r="RS1304" s="25">
        <f t="shared" si="2282"/>
        <v>1763.57</v>
      </c>
      <c r="RT1304" s="25">
        <f t="shared" si="2283"/>
        <v>1557.54</v>
      </c>
      <c r="RU1304" s="25">
        <f t="shared" si="2284"/>
        <v>0</v>
      </c>
      <c r="RV1304" s="25">
        <f t="shared" si="2284"/>
        <v>0</v>
      </c>
      <c r="RW1304" s="25">
        <f t="shared" si="2284"/>
        <v>0</v>
      </c>
      <c r="RX1304" s="25">
        <f t="shared" si="2285"/>
        <v>0</v>
      </c>
      <c r="RY1304" s="25">
        <f t="shared" si="2285"/>
        <v>0</v>
      </c>
      <c r="RZ1304" s="25">
        <f t="shared" si="2285"/>
        <v>0</v>
      </c>
      <c r="SA1304" s="30"/>
      <c r="SB1304" s="30"/>
      <c r="SC1304" s="30"/>
      <c r="SD1304" s="25">
        <f t="shared" si="2286"/>
        <v>0</v>
      </c>
      <c r="SE1304" s="25">
        <f t="shared" si="2287"/>
        <v>0</v>
      </c>
      <c r="SF1304" s="25">
        <f t="shared" si="2288"/>
        <v>0</v>
      </c>
      <c r="SG1304" s="25">
        <f t="shared" si="2289"/>
        <v>0</v>
      </c>
      <c r="SH1304" s="25">
        <f t="shared" si="2290"/>
        <v>0</v>
      </c>
      <c r="SI1304" s="25">
        <f t="shared" si="2291"/>
        <v>0</v>
      </c>
      <c r="SJ1304" s="25">
        <f t="shared" si="2292"/>
        <v>271733.07</v>
      </c>
      <c r="SK1304" s="25">
        <f t="shared" si="2293"/>
        <v>306512.75</v>
      </c>
      <c r="SL1304" s="25">
        <f t="shared" si="2294"/>
        <v>335157.65000000002</v>
      </c>
      <c r="SM1304" s="25">
        <f t="shared" si="2295"/>
        <v>3709.72</v>
      </c>
      <c r="SN1304" s="25">
        <f t="shared" si="2296"/>
        <v>3132.85</v>
      </c>
      <c r="SO1304" s="25">
        <f t="shared" si="2297"/>
        <v>2811.17</v>
      </c>
      <c r="SP1304" s="25">
        <f t="shared" si="2298"/>
        <v>0</v>
      </c>
      <c r="SQ1304" s="25">
        <f t="shared" si="2298"/>
        <v>0</v>
      </c>
      <c r="SR1304" s="25">
        <f t="shared" si="2298"/>
        <v>0</v>
      </c>
      <c r="SS1304" s="25">
        <f t="shared" si="2299"/>
        <v>0</v>
      </c>
      <c r="ST1304" s="25">
        <f t="shared" si="2299"/>
        <v>0</v>
      </c>
      <c r="SU1304" s="25">
        <f t="shared" si="2299"/>
        <v>0</v>
      </c>
      <c r="SV1304" s="30"/>
      <c r="SW1304" s="30"/>
      <c r="SX1304" s="30"/>
      <c r="SY1304" s="25">
        <f t="shared" si="2300"/>
        <v>0</v>
      </c>
      <c r="SZ1304" s="25">
        <f t="shared" si="2301"/>
        <v>0</v>
      </c>
      <c r="TA1304" s="25">
        <f t="shared" si="2302"/>
        <v>0</v>
      </c>
      <c r="TB1304" s="25">
        <f t="shared" si="2303"/>
        <v>0</v>
      </c>
      <c r="TC1304" s="25">
        <f t="shared" si="2304"/>
        <v>0</v>
      </c>
      <c r="TD1304" s="25">
        <f t="shared" si="2305"/>
        <v>0</v>
      </c>
      <c r="TE1304" s="25">
        <f t="shared" si="2306"/>
        <v>270302.38</v>
      </c>
      <c r="TF1304" s="25">
        <f t="shared" si="2307"/>
        <v>304392.98</v>
      </c>
      <c r="TG1304" s="25">
        <f t="shared" si="2308"/>
        <v>332351.74</v>
      </c>
      <c r="TH1304" s="25">
        <f t="shared" si="2309"/>
        <v>2225.5500000000002</v>
      </c>
      <c r="TI1304" s="25">
        <f t="shared" si="2310"/>
        <v>1913.35</v>
      </c>
      <c r="TJ1304" s="25">
        <f t="shared" si="2311"/>
        <v>1690.62</v>
      </c>
      <c r="TK1304" s="25">
        <f t="shared" si="2312"/>
        <v>0</v>
      </c>
      <c r="TL1304" s="25">
        <f t="shared" si="2312"/>
        <v>0</v>
      </c>
      <c r="TM1304" s="25">
        <f t="shared" si="2312"/>
        <v>0</v>
      </c>
      <c r="TN1304" s="25">
        <f t="shared" si="2313"/>
        <v>0</v>
      </c>
      <c r="TO1304" s="25">
        <f t="shared" si="2313"/>
        <v>0</v>
      </c>
      <c r="TP1304" s="25">
        <f t="shared" si="2313"/>
        <v>0</v>
      </c>
      <c r="TQ1304" s="30"/>
      <c r="TR1304" s="30"/>
      <c r="TS1304" s="30"/>
      <c r="TT1304" s="25">
        <f t="shared" si="2314"/>
        <v>0</v>
      </c>
      <c r="TU1304" s="25">
        <f t="shared" si="2315"/>
        <v>0</v>
      </c>
      <c r="TV1304" s="25">
        <f t="shared" si="2316"/>
        <v>0</v>
      </c>
      <c r="TW1304" s="25">
        <f t="shared" si="2317"/>
        <v>0</v>
      </c>
      <c r="TX1304" s="25">
        <f t="shared" si="2318"/>
        <v>0</v>
      </c>
      <c r="TY1304" s="25">
        <f t="shared" si="2319"/>
        <v>0</v>
      </c>
      <c r="TZ1304" s="25">
        <f t="shared" si="2320"/>
        <v>267281.3</v>
      </c>
      <c r="UA1304" s="25">
        <f t="shared" si="2321"/>
        <v>301237.61</v>
      </c>
      <c r="UB1304" s="25">
        <f t="shared" si="2322"/>
        <v>329141.73</v>
      </c>
      <c r="UC1304" s="25">
        <f t="shared" si="2323"/>
        <v>2550.77</v>
      </c>
      <c r="UD1304" s="25">
        <f t="shared" si="2324"/>
        <v>2364.17</v>
      </c>
      <c r="UE1304" s="25">
        <f t="shared" si="2325"/>
        <v>2128.7600000000002</v>
      </c>
      <c r="UF1304" s="25">
        <f t="shared" si="2326"/>
        <v>0</v>
      </c>
      <c r="UG1304" s="25">
        <f t="shared" si="2326"/>
        <v>0</v>
      </c>
      <c r="UH1304" s="25">
        <f t="shared" si="2326"/>
        <v>0</v>
      </c>
      <c r="UI1304" s="25">
        <f t="shared" si="2327"/>
        <v>0</v>
      </c>
      <c r="UJ1304" s="25">
        <f t="shared" si="2327"/>
        <v>0</v>
      </c>
      <c r="UK1304" s="25">
        <f t="shared" si="2327"/>
        <v>0</v>
      </c>
      <c r="UL1304" s="30">
        <v>1</v>
      </c>
      <c r="UM1304" s="30">
        <v>1</v>
      </c>
      <c r="UN1304" s="30">
        <v>1</v>
      </c>
      <c r="UO1304" s="25">
        <f t="shared" si="2328"/>
        <v>256902</v>
      </c>
      <c r="UP1304" s="25">
        <f t="shared" si="2329"/>
        <v>277260</v>
      </c>
      <c r="UQ1304" s="25">
        <f t="shared" si="2330"/>
        <v>291908</v>
      </c>
      <c r="UR1304" s="25">
        <f t="shared" si="2331"/>
        <v>2557.31</v>
      </c>
      <c r="US1304" s="25">
        <f t="shared" si="2332"/>
        <v>2557.31</v>
      </c>
      <c r="UT1304" s="25">
        <f t="shared" si="2333"/>
        <v>2557.31</v>
      </c>
      <c r="UU1304" s="25">
        <f t="shared" si="2334"/>
        <v>270820.53999999998</v>
      </c>
      <c r="UV1304" s="25">
        <f t="shared" si="2335"/>
        <v>305914.92</v>
      </c>
      <c r="UW1304" s="25">
        <f t="shared" si="2336"/>
        <v>334720.36</v>
      </c>
      <c r="UX1304" s="25">
        <f t="shared" si="2337"/>
        <v>1207.3699999999999</v>
      </c>
      <c r="UY1304" s="25">
        <f t="shared" si="2338"/>
        <v>1215.01</v>
      </c>
      <c r="UZ1304" s="25">
        <f t="shared" si="2339"/>
        <v>1043.56</v>
      </c>
      <c r="VA1304" s="25">
        <f t="shared" si="2340"/>
        <v>270820.53999999998</v>
      </c>
      <c r="VB1304" s="25">
        <f t="shared" si="2340"/>
        <v>305914.92</v>
      </c>
      <c r="VC1304" s="25">
        <f t="shared" si="2340"/>
        <v>334720.36</v>
      </c>
      <c r="VD1304" s="25">
        <f t="shared" si="2341"/>
        <v>1207.3699999999999</v>
      </c>
      <c r="VE1304" s="25">
        <f t="shared" si="2341"/>
        <v>1215.01</v>
      </c>
      <c r="VF1304" s="25">
        <f t="shared" si="2341"/>
        <v>1043.56</v>
      </c>
      <c r="VG1304" s="30">
        <v>1</v>
      </c>
      <c r="VH1304" s="30">
        <v>1</v>
      </c>
      <c r="VI1304" s="30">
        <v>1</v>
      </c>
      <c r="VJ1304" s="25">
        <f t="shared" si="2342"/>
        <v>256902</v>
      </c>
      <c r="VK1304" s="25">
        <f t="shared" si="2343"/>
        <v>277260</v>
      </c>
      <c r="VL1304" s="25">
        <f t="shared" si="2344"/>
        <v>291908</v>
      </c>
      <c r="VM1304" s="25">
        <f t="shared" si="2345"/>
        <v>2557.31</v>
      </c>
      <c r="VN1304" s="25">
        <f t="shared" si="2346"/>
        <v>2557.31</v>
      </c>
      <c r="VO1304" s="25">
        <f t="shared" si="2347"/>
        <v>2557.31</v>
      </c>
      <c r="VP1304" s="25">
        <f t="shared" si="2348"/>
        <v>268107.19</v>
      </c>
      <c r="VQ1304" s="25">
        <f t="shared" si="2349"/>
        <v>301358.40000000002</v>
      </c>
      <c r="VR1304" s="25">
        <f t="shared" si="2350"/>
        <v>328559.13</v>
      </c>
      <c r="VS1304" s="25">
        <f t="shared" si="2351"/>
        <v>1625.9</v>
      </c>
      <c r="VT1304" s="25">
        <f t="shared" si="2352"/>
        <v>1512.07</v>
      </c>
      <c r="VU1304" s="25">
        <f t="shared" si="2353"/>
        <v>1324.17</v>
      </c>
      <c r="VV1304" s="25">
        <f t="shared" si="2354"/>
        <v>268107.19</v>
      </c>
      <c r="VW1304" s="25">
        <f t="shared" si="2354"/>
        <v>301358.40000000002</v>
      </c>
      <c r="VX1304" s="25">
        <f t="shared" si="2354"/>
        <v>328559.13</v>
      </c>
      <c r="VY1304" s="25">
        <f t="shared" si="2355"/>
        <v>1625.9</v>
      </c>
      <c r="VZ1304" s="25">
        <f t="shared" si="2355"/>
        <v>1512.07</v>
      </c>
      <c r="WA1304" s="25">
        <f t="shared" si="2355"/>
        <v>1324.17</v>
      </c>
      <c r="WB1304" s="30"/>
      <c r="WC1304" s="30"/>
      <c r="WD1304" s="30"/>
      <c r="WE1304" s="25">
        <f t="shared" si="2356"/>
        <v>0</v>
      </c>
      <c r="WF1304" s="25">
        <f t="shared" si="2357"/>
        <v>0</v>
      </c>
      <c r="WG1304" s="25">
        <f t="shared" si="2358"/>
        <v>0</v>
      </c>
      <c r="WH1304" s="25">
        <f t="shared" si="2359"/>
        <v>0</v>
      </c>
      <c r="WI1304" s="25">
        <f t="shared" si="2360"/>
        <v>0</v>
      </c>
      <c r="WJ1304" s="25">
        <f t="shared" si="2361"/>
        <v>0</v>
      </c>
      <c r="WK1304" s="25">
        <f t="shared" si="2362"/>
        <v>270915.65000000002</v>
      </c>
      <c r="WL1304" s="25">
        <f t="shared" si="2363"/>
        <v>305526.27</v>
      </c>
      <c r="WM1304" s="25">
        <f t="shared" si="2364"/>
        <v>333925.88</v>
      </c>
      <c r="WN1304" s="25">
        <f t="shared" si="2365"/>
        <v>1945.95</v>
      </c>
      <c r="WO1304" s="25">
        <f t="shared" si="2366"/>
        <v>1746.12</v>
      </c>
      <c r="WP1304" s="25">
        <f t="shared" si="2367"/>
        <v>1517.24</v>
      </c>
      <c r="WQ1304" s="25">
        <f t="shared" si="2368"/>
        <v>0</v>
      </c>
      <c r="WR1304" s="25">
        <f t="shared" si="2368"/>
        <v>0</v>
      </c>
      <c r="WS1304" s="25">
        <f t="shared" si="2368"/>
        <v>0</v>
      </c>
      <c r="WT1304" s="25">
        <f t="shared" si="2369"/>
        <v>0</v>
      </c>
      <c r="WU1304" s="25">
        <f t="shared" si="2369"/>
        <v>0</v>
      </c>
      <c r="WV1304" s="25">
        <f t="shared" si="2369"/>
        <v>0</v>
      </c>
      <c r="WW1304" s="30"/>
      <c r="WX1304" s="30"/>
      <c r="WY1304" s="30"/>
      <c r="WZ1304" s="25">
        <f t="shared" si="2370"/>
        <v>0</v>
      </c>
      <c r="XA1304" s="25">
        <f t="shared" si="2371"/>
        <v>0</v>
      </c>
      <c r="XB1304" s="25">
        <f t="shared" si="2372"/>
        <v>0</v>
      </c>
      <c r="XC1304" s="25">
        <f t="shared" si="2373"/>
        <v>0</v>
      </c>
      <c r="XD1304" s="25">
        <f t="shared" si="2374"/>
        <v>0</v>
      </c>
      <c r="XE1304" s="25">
        <f t="shared" si="2375"/>
        <v>0</v>
      </c>
      <c r="XF1304" s="25">
        <f t="shared" si="2376"/>
        <v>270192.53999999998</v>
      </c>
      <c r="XG1304" s="25">
        <f t="shared" si="2377"/>
        <v>304124.28000000003</v>
      </c>
      <c r="XH1304" s="25">
        <f t="shared" si="2378"/>
        <v>331899.78999999998</v>
      </c>
      <c r="XI1304" s="25">
        <f t="shared" si="2379"/>
        <v>1390.35</v>
      </c>
      <c r="XJ1304" s="25">
        <f t="shared" si="2380"/>
        <v>1310.28</v>
      </c>
      <c r="XK1304" s="25">
        <f t="shared" si="2381"/>
        <v>1156.83</v>
      </c>
      <c r="XL1304" s="25">
        <f t="shared" si="2382"/>
        <v>0</v>
      </c>
      <c r="XM1304" s="25">
        <f t="shared" si="2382"/>
        <v>0</v>
      </c>
      <c r="XN1304" s="25">
        <f t="shared" si="2382"/>
        <v>0</v>
      </c>
      <c r="XO1304" s="25">
        <f t="shared" si="2383"/>
        <v>0</v>
      </c>
      <c r="XP1304" s="25">
        <f t="shared" si="2383"/>
        <v>0</v>
      </c>
      <c r="XQ1304" s="25">
        <f t="shared" si="2383"/>
        <v>0</v>
      </c>
      <c r="XR1304" s="30"/>
      <c r="XS1304" s="30"/>
      <c r="XT1304" s="30"/>
      <c r="XU1304" s="25">
        <f t="shared" si="2384"/>
        <v>0</v>
      </c>
      <c r="XV1304" s="25">
        <f t="shared" si="2385"/>
        <v>0</v>
      </c>
      <c r="XW1304" s="25">
        <f t="shared" si="2386"/>
        <v>0</v>
      </c>
      <c r="XX1304" s="25">
        <f t="shared" si="2387"/>
        <v>0</v>
      </c>
      <c r="XY1304" s="25">
        <f t="shared" si="2388"/>
        <v>0</v>
      </c>
      <c r="XZ1304" s="25">
        <f t="shared" si="2389"/>
        <v>0</v>
      </c>
      <c r="YA1304" s="25">
        <f t="shared" si="2390"/>
        <v>0</v>
      </c>
      <c r="YB1304" s="25">
        <f t="shared" si="2391"/>
        <v>0</v>
      </c>
      <c r="YC1304" s="25">
        <f t="shared" si="2392"/>
        <v>0</v>
      </c>
      <c r="YD1304" s="25">
        <f t="shared" si="2393"/>
        <v>0</v>
      </c>
      <c r="YE1304" s="25">
        <f t="shared" si="2394"/>
        <v>0</v>
      </c>
      <c r="YF1304" s="25">
        <f t="shared" si="2395"/>
        <v>0</v>
      </c>
      <c r="YG1304" s="25">
        <f t="shared" si="2396"/>
        <v>0</v>
      </c>
      <c r="YH1304" s="25">
        <f t="shared" si="2396"/>
        <v>0</v>
      </c>
      <c r="YI1304" s="25">
        <f t="shared" si="2396"/>
        <v>0</v>
      </c>
      <c r="YJ1304" s="25">
        <f t="shared" si="2397"/>
        <v>0</v>
      </c>
      <c r="YK1304" s="25">
        <f t="shared" si="2397"/>
        <v>0</v>
      </c>
      <c r="YL1304" s="25">
        <f t="shared" si="2397"/>
        <v>0</v>
      </c>
      <c r="YM1304" s="59">
        <f t="shared" si="2398"/>
        <v>4</v>
      </c>
      <c r="YN1304" s="59">
        <f t="shared" si="2398"/>
        <v>4</v>
      </c>
      <c r="YO1304" s="59">
        <f t="shared" si="2398"/>
        <v>4</v>
      </c>
      <c r="YP1304" s="25">
        <f t="shared" si="2399"/>
        <v>1027608</v>
      </c>
      <c r="YQ1304" s="25">
        <f t="shared" si="2400"/>
        <v>1109040</v>
      </c>
      <c r="YR1304" s="25">
        <f t="shared" si="2401"/>
        <v>1167632</v>
      </c>
      <c r="YS1304" s="25">
        <f t="shared" si="2402"/>
        <v>10229.24</v>
      </c>
      <c r="YT1304" s="25">
        <f t="shared" si="2403"/>
        <v>10229.24</v>
      </c>
      <c r="YU1304" s="25">
        <f t="shared" si="2404"/>
        <v>10229.24</v>
      </c>
      <c r="YV1304" s="25">
        <f t="shared" si="2405"/>
        <v>270711.09000000003</v>
      </c>
      <c r="YW1304" s="25">
        <f t="shared" si="2406"/>
        <v>305202.17</v>
      </c>
      <c r="YX1304" s="25">
        <f t="shared" si="2407"/>
        <v>333526.67</v>
      </c>
      <c r="YY1304" s="25">
        <f t="shared" si="2408"/>
        <v>2081.04</v>
      </c>
      <c r="YZ1304" s="25">
        <f t="shared" si="2409"/>
        <v>1886.8</v>
      </c>
      <c r="ZA1304" s="25">
        <f t="shared" si="2410"/>
        <v>1689.8</v>
      </c>
      <c r="ZB1304" s="25">
        <f t="shared" si="2411"/>
        <v>1082844.3600000001</v>
      </c>
      <c r="ZC1304" s="25">
        <f t="shared" si="2411"/>
        <v>1220808.68</v>
      </c>
      <c r="ZD1304" s="25">
        <f t="shared" si="2411"/>
        <v>1334106.68</v>
      </c>
      <c r="ZE1304" s="25">
        <f t="shared" si="2412"/>
        <v>8324.16</v>
      </c>
      <c r="ZF1304" s="25">
        <f t="shared" si="2412"/>
        <v>7547.2</v>
      </c>
      <c r="ZG1304" s="25">
        <f t="shared" si="2412"/>
        <v>6759.2</v>
      </c>
    </row>
    <row r="1305" spans="1:683">
      <c r="A1305" s="87" t="s">
        <v>145</v>
      </c>
      <c r="B1305" s="87" t="s">
        <v>155</v>
      </c>
      <c r="C1305" s="5"/>
      <c r="D1305" s="160"/>
      <c r="E1305" s="76"/>
      <c r="F1305" s="38">
        <f t="shared" si="1962"/>
        <v>22607</v>
      </c>
      <c r="G1305" s="38">
        <f t="shared" si="1962"/>
        <v>22778</v>
      </c>
      <c r="H1305" s="38">
        <f t="shared" si="1962"/>
        <v>23001</v>
      </c>
      <c r="I1305" s="25">
        <f t="shared" si="1963"/>
        <v>2570.15</v>
      </c>
      <c r="J1305" s="25">
        <f t="shared" si="1963"/>
        <v>2570.15</v>
      </c>
      <c r="K1305" s="25">
        <f t="shared" si="1963"/>
        <v>2570.15</v>
      </c>
      <c r="L1305" s="30"/>
      <c r="M1305" s="30"/>
      <c r="N1305" s="30"/>
      <c r="O1305" s="25">
        <f t="shared" si="1964"/>
        <v>0</v>
      </c>
      <c r="P1305" s="25">
        <f t="shared" si="1965"/>
        <v>0</v>
      </c>
      <c r="Q1305" s="25">
        <f t="shared" si="1966"/>
        <v>0</v>
      </c>
      <c r="R1305" s="25">
        <f t="shared" si="1967"/>
        <v>0</v>
      </c>
      <c r="S1305" s="25">
        <f t="shared" si="1968"/>
        <v>0</v>
      </c>
      <c r="T1305" s="25">
        <f t="shared" si="1969"/>
        <v>0</v>
      </c>
      <c r="U1305" s="25">
        <f t="shared" si="1970"/>
        <v>24049.73</v>
      </c>
      <c r="V1305" s="25">
        <f t="shared" si="1971"/>
        <v>25388.99</v>
      </c>
      <c r="W1305" s="25">
        <f t="shared" si="1972"/>
        <v>26672.38</v>
      </c>
      <c r="X1305" s="25">
        <f t="shared" si="1973"/>
        <v>2229.58</v>
      </c>
      <c r="Y1305" s="25">
        <f t="shared" si="1974"/>
        <v>2022.42</v>
      </c>
      <c r="Z1305" s="25">
        <f t="shared" si="1975"/>
        <v>1867.89</v>
      </c>
      <c r="AA1305" s="25">
        <f t="shared" si="1976"/>
        <v>0</v>
      </c>
      <c r="AB1305" s="25">
        <f t="shared" si="1976"/>
        <v>0</v>
      </c>
      <c r="AC1305" s="25">
        <f t="shared" si="1976"/>
        <v>0</v>
      </c>
      <c r="AD1305" s="25">
        <f t="shared" si="1977"/>
        <v>0</v>
      </c>
      <c r="AE1305" s="25">
        <f t="shared" si="1977"/>
        <v>0</v>
      </c>
      <c r="AF1305" s="25">
        <f t="shared" si="1977"/>
        <v>0</v>
      </c>
      <c r="AG1305" s="30"/>
      <c r="AH1305" s="30"/>
      <c r="AI1305" s="30"/>
      <c r="AJ1305" s="25">
        <f t="shared" si="1978"/>
        <v>0</v>
      </c>
      <c r="AK1305" s="25">
        <f t="shared" si="1979"/>
        <v>0</v>
      </c>
      <c r="AL1305" s="25">
        <f t="shared" si="1980"/>
        <v>0</v>
      </c>
      <c r="AM1305" s="25">
        <f t="shared" si="1981"/>
        <v>0</v>
      </c>
      <c r="AN1305" s="25">
        <f t="shared" si="1982"/>
        <v>0</v>
      </c>
      <c r="AO1305" s="25">
        <f t="shared" si="1983"/>
        <v>0</v>
      </c>
      <c r="AP1305" s="25">
        <f t="shared" si="1984"/>
        <v>23909.98</v>
      </c>
      <c r="AQ1305" s="25">
        <f t="shared" si="1985"/>
        <v>25238.03</v>
      </c>
      <c r="AR1305" s="25">
        <f t="shared" si="1986"/>
        <v>26514.87</v>
      </c>
      <c r="AS1305" s="25">
        <f t="shared" si="1987"/>
        <v>2671.03</v>
      </c>
      <c r="AT1305" s="25">
        <f t="shared" si="1988"/>
        <v>2622.11</v>
      </c>
      <c r="AU1305" s="25">
        <f t="shared" si="1989"/>
        <v>2431.13</v>
      </c>
      <c r="AV1305" s="25">
        <f t="shared" si="1990"/>
        <v>0</v>
      </c>
      <c r="AW1305" s="25">
        <f t="shared" si="1990"/>
        <v>0</v>
      </c>
      <c r="AX1305" s="25">
        <f t="shared" si="1990"/>
        <v>0</v>
      </c>
      <c r="AY1305" s="25">
        <f t="shared" si="1991"/>
        <v>0</v>
      </c>
      <c r="AZ1305" s="25">
        <f t="shared" si="1991"/>
        <v>0</v>
      </c>
      <c r="BA1305" s="25">
        <f t="shared" si="1991"/>
        <v>0</v>
      </c>
      <c r="BB1305" s="30"/>
      <c r="BC1305" s="30"/>
      <c r="BD1305" s="30"/>
      <c r="BE1305" s="25">
        <f t="shared" si="1992"/>
        <v>0</v>
      </c>
      <c r="BF1305" s="25">
        <f t="shared" si="1993"/>
        <v>0</v>
      </c>
      <c r="BG1305" s="25">
        <f t="shared" si="1994"/>
        <v>0</v>
      </c>
      <c r="BH1305" s="25">
        <f t="shared" si="1995"/>
        <v>0</v>
      </c>
      <c r="BI1305" s="25">
        <f t="shared" si="1996"/>
        <v>0</v>
      </c>
      <c r="BJ1305" s="25">
        <f t="shared" si="1997"/>
        <v>0</v>
      </c>
      <c r="BK1305" s="25">
        <f t="shared" si="1998"/>
        <v>23848.13</v>
      </c>
      <c r="BL1305" s="25">
        <f t="shared" si="1999"/>
        <v>25091.66</v>
      </c>
      <c r="BM1305" s="25">
        <f t="shared" si="2000"/>
        <v>26278.52</v>
      </c>
      <c r="BN1305" s="25">
        <f t="shared" si="2001"/>
        <v>1697.45</v>
      </c>
      <c r="BO1305" s="25">
        <f t="shared" si="2002"/>
        <v>1648.52</v>
      </c>
      <c r="BP1305" s="25">
        <f t="shared" si="2003"/>
        <v>1488.35</v>
      </c>
      <c r="BQ1305" s="25">
        <f t="shared" si="2004"/>
        <v>0</v>
      </c>
      <c r="BR1305" s="25">
        <f t="shared" si="2004"/>
        <v>0</v>
      </c>
      <c r="BS1305" s="25">
        <f t="shared" si="2004"/>
        <v>0</v>
      </c>
      <c r="BT1305" s="25">
        <f t="shared" si="2005"/>
        <v>0</v>
      </c>
      <c r="BU1305" s="25">
        <f t="shared" si="2005"/>
        <v>0</v>
      </c>
      <c r="BV1305" s="25">
        <f t="shared" si="2005"/>
        <v>0</v>
      </c>
      <c r="BW1305" s="30"/>
      <c r="BX1305" s="30"/>
      <c r="BY1305" s="30"/>
      <c r="BZ1305" s="25">
        <f t="shared" si="2006"/>
        <v>0</v>
      </c>
      <c r="CA1305" s="25">
        <f t="shared" si="2007"/>
        <v>0</v>
      </c>
      <c r="CB1305" s="25">
        <f t="shared" si="2008"/>
        <v>0</v>
      </c>
      <c r="CC1305" s="25">
        <f t="shared" si="2009"/>
        <v>0</v>
      </c>
      <c r="CD1305" s="25">
        <f t="shared" si="2010"/>
        <v>0</v>
      </c>
      <c r="CE1305" s="25">
        <f t="shared" si="2011"/>
        <v>0</v>
      </c>
      <c r="CF1305" s="25">
        <f t="shared" si="2012"/>
        <v>23848.6</v>
      </c>
      <c r="CG1305" s="25">
        <f t="shared" si="2013"/>
        <v>25125.22</v>
      </c>
      <c r="CH1305" s="25">
        <f t="shared" si="2014"/>
        <v>26356.57</v>
      </c>
      <c r="CI1305" s="25">
        <f t="shared" si="2015"/>
        <v>2540.7399999999998</v>
      </c>
      <c r="CJ1305" s="25">
        <f t="shared" si="2016"/>
        <v>2284.27</v>
      </c>
      <c r="CK1305" s="25">
        <f t="shared" si="2017"/>
        <v>2139.0500000000002</v>
      </c>
      <c r="CL1305" s="25">
        <f t="shared" si="2018"/>
        <v>0</v>
      </c>
      <c r="CM1305" s="25">
        <f t="shared" si="2018"/>
        <v>0</v>
      </c>
      <c r="CN1305" s="25">
        <f t="shared" si="2018"/>
        <v>0</v>
      </c>
      <c r="CO1305" s="25">
        <f t="shared" si="2019"/>
        <v>0</v>
      </c>
      <c r="CP1305" s="25">
        <f t="shared" si="2019"/>
        <v>0</v>
      </c>
      <c r="CQ1305" s="25">
        <f t="shared" si="2019"/>
        <v>0</v>
      </c>
      <c r="CR1305" s="30"/>
      <c r="CS1305" s="30"/>
      <c r="CT1305" s="30"/>
      <c r="CU1305" s="25">
        <f t="shared" si="2020"/>
        <v>0</v>
      </c>
      <c r="CV1305" s="25">
        <f t="shared" si="2021"/>
        <v>0</v>
      </c>
      <c r="CW1305" s="25">
        <f t="shared" si="2022"/>
        <v>0</v>
      </c>
      <c r="CX1305" s="25">
        <f t="shared" si="2023"/>
        <v>0</v>
      </c>
      <c r="CY1305" s="25">
        <f t="shared" si="2024"/>
        <v>0</v>
      </c>
      <c r="CZ1305" s="25">
        <f t="shared" si="2025"/>
        <v>0</v>
      </c>
      <c r="DA1305" s="25">
        <f t="shared" si="2026"/>
        <v>23729.87</v>
      </c>
      <c r="DB1305" s="25">
        <f t="shared" si="2027"/>
        <v>24903.27</v>
      </c>
      <c r="DC1305" s="25">
        <f t="shared" si="2028"/>
        <v>26041.7</v>
      </c>
      <c r="DD1305" s="25">
        <f t="shared" si="2029"/>
        <v>1594.89</v>
      </c>
      <c r="DE1305" s="25">
        <f t="shared" si="2030"/>
        <v>1401.36</v>
      </c>
      <c r="DF1305" s="25">
        <f t="shared" si="2031"/>
        <v>1280.44</v>
      </c>
      <c r="DG1305" s="25">
        <f t="shared" si="2032"/>
        <v>0</v>
      </c>
      <c r="DH1305" s="25">
        <f t="shared" si="2032"/>
        <v>0</v>
      </c>
      <c r="DI1305" s="25">
        <f t="shared" si="2032"/>
        <v>0</v>
      </c>
      <c r="DJ1305" s="25">
        <f t="shared" si="2033"/>
        <v>0</v>
      </c>
      <c r="DK1305" s="25">
        <f t="shared" si="2033"/>
        <v>0</v>
      </c>
      <c r="DL1305" s="25">
        <f t="shared" si="2033"/>
        <v>0</v>
      </c>
      <c r="DM1305" s="30"/>
      <c r="DN1305" s="30"/>
      <c r="DO1305" s="30"/>
      <c r="DP1305" s="25">
        <f t="shared" si="2034"/>
        <v>0</v>
      </c>
      <c r="DQ1305" s="25">
        <f t="shared" si="2035"/>
        <v>0</v>
      </c>
      <c r="DR1305" s="25">
        <f t="shared" si="2036"/>
        <v>0</v>
      </c>
      <c r="DS1305" s="25">
        <f t="shared" si="2037"/>
        <v>0</v>
      </c>
      <c r="DT1305" s="25">
        <f t="shared" si="2038"/>
        <v>0</v>
      </c>
      <c r="DU1305" s="25">
        <f t="shared" si="2039"/>
        <v>0</v>
      </c>
      <c r="DV1305" s="25">
        <f t="shared" si="2040"/>
        <v>23912.36</v>
      </c>
      <c r="DW1305" s="25">
        <f t="shared" si="2041"/>
        <v>25241.53</v>
      </c>
      <c r="DX1305" s="25">
        <f t="shared" si="2042"/>
        <v>26518.67</v>
      </c>
      <c r="DY1305" s="25">
        <f t="shared" si="2043"/>
        <v>2309.09</v>
      </c>
      <c r="DZ1305" s="25">
        <f t="shared" si="2044"/>
        <v>1927.6</v>
      </c>
      <c r="EA1305" s="25">
        <f t="shared" si="2045"/>
        <v>1774.07</v>
      </c>
      <c r="EB1305" s="25">
        <f t="shared" si="2046"/>
        <v>0</v>
      </c>
      <c r="EC1305" s="25">
        <f t="shared" si="2046"/>
        <v>0</v>
      </c>
      <c r="ED1305" s="25">
        <f t="shared" si="2046"/>
        <v>0</v>
      </c>
      <c r="EE1305" s="25">
        <f t="shared" si="2047"/>
        <v>0</v>
      </c>
      <c r="EF1305" s="25">
        <f t="shared" si="2047"/>
        <v>0</v>
      </c>
      <c r="EG1305" s="25">
        <f t="shared" si="2047"/>
        <v>0</v>
      </c>
      <c r="EH1305" s="30"/>
      <c r="EI1305" s="30"/>
      <c r="EJ1305" s="30"/>
      <c r="EK1305" s="25">
        <f t="shared" si="2048"/>
        <v>0</v>
      </c>
      <c r="EL1305" s="25">
        <f t="shared" si="2049"/>
        <v>0</v>
      </c>
      <c r="EM1305" s="25">
        <f t="shared" si="2050"/>
        <v>0</v>
      </c>
      <c r="EN1305" s="25">
        <f t="shared" si="2051"/>
        <v>0</v>
      </c>
      <c r="EO1305" s="25">
        <f t="shared" si="2052"/>
        <v>0</v>
      </c>
      <c r="EP1305" s="25">
        <f t="shared" si="2053"/>
        <v>0</v>
      </c>
      <c r="EQ1305" s="25">
        <f t="shared" si="2054"/>
        <v>23961.41</v>
      </c>
      <c r="ER1305" s="25">
        <f t="shared" si="2055"/>
        <v>25333.119999999999</v>
      </c>
      <c r="ES1305" s="25">
        <f t="shared" si="2056"/>
        <v>26649</v>
      </c>
      <c r="ET1305" s="25">
        <f t="shared" si="2057"/>
        <v>2018.68</v>
      </c>
      <c r="EU1305" s="25">
        <f t="shared" si="2058"/>
        <v>1758.97</v>
      </c>
      <c r="EV1305" s="25">
        <f t="shared" si="2059"/>
        <v>1591.13</v>
      </c>
      <c r="EW1305" s="25">
        <f t="shared" si="2060"/>
        <v>0</v>
      </c>
      <c r="EX1305" s="25">
        <f t="shared" si="2060"/>
        <v>0</v>
      </c>
      <c r="EY1305" s="25">
        <f t="shared" si="2060"/>
        <v>0</v>
      </c>
      <c r="EZ1305" s="25">
        <f t="shared" si="2061"/>
        <v>0</v>
      </c>
      <c r="FA1305" s="25">
        <f t="shared" si="2061"/>
        <v>0</v>
      </c>
      <c r="FB1305" s="25">
        <f t="shared" si="2061"/>
        <v>0</v>
      </c>
      <c r="FC1305" s="30"/>
      <c r="FD1305" s="30"/>
      <c r="FE1305" s="30"/>
      <c r="FF1305" s="25">
        <f t="shared" si="2062"/>
        <v>0</v>
      </c>
      <c r="FG1305" s="25">
        <f t="shared" si="2063"/>
        <v>0</v>
      </c>
      <c r="FH1305" s="25">
        <f t="shared" si="2064"/>
        <v>0</v>
      </c>
      <c r="FI1305" s="25">
        <f t="shared" si="2065"/>
        <v>0</v>
      </c>
      <c r="FJ1305" s="25">
        <f t="shared" si="2066"/>
        <v>0</v>
      </c>
      <c r="FK1305" s="25">
        <f t="shared" si="2067"/>
        <v>0</v>
      </c>
      <c r="FL1305" s="25">
        <f t="shared" si="2068"/>
        <v>24068.04</v>
      </c>
      <c r="FM1305" s="25">
        <f t="shared" si="2069"/>
        <v>25261.55</v>
      </c>
      <c r="FN1305" s="25">
        <f t="shared" si="2070"/>
        <v>26412.45</v>
      </c>
      <c r="FO1305" s="25">
        <f t="shared" si="2071"/>
        <v>1104.8900000000001</v>
      </c>
      <c r="FP1305" s="25">
        <f t="shared" si="2072"/>
        <v>1238.57</v>
      </c>
      <c r="FQ1305" s="25">
        <f t="shared" si="2073"/>
        <v>1083.22</v>
      </c>
      <c r="FR1305" s="25">
        <f t="shared" si="2074"/>
        <v>0</v>
      </c>
      <c r="FS1305" s="25">
        <f t="shared" si="2074"/>
        <v>0</v>
      </c>
      <c r="FT1305" s="25">
        <f t="shared" si="2074"/>
        <v>0</v>
      </c>
      <c r="FU1305" s="25">
        <f t="shared" si="2075"/>
        <v>0</v>
      </c>
      <c r="FV1305" s="25">
        <f t="shared" si="2075"/>
        <v>0</v>
      </c>
      <c r="FW1305" s="25">
        <f t="shared" si="2075"/>
        <v>0</v>
      </c>
      <c r="FX1305" s="30"/>
      <c r="FY1305" s="30"/>
      <c r="FZ1305" s="30"/>
      <c r="GA1305" s="25">
        <f t="shared" si="2076"/>
        <v>0</v>
      </c>
      <c r="GB1305" s="25">
        <f t="shared" si="2077"/>
        <v>0</v>
      </c>
      <c r="GC1305" s="25">
        <f t="shared" si="2078"/>
        <v>0</v>
      </c>
      <c r="GD1305" s="25">
        <f t="shared" si="2079"/>
        <v>0</v>
      </c>
      <c r="GE1305" s="25">
        <f t="shared" si="2080"/>
        <v>0</v>
      </c>
      <c r="GF1305" s="25">
        <f t="shared" si="2081"/>
        <v>0</v>
      </c>
      <c r="GG1305" s="25">
        <f t="shared" si="2082"/>
        <v>23739.8</v>
      </c>
      <c r="GH1305" s="25">
        <f t="shared" si="2083"/>
        <v>24912.03</v>
      </c>
      <c r="GI1305" s="25">
        <f t="shared" si="2084"/>
        <v>26044.9</v>
      </c>
      <c r="GJ1305" s="25">
        <f t="shared" si="2085"/>
        <v>2317.56</v>
      </c>
      <c r="GK1305" s="25">
        <f t="shared" si="2086"/>
        <v>2048.9899999999998</v>
      </c>
      <c r="GL1305" s="25">
        <f t="shared" si="2087"/>
        <v>1817.15</v>
      </c>
      <c r="GM1305" s="25">
        <f t="shared" si="2088"/>
        <v>0</v>
      </c>
      <c r="GN1305" s="25">
        <f t="shared" si="2088"/>
        <v>0</v>
      </c>
      <c r="GO1305" s="25">
        <f t="shared" si="2088"/>
        <v>0</v>
      </c>
      <c r="GP1305" s="25">
        <f t="shared" si="2089"/>
        <v>0</v>
      </c>
      <c r="GQ1305" s="25">
        <f t="shared" si="2089"/>
        <v>0</v>
      </c>
      <c r="GR1305" s="25">
        <f t="shared" si="2089"/>
        <v>0</v>
      </c>
      <c r="GS1305" s="30"/>
      <c r="GT1305" s="30"/>
      <c r="GU1305" s="30"/>
      <c r="GV1305" s="25">
        <f t="shared" si="2090"/>
        <v>0</v>
      </c>
      <c r="GW1305" s="25">
        <f t="shared" si="2091"/>
        <v>0</v>
      </c>
      <c r="GX1305" s="25">
        <f t="shared" si="2092"/>
        <v>0</v>
      </c>
      <c r="GY1305" s="25">
        <f t="shared" si="2093"/>
        <v>0</v>
      </c>
      <c r="GZ1305" s="25">
        <f t="shared" si="2094"/>
        <v>0</v>
      </c>
      <c r="HA1305" s="25">
        <f t="shared" si="2095"/>
        <v>0</v>
      </c>
      <c r="HB1305" s="25">
        <f t="shared" si="2096"/>
        <v>24067.68</v>
      </c>
      <c r="HC1305" s="25">
        <f t="shared" si="2097"/>
        <v>25285.919999999998</v>
      </c>
      <c r="HD1305" s="25">
        <f t="shared" si="2098"/>
        <v>26467.06</v>
      </c>
      <c r="HE1305" s="25">
        <f t="shared" si="2099"/>
        <v>2069.94</v>
      </c>
      <c r="HF1305" s="25">
        <f t="shared" si="2100"/>
        <v>1727.06</v>
      </c>
      <c r="HG1305" s="25">
        <f t="shared" si="2101"/>
        <v>1504.6</v>
      </c>
      <c r="HH1305" s="25">
        <f t="shared" si="2102"/>
        <v>0</v>
      </c>
      <c r="HI1305" s="25">
        <f t="shared" si="2102"/>
        <v>0</v>
      </c>
      <c r="HJ1305" s="25">
        <f t="shared" si="2102"/>
        <v>0</v>
      </c>
      <c r="HK1305" s="25">
        <f t="shared" si="2103"/>
        <v>0</v>
      </c>
      <c r="HL1305" s="25">
        <f t="shared" si="2103"/>
        <v>0</v>
      </c>
      <c r="HM1305" s="25">
        <f t="shared" si="2103"/>
        <v>0</v>
      </c>
      <c r="HN1305" s="30"/>
      <c r="HO1305" s="30"/>
      <c r="HP1305" s="30"/>
      <c r="HQ1305" s="25">
        <f t="shared" si="2104"/>
        <v>0</v>
      </c>
      <c r="HR1305" s="25">
        <f t="shared" si="2105"/>
        <v>0</v>
      </c>
      <c r="HS1305" s="25">
        <f t="shared" si="2106"/>
        <v>0</v>
      </c>
      <c r="HT1305" s="25">
        <f t="shared" si="2107"/>
        <v>0</v>
      </c>
      <c r="HU1305" s="25">
        <f t="shared" si="2108"/>
        <v>0</v>
      </c>
      <c r="HV1305" s="25">
        <f t="shared" si="2109"/>
        <v>0</v>
      </c>
      <c r="HW1305" s="25">
        <f t="shared" si="2110"/>
        <v>23916.86</v>
      </c>
      <c r="HX1305" s="25">
        <f t="shared" si="2111"/>
        <v>25238.92</v>
      </c>
      <c r="HY1305" s="25">
        <f t="shared" si="2112"/>
        <v>26504.91</v>
      </c>
      <c r="HZ1305" s="25">
        <f t="shared" si="2113"/>
        <v>2019.92</v>
      </c>
      <c r="IA1305" s="25">
        <f t="shared" si="2114"/>
        <v>1919.49</v>
      </c>
      <c r="IB1305" s="25">
        <f t="shared" si="2115"/>
        <v>1729.23</v>
      </c>
      <c r="IC1305" s="25">
        <f t="shared" si="2116"/>
        <v>0</v>
      </c>
      <c r="ID1305" s="25">
        <f t="shared" si="2116"/>
        <v>0</v>
      </c>
      <c r="IE1305" s="25">
        <f t="shared" si="2116"/>
        <v>0</v>
      </c>
      <c r="IF1305" s="25">
        <f t="shared" si="2117"/>
        <v>0</v>
      </c>
      <c r="IG1305" s="25">
        <f t="shared" si="2117"/>
        <v>0</v>
      </c>
      <c r="IH1305" s="25">
        <f t="shared" si="2117"/>
        <v>0</v>
      </c>
      <c r="II1305" s="30">
        <v>46</v>
      </c>
      <c r="IJ1305" s="30">
        <v>46</v>
      </c>
      <c r="IK1305" s="30">
        <v>46</v>
      </c>
      <c r="IL1305" s="25">
        <f t="shared" si="2118"/>
        <v>1039922</v>
      </c>
      <c r="IM1305" s="25">
        <f t="shared" si="2119"/>
        <v>1047788</v>
      </c>
      <c r="IN1305" s="25">
        <f t="shared" si="2120"/>
        <v>1058046</v>
      </c>
      <c r="IO1305" s="25">
        <f t="shared" si="2121"/>
        <v>118226.9</v>
      </c>
      <c r="IP1305" s="25">
        <f t="shared" si="2122"/>
        <v>118226.9</v>
      </c>
      <c r="IQ1305" s="25">
        <f t="shared" si="2123"/>
        <v>118226.9</v>
      </c>
      <c r="IR1305" s="25">
        <f t="shared" si="2124"/>
        <v>23644.28</v>
      </c>
      <c r="IS1305" s="25">
        <f t="shared" si="2125"/>
        <v>24751.27</v>
      </c>
      <c r="IT1305" s="25">
        <f t="shared" si="2126"/>
        <v>25832.12</v>
      </c>
      <c r="IU1305" s="25">
        <f t="shared" si="2127"/>
        <v>6521.91</v>
      </c>
      <c r="IV1305" s="25">
        <f t="shared" si="2128"/>
        <v>5845.39</v>
      </c>
      <c r="IW1305" s="25">
        <f t="shared" si="2129"/>
        <v>5535.88</v>
      </c>
      <c r="IX1305" s="25">
        <f t="shared" si="2130"/>
        <v>1087636.8799999999</v>
      </c>
      <c r="IY1305" s="25">
        <f t="shared" si="2130"/>
        <v>1138558.42</v>
      </c>
      <c r="IZ1305" s="25">
        <f t="shared" si="2130"/>
        <v>1188277.52</v>
      </c>
      <c r="JA1305" s="25">
        <f t="shared" si="2131"/>
        <v>300007.86</v>
      </c>
      <c r="JB1305" s="25">
        <f t="shared" si="2131"/>
        <v>268887.94</v>
      </c>
      <c r="JC1305" s="25">
        <f t="shared" si="2131"/>
        <v>254650.48</v>
      </c>
      <c r="JD1305" s="30"/>
      <c r="JE1305" s="30"/>
      <c r="JF1305" s="30"/>
      <c r="JG1305" s="25">
        <f t="shared" si="2132"/>
        <v>0</v>
      </c>
      <c r="JH1305" s="25">
        <f t="shared" si="2133"/>
        <v>0</v>
      </c>
      <c r="JI1305" s="25">
        <f t="shared" si="2134"/>
        <v>0</v>
      </c>
      <c r="JJ1305" s="25">
        <f t="shared" si="2135"/>
        <v>0</v>
      </c>
      <c r="JK1305" s="25">
        <f t="shared" si="2136"/>
        <v>0</v>
      </c>
      <c r="JL1305" s="25">
        <f t="shared" si="2137"/>
        <v>0</v>
      </c>
      <c r="JM1305" s="25">
        <f t="shared" si="2138"/>
        <v>23820.51</v>
      </c>
      <c r="JN1305" s="25">
        <f t="shared" si="2139"/>
        <v>25075.200000000001</v>
      </c>
      <c r="JO1305" s="25">
        <f t="shared" si="2140"/>
        <v>26288.6</v>
      </c>
      <c r="JP1305" s="25">
        <f t="shared" si="2141"/>
        <v>1714.46</v>
      </c>
      <c r="JQ1305" s="25">
        <f t="shared" si="2142"/>
        <v>1497.14</v>
      </c>
      <c r="JR1305" s="25">
        <f t="shared" si="2143"/>
        <v>1306.96</v>
      </c>
      <c r="JS1305" s="25">
        <f t="shared" si="2144"/>
        <v>0</v>
      </c>
      <c r="JT1305" s="25">
        <f t="shared" si="2144"/>
        <v>0</v>
      </c>
      <c r="JU1305" s="25">
        <f t="shared" si="2144"/>
        <v>0</v>
      </c>
      <c r="JV1305" s="25">
        <f t="shared" si="2145"/>
        <v>0</v>
      </c>
      <c r="JW1305" s="25">
        <f t="shared" si="2145"/>
        <v>0</v>
      </c>
      <c r="JX1305" s="25">
        <f t="shared" si="2145"/>
        <v>0</v>
      </c>
      <c r="JY1305" s="30"/>
      <c r="JZ1305" s="30"/>
      <c r="KA1305" s="30"/>
      <c r="KB1305" s="25">
        <f t="shared" si="2146"/>
        <v>0</v>
      </c>
      <c r="KC1305" s="25">
        <f t="shared" si="2147"/>
        <v>0</v>
      </c>
      <c r="KD1305" s="25">
        <f t="shared" si="2148"/>
        <v>0</v>
      </c>
      <c r="KE1305" s="25">
        <f t="shared" si="2149"/>
        <v>0</v>
      </c>
      <c r="KF1305" s="25">
        <f t="shared" si="2150"/>
        <v>0</v>
      </c>
      <c r="KG1305" s="25">
        <f t="shared" si="2151"/>
        <v>0</v>
      </c>
      <c r="KH1305" s="25">
        <f t="shared" si="2152"/>
        <v>23833</v>
      </c>
      <c r="KI1305" s="25">
        <f t="shared" si="2153"/>
        <v>25150.85</v>
      </c>
      <c r="KJ1305" s="25">
        <f t="shared" si="2154"/>
        <v>26420.17</v>
      </c>
      <c r="KK1305" s="25">
        <f t="shared" si="2155"/>
        <v>1488.06</v>
      </c>
      <c r="KL1305" s="25">
        <f t="shared" si="2156"/>
        <v>1335.74</v>
      </c>
      <c r="KM1305" s="25">
        <f t="shared" si="2157"/>
        <v>1186.3699999999999</v>
      </c>
      <c r="KN1305" s="25">
        <f t="shared" si="2158"/>
        <v>0</v>
      </c>
      <c r="KO1305" s="25">
        <f t="shared" si="2158"/>
        <v>0</v>
      </c>
      <c r="KP1305" s="25">
        <f t="shared" si="2158"/>
        <v>0</v>
      </c>
      <c r="KQ1305" s="25">
        <f t="shared" si="2159"/>
        <v>0</v>
      </c>
      <c r="KR1305" s="25">
        <f t="shared" si="2159"/>
        <v>0</v>
      </c>
      <c r="KS1305" s="25">
        <f t="shared" si="2159"/>
        <v>0</v>
      </c>
      <c r="KT1305" s="30"/>
      <c r="KU1305" s="30"/>
      <c r="KV1305" s="30"/>
      <c r="KW1305" s="25">
        <f t="shared" si="2160"/>
        <v>0</v>
      </c>
      <c r="KX1305" s="25">
        <f t="shared" si="2161"/>
        <v>0</v>
      </c>
      <c r="KY1305" s="25">
        <f t="shared" si="2162"/>
        <v>0</v>
      </c>
      <c r="KZ1305" s="25">
        <f t="shared" si="2163"/>
        <v>0</v>
      </c>
      <c r="LA1305" s="25">
        <f t="shared" si="2164"/>
        <v>0</v>
      </c>
      <c r="LB1305" s="25">
        <f t="shared" si="2165"/>
        <v>0</v>
      </c>
      <c r="LC1305" s="25">
        <f t="shared" si="2166"/>
        <v>23917.42</v>
      </c>
      <c r="LD1305" s="25">
        <f t="shared" si="2167"/>
        <v>25296.46</v>
      </c>
      <c r="LE1305" s="25">
        <f t="shared" si="2168"/>
        <v>26622.38</v>
      </c>
      <c r="LF1305" s="25">
        <f t="shared" si="2169"/>
        <v>2951.25</v>
      </c>
      <c r="LG1305" s="25">
        <f t="shared" si="2170"/>
        <v>2845.15</v>
      </c>
      <c r="LH1305" s="25">
        <f t="shared" si="2171"/>
        <v>2500.2199999999998</v>
      </c>
      <c r="LI1305" s="25">
        <f t="shared" si="2172"/>
        <v>0</v>
      </c>
      <c r="LJ1305" s="25">
        <f t="shared" si="2172"/>
        <v>0</v>
      </c>
      <c r="LK1305" s="25">
        <f t="shared" si="2172"/>
        <v>0</v>
      </c>
      <c r="LL1305" s="25">
        <f t="shared" si="2173"/>
        <v>0</v>
      </c>
      <c r="LM1305" s="25">
        <f t="shared" si="2173"/>
        <v>0</v>
      </c>
      <c r="LN1305" s="25">
        <f t="shared" si="2173"/>
        <v>0</v>
      </c>
      <c r="LO1305" s="30"/>
      <c r="LP1305" s="30"/>
      <c r="LQ1305" s="30"/>
      <c r="LR1305" s="25">
        <f t="shared" si="2174"/>
        <v>0</v>
      </c>
      <c r="LS1305" s="25">
        <f t="shared" si="2175"/>
        <v>0</v>
      </c>
      <c r="LT1305" s="25">
        <f t="shared" si="2176"/>
        <v>0</v>
      </c>
      <c r="LU1305" s="25">
        <f t="shared" si="2177"/>
        <v>0</v>
      </c>
      <c r="LV1305" s="25">
        <f t="shared" si="2178"/>
        <v>0</v>
      </c>
      <c r="LW1305" s="25">
        <f t="shared" si="2179"/>
        <v>0</v>
      </c>
      <c r="LX1305" s="25">
        <f t="shared" si="2180"/>
        <v>23497.61</v>
      </c>
      <c r="LY1305" s="25">
        <f t="shared" si="2181"/>
        <v>24680.49</v>
      </c>
      <c r="LZ1305" s="25">
        <f t="shared" si="2182"/>
        <v>25828.74</v>
      </c>
      <c r="MA1305" s="25">
        <f t="shared" si="2183"/>
        <v>1828.34</v>
      </c>
      <c r="MB1305" s="25">
        <f t="shared" si="2184"/>
        <v>1629.41</v>
      </c>
      <c r="MC1305" s="25">
        <f t="shared" si="2185"/>
        <v>1511.34</v>
      </c>
      <c r="MD1305" s="25">
        <f t="shared" si="2186"/>
        <v>0</v>
      </c>
      <c r="ME1305" s="25">
        <f t="shared" si="2186"/>
        <v>0</v>
      </c>
      <c r="MF1305" s="25">
        <f t="shared" si="2186"/>
        <v>0</v>
      </c>
      <c r="MG1305" s="25">
        <f t="shared" si="2187"/>
        <v>0</v>
      </c>
      <c r="MH1305" s="25">
        <f t="shared" si="2187"/>
        <v>0</v>
      </c>
      <c r="MI1305" s="25">
        <f t="shared" si="2187"/>
        <v>0</v>
      </c>
      <c r="MJ1305" s="30"/>
      <c r="MK1305" s="30"/>
      <c r="ML1305" s="30"/>
      <c r="MM1305" s="25">
        <f t="shared" si="2188"/>
        <v>0</v>
      </c>
      <c r="MN1305" s="25">
        <f t="shared" si="2189"/>
        <v>0</v>
      </c>
      <c r="MO1305" s="25">
        <f t="shared" si="2190"/>
        <v>0</v>
      </c>
      <c r="MP1305" s="25">
        <f t="shared" si="2191"/>
        <v>0</v>
      </c>
      <c r="MQ1305" s="25">
        <f t="shared" si="2192"/>
        <v>0</v>
      </c>
      <c r="MR1305" s="25">
        <f t="shared" si="2193"/>
        <v>0</v>
      </c>
      <c r="MS1305" s="25">
        <f t="shared" si="2194"/>
        <v>23846.66</v>
      </c>
      <c r="MT1305" s="25">
        <f t="shared" si="2195"/>
        <v>25119.11</v>
      </c>
      <c r="MU1305" s="25">
        <f t="shared" si="2196"/>
        <v>26345.59</v>
      </c>
      <c r="MV1305" s="25">
        <f t="shared" si="2197"/>
        <v>2160.0300000000002</v>
      </c>
      <c r="MW1305" s="25">
        <f t="shared" si="2198"/>
        <v>1793.79</v>
      </c>
      <c r="MX1305" s="25">
        <f t="shared" si="2199"/>
        <v>1545.85</v>
      </c>
      <c r="MY1305" s="25">
        <f t="shared" si="2200"/>
        <v>0</v>
      </c>
      <c r="MZ1305" s="25">
        <f t="shared" si="2200"/>
        <v>0</v>
      </c>
      <c r="NA1305" s="25">
        <f t="shared" si="2200"/>
        <v>0</v>
      </c>
      <c r="NB1305" s="25">
        <f t="shared" si="2201"/>
        <v>0</v>
      </c>
      <c r="NC1305" s="25">
        <f t="shared" si="2201"/>
        <v>0</v>
      </c>
      <c r="ND1305" s="25">
        <f t="shared" si="2201"/>
        <v>0</v>
      </c>
      <c r="NE1305" s="30"/>
      <c r="NF1305" s="30"/>
      <c r="NG1305" s="30"/>
      <c r="NH1305" s="25">
        <f t="shared" si="2202"/>
        <v>0</v>
      </c>
      <c r="NI1305" s="25">
        <f t="shared" si="2203"/>
        <v>0</v>
      </c>
      <c r="NJ1305" s="25">
        <f t="shared" si="2204"/>
        <v>0</v>
      </c>
      <c r="NK1305" s="25">
        <f t="shared" si="2205"/>
        <v>0</v>
      </c>
      <c r="NL1305" s="25">
        <f t="shared" si="2206"/>
        <v>0</v>
      </c>
      <c r="NM1305" s="25">
        <f t="shared" si="2207"/>
        <v>0</v>
      </c>
      <c r="NN1305" s="25">
        <f t="shared" si="2208"/>
        <v>23706.9</v>
      </c>
      <c r="NO1305" s="25">
        <f t="shared" si="2209"/>
        <v>24895.31</v>
      </c>
      <c r="NP1305" s="25">
        <f t="shared" si="2210"/>
        <v>26045.88</v>
      </c>
      <c r="NQ1305" s="25">
        <f t="shared" si="2211"/>
        <v>2433.2800000000002</v>
      </c>
      <c r="NR1305" s="25">
        <f t="shared" si="2212"/>
        <v>2172.14</v>
      </c>
      <c r="NS1305" s="25">
        <f t="shared" si="2213"/>
        <v>1961.52</v>
      </c>
      <c r="NT1305" s="25">
        <f t="shared" si="2214"/>
        <v>0</v>
      </c>
      <c r="NU1305" s="25">
        <f t="shared" si="2214"/>
        <v>0</v>
      </c>
      <c r="NV1305" s="25">
        <f t="shared" si="2214"/>
        <v>0</v>
      </c>
      <c r="NW1305" s="25">
        <f t="shared" si="2215"/>
        <v>0</v>
      </c>
      <c r="NX1305" s="25">
        <f t="shared" si="2215"/>
        <v>0</v>
      </c>
      <c r="NY1305" s="25">
        <f t="shared" si="2215"/>
        <v>0</v>
      </c>
      <c r="NZ1305" s="30"/>
      <c r="OA1305" s="30"/>
      <c r="OB1305" s="30"/>
      <c r="OC1305" s="25">
        <f t="shared" si="2216"/>
        <v>0</v>
      </c>
      <c r="OD1305" s="25">
        <f t="shared" si="2217"/>
        <v>0</v>
      </c>
      <c r="OE1305" s="25">
        <f t="shared" si="2218"/>
        <v>0</v>
      </c>
      <c r="OF1305" s="25">
        <f t="shared" si="2219"/>
        <v>0</v>
      </c>
      <c r="OG1305" s="25">
        <f t="shared" si="2220"/>
        <v>0</v>
      </c>
      <c r="OH1305" s="25">
        <f t="shared" si="2221"/>
        <v>0</v>
      </c>
      <c r="OI1305" s="25">
        <f t="shared" si="2222"/>
        <v>23640.01</v>
      </c>
      <c r="OJ1305" s="25">
        <f t="shared" si="2223"/>
        <v>24981.26</v>
      </c>
      <c r="OK1305" s="25">
        <f t="shared" si="2224"/>
        <v>26272.26</v>
      </c>
      <c r="OL1305" s="25">
        <f t="shared" si="2225"/>
        <v>2614.83</v>
      </c>
      <c r="OM1305" s="25">
        <f t="shared" si="2226"/>
        <v>2410.83</v>
      </c>
      <c r="ON1305" s="25">
        <f t="shared" si="2227"/>
        <v>2256.7800000000002</v>
      </c>
      <c r="OO1305" s="25">
        <f t="shared" si="2228"/>
        <v>0</v>
      </c>
      <c r="OP1305" s="25">
        <f t="shared" si="2228"/>
        <v>0</v>
      </c>
      <c r="OQ1305" s="25">
        <f t="shared" si="2228"/>
        <v>0</v>
      </c>
      <c r="OR1305" s="25">
        <f t="shared" si="2229"/>
        <v>0</v>
      </c>
      <c r="OS1305" s="25">
        <f t="shared" si="2229"/>
        <v>0</v>
      </c>
      <c r="OT1305" s="25">
        <f t="shared" si="2229"/>
        <v>0</v>
      </c>
      <c r="OU1305" s="30"/>
      <c r="OV1305" s="30"/>
      <c r="OW1305" s="30"/>
      <c r="OX1305" s="25">
        <f t="shared" si="2230"/>
        <v>0</v>
      </c>
      <c r="OY1305" s="25">
        <f t="shared" si="2231"/>
        <v>0</v>
      </c>
      <c r="OZ1305" s="25">
        <f t="shared" si="2232"/>
        <v>0</v>
      </c>
      <c r="PA1305" s="25">
        <f t="shared" si="2233"/>
        <v>0</v>
      </c>
      <c r="PB1305" s="25">
        <f t="shared" si="2234"/>
        <v>0</v>
      </c>
      <c r="PC1305" s="25">
        <f t="shared" si="2235"/>
        <v>0</v>
      </c>
      <c r="PD1305" s="25">
        <f t="shared" si="2236"/>
        <v>23893.89</v>
      </c>
      <c r="PE1305" s="25">
        <f t="shared" si="2237"/>
        <v>25203.58</v>
      </c>
      <c r="PF1305" s="25">
        <f t="shared" si="2238"/>
        <v>26461.49</v>
      </c>
      <c r="PG1305" s="25">
        <f t="shared" si="2239"/>
        <v>2204.39</v>
      </c>
      <c r="PH1305" s="25">
        <f t="shared" si="2240"/>
        <v>2031.3</v>
      </c>
      <c r="PI1305" s="25">
        <f t="shared" si="2241"/>
        <v>1748.05</v>
      </c>
      <c r="PJ1305" s="25">
        <f t="shared" si="2242"/>
        <v>0</v>
      </c>
      <c r="PK1305" s="25">
        <f t="shared" si="2242"/>
        <v>0</v>
      </c>
      <c r="PL1305" s="25">
        <f t="shared" si="2242"/>
        <v>0</v>
      </c>
      <c r="PM1305" s="25">
        <f t="shared" si="2243"/>
        <v>0</v>
      </c>
      <c r="PN1305" s="25">
        <f t="shared" si="2243"/>
        <v>0</v>
      </c>
      <c r="PO1305" s="25">
        <f t="shared" si="2243"/>
        <v>0</v>
      </c>
      <c r="PP1305" s="30"/>
      <c r="PQ1305" s="30"/>
      <c r="PR1305" s="30"/>
      <c r="PS1305" s="25">
        <f t="shared" si="2244"/>
        <v>0</v>
      </c>
      <c r="PT1305" s="25">
        <f t="shared" si="2245"/>
        <v>0</v>
      </c>
      <c r="PU1305" s="25">
        <f t="shared" si="2246"/>
        <v>0</v>
      </c>
      <c r="PV1305" s="25">
        <f t="shared" si="2247"/>
        <v>0</v>
      </c>
      <c r="PW1305" s="25">
        <f t="shared" si="2248"/>
        <v>0</v>
      </c>
      <c r="PX1305" s="25">
        <f t="shared" si="2249"/>
        <v>0</v>
      </c>
      <c r="PY1305" s="25">
        <f t="shared" si="2250"/>
        <v>23821.06</v>
      </c>
      <c r="PZ1305" s="25">
        <f t="shared" si="2251"/>
        <v>25085.86</v>
      </c>
      <c r="QA1305" s="25">
        <f t="shared" si="2252"/>
        <v>26303.57</v>
      </c>
      <c r="QB1305" s="25">
        <f t="shared" si="2253"/>
        <v>2678.72</v>
      </c>
      <c r="QC1305" s="25">
        <f t="shared" si="2254"/>
        <v>2391.6</v>
      </c>
      <c r="QD1305" s="25">
        <f t="shared" si="2255"/>
        <v>2183.7199999999998</v>
      </c>
      <c r="QE1305" s="25">
        <f t="shared" si="2256"/>
        <v>0</v>
      </c>
      <c r="QF1305" s="25">
        <f t="shared" si="2256"/>
        <v>0</v>
      </c>
      <c r="QG1305" s="25">
        <f t="shared" si="2256"/>
        <v>0</v>
      </c>
      <c r="QH1305" s="25">
        <f t="shared" si="2257"/>
        <v>0</v>
      </c>
      <c r="QI1305" s="25">
        <f t="shared" si="2257"/>
        <v>0</v>
      </c>
      <c r="QJ1305" s="25">
        <f t="shared" si="2257"/>
        <v>0</v>
      </c>
      <c r="QK1305" s="30"/>
      <c r="QL1305" s="30"/>
      <c r="QM1305" s="30"/>
      <c r="QN1305" s="25">
        <f t="shared" si="2258"/>
        <v>0</v>
      </c>
      <c r="QO1305" s="25">
        <f t="shared" si="2259"/>
        <v>0</v>
      </c>
      <c r="QP1305" s="25">
        <f t="shared" si="2260"/>
        <v>0</v>
      </c>
      <c r="QQ1305" s="25">
        <f t="shared" si="2261"/>
        <v>0</v>
      </c>
      <c r="QR1305" s="25">
        <f t="shared" si="2262"/>
        <v>0</v>
      </c>
      <c r="QS1305" s="25">
        <f t="shared" si="2263"/>
        <v>0</v>
      </c>
      <c r="QT1305" s="25">
        <f t="shared" si="2264"/>
        <v>23693.29</v>
      </c>
      <c r="QU1305" s="25">
        <f t="shared" si="2265"/>
        <v>24888.45</v>
      </c>
      <c r="QV1305" s="25">
        <f t="shared" si="2266"/>
        <v>26045.96</v>
      </c>
      <c r="QW1305" s="25">
        <f t="shared" si="2267"/>
        <v>1801.32</v>
      </c>
      <c r="QX1305" s="25">
        <f t="shared" si="2268"/>
        <v>1658.19</v>
      </c>
      <c r="QY1305" s="25">
        <f t="shared" si="2269"/>
        <v>1455.75</v>
      </c>
      <c r="QZ1305" s="25">
        <f t="shared" si="2270"/>
        <v>0</v>
      </c>
      <c r="RA1305" s="25">
        <f t="shared" si="2270"/>
        <v>0</v>
      </c>
      <c r="RB1305" s="25">
        <f t="shared" si="2270"/>
        <v>0</v>
      </c>
      <c r="RC1305" s="25">
        <f t="shared" si="2271"/>
        <v>0</v>
      </c>
      <c r="RD1305" s="25">
        <f t="shared" si="2271"/>
        <v>0</v>
      </c>
      <c r="RE1305" s="25">
        <f t="shared" si="2271"/>
        <v>0</v>
      </c>
      <c r="RF1305" s="30"/>
      <c r="RG1305" s="30"/>
      <c r="RH1305" s="30"/>
      <c r="RI1305" s="25">
        <f t="shared" si="2272"/>
        <v>0</v>
      </c>
      <c r="RJ1305" s="25">
        <f t="shared" si="2273"/>
        <v>0</v>
      </c>
      <c r="RK1305" s="25">
        <f t="shared" si="2274"/>
        <v>0</v>
      </c>
      <c r="RL1305" s="25">
        <f t="shared" si="2275"/>
        <v>0</v>
      </c>
      <c r="RM1305" s="25">
        <f t="shared" si="2276"/>
        <v>0</v>
      </c>
      <c r="RN1305" s="25">
        <f t="shared" si="2277"/>
        <v>0</v>
      </c>
      <c r="RO1305" s="25">
        <f t="shared" si="2278"/>
        <v>24337.86</v>
      </c>
      <c r="RP1305" s="25">
        <f t="shared" si="2279"/>
        <v>25557.83</v>
      </c>
      <c r="RQ1305" s="25">
        <f t="shared" si="2280"/>
        <v>26741.84</v>
      </c>
      <c r="RR1305" s="25">
        <f t="shared" si="2281"/>
        <v>2121.65</v>
      </c>
      <c r="RS1305" s="25">
        <f t="shared" si="2282"/>
        <v>1772.43</v>
      </c>
      <c r="RT1305" s="25">
        <f t="shared" si="2283"/>
        <v>1565.36</v>
      </c>
      <c r="RU1305" s="25">
        <f t="shared" si="2284"/>
        <v>0</v>
      </c>
      <c r="RV1305" s="25">
        <f t="shared" si="2284"/>
        <v>0</v>
      </c>
      <c r="RW1305" s="25">
        <f t="shared" si="2284"/>
        <v>0</v>
      </c>
      <c r="RX1305" s="25">
        <f t="shared" si="2285"/>
        <v>0</v>
      </c>
      <c r="RY1305" s="25">
        <f t="shared" si="2285"/>
        <v>0</v>
      </c>
      <c r="RZ1305" s="25">
        <f t="shared" si="2285"/>
        <v>0</v>
      </c>
      <c r="SA1305" s="30"/>
      <c r="SB1305" s="30"/>
      <c r="SC1305" s="30"/>
      <c r="SD1305" s="25">
        <f t="shared" si="2286"/>
        <v>0</v>
      </c>
      <c r="SE1305" s="25">
        <f t="shared" si="2287"/>
        <v>0</v>
      </c>
      <c r="SF1305" s="25">
        <f t="shared" si="2288"/>
        <v>0</v>
      </c>
      <c r="SG1305" s="25">
        <f t="shared" si="2289"/>
        <v>0</v>
      </c>
      <c r="SH1305" s="25">
        <f t="shared" si="2290"/>
        <v>0</v>
      </c>
      <c r="SI1305" s="25">
        <f t="shared" si="2291"/>
        <v>0</v>
      </c>
      <c r="SJ1305" s="25">
        <f t="shared" si="2292"/>
        <v>23912.11</v>
      </c>
      <c r="SK1305" s="25">
        <f t="shared" si="2293"/>
        <v>25181.23</v>
      </c>
      <c r="SL1305" s="25">
        <f t="shared" si="2294"/>
        <v>26408.87</v>
      </c>
      <c r="SM1305" s="25">
        <f t="shared" si="2295"/>
        <v>3728.35</v>
      </c>
      <c r="SN1305" s="25">
        <f t="shared" si="2296"/>
        <v>3148.58</v>
      </c>
      <c r="SO1305" s="25">
        <f t="shared" si="2297"/>
        <v>2825.28</v>
      </c>
      <c r="SP1305" s="25">
        <f t="shared" si="2298"/>
        <v>0</v>
      </c>
      <c r="SQ1305" s="25">
        <f t="shared" si="2298"/>
        <v>0</v>
      </c>
      <c r="SR1305" s="25">
        <f t="shared" si="2298"/>
        <v>0</v>
      </c>
      <c r="SS1305" s="25">
        <f t="shared" si="2299"/>
        <v>0</v>
      </c>
      <c r="ST1305" s="25">
        <f t="shared" si="2299"/>
        <v>0</v>
      </c>
      <c r="SU1305" s="25">
        <f t="shared" si="2299"/>
        <v>0</v>
      </c>
      <c r="SV1305" s="30"/>
      <c r="SW1305" s="30"/>
      <c r="SX1305" s="30"/>
      <c r="SY1305" s="25">
        <f t="shared" si="2300"/>
        <v>0</v>
      </c>
      <c r="SZ1305" s="25">
        <f t="shared" si="2301"/>
        <v>0</v>
      </c>
      <c r="TA1305" s="25">
        <f t="shared" si="2302"/>
        <v>0</v>
      </c>
      <c r="TB1305" s="25">
        <f t="shared" si="2303"/>
        <v>0</v>
      </c>
      <c r="TC1305" s="25">
        <f t="shared" si="2304"/>
        <v>0</v>
      </c>
      <c r="TD1305" s="25">
        <f t="shared" si="2305"/>
        <v>0</v>
      </c>
      <c r="TE1305" s="25">
        <f t="shared" si="2306"/>
        <v>23786.21</v>
      </c>
      <c r="TF1305" s="25">
        <f t="shared" si="2307"/>
        <v>25007.08</v>
      </c>
      <c r="TG1305" s="25">
        <f t="shared" si="2308"/>
        <v>26187.78</v>
      </c>
      <c r="TH1305" s="25">
        <f t="shared" si="2309"/>
        <v>2236.73</v>
      </c>
      <c r="TI1305" s="25">
        <f t="shared" si="2310"/>
        <v>1922.95</v>
      </c>
      <c r="TJ1305" s="25">
        <f t="shared" si="2311"/>
        <v>1699.11</v>
      </c>
      <c r="TK1305" s="25">
        <f t="shared" si="2312"/>
        <v>0</v>
      </c>
      <c r="TL1305" s="25">
        <f t="shared" si="2312"/>
        <v>0</v>
      </c>
      <c r="TM1305" s="25">
        <f t="shared" si="2312"/>
        <v>0</v>
      </c>
      <c r="TN1305" s="25">
        <f t="shared" si="2313"/>
        <v>0</v>
      </c>
      <c r="TO1305" s="25">
        <f t="shared" si="2313"/>
        <v>0</v>
      </c>
      <c r="TP1305" s="25">
        <f t="shared" si="2313"/>
        <v>0</v>
      </c>
      <c r="TQ1305" s="30"/>
      <c r="TR1305" s="30"/>
      <c r="TS1305" s="30"/>
      <c r="TT1305" s="25">
        <f t="shared" si="2314"/>
        <v>0</v>
      </c>
      <c r="TU1305" s="25">
        <f t="shared" si="2315"/>
        <v>0</v>
      </c>
      <c r="TV1305" s="25">
        <f t="shared" si="2316"/>
        <v>0</v>
      </c>
      <c r="TW1305" s="25">
        <f t="shared" si="2317"/>
        <v>0</v>
      </c>
      <c r="TX1305" s="25">
        <f t="shared" si="2318"/>
        <v>0</v>
      </c>
      <c r="TY1305" s="25">
        <f t="shared" si="2319"/>
        <v>0</v>
      </c>
      <c r="TZ1305" s="25">
        <f t="shared" si="2320"/>
        <v>23520.36</v>
      </c>
      <c r="UA1305" s="25">
        <f t="shared" si="2321"/>
        <v>24747.86</v>
      </c>
      <c r="UB1305" s="25">
        <f t="shared" si="2322"/>
        <v>25934.85</v>
      </c>
      <c r="UC1305" s="25">
        <f t="shared" si="2323"/>
        <v>2563.58</v>
      </c>
      <c r="UD1305" s="25">
        <f t="shared" si="2324"/>
        <v>2376.04</v>
      </c>
      <c r="UE1305" s="25">
        <f t="shared" si="2325"/>
        <v>2139.4499999999998</v>
      </c>
      <c r="UF1305" s="25">
        <f t="shared" si="2326"/>
        <v>0</v>
      </c>
      <c r="UG1305" s="25">
        <f t="shared" si="2326"/>
        <v>0</v>
      </c>
      <c r="UH1305" s="25">
        <f t="shared" si="2326"/>
        <v>0</v>
      </c>
      <c r="UI1305" s="25">
        <f t="shared" si="2327"/>
        <v>0</v>
      </c>
      <c r="UJ1305" s="25">
        <f t="shared" si="2327"/>
        <v>0</v>
      </c>
      <c r="UK1305" s="25">
        <f t="shared" si="2327"/>
        <v>0</v>
      </c>
      <c r="UL1305" s="30"/>
      <c r="UM1305" s="30"/>
      <c r="UN1305" s="30"/>
      <c r="UO1305" s="25">
        <f t="shared" si="2328"/>
        <v>0</v>
      </c>
      <c r="UP1305" s="25">
        <f t="shared" si="2329"/>
        <v>0</v>
      </c>
      <c r="UQ1305" s="25">
        <f t="shared" si="2330"/>
        <v>0</v>
      </c>
      <c r="UR1305" s="25">
        <f t="shared" si="2331"/>
        <v>0</v>
      </c>
      <c r="US1305" s="25">
        <f t="shared" si="2332"/>
        <v>0</v>
      </c>
      <c r="UT1305" s="25">
        <f t="shared" si="2333"/>
        <v>0</v>
      </c>
      <c r="UU1305" s="25">
        <f t="shared" si="2334"/>
        <v>23831.81</v>
      </c>
      <c r="UV1305" s="25">
        <f t="shared" si="2335"/>
        <v>25132.11</v>
      </c>
      <c r="UW1305" s="25">
        <f t="shared" si="2336"/>
        <v>26374.42</v>
      </c>
      <c r="UX1305" s="25">
        <f t="shared" si="2337"/>
        <v>1213.43</v>
      </c>
      <c r="UY1305" s="25">
        <f t="shared" si="2338"/>
        <v>1221.1099999999999</v>
      </c>
      <c r="UZ1305" s="25">
        <f t="shared" si="2339"/>
        <v>1048.8</v>
      </c>
      <c r="VA1305" s="25">
        <f t="shared" si="2340"/>
        <v>0</v>
      </c>
      <c r="VB1305" s="25">
        <f t="shared" si="2340"/>
        <v>0</v>
      </c>
      <c r="VC1305" s="25">
        <f t="shared" si="2340"/>
        <v>0</v>
      </c>
      <c r="VD1305" s="25">
        <f t="shared" si="2341"/>
        <v>0</v>
      </c>
      <c r="VE1305" s="25">
        <f t="shared" si="2341"/>
        <v>0</v>
      </c>
      <c r="VF1305" s="25">
        <f t="shared" si="2341"/>
        <v>0</v>
      </c>
      <c r="VG1305" s="30"/>
      <c r="VH1305" s="30"/>
      <c r="VI1305" s="30"/>
      <c r="VJ1305" s="25">
        <f t="shared" si="2342"/>
        <v>0</v>
      </c>
      <c r="VK1305" s="25">
        <f t="shared" si="2343"/>
        <v>0</v>
      </c>
      <c r="VL1305" s="25">
        <f t="shared" si="2344"/>
        <v>0</v>
      </c>
      <c r="VM1305" s="25">
        <f t="shared" si="2345"/>
        <v>0</v>
      </c>
      <c r="VN1305" s="25">
        <f t="shared" si="2346"/>
        <v>0</v>
      </c>
      <c r="VO1305" s="25">
        <f t="shared" si="2347"/>
        <v>0</v>
      </c>
      <c r="VP1305" s="25">
        <f t="shared" si="2348"/>
        <v>23593.040000000001</v>
      </c>
      <c r="VQ1305" s="25">
        <f t="shared" si="2349"/>
        <v>24757.78</v>
      </c>
      <c r="VR1305" s="25">
        <f t="shared" si="2350"/>
        <v>25888.94</v>
      </c>
      <c r="VS1305" s="25">
        <f t="shared" si="2351"/>
        <v>1634.06</v>
      </c>
      <c r="VT1305" s="25">
        <f t="shared" si="2352"/>
        <v>1519.66</v>
      </c>
      <c r="VU1305" s="25">
        <f t="shared" si="2353"/>
        <v>1330.82</v>
      </c>
      <c r="VV1305" s="25">
        <f t="shared" si="2354"/>
        <v>0</v>
      </c>
      <c r="VW1305" s="25">
        <f t="shared" si="2354"/>
        <v>0</v>
      </c>
      <c r="VX1305" s="25">
        <f t="shared" si="2354"/>
        <v>0</v>
      </c>
      <c r="VY1305" s="25">
        <f t="shared" si="2355"/>
        <v>0</v>
      </c>
      <c r="VZ1305" s="25">
        <f t="shared" si="2355"/>
        <v>0</v>
      </c>
      <c r="WA1305" s="25">
        <f t="shared" si="2355"/>
        <v>0</v>
      </c>
      <c r="WB1305" s="30"/>
      <c r="WC1305" s="30"/>
      <c r="WD1305" s="30"/>
      <c r="WE1305" s="25">
        <f t="shared" si="2356"/>
        <v>0</v>
      </c>
      <c r="WF1305" s="25">
        <f t="shared" si="2357"/>
        <v>0</v>
      </c>
      <c r="WG1305" s="25">
        <f t="shared" si="2358"/>
        <v>0</v>
      </c>
      <c r="WH1305" s="25">
        <f t="shared" si="2359"/>
        <v>0</v>
      </c>
      <c r="WI1305" s="25">
        <f t="shared" si="2360"/>
        <v>0</v>
      </c>
      <c r="WJ1305" s="25">
        <f t="shared" si="2361"/>
        <v>0</v>
      </c>
      <c r="WK1305" s="25">
        <f t="shared" si="2362"/>
        <v>23840.18</v>
      </c>
      <c r="WL1305" s="25">
        <f t="shared" si="2363"/>
        <v>25100.19</v>
      </c>
      <c r="WM1305" s="25">
        <f t="shared" si="2364"/>
        <v>26311.81</v>
      </c>
      <c r="WN1305" s="25">
        <f t="shared" si="2365"/>
        <v>1955.72</v>
      </c>
      <c r="WO1305" s="25">
        <f t="shared" si="2366"/>
        <v>1754.88</v>
      </c>
      <c r="WP1305" s="25">
        <f t="shared" si="2367"/>
        <v>1524.86</v>
      </c>
      <c r="WQ1305" s="25">
        <f t="shared" si="2368"/>
        <v>0</v>
      </c>
      <c r="WR1305" s="25">
        <f t="shared" si="2368"/>
        <v>0</v>
      </c>
      <c r="WS1305" s="25">
        <f t="shared" si="2368"/>
        <v>0</v>
      </c>
      <c r="WT1305" s="25">
        <f t="shared" si="2369"/>
        <v>0</v>
      </c>
      <c r="WU1305" s="25">
        <f t="shared" si="2369"/>
        <v>0</v>
      </c>
      <c r="WV1305" s="25">
        <f t="shared" si="2369"/>
        <v>0</v>
      </c>
      <c r="WW1305" s="30"/>
      <c r="WX1305" s="30"/>
      <c r="WY1305" s="30"/>
      <c r="WZ1305" s="25">
        <f t="shared" si="2370"/>
        <v>0</v>
      </c>
      <c r="XA1305" s="25">
        <f t="shared" si="2371"/>
        <v>0</v>
      </c>
      <c r="XB1305" s="25">
        <f t="shared" si="2372"/>
        <v>0</v>
      </c>
      <c r="XC1305" s="25">
        <f t="shared" si="2373"/>
        <v>0</v>
      </c>
      <c r="XD1305" s="25">
        <f t="shared" si="2374"/>
        <v>0</v>
      </c>
      <c r="XE1305" s="25">
        <f t="shared" si="2375"/>
        <v>0</v>
      </c>
      <c r="XF1305" s="25">
        <f t="shared" si="2376"/>
        <v>23776.55</v>
      </c>
      <c r="XG1305" s="25">
        <f t="shared" si="2377"/>
        <v>24985.01</v>
      </c>
      <c r="XH1305" s="25">
        <f t="shared" si="2378"/>
        <v>26152.17</v>
      </c>
      <c r="XI1305" s="25">
        <f t="shared" si="2379"/>
        <v>1397.33</v>
      </c>
      <c r="XJ1305" s="25">
        <f t="shared" si="2380"/>
        <v>1316.86</v>
      </c>
      <c r="XK1305" s="25">
        <f t="shared" si="2381"/>
        <v>1162.6400000000001</v>
      </c>
      <c r="XL1305" s="25">
        <f t="shared" si="2382"/>
        <v>0</v>
      </c>
      <c r="XM1305" s="25">
        <f t="shared" si="2382"/>
        <v>0</v>
      </c>
      <c r="XN1305" s="25">
        <f t="shared" si="2382"/>
        <v>0</v>
      </c>
      <c r="XO1305" s="25">
        <f t="shared" si="2383"/>
        <v>0</v>
      </c>
      <c r="XP1305" s="25">
        <f t="shared" si="2383"/>
        <v>0</v>
      </c>
      <c r="XQ1305" s="25">
        <f t="shared" si="2383"/>
        <v>0</v>
      </c>
      <c r="XR1305" s="30"/>
      <c r="XS1305" s="30"/>
      <c r="XT1305" s="30"/>
      <c r="XU1305" s="25">
        <f t="shared" si="2384"/>
        <v>0</v>
      </c>
      <c r="XV1305" s="25">
        <f t="shared" si="2385"/>
        <v>0</v>
      </c>
      <c r="XW1305" s="25">
        <f t="shared" si="2386"/>
        <v>0</v>
      </c>
      <c r="XX1305" s="25">
        <f t="shared" si="2387"/>
        <v>0</v>
      </c>
      <c r="XY1305" s="25">
        <f t="shared" si="2388"/>
        <v>0</v>
      </c>
      <c r="XZ1305" s="25">
        <f t="shared" si="2389"/>
        <v>0</v>
      </c>
      <c r="YA1305" s="25">
        <f t="shared" si="2390"/>
        <v>0</v>
      </c>
      <c r="YB1305" s="25">
        <f t="shared" si="2391"/>
        <v>0</v>
      </c>
      <c r="YC1305" s="25">
        <f t="shared" si="2392"/>
        <v>0</v>
      </c>
      <c r="YD1305" s="25">
        <f t="shared" si="2393"/>
        <v>0</v>
      </c>
      <c r="YE1305" s="25">
        <f t="shared" si="2394"/>
        <v>0</v>
      </c>
      <c r="YF1305" s="25">
        <f t="shared" si="2395"/>
        <v>0</v>
      </c>
      <c r="YG1305" s="25">
        <f t="shared" si="2396"/>
        <v>0</v>
      </c>
      <c r="YH1305" s="25">
        <f t="shared" si="2396"/>
        <v>0</v>
      </c>
      <c r="YI1305" s="25">
        <f t="shared" si="2396"/>
        <v>0</v>
      </c>
      <c r="YJ1305" s="25">
        <f t="shared" si="2397"/>
        <v>0</v>
      </c>
      <c r="YK1305" s="25">
        <f t="shared" si="2397"/>
        <v>0</v>
      </c>
      <c r="YL1305" s="25">
        <f t="shared" si="2397"/>
        <v>0</v>
      </c>
      <c r="YM1305" s="59">
        <f t="shared" si="2398"/>
        <v>46</v>
      </c>
      <c r="YN1305" s="59">
        <f t="shared" si="2398"/>
        <v>46</v>
      </c>
      <c r="YO1305" s="59">
        <f t="shared" si="2398"/>
        <v>46</v>
      </c>
      <c r="YP1305" s="25">
        <f t="shared" si="2399"/>
        <v>1039922</v>
      </c>
      <c r="YQ1305" s="25">
        <f t="shared" si="2400"/>
        <v>1047788</v>
      </c>
      <c r="YR1305" s="25">
        <f t="shared" si="2401"/>
        <v>1058046</v>
      </c>
      <c r="YS1305" s="25">
        <f t="shared" si="2402"/>
        <v>118226.9</v>
      </c>
      <c r="YT1305" s="25">
        <f t="shared" si="2403"/>
        <v>118226.9</v>
      </c>
      <c r="YU1305" s="25">
        <f t="shared" si="2404"/>
        <v>118226.9</v>
      </c>
      <c r="YV1305" s="25">
        <f t="shared" si="2405"/>
        <v>23822.18</v>
      </c>
      <c r="YW1305" s="25">
        <f t="shared" si="2406"/>
        <v>25073.56</v>
      </c>
      <c r="YX1305" s="25">
        <f t="shared" si="2407"/>
        <v>26280.36</v>
      </c>
      <c r="YY1305" s="25">
        <f t="shared" si="2408"/>
        <v>2091.4899999999998</v>
      </c>
      <c r="YZ1305" s="25">
        <f t="shared" si="2409"/>
        <v>1896.27</v>
      </c>
      <c r="ZA1305" s="25">
        <f t="shared" si="2410"/>
        <v>1698.29</v>
      </c>
      <c r="ZB1305" s="25">
        <f t="shared" si="2411"/>
        <v>1095820.28</v>
      </c>
      <c r="ZC1305" s="25">
        <f t="shared" si="2411"/>
        <v>1153383.76</v>
      </c>
      <c r="ZD1305" s="25">
        <f t="shared" si="2411"/>
        <v>1208896.56</v>
      </c>
      <c r="ZE1305" s="25">
        <f t="shared" si="2412"/>
        <v>96208.54</v>
      </c>
      <c r="ZF1305" s="25">
        <f t="shared" si="2412"/>
        <v>87228.42</v>
      </c>
      <c r="ZG1305" s="25">
        <f t="shared" si="2412"/>
        <v>78121.34</v>
      </c>
    </row>
    <row r="1306" spans="1:683" hidden="1">
      <c r="A1306" s="21" t="s">
        <v>148</v>
      </c>
      <c r="B1306" s="87"/>
      <c r="C1306" s="5"/>
      <c r="D1306" s="160"/>
      <c r="E1306" s="76"/>
      <c r="F1306" s="38">
        <f t="shared" si="1962"/>
        <v>0</v>
      </c>
      <c r="G1306" s="38">
        <f t="shared" si="1962"/>
        <v>0</v>
      </c>
      <c r="H1306" s="38">
        <f t="shared" si="1962"/>
        <v>0</v>
      </c>
      <c r="I1306" s="25">
        <f t="shared" si="1963"/>
        <v>0</v>
      </c>
      <c r="J1306" s="25">
        <f t="shared" si="1963"/>
        <v>0</v>
      </c>
      <c r="K1306" s="25">
        <f t="shared" si="1963"/>
        <v>0</v>
      </c>
      <c r="L1306" s="30"/>
      <c r="M1306" s="30"/>
      <c r="N1306" s="30"/>
      <c r="O1306" s="25">
        <f t="shared" si="1964"/>
        <v>0</v>
      </c>
      <c r="P1306" s="25">
        <f t="shared" si="1965"/>
        <v>0</v>
      </c>
      <c r="Q1306" s="25">
        <f t="shared" si="1966"/>
        <v>0</v>
      </c>
      <c r="R1306" s="25">
        <f t="shared" si="1967"/>
        <v>0</v>
      </c>
      <c r="S1306" s="25">
        <f t="shared" si="1968"/>
        <v>0</v>
      </c>
      <c r="T1306" s="25">
        <f t="shared" si="1969"/>
        <v>0</v>
      </c>
      <c r="U1306" s="25">
        <f t="shared" si="1970"/>
        <v>0</v>
      </c>
      <c r="V1306" s="25">
        <f t="shared" si="1971"/>
        <v>0</v>
      </c>
      <c r="W1306" s="25">
        <f t="shared" si="1972"/>
        <v>0</v>
      </c>
      <c r="X1306" s="25">
        <f t="shared" si="1973"/>
        <v>0</v>
      </c>
      <c r="Y1306" s="25">
        <f t="shared" si="1974"/>
        <v>0</v>
      </c>
      <c r="Z1306" s="25">
        <f t="shared" si="1975"/>
        <v>0</v>
      </c>
      <c r="AA1306" s="25">
        <f t="shared" si="1976"/>
        <v>0</v>
      </c>
      <c r="AB1306" s="25">
        <f t="shared" si="1976"/>
        <v>0</v>
      </c>
      <c r="AC1306" s="25">
        <f t="shared" si="1976"/>
        <v>0</v>
      </c>
      <c r="AD1306" s="25">
        <f t="shared" si="1977"/>
        <v>0</v>
      </c>
      <c r="AE1306" s="25">
        <f t="shared" si="1977"/>
        <v>0</v>
      </c>
      <c r="AF1306" s="25">
        <f t="shared" si="1977"/>
        <v>0</v>
      </c>
      <c r="AG1306" s="30"/>
      <c r="AH1306" s="30"/>
      <c r="AI1306" s="30"/>
      <c r="AJ1306" s="25">
        <f t="shared" si="1978"/>
        <v>0</v>
      </c>
      <c r="AK1306" s="25">
        <f t="shared" si="1979"/>
        <v>0</v>
      </c>
      <c r="AL1306" s="25">
        <f t="shared" si="1980"/>
        <v>0</v>
      </c>
      <c r="AM1306" s="25">
        <f t="shared" si="1981"/>
        <v>0</v>
      </c>
      <c r="AN1306" s="25">
        <f t="shared" si="1982"/>
        <v>0</v>
      </c>
      <c r="AO1306" s="25">
        <f t="shared" si="1983"/>
        <v>0</v>
      </c>
      <c r="AP1306" s="25">
        <f t="shared" si="1984"/>
        <v>0</v>
      </c>
      <c r="AQ1306" s="25">
        <f t="shared" si="1985"/>
        <v>0</v>
      </c>
      <c r="AR1306" s="25">
        <f t="shared" si="1986"/>
        <v>0</v>
      </c>
      <c r="AS1306" s="25">
        <f t="shared" si="1987"/>
        <v>0</v>
      </c>
      <c r="AT1306" s="25">
        <f t="shared" si="1988"/>
        <v>0</v>
      </c>
      <c r="AU1306" s="25">
        <f t="shared" si="1989"/>
        <v>0</v>
      </c>
      <c r="AV1306" s="25">
        <f t="shared" si="1990"/>
        <v>0</v>
      </c>
      <c r="AW1306" s="25">
        <f t="shared" si="1990"/>
        <v>0</v>
      </c>
      <c r="AX1306" s="25">
        <f t="shared" si="1990"/>
        <v>0</v>
      </c>
      <c r="AY1306" s="25">
        <f t="shared" si="1991"/>
        <v>0</v>
      </c>
      <c r="AZ1306" s="25">
        <f t="shared" si="1991"/>
        <v>0</v>
      </c>
      <c r="BA1306" s="25">
        <f t="shared" si="1991"/>
        <v>0</v>
      </c>
      <c r="BB1306" s="30"/>
      <c r="BC1306" s="30"/>
      <c r="BD1306" s="30"/>
      <c r="BE1306" s="25">
        <f t="shared" si="1992"/>
        <v>0</v>
      </c>
      <c r="BF1306" s="25">
        <f t="shared" si="1993"/>
        <v>0</v>
      </c>
      <c r="BG1306" s="25">
        <f t="shared" si="1994"/>
        <v>0</v>
      </c>
      <c r="BH1306" s="25">
        <f t="shared" si="1995"/>
        <v>0</v>
      </c>
      <c r="BI1306" s="25">
        <f t="shared" si="1996"/>
        <v>0</v>
      </c>
      <c r="BJ1306" s="25">
        <f t="shared" si="1997"/>
        <v>0</v>
      </c>
      <c r="BK1306" s="25">
        <f t="shared" si="1998"/>
        <v>0</v>
      </c>
      <c r="BL1306" s="25">
        <f t="shared" si="1999"/>
        <v>0</v>
      </c>
      <c r="BM1306" s="25">
        <f t="shared" si="2000"/>
        <v>0</v>
      </c>
      <c r="BN1306" s="25">
        <f t="shared" si="2001"/>
        <v>0</v>
      </c>
      <c r="BO1306" s="25">
        <f t="shared" si="2002"/>
        <v>0</v>
      </c>
      <c r="BP1306" s="25">
        <f t="shared" si="2003"/>
        <v>0</v>
      </c>
      <c r="BQ1306" s="25">
        <f t="shared" si="2004"/>
        <v>0</v>
      </c>
      <c r="BR1306" s="25">
        <f t="shared" si="2004"/>
        <v>0</v>
      </c>
      <c r="BS1306" s="25">
        <f t="shared" si="2004"/>
        <v>0</v>
      </c>
      <c r="BT1306" s="25">
        <f t="shared" si="2005"/>
        <v>0</v>
      </c>
      <c r="BU1306" s="25">
        <f t="shared" si="2005"/>
        <v>0</v>
      </c>
      <c r="BV1306" s="25">
        <f t="shared" si="2005"/>
        <v>0</v>
      </c>
      <c r="BW1306" s="30"/>
      <c r="BX1306" s="30"/>
      <c r="BY1306" s="30"/>
      <c r="BZ1306" s="25">
        <f t="shared" si="2006"/>
        <v>0</v>
      </c>
      <c r="CA1306" s="25">
        <f t="shared" si="2007"/>
        <v>0</v>
      </c>
      <c r="CB1306" s="25">
        <f t="shared" si="2008"/>
        <v>0</v>
      </c>
      <c r="CC1306" s="25">
        <f t="shared" si="2009"/>
        <v>0</v>
      </c>
      <c r="CD1306" s="25">
        <f t="shared" si="2010"/>
        <v>0</v>
      </c>
      <c r="CE1306" s="25">
        <f t="shared" si="2011"/>
        <v>0</v>
      </c>
      <c r="CF1306" s="25">
        <f t="shared" si="2012"/>
        <v>0</v>
      </c>
      <c r="CG1306" s="25">
        <f t="shared" si="2013"/>
        <v>0</v>
      </c>
      <c r="CH1306" s="25">
        <f t="shared" si="2014"/>
        <v>0</v>
      </c>
      <c r="CI1306" s="25">
        <f t="shared" si="2015"/>
        <v>0</v>
      </c>
      <c r="CJ1306" s="25">
        <f t="shared" si="2016"/>
        <v>0</v>
      </c>
      <c r="CK1306" s="25">
        <f t="shared" si="2017"/>
        <v>0</v>
      </c>
      <c r="CL1306" s="25">
        <f t="shared" si="2018"/>
        <v>0</v>
      </c>
      <c r="CM1306" s="25">
        <f t="shared" si="2018"/>
        <v>0</v>
      </c>
      <c r="CN1306" s="25">
        <f t="shared" si="2018"/>
        <v>0</v>
      </c>
      <c r="CO1306" s="25">
        <f t="shared" si="2019"/>
        <v>0</v>
      </c>
      <c r="CP1306" s="25">
        <f t="shared" si="2019"/>
        <v>0</v>
      </c>
      <c r="CQ1306" s="25">
        <f t="shared" si="2019"/>
        <v>0</v>
      </c>
      <c r="CR1306" s="30"/>
      <c r="CS1306" s="30"/>
      <c r="CT1306" s="30"/>
      <c r="CU1306" s="25">
        <f t="shared" si="2020"/>
        <v>0</v>
      </c>
      <c r="CV1306" s="25">
        <f t="shared" si="2021"/>
        <v>0</v>
      </c>
      <c r="CW1306" s="25">
        <f t="shared" si="2022"/>
        <v>0</v>
      </c>
      <c r="CX1306" s="25">
        <f t="shared" si="2023"/>
        <v>0</v>
      </c>
      <c r="CY1306" s="25">
        <f t="shared" si="2024"/>
        <v>0</v>
      </c>
      <c r="CZ1306" s="25">
        <f t="shared" si="2025"/>
        <v>0</v>
      </c>
      <c r="DA1306" s="25">
        <f t="shared" si="2026"/>
        <v>0</v>
      </c>
      <c r="DB1306" s="25">
        <f t="shared" si="2027"/>
        <v>0</v>
      </c>
      <c r="DC1306" s="25">
        <f t="shared" si="2028"/>
        <v>0</v>
      </c>
      <c r="DD1306" s="25">
        <f t="shared" si="2029"/>
        <v>0</v>
      </c>
      <c r="DE1306" s="25">
        <f t="shared" si="2030"/>
        <v>0</v>
      </c>
      <c r="DF1306" s="25">
        <f t="shared" si="2031"/>
        <v>0</v>
      </c>
      <c r="DG1306" s="25">
        <f t="shared" si="2032"/>
        <v>0</v>
      </c>
      <c r="DH1306" s="25">
        <f t="shared" si="2032"/>
        <v>0</v>
      </c>
      <c r="DI1306" s="25">
        <f t="shared" si="2032"/>
        <v>0</v>
      </c>
      <c r="DJ1306" s="25">
        <f t="shared" si="2033"/>
        <v>0</v>
      </c>
      <c r="DK1306" s="25">
        <f t="shared" si="2033"/>
        <v>0</v>
      </c>
      <c r="DL1306" s="25">
        <f t="shared" si="2033"/>
        <v>0</v>
      </c>
      <c r="DM1306" s="30"/>
      <c r="DN1306" s="30"/>
      <c r="DO1306" s="30"/>
      <c r="DP1306" s="25">
        <f t="shared" si="2034"/>
        <v>0</v>
      </c>
      <c r="DQ1306" s="25">
        <f t="shared" si="2035"/>
        <v>0</v>
      </c>
      <c r="DR1306" s="25">
        <f t="shared" si="2036"/>
        <v>0</v>
      </c>
      <c r="DS1306" s="25">
        <f t="shared" si="2037"/>
        <v>0</v>
      </c>
      <c r="DT1306" s="25">
        <f t="shared" si="2038"/>
        <v>0</v>
      </c>
      <c r="DU1306" s="25">
        <f t="shared" si="2039"/>
        <v>0</v>
      </c>
      <c r="DV1306" s="25">
        <f t="shared" si="2040"/>
        <v>0</v>
      </c>
      <c r="DW1306" s="25">
        <f t="shared" si="2041"/>
        <v>0</v>
      </c>
      <c r="DX1306" s="25">
        <f t="shared" si="2042"/>
        <v>0</v>
      </c>
      <c r="DY1306" s="25">
        <f t="shared" si="2043"/>
        <v>0</v>
      </c>
      <c r="DZ1306" s="25">
        <f t="shared" si="2044"/>
        <v>0</v>
      </c>
      <c r="EA1306" s="25">
        <f t="shared" si="2045"/>
        <v>0</v>
      </c>
      <c r="EB1306" s="25">
        <f t="shared" si="2046"/>
        <v>0</v>
      </c>
      <c r="EC1306" s="25">
        <f t="shared" si="2046"/>
        <v>0</v>
      </c>
      <c r="ED1306" s="25">
        <f t="shared" si="2046"/>
        <v>0</v>
      </c>
      <c r="EE1306" s="25">
        <f t="shared" si="2047"/>
        <v>0</v>
      </c>
      <c r="EF1306" s="25">
        <f t="shared" si="2047"/>
        <v>0</v>
      </c>
      <c r="EG1306" s="25">
        <f t="shared" si="2047"/>
        <v>0</v>
      </c>
      <c r="EH1306" s="30"/>
      <c r="EI1306" s="30"/>
      <c r="EJ1306" s="30"/>
      <c r="EK1306" s="25">
        <f t="shared" si="2048"/>
        <v>0</v>
      </c>
      <c r="EL1306" s="25">
        <f t="shared" si="2049"/>
        <v>0</v>
      </c>
      <c r="EM1306" s="25">
        <f t="shared" si="2050"/>
        <v>0</v>
      </c>
      <c r="EN1306" s="25">
        <f t="shared" si="2051"/>
        <v>0</v>
      </c>
      <c r="EO1306" s="25">
        <f t="shared" si="2052"/>
        <v>0</v>
      </c>
      <c r="EP1306" s="25">
        <f t="shared" si="2053"/>
        <v>0</v>
      </c>
      <c r="EQ1306" s="25">
        <f t="shared" si="2054"/>
        <v>0</v>
      </c>
      <c r="ER1306" s="25">
        <f t="shared" si="2055"/>
        <v>0</v>
      </c>
      <c r="ES1306" s="25">
        <f t="shared" si="2056"/>
        <v>0</v>
      </c>
      <c r="ET1306" s="25">
        <f t="shared" si="2057"/>
        <v>0</v>
      </c>
      <c r="EU1306" s="25">
        <f t="shared" si="2058"/>
        <v>0</v>
      </c>
      <c r="EV1306" s="25">
        <f t="shared" si="2059"/>
        <v>0</v>
      </c>
      <c r="EW1306" s="25">
        <f t="shared" si="2060"/>
        <v>0</v>
      </c>
      <c r="EX1306" s="25">
        <f t="shared" si="2060"/>
        <v>0</v>
      </c>
      <c r="EY1306" s="25">
        <f t="shared" si="2060"/>
        <v>0</v>
      </c>
      <c r="EZ1306" s="25">
        <f t="shared" si="2061"/>
        <v>0</v>
      </c>
      <c r="FA1306" s="25">
        <f t="shared" si="2061"/>
        <v>0</v>
      </c>
      <c r="FB1306" s="25">
        <f t="shared" si="2061"/>
        <v>0</v>
      </c>
      <c r="FC1306" s="30"/>
      <c r="FD1306" s="30"/>
      <c r="FE1306" s="30"/>
      <c r="FF1306" s="25">
        <f t="shared" si="2062"/>
        <v>0</v>
      </c>
      <c r="FG1306" s="25">
        <f t="shared" si="2063"/>
        <v>0</v>
      </c>
      <c r="FH1306" s="25">
        <f t="shared" si="2064"/>
        <v>0</v>
      </c>
      <c r="FI1306" s="25">
        <f t="shared" si="2065"/>
        <v>0</v>
      </c>
      <c r="FJ1306" s="25">
        <f t="shared" si="2066"/>
        <v>0</v>
      </c>
      <c r="FK1306" s="25">
        <f t="shared" si="2067"/>
        <v>0</v>
      </c>
      <c r="FL1306" s="25">
        <f t="shared" si="2068"/>
        <v>0</v>
      </c>
      <c r="FM1306" s="25">
        <f t="shared" si="2069"/>
        <v>0</v>
      </c>
      <c r="FN1306" s="25">
        <f t="shared" si="2070"/>
        <v>0</v>
      </c>
      <c r="FO1306" s="25">
        <f t="shared" si="2071"/>
        <v>0</v>
      </c>
      <c r="FP1306" s="25">
        <f t="shared" si="2072"/>
        <v>0</v>
      </c>
      <c r="FQ1306" s="25">
        <f t="shared" si="2073"/>
        <v>0</v>
      </c>
      <c r="FR1306" s="25">
        <f t="shared" si="2074"/>
        <v>0</v>
      </c>
      <c r="FS1306" s="25">
        <f t="shared" si="2074"/>
        <v>0</v>
      </c>
      <c r="FT1306" s="25">
        <f t="shared" si="2074"/>
        <v>0</v>
      </c>
      <c r="FU1306" s="25">
        <f t="shared" si="2075"/>
        <v>0</v>
      </c>
      <c r="FV1306" s="25">
        <f t="shared" si="2075"/>
        <v>0</v>
      </c>
      <c r="FW1306" s="25">
        <f t="shared" si="2075"/>
        <v>0</v>
      </c>
      <c r="FX1306" s="30"/>
      <c r="FY1306" s="30"/>
      <c r="FZ1306" s="30"/>
      <c r="GA1306" s="25">
        <f t="shared" si="2076"/>
        <v>0</v>
      </c>
      <c r="GB1306" s="25">
        <f t="shared" si="2077"/>
        <v>0</v>
      </c>
      <c r="GC1306" s="25">
        <f t="shared" si="2078"/>
        <v>0</v>
      </c>
      <c r="GD1306" s="25">
        <f t="shared" si="2079"/>
        <v>0</v>
      </c>
      <c r="GE1306" s="25">
        <f t="shared" si="2080"/>
        <v>0</v>
      </c>
      <c r="GF1306" s="25">
        <f t="shared" si="2081"/>
        <v>0</v>
      </c>
      <c r="GG1306" s="25">
        <f t="shared" si="2082"/>
        <v>0</v>
      </c>
      <c r="GH1306" s="25">
        <f t="shared" si="2083"/>
        <v>0</v>
      </c>
      <c r="GI1306" s="25">
        <f t="shared" si="2084"/>
        <v>0</v>
      </c>
      <c r="GJ1306" s="25">
        <f t="shared" si="2085"/>
        <v>0</v>
      </c>
      <c r="GK1306" s="25">
        <f t="shared" si="2086"/>
        <v>0</v>
      </c>
      <c r="GL1306" s="25">
        <f t="shared" si="2087"/>
        <v>0</v>
      </c>
      <c r="GM1306" s="25">
        <f t="shared" si="2088"/>
        <v>0</v>
      </c>
      <c r="GN1306" s="25">
        <f t="shared" si="2088"/>
        <v>0</v>
      </c>
      <c r="GO1306" s="25">
        <f t="shared" si="2088"/>
        <v>0</v>
      </c>
      <c r="GP1306" s="25">
        <f t="shared" si="2089"/>
        <v>0</v>
      </c>
      <c r="GQ1306" s="25">
        <f t="shared" si="2089"/>
        <v>0</v>
      </c>
      <c r="GR1306" s="25">
        <f t="shared" si="2089"/>
        <v>0</v>
      </c>
      <c r="GS1306" s="30"/>
      <c r="GT1306" s="30"/>
      <c r="GU1306" s="30"/>
      <c r="GV1306" s="25">
        <f t="shared" si="2090"/>
        <v>0</v>
      </c>
      <c r="GW1306" s="25">
        <f t="shared" si="2091"/>
        <v>0</v>
      </c>
      <c r="GX1306" s="25">
        <f t="shared" si="2092"/>
        <v>0</v>
      </c>
      <c r="GY1306" s="25">
        <f t="shared" si="2093"/>
        <v>0</v>
      </c>
      <c r="GZ1306" s="25">
        <f t="shared" si="2094"/>
        <v>0</v>
      </c>
      <c r="HA1306" s="25">
        <f t="shared" si="2095"/>
        <v>0</v>
      </c>
      <c r="HB1306" s="25">
        <f t="shared" si="2096"/>
        <v>0</v>
      </c>
      <c r="HC1306" s="25">
        <f t="shared" si="2097"/>
        <v>0</v>
      </c>
      <c r="HD1306" s="25">
        <f t="shared" si="2098"/>
        <v>0</v>
      </c>
      <c r="HE1306" s="25">
        <f t="shared" si="2099"/>
        <v>0</v>
      </c>
      <c r="HF1306" s="25">
        <f t="shared" si="2100"/>
        <v>0</v>
      </c>
      <c r="HG1306" s="25">
        <f t="shared" si="2101"/>
        <v>0</v>
      </c>
      <c r="HH1306" s="25">
        <f t="shared" si="2102"/>
        <v>0</v>
      </c>
      <c r="HI1306" s="25">
        <f t="shared" si="2102"/>
        <v>0</v>
      </c>
      <c r="HJ1306" s="25">
        <f t="shared" si="2102"/>
        <v>0</v>
      </c>
      <c r="HK1306" s="25">
        <f t="shared" si="2103"/>
        <v>0</v>
      </c>
      <c r="HL1306" s="25">
        <f t="shared" si="2103"/>
        <v>0</v>
      </c>
      <c r="HM1306" s="25">
        <f t="shared" si="2103"/>
        <v>0</v>
      </c>
      <c r="HN1306" s="30"/>
      <c r="HO1306" s="30"/>
      <c r="HP1306" s="30"/>
      <c r="HQ1306" s="25">
        <f t="shared" si="2104"/>
        <v>0</v>
      </c>
      <c r="HR1306" s="25">
        <f t="shared" si="2105"/>
        <v>0</v>
      </c>
      <c r="HS1306" s="25">
        <f t="shared" si="2106"/>
        <v>0</v>
      </c>
      <c r="HT1306" s="25">
        <f t="shared" si="2107"/>
        <v>0</v>
      </c>
      <c r="HU1306" s="25">
        <f t="shared" si="2108"/>
        <v>0</v>
      </c>
      <c r="HV1306" s="25">
        <f t="shared" si="2109"/>
        <v>0</v>
      </c>
      <c r="HW1306" s="25">
        <f t="shared" si="2110"/>
        <v>0</v>
      </c>
      <c r="HX1306" s="25">
        <f t="shared" si="2111"/>
        <v>0</v>
      </c>
      <c r="HY1306" s="25">
        <f t="shared" si="2112"/>
        <v>0</v>
      </c>
      <c r="HZ1306" s="25">
        <f t="shared" si="2113"/>
        <v>0</v>
      </c>
      <c r="IA1306" s="25">
        <f t="shared" si="2114"/>
        <v>0</v>
      </c>
      <c r="IB1306" s="25">
        <f t="shared" si="2115"/>
        <v>0</v>
      </c>
      <c r="IC1306" s="25">
        <f t="shared" si="2116"/>
        <v>0</v>
      </c>
      <c r="ID1306" s="25">
        <f t="shared" si="2116"/>
        <v>0</v>
      </c>
      <c r="IE1306" s="25">
        <f t="shared" si="2116"/>
        <v>0</v>
      </c>
      <c r="IF1306" s="25">
        <f t="shared" si="2117"/>
        <v>0</v>
      </c>
      <c r="IG1306" s="25">
        <f t="shared" si="2117"/>
        <v>0</v>
      </c>
      <c r="IH1306" s="25">
        <f t="shared" si="2117"/>
        <v>0</v>
      </c>
      <c r="II1306" s="30"/>
      <c r="IJ1306" s="30"/>
      <c r="IK1306" s="30"/>
      <c r="IL1306" s="25">
        <f t="shared" si="2118"/>
        <v>0</v>
      </c>
      <c r="IM1306" s="25">
        <f t="shared" si="2119"/>
        <v>0</v>
      </c>
      <c r="IN1306" s="25">
        <f t="shared" si="2120"/>
        <v>0</v>
      </c>
      <c r="IO1306" s="25">
        <f t="shared" si="2121"/>
        <v>0</v>
      </c>
      <c r="IP1306" s="25">
        <f t="shared" si="2122"/>
        <v>0</v>
      </c>
      <c r="IQ1306" s="25">
        <f t="shared" si="2123"/>
        <v>0</v>
      </c>
      <c r="IR1306" s="25">
        <f t="shared" si="2124"/>
        <v>0</v>
      </c>
      <c r="IS1306" s="25">
        <f t="shared" si="2125"/>
        <v>0</v>
      </c>
      <c r="IT1306" s="25">
        <f t="shared" si="2126"/>
        <v>0</v>
      </c>
      <c r="IU1306" s="25">
        <f t="shared" si="2127"/>
        <v>0</v>
      </c>
      <c r="IV1306" s="25">
        <f t="shared" si="2128"/>
        <v>0</v>
      </c>
      <c r="IW1306" s="25">
        <f t="shared" si="2129"/>
        <v>0</v>
      </c>
      <c r="IX1306" s="25">
        <f t="shared" si="2130"/>
        <v>0</v>
      </c>
      <c r="IY1306" s="25">
        <f t="shared" si="2130"/>
        <v>0</v>
      </c>
      <c r="IZ1306" s="25">
        <f t="shared" si="2130"/>
        <v>0</v>
      </c>
      <c r="JA1306" s="25">
        <f t="shared" si="2131"/>
        <v>0</v>
      </c>
      <c r="JB1306" s="25">
        <f t="shared" si="2131"/>
        <v>0</v>
      </c>
      <c r="JC1306" s="25">
        <f t="shared" si="2131"/>
        <v>0</v>
      </c>
      <c r="JD1306" s="30"/>
      <c r="JE1306" s="30"/>
      <c r="JF1306" s="30"/>
      <c r="JG1306" s="25">
        <f t="shared" si="2132"/>
        <v>0</v>
      </c>
      <c r="JH1306" s="25">
        <f t="shared" si="2133"/>
        <v>0</v>
      </c>
      <c r="JI1306" s="25">
        <f t="shared" si="2134"/>
        <v>0</v>
      </c>
      <c r="JJ1306" s="25">
        <f t="shared" si="2135"/>
        <v>0</v>
      </c>
      <c r="JK1306" s="25">
        <f t="shared" si="2136"/>
        <v>0</v>
      </c>
      <c r="JL1306" s="25">
        <f t="shared" si="2137"/>
        <v>0</v>
      </c>
      <c r="JM1306" s="25">
        <f t="shared" si="2138"/>
        <v>0</v>
      </c>
      <c r="JN1306" s="25">
        <f t="shared" si="2139"/>
        <v>0</v>
      </c>
      <c r="JO1306" s="25">
        <f t="shared" si="2140"/>
        <v>0</v>
      </c>
      <c r="JP1306" s="25">
        <f t="shared" si="2141"/>
        <v>0</v>
      </c>
      <c r="JQ1306" s="25">
        <f t="shared" si="2142"/>
        <v>0</v>
      </c>
      <c r="JR1306" s="25">
        <f t="shared" si="2143"/>
        <v>0</v>
      </c>
      <c r="JS1306" s="25">
        <f t="shared" si="2144"/>
        <v>0</v>
      </c>
      <c r="JT1306" s="25">
        <f t="shared" si="2144"/>
        <v>0</v>
      </c>
      <c r="JU1306" s="25">
        <f t="shared" si="2144"/>
        <v>0</v>
      </c>
      <c r="JV1306" s="25">
        <f t="shared" si="2145"/>
        <v>0</v>
      </c>
      <c r="JW1306" s="25">
        <f t="shared" si="2145"/>
        <v>0</v>
      </c>
      <c r="JX1306" s="25">
        <f t="shared" si="2145"/>
        <v>0</v>
      </c>
      <c r="JY1306" s="30"/>
      <c r="JZ1306" s="30"/>
      <c r="KA1306" s="30"/>
      <c r="KB1306" s="25">
        <f t="shared" si="2146"/>
        <v>0</v>
      </c>
      <c r="KC1306" s="25">
        <f t="shared" si="2147"/>
        <v>0</v>
      </c>
      <c r="KD1306" s="25">
        <f t="shared" si="2148"/>
        <v>0</v>
      </c>
      <c r="KE1306" s="25">
        <f t="shared" si="2149"/>
        <v>0</v>
      </c>
      <c r="KF1306" s="25">
        <f t="shared" si="2150"/>
        <v>0</v>
      </c>
      <c r="KG1306" s="25">
        <f t="shared" si="2151"/>
        <v>0</v>
      </c>
      <c r="KH1306" s="25">
        <f t="shared" si="2152"/>
        <v>0</v>
      </c>
      <c r="KI1306" s="25">
        <f t="shared" si="2153"/>
        <v>0</v>
      </c>
      <c r="KJ1306" s="25">
        <f t="shared" si="2154"/>
        <v>0</v>
      </c>
      <c r="KK1306" s="25">
        <f t="shared" si="2155"/>
        <v>0</v>
      </c>
      <c r="KL1306" s="25">
        <f t="shared" si="2156"/>
        <v>0</v>
      </c>
      <c r="KM1306" s="25">
        <f t="shared" si="2157"/>
        <v>0</v>
      </c>
      <c r="KN1306" s="25">
        <f t="shared" si="2158"/>
        <v>0</v>
      </c>
      <c r="KO1306" s="25">
        <f t="shared" si="2158"/>
        <v>0</v>
      </c>
      <c r="KP1306" s="25">
        <f t="shared" si="2158"/>
        <v>0</v>
      </c>
      <c r="KQ1306" s="25">
        <f t="shared" si="2159"/>
        <v>0</v>
      </c>
      <c r="KR1306" s="25">
        <f t="shared" si="2159"/>
        <v>0</v>
      </c>
      <c r="KS1306" s="25">
        <f t="shared" si="2159"/>
        <v>0</v>
      </c>
      <c r="KT1306" s="30"/>
      <c r="KU1306" s="30"/>
      <c r="KV1306" s="30"/>
      <c r="KW1306" s="25">
        <f t="shared" si="2160"/>
        <v>0</v>
      </c>
      <c r="KX1306" s="25">
        <f t="shared" si="2161"/>
        <v>0</v>
      </c>
      <c r="KY1306" s="25">
        <f t="shared" si="2162"/>
        <v>0</v>
      </c>
      <c r="KZ1306" s="25">
        <f t="shared" si="2163"/>
        <v>0</v>
      </c>
      <c r="LA1306" s="25">
        <f t="shared" si="2164"/>
        <v>0</v>
      </c>
      <c r="LB1306" s="25">
        <f t="shared" si="2165"/>
        <v>0</v>
      </c>
      <c r="LC1306" s="25">
        <f t="shared" si="2166"/>
        <v>0</v>
      </c>
      <c r="LD1306" s="25">
        <f t="shared" si="2167"/>
        <v>0</v>
      </c>
      <c r="LE1306" s="25">
        <f t="shared" si="2168"/>
        <v>0</v>
      </c>
      <c r="LF1306" s="25">
        <f t="shared" si="2169"/>
        <v>0</v>
      </c>
      <c r="LG1306" s="25">
        <f t="shared" si="2170"/>
        <v>0</v>
      </c>
      <c r="LH1306" s="25">
        <f t="shared" si="2171"/>
        <v>0</v>
      </c>
      <c r="LI1306" s="25">
        <f t="shared" si="2172"/>
        <v>0</v>
      </c>
      <c r="LJ1306" s="25">
        <f t="shared" si="2172"/>
        <v>0</v>
      </c>
      <c r="LK1306" s="25">
        <f t="shared" si="2172"/>
        <v>0</v>
      </c>
      <c r="LL1306" s="25">
        <f t="shared" si="2173"/>
        <v>0</v>
      </c>
      <c r="LM1306" s="25">
        <f t="shared" si="2173"/>
        <v>0</v>
      </c>
      <c r="LN1306" s="25">
        <f t="shared" si="2173"/>
        <v>0</v>
      </c>
      <c r="LO1306" s="30"/>
      <c r="LP1306" s="30"/>
      <c r="LQ1306" s="30"/>
      <c r="LR1306" s="25">
        <f t="shared" si="2174"/>
        <v>0</v>
      </c>
      <c r="LS1306" s="25">
        <f t="shared" si="2175"/>
        <v>0</v>
      </c>
      <c r="LT1306" s="25">
        <f t="shared" si="2176"/>
        <v>0</v>
      </c>
      <c r="LU1306" s="25">
        <f t="shared" si="2177"/>
        <v>0</v>
      </c>
      <c r="LV1306" s="25">
        <f t="shared" si="2178"/>
        <v>0</v>
      </c>
      <c r="LW1306" s="25">
        <f t="shared" si="2179"/>
        <v>0</v>
      </c>
      <c r="LX1306" s="25">
        <f t="shared" si="2180"/>
        <v>0</v>
      </c>
      <c r="LY1306" s="25">
        <f t="shared" si="2181"/>
        <v>0</v>
      </c>
      <c r="LZ1306" s="25">
        <f t="shared" si="2182"/>
        <v>0</v>
      </c>
      <c r="MA1306" s="25">
        <f t="shared" si="2183"/>
        <v>0</v>
      </c>
      <c r="MB1306" s="25">
        <f t="shared" si="2184"/>
        <v>0</v>
      </c>
      <c r="MC1306" s="25">
        <f t="shared" si="2185"/>
        <v>0</v>
      </c>
      <c r="MD1306" s="25">
        <f t="shared" si="2186"/>
        <v>0</v>
      </c>
      <c r="ME1306" s="25">
        <f t="shared" si="2186"/>
        <v>0</v>
      </c>
      <c r="MF1306" s="25">
        <f t="shared" si="2186"/>
        <v>0</v>
      </c>
      <c r="MG1306" s="25">
        <f t="shared" si="2187"/>
        <v>0</v>
      </c>
      <c r="MH1306" s="25">
        <f t="shared" si="2187"/>
        <v>0</v>
      </c>
      <c r="MI1306" s="25">
        <f t="shared" si="2187"/>
        <v>0</v>
      </c>
      <c r="MJ1306" s="30"/>
      <c r="MK1306" s="30"/>
      <c r="ML1306" s="30"/>
      <c r="MM1306" s="25">
        <f t="shared" si="2188"/>
        <v>0</v>
      </c>
      <c r="MN1306" s="25">
        <f t="shared" si="2189"/>
        <v>0</v>
      </c>
      <c r="MO1306" s="25">
        <f t="shared" si="2190"/>
        <v>0</v>
      </c>
      <c r="MP1306" s="25">
        <f t="shared" si="2191"/>
        <v>0</v>
      </c>
      <c r="MQ1306" s="25">
        <f t="shared" si="2192"/>
        <v>0</v>
      </c>
      <c r="MR1306" s="25">
        <f t="shared" si="2193"/>
        <v>0</v>
      </c>
      <c r="MS1306" s="25">
        <f t="shared" si="2194"/>
        <v>0</v>
      </c>
      <c r="MT1306" s="25">
        <f t="shared" si="2195"/>
        <v>0</v>
      </c>
      <c r="MU1306" s="25">
        <f t="shared" si="2196"/>
        <v>0</v>
      </c>
      <c r="MV1306" s="25">
        <f t="shared" si="2197"/>
        <v>0</v>
      </c>
      <c r="MW1306" s="25">
        <f t="shared" si="2198"/>
        <v>0</v>
      </c>
      <c r="MX1306" s="25">
        <f t="shared" si="2199"/>
        <v>0</v>
      </c>
      <c r="MY1306" s="25">
        <f t="shared" si="2200"/>
        <v>0</v>
      </c>
      <c r="MZ1306" s="25">
        <f t="shared" si="2200"/>
        <v>0</v>
      </c>
      <c r="NA1306" s="25">
        <f t="shared" si="2200"/>
        <v>0</v>
      </c>
      <c r="NB1306" s="25">
        <f t="shared" si="2201"/>
        <v>0</v>
      </c>
      <c r="NC1306" s="25">
        <f t="shared" si="2201"/>
        <v>0</v>
      </c>
      <c r="ND1306" s="25">
        <f t="shared" si="2201"/>
        <v>0</v>
      </c>
      <c r="NE1306" s="30"/>
      <c r="NF1306" s="30"/>
      <c r="NG1306" s="30"/>
      <c r="NH1306" s="25">
        <f t="shared" si="2202"/>
        <v>0</v>
      </c>
      <c r="NI1306" s="25">
        <f t="shared" si="2203"/>
        <v>0</v>
      </c>
      <c r="NJ1306" s="25">
        <f t="shared" si="2204"/>
        <v>0</v>
      </c>
      <c r="NK1306" s="25">
        <f t="shared" si="2205"/>
        <v>0</v>
      </c>
      <c r="NL1306" s="25">
        <f t="shared" si="2206"/>
        <v>0</v>
      </c>
      <c r="NM1306" s="25">
        <f t="shared" si="2207"/>
        <v>0</v>
      </c>
      <c r="NN1306" s="25">
        <f t="shared" si="2208"/>
        <v>0</v>
      </c>
      <c r="NO1306" s="25">
        <f t="shared" si="2209"/>
        <v>0</v>
      </c>
      <c r="NP1306" s="25">
        <f t="shared" si="2210"/>
        <v>0</v>
      </c>
      <c r="NQ1306" s="25">
        <f t="shared" si="2211"/>
        <v>0</v>
      </c>
      <c r="NR1306" s="25">
        <f t="shared" si="2212"/>
        <v>0</v>
      </c>
      <c r="NS1306" s="25">
        <f t="shared" si="2213"/>
        <v>0</v>
      </c>
      <c r="NT1306" s="25">
        <f t="shared" si="2214"/>
        <v>0</v>
      </c>
      <c r="NU1306" s="25">
        <f t="shared" si="2214"/>
        <v>0</v>
      </c>
      <c r="NV1306" s="25">
        <f t="shared" si="2214"/>
        <v>0</v>
      </c>
      <c r="NW1306" s="25">
        <f t="shared" si="2215"/>
        <v>0</v>
      </c>
      <c r="NX1306" s="25">
        <f t="shared" si="2215"/>
        <v>0</v>
      </c>
      <c r="NY1306" s="25">
        <f t="shared" si="2215"/>
        <v>0</v>
      </c>
      <c r="NZ1306" s="30"/>
      <c r="OA1306" s="30"/>
      <c r="OB1306" s="30"/>
      <c r="OC1306" s="25">
        <f t="shared" si="2216"/>
        <v>0</v>
      </c>
      <c r="OD1306" s="25">
        <f t="shared" si="2217"/>
        <v>0</v>
      </c>
      <c r="OE1306" s="25">
        <f t="shared" si="2218"/>
        <v>0</v>
      </c>
      <c r="OF1306" s="25">
        <f t="shared" si="2219"/>
        <v>0</v>
      </c>
      <c r="OG1306" s="25">
        <f t="shared" si="2220"/>
        <v>0</v>
      </c>
      <c r="OH1306" s="25">
        <f t="shared" si="2221"/>
        <v>0</v>
      </c>
      <c r="OI1306" s="25">
        <f t="shared" si="2222"/>
        <v>0</v>
      </c>
      <c r="OJ1306" s="25">
        <f t="shared" si="2223"/>
        <v>0</v>
      </c>
      <c r="OK1306" s="25">
        <f t="shared" si="2224"/>
        <v>0</v>
      </c>
      <c r="OL1306" s="25">
        <f t="shared" si="2225"/>
        <v>0</v>
      </c>
      <c r="OM1306" s="25">
        <f t="shared" si="2226"/>
        <v>0</v>
      </c>
      <c r="ON1306" s="25">
        <f t="shared" si="2227"/>
        <v>0</v>
      </c>
      <c r="OO1306" s="25">
        <f t="shared" si="2228"/>
        <v>0</v>
      </c>
      <c r="OP1306" s="25">
        <f t="shared" si="2228"/>
        <v>0</v>
      </c>
      <c r="OQ1306" s="25">
        <f t="shared" si="2228"/>
        <v>0</v>
      </c>
      <c r="OR1306" s="25">
        <f t="shared" si="2229"/>
        <v>0</v>
      </c>
      <c r="OS1306" s="25">
        <f t="shared" si="2229"/>
        <v>0</v>
      </c>
      <c r="OT1306" s="25">
        <f t="shared" si="2229"/>
        <v>0</v>
      </c>
      <c r="OU1306" s="30"/>
      <c r="OV1306" s="30"/>
      <c r="OW1306" s="30"/>
      <c r="OX1306" s="25">
        <f t="shared" si="2230"/>
        <v>0</v>
      </c>
      <c r="OY1306" s="25">
        <f t="shared" si="2231"/>
        <v>0</v>
      </c>
      <c r="OZ1306" s="25">
        <f t="shared" si="2232"/>
        <v>0</v>
      </c>
      <c r="PA1306" s="25">
        <f t="shared" si="2233"/>
        <v>0</v>
      </c>
      <c r="PB1306" s="25">
        <f t="shared" si="2234"/>
        <v>0</v>
      </c>
      <c r="PC1306" s="25">
        <f t="shared" si="2235"/>
        <v>0</v>
      </c>
      <c r="PD1306" s="25">
        <f t="shared" si="2236"/>
        <v>0</v>
      </c>
      <c r="PE1306" s="25">
        <f t="shared" si="2237"/>
        <v>0</v>
      </c>
      <c r="PF1306" s="25">
        <f t="shared" si="2238"/>
        <v>0</v>
      </c>
      <c r="PG1306" s="25">
        <f t="shared" si="2239"/>
        <v>0</v>
      </c>
      <c r="PH1306" s="25">
        <f t="shared" si="2240"/>
        <v>0</v>
      </c>
      <c r="PI1306" s="25">
        <f t="shared" si="2241"/>
        <v>0</v>
      </c>
      <c r="PJ1306" s="25">
        <f t="shared" si="2242"/>
        <v>0</v>
      </c>
      <c r="PK1306" s="25">
        <f t="shared" si="2242"/>
        <v>0</v>
      </c>
      <c r="PL1306" s="25">
        <f t="shared" si="2242"/>
        <v>0</v>
      </c>
      <c r="PM1306" s="25">
        <f t="shared" si="2243"/>
        <v>0</v>
      </c>
      <c r="PN1306" s="25">
        <f t="shared" si="2243"/>
        <v>0</v>
      </c>
      <c r="PO1306" s="25">
        <f t="shared" si="2243"/>
        <v>0</v>
      </c>
      <c r="PP1306" s="30"/>
      <c r="PQ1306" s="30"/>
      <c r="PR1306" s="30"/>
      <c r="PS1306" s="25">
        <f t="shared" si="2244"/>
        <v>0</v>
      </c>
      <c r="PT1306" s="25">
        <f t="shared" si="2245"/>
        <v>0</v>
      </c>
      <c r="PU1306" s="25">
        <f t="shared" si="2246"/>
        <v>0</v>
      </c>
      <c r="PV1306" s="25">
        <f t="shared" si="2247"/>
        <v>0</v>
      </c>
      <c r="PW1306" s="25">
        <f t="shared" si="2248"/>
        <v>0</v>
      </c>
      <c r="PX1306" s="25">
        <f t="shared" si="2249"/>
        <v>0</v>
      </c>
      <c r="PY1306" s="25">
        <f t="shared" si="2250"/>
        <v>0</v>
      </c>
      <c r="PZ1306" s="25">
        <f t="shared" si="2251"/>
        <v>0</v>
      </c>
      <c r="QA1306" s="25">
        <f t="shared" si="2252"/>
        <v>0</v>
      </c>
      <c r="QB1306" s="25">
        <f t="shared" si="2253"/>
        <v>0</v>
      </c>
      <c r="QC1306" s="25">
        <f t="shared" si="2254"/>
        <v>0</v>
      </c>
      <c r="QD1306" s="25">
        <f t="shared" si="2255"/>
        <v>0</v>
      </c>
      <c r="QE1306" s="25">
        <f t="shared" si="2256"/>
        <v>0</v>
      </c>
      <c r="QF1306" s="25">
        <f t="shared" si="2256"/>
        <v>0</v>
      </c>
      <c r="QG1306" s="25">
        <f t="shared" si="2256"/>
        <v>0</v>
      </c>
      <c r="QH1306" s="25">
        <f t="shared" si="2257"/>
        <v>0</v>
      </c>
      <c r="QI1306" s="25">
        <f t="shared" si="2257"/>
        <v>0</v>
      </c>
      <c r="QJ1306" s="25">
        <f t="shared" si="2257"/>
        <v>0</v>
      </c>
      <c r="QK1306" s="30"/>
      <c r="QL1306" s="30"/>
      <c r="QM1306" s="30"/>
      <c r="QN1306" s="25">
        <f t="shared" si="2258"/>
        <v>0</v>
      </c>
      <c r="QO1306" s="25">
        <f t="shared" si="2259"/>
        <v>0</v>
      </c>
      <c r="QP1306" s="25">
        <f t="shared" si="2260"/>
        <v>0</v>
      </c>
      <c r="QQ1306" s="25">
        <f t="shared" si="2261"/>
        <v>0</v>
      </c>
      <c r="QR1306" s="25">
        <f t="shared" si="2262"/>
        <v>0</v>
      </c>
      <c r="QS1306" s="25">
        <f t="shared" si="2263"/>
        <v>0</v>
      </c>
      <c r="QT1306" s="25">
        <f t="shared" si="2264"/>
        <v>0</v>
      </c>
      <c r="QU1306" s="25">
        <f t="shared" si="2265"/>
        <v>0</v>
      </c>
      <c r="QV1306" s="25">
        <f t="shared" si="2266"/>
        <v>0</v>
      </c>
      <c r="QW1306" s="25">
        <f t="shared" si="2267"/>
        <v>0</v>
      </c>
      <c r="QX1306" s="25">
        <f t="shared" si="2268"/>
        <v>0</v>
      </c>
      <c r="QY1306" s="25">
        <f t="shared" si="2269"/>
        <v>0</v>
      </c>
      <c r="QZ1306" s="25">
        <f t="shared" si="2270"/>
        <v>0</v>
      </c>
      <c r="RA1306" s="25">
        <f t="shared" si="2270"/>
        <v>0</v>
      </c>
      <c r="RB1306" s="25">
        <f t="shared" si="2270"/>
        <v>0</v>
      </c>
      <c r="RC1306" s="25">
        <f t="shared" si="2271"/>
        <v>0</v>
      </c>
      <c r="RD1306" s="25">
        <f t="shared" si="2271"/>
        <v>0</v>
      </c>
      <c r="RE1306" s="25">
        <f t="shared" si="2271"/>
        <v>0</v>
      </c>
      <c r="RF1306" s="30"/>
      <c r="RG1306" s="30"/>
      <c r="RH1306" s="30"/>
      <c r="RI1306" s="25">
        <f t="shared" si="2272"/>
        <v>0</v>
      </c>
      <c r="RJ1306" s="25">
        <f t="shared" si="2273"/>
        <v>0</v>
      </c>
      <c r="RK1306" s="25">
        <f t="shared" si="2274"/>
        <v>0</v>
      </c>
      <c r="RL1306" s="25">
        <f t="shared" si="2275"/>
        <v>0</v>
      </c>
      <c r="RM1306" s="25">
        <f t="shared" si="2276"/>
        <v>0</v>
      </c>
      <c r="RN1306" s="25">
        <f t="shared" si="2277"/>
        <v>0</v>
      </c>
      <c r="RO1306" s="25">
        <f t="shared" si="2278"/>
        <v>0</v>
      </c>
      <c r="RP1306" s="25">
        <f t="shared" si="2279"/>
        <v>0</v>
      </c>
      <c r="RQ1306" s="25">
        <f t="shared" si="2280"/>
        <v>0</v>
      </c>
      <c r="RR1306" s="25">
        <f t="shared" si="2281"/>
        <v>0</v>
      </c>
      <c r="RS1306" s="25">
        <f t="shared" si="2282"/>
        <v>0</v>
      </c>
      <c r="RT1306" s="25">
        <f t="shared" si="2283"/>
        <v>0</v>
      </c>
      <c r="RU1306" s="25">
        <f t="shared" si="2284"/>
        <v>0</v>
      </c>
      <c r="RV1306" s="25">
        <f t="shared" si="2284"/>
        <v>0</v>
      </c>
      <c r="RW1306" s="25">
        <f t="shared" si="2284"/>
        <v>0</v>
      </c>
      <c r="RX1306" s="25">
        <f t="shared" si="2285"/>
        <v>0</v>
      </c>
      <c r="RY1306" s="25">
        <f t="shared" si="2285"/>
        <v>0</v>
      </c>
      <c r="RZ1306" s="25">
        <f t="shared" si="2285"/>
        <v>0</v>
      </c>
      <c r="SA1306" s="30"/>
      <c r="SB1306" s="30"/>
      <c r="SC1306" s="30"/>
      <c r="SD1306" s="25">
        <f t="shared" si="2286"/>
        <v>0</v>
      </c>
      <c r="SE1306" s="25">
        <f t="shared" si="2287"/>
        <v>0</v>
      </c>
      <c r="SF1306" s="25">
        <f t="shared" si="2288"/>
        <v>0</v>
      </c>
      <c r="SG1306" s="25">
        <f t="shared" si="2289"/>
        <v>0</v>
      </c>
      <c r="SH1306" s="25">
        <f t="shared" si="2290"/>
        <v>0</v>
      </c>
      <c r="SI1306" s="25">
        <f t="shared" si="2291"/>
        <v>0</v>
      </c>
      <c r="SJ1306" s="25">
        <f t="shared" si="2292"/>
        <v>0</v>
      </c>
      <c r="SK1306" s="25">
        <f t="shared" si="2293"/>
        <v>0</v>
      </c>
      <c r="SL1306" s="25">
        <f t="shared" si="2294"/>
        <v>0</v>
      </c>
      <c r="SM1306" s="25">
        <f t="shared" si="2295"/>
        <v>0</v>
      </c>
      <c r="SN1306" s="25">
        <f t="shared" si="2296"/>
        <v>0</v>
      </c>
      <c r="SO1306" s="25">
        <f t="shared" si="2297"/>
        <v>0</v>
      </c>
      <c r="SP1306" s="25">
        <f t="shared" si="2298"/>
        <v>0</v>
      </c>
      <c r="SQ1306" s="25">
        <f t="shared" si="2298"/>
        <v>0</v>
      </c>
      <c r="SR1306" s="25">
        <f t="shared" si="2298"/>
        <v>0</v>
      </c>
      <c r="SS1306" s="25">
        <f t="shared" si="2299"/>
        <v>0</v>
      </c>
      <c r="ST1306" s="25">
        <f t="shared" si="2299"/>
        <v>0</v>
      </c>
      <c r="SU1306" s="25">
        <f t="shared" si="2299"/>
        <v>0</v>
      </c>
      <c r="SV1306" s="30"/>
      <c r="SW1306" s="30"/>
      <c r="SX1306" s="30"/>
      <c r="SY1306" s="25">
        <f t="shared" si="2300"/>
        <v>0</v>
      </c>
      <c r="SZ1306" s="25">
        <f t="shared" si="2301"/>
        <v>0</v>
      </c>
      <c r="TA1306" s="25">
        <f t="shared" si="2302"/>
        <v>0</v>
      </c>
      <c r="TB1306" s="25">
        <f t="shared" si="2303"/>
        <v>0</v>
      </c>
      <c r="TC1306" s="25">
        <f t="shared" si="2304"/>
        <v>0</v>
      </c>
      <c r="TD1306" s="25">
        <f t="shared" si="2305"/>
        <v>0</v>
      </c>
      <c r="TE1306" s="25">
        <f t="shared" si="2306"/>
        <v>0</v>
      </c>
      <c r="TF1306" s="25">
        <f t="shared" si="2307"/>
        <v>0</v>
      </c>
      <c r="TG1306" s="25">
        <f t="shared" si="2308"/>
        <v>0</v>
      </c>
      <c r="TH1306" s="25">
        <f t="shared" si="2309"/>
        <v>0</v>
      </c>
      <c r="TI1306" s="25">
        <f t="shared" si="2310"/>
        <v>0</v>
      </c>
      <c r="TJ1306" s="25">
        <f t="shared" si="2311"/>
        <v>0</v>
      </c>
      <c r="TK1306" s="25">
        <f t="shared" si="2312"/>
        <v>0</v>
      </c>
      <c r="TL1306" s="25">
        <f t="shared" si="2312"/>
        <v>0</v>
      </c>
      <c r="TM1306" s="25">
        <f t="shared" si="2312"/>
        <v>0</v>
      </c>
      <c r="TN1306" s="25">
        <f t="shared" si="2313"/>
        <v>0</v>
      </c>
      <c r="TO1306" s="25">
        <f t="shared" si="2313"/>
        <v>0</v>
      </c>
      <c r="TP1306" s="25">
        <f t="shared" si="2313"/>
        <v>0</v>
      </c>
      <c r="TQ1306" s="30"/>
      <c r="TR1306" s="30"/>
      <c r="TS1306" s="30"/>
      <c r="TT1306" s="25">
        <f t="shared" si="2314"/>
        <v>0</v>
      </c>
      <c r="TU1306" s="25">
        <f t="shared" si="2315"/>
        <v>0</v>
      </c>
      <c r="TV1306" s="25">
        <f t="shared" si="2316"/>
        <v>0</v>
      </c>
      <c r="TW1306" s="25">
        <f t="shared" si="2317"/>
        <v>0</v>
      </c>
      <c r="TX1306" s="25">
        <f t="shared" si="2318"/>
        <v>0</v>
      </c>
      <c r="TY1306" s="25">
        <f t="shared" si="2319"/>
        <v>0</v>
      </c>
      <c r="TZ1306" s="25">
        <f t="shared" si="2320"/>
        <v>0</v>
      </c>
      <c r="UA1306" s="25">
        <f t="shared" si="2321"/>
        <v>0</v>
      </c>
      <c r="UB1306" s="25">
        <f t="shared" si="2322"/>
        <v>0</v>
      </c>
      <c r="UC1306" s="25">
        <f t="shared" si="2323"/>
        <v>0</v>
      </c>
      <c r="UD1306" s="25">
        <f t="shared" si="2324"/>
        <v>0</v>
      </c>
      <c r="UE1306" s="25">
        <f t="shared" si="2325"/>
        <v>0</v>
      </c>
      <c r="UF1306" s="25">
        <f t="shared" si="2326"/>
        <v>0</v>
      </c>
      <c r="UG1306" s="25">
        <f t="shared" si="2326"/>
        <v>0</v>
      </c>
      <c r="UH1306" s="25">
        <f t="shared" si="2326"/>
        <v>0</v>
      </c>
      <c r="UI1306" s="25">
        <f t="shared" si="2327"/>
        <v>0</v>
      </c>
      <c r="UJ1306" s="25">
        <f t="shared" si="2327"/>
        <v>0</v>
      </c>
      <c r="UK1306" s="25">
        <f t="shared" si="2327"/>
        <v>0</v>
      </c>
      <c r="UL1306" s="30"/>
      <c r="UM1306" s="30"/>
      <c r="UN1306" s="30"/>
      <c r="UO1306" s="25">
        <f t="shared" si="2328"/>
        <v>0</v>
      </c>
      <c r="UP1306" s="25">
        <f t="shared" si="2329"/>
        <v>0</v>
      </c>
      <c r="UQ1306" s="25">
        <f t="shared" si="2330"/>
        <v>0</v>
      </c>
      <c r="UR1306" s="25">
        <f t="shared" si="2331"/>
        <v>0</v>
      </c>
      <c r="US1306" s="25">
        <f t="shared" si="2332"/>
        <v>0</v>
      </c>
      <c r="UT1306" s="25">
        <f t="shared" si="2333"/>
        <v>0</v>
      </c>
      <c r="UU1306" s="25">
        <f t="shared" si="2334"/>
        <v>0</v>
      </c>
      <c r="UV1306" s="25">
        <f t="shared" si="2335"/>
        <v>0</v>
      </c>
      <c r="UW1306" s="25">
        <f t="shared" si="2336"/>
        <v>0</v>
      </c>
      <c r="UX1306" s="25">
        <f t="shared" si="2337"/>
        <v>0</v>
      </c>
      <c r="UY1306" s="25">
        <f t="shared" si="2338"/>
        <v>0</v>
      </c>
      <c r="UZ1306" s="25">
        <f t="shared" si="2339"/>
        <v>0</v>
      </c>
      <c r="VA1306" s="25">
        <f t="shared" si="2340"/>
        <v>0</v>
      </c>
      <c r="VB1306" s="25">
        <f t="shared" si="2340"/>
        <v>0</v>
      </c>
      <c r="VC1306" s="25">
        <f t="shared" si="2340"/>
        <v>0</v>
      </c>
      <c r="VD1306" s="25">
        <f t="shared" si="2341"/>
        <v>0</v>
      </c>
      <c r="VE1306" s="25">
        <f t="shared" si="2341"/>
        <v>0</v>
      </c>
      <c r="VF1306" s="25">
        <f t="shared" si="2341"/>
        <v>0</v>
      </c>
      <c r="VG1306" s="30"/>
      <c r="VH1306" s="30"/>
      <c r="VI1306" s="30"/>
      <c r="VJ1306" s="25">
        <f t="shared" si="2342"/>
        <v>0</v>
      </c>
      <c r="VK1306" s="25">
        <f t="shared" si="2343"/>
        <v>0</v>
      </c>
      <c r="VL1306" s="25">
        <f t="shared" si="2344"/>
        <v>0</v>
      </c>
      <c r="VM1306" s="25">
        <f t="shared" si="2345"/>
        <v>0</v>
      </c>
      <c r="VN1306" s="25">
        <f t="shared" si="2346"/>
        <v>0</v>
      </c>
      <c r="VO1306" s="25">
        <f t="shared" si="2347"/>
        <v>0</v>
      </c>
      <c r="VP1306" s="25">
        <f t="shared" si="2348"/>
        <v>0</v>
      </c>
      <c r="VQ1306" s="25">
        <f t="shared" si="2349"/>
        <v>0</v>
      </c>
      <c r="VR1306" s="25">
        <f t="shared" si="2350"/>
        <v>0</v>
      </c>
      <c r="VS1306" s="25">
        <f t="shared" si="2351"/>
        <v>0</v>
      </c>
      <c r="VT1306" s="25">
        <f t="shared" si="2352"/>
        <v>0</v>
      </c>
      <c r="VU1306" s="25">
        <f t="shared" si="2353"/>
        <v>0</v>
      </c>
      <c r="VV1306" s="25">
        <f t="shared" si="2354"/>
        <v>0</v>
      </c>
      <c r="VW1306" s="25">
        <f t="shared" si="2354"/>
        <v>0</v>
      </c>
      <c r="VX1306" s="25">
        <f t="shared" si="2354"/>
        <v>0</v>
      </c>
      <c r="VY1306" s="25">
        <f t="shared" si="2355"/>
        <v>0</v>
      </c>
      <c r="VZ1306" s="25">
        <f t="shared" si="2355"/>
        <v>0</v>
      </c>
      <c r="WA1306" s="25">
        <f t="shared" si="2355"/>
        <v>0</v>
      </c>
      <c r="WB1306" s="30"/>
      <c r="WC1306" s="30"/>
      <c r="WD1306" s="30"/>
      <c r="WE1306" s="25">
        <f t="shared" si="2356"/>
        <v>0</v>
      </c>
      <c r="WF1306" s="25">
        <f t="shared" si="2357"/>
        <v>0</v>
      </c>
      <c r="WG1306" s="25">
        <f t="shared" si="2358"/>
        <v>0</v>
      </c>
      <c r="WH1306" s="25">
        <f t="shared" si="2359"/>
        <v>0</v>
      </c>
      <c r="WI1306" s="25">
        <f t="shared" si="2360"/>
        <v>0</v>
      </c>
      <c r="WJ1306" s="25">
        <f t="shared" si="2361"/>
        <v>0</v>
      </c>
      <c r="WK1306" s="25">
        <f t="shared" si="2362"/>
        <v>0</v>
      </c>
      <c r="WL1306" s="25">
        <f t="shared" si="2363"/>
        <v>0</v>
      </c>
      <c r="WM1306" s="25">
        <f t="shared" si="2364"/>
        <v>0</v>
      </c>
      <c r="WN1306" s="25">
        <f t="shared" si="2365"/>
        <v>0</v>
      </c>
      <c r="WO1306" s="25">
        <f t="shared" si="2366"/>
        <v>0</v>
      </c>
      <c r="WP1306" s="25">
        <f t="shared" si="2367"/>
        <v>0</v>
      </c>
      <c r="WQ1306" s="25">
        <f t="shared" si="2368"/>
        <v>0</v>
      </c>
      <c r="WR1306" s="25">
        <f t="shared" si="2368"/>
        <v>0</v>
      </c>
      <c r="WS1306" s="25">
        <f t="shared" si="2368"/>
        <v>0</v>
      </c>
      <c r="WT1306" s="25">
        <f t="shared" si="2369"/>
        <v>0</v>
      </c>
      <c r="WU1306" s="25">
        <f t="shared" si="2369"/>
        <v>0</v>
      </c>
      <c r="WV1306" s="25">
        <f t="shared" si="2369"/>
        <v>0</v>
      </c>
      <c r="WW1306" s="30"/>
      <c r="WX1306" s="30"/>
      <c r="WY1306" s="30"/>
      <c r="WZ1306" s="25">
        <f t="shared" si="2370"/>
        <v>0</v>
      </c>
      <c r="XA1306" s="25">
        <f t="shared" si="2371"/>
        <v>0</v>
      </c>
      <c r="XB1306" s="25">
        <f t="shared" si="2372"/>
        <v>0</v>
      </c>
      <c r="XC1306" s="25">
        <f t="shared" si="2373"/>
        <v>0</v>
      </c>
      <c r="XD1306" s="25">
        <f t="shared" si="2374"/>
        <v>0</v>
      </c>
      <c r="XE1306" s="25">
        <f t="shared" si="2375"/>
        <v>0</v>
      </c>
      <c r="XF1306" s="25">
        <f t="shared" si="2376"/>
        <v>0</v>
      </c>
      <c r="XG1306" s="25">
        <f t="shared" si="2377"/>
        <v>0</v>
      </c>
      <c r="XH1306" s="25">
        <f t="shared" si="2378"/>
        <v>0</v>
      </c>
      <c r="XI1306" s="25">
        <f t="shared" si="2379"/>
        <v>0</v>
      </c>
      <c r="XJ1306" s="25">
        <f t="shared" si="2380"/>
        <v>0</v>
      </c>
      <c r="XK1306" s="25">
        <f t="shared" si="2381"/>
        <v>0</v>
      </c>
      <c r="XL1306" s="25">
        <f t="shared" si="2382"/>
        <v>0</v>
      </c>
      <c r="XM1306" s="25">
        <f t="shared" si="2382"/>
        <v>0</v>
      </c>
      <c r="XN1306" s="25">
        <f t="shared" si="2382"/>
        <v>0</v>
      </c>
      <c r="XO1306" s="25">
        <f t="shared" si="2383"/>
        <v>0</v>
      </c>
      <c r="XP1306" s="25">
        <f t="shared" si="2383"/>
        <v>0</v>
      </c>
      <c r="XQ1306" s="25">
        <f t="shared" si="2383"/>
        <v>0</v>
      </c>
      <c r="XR1306" s="30"/>
      <c r="XS1306" s="30"/>
      <c r="XT1306" s="30"/>
      <c r="XU1306" s="25">
        <f t="shared" si="2384"/>
        <v>0</v>
      </c>
      <c r="XV1306" s="25">
        <f t="shared" si="2385"/>
        <v>0</v>
      </c>
      <c r="XW1306" s="25">
        <f t="shared" si="2386"/>
        <v>0</v>
      </c>
      <c r="XX1306" s="25">
        <f t="shared" si="2387"/>
        <v>0</v>
      </c>
      <c r="XY1306" s="25">
        <f t="shared" si="2388"/>
        <v>0</v>
      </c>
      <c r="XZ1306" s="25">
        <f t="shared" si="2389"/>
        <v>0</v>
      </c>
      <c r="YA1306" s="25">
        <f t="shared" si="2390"/>
        <v>0</v>
      </c>
      <c r="YB1306" s="25">
        <f t="shared" si="2391"/>
        <v>0</v>
      </c>
      <c r="YC1306" s="25">
        <f t="shared" si="2392"/>
        <v>0</v>
      </c>
      <c r="YD1306" s="25">
        <f t="shared" si="2393"/>
        <v>0</v>
      </c>
      <c r="YE1306" s="25">
        <f t="shared" si="2394"/>
        <v>0</v>
      </c>
      <c r="YF1306" s="25">
        <f t="shared" si="2395"/>
        <v>0</v>
      </c>
      <c r="YG1306" s="25">
        <f t="shared" si="2396"/>
        <v>0</v>
      </c>
      <c r="YH1306" s="25">
        <f t="shared" si="2396"/>
        <v>0</v>
      </c>
      <c r="YI1306" s="25">
        <f t="shared" si="2396"/>
        <v>0</v>
      </c>
      <c r="YJ1306" s="25">
        <f t="shared" si="2397"/>
        <v>0</v>
      </c>
      <c r="YK1306" s="25">
        <f t="shared" si="2397"/>
        <v>0</v>
      </c>
      <c r="YL1306" s="25">
        <f t="shared" si="2397"/>
        <v>0</v>
      </c>
      <c r="YM1306" s="59">
        <f t="shared" si="2398"/>
        <v>0</v>
      </c>
      <c r="YN1306" s="59">
        <f t="shared" si="2398"/>
        <v>0</v>
      </c>
      <c r="YO1306" s="59">
        <f t="shared" si="2398"/>
        <v>0</v>
      </c>
      <c r="YP1306" s="25">
        <f t="shared" si="2399"/>
        <v>0</v>
      </c>
      <c r="YQ1306" s="25">
        <f t="shared" si="2400"/>
        <v>0</v>
      </c>
      <c r="YR1306" s="25">
        <f t="shared" si="2401"/>
        <v>0</v>
      </c>
      <c r="YS1306" s="25">
        <f t="shared" si="2402"/>
        <v>0</v>
      </c>
      <c r="YT1306" s="25">
        <f t="shared" si="2403"/>
        <v>0</v>
      </c>
      <c r="YU1306" s="25">
        <f t="shared" si="2404"/>
        <v>0</v>
      </c>
      <c r="YV1306" s="25">
        <f t="shared" si="2405"/>
        <v>0</v>
      </c>
      <c r="YW1306" s="25">
        <f t="shared" si="2406"/>
        <v>0</v>
      </c>
      <c r="YX1306" s="25">
        <f t="shared" si="2407"/>
        <v>0</v>
      </c>
      <c r="YY1306" s="25">
        <f t="shared" si="2408"/>
        <v>0</v>
      </c>
      <c r="YZ1306" s="25">
        <f t="shared" si="2409"/>
        <v>0</v>
      </c>
      <c r="ZA1306" s="25">
        <f t="shared" si="2410"/>
        <v>0</v>
      </c>
      <c r="ZB1306" s="25">
        <f t="shared" si="2411"/>
        <v>0</v>
      </c>
      <c r="ZC1306" s="25">
        <f t="shared" si="2411"/>
        <v>0</v>
      </c>
      <c r="ZD1306" s="25">
        <f t="shared" si="2411"/>
        <v>0</v>
      </c>
      <c r="ZE1306" s="25">
        <f t="shared" si="2412"/>
        <v>0</v>
      </c>
      <c r="ZF1306" s="25">
        <f t="shared" si="2412"/>
        <v>0</v>
      </c>
      <c r="ZG1306" s="25">
        <f t="shared" si="2412"/>
        <v>0</v>
      </c>
    </row>
    <row r="1307" spans="1:683" s="16" customFormat="1" ht="24" customHeight="1">
      <c r="A1307" s="97" t="s">
        <v>235</v>
      </c>
      <c r="B1307" s="264"/>
      <c r="C1307" s="99"/>
      <c r="D1307" s="173"/>
      <c r="E1307" s="100"/>
      <c r="F1307" s="100"/>
      <c r="G1307" s="100"/>
      <c r="H1307" s="100"/>
      <c r="I1307" s="101"/>
      <c r="J1307" s="101"/>
      <c r="K1307" s="101"/>
      <c r="L1307" s="101"/>
      <c r="M1307" s="101"/>
      <c r="N1307" s="101"/>
      <c r="O1307" s="101"/>
      <c r="P1307" s="101"/>
      <c r="Q1307" s="101"/>
      <c r="R1307" s="101"/>
      <c r="S1307" s="101"/>
      <c r="T1307" s="101"/>
      <c r="U1307" s="101"/>
      <c r="V1307" s="101"/>
      <c r="W1307" s="101"/>
      <c r="X1307" s="101"/>
      <c r="Y1307" s="101"/>
      <c r="Z1307" s="101"/>
      <c r="AA1307" s="101"/>
      <c r="AB1307" s="101"/>
      <c r="AC1307" s="101"/>
      <c r="AD1307" s="101"/>
      <c r="AE1307" s="101"/>
      <c r="AF1307" s="101"/>
      <c r="AG1307" s="101"/>
      <c r="AH1307" s="101"/>
      <c r="AI1307" s="101"/>
      <c r="AJ1307" s="101"/>
      <c r="AK1307" s="101"/>
      <c r="AL1307" s="101"/>
      <c r="AM1307" s="101"/>
      <c r="AN1307" s="101"/>
      <c r="AO1307" s="101"/>
      <c r="AP1307" s="101"/>
      <c r="AQ1307" s="101"/>
      <c r="AR1307" s="101"/>
      <c r="AS1307" s="101"/>
      <c r="AT1307" s="101"/>
      <c r="AU1307" s="101"/>
      <c r="AV1307" s="101"/>
      <c r="AW1307" s="101"/>
      <c r="AX1307" s="101"/>
      <c r="AY1307" s="101"/>
      <c r="AZ1307" s="101"/>
      <c r="BA1307" s="101"/>
      <c r="BB1307" s="101"/>
      <c r="BC1307" s="101"/>
      <c r="BD1307" s="101"/>
      <c r="BE1307" s="101"/>
      <c r="BF1307" s="101"/>
      <c r="BG1307" s="101"/>
      <c r="BH1307" s="101"/>
      <c r="BI1307" s="101"/>
      <c r="BJ1307" s="101"/>
      <c r="BK1307" s="101"/>
      <c r="BL1307" s="101"/>
      <c r="BM1307" s="101"/>
      <c r="BN1307" s="101"/>
      <c r="BO1307" s="101"/>
      <c r="BP1307" s="101"/>
      <c r="BQ1307" s="101"/>
      <c r="BR1307" s="101"/>
      <c r="BS1307" s="101"/>
      <c r="BT1307" s="101"/>
      <c r="BU1307" s="101"/>
      <c r="BV1307" s="101"/>
      <c r="BW1307" s="101"/>
      <c r="BX1307" s="101"/>
      <c r="BY1307" s="101"/>
      <c r="BZ1307" s="101"/>
      <c r="CA1307" s="101"/>
      <c r="CB1307" s="101"/>
      <c r="CC1307" s="101"/>
      <c r="CD1307" s="101"/>
      <c r="CE1307" s="101"/>
      <c r="CF1307" s="101"/>
      <c r="CG1307" s="101"/>
      <c r="CH1307" s="101"/>
      <c r="CI1307" s="101"/>
      <c r="CJ1307" s="101"/>
      <c r="CK1307" s="101"/>
      <c r="CL1307" s="101"/>
      <c r="CM1307" s="101"/>
      <c r="CN1307" s="101"/>
      <c r="CO1307" s="101"/>
      <c r="CP1307" s="101"/>
      <c r="CQ1307" s="101"/>
      <c r="CR1307" s="101"/>
      <c r="CS1307" s="101"/>
      <c r="CT1307" s="101"/>
      <c r="CU1307" s="101"/>
      <c r="CV1307" s="101"/>
      <c r="CW1307" s="101"/>
      <c r="CX1307" s="101"/>
      <c r="CY1307" s="101"/>
      <c r="CZ1307" s="101"/>
      <c r="DA1307" s="101"/>
      <c r="DB1307" s="101"/>
      <c r="DC1307" s="101"/>
      <c r="DD1307" s="101"/>
      <c r="DE1307" s="101"/>
      <c r="DF1307" s="101"/>
      <c r="DG1307" s="101"/>
      <c r="DH1307" s="101"/>
      <c r="DI1307" s="101"/>
      <c r="DJ1307" s="101"/>
      <c r="DK1307" s="101"/>
      <c r="DL1307" s="101"/>
      <c r="DM1307" s="101"/>
      <c r="DN1307" s="101"/>
      <c r="DO1307" s="101"/>
      <c r="DP1307" s="101"/>
      <c r="DQ1307" s="101"/>
      <c r="DR1307" s="101"/>
      <c r="DS1307" s="101"/>
      <c r="DT1307" s="101"/>
      <c r="DU1307" s="101"/>
      <c r="DV1307" s="101"/>
      <c r="DW1307" s="101"/>
      <c r="DX1307" s="101"/>
      <c r="DY1307" s="101"/>
      <c r="DZ1307" s="101"/>
      <c r="EA1307" s="101"/>
      <c r="EB1307" s="101"/>
      <c r="EC1307" s="101"/>
      <c r="ED1307" s="101"/>
      <c r="EE1307" s="101"/>
      <c r="EF1307" s="101"/>
      <c r="EG1307" s="101"/>
      <c r="EH1307" s="101"/>
      <c r="EI1307" s="101"/>
      <c r="EJ1307" s="101"/>
      <c r="EK1307" s="101"/>
      <c r="EL1307" s="101"/>
      <c r="EM1307" s="101"/>
      <c r="EN1307" s="101"/>
      <c r="EO1307" s="101"/>
      <c r="EP1307" s="101"/>
      <c r="EQ1307" s="101"/>
      <c r="ER1307" s="101"/>
      <c r="ES1307" s="101"/>
      <c r="ET1307" s="101"/>
      <c r="EU1307" s="101"/>
      <c r="EV1307" s="101"/>
      <c r="EW1307" s="101"/>
      <c r="EX1307" s="101"/>
      <c r="EY1307" s="101"/>
      <c r="EZ1307" s="101"/>
      <c r="FA1307" s="101"/>
      <c r="FB1307" s="101"/>
      <c r="FC1307" s="101"/>
      <c r="FD1307" s="101"/>
      <c r="FE1307" s="101"/>
      <c r="FF1307" s="101"/>
      <c r="FG1307" s="101"/>
      <c r="FH1307" s="101"/>
      <c r="FI1307" s="101"/>
      <c r="FJ1307" s="101"/>
      <c r="FK1307" s="101"/>
      <c r="FL1307" s="101"/>
      <c r="FM1307" s="101"/>
      <c r="FN1307" s="101"/>
      <c r="FO1307" s="101"/>
      <c r="FP1307" s="101"/>
      <c r="FQ1307" s="101"/>
      <c r="FR1307" s="101"/>
      <c r="FS1307" s="101"/>
      <c r="FT1307" s="101"/>
      <c r="FU1307" s="101"/>
      <c r="FV1307" s="101"/>
      <c r="FW1307" s="101"/>
      <c r="FX1307" s="101"/>
      <c r="FY1307" s="101"/>
      <c r="FZ1307" s="101"/>
      <c r="GA1307" s="101"/>
      <c r="GB1307" s="101"/>
      <c r="GC1307" s="101"/>
      <c r="GD1307" s="101"/>
      <c r="GE1307" s="101"/>
      <c r="GF1307" s="101"/>
      <c r="GG1307" s="101"/>
      <c r="GH1307" s="101"/>
      <c r="GI1307" s="101"/>
      <c r="GJ1307" s="101"/>
      <c r="GK1307" s="101"/>
      <c r="GL1307" s="101"/>
      <c r="GM1307" s="101"/>
      <c r="GN1307" s="101"/>
      <c r="GO1307" s="101"/>
      <c r="GP1307" s="101"/>
      <c r="GQ1307" s="101"/>
      <c r="GR1307" s="101"/>
      <c r="GS1307" s="101"/>
      <c r="GT1307" s="101"/>
      <c r="GU1307" s="101"/>
      <c r="GV1307" s="101"/>
      <c r="GW1307" s="101"/>
      <c r="GX1307" s="101"/>
      <c r="GY1307" s="101"/>
      <c r="GZ1307" s="101"/>
      <c r="HA1307" s="101"/>
      <c r="HB1307" s="101"/>
      <c r="HC1307" s="101"/>
      <c r="HD1307" s="101"/>
      <c r="HE1307" s="101"/>
      <c r="HF1307" s="101"/>
      <c r="HG1307" s="101"/>
      <c r="HH1307" s="101"/>
      <c r="HI1307" s="101"/>
      <c r="HJ1307" s="101"/>
      <c r="HK1307" s="101"/>
      <c r="HL1307" s="101"/>
      <c r="HM1307" s="101"/>
      <c r="HN1307" s="101"/>
      <c r="HO1307" s="101"/>
      <c r="HP1307" s="101"/>
      <c r="HQ1307" s="101"/>
      <c r="HR1307" s="101"/>
      <c r="HS1307" s="101"/>
      <c r="HT1307" s="101"/>
      <c r="HU1307" s="101"/>
      <c r="HV1307" s="101"/>
      <c r="HW1307" s="101"/>
      <c r="HX1307" s="101"/>
      <c r="HY1307" s="101"/>
      <c r="HZ1307" s="101"/>
      <c r="IA1307" s="101"/>
      <c r="IB1307" s="101"/>
      <c r="IC1307" s="101"/>
      <c r="ID1307" s="101"/>
      <c r="IE1307" s="101"/>
      <c r="IF1307" s="101"/>
      <c r="IG1307" s="101"/>
      <c r="IH1307" s="101"/>
      <c r="II1307" s="101"/>
      <c r="IJ1307" s="101"/>
      <c r="IK1307" s="101"/>
      <c r="IL1307" s="101"/>
      <c r="IM1307" s="101"/>
      <c r="IN1307" s="101"/>
      <c r="IO1307" s="101"/>
      <c r="IP1307" s="101"/>
      <c r="IQ1307" s="101"/>
      <c r="IR1307" s="101"/>
      <c r="IS1307" s="101"/>
      <c r="IT1307" s="101"/>
      <c r="IU1307" s="101"/>
      <c r="IV1307" s="101"/>
      <c r="IW1307" s="101"/>
      <c r="IX1307" s="101"/>
      <c r="IY1307" s="101"/>
      <c r="IZ1307" s="101"/>
      <c r="JA1307" s="101"/>
      <c r="JB1307" s="101"/>
      <c r="JC1307" s="101"/>
      <c r="JD1307" s="101"/>
      <c r="JE1307" s="101"/>
      <c r="JF1307" s="101"/>
      <c r="JG1307" s="101"/>
      <c r="JH1307" s="101"/>
      <c r="JI1307" s="101"/>
      <c r="JJ1307" s="101"/>
      <c r="JK1307" s="101"/>
      <c r="JL1307" s="101"/>
      <c r="JM1307" s="101"/>
      <c r="JN1307" s="101"/>
      <c r="JO1307" s="101"/>
      <c r="JP1307" s="101"/>
      <c r="JQ1307" s="101"/>
      <c r="JR1307" s="101"/>
      <c r="JS1307" s="101"/>
      <c r="JT1307" s="101"/>
      <c r="JU1307" s="101"/>
      <c r="JV1307" s="101"/>
      <c r="JW1307" s="101"/>
      <c r="JX1307" s="101"/>
      <c r="JY1307" s="101"/>
      <c r="JZ1307" s="101"/>
      <c r="KA1307" s="101"/>
      <c r="KB1307" s="101"/>
      <c r="KC1307" s="101"/>
      <c r="KD1307" s="101"/>
      <c r="KE1307" s="101"/>
      <c r="KF1307" s="101"/>
      <c r="KG1307" s="101"/>
      <c r="KH1307" s="101"/>
      <c r="KI1307" s="101"/>
      <c r="KJ1307" s="101"/>
      <c r="KK1307" s="101"/>
      <c r="KL1307" s="101"/>
      <c r="KM1307" s="101"/>
      <c r="KN1307" s="101"/>
      <c r="KO1307" s="101"/>
      <c r="KP1307" s="101"/>
      <c r="KQ1307" s="101"/>
      <c r="KR1307" s="101"/>
      <c r="KS1307" s="101"/>
      <c r="KT1307" s="101"/>
      <c r="KU1307" s="101"/>
      <c r="KV1307" s="101"/>
      <c r="KW1307" s="101"/>
      <c r="KX1307" s="101"/>
      <c r="KY1307" s="101"/>
      <c r="KZ1307" s="101"/>
      <c r="LA1307" s="101"/>
      <c r="LB1307" s="101"/>
      <c r="LC1307" s="101"/>
      <c r="LD1307" s="101"/>
      <c r="LE1307" s="101"/>
      <c r="LF1307" s="101"/>
      <c r="LG1307" s="101"/>
      <c r="LH1307" s="101"/>
      <c r="LI1307" s="101"/>
      <c r="LJ1307" s="101"/>
      <c r="LK1307" s="101"/>
      <c r="LL1307" s="101"/>
      <c r="LM1307" s="101"/>
      <c r="LN1307" s="101"/>
      <c r="LO1307" s="101"/>
      <c r="LP1307" s="101"/>
      <c r="LQ1307" s="101"/>
      <c r="LR1307" s="101"/>
      <c r="LS1307" s="101"/>
      <c r="LT1307" s="101"/>
      <c r="LU1307" s="101"/>
      <c r="LV1307" s="101"/>
      <c r="LW1307" s="101"/>
      <c r="LX1307" s="101"/>
      <c r="LY1307" s="101"/>
      <c r="LZ1307" s="101"/>
      <c r="MA1307" s="101"/>
      <c r="MB1307" s="101"/>
      <c r="MC1307" s="101"/>
      <c r="MD1307" s="101"/>
      <c r="ME1307" s="101"/>
      <c r="MF1307" s="101"/>
      <c r="MG1307" s="101"/>
      <c r="MH1307" s="101"/>
      <c r="MI1307" s="101"/>
      <c r="MJ1307" s="101"/>
      <c r="MK1307" s="101"/>
      <c r="ML1307" s="101"/>
      <c r="MM1307" s="101"/>
      <c r="MN1307" s="101"/>
      <c r="MO1307" s="101"/>
      <c r="MP1307" s="101"/>
      <c r="MQ1307" s="101"/>
      <c r="MR1307" s="101"/>
      <c r="MS1307" s="101"/>
      <c r="MT1307" s="101"/>
      <c r="MU1307" s="101"/>
      <c r="MV1307" s="101"/>
      <c r="MW1307" s="101"/>
      <c r="MX1307" s="101"/>
      <c r="MY1307" s="101"/>
      <c r="MZ1307" s="101"/>
      <c r="NA1307" s="101"/>
      <c r="NB1307" s="101"/>
      <c r="NC1307" s="101"/>
      <c r="ND1307" s="101"/>
      <c r="NE1307" s="101"/>
      <c r="NF1307" s="101"/>
      <c r="NG1307" s="101"/>
      <c r="NH1307" s="101"/>
      <c r="NI1307" s="101"/>
      <c r="NJ1307" s="101"/>
      <c r="NK1307" s="101"/>
      <c r="NL1307" s="101"/>
      <c r="NM1307" s="101"/>
      <c r="NN1307" s="101"/>
      <c r="NO1307" s="101"/>
      <c r="NP1307" s="101"/>
      <c r="NQ1307" s="101"/>
      <c r="NR1307" s="101"/>
      <c r="NS1307" s="101"/>
      <c r="NT1307" s="101"/>
      <c r="NU1307" s="101"/>
      <c r="NV1307" s="101"/>
      <c r="NW1307" s="101"/>
      <c r="NX1307" s="101"/>
      <c r="NY1307" s="101"/>
      <c r="NZ1307" s="101"/>
      <c r="OA1307" s="101"/>
      <c r="OB1307" s="101"/>
      <c r="OC1307" s="101"/>
      <c r="OD1307" s="101"/>
      <c r="OE1307" s="101"/>
      <c r="OF1307" s="101"/>
      <c r="OG1307" s="101"/>
      <c r="OH1307" s="101"/>
      <c r="OI1307" s="101"/>
      <c r="OJ1307" s="101"/>
      <c r="OK1307" s="101"/>
      <c r="OL1307" s="101"/>
      <c r="OM1307" s="101"/>
      <c r="ON1307" s="101"/>
      <c r="OO1307" s="101"/>
      <c r="OP1307" s="101"/>
      <c r="OQ1307" s="101"/>
      <c r="OR1307" s="101"/>
      <c r="OS1307" s="101"/>
      <c r="OT1307" s="101"/>
      <c r="OU1307" s="101"/>
      <c r="OV1307" s="101"/>
      <c r="OW1307" s="101"/>
      <c r="OX1307" s="101"/>
      <c r="OY1307" s="101"/>
      <c r="OZ1307" s="101"/>
      <c r="PA1307" s="101"/>
      <c r="PB1307" s="101"/>
      <c r="PC1307" s="101"/>
      <c r="PD1307" s="101"/>
      <c r="PE1307" s="101"/>
      <c r="PF1307" s="101"/>
      <c r="PG1307" s="101"/>
      <c r="PH1307" s="101"/>
      <c r="PI1307" s="101"/>
      <c r="PJ1307" s="101"/>
      <c r="PK1307" s="101"/>
      <c r="PL1307" s="101"/>
      <c r="PM1307" s="101"/>
      <c r="PN1307" s="101"/>
      <c r="PO1307" s="101"/>
      <c r="PP1307" s="101"/>
      <c r="PQ1307" s="101"/>
      <c r="PR1307" s="101"/>
      <c r="PS1307" s="101"/>
      <c r="PT1307" s="101"/>
      <c r="PU1307" s="101"/>
      <c r="PV1307" s="101"/>
      <c r="PW1307" s="101"/>
      <c r="PX1307" s="101"/>
      <c r="PY1307" s="101"/>
      <c r="PZ1307" s="101"/>
      <c r="QA1307" s="101"/>
      <c r="QB1307" s="101"/>
      <c r="QC1307" s="101"/>
      <c r="QD1307" s="101"/>
      <c r="QE1307" s="101"/>
      <c r="QF1307" s="101"/>
      <c r="QG1307" s="101"/>
      <c r="QH1307" s="101"/>
      <c r="QI1307" s="101"/>
      <c r="QJ1307" s="101"/>
      <c r="QK1307" s="101"/>
      <c r="QL1307" s="101"/>
      <c r="QM1307" s="101"/>
      <c r="QN1307" s="101"/>
      <c r="QO1307" s="101"/>
      <c r="QP1307" s="101"/>
      <c r="QQ1307" s="101"/>
      <c r="QR1307" s="101"/>
      <c r="QS1307" s="101"/>
      <c r="QT1307" s="101"/>
      <c r="QU1307" s="101"/>
      <c r="QV1307" s="101"/>
      <c r="QW1307" s="101"/>
      <c r="QX1307" s="101"/>
      <c r="QY1307" s="101"/>
      <c r="QZ1307" s="101"/>
      <c r="RA1307" s="101"/>
      <c r="RB1307" s="101"/>
      <c r="RC1307" s="101"/>
      <c r="RD1307" s="101"/>
      <c r="RE1307" s="101"/>
      <c r="RF1307" s="101"/>
      <c r="RG1307" s="101"/>
      <c r="RH1307" s="101"/>
      <c r="RI1307" s="101"/>
      <c r="RJ1307" s="101"/>
      <c r="RK1307" s="101"/>
      <c r="RL1307" s="101"/>
      <c r="RM1307" s="101"/>
      <c r="RN1307" s="101"/>
      <c r="RO1307" s="101"/>
      <c r="RP1307" s="101"/>
      <c r="RQ1307" s="101"/>
      <c r="RR1307" s="101"/>
      <c r="RS1307" s="101"/>
      <c r="RT1307" s="101"/>
      <c r="RU1307" s="101"/>
      <c r="RV1307" s="101"/>
      <c r="RW1307" s="101"/>
      <c r="RX1307" s="101"/>
      <c r="RY1307" s="101"/>
      <c r="RZ1307" s="101"/>
      <c r="SA1307" s="101"/>
      <c r="SB1307" s="101"/>
      <c r="SC1307" s="101"/>
      <c r="SD1307" s="101"/>
      <c r="SE1307" s="101"/>
      <c r="SF1307" s="101"/>
      <c r="SG1307" s="101"/>
      <c r="SH1307" s="101"/>
      <c r="SI1307" s="101"/>
      <c r="SJ1307" s="101"/>
      <c r="SK1307" s="101"/>
      <c r="SL1307" s="101"/>
      <c r="SM1307" s="101"/>
      <c r="SN1307" s="101"/>
      <c r="SO1307" s="101"/>
      <c r="SP1307" s="101"/>
      <c r="SQ1307" s="101"/>
      <c r="SR1307" s="101"/>
      <c r="SS1307" s="101"/>
      <c r="ST1307" s="101"/>
      <c r="SU1307" s="101"/>
      <c r="SV1307" s="101"/>
      <c r="SW1307" s="101"/>
      <c r="SX1307" s="101"/>
      <c r="SY1307" s="101"/>
      <c r="SZ1307" s="101"/>
      <c r="TA1307" s="101"/>
      <c r="TB1307" s="101"/>
      <c r="TC1307" s="101"/>
      <c r="TD1307" s="101"/>
      <c r="TE1307" s="101"/>
      <c r="TF1307" s="101"/>
      <c r="TG1307" s="101"/>
      <c r="TH1307" s="101"/>
      <c r="TI1307" s="101"/>
      <c r="TJ1307" s="101"/>
      <c r="TK1307" s="101"/>
      <c r="TL1307" s="101"/>
      <c r="TM1307" s="101"/>
      <c r="TN1307" s="101"/>
      <c r="TO1307" s="101"/>
      <c r="TP1307" s="101"/>
      <c r="TQ1307" s="101"/>
      <c r="TR1307" s="101"/>
      <c r="TS1307" s="101"/>
      <c r="TT1307" s="101"/>
      <c r="TU1307" s="101"/>
      <c r="TV1307" s="101"/>
      <c r="TW1307" s="101"/>
      <c r="TX1307" s="101"/>
      <c r="TY1307" s="101"/>
      <c r="TZ1307" s="101"/>
      <c r="UA1307" s="101"/>
      <c r="UB1307" s="101"/>
      <c r="UC1307" s="101"/>
      <c r="UD1307" s="101"/>
      <c r="UE1307" s="101"/>
      <c r="UF1307" s="101"/>
      <c r="UG1307" s="101"/>
      <c r="UH1307" s="101"/>
      <c r="UI1307" s="101"/>
      <c r="UJ1307" s="101"/>
      <c r="UK1307" s="101"/>
      <c r="UL1307" s="101"/>
      <c r="UM1307" s="101"/>
      <c r="UN1307" s="101"/>
      <c r="UO1307" s="101"/>
      <c r="UP1307" s="101"/>
      <c r="UQ1307" s="101"/>
      <c r="UR1307" s="101"/>
      <c r="US1307" s="101"/>
      <c r="UT1307" s="101"/>
      <c r="UU1307" s="101"/>
      <c r="UV1307" s="101"/>
      <c r="UW1307" s="101"/>
      <c r="UX1307" s="101"/>
      <c r="UY1307" s="101"/>
      <c r="UZ1307" s="101"/>
      <c r="VA1307" s="101"/>
      <c r="VB1307" s="101"/>
      <c r="VC1307" s="101"/>
      <c r="VD1307" s="101"/>
      <c r="VE1307" s="101"/>
      <c r="VF1307" s="101"/>
      <c r="VG1307" s="101"/>
      <c r="VH1307" s="101"/>
      <c r="VI1307" s="101"/>
      <c r="VJ1307" s="101"/>
      <c r="VK1307" s="101"/>
      <c r="VL1307" s="101"/>
      <c r="VM1307" s="101"/>
      <c r="VN1307" s="101"/>
      <c r="VO1307" s="101"/>
      <c r="VP1307" s="101"/>
      <c r="VQ1307" s="101"/>
      <c r="VR1307" s="101"/>
      <c r="VS1307" s="101"/>
      <c r="VT1307" s="101"/>
      <c r="VU1307" s="101"/>
      <c r="VV1307" s="101"/>
      <c r="VW1307" s="101"/>
      <c r="VX1307" s="101"/>
      <c r="VY1307" s="101"/>
      <c r="VZ1307" s="101"/>
      <c r="WA1307" s="101"/>
      <c r="WB1307" s="101"/>
      <c r="WC1307" s="101"/>
      <c r="WD1307" s="101"/>
      <c r="WE1307" s="101"/>
      <c r="WF1307" s="101"/>
      <c r="WG1307" s="101"/>
      <c r="WH1307" s="101"/>
      <c r="WI1307" s="101"/>
      <c r="WJ1307" s="101"/>
      <c r="WK1307" s="101"/>
      <c r="WL1307" s="101"/>
      <c r="WM1307" s="101"/>
      <c r="WN1307" s="101"/>
      <c r="WO1307" s="101"/>
      <c r="WP1307" s="101"/>
      <c r="WQ1307" s="101"/>
      <c r="WR1307" s="101"/>
      <c r="WS1307" s="101"/>
      <c r="WT1307" s="101"/>
      <c r="WU1307" s="101"/>
      <c r="WV1307" s="101"/>
      <c r="WW1307" s="101"/>
      <c r="WX1307" s="101"/>
      <c r="WY1307" s="101"/>
      <c r="WZ1307" s="101"/>
      <c r="XA1307" s="101"/>
      <c r="XB1307" s="101"/>
      <c r="XC1307" s="101"/>
      <c r="XD1307" s="101"/>
      <c r="XE1307" s="101"/>
      <c r="XF1307" s="101"/>
      <c r="XG1307" s="101"/>
      <c r="XH1307" s="101"/>
      <c r="XI1307" s="101"/>
      <c r="XJ1307" s="101"/>
      <c r="XK1307" s="101"/>
      <c r="XL1307" s="101"/>
      <c r="XM1307" s="101"/>
      <c r="XN1307" s="101"/>
      <c r="XO1307" s="101"/>
      <c r="XP1307" s="101"/>
      <c r="XQ1307" s="101"/>
      <c r="XR1307" s="101"/>
      <c r="XS1307" s="101"/>
      <c r="XT1307" s="101"/>
      <c r="XU1307" s="101"/>
      <c r="XV1307" s="101"/>
      <c r="XW1307" s="101"/>
      <c r="XX1307" s="101"/>
      <c r="XY1307" s="101"/>
      <c r="XZ1307" s="101"/>
      <c r="YA1307" s="101"/>
      <c r="YB1307" s="101"/>
      <c r="YC1307" s="101"/>
      <c r="YD1307" s="101"/>
      <c r="YE1307" s="101"/>
      <c r="YF1307" s="101"/>
      <c r="YG1307" s="101"/>
      <c r="YH1307" s="101"/>
      <c r="YI1307" s="101"/>
      <c r="YJ1307" s="101"/>
      <c r="YK1307" s="101"/>
      <c r="YL1307" s="101"/>
      <c r="YM1307" s="101"/>
      <c r="YN1307" s="101"/>
      <c r="YO1307" s="101"/>
      <c r="YP1307" s="101"/>
      <c r="YQ1307" s="101"/>
      <c r="YR1307" s="101"/>
      <c r="YS1307" s="101"/>
      <c r="YT1307" s="101"/>
      <c r="YU1307" s="101"/>
      <c r="YV1307" s="101"/>
      <c r="YW1307" s="101"/>
      <c r="YX1307" s="101"/>
      <c r="YY1307" s="101"/>
      <c r="YZ1307" s="101"/>
      <c r="ZA1307" s="101"/>
      <c r="ZB1307" s="101"/>
      <c r="ZC1307" s="101"/>
      <c r="ZD1307" s="101"/>
      <c r="ZE1307" s="101"/>
      <c r="ZF1307" s="101"/>
      <c r="ZG1307" s="101"/>
    </row>
    <row r="1308" spans="1:683" s="69" customFormat="1" ht="24">
      <c r="A1308" s="42" t="s">
        <v>228</v>
      </c>
      <c r="B1308" s="265"/>
      <c r="C1308" s="64" t="s">
        <v>127</v>
      </c>
      <c r="D1308" s="316"/>
      <c r="E1308" s="317"/>
      <c r="F1308" s="65"/>
      <c r="G1308" s="65"/>
      <c r="H1308" s="65"/>
      <c r="I1308" s="102"/>
      <c r="J1308" s="102"/>
      <c r="K1308" s="102"/>
      <c r="L1308" s="98" t="s">
        <v>216</v>
      </c>
      <c r="M1308" s="98" t="s">
        <v>216</v>
      </c>
      <c r="N1308" s="98" t="s">
        <v>216</v>
      </c>
      <c r="O1308" s="65">
        <f>O1278+O1288+O1298</f>
        <v>20939772</v>
      </c>
      <c r="P1308" s="65">
        <f t="shared" ref="P1308:T1308" si="2413">P1278+P1288+P1298</f>
        <v>21331066</v>
      </c>
      <c r="Q1308" s="65">
        <f t="shared" si="2413"/>
        <v>21678171</v>
      </c>
      <c r="R1308" s="65">
        <f t="shared" si="2413"/>
        <v>2396501.27</v>
      </c>
      <c r="S1308" s="65">
        <f t="shared" si="2413"/>
        <v>2411019.83</v>
      </c>
      <c r="T1308" s="65">
        <f t="shared" si="2413"/>
        <v>2428995.19</v>
      </c>
      <c r="U1308" s="98" t="s">
        <v>216</v>
      </c>
      <c r="V1308" s="98" t="s">
        <v>216</v>
      </c>
      <c r="W1308" s="98" t="s">
        <v>216</v>
      </c>
      <c r="X1308" s="98" t="s">
        <v>216</v>
      </c>
      <c r="Y1308" s="98" t="s">
        <v>216</v>
      </c>
      <c r="Z1308" s="98" t="s">
        <v>216</v>
      </c>
      <c r="AA1308" s="98" t="s">
        <v>216</v>
      </c>
      <c r="AB1308" s="98" t="s">
        <v>216</v>
      </c>
      <c r="AC1308" s="98" t="s">
        <v>216</v>
      </c>
      <c r="AD1308" s="98" t="s">
        <v>216</v>
      </c>
      <c r="AE1308" s="98" t="s">
        <v>216</v>
      </c>
      <c r="AF1308" s="98" t="s">
        <v>216</v>
      </c>
      <c r="AG1308" s="98" t="s">
        <v>216</v>
      </c>
      <c r="AH1308" s="98" t="s">
        <v>216</v>
      </c>
      <c r="AI1308" s="98" t="s">
        <v>216</v>
      </c>
      <c r="AJ1308" s="65">
        <f t="shared" ref="AJ1308:AO1308" si="2414">AJ1278+AJ1288+AJ1298</f>
        <v>34783610</v>
      </c>
      <c r="AK1308" s="65">
        <f t="shared" si="2414"/>
        <v>35295029</v>
      </c>
      <c r="AL1308" s="65">
        <f t="shared" si="2414"/>
        <v>35777552</v>
      </c>
      <c r="AM1308" s="65">
        <f t="shared" si="2414"/>
        <v>4389126.22</v>
      </c>
      <c r="AN1308" s="65">
        <f t="shared" si="2414"/>
        <v>4417975.5999999996</v>
      </c>
      <c r="AO1308" s="65">
        <f t="shared" si="2414"/>
        <v>4453693.88</v>
      </c>
      <c r="AP1308" s="98" t="s">
        <v>216</v>
      </c>
      <c r="AQ1308" s="98" t="s">
        <v>216</v>
      </c>
      <c r="AR1308" s="98" t="s">
        <v>216</v>
      </c>
      <c r="AS1308" s="98" t="s">
        <v>216</v>
      </c>
      <c r="AT1308" s="98" t="s">
        <v>216</v>
      </c>
      <c r="AU1308" s="98" t="s">
        <v>216</v>
      </c>
      <c r="AV1308" s="98" t="s">
        <v>216</v>
      </c>
      <c r="AW1308" s="98" t="s">
        <v>216</v>
      </c>
      <c r="AX1308" s="98" t="s">
        <v>216</v>
      </c>
      <c r="AY1308" s="98" t="s">
        <v>216</v>
      </c>
      <c r="AZ1308" s="98" t="s">
        <v>216</v>
      </c>
      <c r="BA1308" s="98" t="s">
        <v>216</v>
      </c>
      <c r="BB1308" s="98" t="s">
        <v>216</v>
      </c>
      <c r="BC1308" s="98" t="s">
        <v>216</v>
      </c>
      <c r="BD1308" s="98" t="s">
        <v>216</v>
      </c>
      <c r="BE1308" s="65">
        <f t="shared" ref="BE1308:BJ1308" si="2415">BE1278+BE1288+BE1298</f>
        <v>27083693</v>
      </c>
      <c r="BF1308" s="65">
        <f t="shared" si="2415"/>
        <v>27834979</v>
      </c>
      <c r="BG1308" s="65">
        <f t="shared" si="2415"/>
        <v>28449321</v>
      </c>
      <c r="BH1308" s="65">
        <f t="shared" si="2415"/>
        <v>3021623.31</v>
      </c>
      <c r="BI1308" s="65">
        <f t="shared" si="2415"/>
        <v>3037831.53</v>
      </c>
      <c r="BJ1308" s="65">
        <f t="shared" si="2415"/>
        <v>3057898.85</v>
      </c>
      <c r="BK1308" s="98" t="s">
        <v>216</v>
      </c>
      <c r="BL1308" s="98" t="s">
        <v>216</v>
      </c>
      <c r="BM1308" s="98" t="s">
        <v>216</v>
      </c>
      <c r="BN1308" s="98" t="s">
        <v>216</v>
      </c>
      <c r="BO1308" s="98" t="s">
        <v>216</v>
      </c>
      <c r="BP1308" s="98" t="s">
        <v>216</v>
      </c>
      <c r="BQ1308" s="98" t="s">
        <v>216</v>
      </c>
      <c r="BR1308" s="98" t="s">
        <v>216</v>
      </c>
      <c r="BS1308" s="98" t="s">
        <v>216</v>
      </c>
      <c r="BT1308" s="98" t="s">
        <v>216</v>
      </c>
      <c r="BU1308" s="98" t="s">
        <v>216</v>
      </c>
      <c r="BV1308" s="98" t="s">
        <v>216</v>
      </c>
      <c r="BW1308" s="98" t="s">
        <v>216</v>
      </c>
      <c r="BX1308" s="98" t="s">
        <v>216</v>
      </c>
      <c r="BY1308" s="98" t="s">
        <v>216</v>
      </c>
      <c r="BZ1308" s="65">
        <f t="shared" ref="BZ1308:CE1308" si="2416">BZ1278+BZ1288+BZ1298</f>
        <v>21102527</v>
      </c>
      <c r="CA1308" s="65">
        <f t="shared" si="2416"/>
        <v>21385748</v>
      </c>
      <c r="CB1308" s="65">
        <f t="shared" si="2416"/>
        <v>21659357</v>
      </c>
      <c r="CC1308" s="65">
        <f t="shared" si="2416"/>
        <v>2694809.8</v>
      </c>
      <c r="CD1308" s="65">
        <f t="shared" si="2416"/>
        <v>2713978.18</v>
      </c>
      <c r="CE1308" s="65">
        <f t="shared" si="2416"/>
        <v>2737710.46</v>
      </c>
      <c r="CF1308" s="98" t="s">
        <v>216</v>
      </c>
      <c r="CG1308" s="98" t="s">
        <v>216</v>
      </c>
      <c r="CH1308" s="98" t="s">
        <v>216</v>
      </c>
      <c r="CI1308" s="98" t="s">
        <v>216</v>
      </c>
      <c r="CJ1308" s="98" t="s">
        <v>216</v>
      </c>
      <c r="CK1308" s="98" t="s">
        <v>216</v>
      </c>
      <c r="CL1308" s="98" t="s">
        <v>216</v>
      </c>
      <c r="CM1308" s="98" t="s">
        <v>216</v>
      </c>
      <c r="CN1308" s="98" t="s">
        <v>216</v>
      </c>
      <c r="CO1308" s="98" t="s">
        <v>216</v>
      </c>
      <c r="CP1308" s="98" t="s">
        <v>216</v>
      </c>
      <c r="CQ1308" s="98" t="s">
        <v>216</v>
      </c>
      <c r="CR1308" s="98" t="s">
        <v>216</v>
      </c>
      <c r="CS1308" s="98" t="s">
        <v>216</v>
      </c>
      <c r="CT1308" s="98" t="s">
        <v>216</v>
      </c>
      <c r="CU1308" s="65">
        <f t="shared" ref="CU1308:CZ1308" si="2417">CU1278+CU1288+CU1298</f>
        <v>33718053</v>
      </c>
      <c r="CV1308" s="65">
        <f t="shared" si="2417"/>
        <v>34129953</v>
      </c>
      <c r="CW1308" s="65">
        <f t="shared" si="2417"/>
        <v>34539429</v>
      </c>
      <c r="CX1308" s="65">
        <f t="shared" si="2417"/>
        <v>3919088.66</v>
      </c>
      <c r="CY1308" s="65">
        <f t="shared" si="2417"/>
        <v>3945747.74</v>
      </c>
      <c r="CZ1308" s="65">
        <f t="shared" si="2417"/>
        <v>3978754.22</v>
      </c>
      <c r="DA1308" s="98" t="s">
        <v>216</v>
      </c>
      <c r="DB1308" s="98" t="s">
        <v>216</v>
      </c>
      <c r="DC1308" s="98" t="s">
        <v>216</v>
      </c>
      <c r="DD1308" s="98" t="s">
        <v>216</v>
      </c>
      <c r="DE1308" s="98" t="s">
        <v>216</v>
      </c>
      <c r="DF1308" s="98" t="s">
        <v>216</v>
      </c>
      <c r="DG1308" s="98" t="s">
        <v>216</v>
      </c>
      <c r="DH1308" s="98" t="s">
        <v>216</v>
      </c>
      <c r="DI1308" s="98" t="s">
        <v>216</v>
      </c>
      <c r="DJ1308" s="98" t="s">
        <v>216</v>
      </c>
      <c r="DK1308" s="98" t="s">
        <v>216</v>
      </c>
      <c r="DL1308" s="98" t="s">
        <v>216</v>
      </c>
      <c r="DM1308" s="98" t="s">
        <v>216</v>
      </c>
      <c r="DN1308" s="98" t="s">
        <v>216</v>
      </c>
      <c r="DO1308" s="98" t="s">
        <v>216</v>
      </c>
      <c r="DP1308" s="65">
        <f t="shared" ref="DP1308:DU1308" si="2418">DP1278+DP1288+DP1298</f>
        <v>22094344</v>
      </c>
      <c r="DQ1308" s="65">
        <f t="shared" si="2418"/>
        <v>22428657</v>
      </c>
      <c r="DR1308" s="65">
        <f t="shared" si="2418"/>
        <v>22742294</v>
      </c>
      <c r="DS1308" s="65">
        <f t="shared" si="2418"/>
        <v>3029509.07</v>
      </c>
      <c r="DT1308" s="65">
        <f t="shared" si="2418"/>
        <v>3051224.33</v>
      </c>
      <c r="DU1308" s="65">
        <f t="shared" si="2418"/>
        <v>3078109.89</v>
      </c>
      <c r="DV1308" s="98" t="s">
        <v>216</v>
      </c>
      <c r="DW1308" s="98" t="s">
        <v>216</v>
      </c>
      <c r="DX1308" s="98" t="s">
        <v>216</v>
      </c>
      <c r="DY1308" s="98" t="s">
        <v>216</v>
      </c>
      <c r="DZ1308" s="98" t="s">
        <v>216</v>
      </c>
      <c r="EA1308" s="98" t="s">
        <v>216</v>
      </c>
      <c r="EB1308" s="98" t="s">
        <v>216</v>
      </c>
      <c r="EC1308" s="98" t="s">
        <v>216</v>
      </c>
      <c r="ED1308" s="98" t="s">
        <v>216</v>
      </c>
      <c r="EE1308" s="98" t="s">
        <v>216</v>
      </c>
      <c r="EF1308" s="98" t="s">
        <v>216</v>
      </c>
      <c r="EG1308" s="98" t="s">
        <v>216</v>
      </c>
      <c r="EH1308" s="98" t="s">
        <v>216</v>
      </c>
      <c r="EI1308" s="98" t="s">
        <v>216</v>
      </c>
      <c r="EJ1308" s="98" t="s">
        <v>216</v>
      </c>
      <c r="EK1308" s="65">
        <f t="shared" ref="EK1308:EP1308" si="2419">EK1278+EK1288+EK1298</f>
        <v>22427918</v>
      </c>
      <c r="EL1308" s="65">
        <f t="shared" si="2419"/>
        <v>22775102</v>
      </c>
      <c r="EM1308" s="65">
        <f t="shared" si="2419"/>
        <v>23096630</v>
      </c>
      <c r="EN1308" s="65">
        <f t="shared" si="2419"/>
        <v>2677739.4</v>
      </c>
      <c r="EO1308" s="65">
        <f t="shared" si="2419"/>
        <v>2694385.68</v>
      </c>
      <c r="EP1308" s="65">
        <f t="shared" si="2419"/>
        <v>2714995.36</v>
      </c>
      <c r="EQ1308" s="98" t="s">
        <v>216</v>
      </c>
      <c r="ER1308" s="98" t="s">
        <v>216</v>
      </c>
      <c r="ES1308" s="98" t="s">
        <v>216</v>
      </c>
      <c r="ET1308" s="98" t="s">
        <v>216</v>
      </c>
      <c r="EU1308" s="98" t="s">
        <v>216</v>
      </c>
      <c r="EV1308" s="98" t="s">
        <v>216</v>
      </c>
      <c r="EW1308" s="98" t="s">
        <v>216</v>
      </c>
      <c r="EX1308" s="98" t="s">
        <v>216</v>
      </c>
      <c r="EY1308" s="98" t="s">
        <v>216</v>
      </c>
      <c r="EZ1308" s="98" t="s">
        <v>216</v>
      </c>
      <c r="FA1308" s="98" t="s">
        <v>216</v>
      </c>
      <c r="FB1308" s="98" t="s">
        <v>216</v>
      </c>
      <c r="FC1308" s="98" t="s">
        <v>216</v>
      </c>
      <c r="FD1308" s="98" t="s">
        <v>216</v>
      </c>
      <c r="FE1308" s="98" t="s">
        <v>216</v>
      </c>
      <c r="FF1308" s="65">
        <f t="shared" ref="FF1308:FK1308" si="2420">FF1278+FF1288+FF1298</f>
        <v>27225849</v>
      </c>
      <c r="FG1308" s="65">
        <f t="shared" si="2420"/>
        <v>27767261</v>
      </c>
      <c r="FH1308" s="65">
        <f t="shared" si="2420"/>
        <v>28242015</v>
      </c>
      <c r="FI1308" s="65">
        <f t="shared" si="2420"/>
        <v>3305961.74</v>
      </c>
      <c r="FJ1308" s="65">
        <f t="shared" si="2420"/>
        <v>3326800.88</v>
      </c>
      <c r="FK1308" s="65">
        <f t="shared" si="2420"/>
        <v>3352601.72</v>
      </c>
      <c r="FL1308" s="98" t="s">
        <v>216</v>
      </c>
      <c r="FM1308" s="98" t="s">
        <v>216</v>
      </c>
      <c r="FN1308" s="98" t="s">
        <v>216</v>
      </c>
      <c r="FO1308" s="98" t="s">
        <v>216</v>
      </c>
      <c r="FP1308" s="98" t="s">
        <v>216</v>
      </c>
      <c r="FQ1308" s="98" t="s">
        <v>216</v>
      </c>
      <c r="FR1308" s="98" t="s">
        <v>216</v>
      </c>
      <c r="FS1308" s="98" t="s">
        <v>216</v>
      </c>
      <c r="FT1308" s="98" t="s">
        <v>216</v>
      </c>
      <c r="FU1308" s="98" t="s">
        <v>216</v>
      </c>
      <c r="FV1308" s="98" t="s">
        <v>216</v>
      </c>
      <c r="FW1308" s="98" t="s">
        <v>216</v>
      </c>
      <c r="FX1308" s="98" t="s">
        <v>216</v>
      </c>
      <c r="FY1308" s="98" t="s">
        <v>216</v>
      </c>
      <c r="FZ1308" s="98" t="s">
        <v>216</v>
      </c>
      <c r="GA1308" s="65">
        <f t="shared" ref="GA1308:GF1308" si="2421">GA1278+GA1288+GA1298</f>
        <v>32515884</v>
      </c>
      <c r="GB1308" s="65">
        <f t="shared" si="2421"/>
        <v>33066186</v>
      </c>
      <c r="GC1308" s="65">
        <f t="shared" si="2421"/>
        <v>33565692</v>
      </c>
      <c r="GD1308" s="65">
        <f t="shared" si="2421"/>
        <v>3903956.44</v>
      </c>
      <c r="GE1308" s="65">
        <f t="shared" si="2421"/>
        <v>3927987.16</v>
      </c>
      <c r="GF1308" s="65">
        <f t="shared" si="2421"/>
        <v>3957739.48</v>
      </c>
      <c r="GG1308" s="98" t="s">
        <v>216</v>
      </c>
      <c r="GH1308" s="98" t="s">
        <v>216</v>
      </c>
      <c r="GI1308" s="98" t="s">
        <v>216</v>
      </c>
      <c r="GJ1308" s="98" t="s">
        <v>216</v>
      </c>
      <c r="GK1308" s="98" t="s">
        <v>216</v>
      </c>
      <c r="GL1308" s="98" t="s">
        <v>216</v>
      </c>
      <c r="GM1308" s="98" t="s">
        <v>216</v>
      </c>
      <c r="GN1308" s="98" t="s">
        <v>216</v>
      </c>
      <c r="GO1308" s="98" t="s">
        <v>216</v>
      </c>
      <c r="GP1308" s="98" t="s">
        <v>216</v>
      </c>
      <c r="GQ1308" s="98" t="s">
        <v>216</v>
      </c>
      <c r="GR1308" s="98" t="s">
        <v>216</v>
      </c>
      <c r="GS1308" s="98" t="s">
        <v>216</v>
      </c>
      <c r="GT1308" s="98" t="s">
        <v>216</v>
      </c>
      <c r="GU1308" s="98" t="s">
        <v>216</v>
      </c>
      <c r="GV1308" s="65">
        <f t="shared" ref="GV1308:HA1308" si="2422">GV1278+GV1288+GV1298</f>
        <v>29076705</v>
      </c>
      <c r="GW1308" s="65">
        <f t="shared" si="2422"/>
        <v>29408725</v>
      </c>
      <c r="GX1308" s="65">
        <f t="shared" si="2422"/>
        <v>29749497</v>
      </c>
      <c r="GY1308" s="65">
        <f t="shared" si="2422"/>
        <v>3177387.09</v>
      </c>
      <c r="GZ1308" s="65">
        <f t="shared" si="2422"/>
        <v>3197475.27</v>
      </c>
      <c r="HA1308" s="65">
        <f t="shared" si="2422"/>
        <v>3222346.35</v>
      </c>
      <c r="HB1308" s="98" t="s">
        <v>216</v>
      </c>
      <c r="HC1308" s="98" t="s">
        <v>216</v>
      </c>
      <c r="HD1308" s="98" t="s">
        <v>216</v>
      </c>
      <c r="HE1308" s="98" t="s">
        <v>216</v>
      </c>
      <c r="HF1308" s="98" t="s">
        <v>216</v>
      </c>
      <c r="HG1308" s="98" t="s">
        <v>216</v>
      </c>
      <c r="HH1308" s="98" t="s">
        <v>216</v>
      </c>
      <c r="HI1308" s="98" t="s">
        <v>216</v>
      </c>
      <c r="HJ1308" s="98" t="s">
        <v>216</v>
      </c>
      <c r="HK1308" s="98" t="s">
        <v>216</v>
      </c>
      <c r="HL1308" s="98" t="s">
        <v>216</v>
      </c>
      <c r="HM1308" s="98" t="s">
        <v>216</v>
      </c>
      <c r="HN1308" s="98" t="s">
        <v>216</v>
      </c>
      <c r="HO1308" s="98" t="s">
        <v>216</v>
      </c>
      <c r="HP1308" s="98" t="s">
        <v>216</v>
      </c>
      <c r="HQ1308" s="65">
        <f t="shared" ref="HQ1308:HV1308" si="2423">HQ1278+HQ1288+HQ1298</f>
        <v>26818525</v>
      </c>
      <c r="HR1308" s="65">
        <f t="shared" si="2423"/>
        <v>27346137</v>
      </c>
      <c r="HS1308" s="65">
        <f t="shared" si="2423"/>
        <v>27808961</v>
      </c>
      <c r="HT1308" s="65">
        <f t="shared" si="2423"/>
        <v>3437059.35</v>
      </c>
      <c r="HU1308" s="65">
        <f t="shared" si="2423"/>
        <v>3459775.89</v>
      </c>
      <c r="HV1308" s="65">
        <f t="shared" si="2423"/>
        <v>3487901.13</v>
      </c>
      <c r="HW1308" s="98" t="s">
        <v>216</v>
      </c>
      <c r="HX1308" s="98" t="s">
        <v>216</v>
      </c>
      <c r="HY1308" s="98" t="s">
        <v>216</v>
      </c>
      <c r="HZ1308" s="98" t="s">
        <v>216</v>
      </c>
      <c r="IA1308" s="98" t="s">
        <v>216</v>
      </c>
      <c r="IB1308" s="98" t="s">
        <v>216</v>
      </c>
      <c r="IC1308" s="98" t="s">
        <v>216</v>
      </c>
      <c r="ID1308" s="98" t="s">
        <v>216</v>
      </c>
      <c r="IE1308" s="98" t="s">
        <v>216</v>
      </c>
      <c r="IF1308" s="98" t="s">
        <v>216</v>
      </c>
      <c r="IG1308" s="98" t="s">
        <v>216</v>
      </c>
      <c r="IH1308" s="98" t="s">
        <v>216</v>
      </c>
      <c r="II1308" s="98" t="s">
        <v>216</v>
      </c>
      <c r="IJ1308" s="98" t="s">
        <v>216</v>
      </c>
      <c r="IK1308" s="98" t="s">
        <v>216</v>
      </c>
      <c r="IL1308" s="65">
        <f t="shared" ref="IL1308:IQ1308" si="2424">IL1278+IL1288+IL1298</f>
        <v>19792750</v>
      </c>
      <c r="IM1308" s="65">
        <f t="shared" si="2424"/>
        <v>19932904</v>
      </c>
      <c r="IN1308" s="65">
        <f t="shared" si="2424"/>
        <v>20115809</v>
      </c>
      <c r="IO1308" s="65">
        <f t="shared" si="2424"/>
        <v>968238.23</v>
      </c>
      <c r="IP1308" s="65">
        <f t="shared" si="2424"/>
        <v>968238.23</v>
      </c>
      <c r="IQ1308" s="65">
        <f t="shared" si="2424"/>
        <v>968238.23</v>
      </c>
      <c r="IR1308" s="98" t="s">
        <v>216</v>
      </c>
      <c r="IS1308" s="98" t="s">
        <v>216</v>
      </c>
      <c r="IT1308" s="98" t="s">
        <v>216</v>
      </c>
      <c r="IU1308" s="98" t="s">
        <v>216</v>
      </c>
      <c r="IV1308" s="98" t="s">
        <v>216</v>
      </c>
      <c r="IW1308" s="98" t="s">
        <v>216</v>
      </c>
      <c r="IX1308" s="98" t="s">
        <v>216</v>
      </c>
      <c r="IY1308" s="98" t="s">
        <v>216</v>
      </c>
      <c r="IZ1308" s="98" t="s">
        <v>216</v>
      </c>
      <c r="JA1308" s="98" t="s">
        <v>216</v>
      </c>
      <c r="JB1308" s="98" t="s">
        <v>216</v>
      </c>
      <c r="JC1308" s="98" t="s">
        <v>216</v>
      </c>
      <c r="JD1308" s="98" t="s">
        <v>216</v>
      </c>
      <c r="JE1308" s="98" t="s">
        <v>216</v>
      </c>
      <c r="JF1308" s="98" t="s">
        <v>216</v>
      </c>
      <c r="JG1308" s="65">
        <f t="shared" ref="JG1308:JL1308" si="2425">JG1278+JG1288+JG1298</f>
        <v>28161062</v>
      </c>
      <c r="JH1308" s="65">
        <f t="shared" si="2425"/>
        <v>28500203</v>
      </c>
      <c r="JI1308" s="65">
        <f t="shared" si="2425"/>
        <v>28834325</v>
      </c>
      <c r="JJ1308" s="65">
        <f t="shared" si="2425"/>
        <v>3323265.32</v>
      </c>
      <c r="JK1308" s="65">
        <f t="shared" si="2425"/>
        <v>3348098.87</v>
      </c>
      <c r="JL1308" s="65">
        <f t="shared" si="2425"/>
        <v>3378845.17</v>
      </c>
      <c r="JM1308" s="98" t="s">
        <v>216</v>
      </c>
      <c r="JN1308" s="98" t="s">
        <v>216</v>
      </c>
      <c r="JO1308" s="98" t="s">
        <v>216</v>
      </c>
      <c r="JP1308" s="98" t="s">
        <v>216</v>
      </c>
      <c r="JQ1308" s="98" t="s">
        <v>216</v>
      </c>
      <c r="JR1308" s="98" t="s">
        <v>216</v>
      </c>
      <c r="JS1308" s="98" t="s">
        <v>216</v>
      </c>
      <c r="JT1308" s="98" t="s">
        <v>216</v>
      </c>
      <c r="JU1308" s="98" t="s">
        <v>216</v>
      </c>
      <c r="JV1308" s="98" t="s">
        <v>216</v>
      </c>
      <c r="JW1308" s="98" t="s">
        <v>216</v>
      </c>
      <c r="JX1308" s="98" t="s">
        <v>216</v>
      </c>
      <c r="JY1308" s="98" t="s">
        <v>216</v>
      </c>
      <c r="JZ1308" s="98" t="s">
        <v>216</v>
      </c>
      <c r="KA1308" s="98" t="s">
        <v>216</v>
      </c>
      <c r="KB1308" s="65">
        <f t="shared" ref="KB1308:KG1308" si="2426">KB1278+KB1288+KB1298</f>
        <v>30229054</v>
      </c>
      <c r="KC1308" s="65">
        <f t="shared" si="2426"/>
        <v>30615500</v>
      </c>
      <c r="KD1308" s="65">
        <f t="shared" si="2426"/>
        <v>30995340</v>
      </c>
      <c r="KE1308" s="65">
        <f t="shared" si="2426"/>
        <v>3709085.19</v>
      </c>
      <c r="KF1308" s="65">
        <f t="shared" si="2426"/>
        <v>3734742.99</v>
      </c>
      <c r="KG1308" s="65">
        <f t="shared" si="2426"/>
        <v>3766509.79</v>
      </c>
      <c r="KH1308" s="98" t="s">
        <v>216</v>
      </c>
      <c r="KI1308" s="98" t="s">
        <v>216</v>
      </c>
      <c r="KJ1308" s="98" t="s">
        <v>216</v>
      </c>
      <c r="KK1308" s="98" t="s">
        <v>216</v>
      </c>
      <c r="KL1308" s="98" t="s">
        <v>216</v>
      </c>
      <c r="KM1308" s="98" t="s">
        <v>216</v>
      </c>
      <c r="KN1308" s="98" t="s">
        <v>216</v>
      </c>
      <c r="KO1308" s="98" t="s">
        <v>216</v>
      </c>
      <c r="KP1308" s="98" t="s">
        <v>216</v>
      </c>
      <c r="KQ1308" s="98" t="s">
        <v>216</v>
      </c>
      <c r="KR1308" s="98" t="s">
        <v>216</v>
      </c>
      <c r="KS1308" s="98" t="s">
        <v>216</v>
      </c>
      <c r="KT1308" s="98" t="s">
        <v>216</v>
      </c>
      <c r="KU1308" s="98" t="s">
        <v>216</v>
      </c>
      <c r="KV1308" s="98" t="s">
        <v>216</v>
      </c>
      <c r="KW1308" s="65">
        <f t="shared" ref="KW1308:LB1308" si="2427">KW1278+KW1288+KW1298</f>
        <v>27079435</v>
      </c>
      <c r="KX1308" s="65">
        <f t="shared" si="2427"/>
        <v>27411086</v>
      </c>
      <c r="KY1308" s="65">
        <f t="shared" si="2427"/>
        <v>27740773</v>
      </c>
      <c r="KZ1308" s="65">
        <f t="shared" si="2427"/>
        <v>3497488.4</v>
      </c>
      <c r="LA1308" s="65">
        <f t="shared" si="2427"/>
        <v>3522234.17</v>
      </c>
      <c r="LB1308" s="65">
        <f t="shared" si="2427"/>
        <v>3552871.79</v>
      </c>
      <c r="LC1308" s="98" t="s">
        <v>216</v>
      </c>
      <c r="LD1308" s="98" t="s">
        <v>216</v>
      </c>
      <c r="LE1308" s="98" t="s">
        <v>216</v>
      </c>
      <c r="LF1308" s="98" t="s">
        <v>216</v>
      </c>
      <c r="LG1308" s="98" t="s">
        <v>216</v>
      </c>
      <c r="LH1308" s="98" t="s">
        <v>216</v>
      </c>
      <c r="LI1308" s="98" t="s">
        <v>216</v>
      </c>
      <c r="LJ1308" s="98" t="s">
        <v>216</v>
      </c>
      <c r="LK1308" s="98" t="s">
        <v>216</v>
      </c>
      <c r="LL1308" s="98" t="s">
        <v>216</v>
      </c>
      <c r="LM1308" s="98" t="s">
        <v>216</v>
      </c>
      <c r="LN1308" s="98" t="s">
        <v>216</v>
      </c>
      <c r="LO1308" s="98" t="s">
        <v>216</v>
      </c>
      <c r="LP1308" s="98" t="s">
        <v>216</v>
      </c>
      <c r="LQ1308" s="98" t="s">
        <v>216</v>
      </c>
      <c r="LR1308" s="65">
        <f t="shared" ref="LR1308:LW1308" si="2428">LR1278+LR1288+LR1298</f>
        <v>29995322</v>
      </c>
      <c r="LS1308" s="65">
        <f t="shared" si="2428"/>
        <v>30299765</v>
      </c>
      <c r="LT1308" s="65">
        <f t="shared" si="2428"/>
        <v>30620603</v>
      </c>
      <c r="LU1308" s="65">
        <f t="shared" si="2428"/>
        <v>3912801.12</v>
      </c>
      <c r="LV1308" s="65">
        <f t="shared" si="2428"/>
        <v>3944962.83</v>
      </c>
      <c r="LW1308" s="65">
        <f t="shared" si="2428"/>
        <v>3984782.09</v>
      </c>
      <c r="LX1308" s="98" t="s">
        <v>216</v>
      </c>
      <c r="LY1308" s="98" t="s">
        <v>216</v>
      </c>
      <c r="LZ1308" s="98" t="s">
        <v>216</v>
      </c>
      <c r="MA1308" s="98" t="s">
        <v>216</v>
      </c>
      <c r="MB1308" s="98" t="s">
        <v>216</v>
      </c>
      <c r="MC1308" s="98" t="s">
        <v>216</v>
      </c>
      <c r="MD1308" s="98" t="s">
        <v>216</v>
      </c>
      <c r="ME1308" s="98" t="s">
        <v>216</v>
      </c>
      <c r="MF1308" s="98" t="s">
        <v>216</v>
      </c>
      <c r="MG1308" s="98" t="s">
        <v>216</v>
      </c>
      <c r="MH1308" s="98" t="s">
        <v>216</v>
      </c>
      <c r="MI1308" s="98" t="s">
        <v>216</v>
      </c>
      <c r="MJ1308" s="98" t="s">
        <v>216</v>
      </c>
      <c r="MK1308" s="98" t="s">
        <v>216</v>
      </c>
      <c r="ML1308" s="98" t="s">
        <v>216</v>
      </c>
      <c r="MM1308" s="65">
        <f t="shared" ref="MM1308:MR1308" si="2429">MM1278+MM1288+MM1298</f>
        <v>32415962</v>
      </c>
      <c r="MN1308" s="65">
        <f t="shared" si="2429"/>
        <v>32883819</v>
      </c>
      <c r="MO1308" s="65">
        <f t="shared" si="2429"/>
        <v>33327268</v>
      </c>
      <c r="MP1308" s="65">
        <f t="shared" si="2429"/>
        <v>4090342.7</v>
      </c>
      <c r="MQ1308" s="65">
        <f t="shared" si="2429"/>
        <v>4117314.68</v>
      </c>
      <c r="MR1308" s="65">
        <f t="shared" si="2429"/>
        <v>4150708.56</v>
      </c>
      <c r="MS1308" s="98" t="s">
        <v>216</v>
      </c>
      <c r="MT1308" s="98" t="s">
        <v>216</v>
      </c>
      <c r="MU1308" s="98" t="s">
        <v>216</v>
      </c>
      <c r="MV1308" s="98" t="s">
        <v>216</v>
      </c>
      <c r="MW1308" s="98" t="s">
        <v>216</v>
      </c>
      <c r="MX1308" s="98" t="s">
        <v>216</v>
      </c>
      <c r="MY1308" s="98" t="s">
        <v>216</v>
      </c>
      <c r="MZ1308" s="98" t="s">
        <v>216</v>
      </c>
      <c r="NA1308" s="98" t="s">
        <v>216</v>
      </c>
      <c r="NB1308" s="98" t="s">
        <v>216</v>
      </c>
      <c r="NC1308" s="98" t="s">
        <v>216</v>
      </c>
      <c r="ND1308" s="98" t="s">
        <v>216</v>
      </c>
      <c r="NE1308" s="98" t="s">
        <v>216</v>
      </c>
      <c r="NF1308" s="98" t="s">
        <v>216</v>
      </c>
      <c r="NG1308" s="98" t="s">
        <v>216</v>
      </c>
      <c r="NH1308" s="65">
        <f t="shared" ref="NH1308:NM1308" si="2430">NH1278+NH1288+NH1298</f>
        <v>24880006</v>
      </c>
      <c r="NI1308" s="65">
        <f t="shared" si="2430"/>
        <v>25209382</v>
      </c>
      <c r="NJ1308" s="65">
        <f t="shared" si="2430"/>
        <v>25530737</v>
      </c>
      <c r="NK1308" s="65">
        <f t="shared" si="2430"/>
        <v>2873536.38</v>
      </c>
      <c r="NL1308" s="65">
        <f t="shared" si="2430"/>
        <v>2892060.06</v>
      </c>
      <c r="NM1308" s="65">
        <f t="shared" si="2430"/>
        <v>2914994.14</v>
      </c>
      <c r="NN1308" s="98" t="s">
        <v>216</v>
      </c>
      <c r="NO1308" s="98" t="s">
        <v>216</v>
      </c>
      <c r="NP1308" s="98" t="s">
        <v>216</v>
      </c>
      <c r="NQ1308" s="98" t="s">
        <v>216</v>
      </c>
      <c r="NR1308" s="98" t="s">
        <v>216</v>
      </c>
      <c r="NS1308" s="98" t="s">
        <v>216</v>
      </c>
      <c r="NT1308" s="98" t="s">
        <v>216</v>
      </c>
      <c r="NU1308" s="98" t="s">
        <v>216</v>
      </c>
      <c r="NV1308" s="98" t="s">
        <v>216</v>
      </c>
      <c r="NW1308" s="98" t="s">
        <v>216</v>
      </c>
      <c r="NX1308" s="98" t="s">
        <v>216</v>
      </c>
      <c r="NY1308" s="98" t="s">
        <v>216</v>
      </c>
      <c r="NZ1308" s="98" t="s">
        <v>216</v>
      </c>
      <c r="OA1308" s="98" t="s">
        <v>216</v>
      </c>
      <c r="OB1308" s="98" t="s">
        <v>216</v>
      </c>
      <c r="OC1308" s="65">
        <f t="shared" ref="OC1308:OH1308" si="2431">OC1278+OC1288+OC1298</f>
        <v>20625150</v>
      </c>
      <c r="OD1308" s="65">
        <f t="shared" si="2431"/>
        <v>20864709</v>
      </c>
      <c r="OE1308" s="65">
        <f t="shared" si="2431"/>
        <v>21107974</v>
      </c>
      <c r="OF1308" s="65">
        <f t="shared" si="2431"/>
        <v>2180201.5299999998</v>
      </c>
      <c r="OG1308" s="65">
        <f t="shared" si="2431"/>
        <v>2197411.4500000002</v>
      </c>
      <c r="OH1308" s="65">
        <f t="shared" si="2431"/>
        <v>2218718.9700000002</v>
      </c>
      <c r="OI1308" s="98" t="s">
        <v>216</v>
      </c>
      <c r="OJ1308" s="98" t="s">
        <v>216</v>
      </c>
      <c r="OK1308" s="98" t="s">
        <v>216</v>
      </c>
      <c r="OL1308" s="98" t="s">
        <v>216</v>
      </c>
      <c r="OM1308" s="98" t="s">
        <v>216</v>
      </c>
      <c r="ON1308" s="98" t="s">
        <v>216</v>
      </c>
      <c r="OO1308" s="98" t="s">
        <v>216</v>
      </c>
      <c r="OP1308" s="98" t="s">
        <v>216</v>
      </c>
      <c r="OQ1308" s="98" t="s">
        <v>216</v>
      </c>
      <c r="OR1308" s="98" t="s">
        <v>216</v>
      </c>
      <c r="OS1308" s="98" t="s">
        <v>216</v>
      </c>
      <c r="OT1308" s="98" t="s">
        <v>216</v>
      </c>
      <c r="OU1308" s="98" t="s">
        <v>216</v>
      </c>
      <c r="OV1308" s="98" t="s">
        <v>216</v>
      </c>
      <c r="OW1308" s="98" t="s">
        <v>216</v>
      </c>
      <c r="OX1308" s="65">
        <f t="shared" ref="OX1308:PC1308" si="2432">OX1278+OX1288+OX1298</f>
        <v>28373744</v>
      </c>
      <c r="OY1308" s="65">
        <f t="shared" si="2432"/>
        <v>28839990</v>
      </c>
      <c r="OZ1308" s="65">
        <f t="shared" si="2432"/>
        <v>29268901</v>
      </c>
      <c r="PA1308" s="65">
        <f t="shared" si="2432"/>
        <v>3449605.27</v>
      </c>
      <c r="PB1308" s="65">
        <f t="shared" si="2432"/>
        <v>3472667.68</v>
      </c>
      <c r="PC1308" s="65">
        <f t="shared" si="2432"/>
        <v>3501221.14</v>
      </c>
      <c r="PD1308" s="98" t="s">
        <v>216</v>
      </c>
      <c r="PE1308" s="98" t="s">
        <v>216</v>
      </c>
      <c r="PF1308" s="98" t="s">
        <v>216</v>
      </c>
      <c r="PG1308" s="98" t="s">
        <v>216</v>
      </c>
      <c r="PH1308" s="98" t="s">
        <v>216</v>
      </c>
      <c r="PI1308" s="98" t="s">
        <v>216</v>
      </c>
      <c r="PJ1308" s="98" t="s">
        <v>216</v>
      </c>
      <c r="PK1308" s="98" t="s">
        <v>216</v>
      </c>
      <c r="PL1308" s="98" t="s">
        <v>216</v>
      </c>
      <c r="PM1308" s="98" t="s">
        <v>216</v>
      </c>
      <c r="PN1308" s="98" t="s">
        <v>216</v>
      </c>
      <c r="PO1308" s="98" t="s">
        <v>216</v>
      </c>
      <c r="PP1308" s="98" t="s">
        <v>216</v>
      </c>
      <c r="PQ1308" s="98" t="s">
        <v>216</v>
      </c>
      <c r="PR1308" s="98" t="s">
        <v>216</v>
      </c>
      <c r="PS1308" s="65">
        <f t="shared" ref="PS1308:PX1308" si="2433">PS1278+PS1288+PS1298</f>
        <v>48854002</v>
      </c>
      <c r="PT1308" s="65">
        <f t="shared" si="2433"/>
        <v>49645525</v>
      </c>
      <c r="PU1308" s="65">
        <f t="shared" si="2433"/>
        <v>50370959</v>
      </c>
      <c r="PV1308" s="65">
        <f t="shared" si="2433"/>
        <v>6154109.9500000002</v>
      </c>
      <c r="PW1308" s="65">
        <f t="shared" si="2433"/>
        <v>6194849.5300000003</v>
      </c>
      <c r="PX1308" s="65">
        <f t="shared" si="2433"/>
        <v>6245289.0099999998</v>
      </c>
      <c r="PY1308" s="98" t="s">
        <v>216</v>
      </c>
      <c r="PZ1308" s="98" t="s">
        <v>216</v>
      </c>
      <c r="QA1308" s="98" t="s">
        <v>216</v>
      </c>
      <c r="QB1308" s="98" t="s">
        <v>216</v>
      </c>
      <c r="QC1308" s="98" t="s">
        <v>216</v>
      </c>
      <c r="QD1308" s="98" t="s">
        <v>216</v>
      </c>
      <c r="QE1308" s="98" t="s">
        <v>216</v>
      </c>
      <c r="QF1308" s="98" t="s">
        <v>216</v>
      </c>
      <c r="QG1308" s="98" t="s">
        <v>216</v>
      </c>
      <c r="QH1308" s="98" t="s">
        <v>216</v>
      </c>
      <c r="QI1308" s="98" t="s">
        <v>216</v>
      </c>
      <c r="QJ1308" s="98" t="s">
        <v>216</v>
      </c>
      <c r="QK1308" s="98" t="s">
        <v>216</v>
      </c>
      <c r="QL1308" s="98" t="s">
        <v>216</v>
      </c>
      <c r="QM1308" s="98" t="s">
        <v>216</v>
      </c>
      <c r="QN1308" s="65">
        <f t="shared" ref="QN1308:QS1308" si="2434">QN1278+QN1288+QN1298</f>
        <v>39781556</v>
      </c>
      <c r="QO1308" s="65">
        <f t="shared" si="2434"/>
        <v>40287720</v>
      </c>
      <c r="QP1308" s="65">
        <f t="shared" si="2434"/>
        <v>40784676</v>
      </c>
      <c r="QQ1308" s="65">
        <f t="shared" si="2434"/>
        <v>4686211.01</v>
      </c>
      <c r="QR1308" s="65">
        <f t="shared" si="2434"/>
        <v>4720124.96</v>
      </c>
      <c r="QS1308" s="65">
        <f t="shared" si="2434"/>
        <v>4762113.66</v>
      </c>
      <c r="QT1308" s="98" t="s">
        <v>216</v>
      </c>
      <c r="QU1308" s="98" t="s">
        <v>216</v>
      </c>
      <c r="QV1308" s="98" t="s">
        <v>216</v>
      </c>
      <c r="QW1308" s="98" t="s">
        <v>216</v>
      </c>
      <c r="QX1308" s="98" t="s">
        <v>216</v>
      </c>
      <c r="QY1308" s="98" t="s">
        <v>216</v>
      </c>
      <c r="QZ1308" s="98" t="s">
        <v>216</v>
      </c>
      <c r="RA1308" s="98" t="s">
        <v>216</v>
      </c>
      <c r="RB1308" s="98" t="s">
        <v>216</v>
      </c>
      <c r="RC1308" s="98" t="s">
        <v>216</v>
      </c>
      <c r="RD1308" s="98" t="s">
        <v>216</v>
      </c>
      <c r="RE1308" s="98" t="s">
        <v>216</v>
      </c>
      <c r="RF1308" s="98" t="s">
        <v>216</v>
      </c>
      <c r="RG1308" s="98" t="s">
        <v>216</v>
      </c>
      <c r="RH1308" s="98" t="s">
        <v>216</v>
      </c>
      <c r="RI1308" s="65">
        <f t="shared" ref="RI1308:RN1308" si="2435">RI1278+RI1288+RI1298</f>
        <v>23851832</v>
      </c>
      <c r="RJ1308" s="65">
        <f t="shared" si="2435"/>
        <v>24143340</v>
      </c>
      <c r="RK1308" s="65">
        <f t="shared" si="2435"/>
        <v>24429523</v>
      </c>
      <c r="RL1308" s="65">
        <f t="shared" si="2435"/>
        <v>2846717.44</v>
      </c>
      <c r="RM1308" s="65">
        <f t="shared" si="2435"/>
        <v>2865491.44</v>
      </c>
      <c r="RN1308" s="65">
        <f t="shared" si="2435"/>
        <v>2888735.44</v>
      </c>
      <c r="RO1308" s="98" t="s">
        <v>216</v>
      </c>
      <c r="RP1308" s="98" t="s">
        <v>216</v>
      </c>
      <c r="RQ1308" s="98" t="s">
        <v>216</v>
      </c>
      <c r="RR1308" s="98" t="s">
        <v>216</v>
      </c>
      <c r="RS1308" s="98" t="s">
        <v>216</v>
      </c>
      <c r="RT1308" s="98" t="s">
        <v>216</v>
      </c>
      <c r="RU1308" s="98" t="s">
        <v>216</v>
      </c>
      <c r="RV1308" s="98" t="s">
        <v>216</v>
      </c>
      <c r="RW1308" s="98" t="s">
        <v>216</v>
      </c>
      <c r="RX1308" s="98" t="s">
        <v>216</v>
      </c>
      <c r="RY1308" s="98" t="s">
        <v>216</v>
      </c>
      <c r="RZ1308" s="98" t="s">
        <v>216</v>
      </c>
      <c r="SA1308" s="98" t="s">
        <v>216</v>
      </c>
      <c r="SB1308" s="98" t="s">
        <v>216</v>
      </c>
      <c r="SC1308" s="98" t="s">
        <v>216</v>
      </c>
      <c r="SD1308" s="65">
        <f t="shared" ref="SD1308:SI1308" si="2436">SD1278+SD1288+SD1298</f>
        <v>18732844</v>
      </c>
      <c r="SE1308" s="65">
        <f t="shared" si="2436"/>
        <v>18943895</v>
      </c>
      <c r="SF1308" s="65">
        <f t="shared" si="2436"/>
        <v>19157054</v>
      </c>
      <c r="SG1308" s="65">
        <f t="shared" si="2436"/>
        <v>1915795.36</v>
      </c>
      <c r="SH1308" s="65">
        <f t="shared" si="2436"/>
        <v>1929789.97</v>
      </c>
      <c r="SI1308" s="65">
        <f t="shared" si="2436"/>
        <v>1947116.63</v>
      </c>
      <c r="SJ1308" s="98" t="s">
        <v>216</v>
      </c>
      <c r="SK1308" s="98" t="s">
        <v>216</v>
      </c>
      <c r="SL1308" s="98" t="s">
        <v>216</v>
      </c>
      <c r="SM1308" s="98" t="s">
        <v>216</v>
      </c>
      <c r="SN1308" s="98" t="s">
        <v>216</v>
      </c>
      <c r="SO1308" s="98" t="s">
        <v>216</v>
      </c>
      <c r="SP1308" s="98" t="s">
        <v>216</v>
      </c>
      <c r="SQ1308" s="98" t="s">
        <v>216</v>
      </c>
      <c r="SR1308" s="98" t="s">
        <v>216</v>
      </c>
      <c r="SS1308" s="98" t="s">
        <v>216</v>
      </c>
      <c r="ST1308" s="98" t="s">
        <v>216</v>
      </c>
      <c r="SU1308" s="98" t="s">
        <v>216</v>
      </c>
      <c r="SV1308" s="98" t="s">
        <v>216</v>
      </c>
      <c r="SW1308" s="98" t="s">
        <v>216</v>
      </c>
      <c r="SX1308" s="98" t="s">
        <v>216</v>
      </c>
      <c r="SY1308" s="65">
        <f t="shared" ref="SY1308:TD1308" si="2437">SY1278+SY1288+SY1298</f>
        <v>38434691</v>
      </c>
      <c r="SZ1308" s="65">
        <f t="shared" si="2437"/>
        <v>38951192</v>
      </c>
      <c r="TA1308" s="65">
        <f t="shared" si="2437"/>
        <v>39449225</v>
      </c>
      <c r="TB1308" s="65">
        <f t="shared" si="2437"/>
        <v>4865835.71</v>
      </c>
      <c r="TC1308" s="65">
        <f t="shared" si="2437"/>
        <v>4898502.47</v>
      </c>
      <c r="TD1308" s="65">
        <f t="shared" si="2437"/>
        <v>4938947.03</v>
      </c>
      <c r="TE1308" s="98" t="s">
        <v>216</v>
      </c>
      <c r="TF1308" s="98" t="s">
        <v>216</v>
      </c>
      <c r="TG1308" s="98" t="s">
        <v>216</v>
      </c>
      <c r="TH1308" s="98" t="s">
        <v>216</v>
      </c>
      <c r="TI1308" s="98" t="s">
        <v>216</v>
      </c>
      <c r="TJ1308" s="98" t="s">
        <v>216</v>
      </c>
      <c r="TK1308" s="98" t="s">
        <v>216</v>
      </c>
      <c r="TL1308" s="98" t="s">
        <v>216</v>
      </c>
      <c r="TM1308" s="98" t="s">
        <v>216</v>
      </c>
      <c r="TN1308" s="98" t="s">
        <v>216</v>
      </c>
      <c r="TO1308" s="98" t="s">
        <v>216</v>
      </c>
      <c r="TP1308" s="98" t="s">
        <v>216</v>
      </c>
      <c r="TQ1308" s="98" t="s">
        <v>216</v>
      </c>
      <c r="TR1308" s="98" t="s">
        <v>216</v>
      </c>
      <c r="TS1308" s="98" t="s">
        <v>216</v>
      </c>
      <c r="TT1308" s="65">
        <f t="shared" ref="TT1308:TY1308" si="2438">TT1278+TT1288+TT1298</f>
        <v>22640676</v>
      </c>
      <c r="TU1308" s="65">
        <f t="shared" si="2438"/>
        <v>22914537</v>
      </c>
      <c r="TV1308" s="65">
        <f t="shared" si="2438"/>
        <v>23184809</v>
      </c>
      <c r="TW1308" s="65">
        <f t="shared" si="2438"/>
        <v>2738298.76</v>
      </c>
      <c r="TX1308" s="65">
        <f t="shared" si="2438"/>
        <v>2756697.28</v>
      </c>
      <c r="TY1308" s="65">
        <f t="shared" si="2438"/>
        <v>2779476.4</v>
      </c>
      <c r="TZ1308" s="98" t="s">
        <v>216</v>
      </c>
      <c r="UA1308" s="98" t="s">
        <v>216</v>
      </c>
      <c r="UB1308" s="98" t="s">
        <v>216</v>
      </c>
      <c r="UC1308" s="98" t="s">
        <v>216</v>
      </c>
      <c r="UD1308" s="98" t="s">
        <v>216</v>
      </c>
      <c r="UE1308" s="98" t="s">
        <v>216</v>
      </c>
      <c r="UF1308" s="98" t="s">
        <v>216</v>
      </c>
      <c r="UG1308" s="98" t="s">
        <v>216</v>
      </c>
      <c r="UH1308" s="98" t="s">
        <v>216</v>
      </c>
      <c r="UI1308" s="98" t="s">
        <v>216</v>
      </c>
      <c r="UJ1308" s="98" t="s">
        <v>216</v>
      </c>
      <c r="UK1308" s="98" t="s">
        <v>216</v>
      </c>
      <c r="UL1308" s="98" t="s">
        <v>216</v>
      </c>
      <c r="UM1308" s="98" t="s">
        <v>216</v>
      </c>
      <c r="UN1308" s="98" t="s">
        <v>216</v>
      </c>
      <c r="UO1308" s="65">
        <f t="shared" ref="UO1308:UT1308" si="2439">UO1278+UO1288+UO1298</f>
        <v>44299144</v>
      </c>
      <c r="UP1308" s="65">
        <f t="shared" si="2439"/>
        <v>44944745</v>
      </c>
      <c r="UQ1308" s="65">
        <f t="shared" si="2439"/>
        <v>45556680</v>
      </c>
      <c r="UR1308" s="65">
        <f t="shared" si="2439"/>
        <v>5700025.0999999996</v>
      </c>
      <c r="US1308" s="65">
        <f t="shared" si="2439"/>
        <v>5738449.2199999997</v>
      </c>
      <c r="UT1308" s="65">
        <f t="shared" si="2439"/>
        <v>5786021.9400000004</v>
      </c>
      <c r="UU1308" s="98" t="s">
        <v>216</v>
      </c>
      <c r="UV1308" s="98" t="s">
        <v>216</v>
      </c>
      <c r="UW1308" s="98" t="s">
        <v>216</v>
      </c>
      <c r="UX1308" s="98" t="s">
        <v>216</v>
      </c>
      <c r="UY1308" s="98" t="s">
        <v>216</v>
      </c>
      <c r="UZ1308" s="98" t="s">
        <v>216</v>
      </c>
      <c r="VA1308" s="98" t="s">
        <v>216</v>
      </c>
      <c r="VB1308" s="98" t="s">
        <v>216</v>
      </c>
      <c r="VC1308" s="98" t="s">
        <v>216</v>
      </c>
      <c r="VD1308" s="98" t="s">
        <v>216</v>
      </c>
      <c r="VE1308" s="98" t="s">
        <v>216</v>
      </c>
      <c r="VF1308" s="98" t="s">
        <v>216</v>
      </c>
      <c r="VG1308" s="98" t="s">
        <v>216</v>
      </c>
      <c r="VH1308" s="98" t="s">
        <v>216</v>
      </c>
      <c r="VI1308" s="98" t="s">
        <v>216</v>
      </c>
      <c r="VJ1308" s="65">
        <f t="shared" ref="VJ1308:VO1308" si="2440">VJ1278+VJ1288+VJ1298</f>
        <v>45346251</v>
      </c>
      <c r="VK1308" s="65">
        <f t="shared" si="2440"/>
        <v>45834258</v>
      </c>
      <c r="VL1308" s="65">
        <f t="shared" si="2440"/>
        <v>46343539</v>
      </c>
      <c r="VM1308" s="65">
        <f t="shared" si="2440"/>
        <v>5418220.5700000003</v>
      </c>
      <c r="VN1308" s="65">
        <f t="shared" si="2440"/>
        <v>5458218.8499999996</v>
      </c>
      <c r="VO1308" s="65">
        <f t="shared" si="2440"/>
        <v>5507740.5300000003</v>
      </c>
      <c r="VP1308" s="98" t="s">
        <v>216</v>
      </c>
      <c r="VQ1308" s="98" t="s">
        <v>216</v>
      </c>
      <c r="VR1308" s="98" t="s">
        <v>216</v>
      </c>
      <c r="VS1308" s="98" t="s">
        <v>216</v>
      </c>
      <c r="VT1308" s="98" t="s">
        <v>216</v>
      </c>
      <c r="VU1308" s="98" t="s">
        <v>216</v>
      </c>
      <c r="VV1308" s="98" t="s">
        <v>216</v>
      </c>
      <c r="VW1308" s="98" t="s">
        <v>216</v>
      </c>
      <c r="VX1308" s="98" t="s">
        <v>216</v>
      </c>
      <c r="VY1308" s="98" t="s">
        <v>216</v>
      </c>
      <c r="VZ1308" s="98" t="s">
        <v>216</v>
      </c>
      <c r="WA1308" s="98" t="s">
        <v>216</v>
      </c>
      <c r="WB1308" s="98" t="s">
        <v>216</v>
      </c>
      <c r="WC1308" s="98" t="s">
        <v>216</v>
      </c>
      <c r="WD1308" s="98" t="s">
        <v>216</v>
      </c>
      <c r="WE1308" s="65">
        <f t="shared" ref="WE1308:WJ1308" si="2441">WE1278+WE1288+WE1298</f>
        <v>35063058</v>
      </c>
      <c r="WF1308" s="65">
        <f t="shared" si="2441"/>
        <v>35673896</v>
      </c>
      <c r="WG1308" s="65">
        <f t="shared" si="2441"/>
        <v>36227530</v>
      </c>
      <c r="WH1308" s="65">
        <f t="shared" si="2441"/>
        <v>4477319.92</v>
      </c>
      <c r="WI1308" s="65">
        <f t="shared" si="2441"/>
        <v>4506482.2</v>
      </c>
      <c r="WJ1308" s="65">
        <f t="shared" si="2441"/>
        <v>4542587.88</v>
      </c>
      <c r="WK1308" s="98" t="s">
        <v>216</v>
      </c>
      <c r="WL1308" s="98" t="s">
        <v>216</v>
      </c>
      <c r="WM1308" s="98" t="s">
        <v>216</v>
      </c>
      <c r="WN1308" s="98" t="s">
        <v>216</v>
      </c>
      <c r="WO1308" s="98" t="s">
        <v>216</v>
      </c>
      <c r="WP1308" s="98" t="s">
        <v>216</v>
      </c>
      <c r="WQ1308" s="98" t="s">
        <v>216</v>
      </c>
      <c r="WR1308" s="98" t="s">
        <v>216</v>
      </c>
      <c r="WS1308" s="98" t="s">
        <v>216</v>
      </c>
      <c r="WT1308" s="98" t="s">
        <v>216</v>
      </c>
      <c r="WU1308" s="98" t="s">
        <v>216</v>
      </c>
      <c r="WV1308" s="98" t="s">
        <v>216</v>
      </c>
      <c r="WW1308" s="98" t="s">
        <v>216</v>
      </c>
      <c r="WX1308" s="98" t="s">
        <v>216</v>
      </c>
      <c r="WY1308" s="98" t="s">
        <v>216</v>
      </c>
      <c r="WZ1308" s="65">
        <f t="shared" ref="WZ1308:XE1308" si="2442">WZ1278+WZ1288+WZ1298</f>
        <v>40178414</v>
      </c>
      <c r="XA1308" s="65">
        <f t="shared" si="2442"/>
        <v>40791891</v>
      </c>
      <c r="XB1308" s="65">
        <f t="shared" si="2442"/>
        <v>41363188</v>
      </c>
      <c r="XC1308" s="65">
        <f t="shared" si="2442"/>
        <v>5289978.91</v>
      </c>
      <c r="XD1308" s="65">
        <f t="shared" si="2442"/>
        <v>5326838.53</v>
      </c>
      <c r="XE1308" s="65">
        <f t="shared" si="2442"/>
        <v>5372474.25</v>
      </c>
      <c r="XF1308" s="98" t="s">
        <v>216</v>
      </c>
      <c r="XG1308" s="98" t="s">
        <v>216</v>
      </c>
      <c r="XH1308" s="98" t="s">
        <v>216</v>
      </c>
      <c r="XI1308" s="98" t="s">
        <v>216</v>
      </c>
      <c r="XJ1308" s="98" t="s">
        <v>216</v>
      </c>
      <c r="XK1308" s="98" t="s">
        <v>216</v>
      </c>
      <c r="XL1308" s="98" t="s">
        <v>216</v>
      </c>
      <c r="XM1308" s="98" t="s">
        <v>216</v>
      </c>
      <c r="XN1308" s="98" t="s">
        <v>216</v>
      </c>
      <c r="XO1308" s="98" t="s">
        <v>216</v>
      </c>
      <c r="XP1308" s="98" t="s">
        <v>216</v>
      </c>
      <c r="XQ1308" s="98" t="s">
        <v>216</v>
      </c>
      <c r="XR1308" s="98" t="s">
        <v>216</v>
      </c>
      <c r="XS1308" s="98" t="s">
        <v>216</v>
      </c>
      <c r="XT1308" s="98" t="s">
        <v>216</v>
      </c>
      <c r="XU1308" s="65">
        <f t="shared" ref="XU1308:XZ1308" si="2443">XU1278+XU1288+XU1298</f>
        <v>0</v>
      </c>
      <c r="XV1308" s="65">
        <f t="shared" si="2443"/>
        <v>0</v>
      </c>
      <c r="XW1308" s="65">
        <f t="shared" si="2443"/>
        <v>0</v>
      </c>
      <c r="XX1308" s="65">
        <f t="shared" si="2443"/>
        <v>0</v>
      </c>
      <c r="XY1308" s="65">
        <f t="shared" si="2443"/>
        <v>0</v>
      </c>
      <c r="XZ1308" s="65">
        <f t="shared" si="2443"/>
        <v>0</v>
      </c>
      <c r="YA1308" s="98" t="s">
        <v>216</v>
      </c>
      <c r="YB1308" s="98" t="s">
        <v>216</v>
      </c>
      <c r="YC1308" s="98" t="s">
        <v>216</v>
      </c>
      <c r="YD1308" s="98" t="s">
        <v>216</v>
      </c>
      <c r="YE1308" s="98" t="s">
        <v>216</v>
      </c>
      <c r="YF1308" s="98" t="s">
        <v>216</v>
      </c>
      <c r="YG1308" s="98" t="s">
        <v>216</v>
      </c>
      <c r="YH1308" s="98" t="s">
        <v>216</v>
      </c>
      <c r="YI1308" s="98" t="s">
        <v>216</v>
      </c>
      <c r="YJ1308" s="98" t="s">
        <v>216</v>
      </c>
      <c r="YK1308" s="98" t="s">
        <v>216</v>
      </c>
      <c r="YL1308" s="98" t="s">
        <v>216</v>
      </c>
      <c r="YM1308" s="98" t="s">
        <v>216</v>
      </c>
      <c r="YN1308" s="98" t="s">
        <v>216</v>
      </c>
      <c r="YO1308" s="98" t="s">
        <v>216</v>
      </c>
      <c r="YP1308" s="65">
        <f t="shared" ref="YP1308:YU1308" si="2444">YP1278+YP1288+YP1298</f>
        <v>896521833</v>
      </c>
      <c r="YQ1308" s="65">
        <f t="shared" si="2444"/>
        <v>909457200</v>
      </c>
      <c r="YR1308" s="65">
        <f t="shared" si="2444"/>
        <v>921717832</v>
      </c>
      <c r="YS1308" s="65">
        <f t="shared" si="2444"/>
        <v>108049839.22</v>
      </c>
      <c r="YT1308" s="65">
        <f t="shared" si="2444"/>
        <v>108777377.5</v>
      </c>
      <c r="YU1308" s="65">
        <f t="shared" si="2444"/>
        <v>109678139.18000001</v>
      </c>
      <c r="YV1308" s="98" t="s">
        <v>216</v>
      </c>
      <c r="YW1308" s="98" t="s">
        <v>216</v>
      </c>
      <c r="YX1308" s="98" t="s">
        <v>216</v>
      </c>
      <c r="YY1308" s="98" t="s">
        <v>216</v>
      </c>
      <c r="YZ1308" s="98" t="s">
        <v>216</v>
      </c>
      <c r="ZA1308" s="98" t="s">
        <v>216</v>
      </c>
      <c r="ZB1308" s="98" t="s">
        <v>216</v>
      </c>
      <c r="ZC1308" s="98" t="s">
        <v>216</v>
      </c>
      <c r="ZD1308" s="98" t="s">
        <v>216</v>
      </c>
      <c r="ZE1308" s="98" t="s">
        <v>216</v>
      </c>
      <c r="ZF1308" s="98" t="s">
        <v>216</v>
      </c>
      <c r="ZG1308" s="98" t="s">
        <v>216</v>
      </c>
    </row>
    <row r="1309" spans="1:683" s="63" customFormat="1">
      <c r="A1309" s="31" t="s">
        <v>229</v>
      </c>
      <c r="B1309" s="266"/>
      <c r="C1309" s="61" t="s">
        <v>128</v>
      </c>
      <c r="D1309" s="318"/>
      <c r="E1309" s="319"/>
      <c r="F1309" s="62"/>
      <c r="G1309" s="62"/>
      <c r="H1309" s="62"/>
      <c r="I1309" s="62"/>
      <c r="J1309" s="62"/>
      <c r="K1309" s="62"/>
      <c r="L1309" s="98" t="s">
        <v>216</v>
      </c>
      <c r="M1309" s="98" t="s">
        <v>216</v>
      </c>
      <c r="N1309" s="98" t="s">
        <v>216</v>
      </c>
      <c r="O1309" s="98" t="s">
        <v>216</v>
      </c>
      <c r="P1309" s="98" t="s">
        <v>216</v>
      </c>
      <c r="Q1309" s="98" t="s">
        <v>216</v>
      </c>
      <c r="R1309" s="98" t="s">
        <v>216</v>
      </c>
      <c r="S1309" s="98" t="s">
        <v>216</v>
      </c>
      <c r="T1309" s="98" t="s">
        <v>216</v>
      </c>
      <c r="U1309" s="62">
        <f>IF(O1308=0,0,(AA1313-AA1312)/O1308)</f>
        <v>1.0638176958000001</v>
      </c>
      <c r="V1309" s="62">
        <f t="shared" ref="V1309:Z1309" si="2445">IF(P1308=0,0,(AB1313-AB1312)/P1308)</f>
        <v>1.114627839</v>
      </c>
      <c r="W1309" s="62">
        <f t="shared" si="2445"/>
        <v>1.1596181245999999</v>
      </c>
      <c r="X1309" s="62">
        <f t="shared" si="2445"/>
        <v>0.86749019329999999</v>
      </c>
      <c r="Y1309" s="62">
        <f t="shared" si="2445"/>
        <v>0.78688693320000003</v>
      </c>
      <c r="Z1309" s="62">
        <f t="shared" si="2445"/>
        <v>0.72676142269999999</v>
      </c>
      <c r="AA1309" s="98" t="s">
        <v>216</v>
      </c>
      <c r="AB1309" s="98" t="s">
        <v>216</v>
      </c>
      <c r="AC1309" s="98" t="s">
        <v>216</v>
      </c>
      <c r="AD1309" s="98" t="s">
        <v>216</v>
      </c>
      <c r="AE1309" s="98" t="s">
        <v>216</v>
      </c>
      <c r="AF1309" s="98" t="s">
        <v>216</v>
      </c>
      <c r="AG1309" s="98" t="s">
        <v>216</v>
      </c>
      <c r="AH1309" s="98" t="s">
        <v>216</v>
      </c>
      <c r="AI1309" s="98" t="s">
        <v>216</v>
      </c>
      <c r="AJ1309" s="98" t="s">
        <v>216</v>
      </c>
      <c r="AK1309" s="98" t="s">
        <v>216</v>
      </c>
      <c r="AL1309" s="98" t="s">
        <v>216</v>
      </c>
      <c r="AM1309" s="98" t="s">
        <v>216</v>
      </c>
      <c r="AN1309" s="98" t="s">
        <v>216</v>
      </c>
      <c r="AO1309" s="98" t="s">
        <v>216</v>
      </c>
      <c r="AP1309" s="62">
        <f>IF(AJ1308=0,0,(AV1313-AV1312)/AJ1308)</f>
        <v>1.0576360533</v>
      </c>
      <c r="AQ1309" s="62">
        <f t="shared" ref="AQ1309:AU1309" si="2446">IF(AK1308=0,0,(AW1313-AW1312)/AK1308)</f>
        <v>1.1080002229000001</v>
      </c>
      <c r="AR1309" s="62">
        <f t="shared" si="2446"/>
        <v>1.1527703181</v>
      </c>
      <c r="AS1309" s="62">
        <f t="shared" si="2446"/>
        <v>1.0392515939</v>
      </c>
      <c r="AT1309" s="62">
        <f t="shared" si="2446"/>
        <v>1.0202184004999999</v>
      </c>
      <c r="AU1309" s="62">
        <f t="shared" si="2446"/>
        <v>0.94591144189999998</v>
      </c>
      <c r="AV1309" s="98" t="s">
        <v>216</v>
      </c>
      <c r="AW1309" s="98" t="s">
        <v>216</v>
      </c>
      <c r="AX1309" s="98" t="s">
        <v>216</v>
      </c>
      <c r="AY1309" s="98" t="s">
        <v>216</v>
      </c>
      <c r="AZ1309" s="98" t="s">
        <v>216</v>
      </c>
      <c r="BA1309" s="98" t="s">
        <v>216</v>
      </c>
      <c r="BB1309" s="98" t="s">
        <v>216</v>
      </c>
      <c r="BC1309" s="98" t="s">
        <v>216</v>
      </c>
      <c r="BD1309" s="98" t="s">
        <v>216</v>
      </c>
      <c r="BE1309" s="98" t="s">
        <v>216</v>
      </c>
      <c r="BF1309" s="98" t="s">
        <v>216</v>
      </c>
      <c r="BG1309" s="98" t="s">
        <v>216</v>
      </c>
      <c r="BH1309" s="98" t="s">
        <v>216</v>
      </c>
      <c r="BI1309" s="98" t="s">
        <v>216</v>
      </c>
      <c r="BJ1309" s="98" t="s">
        <v>216</v>
      </c>
      <c r="BK1309" s="62">
        <f>IF(BE1308=0,0,(BQ1313-BQ1312)/BE1308)</f>
        <v>1.0549004525000001</v>
      </c>
      <c r="BL1309" s="62">
        <f t="shared" ref="BL1309:BP1309" si="2447">IF(BF1308=0,0,(BR1313-BR1312)/BF1308)</f>
        <v>1.1015743895000001</v>
      </c>
      <c r="BM1309" s="62">
        <f t="shared" si="2447"/>
        <v>1.1424947540999999</v>
      </c>
      <c r="BN1309" s="62">
        <f t="shared" si="2447"/>
        <v>0.66044869439999998</v>
      </c>
      <c r="BO1309" s="62">
        <f t="shared" si="2447"/>
        <v>0.6414114742</v>
      </c>
      <c r="BP1309" s="62">
        <f t="shared" si="2447"/>
        <v>0.57909044310000002</v>
      </c>
      <c r="BQ1309" s="98" t="s">
        <v>216</v>
      </c>
      <c r="BR1309" s="98" t="s">
        <v>216</v>
      </c>
      <c r="BS1309" s="98" t="s">
        <v>216</v>
      </c>
      <c r="BT1309" s="98" t="s">
        <v>216</v>
      </c>
      <c r="BU1309" s="98" t="s">
        <v>216</v>
      </c>
      <c r="BV1309" s="98" t="s">
        <v>216</v>
      </c>
      <c r="BW1309" s="98" t="s">
        <v>216</v>
      </c>
      <c r="BX1309" s="98" t="s">
        <v>216</v>
      </c>
      <c r="BY1309" s="98" t="s">
        <v>216</v>
      </c>
      <c r="BZ1309" s="98" t="s">
        <v>216</v>
      </c>
      <c r="CA1309" s="98" t="s">
        <v>216</v>
      </c>
      <c r="CB1309" s="98" t="s">
        <v>216</v>
      </c>
      <c r="CC1309" s="98" t="s">
        <v>216</v>
      </c>
      <c r="CD1309" s="98" t="s">
        <v>216</v>
      </c>
      <c r="CE1309" s="98" t="s">
        <v>216</v>
      </c>
      <c r="CF1309" s="62">
        <f>IF(BZ1308=0,0,(CL1313-CL1312)/BZ1308)</f>
        <v>1.0549210527999999</v>
      </c>
      <c r="CG1309" s="62">
        <f t="shared" ref="CG1309:CK1309" si="2448">IF(CA1308=0,0,(CM1313-CM1312)/CA1308)</f>
        <v>1.1030476933</v>
      </c>
      <c r="CH1309" s="62">
        <f t="shared" si="2448"/>
        <v>1.1458881259</v>
      </c>
      <c r="CI1309" s="62">
        <f t="shared" si="2448"/>
        <v>0.98855733710000004</v>
      </c>
      <c r="CJ1309" s="62">
        <f t="shared" si="2448"/>
        <v>0.88876912050000001</v>
      </c>
      <c r="CK1309" s="62">
        <f t="shared" si="2448"/>
        <v>0.83226478230000001</v>
      </c>
      <c r="CL1309" s="98" t="s">
        <v>216</v>
      </c>
      <c r="CM1309" s="98" t="s">
        <v>216</v>
      </c>
      <c r="CN1309" s="98" t="s">
        <v>216</v>
      </c>
      <c r="CO1309" s="98" t="s">
        <v>216</v>
      </c>
      <c r="CP1309" s="98" t="s">
        <v>216</v>
      </c>
      <c r="CQ1309" s="98" t="s">
        <v>216</v>
      </c>
      <c r="CR1309" s="98" t="s">
        <v>216</v>
      </c>
      <c r="CS1309" s="98" t="s">
        <v>216</v>
      </c>
      <c r="CT1309" s="98" t="s">
        <v>216</v>
      </c>
      <c r="CU1309" s="98" t="s">
        <v>216</v>
      </c>
      <c r="CV1309" s="98" t="s">
        <v>216</v>
      </c>
      <c r="CW1309" s="98" t="s">
        <v>216</v>
      </c>
      <c r="CX1309" s="98" t="s">
        <v>216</v>
      </c>
      <c r="CY1309" s="98" t="s">
        <v>216</v>
      </c>
      <c r="CZ1309" s="98" t="s">
        <v>216</v>
      </c>
      <c r="DA1309" s="62">
        <f>IF(CU1308=0,0,(DG1313-DG1312)/CU1308)</f>
        <v>1.0496691490000001</v>
      </c>
      <c r="DB1309" s="62">
        <f t="shared" ref="DB1309:DF1309" si="2449">IF(CV1308=0,0,(DH1313-DH1312)/CV1308)</f>
        <v>1.0933035859</v>
      </c>
      <c r="DC1309" s="62">
        <f t="shared" si="2449"/>
        <v>1.1321987980999999</v>
      </c>
      <c r="DD1309" s="62">
        <f t="shared" si="2449"/>
        <v>0.6205428892</v>
      </c>
      <c r="DE1309" s="62">
        <f t="shared" si="2449"/>
        <v>0.54524519599999999</v>
      </c>
      <c r="DF1309" s="62">
        <f t="shared" si="2449"/>
        <v>0.49819614140000001</v>
      </c>
      <c r="DG1309" s="98" t="s">
        <v>216</v>
      </c>
      <c r="DH1309" s="98" t="s">
        <v>216</v>
      </c>
      <c r="DI1309" s="98" t="s">
        <v>216</v>
      </c>
      <c r="DJ1309" s="98" t="s">
        <v>216</v>
      </c>
      <c r="DK1309" s="98" t="s">
        <v>216</v>
      </c>
      <c r="DL1309" s="98" t="s">
        <v>216</v>
      </c>
      <c r="DM1309" s="98" t="s">
        <v>216</v>
      </c>
      <c r="DN1309" s="98" t="s">
        <v>216</v>
      </c>
      <c r="DO1309" s="98" t="s">
        <v>216</v>
      </c>
      <c r="DP1309" s="98" t="s">
        <v>216</v>
      </c>
      <c r="DQ1309" s="98" t="s">
        <v>216</v>
      </c>
      <c r="DR1309" s="98" t="s">
        <v>216</v>
      </c>
      <c r="DS1309" s="98" t="s">
        <v>216</v>
      </c>
      <c r="DT1309" s="98" t="s">
        <v>216</v>
      </c>
      <c r="DU1309" s="98" t="s">
        <v>216</v>
      </c>
      <c r="DV1309" s="62">
        <f>IF(DP1308=0,0,(EB1313-EB1312)/DP1308)</f>
        <v>1.0577412933999999</v>
      </c>
      <c r="DW1309" s="62">
        <f t="shared" ref="DW1309:EA1309" si="2450">IF(DQ1308=0,0,(EC1313-EC1312)/DQ1308)</f>
        <v>1.1081537339</v>
      </c>
      <c r="DX1309" s="62">
        <f t="shared" si="2450"/>
        <v>1.1529355833999999</v>
      </c>
      <c r="DY1309" s="62">
        <f t="shared" si="2450"/>
        <v>0.89842609380000005</v>
      </c>
      <c r="DZ1309" s="62">
        <f t="shared" si="2450"/>
        <v>0.74999401960000001</v>
      </c>
      <c r="EA1309" s="62">
        <f t="shared" si="2450"/>
        <v>0.69026125640000002</v>
      </c>
      <c r="EB1309" s="98" t="s">
        <v>216</v>
      </c>
      <c r="EC1309" s="98" t="s">
        <v>216</v>
      </c>
      <c r="ED1309" s="98" t="s">
        <v>216</v>
      </c>
      <c r="EE1309" s="98" t="s">
        <v>216</v>
      </c>
      <c r="EF1309" s="98" t="s">
        <v>216</v>
      </c>
      <c r="EG1309" s="98" t="s">
        <v>216</v>
      </c>
      <c r="EH1309" s="98" t="s">
        <v>216</v>
      </c>
      <c r="EI1309" s="98" t="s">
        <v>216</v>
      </c>
      <c r="EJ1309" s="98" t="s">
        <v>216</v>
      </c>
      <c r="EK1309" s="98" t="s">
        <v>216</v>
      </c>
      <c r="EL1309" s="98" t="s">
        <v>216</v>
      </c>
      <c r="EM1309" s="98" t="s">
        <v>216</v>
      </c>
      <c r="EN1309" s="98" t="s">
        <v>216</v>
      </c>
      <c r="EO1309" s="98" t="s">
        <v>216</v>
      </c>
      <c r="EP1309" s="98" t="s">
        <v>216</v>
      </c>
      <c r="EQ1309" s="62">
        <f>IF(EK1308=0,0,(EW1313-EW1312)/EK1308)</f>
        <v>1.059911134</v>
      </c>
      <c r="ER1309" s="62">
        <f t="shared" ref="ER1309:EV1309" si="2451">IF(EL1308=0,0,(EX1313-EX1312)/EL1308)</f>
        <v>1.112175041</v>
      </c>
      <c r="ES1309" s="62">
        <f t="shared" si="2451"/>
        <v>1.1586019259</v>
      </c>
      <c r="ET1309" s="62">
        <f t="shared" si="2451"/>
        <v>0.78543408290000005</v>
      </c>
      <c r="EU1309" s="62">
        <f t="shared" si="2451"/>
        <v>0.68438606010000003</v>
      </c>
      <c r="EV1309" s="62">
        <f t="shared" si="2451"/>
        <v>0.61908024770000003</v>
      </c>
      <c r="EW1309" s="98" t="s">
        <v>216</v>
      </c>
      <c r="EX1309" s="98" t="s">
        <v>216</v>
      </c>
      <c r="EY1309" s="98" t="s">
        <v>216</v>
      </c>
      <c r="EZ1309" s="98" t="s">
        <v>216</v>
      </c>
      <c r="FA1309" s="98" t="s">
        <v>216</v>
      </c>
      <c r="FB1309" s="98" t="s">
        <v>216</v>
      </c>
      <c r="FC1309" s="98" t="s">
        <v>216</v>
      </c>
      <c r="FD1309" s="98" t="s">
        <v>216</v>
      </c>
      <c r="FE1309" s="98" t="s">
        <v>216</v>
      </c>
      <c r="FF1309" s="98" t="s">
        <v>216</v>
      </c>
      <c r="FG1309" s="98" t="s">
        <v>216</v>
      </c>
      <c r="FH1309" s="98" t="s">
        <v>216</v>
      </c>
      <c r="FI1309" s="98" t="s">
        <v>216</v>
      </c>
      <c r="FJ1309" s="98" t="s">
        <v>216</v>
      </c>
      <c r="FK1309" s="98" t="s">
        <v>216</v>
      </c>
      <c r="FL1309" s="62">
        <f>IF(FF1308=0,0,(FR1313-FR1312)/FF1308)</f>
        <v>1.0646279570999999</v>
      </c>
      <c r="FM1309" s="62">
        <f t="shared" ref="FM1309:FQ1309" si="2452">IF(FG1308=0,0,(FS1313-FS1312)/FG1308)</f>
        <v>1.1090326842</v>
      </c>
      <c r="FN1309" s="62">
        <f t="shared" si="2452"/>
        <v>1.1483174978999999</v>
      </c>
      <c r="FO1309" s="62">
        <f t="shared" si="2452"/>
        <v>0.42989220439999998</v>
      </c>
      <c r="FP1309" s="62">
        <f t="shared" si="2452"/>
        <v>0.48190440540000001</v>
      </c>
      <c r="FQ1309" s="62">
        <f t="shared" si="2452"/>
        <v>0.4214637222</v>
      </c>
      <c r="FR1309" s="98" t="s">
        <v>216</v>
      </c>
      <c r="FS1309" s="98" t="s">
        <v>216</v>
      </c>
      <c r="FT1309" s="98" t="s">
        <v>216</v>
      </c>
      <c r="FU1309" s="98" t="s">
        <v>216</v>
      </c>
      <c r="FV1309" s="98" t="s">
        <v>216</v>
      </c>
      <c r="FW1309" s="98" t="s">
        <v>216</v>
      </c>
      <c r="FX1309" s="98" t="s">
        <v>216</v>
      </c>
      <c r="FY1309" s="98" t="s">
        <v>216</v>
      </c>
      <c r="FZ1309" s="98" t="s">
        <v>216</v>
      </c>
      <c r="GA1309" s="98" t="s">
        <v>216</v>
      </c>
      <c r="GB1309" s="98" t="s">
        <v>216</v>
      </c>
      <c r="GC1309" s="98" t="s">
        <v>216</v>
      </c>
      <c r="GD1309" s="98" t="s">
        <v>216</v>
      </c>
      <c r="GE1309" s="98" t="s">
        <v>216</v>
      </c>
      <c r="GF1309" s="98" t="s">
        <v>216</v>
      </c>
      <c r="GG1309" s="62">
        <f>IF(GA1308=0,0,(GM1313-GM1312)/GA1308)</f>
        <v>1.0501083100999999</v>
      </c>
      <c r="GH1309" s="62">
        <f t="shared" ref="GH1309:GL1309" si="2453">IF(GB1308=0,0,(GN1313-GN1312)/GB1308)</f>
        <v>1.0936882772000001</v>
      </c>
      <c r="GI1309" s="62">
        <f t="shared" si="2453"/>
        <v>1.1323377453000001</v>
      </c>
      <c r="GJ1309" s="62">
        <f t="shared" si="2453"/>
        <v>0.90172262530000002</v>
      </c>
      <c r="GK1309" s="62">
        <f t="shared" si="2453"/>
        <v>0.79722765689999997</v>
      </c>
      <c r="GL1309" s="62">
        <f t="shared" si="2453"/>
        <v>0.70701975559999997</v>
      </c>
      <c r="GM1309" s="98" t="s">
        <v>216</v>
      </c>
      <c r="GN1309" s="98" t="s">
        <v>216</v>
      </c>
      <c r="GO1309" s="98" t="s">
        <v>216</v>
      </c>
      <c r="GP1309" s="98" t="s">
        <v>216</v>
      </c>
      <c r="GQ1309" s="98" t="s">
        <v>216</v>
      </c>
      <c r="GR1309" s="98" t="s">
        <v>216</v>
      </c>
      <c r="GS1309" s="98" t="s">
        <v>216</v>
      </c>
      <c r="GT1309" s="98" t="s">
        <v>216</v>
      </c>
      <c r="GU1309" s="98" t="s">
        <v>216</v>
      </c>
      <c r="GV1309" s="98" t="s">
        <v>216</v>
      </c>
      <c r="GW1309" s="98" t="s">
        <v>216</v>
      </c>
      <c r="GX1309" s="98" t="s">
        <v>216</v>
      </c>
      <c r="GY1309" s="98" t="s">
        <v>216</v>
      </c>
      <c r="GZ1309" s="98" t="s">
        <v>216</v>
      </c>
      <c r="HA1309" s="98" t="s">
        <v>216</v>
      </c>
      <c r="HB1309" s="62">
        <f>IF(GV1308=0,0,(HH1313-HH1312)/GV1308)</f>
        <v>1.0646116883000001</v>
      </c>
      <c r="HC1309" s="62">
        <f t="shared" ref="HC1309:HG1309" si="2454">IF(GW1308=0,0,(HI1313-HI1312)/GW1308)</f>
        <v>1.1101025291</v>
      </c>
      <c r="HD1309" s="62">
        <f t="shared" si="2454"/>
        <v>1.1506917243000001</v>
      </c>
      <c r="HE1309" s="62">
        <f t="shared" si="2454"/>
        <v>0.80537518009999998</v>
      </c>
      <c r="HF1309" s="62">
        <f t="shared" si="2454"/>
        <v>0.67196766779999995</v>
      </c>
      <c r="HG1309" s="62">
        <f t="shared" si="2454"/>
        <v>0.58541193130000002</v>
      </c>
      <c r="HH1309" s="98" t="s">
        <v>216</v>
      </c>
      <c r="HI1309" s="98" t="s">
        <v>216</v>
      </c>
      <c r="HJ1309" s="98" t="s">
        <v>216</v>
      </c>
      <c r="HK1309" s="98" t="s">
        <v>216</v>
      </c>
      <c r="HL1309" s="98" t="s">
        <v>216</v>
      </c>
      <c r="HM1309" s="98" t="s">
        <v>216</v>
      </c>
      <c r="HN1309" s="98" t="s">
        <v>216</v>
      </c>
      <c r="HO1309" s="98" t="s">
        <v>216</v>
      </c>
      <c r="HP1309" s="98" t="s">
        <v>216</v>
      </c>
      <c r="HQ1309" s="98" t="s">
        <v>216</v>
      </c>
      <c r="HR1309" s="98" t="s">
        <v>216</v>
      </c>
      <c r="HS1309" s="98" t="s">
        <v>216</v>
      </c>
      <c r="HT1309" s="98" t="s">
        <v>216</v>
      </c>
      <c r="HU1309" s="98" t="s">
        <v>216</v>
      </c>
      <c r="HV1309" s="98" t="s">
        <v>216</v>
      </c>
      <c r="HW1309" s="62">
        <f>IF(HQ1308=0,0,(IC1313-IC1312)/HQ1308)</f>
        <v>1.0579403602999999</v>
      </c>
      <c r="HX1309" s="62">
        <f t="shared" ref="HX1309:IB1309" si="2455">IF(HR1308=0,0,(ID1313-ID1312)/HR1308)</f>
        <v>1.1080395011999999</v>
      </c>
      <c r="HY1309" s="62">
        <f t="shared" si="2455"/>
        <v>1.1523371909</v>
      </c>
      <c r="HZ1309" s="62">
        <f t="shared" si="2455"/>
        <v>0.78591586150000003</v>
      </c>
      <c r="IA1309" s="62">
        <f t="shared" si="2455"/>
        <v>0.74684028160000004</v>
      </c>
      <c r="IB1309" s="62">
        <f t="shared" si="2455"/>
        <v>0.67281150249999999</v>
      </c>
      <c r="IC1309" s="98" t="s">
        <v>216</v>
      </c>
      <c r="ID1309" s="98" t="s">
        <v>216</v>
      </c>
      <c r="IE1309" s="98" t="s">
        <v>216</v>
      </c>
      <c r="IF1309" s="98" t="s">
        <v>216</v>
      </c>
      <c r="IG1309" s="98" t="s">
        <v>216</v>
      </c>
      <c r="IH1309" s="98" t="s">
        <v>216</v>
      </c>
      <c r="II1309" s="98" t="s">
        <v>216</v>
      </c>
      <c r="IJ1309" s="98" t="s">
        <v>216</v>
      </c>
      <c r="IK1309" s="98" t="s">
        <v>216</v>
      </c>
      <c r="IL1309" s="98" t="s">
        <v>216</v>
      </c>
      <c r="IM1309" s="98" t="s">
        <v>216</v>
      </c>
      <c r="IN1309" s="98" t="s">
        <v>216</v>
      </c>
      <c r="IO1309" s="98" t="s">
        <v>216</v>
      </c>
      <c r="IP1309" s="98" t="s">
        <v>216</v>
      </c>
      <c r="IQ1309" s="98" t="s">
        <v>216</v>
      </c>
      <c r="IR1309" s="62">
        <f>IF(IL1308=0,0,(IX1313-IX1312)/IL1308)</f>
        <v>1.0458829622000001</v>
      </c>
      <c r="IS1309" s="62">
        <f t="shared" ref="IS1309:IW1309" si="2456">IF(IM1308=0,0,(IY1313-IY1312)/IM1308)</f>
        <v>1.0866304278000001</v>
      </c>
      <c r="IT1309" s="62">
        <f t="shared" si="2456"/>
        <v>1.1230868219000001</v>
      </c>
      <c r="IU1309" s="62">
        <f t="shared" si="2456"/>
        <v>2.5375610503999999</v>
      </c>
      <c r="IV1309" s="62">
        <f t="shared" si="2456"/>
        <v>2.2743369677</v>
      </c>
      <c r="IW1309" s="62">
        <f t="shared" si="2456"/>
        <v>2.1539120594000001</v>
      </c>
      <c r="IX1309" s="98" t="s">
        <v>216</v>
      </c>
      <c r="IY1309" s="98" t="s">
        <v>216</v>
      </c>
      <c r="IZ1309" s="98" t="s">
        <v>216</v>
      </c>
      <c r="JA1309" s="98" t="s">
        <v>216</v>
      </c>
      <c r="JB1309" s="98" t="s">
        <v>216</v>
      </c>
      <c r="JC1309" s="98" t="s">
        <v>216</v>
      </c>
      <c r="JD1309" s="98" t="s">
        <v>216</v>
      </c>
      <c r="JE1309" s="98" t="s">
        <v>216</v>
      </c>
      <c r="JF1309" s="98" t="s">
        <v>216</v>
      </c>
      <c r="JG1309" s="98" t="s">
        <v>216</v>
      </c>
      <c r="JH1309" s="98" t="s">
        <v>216</v>
      </c>
      <c r="JI1309" s="98" t="s">
        <v>216</v>
      </c>
      <c r="JJ1309" s="98" t="s">
        <v>216</v>
      </c>
      <c r="JK1309" s="98" t="s">
        <v>216</v>
      </c>
      <c r="JL1309" s="98" t="s">
        <v>216</v>
      </c>
      <c r="JM1309" s="62">
        <f>IF(JG1308=0,0,(JS1313-JS1312)/JG1308)</f>
        <v>1.0536783023</v>
      </c>
      <c r="JN1309" s="62">
        <f t="shared" ref="JN1309:JR1309" si="2457">IF(JH1308=0,0,(JT1313-JT1312)/JH1308)</f>
        <v>1.100851808</v>
      </c>
      <c r="JO1309" s="62">
        <f t="shared" si="2457"/>
        <v>1.1429329453999999</v>
      </c>
      <c r="JP1309" s="62">
        <f t="shared" si="2457"/>
        <v>0.66706765079999997</v>
      </c>
      <c r="JQ1309" s="62">
        <f t="shared" si="2457"/>
        <v>0.5825096796</v>
      </c>
      <c r="JR1309" s="62">
        <f t="shared" si="2457"/>
        <v>0.50851693809999998</v>
      </c>
      <c r="JS1309" s="98" t="s">
        <v>216</v>
      </c>
      <c r="JT1309" s="98" t="s">
        <v>216</v>
      </c>
      <c r="JU1309" s="98" t="s">
        <v>216</v>
      </c>
      <c r="JV1309" s="98" t="s">
        <v>216</v>
      </c>
      <c r="JW1309" s="98" t="s">
        <v>216</v>
      </c>
      <c r="JX1309" s="98" t="s">
        <v>216</v>
      </c>
      <c r="JY1309" s="98" t="s">
        <v>216</v>
      </c>
      <c r="JZ1309" s="98" t="s">
        <v>216</v>
      </c>
      <c r="KA1309" s="98" t="s">
        <v>216</v>
      </c>
      <c r="KB1309" s="98" t="s">
        <v>216</v>
      </c>
      <c r="KC1309" s="98" t="s">
        <v>216</v>
      </c>
      <c r="KD1309" s="98" t="s">
        <v>216</v>
      </c>
      <c r="KE1309" s="98" t="s">
        <v>216</v>
      </c>
      <c r="KF1309" s="98" t="s">
        <v>216</v>
      </c>
      <c r="KG1309" s="98" t="s">
        <v>216</v>
      </c>
      <c r="KH1309" s="62">
        <f>IF(KB1308=0,0,(KN1313-KN1312)/KB1308)</f>
        <v>1.0542308072</v>
      </c>
      <c r="KI1309" s="62">
        <f t="shared" ref="KI1309:KM1309" si="2458">IF(KC1308=0,0,(KO1313-KO1312)/KC1308)</f>
        <v>1.104172723</v>
      </c>
      <c r="KJ1309" s="62">
        <f t="shared" si="2458"/>
        <v>1.1486533136999999</v>
      </c>
      <c r="KK1309" s="62">
        <f t="shared" si="2458"/>
        <v>0.57897780450000003</v>
      </c>
      <c r="KL1309" s="62">
        <f t="shared" si="2458"/>
        <v>0.51971447709999996</v>
      </c>
      <c r="KM1309" s="62">
        <f t="shared" si="2458"/>
        <v>0.46159444599999999</v>
      </c>
      <c r="KN1309" s="98" t="s">
        <v>216</v>
      </c>
      <c r="KO1309" s="98" t="s">
        <v>216</v>
      </c>
      <c r="KP1309" s="98" t="s">
        <v>216</v>
      </c>
      <c r="KQ1309" s="98" t="s">
        <v>216</v>
      </c>
      <c r="KR1309" s="98" t="s">
        <v>216</v>
      </c>
      <c r="KS1309" s="98" t="s">
        <v>216</v>
      </c>
      <c r="KT1309" s="98" t="s">
        <v>216</v>
      </c>
      <c r="KU1309" s="98" t="s">
        <v>216</v>
      </c>
      <c r="KV1309" s="98" t="s">
        <v>216</v>
      </c>
      <c r="KW1309" s="98" t="s">
        <v>216</v>
      </c>
      <c r="KX1309" s="98" t="s">
        <v>216</v>
      </c>
      <c r="KY1309" s="98" t="s">
        <v>216</v>
      </c>
      <c r="KZ1309" s="98" t="s">
        <v>216</v>
      </c>
      <c r="LA1309" s="98" t="s">
        <v>216</v>
      </c>
      <c r="LB1309" s="98" t="s">
        <v>216</v>
      </c>
      <c r="LC1309" s="62">
        <f>IF(KW1308=0,0,(LI1313-LI1312)/KW1308)</f>
        <v>1.0579652049999999</v>
      </c>
      <c r="LD1309" s="62">
        <f t="shared" ref="LD1309:LH1309" si="2459">IF(KX1308=0,0,(LJ1313-LJ1312)/KX1308)</f>
        <v>1.1105652655</v>
      </c>
      <c r="LE1309" s="62">
        <f t="shared" si="2459"/>
        <v>1.1574443149</v>
      </c>
      <c r="LF1309" s="62">
        <f t="shared" si="2459"/>
        <v>1.1482805776</v>
      </c>
      <c r="LG1309" s="62">
        <f t="shared" si="2459"/>
        <v>1.1069962448999999</v>
      </c>
      <c r="LH1309" s="62">
        <f t="shared" si="2459"/>
        <v>0.97279052109999997</v>
      </c>
      <c r="LI1309" s="98" t="s">
        <v>216</v>
      </c>
      <c r="LJ1309" s="98" t="s">
        <v>216</v>
      </c>
      <c r="LK1309" s="98" t="s">
        <v>216</v>
      </c>
      <c r="LL1309" s="98" t="s">
        <v>216</v>
      </c>
      <c r="LM1309" s="98" t="s">
        <v>216</v>
      </c>
      <c r="LN1309" s="98" t="s">
        <v>216</v>
      </c>
      <c r="LO1309" s="98" t="s">
        <v>216</v>
      </c>
      <c r="LP1309" s="98" t="s">
        <v>216</v>
      </c>
      <c r="LQ1309" s="98" t="s">
        <v>216</v>
      </c>
      <c r="LR1309" s="98" t="s">
        <v>216</v>
      </c>
      <c r="LS1309" s="98" t="s">
        <v>216</v>
      </c>
      <c r="LT1309" s="98" t="s">
        <v>216</v>
      </c>
      <c r="LU1309" s="98" t="s">
        <v>216</v>
      </c>
      <c r="LV1309" s="98" t="s">
        <v>216</v>
      </c>
      <c r="LW1309" s="98" t="s">
        <v>216</v>
      </c>
      <c r="LX1309" s="62">
        <f>IF(LR1308=0,0,(MD1313-MD1312)/LR1308)</f>
        <v>1.0393954097</v>
      </c>
      <c r="LY1309" s="62">
        <f t="shared" ref="LY1309:MC1309" si="2460">IF(LS1308=0,0,(ME1313-ME1312)/LS1308)</f>
        <v>1.083523255</v>
      </c>
      <c r="LZ1309" s="62">
        <f t="shared" si="2460"/>
        <v>1.1229400022</v>
      </c>
      <c r="MA1309" s="62">
        <f t="shared" si="2460"/>
        <v>0.71137389929999995</v>
      </c>
      <c r="MB1309" s="62">
        <f t="shared" si="2460"/>
        <v>0.63397302020000001</v>
      </c>
      <c r="MC1309" s="62">
        <f t="shared" si="2460"/>
        <v>0.58803717420000001</v>
      </c>
      <c r="MD1309" s="98" t="s">
        <v>216</v>
      </c>
      <c r="ME1309" s="98" t="s">
        <v>216</v>
      </c>
      <c r="MF1309" s="98" t="s">
        <v>216</v>
      </c>
      <c r="MG1309" s="98" t="s">
        <v>216</v>
      </c>
      <c r="MH1309" s="98" t="s">
        <v>216</v>
      </c>
      <c r="MI1309" s="98" t="s">
        <v>216</v>
      </c>
      <c r="MJ1309" s="98" t="s">
        <v>216</v>
      </c>
      <c r="MK1309" s="98" t="s">
        <v>216</v>
      </c>
      <c r="ML1309" s="98" t="s">
        <v>216</v>
      </c>
      <c r="MM1309" s="98" t="s">
        <v>216</v>
      </c>
      <c r="MN1309" s="98" t="s">
        <v>216</v>
      </c>
      <c r="MO1309" s="98" t="s">
        <v>216</v>
      </c>
      <c r="MP1309" s="98" t="s">
        <v>216</v>
      </c>
      <c r="MQ1309" s="98" t="s">
        <v>216</v>
      </c>
      <c r="MR1309" s="98" t="s">
        <v>216</v>
      </c>
      <c r="MS1309" s="62">
        <f>IF(MM1308=0,0,(MY1313-MY1312)/MM1308)</f>
        <v>1.0548352691</v>
      </c>
      <c r="MT1309" s="62">
        <f t="shared" ref="MT1309:MX1309" si="2461">IF(MN1308=0,0,(MZ1313-MZ1312)/MN1308)</f>
        <v>1.1027794551000001</v>
      </c>
      <c r="MU1309" s="62">
        <f t="shared" si="2461"/>
        <v>1.1454104189000001</v>
      </c>
      <c r="MV1309" s="62">
        <f t="shared" si="2461"/>
        <v>0.84043093499999999</v>
      </c>
      <c r="MW1309" s="62">
        <f t="shared" si="2461"/>
        <v>0.69793062309999998</v>
      </c>
      <c r="MX1309" s="62">
        <f t="shared" si="2461"/>
        <v>0.60146357279999996</v>
      </c>
      <c r="MY1309" s="98" t="s">
        <v>216</v>
      </c>
      <c r="MZ1309" s="98" t="s">
        <v>216</v>
      </c>
      <c r="NA1309" s="98" t="s">
        <v>216</v>
      </c>
      <c r="NB1309" s="98" t="s">
        <v>216</v>
      </c>
      <c r="NC1309" s="98" t="s">
        <v>216</v>
      </c>
      <c r="ND1309" s="98" t="s">
        <v>216</v>
      </c>
      <c r="NE1309" s="98" t="s">
        <v>216</v>
      </c>
      <c r="NF1309" s="98" t="s">
        <v>216</v>
      </c>
      <c r="NG1309" s="98" t="s">
        <v>216</v>
      </c>
      <c r="NH1309" s="98" t="s">
        <v>216</v>
      </c>
      <c r="NI1309" s="98" t="s">
        <v>216</v>
      </c>
      <c r="NJ1309" s="98" t="s">
        <v>216</v>
      </c>
      <c r="NK1309" s="98" t="s">
        <v>216</v>
      </c>
      <c r="NL1309" s="98" t="s">
        <v>216</v>
      </c>
      <c r="NM1309" s="98" t="s">
        <v>216</v>
      </c>
      <c r="NN1309" s="62">
        <f>IF(NH1308=0,0,(NT1313-NT1312)/NH1308)</f>
        <v>1.0486532841</v>
      </c>
      <c r="NO1309" s="62">
        <f t="shared" ref="NO1309:NS1309" si="2462">IF(NI1308=0,0,(NU1313-NU1312)/NI1308)</f>
        <v>1.0929542025000001</v>
      </c>
      <c r="NP1309" s="62">
        <f t="shared" si="2462"/>
        <v>1.1323801580999999</v>
      </c>
      <c r="NQ1309" s="62">
        <f t="shared" si="2462"/>
        <v>0.9467446102</v>
      </c>
      <c r="NR1309" s="62">
        <f t="shared" si="2462"/>
        <v>0.84514150789999998</v>
      </c>
      <c r="NS1309" s="62">
        <f t="shared" si="2462"/>
        <v>0.76319192869999997</v>
      </c>
      <c r="NT1309" s="98" t="s">
        <v>216</v>
      </c>
      <c r="NU1309" s="98" t="s">
        <v>216</v>
      </c>
      <c r="NV1309" s="98" t="s">
        <v>216</v>
      </c>
      <c r="NW1309" s="98" t="s">
        <v>216</v>
      </c>
      <c r="NX1309" s="98" t="s">
        <v>216</v>
      </c>
      <c r="NY1309" s="98" t="s">
        <v>216</v>
      </c>
      <c r="NZ1309" s="98" t="s">
        <v>216</v>
      </c>
      <c r="OA1309" s="98" t="s">
        <v>216</v>
      </c>
      <c r="OB1309" s="98" t="s">
        <v>216</v>
      </c>
      <c r="OC1309" s="98" t="s">
        <v>216</v>
      </c>
      <c r="OD1309" s="98" t="s">
        <v>216</v>
      </c>
      <c r="OE1309" s="98" t="s">
        <v>216</v>
      </c>
      <c r="OF1309" s="98" t="s">
        <v>216</v>
      </c>
      <c r="OG1309" s="98" t="s">
        <v>216</v>
      </c>
      <c r="OH1309" s="98" t="s">
        <v>216</v>
      </c>
      <c r="OI1309" s="62">
        <f>IF(OC1308=0,0,(OO1313-OO1312)/OC1308)</f>
        <v>1.0456942131</v>
      </c>
      <c r="OJ1309" s="62">
        <f t="shared" ref="OJ1309:ON1309" si="2463">IF(OD1308=0,0,(OP1313-OP1312)/OD1308)</f>
        <v>1.0967274933</v>
      </c>
      <c r="OK1309" s="62">
        <f t="shared" si="2463"/>
        <v>1.1422223657999999</v>
      </c>
      <c r="OL1309" s="62">
        <f t="shared" si="2463"/>
        <v>1.0173843424</v>
      </c>
      <c r="OM1309" s="62">
        <f t="shared" si="2463"/>
        <v>0.93801276950000001</v>
      </c>
      <c r="ON1309" s="62">
        <f t="shared" si="2463"/>
        <v>0.878074252</v>
      </c>
      <c r="OO1309" s="98" t="s">
        <v>216</v>
      </c>
      <c r="OP1309" s="98" t="s">
        <v>216</v>
      </c>
      <c r="OQ1309" s="98" t="s">
        <v>216</v>
      </c>
      <c r="OR1309" s="98" t="s">
        <v>216</v>
      </c>
      <c r="OS1309" s="98" t="s">
        <v>216</v>
      </c>
      <c r="OT1309" s="98" t="s">
        <v>216</v>
      </c>
      <c r="OU1309" s="98" t="s">
        <v>216</v>
      </c>
      <c r="OV1309" s="98" t="s">
        <v>216</v>
      </c>
      <c r="OW1309" s="98" t="s">
        <v>216</v>
      </c>
      <c r="OX1309" s="98" t="s">
        <v>216</v>
      </c>
      <c r="OY1309" s="98" t="s">
        <v>216</v>
      </c>
      <c r="OZ1309" s="98" t="s">
        <v>216</v>
      </c>
      <c r="PA1309" s="98" t="s">
        <v>216</v>
      </c>
      <c r="PB1309" s="98" t="s">
        <v>216</v>
      </c>
      <c r="PC1309" s="98" t="s">
        <v>216</v>
      </c>
      <c r="PD1309" s="62">
        <f>IF(OX1308=0,0,(PJ1313-PJ1312)/OX1308)</f>
        <v>1.0569243171</v>
      </c>
      <c r="PE1309" s="62">
        <f t="shared" ref="PE1309:PI1309" si="2464">IF(OY1308=0,0,(PK1313-PK1312)/OY1308)</f>
        <v>1.1064879009999999</v>
      </c>
      <c r="PF1309" s="62">
        <f t="shared" si="2464"/>
        <v>1.1504497554999999</v>
      </c>
      <c r="PG1309" s="62">
        <f t="shared" si="2464"/>
        <v>0.85768959879999995</v>
      </c>
      <c r="PH1309" s="62">
        <f t="shared" si="2464"/>
        <v>0.79034340540000003</v>
      </c>
      <c r="PI1309" s="62">
        <f t="shared" si="2464"/>
        <v>0.68013413170000003</v>
      </c>
      <c r="PJ1309" s="98" t="s">
        <v>216</v>
      </c>
      <c r="PK1309" s="98" t="s">
        <v>216</v>
      </c>
      <c r="PL1309" s="98" t="s">
        <v>216</v>
      </c>
      <c r="PM1309" s="98" t="s">
        <v>216</v>
      </c>
      <c r="PN1309" s="98" t="s">
        <v>216</v>
      </c>
      <c r="PO1309" s="98" t="s">
        <v>216</v>
      </c>
      <c r="PP1309" s="98" t="s">
        <v>216</v>
      </c>
      <c r="PQ1309" s="98" t="s">
        <v>216</v>
      </c>
      <c r="PR1309" s="98" t="s">
        <v>216</v>
      </c>
      <c r="PS1309" s="98" t="s">
        <v>216</v>
      </c>
      <c r="PT1309" s="98" t="s">
        <v>216</v>
      </c>
      <c r="PU1309" s="98" t="s">
        <v>216</v>
      </c>
      <c r="PV1309" s="98" t="s">
        <v>216</v>
      </c>
      <c r="PW1309" s="98" t="s">
        <v>216</v>
      </c>
      <c r="PX1309" s="98" t="s">
        <v>216</v>
      </c>
      <c r="PY1309" s="62">
        <f>IF(PS1308=0,0,(QE1313-QE1312)/PS1308)</f>
        <v>1.0537028265999999</v>
      </c>
      <c r="PZ1309" s="62">
        <f t="shared" ref="PZ1309:QD1309" si="2465">IF(PT1308=0,0,(QF1313-QF1312)/PT1308)</f>
        <v>1.1013198068000001</v>
      </c>
      <c r="QA1309" s="62">
        <f t="shared" si="2465"/>
        <v>1.1435835478</v>
      </c>
      <c r="QB1309" s="62">
        <f t="shared" si="2465"/>
        <v>1.0422430233</v>
      </c>
      <c r="QC1309" s="62">
        <f t="shared" si="2465"/>
        <v>0.93053107619999997</v>
      </c>
      <c r="QD1309" s="62">
        <f t="shared" si="2465"/>
        <v>0.84964842959999998</v>
      </c>
      <c r="QE1309" s="98" t="s">
        <v>216</v>
      </c>
      <c r="QF1309" s="98" t="s">
        <v>216</v>
      </c>
      <c r="QG1309" s="98" t="s">
        <v>216</v>
      </c>
      <c r="QH1309" s="98" t="s">
        <v>216</v>
      </c>
      <c r="QI1309" s="98" t="s">
        <v>216</v>
      </c>
      <c r="QJ1309" s="98" t="s">
        <v>216</v>
      </c>
      <c r="QK1309" s="98" t="s">
        <v>216</v>
      </c>
      <c r="QL1309" s="98" t="s">
        <v>216</v>
      </c>
      <c r="QM1309" s="98" t="s">
        <v>216</v>
      </c>
      <c r="QN1309" s="98" t="s">
        <v>216</v>
      </c>
      <c r="QO1309" s="98" t="s">
        <v>216</v>
      </c>
      <c r="QP1309" s="98" t="s">
        <v>216</v>
      </c>
      <c r="QQ1309" s="98" t="s">
        <v>216</v>
      </c>
      <c r="QR1309" s="98" t="s">
        <v>216</v>
      </c>
      <c r="QS1309" s="98" t="s">
        <v>216</v>
      </c>
      <c r="QT1309" s="62">
        <f>IF(QN1308=0,0,(QZ1313-QZ1312)/QN1308)</f>
        <v>1.0480510113999999</v>
      </c>
      <c r="QU1309" s="62">
        <f t="shared" ref="QU1309:QY1309" si="2466">IF(QO1308=0,0,(RA1313-RA1312)/QO1308)</f>
        <v>1.0926530466</v>
      </c>
      <c r="QV1309" s="62">
        <f t="shared" si="2466"/>
        <v>1.1323836433000001</v>
      </c>
      <c r="QW1309" s="62">
        <f t="shared" si="2466"/>
        <v>0.70086301129999995</v>
      </c>
      <c r="QX1309" s="62">
        <f t="shared" si="2466"/>
        <v>0.64517359730000001</v>
      </c>
      <c r="QY1309" s="62">
        <f t="shared" si="2466"/>
        <v>0.56640815249999998</v>
      </c>
      <c r="QZ1309" s="98" t="s">
        <v>216</v>
      </c>
      <c r="RA1309" s="98" t="s">
        <v>216</v>
      </c>
      <c r="RB1309" s="98" t="s">
        <v>216</v>
      </c>
      <c r="RC1309" s="98" t="s">
        <v>216</v>
      </c>
      <c r="RD1309" s="98" t="s">
        <v>216</v>
      </c>
      <c r="RE1309" s="98" t="s">
        <v>216</v>
      </c>
      <c r="RF1309" s="98" t="s">
        <v>216</v>
      </c>
      <c r="RG1309" s="98" t="s">
        <v>216</v>
      </c>
      <c r="RH1309" s="98" t="s">
        <v>216</v>
      </c>
      <c r="RI1309" s="98" t="s">
        <v>216</v>
      </c>
      <c r="RJ1309" s="98" t="s">
        <v>216</v>
      </c>
      <c r="RK1309" s="98" t="s">
        <v>216</v>
      </c>
      <c r="RL1309" s="98" t="s">
        <v>216</v>
      </c>
      <c r="RM1309" s="98" t="s">
        <v>216</v>
      </c>
      <c r="RN1309" s="98" t="s">
        <v>216</v>
      </c>
      <c r="RO1309" s="62">
        <f>IF(RI1308=0,0,(RU1313-RU1312)/RI1308)</f>
        <v>1.0765630077999999</v>
      </c>
      <c r="RP1309" s="62">
        <f t="shared" ref="RP1309:RT1309" si="2467">IF(RJ1308=0,0,(RV1313-RV1312)/RJ1308)</f>
        <v>1.1220402811000001</v>
      </c>
      <c r="RQ1309" s="62">
        <f t="shared" si="2467"/>
        <v>1.1626383372</v>
      </c>
      <c r="RR1309" s="62">
        <f t="shared" si="2467"/>
        <v>0.82549497429999996</v>
      </c>
      <c r="RS1309" s="62">
        <f t="shared" si="2467"/>
        <v>0.68961992780000003</v>
      </c>
      <c r="RT1309" s="62">
        <f t="shared" si="2467"/>
        <v>0.60905542810000002</v>
      </c>
      <c r="RU1309" s="98" t="s">
        <v>216</v>
      </c>
      <c r="RV1309" s="98" t="s">
        <v>216</v>
      </c>
      <c r="RW1309" s="98" t="s">
        <v>216</v>
      </c>
      <c r="RX1309" s="98" t="s">
        <v>216</v>
      </c>
      <c r="RY1309" s="98" t="s">
        <v>216</v>
      </c>
      <c r="RZ1309" s="98" t="s">
        <v>216</v>
      </c>
      <c r="SA1309" s="98" t="s">
        <v>216</v>
      </c>
      <c r="SB1309" s="98" t="s">
        <v>216</v>
      </c>
      <c r="SC1309" s="98" t="s">
        <v>216</v>
      </c>
      <c r="SD1309" s="98" t="s">
        <v>216</v>
      </c>
      <c r="SE1309" s="98" t="s">
        <v>216</v>
      </c>
      <c r="SF1309" s="98" t="s">
        <v>216</v>
      </c>
      <c r="SG1309" s="98" t="s">
        <v>216</v>
      </c>
      <c r="SH1309" s="98" t="s">
        <v>216</v>
      </c>
      <c r="SI1309" s="98" t="s">
        <v>216</v>
      </c>
      <c r="SJ1309" s="62">
        <f>IF(SD1308=0,0,(SP1313-SP1312)/SD1308)</f>
        <v>1.0577304758999999</v>
      </c>
      <c r="SK1309" s="62">
        <f t="shared" ref="SK1309:SO1309" si="2468">IF(SE1308=0,0,(SQ1313-SQ1312)/SE1308)</f>
        <v>1.1055065497000001</v>
      </c>
      <c r="SL1309" s="62">
        <f t="shared" si="2468"/>
        <v>1.1481619250999999</v>
      </c>
      <c r="SM1309" s="62">
        <f t="shared" si="2468"/>
        <v>1.4506356252999999</v>
      </c>
      <c r="SN1309" s="62">
        <f t="shared" si="2468"/>
        <v>1.2250555949999999</v>
      </c>
      <c r="SO1309" s="62">
        <f t="shared" si="2468"/>
        <v>1.0992664574</v>
      </c>
      <c r="SP1309" s="98" t="s">
        <v>216</v>
      </c>
      <c r="SQ1309" s="98" t="s">
        <v>216</v>
      </c>
      <c r="SR1309" s="98" t="s">
        <v>216</v>
      </c>
      <c r="SS1309" s="98" t="s">
        <v>216</v>
      </c>
      <c r="ST1309" s="98" t="s">
        <v>216</v>
      </c>
      <c r="SU1309" s="98" t="s">
        <v>216</v>
      </c>
      <c r="SV1309" s="98" t="s">
        <v>216</v>
      </c>
      <c r="SW1309" s="98" t="s">
        <v>216</v>
      </c>
      <c r="SX1309" s="98" t="s">
        <v>216</v>
      </c>
      <c r="SY1309" s="98" t="s">
        <v>216</v>
      </c>
      <c r="SZ1309" s="98" t="s">
        <v>216</v>
      </c>
      <c r="TA1309" s="98" t="s">
        <v>216</v>
      </c>
      <c r="TB1309" s="98" t="s">
        <v>216</v>
      </c>
      <c r="TC1309" s="98" t="s">
        <v>216</v>
      </c>
      <c r="TD1309" s="98" t="s">
        <v>216</v>
      </c>
      <c r="TE1309" s="62">
        <f>IF(SY1308=0,0,(TK1313-TK1312)/SY1308)</f>
        <v>1.0521614445</v>
      </c>
      <c r="TF1309" s="62">
        <f t="shared" ref="TF1309:TJ1309" si="2469">IF(SZ1308=0,0,(TL1313-TL1312)/SZ1308)</f>
        <v>1.0978611385999999</v>
      </c>
      <c r="TG1309" s="62">
        <f t="shared" si="2469"/>
        <v>1.1385496166</v>
      </c>
      <c r="TH1309" s="62">
        <f t="shared" si="2469"/>
        <v>0.87027133310000004</v>
      </c>
      <c r="TI1309" s="62">
        <f t="shared" si="2469"/>
        <v>0.74818784360000001</v>
      </c>
      <c r="TJ1309" s="62">
        <f t="shared" si="2469"/>
        <v>0.66109233000000001</v>
      </c>
      <c r="TK1309" s="98" t="s">
        <v>216</v>
      </c>
      <c r="TL1309" s="98" t="s">
        <v>216</v>
      </c>
      <c r="TM1309" s="98" t="s">
        <v>216</v>
      </c>
      <c r="TN1309" s="98" t="s">
        <v>216</v>
      </c>
      <c r="TO1309" s="98" t="s">
        <v>216</v>
      </c>
      <c r="TP1309" s="98" t="s">
        <v>216</v>
      </c>
      <c r="TQ1309" s="98" t="s">
        <v>216</v>
      </c>
      <c r="TR1309" s="98" t="s">
        <v>216</v>
      </c>
      <c r="TS1309" s="98" t="s">
        <v>216</v>
      </c>
      <c r="TT1309" s="98" t="s">
        <v>216</v>
      </c>
      <c r="TU1309" s="98" t="s">
        <v>216</v>
      </c>
      <c r="TV1309" s="98" t="s">
        <v>216</v>
      </c>
      <c r="TW1309" s="98" t="s">
        <v>216</v>
      </c>
      <c r="TX1309" s="98" t="s">
        <v>216</v>
      </c>
      <c r="TY1309" s="98" t="s">
        <v>216</v>
      </c>
      <c r="TZ1309" s="62">
        <f>IF(TT1308=0,0,(UF1313-UF1312)/TT1308)</f>
        <v>1.0404017971999999</v>
      </c>
      <c r="UA1309" s="62">
        <f t="shared" ref="UA1309:UE1309" si="2470">IF(TU1308=0,0,(UG1313-UG1312)/TU1308)</f>
        <v>1.0864806039999999</v>
      </c>
      <c r="UB1309" s="62">
        <f t="shared" si="2470"/>
        <v>1.1275529594</v>
      </c>
      <c r="UC1309" s="62">
        <f t="shared" si="2470"/>
        <v>0.99744406269999997</v>
      </c>
      <c r="UD1309" s="62">
        <f t="shared" si="2470"/>
        <v>0.92447582780000004</v>
      </c>
      <c r="UE1309" s="62">
        <f t="shared" si="2470"/>
        <v>0.83242296999999998</v>
      </c>
      <c r="UF1309" s="98" t="s">
        <v>216</v>
      </c>
      <c r="UG1309" s="98" t="s">
        <v>216</v>
      </c>
      <c r="UH1309" s="98" t="s">
        <v>216</v>
      </c>
      <c r="UI1309" s="98" t="s">
        <v>216</v>
      </c>
      <c r="UJ1309" s="98" t="s">
        <v>216</v>
      </c>
      <c r="UK1309" s="98" t="s">
        <v>216</v>
      </c>
      <c r="UL1309" s="98" t="s">
        <v>216</v>
      </c>
      <c r="UM1309" s="98" t="s">
        <v>216</v>
      </c>
      <c r="UN1309" s="98" t="s">
        <v>216</v>
      </c>
      <c r="UO1309" s="98" t="s">
        <v>216</v>
      </c>
      <c r="UP1309" s="98" t="s">
        <v>216</v>
      </c>
      <c r="UQ1309" s="98" t="s">
        <v>216</v>
      </c>
      <c r="UR1309" s="98" t="s">
        <v>216</v>
      </c>
      <c r="US1309" s="98" t="s">
        <v>216</v>
      </c>
      <c r="UT1309" s="98" t="s">
        <v>216</v>
      </c>
      <c r="UU1309" s="62">
        <f>IF(UO1308=0,0,(VA1313-VA1312)/UO1308)</f>
        <v>1.0541783832</v>
      </c>
      <c r="UV1309" s="62">
        <f t="shared" ref="UV1309:UZ1309" si="2471">IF(UP1308=0,0,(VB1313-VB1312)/UP1308)</f>
        <v>1.1033503471999999</v>
      </c>
      <c r="UW1309" s="62">
        <f t="shared" si="2471"/>
        <v>1.1466638921000001</v>
      </c>
      <c r="UX1309" s="62">
        <f t="shared" si="2471"/>
        <v>0.47212465780000001</v>
      </c>
      <c r="UY1309" s="62">
        <f t="shared" si="2471"/>
        <v>0.4751109395</v>
      </c>
      <c r="UZ1309" s="62">
        <f t="shared" si="2471"/>
        <v>0.40806965899999997</v>
      </c>
      <c r="VA1309" s="98" t="s">
        <v>216</v>
      </c>
      <c r="VB1309" s="98" t="s">
        <v>216</v>
      </c>
      <c r="VC1309" s="98" t="s">
        <v>216</v>
      </c>
      <c r="VD1309" s="98" t="s">
        <v>216</v>
      </c>
      <c r="VE1309" s="98" t="s">
        <v>216</v>
      </c>
      <c r="VF1309" s="98" t="s">
        <v>216</v>
      </c>
      <c r="VG1309" s="98" t="s">
        <v>216</v>
      </c>
      <c r="VH1309" s="98" t="s">
        <v>216</v>
      </c>
      <c r="VI1309" s="98" t="s">
        <v>216</v>
      </c>
      <c r="VJ1309" s="98" t="s">
        <v>216</v>
      </c>
      <c r="VK1309" s="98" t="s">
        <v>216</v>
      </c>
      <c r="VL1309" s="98" t="s">
        <v>216</v>
      </c>
      <c r="VM1309" s="98" t="s">
        <v>216</v>
      </c>
      <c r="VN1309" s="98" t="s">
        <v>216</v>
      </c>
      <c r="VO1309" s="98" t="s">
        <v>216</v>
      </c>
      <c r="VP1309" s="62">
        <f>IF(VJ1308=0,0,(VV1313-VV1312)/VJ1308)</f>
        <v>1.0436165935999999</v>
      </c>
      <c r="VQ1309" s="62">
        <f t="shared" ref="VQ1309:VU1309" si="2472">IF(VK1308=0,0,(VW1313-VW1312)/VK1308)</f>
        <v>1.0869162537999999</v>
      </c>
      <c r="VR1309" s="62">
        <f t="shared" si="2472"/>
        <v>1.1255571138</v>
      </c>
      <c r="VS1309" s="62">
        <f t="shared" si="2472"/>
        <v>0.63578453950000002</v>
      </c>
      <c r="VT1309" s="62">
        <f t="shared" si="2472"/>
        <v>0.59127347009999998</v>
      </c>
      <c r="VU1309" s="62">
        <f t="shared" si="2472"/>
        <v>0.51779853909999995</v>
      </c>
      <c r="VV1309" s="98" t="s">
        <v>216</v>
      </c>
      <c r="VW1309" s="98" t="s">
        <v>216</v>
      </c>
      <c r="VX1309" s="98" t="s">
        <v>216</v>
      </c>
      <c r="VY1309" s="98" t="s">
        <v>216</v>
      </c>
      <c r="VZ1309" s="98" t="s">
        <v>216</v>
      </c>
      <c r="WA1309" s="98" t="s">
        <v>216</v>
      </c>
      <c r="WB1309" s="98" t="s">
        <v>216</v>
      </c>
      <c r="WC1309" s="98" t="s">
        <v>216</v>
      </c>
      <c r="WD1309" s="98" t="s">
        <v>216</v>
      </c>
      <c r="WE1309" s="98" t="s">
        <v>216</v>
      </c>
      <c r="WF1309" s="98" t="s">
        <v>216</v>
      </c>
      <c r="WG1309" s="98" t="s">
        <v>216</v>
      </c>
      <c r="WH1309" s="98" t="s">
        <v>216</v>
      </c>
      <c r="WI1309" s="98" t="s">
        <v>216</v>
      </c>
      <c r="WJ1309" s="98" t="s">
        <v>216</v>
      </c>
      <c r="WK1309" s="62">
        <f>IF(WE1308=0,0,(WQ1313-WQ1312)/WE1308)</f>
        <v>1.0545486363000001</v>
      </c>
      <c r="WL1309" s="62">
        <f t="shared" ref="WL1309:WP1309" si="2473">IF(WF1308=0,0,(WR1313-WR1312)/WF1308)</f>
        <v>1.1019486069</v>
      </c>
      <c r="WM1309" s="62">
        <f t="shared" si="2473"/>
        <v>1.1439421898</v>
      </c>
      <c r="WN1309" s="62">
        <f t="shared" si="2473"/>
        <v>0.76093526730000005</v>
      </c>
      <c r="WO1309" s="62">
        <f t="shared" si="2473"/>
        <v>0.68279422030000003</v>
      </c>
      <c r="WP1309" s="62">
        <f t="shared" si="2473"/>
        <v>0.59329617199999996</v>
      </c>
      <c r="WQ1309" s="98" t="s">
        <v>216</v>
      </c>
      <c r="WR1309" s="98" t="s">
        <v>216</v>
      </c>
      <c r="WS1309" s="98" t="s">
        <v>216</v>
      </c>
      <c r="WT1309" s="98" t="s">
        <v>216</v>
      </c>
      <c r="WU1309" s="98" t="s">
        <v>216</v>
      </c>
      <c r="WV1309" s="98" t="s">
        <v>216</v>
      </c>
      <c r="WW1309" s="98" t="s">
        <v>216</v>
      </c>
      <c r="WX1309" s="98" t="s">
        <v>216</v>
      </c>
      <c r="WY1309" s="98" t="s">
        <v>216</v>
      </c>
      <c r="WZ1309" s="98" t="s">
        <v>216</v>
      </c>
      <c r="XA1309" s="98" t="s">
        <v>216</v>
      </c>
      <c r="XB1309" s="98" t="s">
        <v>216</v>
      </c>
      <c r="XC1309" s="98" t="s">
        <v>216</v>
      </c>
      <c r="XD1309" s="98" t="s">
        <v>216</v>
      </c>
      <c r="XE1309" s="98" t="s">
        <v>216</v>
      </c>
      <c r="XF1309" s="62">
        <f>IF(WZ1308=0,0,(XL1313-XL1312)/WZ1308)</f>
        <v>1.0517338987</v>
      </c>
      <c r="XG1309" s="62">
        <f t="shared" ref="XG1309:XK1309" si="2474">IF(XA1308=0,0,(XM1313-XM1312)/XA1308)</f>
        <v>1.0968920269</v>
      </c>
      <c r="XH1309" s="62">
        <f t="shared" si="2474"/>
        <v>1.1370013355999999</v>
      </c>
      <c r="XI1309" s="62">
        <f t="shared" si="2474"/>
        <v>0.54367802200000004</v>
      </c>
      <c r="XJ1309" s="62">
        <f t="shared" si="2474"/>
        <v>0.5123676989</v>
      </c>
      <c r="XK1309" s="62">
        <f t="shared" si="2474"/>
        <v>0.45236140499999999</v>
      </c>
      <c r="XL1309" s="98" t="s">
        <v>216</v>
      </c>
      <c r="XM1309" s="98" t="s">
        <v>216</v>
      </c>
      <c r="XN1309" s="98" t="s">
        <v>216</v>
      </c>
      <c r="XO1309" s="98" t="s">
        <v>216</v>
      </c>
      <c r="XP1309" s="98" t="s">
        <v>216</v>
      </c>
      <c r="XQ1309" s="98" t="s">
        <v>216</v>
      </c>
      <c r="XR1309" s="98" t="s">
        <v>216</v>
      </c>
      <c r="XS1309" s="98" t="s">
        <v>216</v>
      </c>
      <c r="XT1309" s="98" t="s">
        <v>216</v>
      </c>
      <c r="XU1309" s="98" t="s">
        <v>216</v>
      </c>
      <c r="XV1309" s="98" t="s">
        <v>216</v>
      </c>
      <c r="XW1309" s="98" t="s">
        <v>216</v>
      </c>
      <c r="XX1309" s="98" t="s">
        <v>216</v>
      </c>
      <c r="XY1309" s="98" t="s">
        <v>216</v>
      </c>
      <c r="XZ1309" s="98" t="s">
        <v>216</v>
      </c>
      <c r="YA1309" s="62">
        <f>IF(XU1308=0,0,(YG1313-YG1312)/XU1308)</f>
        <v>0</v>
      </c>
      <c r="YB1309" s="62">
        <f t="shared" ref="YB1309:YF1309" si="2475">IF(XV1308=0,0,(YH1313-YH1312)/XV1308)</f>
        <v>0</v>
      </c>
      <c r="YC1309" s="62">
        <f t="shared" si="2475"/>
        <v>0</v>
      </c>
      <c r="YD1309" s="62">
        <f t="shared" si="2475"/>
        <v>0</v>
      </c>
      <c r="YE1309" s="62">
        <f t="shared" si="2475"/>
        <v>0</v>
      </c>
      <c r="YF1309" s="62">
        <f t="shared" si="2475"/>
        <v>0</v>
      </c>
      <c r="YG1309" s="98" t="s">
        <v>216</v>
      </c>
      <c r="YH1309" s="98" t="s">
        <v>216</v>
      </c>
      <c r="YI1309" s="98" t="s">
        <v>216</v>
      </c>
      <c r="YJ1309" s="98" t="s">
        <v>216</v>
      </c>
      <c r="YK1309" s="98" t="s">
        <v>216</v>
      </c>
      <c r="YL1309" s="98" t="s">
        <v>216</v>
      </c>
      <c r="YM1309" s="98" t="s">
        <v>216</v>
      </c>
      <c r="YN1309" s="98" t="s">
        <v>216</v>
      </c>
      <c r="YO1309" s="98" t="s">
        <v>216</v>
      </c>
      <c r="YP1309" s="98" t="s">
        <v>216</v>
      </c>
      <c r="YQ1309" s="98" t="s">
        <v>216</v>
      </c>
      <c r="YR1309" s="98" t="s">
        <v>216</v>
      </c>
      <c r="YS1309" s="98" t="s">
        <v>216</v>
      </c>
      <c r="YT1309" s="98" t="s">
        <v>216</v>
      </c>
      <c r="YU1309" s="98" t="s">
        <v>216</v>
      </c>
      <c r="YV1309" s="62">
        <f>IF(YP1308=0,0,(ZB1313-ZB1312)/YP1308)</f>
        <v>1.0537523630000001</v>
      </c>
      <c r="YW1309" s="62">
        <f t="shared" ref="YW1309:ZA1309" si="2476">IF(YQ1308=0,0,(ZC1313-ZC1312)/YQ1308)</f>
        <v>1.1007796739</v>
      </c>
      <c r="YX1309" s="62">
        <f t="shared" si="2476"/>
        <v>1.1425746182000001</v>
      </c>
      <c r="YY1309" s="62">
        <f t="shared" si="2476"/>
        <v>0.8137613682</v>
      </c>
      <c r="YZ1309" s="62">
        <f t="shared" si="2476"/>
        <v>0.73780690289999995</v>
      </c>
      <c r="ZA1309" s="62">
        <f t="shared" si="2476"/>
        <v>0.66077342800000005</v>
      </c>
      <c r="ZB1309" s="98" t="s">
        <v>216</v>
      </c>
      <c r="ZC1309" s="98" t="s">
        <v>216</v>
      </c>
      <c r="ZD1309" s="98" t="s">
        <v>216</v>
      </c>
      <c r="ZE1309" s="98" t="s">
        <v>216</v>
      </c>
      <c r="ZF1309" s="98" t="s">
        <v>216</v>
      </c>
      <c r="ZG1309" s="98" t="s">
        <v>216</v>
      </c>
    </row>
    <row r="1310" spans="1:683" s="69" customFormat="1" ht="24">
      <c r="A1310" s="42" t="s">
        <v>230</v>
      </c>
      <c r="B1310" s="265"/>
      <c r="C1310" s="64" t="s">
        <v>129</v>
      </c>
      <c r="D1310" s="316"/>
      <c r="E1310" s="317"/>
      <c r="F1310" s="65"/>
      <c r="G1310" s="65"/>
      <c r="H1310" s="65"/>
      <c r="I1310" s="102"/>
      <c r="J1310" s="102"/>
      <c r="K1310" s="102"/>
      <c r="L1310" s="98" t="s">
        <v>216</v>
      </c>
      <c r="M1310" s="98" t="s">
        <v>216</v>
      </c>
      <c r="N1310" s="98" t="s">
        <v>216</v>
      </c>
      <c r="O1310" s="98" t="s">
        <v>216</v>
      </c>
      <c r="P1310" s="98" t="s">
        <v>216</v>
      </c>
      <c r="Q1310" s="98" t="s">
        <v>216</v>
      </c>
      <c r="R1310" s="98" t="s">
        <v>216</v>
      </c>
      <c r="S1310" s="98" t="s">
        <v>216</v>
      </c>
      <c r="T1310" s="98" t="s">
        <v>216</v>
      </c>
      <c r="U1310" s="98" t="s">
        <v>216</v>
      </c>
      <c r="V1310" s="98" t="s">
        <v>216</v>
      </c>
      <c r="W1310" s="98" t="s">
        <v>216</v>
      </c>
      <c r="X1310" s="98" t="s">
        <v>216</v>
      </c>
      <c r="Y1310" s="98" t="s">
        <v>216</v>
      </c>
      <c r="Z1310" s="98" t="s">
        <v>216</v>
      </c>
      <c r="AA1310" s="65">
        <f>AA1278+AA1288+AA1298</f>
        <v>22276102.440000001</v>
      </c>
      <c r="AB1310" s="65">
        <f t="shared" ref="AB1310:AF1310" si="2477">AB1278+AB1288+AB1298</f>
        <v>23776199.41</v>
      </c>
      <c r="AC1310" s="65">
        <f t="shared" si="2477"/>
        <v>25138401.23</v>
      </c>
      <c r="AD1310" s="65">
        <f t="shared" si="2477"/>
        <v>2078940.91</v>
      </c>
      <c r="AE1310" s="65">
        <f t="shared" si="2477"/>
        <v>1897201.8</v>
      </c>
      <c r="AF1310" s="65">
        <f t="shared" si="2477"/>
        <v>1765299.67</v>
      </c>
      <c r="AG1310" s="98" t="s">
        <v>216</v>
      </c>
      <c r="AH1310" s="98" t="s">
        <v>216</v>
      </c>
      <c r="AI1310" s="98" t="s">
        <v>216</v>
      </c>
      <c r="AJ1310" s="98" t="s">
        <v>216</v>
      </c>
      <c r="AK1310" s="98" t="s">
        <v>216</v>
      </c>
      <c r="AL1310" s="98" t="s">
        <v>216</v>
      </c>
      <c r="AM1310" s="98" t="s">
        <v>216</v>
      </c>
      <c r="AN1310" s="98" t="s">
        <v>216</v>
      </c>
      <c r="AO1310" s="98" t="s">
        <v>216</v>
      </c>
      <c r="AP1310" s="98" t="s">
        <v>216</v>
      </c>
      <c r="AQ1310" s="98" t="s">
        <v>216</v>
      </c>
      <c r="AR1310" s="98" t="s">
        <v>216</v>
      </c>
      <c r="AS1310" s="98" t="s">
        <v>216</v>
      </c>
      <c r="AT1310" s="98" t="s">
        <v>216</v>
      </c>
      <c r="AU1310" s="98" t="s">
        <v>216</v>
      </c>
      <c r="AV1310" s="65">
        <f t="shared" ref="AV1310:BA1310" si="2478">AV1278+AV1288+AV1298</f>
        <v>36788402.310000002</v>
      </c>
      <c r="AW1310" s="65">
        <f t="shared" si="2478"/>
        <v>39106902.350000001</v>
      </c>
      <c r="AX1310" s="65">
        <f t="shared" si="2478"/>
        <v>41243300.789999999</v>
      </c>
      <c r="AY1310" s="65">
        <f t="shared" si="2478"/>
        <v>4561405.54</v>
      </c>
      <c r="AZ1310" s="65">
        <f t="shared" si="2478"/>
        <v>4507303.57</v>
      </c>
      <c r="BA1310" s="65">
        <f t="shared" si="2478"/>
        <v>4212795.46</v>
      </c>
      <c r="BB1310" s="98" t="s">
        <v>216</v>
      </c>
      <c r="BC1310" s="98" t="s">
        <v>216</v>
      </c>
      <c r="BD1310" s="98" t="s">
        <v>216</v>
      </c>
      <c r="BE1310" s="98" t="s">
        <v>216</v>
      </c>
      <c r="BF1310" s="98" t="s">
        <v>216</v>
      </c>
      <c r="BG1310" s="98" t="s">
        <v>216</v>
      </c>
      <c r="BH1310" s="98" t="s">
        <v>216</v>
      </c>
      <c r="BI1310" s="98" t="s">
        <v>216</v>
      </c>
      <c r="BJ1310" s="98" t="s">
        <v>216</v>
      </c>
      <c r="BK1310" s="98" t="s">
        <v>216</v>
      </c>
      <c r="BL1310" s="98" t="s">
        <v>216</v>
      </c>
      <c r="BM1310" s="98" t="s">
        <v>216</v>
      </c>
      <c r="BN1310" s="98" t="s">
        <v>216</v>
      </c>
      <c r="BO1310" s="98" t="s">
        <v>216</v>
      </c>
      <c r="BP1310" s="98" t="s">
        <v>216</v>
      </c>
      <c r="BQ1310" s="65">
        <f t="shared" ref="BQ1310:BV1310" si="2479">BQ1278+BQ1288+BQ1298</f>
        <v>28570601.079999998</v>
      </c>
      <c r="BR1310" s="65">
        <f t="shared" si="2479"/>
        <v>30662300.100000001</v>
      </c>
      <c r="BS1310" s="65">
        <f t="shared" si="2479"/>
        <v>32503198.91</v>
      </c>
      <c r="BT1310" s="65">
        <f t="shared" si="2479"/>
        <v>1995628.63</v>
      </c>
      <c r="BU1310" s="65">
        <f t="shared" si="2479"/>
        <v>1948500.54</v>
      </c>
      <c r="BV1310" s="65">
        <f t="shared" si="2479"/>
        <v>1770801.77</v>
      </c>
      <c r="BW1310" s="98" t="s">
        <v>216</v>
      </c>
      <c r="BX1310" s="98" t="s">
        <v>216</v>
      </c>
      <c r="BY1310" s="98" t="s">
        <v>216</v>
      </c>
      <c r="BZ1310" s="98" t="s">
        <v>216</v>
      </c>
      <c r="CA1310" s="98" t="s">
        <v>216</v>
      </c>
      <c r="CB1310" s="98" t="s">
        <v>216</v>
      </c>
      <c r="CC1310" s="98" t="s">
        <v>216</v>
      </c>
      <c r="CD1310" s="98" t="s">
        <v>216</v>
      </c>
      <c r="CE1310" s="98" t="s">
        <v>216</v>
      </c>
      <c r="CF1310" s="98" t="s">
        <v>216</v>
      </c>
      <c r="CG1310" s="98" t="s">
        <v>216</v>
      </c>
      <c r="CH1310" s="98" t="s">
        <v>216</v>
      </c>
      <c r="CI1310" s="98" t="s">
        <v>216</v>
      </c>
      <c r="CJ1310" s="98" t="s">
        <v>216</v>
      </c>
      <c r="CK1310" s="98" t="s">
        <v>216</v>
      </c>
      <c r="CL1310" s="65">
        <f t="shared" ref="CL1310:CQ1310" si="2480">CL1278+CL1288+CL1298</f>
        <v>22261500.199999999</v>
      </c>
      <c r="CM1310" s="65">
        <f t="shared" si="2480"/>
        <v>23589500.289999999</v>
      </c>
      <c r="CN1310" s="65">
        <f t="shared" si="2480"/>
        <v>24819198.140000001</v>
      </c>
      <c r="CO1310" s="65">
        <f t="shared" si="2480"/>
        <v>2663973.61</v>
      </c>
      <c r="CP1310" s="65">
        <f t="shared" si="2480"/>
        <v>2412102.02</v>
      </c>
      <c r="CQ1310" s="65">
        <f t="shared" si="2480"/>
        <v>2278499.7400000002</v>
      </c>
      <c r="CR1310" s="98" t="s">
        <v>216</v>
      </c>
      <c r="CS1310" s="98" t="s">
        <v>216</v>
      </c>
      <c r="CT1310" s="98" t="s">
        <v>216</v>
      </c>
      <c r="CU1310" s="98" t="s">
        <v>216</v>
      </c>
      <c r="CV1310" s="98" t="s">
        <v>216</v>
      </c>
      <c r="CW1310" s="98" t="s">
        <v>216</v>
      </c>
      <c r="CX1310" s="98" t="s">
        <v>216</v>
      </c>
      <c r="CY1310" s="98" t="s">
        <v>216</v>
      </c>
      <c r="CZ1310" s="98" t="s">
        <v>216</v>
      </c>
      <c r="DA1310" s="98" t="s">
        <v>216</v>
      </c>
      <c r="DB1310" s="98" t="s">
        <v>216</v>
      </c>
      <c r="DC1310" s="98" t="s">
        <v>216</v>
      </c>
      <c r="DD1310" s="98" t="s">
        <v>216</v>
      </c>
      <c r="DE1310" s="98" t="s">
        <v>216</v>
      </c>
      <c r="DF1310" s="98" t="s">
        <v>216</v>
      </c>
      <c r="DG1310" s="65">
        <f t="shared" ref="DG1310:DL1310" si="2481">DG1278+DG1288+DG1298</f>
        <v>35392800.390000001</v>
      </c>
      <c r="DH1310" s="65">
        <f t="shared" si="2481"/>
        <v>37314401</v>
      </c>
      <c r="DI1310" s="65">
        <f t="shared" si="2481"/>
        <v>39105500.600000001</v>
      </c>
      <c r="DJ1310" s="65">
        <f t="shared" si="2481"/>
        <v>2431960.94</v>
      </c>
      <c r="DK1310" s="65">
        <f t="shared" si="2481"/>
        <v>2151400.9700000002</v>
      </c>
      <c r="DL1310" s="65">
        <f t="shared" si="2481"/>
        <v>1982200.35</v>
      </c>
      <c r="DM1310" s="98" t="s">
        <v>216</v>
      </c>
      <c r="DN1310" s="98" t="s">
        <v>216</v>
      </c>
      <c r="DO1310" s="98" t="s">
        <v>216</v>
      </c>
      <c r="DP1310" s="98" t="s">
        <v>216</v>
      </c>
      <c r="DQ1310" s="98" t="s">
        <v>216</v>
      </c>
      <c r="DR1310" s="98" t="s">
        <v>216</v>
      </c>
      <c r="DS1310" s="98" t="s">
        <v>216</v>
      </c>
      <c r="DT1310" s="98" t="s">
        <v>216</v>
      </c>
      <c r="DU1310" s="98" t="s">
        <v>216</v>
      </c>
      <c r="DV1310" s="98" t="s">
        <v>216</v>
      </c>
      <c r="DW1310" s="98" t="s">
        <v>216</v>
      </c>
      <c r="DX1310" s="98" t="s">
        <v>216</v>
      </c>
      <c r="DY1310" s="98" t="s">
        <v>216</v>
      </c>
      <c r="DZ1310" s="98" t="s">
        <v>216</v>
      </c>
      <c r="EA1310" s="98" t="s">
        <v>216</v>
      </c>
      <c r="EB1310" s="65">
        <f t="shared" ref="EB1310:EG1310" si="2482">EB1278+EB1288+EB1298</f>
        <v>23370103.129999999</v>
      </c>
      <c r="EC1310" s="65">
        <f t="shared" si="2482"/>
        <v>24854399.620000001</v>
      </c>
      <c r="ED1310" s="65">
        <f t="shared" si="2482"/>
        <v>26220400.489999998</v>
      </c>
      <c r="EE1310" s="65">
        <f t="shared" si="2482"/>
        <v>2721789.78</v>
      </c>
      <c r="EF1310" s="65">
        <f t="shared" si="2482"/>
        <v>2288397.0099999998</v>
      </c>
      <c r="EG1310" s="65">
        <f t="shared" si="2482"/>
        <v>2124700.12</v>
      </c>
      <c r="EH1310" s="98" t="s">
        <v>216</v>
      </c>
      <c r="EI1310" s="98" t="s">
        <v>216</v>
      </c>
      <c r="EJ1310" s="98" t="s">
        <v>216</v>
      </c>
      <c r="EK1310" s="98" t="s">
        <v>216</v>
      </c>
      <c r="EL1310" s="98" t="s">
        <v>216</v>
      </c>
      <c r="EM1310" s="98" t="s">
        <v>216</v>
      </c>
      <c r="EN1310" s="98" t="s">
        <v>216</v>
      </c>
      <c r="EO1310" s="98" t="s">
        <v>216</v>
      </c>
      <c r="EP1310" s="98" t="s">
        <v>216</v>
      </c>
      <c r="EQ1310" s="98" t="s">
        <v>216</v>
      </c>
      <c r="ER1310" s="98" t="s">
        <v>216</v>
      </c>
      <c r="ES1310" s="98" t="s">
        <v>216</v>
      </c>
      <c r="ET1310" s="98" t="s">
        <v>216</v>
      </c>
      <c r="EU1310" s="98" t="s">
        <v>216</v>
      </c>
      <c r="EV1310" s="98" t="s">
        <v>216</v>
      </c>
      <c r="EW1310" s="65">
        <f t="shared" ref="EW1310:FB1310" si="2483">EW1278+EW1288+EW1298</f>
        <v>23771600.16</v>
      </c>
      <c r="EX1310" s="65">
        <f t="shared" si="2483"/>
        <v>25329898.789999999</v>
      </c>
      <c r="EY1310" s="65">
        <f t="shared" si="2483"/>
        <v>26759798.960000001</v>
      </c>
      <c r="EZ1310" s="65">
        <f t="shared" si="2483"/>
        <v>2103186.87</v>
      </c>
      <c r="FA1310" s="65">
        <f t="shared" si="2483"/>
        <v>1843999.31</v>
      </c>
      <c r="FB1310" s="65">
        <f t="shared" si="2483"/>
        <v>1680799.44</v>
      </c>
      <c r="FC1310" s="98" t="s">
        <v>216</v>
      </c>
      <c r="FD1310" s="98" t="s">
        <v>216</v>
      </c>
      <c r="FE1310" s="98" t="s">
        <v>216</v>
      </c>
      <c r="FF1310" s="98" t="s">
        <v>216</v>
      </c>
      <c r="FG1310" s="98" t="s">
        <v>216</v>
      </c>
      <c r="FH1310" s="98" t="s">
        <v>216</v>
      </c>
      <c r="FI1310" s="98" t="s">
        <v>216</v>
      </c>
      <c r="FJ1310" s="98" t="s">
        <v>216</v>
      </c>
      <c r="FK1310" s="98" t="s">
        <v>216</v>
      </c>
      <c r="FL1310" s="98" t="s">
        <v>216</v>
      </c>
      <c r="FM1310" s="98" t="s">
        <v>216</v>
      </c>
      <c r="FN1310" s="98" t="s">
        <v>216</v>
      </c>
      <c r="FO1310" s="98" t="s">
        <v>216</v>
      </c>
      <c r="FP1310" s="98" t="s">
        <v>216</v>
      </c>
      <c r="FQ1310" s="98" t="s">
        <v>216</v>
      </c>
      <c r="FR1310" s="65">
        <f t="shared" ref="FR1310:FW1310" si="2484">FR1278+FR1288+FR1298</f>
        <v>28985401.07</v>
      </c>
      <c r="FS1310" s="65">
        <f t="shared" si="2484"/>
        <v>30794798.989999998</v>
      </c>
      <c r="FT1310" s="65">
        <f t="shared" si="2484"/>
        <v>32430799.710000001</v>
      </c>
      <c r="FU1310" s="65">
        <f t="shared" si="2484"/>
        <v>1421205.51</v>
      </c>
      <c r="FV1310" s="65">
        <f t="shared" si="2484"/>
        <v>1603199.63</v>
      </c>
      <c r="FW1310" s="65">
        <f t="shared" si="2484"/>
        <v>1412999.25</v>
      </c>
      <c r="FX1310" s="98" t="s">
        <v>216</v>
      </c>
      <c r="FY1310" s="98" t="s">
        <v>216</v>
      </c>
      <c r="FZ1310" s="98" t="s">
        <v>216</v>
      </c>
      <c r="GA1310" s="98" t="s">
        <v>216</v>
      </c>
      <c r="GB1310" s="98" t="s">
        <v>216</v>
      </c>
      <c r="GC1310" s="98" t="s">
        <v>216</v>
      </c>
      <c r="GD1310" s="98" t="s">
        <v>216</v>
      </c>
      <c r="GE1310" s="98" t="s">
        <v>216</v>
      </c>
      <c r="GF1310" s="98" t="s">
        <v>216</v>
      </c>
      <c r="GG1310" s="98" t="s">
        <v>216</v>
      </c>
      <c r="GH1310" s="98" t="s">
        <v>216</v>
      </c>
      <c r="GI1310" s="98" t="s">
        <v>216</v>
      </c>
      <c r="GJ1310" s="98" t="s">
        <v>216</v>
      </c>
      <c r="GK1310" s="98" t="s">
        <v>216</v>
      </c>
      <c r="GL1310" s="98" t="s">
        <v>216</v>
      </c>
      <c r="GM1310" s="65">
        <f t="shared" ref="GM1310:GR1310" si="2485">GM1278+GM1288+GM1298</f>
        <v>34145198.539999999</v>
      </c>
      <c r="GN1310" s="65">
        <f t="shared" si="2485"/>
        <v>36164097.350000001</v>
      </c>
      <c r="GO1310" s="65">
        <f t="shared" si="2485"/>
        <v>38007698.759999998</v>
      </c>
      <c r="GP1310" s="65">
        <f t="shared" si="2485"/>
        <v>3520286.86</v>
      </c>
      <c r="GQ1310" s="65">
        <f t="shared" si="2485"/>
        <v>3131499.4</v>
      </c>
      <c r="GR1310" s="65">
        <f t="shared" si="2485"/>
        <v>2798201.69</v>
      </c>
      <c r="GS1310" s="98" t="s">
        <v>216</v>
      </c>
      <c r="GT1310" s="98" t="s">
        <v>216</v>
      </c>
      <c r="GU1310" s="98" t="s">
        <v>216</v>
      </c>
      <c r="GV1310" s="98" t="s">
        <v>216</v>
      </c>
      <c r="GW1310" s="98" t="s">
        <v>216</v>
      </c>
      <c r="GX1310" s="98" t="s">
        <v>216</v>
      </c>
      <c r="GY1310" s="98" t="s">
        <v>216</v>
      </c>
      <c r="GZ1310" s="98" t="s">
        <v>216</v>
      </c>
      <c r="HA1310" s="98" t="s">
        <v>216</v>
      </c>
      <c r="HB1310" s="98" t="s">
        <v>216</v>
      </c>
      <c r="HC1310" s="98" t="s">
        <v>216</v>
      </c>
      <c r="HD1310" s="98" t="s">
        <v>216</v>
      </c>
      <c r="HE1310" s="98" t="s">
        <v>216</v>
      </c>
      <c r="HF1310" s="98" t="s">
        <v>216</v>
      </c>
      <c r="HG1310" s="98" t="s">
        <v>216</v>
      </c>
      <c r="HH1310" s="65">
        <f t="shared" ref="HH1310:HM1310" si="2486">HH1278+HH1288+HH1298</f>
        <v>30955401.420000002</v>
      </c>
      <c r="HI1310" s="65">
        <f t="shared" si="2486"/>
        <v>32646699.68</v>
      </c>
      <c r="HJ1310" s="65">
        <f t="shared" si="2486"/>
        <v>34232500.899999999</v>
      </c>
      <c r="HK1310" s="65">
        <f t="shared" si="2486"/>
        <v>2558987.9300000002</v>
      </c>
      <c r="HL1310" s="65">
        <f t="shared" si="2486"/>
        <v>2148600.2400000002</v>
      </c>
      <c r="HM1310" s="65">
        <f t="shared" si="2486"/>
        <v>1886401.03</v>
      </c>
      <c r="HN1310" s="98" t="s">
        <v>216</v>
      </c>
      <c r="HO1310" s="98" t="s">
        <v>216</v>
      </c>
      <c r="HP1310" s="98" t="s">
        <v>216</v>
      </c>
      <c r="HQ1310" s="98" t="s">
        <v>216</v>
      </c>
      <c r="HR1310" s="98" t="s">
        <v>216</v>
      </c>
      <c r="HS1310" s="98" t="s">
        <v>216</v>
      </c>
      <c r="HT1310" s="98" t="s">
        <v>216</v>
      </c>
      <c r="HU1310" s="98" t="s">
        <v>216</v>
      </c>
      <c r="HV1310" s="98" t="s">
        <v>216</v>
      </c>
      <c r="HW1310" s="98" t="s">
        <v>216</v>
      </c>
      <c r="HX1310" s="98" t="s">
        <v>216</v>
      </c>
      <c r="HY1310" s="98" t="s">
        <v>216</v>
      </c>
      <c r="HZ1310" s="98" t="s">
        <v>216</v>
      </c>
      <c r="IA1310" s="98" t="s">
        <v>216</v>
      </c>
      <c r="IB1310" s="98" t="s">
        <v>216</v>
      </c>
      <c r="IC1310" s="65">
        <f t="shared" ref="IC1310:IH1310" si="2487">IC1278+IC1288+IC1298</f>
        <v>28372400.350000001</v>
      </c>
      <c r="ID1310" s="65">
        <f t="shared" si="2487"/>
        <v>30300599.559999999</v>
      </c>
      <c r="IE1310" s="65">
        <f t="shared" si="2487"/>
        <v>32045300.989999998</v>
      </c>
      <c r="IF1310" s="65">
        <f t="shared" si="2487"/>
        <v>2701238.26</v>
      </c>
      <c r="IG1310" s="65">
        <f t="shared" si="2487"/>
        <v>2583896.39</v>
      </c>
      <c r="IH1310" s="65">
        <f t="shared" si="2487"/>
        <v>2346700.59</v>
      </c>
      <c r="II1310" s="98" t="s">
        <v>216</v>
      </c>
      <c r="IJ1310" s="98" t="s">
        <v>216</v>
      </c>
      <c r="IK1310" s="98" t="s">
        <v>216</v>
      </c>
      <c r="IL1310" s="98" t="s">
        <v>216</v>
      </c>
      <c r="IM1310" s="98" t="s">
        <v>216</v>
      </c>
      <c r="IN1310" s="98" t="s">
        <v>216</v>
      </c>
      <c r="IO1310" s="98" t="s">
        <v>216</v>
      </c>
      <c r="IP1310" s="98" t="s">
        <v>216</v>
      </c>
      <c r="IQ1310" s="98" t="s">
        <v>216</v>
      </c>
      <c r="IR1310" s="98" t="s">
        <v>216</v>
      </c>
      <c r="IS1310" s="98" t="s">
        <v>216</v>
      </c>
      <c r="IT1310" s="98" t="s">
        <v>216</v>
      </c>
      <c r="IU1310" s="98" t="s">
        <v>216</v>
      </c>
      <c r="IV1310" s="98" t="s">
        <v>216</v>
      </c>
      <c r="IW1310" s="98" t="s">
        <v>216</v>
      </c>
      <c r="IX1310" s="65">
        <f t="shared" ref="IX1310:JC1310" si="2488">IX1278+IX1288+IX1298</f>
        <v>20700899.59</v>
      </c>
      <c r="IY1310" s="65">
        <f t="shared" si="2488"/>
        <v>21659699.690000001</v>
      </c>
      <c r="IZ1310" s="65">
        <f t="shared" si="2488"/>
        <v>22591800.379999999</v>
      </c>
      <c r="JA1310" s="65">
        <f t="shared" si="2488"/>
        <v>2456963.61</v>
      </c>
      <c r="JB1310" s="65">
        <f t="shared" si="2488"/>
        <v>2202101.27</v>
      </c>
      <c r="JC1310" s="65">
        <f t="shared" si="2488"/>
        <v>2085500.24</v>
      </c>
      <c r="JD1310" s="98" t="s">
        <v>216</v>
      </c>
      <c r="JE1310" s="98" t="s">
        <v>216</v>
      </c>
      <c r="JF1310" s="98" t="s">
        <v>216</v>
      </c>
      <c r="JG1310" s="98" t="s">
        <v>216</v>
      </c>
      <c r="JH1310" s="98" t="s">
        <v>216</v>
      </c>
      <c r="JI1310" s="98" t="s">
        <v>216</v>
      </c>
      <c r="JJ1310" s="98" t="s">
        <v>216</v>
      </c>
      <c r="JK1310" s="98" t="s">
        <v>216</v>
      </c>
      <c r="JL1310" s="98" t="s">
        <v>216</v>
      </c>
      <c r="JM1310" s="98" t="s">
        <v>216</v>
      </c>
      <c r="JN1310" s="98" t="s">
        <v>216</v>
      </c>
      <c r="JO1310" s="98" t="s">
        <v>216</v>
      </c>
      <c r="JP1310" s="98" t="s">
        <v>216</v>
      </c>
      <c r="JQ1310" s="98" t="s">
        <v>216</v>
      </c>
      <c r="JR1310" s="98" t="s">
        <v>216</v>
      </c>
      <c r="JS1310" s="65">
        <f t="shared" ref="JS1310:JX1310" si="2489">JS1278+JS1288+JS1298</f>
        <v>29672698.039999999</v>
      </c>
      <c r="JT1310" s="65">
        <f t="shared" si="2489"/>
        <v>31374499.949999999</v>
      </c>
      <c r="JU1310" s="65">
        <f t="shared" si="2489"/>
        <v>32955701.210000001</v>
      </c>
      <c r="JV1310" s="65">
        <f t="shared" si="2489"/>
        <v>2216842.2999999998</v>
      </c>
      <c r="JW1310" s="65">
        <f t="shared" si="2489"/>
        <v>1950299.2</v>
      </c>
      <c r="JX1310" s="65">
        <f t="shared" si="2489"/>
        <v>1718199.02</v>
      </c>
      <c r="JY1310" s="98" t="s">
        <v>216</v>
      </c>
      <c r="JZ1310" s="98" t="s">
        <v>216</v>
      </c>
      <c r="KA1310" s="98" t="s">
        <v>216</v>
      </c>
      <c r="KB1310" s="98" t="s">
        <v>216</v>
      </c>
      <c r="KC1310" s="98" t="s">
        <v>216</v>
      </c>
      <c r="KD1310" s="98" t="s">
        <v>216</v>
      </c>
      <c r="KE1310" s="98" t="s">
        <v>216</v>
      </c>
      <c r="KF1310" s="98" t="s">
        <v>216</v>
      </c>
      <c r="KG1310" s="98" t="s">
        <v>216</v>
      </c>
      <c r="KH1310" s="98" t="s">
        <v>216</v>
      </c>
      <c r="KI1310" s="98" t="s">
        <v>216</v>
      </c>
      <c r="KJ1310" s="98" t="s">
        <v>216</v>
      </c>
      <c r="KK1310" s="98" t="s">
        <v>216</v>
      </c>
      <c r="KL1310" s="98" t="s">
        <v>216</v>
      </c>
      <c r="KM1310" s="98" t="s">
        <v>216</v>
      </c>
      <c r="KN1310" s="65">
        <f t="shared" ref="KN1310:KS1310" si="2490">KN1278+KN1288+KN1298</f>
        <v>31868399.829999998</v>
      </c>
      <c r="KO1310" s="65">
        <f t="shared" si="2490"/>
        <v>33804800.240000002</v>
      </c>
      <c r="KP1310" s="65">
        <f t="shared" si="2490"/>
        <v>35602900.969999999</v>
      </c>
      <c r="KQ1310" s="65">
        <f t="shared" si="2490"/>
        <v>2147480.7200000002</v>
      </c>
      <c r="KR1310" s="65">
        <f t="shared" si="2490"/>
        <v>1940999.8</v>
      </c>
      <c r="KS1310" s="65">
        <f t="shared" si="2490"/>
        <v>1738598.67</v>
      </c>
      <c r="KT1310" s="98" t="s">
        <v>216</v>
      </c>
      <c r="KU1310" s="98" t="s">
        <v>216</v>
      </c>
      <c r="KV1310" s="98" t="s">
        <v>216</v>
      </c>
      <c r="KW1310" s="98" t="s">
        <v>216</v>
      </c>
      <c r="KX1310" s="98" t="s">
        <v>216</v>
      </c>
      <c r="KY1310" s="98" t="s">
        <v>216</v>
      </c>
      <c r="KZ1310" s="98" t="s">
        <v>216</v>
      </c>
      <c r="LA1310" s="98" t="s">
        <v>216</v>
      </c>
      <c r="LB1310" s="98" t="s">
        <v>216</v>
      </c>
      <c r="LC1310" s="98" t="s">
        <v>216</v>
      </c>
      <c r="LD1310" s="98" t="s">
        <v>216</v>
      </c>
      <c r="LE1310" s="98" t="s">
        <v>216</v>
      </c>
      <c r="LF1310" s="98" t="s">
        <v>216</v>
      </c>
      <c r="LG1310" s="98" t="s">
        <v>216</v>
      </c>
      <c r="LH1310" s="98" t="s">
        <v>216</v>
      </c>
      <c r="LI1310" s="65">
        <f t="shared" ref="LI1310:LN1310" si="2491">LI1278+LI1288+LI1298</f>
        <v>28649099.149999999</v>
      </c>
      <c r="LJ1310" s="65">
        <f t="shared" si="2491"/>
        <v>30441799</v>
      </c>
      <c r="LK1310" s="65">
        <f t="shared" si="2491"/>
        <v>32108398.91</v>
      </c>
      <c r="LL1310" s="65">
        <f t="shared" si="2491"/>
        <v>4016099.05</v>
      </c>
      <c r="LM1310" s="65">
        <f t="shared" si="2491"/>
        <v>3899099.78</v>
      </c>
      <c r="LN1310" s="65">
        <f t="shared" si="2491"/>
        <v>3456198.18</v>
      </c>
      <c r="LO1310" s="98" t="s">
        <v>216</v>
      </c>
      <c r="LP1310" s="98" t="s">
        <v>216</v>
      </c>
      <c r="LQ1310" s="98" t="s">
        <v>216</v>
      </c>
      <c r="LR1310" s="98" t="s">
        <v>216</v>
      </c>
      <c r="LS1310" s="98" t="s">
        <v>216</v>
      </c>
      <c r="LT1310" s="98" t="s">
        <v>216</v>
      </c>
      <c r="LU1310" s="98" t="s">
        <v>216</v>
      </c>
      <c r="LV1310" s="98" t="s">
        <v>216</v>
      </c>
      <c r="LW1310" s="98" t="s">
        <v>216</v>
      </c>
      <c r="LX1310" s="98" t="s">
        <v>216</v>
      </c>
      <c r="LY1310" s="98" t="s">
        <v>216</v>
      </c>
      <c r="LZ1310" s="98" t="s">
        <v>216</v>
      </c>
      <c r="MA1310" s="98" t="s">
        <v>216</v>
      </c>
      <c r="MB1310" s="98" t="s">
        <v>216</v>
      </c>
      <c r="MC1310" s="98" t="s">
        <v>216</v>
      </c>
      <c r="MD1310" s="65">
        <f t="shared" ref="MD1310:MI1310" si="2492">MD1278+MD1288+MD1298</f>
        <v>31177001.640000001</v>
      </c>
      <c r="ME1310" s="65">
        <f t="shared" si="2492"/>
        <v>32830497.940000001</v>
      </c>
      <c r="MF1310" s="65">
        <f t="shared" si="2492"/>
        <v>34385098.899999999</v>
      </c>
      <c r="MG1310" s="65">
        <f t="shared" si="2492"/>
        <v>2783465.55</v>
      </c>
      <c r="MH1310" s="65">
        <f t="shared" si="2492"/>
        <v>2501000.7200000002</v>
      </c>
      <c r="MI1310" s="65">
        <f t="shared" si="2492"/>
        <v>2343197.85</v>
      </c>
      <c r="MJ1310" s="98" t="s">
        <v>216</v>
      </c>
      <c r="MK1310" s="98" t="s">
        <v>216</v>
      </c>
      <c r="ML1310" s="98" t="s">
        <v>216</v>
      </c>
      <c r="MM1310" s="98" t="s">
        <v>216</v>
      </c>
      <c r="MN1310" s="98" t="s">
        <v>216</v>
      </c>
      <c r="MO1310" s="98" t="s">
        <v>216</v>
      </c>
      <c r="MP1310" s="98" t="s">
        <v>216</v>
      </c>
      <c r="MQ1310" s="98" t="s">
        <v>216</v>
      </c>
      <c r="MR1310" s="98" t="s">
        <v>216</v>
      </c>
      <c r="MS1310" s="98" t="s">
        <v>216</v>
      </c>
      <c r="MT1310" s="98" t="s">
        <v>216</v>
      </c>
      <c r="MU1310" s="98" t="s">
        <v>216</v>
      </c>
      <c r="MV1310" s="98" t="s">
        <v>216</v>
      </c>
      <c r="MW1310" s="98" t="s">
        <v>216</v>
      </c>
      <c r="MX1310" s="98" t="s">
        <v>216</v>
      </c>
      <c r="MY1310" s="65">
        <f t="shared" ref="MY1310:ND1310" si="2493">MY1278+MY1288+MY1298</f>
        <v>34193501.469999999</v>
      </c>
      <c r="MZ1310" s="65">
        <f t="shared" si="2493"/>
        <v>36263597.57</v>
      </c>
      <c r="NA1310" s="65">
        <f t="shared" si="2493"/>
        <v>38173399.609999999</v>
      </c>
      <c r="NB1310" s="65">
        <f t="shared" si="2493"/>
        <v>3437652.51</v>
      </c>
      <c r="NC1310" s="65">
        <f t="shared" si="2493"/>
        <v>2873599.75</v>
      </c>
      <c r="ND1310" s="65">
        <f t="shared" si="2493"/>
        <v>2496497.4900000002</v>
      </c>
      <c r="NE1310" s="98" t="s">
        <v>216</v>
      </c>
      <c r="NF1310" s="98" t="s">
        <v>216</v>
      </c>
      <c r="NG1310" s="98" t="s">
        <v>216</v>
      </c>
      <c r="NH1310" s="98" t="s">
        <v>216</v>
      </c>
      <c r="NI1310" s="98" t="s">
        <v>216</v>
      </c>
      <c r="NJ1310" s="98" t="s">
        <v>216</v>
      </c>
      <c r="NK1310" s="98" t="s">
        <v>216</v>
      </c>
      <c r="NL1310" s="98" t="s">
        <v>216</v>
      </c>
      <c r="NM1310" s="98" t="s">
        <v>216</v>
      </c>
      <c r="NN1310" s="98" t="s">
        <v>216</v>
      </c>
      <c r="NO1310" s="98" t="s">
        <v>216</v>
      </c>
      <c r="NP1310" s="98" t="s">
        <v>216</v>
      </c>
      <c r="NQ1310" s="98" t="s">
        <v>216</v>
      </c>
      <c r="NR1310" s="98" t="s">
        <v>216</v>
      </c>
      <c r="NS1310" s="98" t="s">
        <v>216</v>
      </c>
      <c r="NT1310" s="65">
        <f t="shared" ref="NT1310:NY1310" si="2494">NT1278+NT1288+NT1298</f>
        <v>26090500.57</v>
      </c>
      <c r="NU1310" s="65">
        <f t="shared" si="2494"/>
        <v>27552699.489999998</v>
      </c>
      <c r="NV1310" s="65">
        <f t="shared" si="2494"/>
        <v>28910498.690000001</v>
      </c>
      <c r="NW1310" s="65">
        <f t="shared" si="2494"/>
        <v>2720505.55</v>
      </c>
      <c r="NX1310" s="65">
        <f t="shared" si="2494"/>
        <v>2444200.61</v>
      </c>
      <c r="NY1310" s="65">
        <f t="shared" si="2494"/>
        <v>2224701.7400000002</v>
      </c>
      <c r="NZ1310" s="98" t="s">
        <v>216</v>
      </c>
      <c r="OA1310" s="98" t="s">
        <v>216</v>
      </c>
      <c r="OB1310" s="98" t="s">
        <v>216</v>
      </c>
      <c r="OC1310" s="98" t="s">
        <v>216</v>
      </c>
      <c r="OD1310" s="98" t="s">
        <v>216</v>
      </c>
      <c r="OE1310" s="98" t="s">
        <v>216</v>
      </c>
      <c r="OF1310" s="98" t="s">
        <v>216</v>
      </c>
      <c r="OG1310" s="98" t="s">
        <v>216</v>
      </c>
      <c r="OH1310" s="98" t="s">
        <v>216</v>
      </c>
      <c r="OI1310" s="98" t="s">
        <v>216</v>
      </c>
      <c r="OJ1310" s="98" t="s">
        <v>216</v>
      </c>
      <c r="OK1310" s="98" t="s">
        <v>216</v>
      </c>
      <c r="OL1310" s="98" t="s">
        <v>216</v>
      </c>
      <c r="OM1310" s="98" t="s">
        <v>216</v>
      </c>
      <c r="ON1310" s="98" t="s">
        <v>216</v>
      </c>
      <c r="OO1310" s="65">
        <f t="shared" ref="OO1310:OT1310" si="2495">OO1278+OO1288+OO1298</f>
        <v>21567599.309999999</v>
      </c>
      <c r="OP1310" s="65">
        <f t="shared" si="2495"/>
        <v>22882898.57</v>
      </c>
      <c r="OQ1310" s="65">
        <f t="shared" si="2495"/>
        <v>24109999.260000002</v>
      </c>
      <c r="OR1310" s="65">
        <f t="shared" si="2495"/>
        <v>2218103.61</v>
      </c>
      <c r="OS1310" s="65">
        <f t="shared" si="2495"/>
        <v>2061200.5</v>
      </c>
      <c r="OT1310" s="65">
        <f t="shared" si="2495"/>
        <v>1948199.55</v>
      </c>
      <c r="OU1310" s="98" t="s">
        <v>216</v>
      </c>
      <c r="OV1310" s="98" t="s">
        <v>216</v>
      </c>
      <c r="OW1310" s="98" t="s">
        <v>216</v>
      </c>
      <c r="OX1310" s="98" t="s">
        <v>216</v>
      </c>
      <c r="OY1310" s="98" t="s">
        <v>216</v>
      </c>
      <c r="OZ1310" s="98" t="s">
        <v>216</v>
      </c>
      <c r="PA1310" s="98" t="s">
        <v>216</v>
      </c>
      <c r="PB1310" s="98" t="s">
        <v>216</v>
      </c>
      <c r="PC1310" s="98" t="s">
        <v>216</v>
      </c>
      <c r="PD1310" s="98" t="s">
        <v>216</v>
      </c>
      <c r="PE1310" s="98" t="s">
        <v>216</v>
      </c>
      <c r="PF1310" s="98" t="s">
        <v>216</v>
      </c>
      <c r="PG1310" s="98" t="s">
        <v>216</v>
      </c>
      <c r="PH1310" s="98" t="s">
        <v>216</v>
      </c>
      <c r="PI1310" s="98" t="s">
        <v>216</v>
      </c>
      <c r="PJ1310" s="65">
        <f t="shared" ref="PJ1310:PO1310" si="2496">PJ1278+PJ1288+PJ1298</f>
        <v>29988901.170000002</v>
      </c>
      <c r="PK1310" s="65">
        <f t="shared" si="2496"/>
        <v>31911097.68</v>
      </c>
      <c r="PL1310" s="65">
        <f t="shared" si="2496"/>
        <v>33672401.409999996</v>
      </c>
      <c r="PM1310" s="65">
        <f t="shared" si="2496"/>
        <v>2958688.12</v>
      </c>
      <c r="PN1310" s="65">
        <f t="shared" si="2496"/>
        <v>2744596.96</v>
      </c>
      <c r="PO1310" s="65">
        <f t="shared" si="2496"/>
        <v>2381299.23</v>
      </c>
      <c r="PP1310" s="98" t="s">
        <v>216</v>
      </c>
      <c r="PQ1310" s="98" t="s">
        <v>216</v>
      </c>
      <c r="PR1310" s="98" t="s">
        <v>216</v>
      </c>
      <c r="PS1310" s="98" t="s">
        <v>216</v>
      </c>
      <c r="PT1310" s="98" t="s">
        <v>216</v>
      </c>
      <c r="PU1310" s="98" t="s">
        <v>216</v>
      </c>
      <c r="PV1310" s="98" t="s">
        <v>216</v>
      </c>
      <c r="PW1310" s="98" t="s">
        <v>216</v>
      </c>
      <c r="PX1310" s="98" t="s">
        <v>216</v>
      </c>
      <c r="PY1310" s="98" t="s">
        <v>216</v>
      </c>
      <c r="PZ1310" s="98" t="s">
        <v>216</v>
      </c>
      <c r="QA1310" s="98" t="s">
        <v>216</v>
      </c>
      <c r="QB1310" s="98" t="s">
        <v>216</v>
      </c>
      <c r="QC1310" s="98" t="s">
        <v>216</v>
      </c>
      <c r="QD1310" s="98" t="s">
        <v>216</v>
      </c>
      <c r="QE1310" s="65">
        <f t="shared" ref="QE1310:QJ1310" si="2497">QE1278+QE1288+QE1298</f>
        <v>51477600.549999997</v>
      </c>
      <c r="QF1310" s="65">
        <f t="shared" si="2497"/>
        <v>54675605</v>
      </c>
      <c r="QG1310" s="65">
        <f t="shared" si="2497"/>
        <v>57603398.590000004</v>
      </c>
      <c r="QH1310" s="65">
        <f t="shared" si="2497"/>
        <v>6414083.1299999999</v>
      </c>
      <c r="QI1310" s="65">
        <f t="shared" si="2497"/>
        <v>5764497.0199999996</v>
      </c>
      <c r="QJ1310" s="65">
        <f t="shared" si="2497"/>
        <v>5306302.6900000004</v>
      </c>
      <c r="QK1310" s="98" t="s">
        <v>216</v>
      </c>
      <c r="QL1310" s="98" t="s">
        <v>216</v>
      </c>
      <c r="QM1310" s="98" t="s">
        <v>216</v>
      </c>
      <c r="QN1310" s="98" t="s">
        <v>216</v>
      </c>
      <c r="QO1310" s="98" t="s">
        <v>216</v>
      </c>
      <c r="QP1310" s="98" t="s">
        <v>216</v>
      </c>
      <c r="QQ1310" s="98" t="s">
        <v>216</v>
      </c>
      <c r="QR1310" s="98" t="s">
        <v>216</v>
      </c>
      <c r="QS1310" s="98" t="s">
        <v>216</v>
      </c>
      <c r="QT1310" s="98" t="s">
        <v>216</v>
      </c>
      <c r="QU1310" s="98" t="s">
        <v>216</v>
      </c>
      <c r="QV1310" s="98" t="s">
        <v>216</v>
      </c>
      <c r="QW1310" s="98" t="s">
        <v>216</v>
      </c>
      <c r="QX1310" s="98" t="s">
        <v>216</v>
      </c>
      <c r="QY1310" s="98" t="s">
        <v>216</v>
      </c>
      <c r="QZ1310" s="65">
        <f t="shared" ref="QZ1310:RE1310" si="2498">QZ1278+QZ1288+QZ1298</f>
        <v>41693097.840000004</v>
      </c>
      <c r="RA1310" s="65">
        <f t="shared" si="2498"/>
        <v>44020500.310000002</v>
      </c>
      <c r="RB1310" s="65">
        <f t="shared" si="2498"/>
        <v>46183895.880000003</v>
      </c>
      <c r="RC1310" s="65">
        <f t="shared" si="2498"/>
        <v>3284388.06</v>
      </c>
      <c r="RD1310" s="65">
        <f t="shared" si="2498"/>
        <v>3045299.74</v>
      </c>
      <c r="RE1310" s="65">
        <f t="shared" si="2498"/>
        <v>2697302.74</v>
      </c>
      <c r="RF1310" s="98" t="s">
        <v>216</v>
      </c>
      <c r="RG1310" s="98" t="s">
        <v>216</v>
      </c>
      <c r="RH1310" s="98" t="s">
        <v>216</v>
      </c>
      <c r="RI1310" s="98" t="s">
        <v>216</v>
      </c>
      <c r="RJ1310" s="98" t="s">
        <v>216</v>
      </c>
      <c r="RK1310" s="98" t="s">
        <v>216</v>
      </c>
      <c r="RL1310" s="98" t="s">
        <v>216</v>
      </c>
      <c r="RM1310" s="98" t="s">
        <v>216</v>
      </c>
      <c r="RN1310" s="98" t="s">
        <v>216</v>
      </c>
      <c r="RO1310" s="98" t="s">
        <v>216</v>
      </c>
      <c r="RP1310" s="98" t="s">
        <v>216</v>
      </c>
      <c r="RQ1310" s="98" t="s">
        <v>216</v>
      </c>
      <c r="RR1310" s="98" t="s">
        <v>216</v>
      </c>
      <c r="RS1310" s="98" t="s">
        <v>216</v>
      </c>
      <c r="RT1310" s="98" t="s">
        <v>216</v>
      </c>
      <c r="RU1310" s="65">
        <f t="shared" ref="RU1310:RZ1310" si="2499">RU1278+RU1288+RU1298</f>
        <v>25677999.43</v>
      </c>
      <c r="RV1310" s="65">
        <f t="shared" si="2499"/>
        <v>27089801.309999999</v>
      </c>
      <c r="RW1310" s="65">
        <f t="shared" si="2499"/>
        <v>28402698.809999999</v>
      </c>
      <c r="RX1310" s="65">
        <f t="shared" si="2499"/>
        <v>2349949.6</v>
      </c>
      <c r="RY1310" s="65">
        <f t="shared" si="2499"/>
        <v>1976100.73</v>
      </c>
      <c r="RZ1310" s="65">
        <f t="shared" si="2499"/>
        <v>1759398.06</v>
      </c>
      <c r="SA1310" s="98" t="s">
        <v>216</v>
      </c>
      <c r="SB1310" s="98" t="s">
        <v>216</v>
      </c>
      <c r="SC1310" s="98" t="s">
        <v>216</v>
      </c>
      <c r="SD1310" s="98" t="s">
        <v>216</v>
      </c>
      <c r="SE1310" s="98" t="s">
        <v>216</v>
      </c>
      <c r="SF1310" s="98" t="s">
        <v>216</v>
      </c>
      <c r="SG1310" s="98" t="s">
        <v>216</v>
      </c>
      <c r="SH1310" s="98" t="s">
        <v>216</v>
      </c>
      <c r="SI1310" s="98" t="s">
        <v>216</v>
      </c>
      <c r="SJ1310" s="98" t="s">
        <v>216</v>
      </c>
      <c r="SK1310" s="98" t="s">
        <v>216</v>
      </c>
      <c r="SL1310" s="98" t="s">
        <v>216</v>
      </c>
      <c r="SM1310" s="98" t="s">
        <v>216</v>
      </c>
      <c r="SN1310" s="98" t="s">
        <v>216</v>
      </c>
      <c r="SO1310" s="98" t="s">
        <v>216</v>
      </c>
      <c r="SP1310" s="65">
        <f t="shared" ref="SP1310:SU1310" si="2500">SP1278+SP1288+SP1298</f>
        <v>19814299.760000002</v>
      </c>
      <c r="SQ1310" s="65">
        <f t="shared" si="2500"/>
        <v>20942601.460000001</v>
      </c>
      <c r="SR1310" s="65">
        <f t="shared" si="2500"/>
        <v>21995400.440000001</v>
      </c>
      <c r="SS1310" s="65">
        <f t="shared" si="2500"/>
        <v>2779120.31</v>
      </c>
      <c r="ST1310" s="65">
        <f t="shared" si="2500"/>
        <v>2364098.5099999998</v>
      </c>
      <c r="SU1310" s="65">
        <f t="shared" si="2500"/>
        <v>2140400.7599999998</v>
      </c>
      <c r="SV1310" s="98" t="s">
        <v>216</v>
      </c>
      <c r="SW1310" s="98" t="s">
        <v>216</v>
      </c>
      <c r="SX1310" s="98" t="s">
        <v>216</v>
      </c>
      <c r="SY1310" s="98" t="s">
        <v>216</v>
      </c>
      <c r="SZ1310" s="98" t="s">
        <v>216</v>
      </c>
      <c r="TA1310" s="98" t="s">
        <v>216</v>
      </c>
      <c r="TB1310" s="98" t="s">
        <v>216</v>
      </c>
      <c r="TC1310" s="98" t="s">
        <v>216</v>
      </c>
      <c r="TD1310" s="98" t="s">
        <v>216</v>
      </c>
      <c r="TE1310" s="98" t="s">
        <v>216</v>
      </c>
      <c r="TF1310" s="98" t="s">
        <v>216</v>
      </c>
      <c r="TG1310" s="98" t="s">
        <v>216</v>
      </c>
      <c r="TH1310" s="98" t="s">
        <v>216</v>
      </c>
      <c r="TI1310" s="98" t="s">
        <v>216</v>
      </c>
      <c r="TJ1310" s="98" t="s">
        <v>216</v>
      </c>
      <c r="TK1310" s="65">
        <f t="shared" ref="TK1310:TP1310" si="2501">TK1278+TK1288+TK1298</f>
        <v>40439501.299999997</v>
      </c>
      <c r="TL1310" s="65">
        <f t="shared" si="2501"/>
        <v>42763003.479999997</v>
      </c>
      <c r="TM1310" s="65">
        <f t="shared" si="2501"/>
        <v>44914899.409999996</v>
      </c>
      <c r="TN1310" s="65">
        <f t="shared" si="2501"/>
        <v>4234597.16</v>
      </c>
      <c r="TO1310" s="65">
        <f t="shared" si="2501"/>
        <v>3664995.32</v>
      </c>
      <c r="TP1310" s="65">
        <f t="shared" si="2501"/>
        <v>3265096.24</v>
      </c>
      <c r="TQ1310" s="98" t="s">
        <v>216</v>
      </c>
      <c r="TR1310" s="98" t="s">
        <v>216</v>
      </c>
      <c r="TS1310" s="98" t="s">
        <v>216</v>
      </c>
      <c r="TT1310" s="98" t="s">
        <v>216</v>
      </c>
      <c r="TU1310" s="98" t="s">
        <v>216</v>
      </c>
      <c r="TV1310" s="98" t="s">
        <v>216</v>
      </c>
      <c r="TW1310" s="98" t="s">
        <v>216</v>
      </c>
      <c r="TX1310" s="98" t="s">
        <v>216</v>
      </c>
      <c r="TY1310" s="98" t="s">
        <v>216</v>
      </c>
      <c r="TZ1310" s="98" t="s">
        <v>216</v>
      </c>
      <c r="UA1310" s="98" t="s">
        <v>216</v>
      </c>
      <c r="UB1310" s="98" t="s">
        <v>216</v>
      </c>
      <c r="UC1310" s="98" t="s">
        <v>216</v>
      </c>
      <c r="UD1310" s="98" t="s">
        <v>216</v>
      </c>
      <c r="UE1310" s="98" t="s">
        <v>216</v>
      </c>
      <c r="UF1310" s="65">
        <f t="shared" ref="UF1310:UK1310" si="2502">UF1278+UF1288+UF1298</f>
        <v>23555400.170000002</v>
      </c>
      <c r="UG1310" s="65">
        <f t="shared" si="2502"/>
        <v>24896199.739999998</v>
      </c>
      <c r="UH1310" s="65">
        <f t="shared" si="2502"/>
        <v>26142098.370000001</v>
      </c>
      <c r="UI1310" s="65">
        <f t="shared" si="2502"/>
        <v>2731298.88</v>
      </c>
      <c r="UJ1310" s="65">
        <f t="shared" si="2502"/>
        <v>2548499.02</v>
      </c>
      <c r="UK1310" s="65">
        <f t="shared" si="2502"/>
        <v>2313700.34</v>
      </c>
      <c r="UL1310" s="98" t="s">
        <v>216</v>
      </c>
      <c r="UM1310" s="98" t="s">
        <v>216</v>
      </c>
      <c r="UN1310" s="98" t="s">
        <v>216</v>
      </c>
      <c r="UO1310" s="98" t="s">
        <v>216</v>
      </c>
      <c r="UP1310" s="98" t="s">
        <v>216</v>
      </c>
      <c r="UQ1310" s="98" t="s">
        <v>216</v>
      </c>
      <c r="UR1310" s="98" t="s">
        <v>216</v>
      </c>
      <c r="US1310" s="98" t="s">
        <v>216</v>
      </c>
      <c r="UT1310" s="98" t="s">
        <v>216</v>
      </c>
      <c r="UU1310" s="98" t="s">
        <v>216</v>
      </c>
      <c r="UV1310" s="98" t="s">
        <v>216</v>
      </c>
      <c r="UW1310" s="98" t="s">
        <v>216</v>
      </c>
      <c r="UX1310" s="98" t="s">
        <v>216</v>
      </c>
      <c r="UY1310" s="98" t="s">
        <v>216</v>
      </c>
      <c r="UZ1310" s="98" t="s">
        <v>216</v>
      </c>
      <c r="VA1310" s="65">
        <f t="shared" ref="VA1310:VF1310" si="2503">VA1278+VA1288+VA1298</f>
        <v>46699201.020000003</v>
      </c>
      <c r="VB1310" s="65">
        <f t="shared" si="2503"/>
        <v>49589798.409999996</v>
      </c>
      <c r="VC1310" s="65">
        <f t="shared" si="2503"/>
        <v>52238196.32</v>
      </c>
      <c r="VD1310" s="65">
        <f t="shared" si="2503"/>
        <v>2691125.41</v>
      </c>
      <c r="VE1310" s="65">
        <f t="shared" si="2503"/>
        <v>2726402.5</v>
      </c>
      <c r="VF1310" s="65">
        <f t="shared" si="2503"/>
        <v>2361096.1</v>
      </c>
      <c r="VG1310" s="98" t="s">
        <v>216</v>
      </c>
      <c r="VH1310" s="98" t="s">
        <v>216</v>
      </c>
      <c r="VI1310" s="98" t="s">
        <v>216</v>
      </c>
      <c r="VJ1310" s="98" t="s">
        <v>216</v>
      </c>
      <c r="VK1310" s="98" t="s">
        <v>216</v>
      </c>
      <c r="VL1310" s="98" t="s">
        <v>216</v>
      </c>
      <c r="VM1310" s="98" t="s">
        <v>216</v>
      </c>
      <c r="VN1310" s="98" t="s">
        <v>216</v>
      </c>
      <c r="VO1310" s="98" t="s">
        <v>216</v>
      </c>
      <c r="VP1310" s="98" t="s">
        <v>216</v>
      </c>
      <c r="VQ1310" s="98" t="s">
        <v>216</v>
      </c>
      <c r="VR1310" s="98" t="s">
        <v>216</v>
      </c>
      <c r="VS1310" s="98" t="s">
        <v>216</v>
      </c>
      <c r="VT1310" s="98" t="s">
        <v>216</v>
      </c>
      <c r="VU1310" s="98" t="s">
        <v>216</v>
      </c>
      <c r="VV1310" s="65">
        <f t="shared" ref="VV1310:WA1310" si="2504">VV1278+VV1288+VV1298</f>
        <v>47324099.829999998</v>
      </c>
      <c r="VW1310" s="65">
        <f t="shared" si="2504"/>
        <v>49817998.859999999</v>
      </c>
      <c r="VX1310" s="65">
        <f t="shared" si="2504"/>
        <v>52162302.32</v>
      </c>
      <c r="VY1310" s="65">
        <f t="shared" si="2504"/>
        <v>3444816.75</v>
      </c>
      <c r="VZ1310" s="65">
        <f t="shared" si="2504"/>
        <v>3227300.66</v>
      </c>
      <c r="WA1310" s="65">
        <f t="shared" si="2504"/>
        <v>2851899.83</v>
      </c>
      <c r="WB1310" s="98" t="s">
        <v>216</v>
      </c>
      <c r="WC1310" s="98" t="s">
        <v>216</v>
      </c>
      <c r="WD1310" s="98" t="s">
        <v>216</v>
      </c>
      <c r="WE1310" s="98" t="s">
        <v>216</v>
      </c>
      <c r="WF1310" s="98" t="s">
        <v>216</v>
      </c>
      <c r="WG1310" s="98" t="s">
        <v>216</v>
      </c>
      <c r="WH1310" s="98" t="s">
        <v>216</v>
      </c>
      <c r="WI1310" s="98" t="s">
        <v>216</v>
      </c>
      <c r="WJ1310" s="98" t="s">
        <v>216</v>
      </c>
      <c r="WK1310" s="98" t="s">
        <v>216</v>
      </c>
      <c r="WL1310" s="98" t="s">
        <v>216</v>
      </c>
      <c r="WM1310" s="98" t="s">
        <v>216</v>
      </c>
      <c r="WN1310" s="98" t="s">
        <v>216</v>
      </c>
      <c r="WO1310" s="98" t="s">
        <v>216</v>
      </c>
      <c r="WP1310" s="98" t="s">
        <v>216</v>
      </c>
      <c r="WQ1310" s="65">
        <f t="shared" ref="WQ1310:WV1310" si="2505">WQ1278+WQ1288+WQ1298</f>
        <v>36975700.950000003</v>
      </c>
      <c r="WR1310" s="65">
        <f t="shared" si="2505"/>
        <v>39310800.25</v>
      </c>
      <c r="WS1310" s="65">
        <f t="shared" si="2505"/>
        <v>41442200.43</v>
      </c>
      <c r="WT1310" s="65">
        <f t="shared" si="2505"/>
        <v>3406955.01</v>
      </c>
      <c r="WU1310" s="65">
        <f t="shared" si="2505"/>
        <v>3076999.49</v>
      </c>
      <c r="WV1310" s="65">
        <f t="shared" si="2505"/>
        <v>2695101.04</v>
      </c>
      <c r="WW1310" s="98" t="s">
        <v>216</v>
      </c>
      <c r="WX1310" s="98" t="s">
        <v>216</v>
      </c>
      <c r="WY1310" s="98" t="s">
        <v>216</v>
      </c>
      <c r="WZ1310" s="98" t="s">
        <v>216</v>
      </c>
      <c r="XA1310" s="98" t="s">
        <v>216</v>
      </c>
      <c r="XB1310" s="98" t="s">
        <v>216</v>
      </c>
      <c r="XC1310" s="98" t="s">
        <v>216</v>
      </c>
      <c r="XD1310" s="98" t="s">
        <v>216</v>
      </c>
      <c r="XE1310" s="98" t="s">
        <v>216</v>
      </c>
      <c r="XF1310" s="98" t="s">
        <v>216</v>
      </c>
      <c r="XG1310" s="98" t="s">
        <v>216</v>
      </c>
      <c r="XH1310" s="98" t="s">
        <v>216</v>
      </c>
      <c r="XI1310" s="98" t="s">
        <v>216</v>
      </c>
      <c r="XJ1310" s="98" t="s">
        <v>216</v>
      </c>
      <c r="XK1310" s="98" t="s">
        <v>216</v>
      </c>
      <c r="XL1310" s="65">
        <f t="shared" ref="XL1310:XQ1310" si="2506">XL1278+XL1288+XL1298</f>
        <v>42256999.93</v>
      </c>
      <c r="XM1310" s="65">
        <f t="shared" si="2506"/>
        <v>44744300.630000003</v>
      </c>
      <c r="XN1310" s="65">
        <f t="shared" si="2506"/>
        <v>47029998.299999997</v>
      </c>
      <c r="XO1310" s="65">
        <f t="shared" si="2506"/>
        <v>2876046.13</v>
      </c>
      <c r="XP1310" s="65">
        <f t="shared" si="2506"/>
        <v>2729297.29</v>
      </c>
      <c r="XQ1310" s="65">
        <f t="shared" si="2506"/>
        <v>2430300.7799999998</v>
      </c>
      <c r="XR1310" s="98" t="s">
        <v>216</v>
      </c>
      <c r="XS1310" s="98" t="s">
        <v>216</v>
      </c>
      <c r="XT1310" s="98" t="s">
        <v>216</v>
      </c>
      <c r="XU1310" s="98" t="s">
        <v>216</v>
      </c>
      <c r="XV1310" s="98" t="s">
        <v>216</v>
      </c>
      <c r="XW1310" s="98" t="s">
        <v>216</v>
      </c>
      <c r="XX1310" s="98" t="s">
        <v>216</v>
      </c>
      <c r="XY1310" s="98" t="s">
        <v>216</v>
      </c>
      <c r="XZ1310" s="98" t="s">
        <v>216</v>
      </c>
      <c r="YA1310" s="98" t="s">
        <v>216</v>
      </c>
      <c r="YB1310" s="98" t="s">
        <v>216</v>
      </c>
      <c r="YC1310" s="98" t="s">
        <v>216</v>
      </c>
      <c r="YD1310" s="98" t="s">
        <v>216</v>
      </c>
      <c r="YE1310" s="98" t="s">
        <v>216</v>
      </c>
      <c r="YF1310" s="98" t="s">
        <v>216</v>
      </c>
      <c r="YG1310" s="65">
        <f t="shared" ref="YG1310:YL1310" si="2507">YG1278+YG1288+YG1298</f>
        <v>0</v>
      </c>
      <c r="YH1310" s="65">
        <f t="shared" si="2507"/>
        <v>0</v>
      </c>
      <c r="YI1310" s="65">
        <f t="shared" si="2507"/>
        <v>0</v>
      </c>
      <c r="YJ1310" s="65">
        <f t="shared" si="2507"/>
        <v>0</v>
      </c>
      <c r="YK1310" s="65">
        <f t="shared" si="2507"/>
        <v>0</v>
      </c>
      <c r="YL1310" s="65">
        <f t="shared" si="2507"/>
        <v>0</v>
      </c>
      <c r="YM1310" s="98" t="s">
        <v>216</v>
      </c>
      <c r="YN1310" s="98" t="s">
        <v>216</v>
      </c>
      <c r="YO1310" s="98" t="s">
        <v>216</v>
      </c>
      <c r="YP1310" s="98" t="s">
        <v>216</v>
      </c>
      <c r="YQ1310" s="98" t="s">
        <v>216</v>
      </c>
      <c r="YR1310" s="98" t="s">
        <v>216</v>
      </c>
      <c r="YS1310" s="98" t="s">
        <v>216</v>
      </c>
      <c r="YT1310" s="98" t="s">
        <v>216</v>
      </c>
      <c r="YU1310" s="98" t="s">
        <v>216</v>
      </c>
      <c r="YV1310" s="98" t="s">
        <v>216</v>
      </c>
      <c r="YW1310" s="98" t="s">
        <v>216</v>
      </c>
      <c r="YX1310" s="98" t="s">
        <v>216</v>
      </c>
      <c r="YY1310" s="98" t="s">
        <v>216</v>
      </c>
      <c r="YZ1310" s="98" t="s">
        <v>216</v>
      </c>
      <c r="ZA1310" s="98" t="s">
        <v>216</v>
      </c>
      <c r="ZB1310" s="65">
        <f t="shared" ref="ZB1310:ZG1310" si="2508">ZB1278+ZB1288+ZB1298</f>
        <v>944712058.70000005</v>
      </c>
      <c r="ZC1310" s="65">
        <f t="shared" si="2508"/>
        <v>1001112001.42</v>
      </c>
      <c r="ZD1310" s="65">
        <f t="shared" si="2508"/>
        <v>1053131441.83</v>
      </c>
      <c r="ZE1310" s="65">
        <f t="shared" si="2508"/>
        <v>87926771.719999999</v>
      </c>
      <c r="ZF1310" s="65">
        <f t="shared" si="2508"/>
        <v>80256750.730000004</v>
      </c>
      <c r="ZG1310" s="65">
        <f t="shared" si="2508"/>
        <v>72472429.230000004</v>
      </c>
    </row>
    <row r="1311" spans="1:683" s="81" customFormat="1">
      <c r="A1311" s="78" t="s">
        <v>231</v>
      </c>
      <c r="B1311" s="267"/>
      <c r="C1311" s="77"/>
      <c r="D1311" s="78"/>
      <c r="E1311" s="79"/>
      <c r="F1311" s="80"/>
      <c r="G1311" s="80"/>
      <c r="H1311" s="80"/>
      <c r="I1311" s="80"/>
      <c r="J1311" s="80"/>
      <c r="K1311" s="80"/>
      <c r="L1311" s="80"/>
      <c r="M1311" s="80"/>
      <c r="N1311" s="80"/>
      <c r="O1311" s="80"/>
      <c r="P1311" s="80"/>
      <c r="Q1311" s="80"/>
      <c r="R1311" s="80"/>
      <c r="S1311" s="80"/>
      <c r="T1311" s="80"/>
      <c r="U1311" s="80"/>
      <c r="V1311" s="80"/>
      <c r="W1311" s="80"/>
      <c r="X1311" s="80"/>
      <c r="Y1311" s="80"/>
      <c r="Z1311" s="80"/>
      <c r="AA1311" s="80">
        <f>AA1313-AA1312-AA1310</f>
        <v>-2.44</v>
      </c>
      <c r="AB1311" s="80">
        <f t="shared" ref="AB1311:AF1311" si="2509">AB1313-AB1312-AB1310</f>
        <v>0.59</v>
      </c>
      <c r="AC1311" s="80">
        <f t="shared" si="2509"/>
        <v>-1.23</v>
      </c>
      <c r="AD1311" s="80">
        <f t="shared" si="2509"/>
        <v>0.44</v>
      </c>
      <c r="AE1311" s="80">
        <f t="shared" si="2509"/>
        <v>-1.8</v>
      </c>
      <c r="AF1311" s="80">
        <f t="shared" si="2509"/>
        <v>0.33</v>
      </c>
      <c r="AG1311" s="80"/>
      <c r="AH1311" s="80"/>
      <c r="AI1311" s="80"/>
      <c r="AJ1311" s="80"/>
      <c r="AK1311" s="80"/>
      <c r="AL1311" s="80"/>
      <c r="AM1311" s="80"/>
      <c r="AN1311" s="80"/>
      <c r="AO1311" s="80"/>
      <c r="AP1311" s="80"/>
      <c r="AQ1311" s="80"/>
      <c r="AR1311" s="80"/>
      <c r="AS1311" s="80"/>
      <c r="AT1311" s="80"/>
      <c r="AU1311" s="80"/>
      <c r="AV1311" s="80">
        <f t="shared" ref="AV1311:BA1311" si="2510">AV1313-AV1312-AV1310</f>
        <v>-2.31</v>
      </c>
      <c r="AW1311" s="80">
        <f t="shared" si="2510"/>
        <v>-2.35</v>
      </c>
      <c r="AX1311" s="80">
        <f t="shared" si="2510"/>
        <v>-0.79</v>
      </c>
      <c r="AY1311" s="80">
        <f t="shared" si="2510"/>
        <v>0.88</v>
      </c>
      <c r="AZ1311" s="80">
        <f t="shared" si="2510"/>
        <v>-3.57</v>
      </c>
      <c r="BA1311" s="80">
        <f t="shared" si="2510"/>
        <v>4.54</v>
      </c>
      <c r="BB1311" s="80"/>
      <c r="BC1311" s="80"/>
      <c r="BD1311" s="80"/>
      <c r="BE1311" s="80"/>
      <c r="BF1311" s="80"/>
      <c r="BG1311" s="80"/>
      <c r="BH1311" s="80"/>
      <c r="BI1311" s="80"/>
      <c r="BJ1311" s="80"/>
      <c r="BK1311" s="80"/>
      <c r="BL1311" s="80"/>
      <c r="BM1311" s="80"/>
      <c r="BN1311" s="80"/>
      <c r="BO1311" s="80"/>
      <c r="BP1311" s="80"/>
      <c r="BQ1311" s="80">
        <f t="shared" ref="BQ1311:BV1311" si="2511">BQ1313-BQ1312-BQ1310</f>
        <v>-1.08</v>
      </c>
      <c r="BR1311" s="80">
        <f t="shared" si="2511"/>
        <v>-0.1</v>
      </c>
      <c r="BS1311" s="80">
        <f t="shared" si="2511"/>
        <v>1.0900000000000001</v>
      </c>
      <c r="BT1311" s="80">
        <f t="shared" si="2511"/>
        <v>-1.46</v>
      </c>
      <c r="BU1311" s="80">
        <f t="shared" si="2511"/>
        <v>-0.54</v>
      </c>
      <c r="BV1311" s="80">
        <f t="shared" si="2511"/>
        <v>-1.77</v>
      </c>
      <c r="BW1311" s="80"/>
      <c r="BX1311" s="80"/>
      <c r="BY1311" s="80"/>
      <c r="BZ1311" s="80"/>
      <c r="CA1311" s="80"/>
      <c r="CB1311" s="80"/>
      <c r="CC1311" s="80"/>
      <c r="CD1311" s="80"/>
      <c r="CE1311" s="80"/>
      <c r="CF1311" s="80"/>
      <c r="CG1311" s="80"/>
      <c r="CH1311" s="80"/>
      <c r="CI1311" s="80"/>
      <c r="CJ1311" s="80"/>
      <c r="CK1311" s="80"/>
      <c r="CL1311" s="80">
        <f t="shared" ref="CL1311:CQ1311" si="2512">CL1313-CL1312-CL1310</f>
        <v>-0.2</v>
      </c>
      <c r="CM1311" s="80">
        <f t="shared" si="2512"/>
        <v>-0.28999999999999998</v>
      </c>
      <c r="CN1311" s="80">
        <f t="shared" si="2512"/>
        <v>1.86</v>
      </c>
      <c r="CO1311" s="80">
        <f t="shared" si="2512"/>
        <v>0.39</v>
      </c>
      <c r="CP1311" s="80">
        <f t="shared" si="2512"/>
        <v>-2.02</v>
      </c>
      <c r="CQ1311" s="80">
        <f t="shared" si="2512"/>
        <v>0.26</v>
      </c>
      <c r="CR1311" s="80"/>
      <c r="CS1311" s="80"/>
      <c r="CT1311" s="80"/>
      <c r="CU1311" s="80"/>
      <c r="CV1311" s="80"/>
      <c r="CW1311" s="80"/>
      <c r="CX1311" s="80"/>
      <c r="CY1311" s="80"/>
      <c r="CZ1311" s="80"/>
      <c r="DA1311" s="80"/>
      <c r="DB1311" s="80"/>
      <c r="DC1311" s="80"/>
      <c r="DD1311" s="80"/>
      <c r="DE1311" s="80"/>
      <c r="DF1311" s="80"/>
      <c r="DG1311" s="80">
        <f t="shared" ref="DG1311:DL1311" si="2513">DG1313-DG1312-DG1310</f>
        <v>-0.39</v>
      </c>
      <c r="DH1311" s="80">
        <f t="shared" si="2513"/>
        <v>-1</v>
      </c>
      <c r="DI1311" s="80">
        <f t="shared" si="2513"/>
        <v>-0.6</v>
      </c>
      <c r="DJ1311" s="80">
        <f t="shared" si="2513"/>
        <v>1.66</v>
      </c>
      <c r="DK1311" s="80">
        <f t="shared" si="2513"/>
        <v>-0.97</v>
      </c>
      <c r="DL1311" s="80">
        <f t="shared" si="2513"/>
        <v>-0.35</v>
      </c>
      <c r="DM1311" s="80"/>
      <c r="DN1311" s="80"/>
      <c r="DO1311" s="80"/>
      <c r="DP1311" s="80"/>
      <c r="DQ1311" s="80"/>
      <c r="DR1311" s="80"/>
      <c r="DS1311" s="80"/>
      <c r="DT1311" s="80"/>
      <c r="DU1311" s="80"/>
      <c r="DV1311" s="80"/>
      <c r="DW1311" s="80"/>
      <c r="DX1311" s="80"/>
      <c r="DY1311" s="80"/>
      <c r="DZ1311" s="80"/>
      <c r="EA1311" s="80"/>
      <c r="EB1311" s="80">
        <f t="shared" ref="EB1311:EG1311" si="2514">EB1313-EB1312-EB1310</f>
        <v>-3.13</v>
      </c>
      <c r="EC1311" s="80">
        <f t="shared" si="2514"/>
        <v>0.38</v>
      </c>
      <c r="ED1311" s="80">
        <f t="shared" si="2514"/>
        <v>-0.49</v>
      </c>
      <c r="EE1311" s="80">
        <f t="shared" si="2514"/>
        <v>0.22</v>
      </c>
      <c r="EF1311" s="80">
        <f t="shared" si="2514"/>
        <v>2.99</v>
      </c>
      <c r="EG1311" s="80">
        <f t="shared" si="2514"/>
        <v>-0.12</v>
      </c>
      <c r="EH1311" s="80"/>
      <c r="EI1311" s="80"/>
      <c r="EJ1311" s="80"/>
      <c r="EK1311" s="80"/>
      <c r="EL1311" s="80"/>
      <c r="EM1311" s="80"/>
      <c r="EN1311" s="80"/>
      <c r="EO1311" s="80"/>
      <c r="EP1311" s="80"/>
      <c r="EQ1311" s="80"/>
      <c r="ER1311" s="80"/>
      <c r="ES1311" s="80"/>
      <c r="ET1311" s="80"/>
      <c r="EU1311" s="80"/>
      <c r="EV1311" s="80"/>
      <c r="EW1311" s="80">
        <f t="shared" ref="EW1311:FB1311" si="2515">EW1313-EW1312-EW1310</f>
        <v>-0.16</v>
      </c>
      <c r="EX1311" s="80">
        <f t="shared" si="2515"/>
        <v>1.21</v>
      </c>
      <c r="EY1311" s="80">
        <f t="shared" si="2515"/>
        <v>1.04</v>
      </c>
      <c r="EZ1311" s="80">
        <f t="shared" si="2515"/>
        <v>0.92</v>
      </c>
      <c r="FA1311" s="80">
        <f t="shared" si="2515"/>
        <v>0.69</v>
      </c>
      <c r="FB1311" s="80">
        <f t="shared" si="2515"/>
        <v>0.56000000000000005</v>
      </c>
      <c r="FC1311" s="80"/>
      <c r="FD1311" s="80"/>
      <c r="FE1311" s="80"/>
      <c r="FF1311" s="80"/>
      <c r="FG1311" s="80"/>
      <c r="FH1311" s="80"/>
      <c r="FI1311" s="80"/>
      <c r="FJ1311" s="80"/>
      <c r="FK1311" s="80"/>
      <c r="FL1311" s="80"/>
      <c r="FM1311" s="80"/>
      <c r="FN1311" s="80"/>
      <c r="FO1311" s="80"/>
      <c r="FP1311" s="80"/>
      <c r="FQ1311" s="80"/>
      <c r="FR1311" s="80">
        <f t="shared" ref="FR1311:FW1311" si="2516">FR1313-FR1312-FR1310</f>
        <v>-1.07</v>
      </c>
      <c r="FS1311" s="80">
        <f t="shared" si="2516"/>
        <v>1.01</v>
      </c>
      <c r="FT1311" s="80">
        <f t="shared" si="2516"/>
        <v>0.28999999999999998</v>
      </c>
      <c r="FU1311" s="80">
        <f t="shared" si="2516"/>
        <v>1.67</v>
      </c>
      <c r="FV1311" s="80">
        <f t="shared" si="2516"/>
        <v>0.37</v>
      </c>
      <c r="FW1311" s="80">
        <f t="shared" si="2516"/>
        <v>0.75</v>
      </c>
      <c r="FX1311" s="80"/>
      <c r="FY1311" s="80"/>
      <c r="FZ1311" s="80"/>
      <c r="GA1311" s="80"/>
      <c r="GB1311" s="80"/>
      <c r="GC1311" s="80"/>
      <c r="GD1311" s="80"/>
      <c r="GE1311" s="80"/>
      <c r="GF1311" s="80"/>
      <c r="GG1311" s="80"/>
      <c r="GH1311" s="80"/>
      <c r="GI1311" s="80"/>
      <c r="GJ1311" s="80"/>
      <c r="GK1311" s="80"/>
      <c r="GL1311" s="80"/>
      <c r="GM1311" s="80">
        <f t="shared" ref="GM1311:GR1311" si="2517">GM1313-GM1312-GM1310</f>
        <v>1.46</v>
      </c>
      <c r="GN1311" s="80">
        <f t="shared" si="2517"/>
        <v>2.65</v>
      </c>
      <c r="GO1311" s="80">
        <f t="shared" si="2517"/>
        <v>1.24</v>
      </c>
      <c r="GP1311" s="80">
        <f t="shared" si="2517"/>
        <v>-1.01</v>
      </c>
      <c r="GQ1311" s="80">
        <f t="shared" si="2517"/>
        <v>0.6</v>
      </c>
      <c r="GR1311" s="80">
        <f t="shared" si="2517"/>
        <v>-1.69</v>
      </c>
      <c r="GS1311" s="80"/>
      <c r="GT1311" s="80"/>
      <c r="GU1311" s="80"/>
      <c r="GV1311" s="80"/>
      <c r="GW1311" s="80"/>
      <c r="GX1311" s="80"/>
      <c r="GY1311" s="80"/>
      <c r="GZ1311" s="80"/>
      <c r="HA1311" s="80"/>
      <c r="HB1311" s="80"/>
      <c r="HC1311" s="80"/>
      <c r="HD1311" s="80"/>
      <c r="HE1311" s="80"/>
      <c r="HF1311" s="80"/>
      <c r="HG1311" s="80"/>
      <c r="HH1311" s="80">
        <f t="shared" ref="HH1311:HM1311" si="2518">HH1313-HH1312-HH1310</f>
        <v>-1.42</v>
      </c>
      <c r="HI1311" s="80">
        <f t="shared" si="2518"/>
        <v>0.32</v>
      </c>
      <c r="HJ1311" s="80">
        <f t="shared" si="2518"/>
        <v>-0.9</v>
      </c>
      <c r="HK1311" s="80">
        <f t="shared" si="2518"/>
        <v>0.77</v>
      </c>
      <c r="HL1311" s="80">
        <f t="shared" si="2518"/>
        <v>-0.24</v>
      </c>
      <c r="HM1311" s="80">
        <f t="shared" si="2518"/>
        <v>-1.03</v>
      </c>
      <c r="HN1311" s="80"/>
      <c r="HO1311" s="80"/>
      <c r="HP1311" s="80"/>
      <c r="HQ1311" s="80"/>
      <c r="HR1311" s="80"/>
      <c r="HS1311" s="80"/>
      <c r="HT1311" s="80"/>
      <c r="HU1311" s="80"/>
      <c r="HV1311" s="80"/>
      <c r="HW1311" s="80"/>
      <c r="HX1311" s="80"/>
      <c r="HY1311" s="80"/>
      <c r="HZ1311" s="80"/>
      <c r="IA1311" s="80"/>
      <c r="IB1311" s="80"/>
      <c r="IC1311" s="80">
        <f t="shared" ref="IC1311:IH1311" si="2519">IC1313-IC1312-IC1310</f>
        <v>-0.35</v>
      </c>
      <c r="ID1311" s="80">
        <f t="shared" si="2519"/>
        <v>0.44</v>
      </c>
      <c r="IE1311" s="80">
        <f t="shared" si="2519"/>
        <v>-0.99</v>
      </c>
      <c r="IF1311" s="80">
        <f t="shared" si="2519"/>
        <v>1.2</v>
      </c>
      <c r="IG1311" s="80">
        <f t="shared" si="2519"/>
        <v>3.61</v>
      </c>
      <c r="IH1311" s="80">
        <f t="shared" si="2519"/>
        <v>-0.59</v>
      </c>
      <c r="II1311" s="80"/>
      <c r="IJ1311" s="80"/>
      <c r="IK1311" s="80"/>
      <c r="IL1311" s="80"/>
      <c r="IM1311" s="80"/>
      <c r="IN1311" s="80"/>
      <c r="IO1311" s="80"/>
      <c r="IP1311" s="80"/>
      <c r="IQ1311" s="80"/>
      <c r="IR1311" s="80"/>
      <c r="IS1311" s="80"/>
      <c r="IT1311" s="80"/>
      <c r="IU1311" s="80"/>
      <c r="IV1311" s="80"/>
      <c r="IW1311" s="80"/>
      <c r="IX1311" s="80">
        <f t="shared" ref="IX1311:JC1311" si="2520">IX1313-IX1312-IX1310</f>
        <v>0.41</v>
      </c>
      <c r="IY1311" s="80">
        <f t="shared" si="2520"/>
        <v>0.31</v>
      </c>
      <c r="IZ1311" s="80">
        <f t="shared" si="2520"/>
        <v>-0.38</v>
      </c>
      <c r="JA1311" s="80">
        <f t="shared" si="2520"/>
        <v>0.01</v>
      </c>
      <c r="JB1311" s="80">
        <f t="shared" si="2520"/>
        <v>-1.27</v>
      </c>
      <c r="JC1311" s="80">
        <f t="shared" si="2520"/>
        <v>-0.24</v>
      </c>
      <c r="JD1311" s="80"/>
      <c r="JE1311" s="80"/>
      <c r="JF1311" s="80"/>
      <c r="JG1311" s="80"/>
      <c r="JH1311" s="80"/>
      <c r="JI1311" s="80"/>
      <c r="JJ1311" s="80"/>
      <c r="JK1311" s="80"/>
      <c r="JL1311" s="80"/>
      <c r="JM1311" s="80"/>
      <c r="JN1311" s="80"/>
      <c r="JO1311" s="80"/>
      <c r="JP1311" s="80"/>
      <c r="JQ1311" s="80"/>
      <c r="JR1311" s="80"/>
      <c r="JS1311" s="80">
        <f t="shared" ref="JS1311:JX1311" si="2521">JS1313-JS1312-JS1310</f>
        <v>1.96</v>
      </c>
      <c r="JT1311" s="80">
        <f t="shared" si="2521"/>
        <v>0.05</v>
      </c>
      <c r="JU1311" s="80">
        <f t="shared" si="2521"/>
        <v>-1.21</v>
      </c>
      <c r="JV1311" s="80">
        <f t="shared" si="2521"/>
        <v>0.49</v>
      </c>
      <c r="JW1311" s="80">
        <f t="shared" si="2521"/>
        <v>0.8</v>
      </c>
      <c r="JX1311" s="80">
        <f t="shared" si="2521"/>
        <v>0.98</v>
      </c>
      <c r="JY1311" s="80"/>
      <c r="JZ1311" s="80"/>
      <c r="KA1311" s="80"/>
      <c r="KB1311" s="80"/>
      <c r="KC1311" s="80"/>
      <c r="KD1311" s="80"/>
      <c r="KE1311" s="80"/>
      <c r="KF1311" s="80"/>
      <c r="KG1311" s="80"/>
      <c r="KH1311" s="80"/>
      <c r="KI1311" s="80"/>
      <c r="KJ1311" s="80"/>
      <c r="KK1311" s="80"/>
      <c r="KL1311" s="80"/>
      <c r="KM1311" s="80"/>
      <c r="KN1311" s="80">
        <f t="shared" ref="KN1311:KS1311" si="2522">KN1313-KN1312-KN1310</f>
        <v>0.17</v>
      </c>
      <c r="KO1311" s="80">
        <f t="shared" si="2522"/>
        <v>-0.24</v>
      </c>
      <c r="KP1311" s="80">
        <f t="shared" si="2522"/>
        <v>-0.97</v>
      </c>
      <c r="KQ1311" s="80">
        <f t="shared" si="2522"/>
        <v>-2.72</v>
      </c>
      <c r="KR1311" s="80">
        <f t="shared" si="2522"/>
        <v>0.2</v>
      </c>
      <c r="KS1311" s="80">
        <f t="shared" si="2522"/>
        <v>1.33</v>
      </c>
      <c r="KT1311" s="80"/>
      <c r="KU1311" s="80"/>
      <c r="KV1311" s="80"/>
      <c r="KW1311" s="80"/>
      <c r="KX1311" s="80"/>
      <c r="KY1311" s="80"/>
      <c r="KZ1311" s="80"/>
      <c r="LA1311" s="80"/>
      <c r="LB1311" s="80"/>
      <c r="LC1311" s="80"/>
      <c r="LD1311" s="80"/>
      <c r="LE1311" s="80"/>
      <c r="LF1311" s="80"/>
      <c r="LG1311" s="80"/>
      <c r="LH1311" s="80"/>
      <c r="LI1311" s="80">
        <f t="shared" ref="LI1311:LN1311" si="2523">LI1313-LI1312-LI1310</f>
        <v>0.85</v>
      </c>
      <c r="LJ1311" s="80">
        <f t="shared" si="2523"/>
        <v>1</v>
      </c>
      <c r="LK1311" s="80">
        <f t="shared" si="2523"/>
        <v>1.0900000000000001</v>
      </c>
      <c r="LL1311" s="80">
        <f t="shared" si="2523"/>
        <v>-1.05</v>
      </c>
      <c r="LM1311" s="80">
        <f t="shared" si="2523"/>
        <v>0.22</v>
      </c>
      <c r="LN1311" s="80">
        <f t="shared" si="2523"/>
        <v>1.82</v>
      </c>
      <c r="LO1311" s="80"/>
      <c r="LP1311" s="80"/>
      <c r="LQ1311" s="80"/>
      <c r="LR1311" s="80"/>
      <c r="LS1311" s="80"/>
      <c r="LT1311" s="80"/>
      <c r="LU1311" s="80"/>
      <c r="LV1311" s="80"/>
      <c r="LW1311" s="80"/>
      <c r="LX1311" s="80"/>
      <c r="LY1311" s="80"/>
      <c r="LZ1311" s="80"/>
      <c r="MA1311" s="80"/>
      <c r="MB1311" s="80"/>
      <c r="MC1311" s="80"/>
      <c r="MD1311" s="80">
        <f t="shared" ref="MD1311:MI1311" si="2524">MD1313-MD1312-MD1310</f>
        <v>-1.64</v>
      </c>
      <c r="ME1311" s="80">
        <f t="shared" si="2524"/>
        <v>2.06</v>
      </c>
      <c r="MF1311" s="80">
        <f t="shared" si="2524"/>
        <v>1.1000000000000001</v>
      </c>
      <c r="MG1311" s="80">
        <f t="shared" si="2524"/>
        <v>-0.96</v>
      </c>
      <c r="MH1311" s="80">
        <f t="shared" si="2524"/>
        <v>-0.72</v>
      </c>
      <c r="MI1311" s="80">
        <f t="shared" si="2524"/>
        <v>2.15</v>
      </c>
      <c r="MJ1311" s="80"/>
      <c r="MK1311" s="80"/>
      <c r="ML1311" s="80"/>
      <c r="MM1311" s="80"/>
      <c r="MN1311" s="80"/>
      <c r="MO1311" s="80"/>
      <c r="MP1311" s="80"/>
      <c r="MQ1311" s="80"/>
      <c r="MR1311" s="80"/>
      <c r="MS1311" s="80"/>
      <c r="MT1311" s="80"/>
      <c r="MU1311" s="80"/>
      <c r="MV1311" s="80"/>
      <c r="MW1311" s="80"/>
      <c r="MX1311" s="80"/>
      <c r="MY1311" s="80">
        <f t="shared" ref="MY1311:ND1311" si="2525">MY1313-MY1312-MY1310</f>
        <v>-1.47</v>
      </c>
      <c r="MZ1311" s="80">
        <f t="shared" si="2525"/>
        <v>2.4300000000000002</v>
      </c>
      <c r="NA1311" s="80">
        <f t="shared" si="2525"/>
        <v>0.39</v>
      </c>
      <c r="NB1311" s="80">
        <f t="shared" si="2525"/>
        <v>-1.97</v>
      </c>
      <c r="NC1311" s="80">
        <f t="shared" si="2525"/>
        <v>0.25</v>
      </c>
      <c r="ND1311" s="80">
        <f t="shared" si="2525"/>
        <v>2.5099999999999998</v>
      </c>
      <c r="NE1311" s="80"/>
      <c r="NF1311" s="80"/>
      <c r="NG1311" s="80"/>
      <c r="NH1311" s="80"/>
      <c r="NI1311" s="80"/>
      <c r="NJ1311" s="80"/>
      <c r="NK1311" s="80"/>
      <c r="NL1311" s="80"/>
      <c r="NM1311" s="80"/>
      <c r="NN1311" s="80"/>
      <c r="NO1311" s="80"/>
      <c r="NP1311" s="80"/>
      <c r="NQ1311" s="80"/>
      <c r="NR1311" s="80"/>
      <c r="NS1311" s="80"/>
      <c r="NT1311" s="80">
        <f t="shared" ref="NT1311:NY1311" si="2526">NT1313-NT1312-NT1310</f>
        <v>-0.56999999999999995</v>
      </c>
      <c r="NU1311" s="80">
        <f t="shared" si="2526"/>
        <v>0.51</v>
      </c>
      <c r="NV1311" s="80">
        <f t="shared" si="2526"/>
        <v>1.31</v>
      </c>
      <c r="NW1311" s="80">
        <f t="shared" si="2526"/>
        <v>-0.47</v>
      </c>
      <c r="NX1311" s="80">
        <f t="shared" si="2526"/>
        <v>-0.61</v>
      </c>
      <c r="NY1311" s="80">
        <f t="shared" si="2526"/>
        <v>-1.74</v>
      </c>
      <c r="NZ1311" s="80"/>
      <c r="OA1311" s="80"/>
      <c r="OB1311" s="80"/>
      <c r="OC1311" s="80"/>
      <c r="OD1311" s="80"/>
      <c r="OE1311" s="80"/>
      <c r="OF1311" s="80"/>
      <c r="OG1311" s="80"/>
      <c r="OH1311" s="80"/>
      <c r="OI1311" s="80"/>
      <c r="OJ1311" s="80"/>
      <c r="OK1311" s="80"/>
      <c r="OL1311" s="80"/>
      <c r="OM1311" s="80"/>
      <c r="ON1311" s="80"/>
      <c r="OO1311" s="80">
        <f t="shared" ref="OO1311:OT1311" si="2527">OO1313-OO1312-OO1310</f>
        <v>0.69</v>
      </c>
      <c r="OP1311" s="80">
        <f t="shared" si="2527"/>
        <v>1.43</v>
      </c>
      <c r="OQ1311" s="80">
        <f t="shared" si="2527"/>
        <v>0.74</v>
      </c>
      <c r="OR1311" s="80">
        <f t="shared" si="2527"/>
        <v>-0.71</v>
      </c>
      <c r="OS1311" s="80">
        <f t="shared" si="2527"/>
        <v>-0.5</v>
      </c>
      <c r="OT1311" s="80">
        <f t="shared" si="2527"/>
        <v>0.45</v>
      </c>
      <c r="OU1311" s="80"/>
      <c r="OV1311" s="80"/>
      <c r="OW1311" s="80"/>
      <c r="OX1311" s="80"/>
      <c r="OY1311" s="80"/>
      <c r="OZ1311" s="80"/>
      <c r="PA1311" s="80"/>
      <c r="PB1311" s="80"/>
      <c r="PC1311" s="80"/>
      <c r="PD1311" s="80"/>
      <c r="PE1311" s="80"/>
      <c r="PF1311" s="80"/>
      <c r="PG1311" s="80"/>
      <c r="PH1311" s="80"/>
      <c r="PI1311" s="80"/>
      <c r="PJ1311" s="80">
        <f t="shared" ref="PJ1311:PO1311" si="2528">PJ1313-PJ1312-PJ1310</f>
        <v>-1.17</v>
      </c>
      <c r="PK1311" s="80">
        <f t="shared" si="2528"/>
        <v>2.3199999999999998</v>
      </c>
      <c r="PL1311" s="80">
        <f t="shared" si="2528"/>
        <v>-1.41</v>
      </c>
      <c r="PM1311" s="80">
        <f t="shared" si="2528"/>
        <v>2.44</v>
      </c>
      <c r="PN1311" s="80">
        <f t="shared" si="2528"/>
        <v>3.04</v>
      </c>
      <c r="PO1311" s="80">
        <f t="shared" si="2528"/>
        <v>0.77</v>
      </c>
      <c r="PP1311" s="80"/>
      <c r="PQ1311" s="80"/>
      <c r="PR1311" s="80"/>
      <c r="PS1311" s="80"/>
      <c r="PT1311" s="80"/>
      <c r="PU1311" s="80"/>
      <c r="PV1311" s="80"/>
      <c r="PW1311" s="80"/>
      <c r="PX1311" s="80"/>
      <c r="PY1311" s="80"/>
      <c r="PZ1311" s="80"/>
      <c r="QA1311" s="80"/>
      <c r="QB1311" s="80"/>
      <c r="QC1311" s="80"/>
      <c r="QD1311" s="80"/>
      <c r="QE1311" s="80">
        <f t="shared" ref="QE1311:QJ1311" si="2529">QE1313-QE1312-QE1310</f>
        <v>-0.55000000000000004</v>
      </c>
      <c r="QF1311" s="80">
        <f t="shared" si="2529"/>
        <v>-5</v>
      </c>
      <c r="QG1311" s="80">
        <f t="shared" si="2529"/>
        <v>1.41</v>
      </c>
      <c r="QH1311" s="80">
        <f t="shared" si="2529"/>
        <v>-4.97</v>
      </c>
      <c r="QI1311" s="80">
        <f t="shared" si="2529"/>
        <v>2.98</v>
      </c>
      <c r="QJ1311" s="80">
        <f t="shared" si="2529"/>
        <v>-2.69</v>
      </c>
      <c r="QK1311" s="80"/>
      <c r="QL1311" s="80"/>
      <c r="QM1311" s="80"/>
      <c r="QN1311" s="80"/>
      <c r="QO1311" s="80"/>
      <c r="QP1311" s="80"/>
      <c r="QQ1311" s="80"/>
      <c r="QR1311" s="80"/>
      <c r="QS1311" s="80"/>
      <c r="QT1311" s="80"/>
      <c r="QU1311" s="80"/>
      <c r="QV1311" s="80"/>
      <c r="QW1311" s="80"/>
      <c r="QX1311" s="80"/>
      <c r="QY1311" s="80"/>
      <c r="QZ1311" s="80">
        <f t="shared" ref="QZ1311:RE1311" si="2530">QZ1313-QZ1312-QZ1310</f>
        <v>2.16</v>
      </c>
      <c r="RA1311" s="80">
        <f t="shared" si="2530"/>
        <v>-0.31</v>
      </c>
      <c r="RB1311" s="80">
        <f t="shared" si="2530"/>
        <v>4.12</v>
      </c>
      <c r="RC1311" s="80">
        <f t="shared" si="2530"/>
        <v>3.9</v>
      </c>
      <c r="RD1311" s="80">
        <f t="shared" si="2530"/>
        <v>0.26</v>
      </c>
      <c r="RE1311" s="80">
        <f t="shared" si="2530"/>
        <v>-2.74</v>
      </c>
      <c r="RF1311" s="80"/>
      <c r="RG1311" s="80"/>
      <c r="RH1311" s="80"/>
      <c r="RI1311" s="80"/>
      <c r="RJ1311" s="80"/>
      <c r="RK1311" s="80"/>
      <c r="RL1311" s="80"/>
      <c r="RM1311" s="80"/>
      <c r="RN1311" s="80"/>
      <c r="RO1311" s="80"/>
      <c r="RP1311" s="80"/>
      <c r="RQ1311" s="80"/>
      <c r="RR1311" s="80"/>
      <c r="RS1311" s="80"/>
      <c r="RT1311" s="80"/>
      <c r="RU1311" s="80">
        <f t="shared" ref="RU1311:RZ1311" si="2531">RU1313-RU1312-RU1310</f>
        <v>0.56999999999999995</v>
      </c>
      <c r="RV1311" s="80">
        <f t="shared" si="2531"/>
        <v>-1.31</v>
      </c>
      <c r="RW1311" s="80">
        <f t="shared" si="2531"/>
        <v>1.19</v>
      </c>
      <c r="RX1311" s="80">
        <f t="shared" si="2531"/>
        <v>1.34</v>
      </c>
      <c r="RY1311" s="80">
        <f t="shared" si="2531"/>
        <v>-0.73</v>
      </c>
      <c r="RZ1311" s="80">
        <f t="shared" si="2531"/>
        <v>1.94</v>
      </c>
      <c r="SA1311" s="80"/>
      <c r="SB1311" s="80"/>
      <c r="SC1311" s="80"/>
      <c r="SD1311" s="80"/>
      <c r="SE1311" s="80"/>
      <c r="SF1311" s="80"/>
      <c r="SG1311" s="80"/>
      <c r="SH1311" s="80"/>
      <c r="SI1311" s="80"/>
      <c r="SJ1311" s="80"/>
      <c r="SK1311" s="80"/>
      <c r="SL1311" s="80"/>
      <c r="SM1311" s="80"/>
      <c r="SN1311" s="80"/>
      <c r="SO1311" s="80"/>
      <c r="SP1311" s="80">
        <f t="shared" ref="SP1311:SU1311" si="2532">SP1313-SP1312-SP1310</f>
        <v>0.24</v>
      </c>
      <c r="SQ1311" s="80">
        <f t="shared" si="2532"/>
        <v>-1.46</v>
      </c>
      <c r="SR1311" s="80">
        <f t="shared" si="2532"/>
        <v>-0.44</v>
      </c>
      <c r="SS1311" s="80">
        <f t="shared" si="2532"/>
        <v>0.69</v>
      </c>
      <c r="ST1311" s="80">
        <f t="shared" si="2532"/>
        <v>1.49</v>
      </c>
      <c r="SU1311" s="80">
        <f t="shared" si="2532"/>
        <v>-0.76</v>
      </c>
      <c r="SV1311" s="80"/>
      <c r="SW1311" s="80"/>
      <c r="SX1311" s="80"/>
      <c r="SY1311" s="80"/>
      <c r="SZ1311" s="80"/>
      <c r="TA1311" s="80"/>
      <c r="TB1311" s="80"/>
      <c r="TC1311" s="80"/>
      <c r="TD1311" s="80"/>
      <c r="TE1311" s="80"/>
      <c r="TF1311" s="80"/>
      <c r="TG1311" s="80"/>
      <c r="TH1311" s="80"/>
      <c r="TI1311" s="80"/>
      <c r="TJ1311" s="80"/>
      <c r="TK1311" s="80">
        <f t="shared" ref="TK1311:TP1311" si="2533">TK1313-TK1312-TK1310</f>
        <v>-1.3</v>
      </c>
      <c r="TL1311" s="80">
        <f t="shared" si="2533"/>
        <v>-3.48</v>
      </c>
      <c r="TM1311" s="80">
        <f t="shared" si="2533"/>
        <v>0.59</v>
      </c>
      <c r="TN1311" s="80">
        <f t="shared" si="2533"/>
        <v>0.17</v>
      </c>
      <c r="TO1311" s="80">
        <f t="shared" si="2533"/>
        <v>4.68</v>
      </c>
      <c r="TP1311" s="80">
        <f t="shared" si="2533"/>
        <v>3.76</v>
      </c>
      <c r="TQ1311" s="80"/>
      <c r="TR1311" s="80"/>
      <c r="TS1311" s="80"/>
      <c r="TT1311" s="80"/>
      <c r="TU1311" s="80"/>
      <c r="TV1311" s="80"/>
      <c r="TW1311" s="80"/>
      <c r="TX1311" s="80"/>
      <c r="TY1311" s="80"/>
      <c r="TZ1311" s="80"/>
      <c r="UA1311" s="80"/>
      <c r="UB1311" s="80"/>
      <c r="UC1311" s="80"/>
      <c r="UD1311" s="80"/>
      <c r="UE1311" s="80"/>
      <c r="UF1311" s="80">
        <f t="shared" ref="UF1311:UK1311" si="2534">UF1313-UF1312-UF1310</f>
        <v>-0.17</v>
      </c>
      <c r="UG1311" s="80">
        <f t="shared" si="2534"/>
        <v>0.26</v>
      </c>
      <c r="UH1311" s="80">
        <f t="shared" si="2534"/>
        <v>1.63</v>
      </c>
      <c r="UI1311" s="80">
        <f t="shared" si="2534"/>
        <v>0.96</v>
      </c>
      <c r="UJ1311" s="80">
        <f t="shared" si="2534"/>
        <v>0.98</v>
      </c>
      <c r="UK1311" s="80">
        <f t="shared" si="2534"/>
        <v>-0.34</v>
      </c>
      <c r="UL1311" s="80"/>
      <c r="UM1311" s="80"/>
      <c r="UN1311" s="80"/>
      <c r="UO1311" s="80"/>
      <c r="UP1311" s="80"/>
      <c r="UQ1311" s="80"/>
      <c r="UR1311" s="80"/>
      <c r="US1311" s="80"/>
      <c r="UT1311" s="80"/>
      <c r="UU1311" s="80"/>
      <c r="UV1311" s="80"/>
      <c r="UW1311" s="80"/>
      <c r="UX1311" s="80"/>
      <c r="UY1311" s="80"/>
      <c r="UZ1311" s="80"/>
      <c r="VA1311" s="80">
        <f t="shared" ref="VA1311:VF1311" si="2535">VA1313-VA1312-VA1310</f>
        <v>-1.02</v>
      </c>
      <c r="VB1311" s="80">
        <f t="shared" si="2535"/>
        <v>1.59</v>
      </c>
      <c r="VC1311" s="80">
        <f t="shared" si="2535"/>
        <v>3.68</v>
      </c>
      <c r="VD1311" s="80">
        <f t="shared" si="2535"/>
        <v>-3.01</v>
      </c>
      <c r="VE1311" s="80">
        <f t="shared" si="2535"/>
        <v>-2.5</v>
      </c>
      <c r="VF1311" s="80">
        <f t="shared" si="2535"/>
        <v>3.9</v>
      </c>
      <c r="VG1311" s="80"/>
      <c r="VH1311" s="80"/>
      <c r="VI1311" s="80"/>
      <c r="VJ1311" s="80"/>
      <c r="VK1311" s="80"/>
      <c r="VL1311" s="80"/>
      <c r="VM1311" s="80"/>
      <c r="VN1311" s="80"/>
      <c r="VO1311" s="80"/>
      <c r="VP1311" s="80"/>
      <c r="VQ1311" s="80"/>
      <c r="VR1311" s="80"/>
      <c r="VS1311" s="80"/>
      <c r="VT1311" s="80"/>
      <c r="VU1311" s="80"/>
      <c r="VV1311" s="80">
        <f t="shared" ref="VV1311:WA1311" si="2536">VV1313-VV1312-VV1310</f>
        <v>0.17</v>
      </c>
      <c r="VW1311" s="80">
        <f t="shared" si="2536"/>
        <v>1.1399999999999999</v>
      </c>
      <c r="VX1311" s="80">
        <f t="shared" si="2536"/>
        <v>-2.3199999999999998</v>
      </c>
      <c r="VY1311" s="80">
        <f t="shared" si="2536"/>
        <v>4.12</v>
      </c>
      <c r="VZ1311" s="80">
        <f t="shared" si="2536"/>
        <v>-0.66</v>
      </c>
      <c r="WA1311" s="80">
        <f t="shared" si="2536"/>
        <v>0.17</v>
      </c>
      <c r="WB1311" s="80"/>
      <c r="WC1311" s="80"/>
      <c r="WD1311" s="80"/>
      <c r="WE1311" s="80"/>
      <c r="WF1311" s="80"/>
      <c r="WG1311" s="80"/>
      <c r="WH1311" s="80"/>
      <c r="WI1311" s="80"/>
      <c r="WJ1311" s="80"/>
      <c r="WK1311" s="80"/>
      <c r="WL1311" s="80"/>
      <c r="WM1311" s="80"/>
      <c r="WN1311" s="80"/>
      <c r="WO1311" s="80"/>
      <c r="WP1311" s="80"/>
      <c r="WQ1311" s="80">
        <f t="shared" ref="WQ1311:WV1311" si="2537">WQ1313-WQ1312-WQ1310</f>
        <v>-0.95</v>
      </c>
      <c r="WR1311" s="80">
        <f t="shared" si="2537"/>
        <v>-0.25</v>
      </c>
      <c r="WS1311" s="80">
        <f t="shared" si="2537"/>
        <v>-0.43</v>
      </c>
      <c r="WT1311" s="80">
        <f t="shared" si="2537"/>
        <v>-4.38</v>
      </c>
      <c r="WU1311" s="80">
        <f t="shared" si="2537"/>
        <v>0.51</v>
      </c>
      <c r="WV1311" s="80">
        <f t="shared" si="2537"/>
        <v>-1.04</v>
      </c>
      <c r="WW1311" s="80"/>
      <c r="WX1311" s="80"/>
      <c r="WY1311" s="80"/>
      <c r="WZ1311" s="80"/>
      <c r="XA1311" s="80"/>
      <c r="XB1311" s="80"/>
      <c r="XC1311" s="80"/>
      <c r="XD1311" s="80"/>
      <c r="XE1311" s="80"/>
      <c r="XF1311" s="80"/>
      <c r="XG1311" s="80"/>
      <c r="XH1311" s="80"/>
      <c r="XI1311" s="80"/>
      <c r="XJ1311" s="80"/>
      <c r="XK1311" s="80"/>
      <c r="XL1311" s="80">
        <f t="shared" ref="XL1311:XQ1311" si="2538">XL1313-XL1312-XL1310</f>
        <v>7.0000000000000007E-2</v>
      </c>
      <c r="XM1311" s="80">
        <f t="shared" si="2538"/>
        <v>-0.63</v>
      </c>
      <c r="XN1311" s="80">
        <f t="shared" si="2538"/>
        <v>1.7</v>
      </c>
      <c r="XO1311" s="80">
        <f t="shared" si="2538"/>
        <v>-0.86</v>
      </c>
      <c r="XP1311" s="80">
        <f t="shared" si="2538"/>
        <v>2.71</v>
      </c>
      <c r="XQ1311" s="80">
        <f t="shared" si="2538"/>
        <v>-0.78</v>
      </c>
      <c r="XR1311" s="80"/>
      <c r="XS1311" s="80"/>
      <c r="XT1311" s="80"/>
      <c r="XU1311" s="80"/>
      <c r="XV1311" s="80"/>
      <c r="XW1311" s="80"/>
      <c r="XX1311" s="80"/>
      <c r="XY1311" s="80"/>
      <c r="XZ1311" s="80"/>
      <c r="YA1311" s="80"/>
      <c r="YB1311" s="80"/>
      <c r="YC1311" s="80"/>
      <c r="YD1311" s="80"/>
      <c r="YE1311" s="80"/>
      <c r="YF1311" s="80"/>
      <c r="YG1311" s="80">
        <f t="shared" ref="YG1311:YL1311" si="2539">YG1313-YG1312-YG1310</f>
        <v>0</v>
      </c>
      <c r="YH1311" s="80">
        <f t="shared" si="2539"/>
        <v>0</v>
      </c>
      <c r="YI1311" s="80">
        <f t="shared" si="2539"/>
        <v>0</v>
      </c>
      <c r="YJ1311" s="80">
        <f t="shared" si="2539"/>
        <v>0</v>
      </c>
      <c r="YK1311" s="80">
        <f t="shared" si="2539"/>
        <v>0</v>
      </c>
      <c r="YL1311" s="80">
        <f t="shared" si="2539"/>
        <v>0</v>
      </c>
      <c r="YM1311" s="80"/>
      <c r="YN1311" s="80"/>
      <c r="YO1311" s="80"/>
      <c r="YP1311" s="80"/>
      <c r="YQ1311" s="80"/>
      <c r="YR1311" s="80"/>
      <c r="YS1311" s="80"/>
      <c r="YT1311" s="80"/>
      <c r="YU1311" s="80"/>
      <c r="YV1311" s="80"/>
      <c r="YW1311" s="80"/>
      <c r="YX1311" s="80"/>
      <c r="YY1311" s="80"/>
      <c r="YZ1311" s="80"/>
      <c r="ZA1311" s="80"/>
      <c r="ZB1311" s="80">
        <f t="shared" ref="ZB1311:ZG1313" si="2540">AA1311+AV1311+BQ1311+CL1311+DG1311+EB1311+EW1311+FR1311+GM1311+HH1311+IC1311+IX1311+JS1311+KN1311+LI1311+MD1311+MY1311+NT1311+OO1311+PJ1311+QE1311+QZ1311+RU1311+SP1311+TK1311+UF1311+VA1311+VV1311+WQ1311+XL1311+YG1311</f>
        <v>-12.64</v>
      </c>
      <c r="ZC1311" s="80">
        <f t="shared" si="2540"/>
        <v>3.28</v>
      </c>
      <c r="ZD1311" s="80">
        <f t="shared" si="2540"/>
        <v>12.31</v>
      </c>
      <c r="ZE1311" s="80">
        <f t="shared" si="2540"/>
        <v>-1.3</v>
      </c>
      <c r="ZF1311" s="80">
        <f t="shared" si="2540"/>
        <v>10.25</v>
      </c>
      <c r="ZG1311" s="80">
        <f t="shared" si="2540"/>
        <v>10.34</v>
      </c>
    </row>
    <row r="1312" spans="1:683" ht="51.75" customHeight="1">
      <c r="A1312" s="42" t="s">
        <v>232</v>
      </c>
      <c r="B1312" s="265"/>
      <c r="C1312" s="66" t="s">
        <v>134</v>
      </c>
      <c r="D1312" s="316"/>
      <c r="E1312" s="317"/>
      <c r="F1312" s="67"/>
      <c r="G1312" s="67"/>
      <c r="H1312" s="67"/>
      <c r="I1312" s="103"/>
      <c r="J1312" s="103"/>
      <c r="K1312" s="103"/>
      <c r="L1312" s="98" t="s">
        <v>216</v>
      </c>
      <c r="M1312" s="98" t="s">
        <v>216</v>
      </c>
      <c r="N1312" s="98" t="s">
        <v>216</v>
      </c>
      <c r="O1312" s="98" t="s">
        <v>216</v>
      </c>
      <c r="P1312" s="98" t="s">
        <v>216</v>
      </c>
      <c r="Q1312" s="98" t="s">
        <v>216</v>
      </c>
      <c r="R1312" s="98" t="s">
        <v>216</v>
      </c>
      <c r="S1312" s="98" t="s">
        <v>216</v>
      </c>
      <c r="T1312" s="98" t="s">
        <v>216</v>
      </c>
      <c r="U1312" s="98" t="s">
        <v>216</v>
      </c>
      <c r="V1312" s="98" t="s">
        <v>216</v>
      </c>
      <c r="W1312" s="98" t="s">
        <v>216</v>
      </c>
      <c r="X1312" s="98" t="s">
        <v>216</v>
      </c>
      <c r="Y1312" s="98" t="s">
        <v>216</v>
      </c>
      <c r="Z1312" s="98" t="s">
        <v>216</v>
      </c>
      <c r="AA1312" s="68"/>
      <c r="AB1312" s="68"/>
      <c r="AC1312" s="68"/>
      <c r="AD1312" s="68">
        <v>1094000</v>
      </c>
      <c r="AE1312" s="68">
        <v>1094000</v>
      </c>
      <c r="AF1312" s="68">
        <v>1094000</v>
      </c>
      <c r="AG1312" s="98" t="s">
        <v>216</v>
      </c>
      <c r="AH1312" s="98" t="s">
        <v>216</v>
      </c>
      <c r="AI1312" s="98" t="s">
        <v>216</v>
      </c>
      <c r="AJ1312" s="98" t="s">
        <v>216</v>
      </c>
      <c r="AK1312" s="98" t="s">
        <v>216</v>
      </c>
      <c r="AL1312" s="98" t="s">
        <v>216</v>
      </c>
      <c r="AM1312" s="98" t="s">
        <v>216</v>
      </c>
      <c r="AN1312" s="98" t="s">
        <v>216</v>
      </c>
      <c r="AO1312" s="98" t="s">
        <v>216</v>
      </c>
      <c r="AP1312" s="98" t="s">
        <v>216</v>
      </c>
      <c r="AQ1312" s="98" t="s">
        <v>216</v>
      </c>
      <c r="AR1312" s="98" t="s">
        <v>216</v>
      </c>
      <c r="AS1312" s="98" t="s">
        <v>216</v>
      </c>
      <c r="AT1312" s="98" t="s">
        <v>216</v>
      </c>
      <c r="AU1312" s="98" t="s">
        <v>216</v>
      </c>
      <c r="AV1312" s="68"/>
      <c r="AW1312" s="68"/>
      <c r="AX1312" s="68"/>
      <c r="AY1312" s="68">
        <v>2018800</v>
      </c>
      <c r="AZ1312" s="68">
        <v>2018800</v>
      </c>
      <c r="BA1312" s="68">
        <v>2018800</v>
      </c>
      <c r="BB1312" s="98" t="s">
        <v>216</v>
      </c>
      <c r="BC1312" s="98" t="s">
        <v>216</v>
      </c>
      <c r="BD1312" s="98" t="s">
        <v>216</v>
      </c>
      <c r="BE1312" s="98" t="s">
        <v>216</v>
      </c>
      <c r="BF1312" s="98" t="s">
        <v>216</v>
      </c>
      <c r="BG1312" s="98" t="s">
        <v>216</v>
      </c>
      <c r="BH1312" s="98" t="s">
        <v>216</v>
      </c>
      <c r="BI1312" s="98" t="s">
        <v>216</v>
      </c>
      <c r="BJ1312" s="98" t="s">
        <v>216</v>
      </c>
      <c r="BK1312" s="98" t="s">
        <v>216</v>
      </c>
      <c r="BL1312" s="98" t="s">
        <v>216</v>
      </c>
      <c r="BM1312" s="98" t="s">
        <v>216</v>
      </c>
      <c r="BN1312" s="98" t="s">
        <v>216</v>
      </c>
      <c r="BO1312" s="98" t="s">
        <v>216</v>
      </c>
      <c r="BP1312" s="98" t="s">
        <v>216</v>
      </c>
      <c r="BQ1312" s="68"/>
      <c r="BR1312" s="68"/>
      <c r="BS1312" s="68"/>
      <c r="BT1312" s="68">
        <v>588900</v>
      </c>
      <c r="BU1312" s="68">
        <v>588900</v>
      </c>
      <c r="BV1312" s="68">
        <v>588900</v>
      </c>
      <c r="BW1312" s="98" t="s">
        <v>216</v>
      </c>
      <c r="BX1312" s="98" t="s">
        <v>216</v>
      </c>
      <c r="BY1312" s="98" t="s">
        <v>216</v>
      </c>
      <c r="BZ1312" s="98" t="s">
        <v>216</v>
      </c>
      <c r="CA1312" s="98" t="s">
        <v>216</v>
      </c>
      <c r="CB1312" s="98" t="s">
        <v>216</v>
      </c>
      <c r="CC1312" s="98" t="s">
        <v>216</v>
      </c>
      <c r="CD1312" s="98" t="s">
        <v>216</v>
      </c>
      <c r="CE1312" s="98" t="s">
        <v>216</v>
      </c>
      <c r="CF1312" s="98" t="s">
        <v>216</v>
      </c>
      <c r="CG1312" s="98" t="s">
        <v>216</v>
      </c>
      <c r="CH1312" s="98" t="s">
        <v>216</v>
      </c>
      <c r="CI1312" s="98" t="s">
        <v>216</v>
      </c>
      <c r="CJ1312" s="98" t="s">
        <v>216</v>
      </c>
      <c r="CK1312" s="98" t="s">
        <v>216</v>
      </c>
      <c r="CL1312" s="68"/>
      <c r="CM1312" s="68"/>
      <c r="CN1312" s="68"/>
      <c r="CO1312" s="68">
        <v>1102400</v>
      </c>
      <c r="CP1312" s="68">
        <v>1102400</v>
      </c>
      <c r="CQ1312" s="68">
        <v>1102400</v>
      </c>
      <c r="CR1312" s="98" t="s">
        <v>216</v>
      </c>
      <c r="CS1312" s="98" t="s">
        <v>216</v>
      </c>
      <c r="CT1312" s="98" t="s">
        <v>216</v>
      </c>
      <c r="CU1312" s="98" t="s">
        <v>216</v>
      </c>
      <c r="CV1312" s="98" t="s">
        <v>216</v>
      </c>
      <c r="CW1312" s="98" t="s">
        <v>216</v>
      </c>
      <c r="CX1312" s="98" t="s">
        <v>216</v>
      </c>
      <c r="CY1312" s="98" t="s">
        <v>216</v>
      </c>
      <c r="CZ1312" s="98" t="s">
        <v>216</v>
      </c>
      <c r="DA1312" s="98" t="s">
        <v>216</v>
      </c>
      <c r="DB1312" s="98" t="s">
        <v>216</v>
      </c>
      <c r="DC1312" s="98" t="s">
        <v>216</v>
      </c>
      <c r="DD1312" s="98" t="s">
        <v>216</v>
      </c>
      <c r="DE1312" s="98" t="s">
        <v>216</v>
      </c>
      <c r="DF1312" s="98" t="s">
        <v>216</v>
      </c>
      <c r="DG1312" s="68"/>
      <c r="DH1312" s="68"/>
      <c r="DI1312" s="68"/>
      <c r="DJ1312" s="68">
        <v>1162100</v>
      </c>
      <c r="DK1312" s="68">
        <v>1162100</v>
      </c>
      <c r="DL1312" s="68">
        <v>1162100</v>
      </c>
      <c r="DM1312" s="98" t="s">
        <v>216</v>
      </c>
      <c r="DN1312" s="98" t="s">
        <v>216</v>
      </c>
      <c r="DO1312" s="98" t="s">
        <v>216</v>
      </c>
      <c r="DP1312" s="98" t="s">
        <v>216</v>
      </c>
      <c r="DQ1312" s="98" t="s">
        <v>216</v>
      </c>
      <c r="DR1312" s="98" t="s">
        <v>216</v>
      </c>
      <c r="DS1312" s="98" t="s">
        <v>216</v>
      </c>
      <c r="DT1312" s="98" t="s">
        <v>216</v>
      </c>
      <c r="DU1312" s="98" t="s">
        <v>216</v>
      </c>
      <c r="DV1312" s="98" t="s">
        <v>216</v>
      </c>
      <c r="DW1312" s="98" t="s">
        <v>216</v>
      </c>
      <c r="DX1312" s="98" t="s">
        <v>216</v>
      </c>
      <c r="DY1312" s="98" t="s">
        <v>216</v>
      </c>
      <c r="DZ1312" s="98" t="s">
        <v>216</v>
      </c>
      <c r="EA1312" s="98" t="s">
        <v>216</v>
      </c>
      <c r="EB1312" s="68"/>
      <c r="EC1312" s="68"/>
      <c r="ED1312" s="68"/>
      <c r="EE1312" s="68">
        <v>1425500</v>
      </c>
      <c r="EF1312" s="68">
        <v>1425500</v>
      </c>
      <c r="EG1312" s="68">
        <v>1425500</v>
      </c>
      <c r="EH1312" s="98" t="s">
        <v>216</v>
      </c>
      <c r="EI1312" s="98" t="s">
        <v>216</v>
      </c>
      <c r="EJ1312" s="98" t="s">
        <v>216</v>
      </c>
      <c r="EK1312" s="98" t="s">
        <v>216</v>
      </c>
      <c r="EL1312" s="98" t="s">
        <v>216</v>
      </c>
      <c r="EM1312" s="98" t="s">
        <v>216</v>
      </c>
      <c r="EN1312" s="98" t="s">
        <v>216</v>
      </c>
      <c r="EO1312" s="98" t="s">
        <v>216</v>
      </c>
      <c r="EP1312" s="98" t="s">
        <v>216</v>
      </c>
      <c r="EQ1312" s="98" t="s">
        <v>216</v>
      </c>
      <c r="ER1312" s="98" t="s">
        <v>216</v>
      </c>
      <c r="ES1312" s="98" t="s">
        <v>216</v>
      </c>
      <c r="ET1312" s="98" t="s">
        <v>216</v>
      </c>
      <c r="EU1312" s="98" t="s">
        <v>216</v>
      </c>
      <c r="EV1312" s="98" t="s">
        <v>216</v>
      </c>
      <c r="EW1312" s="68"/>
      <c r="EX1312" s="68"/>
      <c r="EY1312" s="68"/>
      <c r="EZ1312" s="68">
        <v>740400</v>
      </c>
      <c r="FA1312" s="68">
        <v>740400</v>
      </c>
      <c r="FB1312" s="68">
        <v>740400</v>
      </c>
      <c r="FC1312" s="98" t="s">
        <v>216</v>
      </c>
      <c r="FD1312" s="98" t="s">
        <v>216</v>
      </c>
      <c r="FE1312" s="98" t="s">
        <v>216</v>
      </c>
      <c r="FF1312" s="98" t="s">
        <v>216</v>
      </c>
      <c r="FG1312" s="98" t="s">
        <v>216</v>
      </c>
      <c r="FH1312" s="98" t="s">
        <v>216</v>
      </c>
      <c r="FI1312" s="98" t="s">
        <v>216</v>
      </c>
      <c r="FJ1312" s="98" t="s">
        <v>216</v>
      </c>
      <c r="FK1312" s="98" t="s">
        <v>216</v>
      </c>
      <c r="FL1312" s="98" t="s">
        <v>216</v>
      </c>
      <c r="FM1312" s="98" t="s">
        <v>216</v>
      </c>
      <c r="FN1312" s="98" t="s">
        <v>216</v>
      </c>
      <c r="FO1312" s="98" t="s">
        <v>216</v>
      </c>
      <c r="FP1312" s="98" t="s">
        <v>216</v>
      </c>
      <c r="FQ1312" s="98" t="s">
        <v>216</v>
      </c>
      <c r="FR1312" s="68"/>
      <c r="FS1312" s="68"/>
      <c r="FT1312" s="68"/>
      <c r="FU1312" s="68">
        <v>732900</v>
      </c>
      <c r="FV1312" s="68">
        <v>732900</v>
      </c>
      <c r="FW1312" s="68">
        <v>732900</v>
      </c>
      <c r="FX1312" s="98" t="s">
        <v>216</v>
      </c>
      <c r="FY1312" s="98" t="s">
        <v>216</v>
      </c>
      <c r="FZ1312" s="98" t="s">
        <v>216</v>
      </c>
      <c r="GA1312" s="98" t="s">
        <v>216</v>
      </c>
      <c r="GB1312" s="98" t="s">
        <v>216</v>
      </c>
      <c r="GC1312" s="98" t="s">
        <v>216</v>
      </c>
      <c r="GD1312" s="98" t="s">
        <v>216</v>
      </c>
      <c r="GE1312" s="98" t="s">
        <v>216</v>
      </c>
      <c r="GF1312" s="98" t="s">
        <v>216</v>
      </c>
      <c r="GG1312" s="98" t="s">
        <v>216</v>
      </c>
      <c r="GH1312" s="98" t="s">
        <v>216</v>
      </c>
      <c r="GI1312" s="98" t="s">
        <v>216</v>
      </c>
      <c r="GJ1312" s="98" t="s">
        <v>216</v>
      </c>
      <c r="GK1312" s="98" t="s">
        <v>216</v>
      </c>
      <c r="GL1312" s="98" t="s">
        <v>216</v>
      </c>
      <c r="GM1312" s="68"/>
      <c r="GN1312" s="68"/>
      <c r="GO1312" s="68"/>
      <c r="GP1312" s="68">
        <v>2206300</v>
      </c>
      <c r="GQ1312" s="68">
        <v>2206300</v>
      </c>
      <c r="GR1312" s="68">
        <v>2206300</v>
      </c>
      <c r="GS1312" s="98" t="s">
        <v>216</v>
      </c>
      <c r="GT1312" s="98" t="s">
        <v>216</v>
      </c>
      <c r="GU1312" s="98" t="s">
        <v>216</v>
      </c>
      <c r="GV1312" s="98" t="s">
        <v>216</v>
      </c>
      <c r="GW1312" s="98" t="s">
        <v>216</v>
      </c>
      <c r="GX1312" s="98" t="s">
        <v>216</v>
      </c>
      <c r="GY1312" s="98" t="s">
        <v>216</v>
      </c>
      <c r="GZ1312" s="98" t="s">
        <v>216</v>
      </c>
      <c r="HA1312" s="98" t="s">
        <v>216</v>
      </c>
      <c r="HB1312" s="98" t="s">
        <v>216</v>
      </c>
      <c r="HC1312" s="98" t="s">
        <v>216</v>
      </c>
      <c r="HD1312" s="98" t="s">
        <v>216</v>
      </c>
      <c r="HE1312" s="98" t="s">
        <v>216</v>
      </c>
      <c r="HF1312" s="98" t="s">
        <v>216</v>
      </c>
      <c r="HG1312" s="98" t="s">
        <v>216</v>
      </c>
      <c r="HH1312" s="68"/>
      <c r="HI1312" s="68"/>
      <c r="HJ1312" s="68"/>
      <c r="HK1312" s="68">
        <v>2093300</v>
      </c>
      <c r="HL1312" s="68">
        <v>2093300</v>
      </c>
      <c r="HM1312" s="68">
        <v>2093300</v>
      </c>
      <c r="HN1312" s="98" t="s">
        <v>216</v>
      </c>
      <c r="HO1312" s="98" t="s">
        <v>216</v>
      </c>
      <c r="HP1312" s="98" t="s">
        <v>216</v>
      </c>
      <c r="HQ1312" s="98" t="s">
        <v>216</v>
      </c>
      <c r="HR1312" s="98" t="s">
        <v>216</v>
      </c>
      <c r="HS1312" s="98" t="s">
        <v>216</v>
      </c>
      <c r="HT1312" s="98" t="s">
        <v>216</v>
      </c>
      <c r="HU1312" s="98" t="s">
        <v>216</v>
      </c>
      <c r="HV1312" s="98" t="s">
        <v>216</v>
      </c>
      <c r="HW1312" s="98" t="s">
        <v>216</v>
      </c>
      <c r="HX1312" s="98" t="s">
        <v>216</v>
      </c>
      <c r="HY1312" s="98" t="s">
        <v>216</v>
      </c>
      <c r="HZ1312" s="98" t="s">
        <v>216</v>
      </c>
      <c r="IA1312" s="98" t="s">
        <v>216</v>
      </c>
      <c r="IB1312" s="98" t="s">
        <v>216</v>
      </c>
      <c r="IC1312" s="68"/>
      <c r="ID1312" s="68"/>
      <c r="IE1312" s="68"/>
      <c r="IF1312" s="68">
        <v>1232900</v>
      </c>
      <c r="IG1312" s="68">
        <v>1232900</v>
      </c>
      <c r="IH1312" s="68">
        <v>1232900</v>
      </c>
      <c r="II1312" s="98" t="s">
        <v>216</v>
      </c>
      <c r="IJ1312" s="98" t="s">
        <v>216</v>
      </c>
      <c r="IK1312" s="98" t="s">
        <v>216</v>
      </c>
      <c r="IL1312" s="98" t="s">
        <v>216</v>
      </c>
      <c r="IM1312" s="98" t="s">
        <v>216</v>
      </c>
      <c r="IN1312" s="98" t="s">
        <v>216</v>
      </c>
      <c r="IO1312" s="98" t="s">
        <v>216</v>
      </c>
      <c r="IP1312" s="98" t="s">
        <v>216</v>
      </c>
      <c r="IQ1312" s="98" t="s">
        <v>216</v>
      </c>
      <c r="IR1312" s="98" t="s">
        <v>216</v>
      </c>
      <c r="IS1312" s="98" t="s">
        <v>216</v>
      </c>
      <c r="IT1312" s="98" t="s">
        <v>216</v>
      </c>
      <c r="IU1312" s="98" t="s">
        <v>216</v>
      </c>
      <c r="IV1312" s="98" t="s">
        <v>216</v>
      </c>
      <c r="IW1312" s="98" t="s">
        <v>216</v>
      </c>
      <c r="IX1312" s="68"/>
      <c r="IY1312" s="68"/>
      <c r="IZ1312" s="68"/>
      <c r="JA1312" s="68">
        <v>601100</v>
      </c>
      <c r="JB1312" s="68">
        <v>601100</v>
      </c>
      <c r="JC1312" s="68">
        <v>601100</v>
      </c>
      <c r="JD1312" s="98" t="s">
        <v>216</v>
      </c>
      <c r="JE1312" s="98" t="s">
        <v>216</v>
      </c>
      <c r="JF1312" s="98" t="s">
        <v>216</v>
      </c>
      <c r="JG1312" s="98" t="s">
        <v>216</v>
      </c>
      <c r="JH1312" s="98" t="s">
        <v>216</v>
      </c>
      <c r="JI1312" s="98" t="s">
        <v>216</v>
      </c>
      <c r="JJ1312" s="98" t="s">
        <v>216</v>
      </c>
      <c r="JK1312" s="98" t="s">
        <v>216</v>
      </c>
      <c r="JL1312" s="98" t="s">
        <v>216</v>
      </c>
      <c r="JM1312" s="98" t="s">
        <v>216</v>
      </c>
      <c r="JN1312" s="98" t="s">
        <v>216</v>
      </c>
      <c r="JO1312" s="98" t="s">
        <v>216</v>
      </c>
      <c r="JP1312" s="98" t="s">
        <v>216</v>
      </c>
      <c r="JQ1312" s="98" t="s">
        <v>216</v>
      </c>
      <c r="JR1312" s="98" t="s">
        <v>216</v>
      </c>
      <c r="JS1312" s="68"/>
      <c r="JT1312" s="68"/>
      <c r="JU1312" s="68"/>
      <c r="JV1312" s="68">
        <v>1305100</v>
      </c>
      <c r="JW1312" s="68">
        <v>1305100</v>
      </c>
      <c r="JX1312" s="68">
        <v>1305100</v>
      </c>
      <c r="JY1312" s="98" t="s">
        <v>216</v>
      </c>
      <c r="JZ1312" s="98" t="s">
        <v>216</v>
      </c>
      <c r="KA1312" s="98" t="s">
        <v>216</v>
      </c>
      <c r="KB1312" s="98" t="s">
        <v>216</v>
      </c>
      <c r="KC1312" s="98" t="s">
        <v>216</v>
      </c>
      <c r="KD1312" s="98" t="s">
        <v>216</v>
      </c>
      <c r="KE1312" s="98" t="s">
        <v>216</v>
      </c>
      <c r="KF1312" s="98" t="s">
        <v>216</v>
      </c>
      <c r="KG1312" s="98" t="s">
        <v>216</v>
      </c>
      <c r="KH1312" s="98" t="s">
        <v>216</v>
      </c>
      <c r="KI1312" s="98" t="s">
        <v>216</v>
      </c>
      <c r="KJ1312" s="98" t="s">
        <v>216</v>
      </c>
      <c r="KK1312" s="98" t="s">
        <v>216</v>
      </c>
      <c r="KL1312" s="98" t="s">
        <v>216</v>
      </c>
      <c r="KM1312" s="98" t="s">
        <v>216</v>
      </c>
      <c r="KN1312" s="68"/>
      <c r="KO1312" s="68"/>
      <c r="KP1312" s="68"/>
      <c r="KQ1312" s="68">
        <v>1581700</v>
      </c>
      <c r="KR1312" s="68">
        <v>1581700</v>
      </c>
      <c r="KS1312" s="68">
        <v>1581700</v>
      </c>
      <c r="KT1312" s="98" t="s">
        <v>216</v>
      </c>
      <c r="KU1312" s="98" t="s">
        <v>216</v>
      </c>
      <c r="KV1312" s="98" t="s">
        <v>216</v>
      </c>
      <c r="KW1312" s="98" t="s">
        <v>216</v>
      </c>
      <c r="KX1312" s="98" t="s">
        <v>216</v>
      </c>
      <c r="KY1312" s="98" t="s">
        <v>216</v>
      </c>
      <c r="KZ1312" s="98" t="s">
        <v>216</v>
      </c>
      <c r="LA1312" s="98" t="s">
        <v>216</v>
      </c>
      <c r="LB1312" s="98" t="s">
        <v>216</v>
      </c>
      <c r="LC1312" s="98" t="s">
        <v>216</v>
      </c>
      <c r="LD1312" s="98" t="s">
        <v>216</v>
      </c>
      <c r="LE1312" s="98" t="s">
        <v>216</v>
      </c>
      <c r="LF1312" s="98" t="s">
        <v>216</v>
      </c>
      <c r="LG1312" s="98" t="s">
        <v>216</v>
      </c>
      <c r="LH1312" s="98" t="s">
        <v>216</v>
      </c>
      <c r="LI1312" s="68"/>
      <c r="LJ1312" s="68"/>
      <c r="LK1312" s="68"/>
      <c r="LL1312" s="68">
        <v>1816200</v>
      </c>
      <c r="LM1312" s="68">
        <v>1816200</v>
      </c>
      <c r="LN1312" s="68">
        <v>1816200</v>
      </c>
      <c r="LO1312" s="98" t="s">
        <v>216</v>
      </c>
      <c r="LP1312" s="98" t="s">
        <v>216</v>
      </c>
      <c r="LQ1312" s="98" t="s">
        <v>216</v>
      </c>
      <c r="LR1312" s="98" t="s">
        <v>216</v>
      </c>
      <c r="LS1312" s="98" t="s">
        <v>216</v>
      </c>
      <c r="LT1312" s="98" t="s">
        <v>216</v>
      </c>
      <c r="LU1312" s="98" t="s">
        <v>216</v>
      </c>
      <c r="LV1312" s="98" t="s">
        <v>216</v>
      </c>
      <c r="LW1312" s="98" t="s">
        <v>216</v>
      </c>
      <c r="LX1312" s="98" t="s">
        <v>216</v>
      </c>
      <c r="LY1312" s="98" t="s">
        <v>216</v>
      </c>
      <c r="LZ1312" s="98" t="s">
        <v>216</v>
      </c>
      <c r="MA1312" s="98" t="s">
        <v>216</v>
      </c>
      <c r="MB1312" s="98" t="s">
        <v>216</v>
      </c>
      <c r="MC1312" s="98" t="s">
        <v>216</v>
      </c>
      <c r="MD1312" s="68"/>
      <c r="ME1312" s="68"/>
      <c r="MF1312" s="68"/>
      <c r="MG1312" s="68">
        <v>2010100</v>
      </c>
      <c r="MH1312" s="68">
        <v>2010100</v>
      </c>
      <c r="MI1312" s="68">
        <v>2010100</v>
      </c>
      <c r="MJ1312" s="98" t="s">
        <v>216</v>
      </c>
      <c r="MK1312" s="98" t="s">
        <v>216</v>
      </c>
      <c r="ML1312" s="98" t="s">
        <v>216</v>
      </c>
      <c r="MM1312" s="98" t="s">
        <v>216</v>
      </c>
      <c r="MN1312" s="98" t="s">
        <v>216</v>
      </c>
      <c r="MO1312" s="98" t="s">
        <v>216</v>
      </c>
      <c r="MP1312" s="98" t="s">
        <v>216</v>
      </c>
      <c r="MQ1312" s="98" t="s">
        <v>216</v>
      </c>
      <c r="MR1312" s="98" t="s">
        <v>216</v>
      </c>
      <c r="MS1312" s="98" t="s">
        <v>216</v>
      </c>
      <c r="MT1312" s="98" t="s">
        <v>216</v>
      </c>
      <c r="MU1312" s="98" t="s">
        <v>216</v>
      </c>
      <c r="MV1312" s="98" t="s">
        <v>216</v>
      </c>
      <c r="MW1312" s="98" t="s">
        <v>216</v>
      </c>
      <c r="MX1312" s="98" t="s">
        <v>216</v>
      </c>
      <c r="MY1312" s="68"/>
      <c r="MZ1312" s="68"/>
      <c r="NA1312" s="68"/>
      <c r="NB1312" s="68">
        <v>1193100</v>
      </c>
      <c r="NC1312" s="68">
        <v>1193100</v>
      </c>
      <c r="ND1312" s="68">
        <v>1193100</v>
      </c>
      <c r="NE1312" s="98" t="s">
        <v>216</v>
      </c>
      <c r="NF1312" s="98" t="s">
        <v>216</v>
      </c>
      <c r="NG1312" s="98" t="s">
        <v>216</v>
      </c>
      <c r="NH1312" s="98" t="s">
        <v>216</v>
      </c>
      <c r="NI1312" s="98" t="s">
        <v>216</v>
      </c>
      <c r="NJ1312" s="98" t="s">
        <v>216</v>
      </c>
      <c r="NK1312" s="98" t="s">
        <v>216</v>
      </c>
      <c r="NL1312" s="98" t="s">
        <v>216</v>
      </c>
      <c r="NM1312" s="98" t="s">
        <v>216</v>
      </c>
      <c r="NN1312" s="98" t="s">
        <v>216</v>
      </c>
      <c r="NO1312" s="98" t="s">
        <v>216</v>
      </c>
      <c r="NP1312" s="98" t="s">
        <v>216</v>
      </c>
      <c r="NQ1312" s="98" t="s">
        <v>216</v>
      </c>
      <c r="NR1312" s="98" t="s">
        <v>216</v>
      </c>
      <c r="NS1312" s="98" t="s">
        <v>216</v>
      </c>
      <c r="NT1312" s="68"/>
      <c r="NU1312" s="68"/>
      <c r="NV1312" s="68"/>
      <c r="NW1312" s="68">
        <v>1856600</v>
      </c>
      <c r="NX1312" s="68">
        <v>1856600</v>
      </c>
      <c r="NY1312" s="68">
        <v>1856600</v>
      </c>
      <c r="NZ1312" s="98" t="s">
        <v>216</v>
      </c>
      <c r="OA1312" s="98" t="s">
        <v>216</v>
      </c>
      <c r="OB1312" s="98" t="s">
        <v>216</v>
      </c>
      <c r="OC1312" s="98" t="s">
        <v>216</v>
      </c>
      <c r="OD1312" s="98" t="s">
        <v>216</v>
      </c>
      <c r="OE1312" s="98" t="s">
        <v>216</v>
      </c>
      <c r="OF1312" s="98" t="s">
        <v>216</v>
      </c>
      <c r="OG1312" s="98" t="s">
        <v>216</v>
      </c>
      <c r="OH1312" s="98" t="s">
        <v>216</v>
      </c>
      <c r="OI1312" s="98" t="s">
        <v>216</v>
      </c>
      <c r="OJ1312" s="98" t="s">
        <v>216</v>
      </c>
      <c r="OK1312" s="98" t="s">
        <v>216</v>
      </c>
      <c r="OL1312" s="98" t="s">
        <v>216</v>
      </c>
      <c r="OM1312" s="98" t="s">
        <v>216</v>
      </c>
      <c r="ON1312" s="98" t="s">
        <v>216</v>
      </c>
      <c r="OO1312" s="68"/>
      <c r="OP1312" s="68"/>
      <c r="OQ1312" s="68"/>
      <c r="OR1312" s="68">
        <v>1062300</v>
      </c>
      <c r="OS1312" s="68">
        <v>1062300</v>
      </c>
      <c r="OT1312" s="68">
        <v>1062300</v>
      </c>
      <c r="OU1312" s="98" t="s">
        <v>216</v>
      </c>
      <c r="OV1312" s="98" t="s">
        <v>216</v>
      </c>
      <c r="OW1312" s="98" t="s">
        <v>216</v>
      </c>
      <c r="OX1312" s="98" t="s">
        <v>216</v>
      </c>
      <c r="OY1312" s="98" t="s">
        <v>216</v>
      </c>
      <c r="OZ1312" s="98" t="s">
        <v>216</v>
      </c>
      <c r="PA1312" s="98" t="s">
        <v>216</v>
      </c>
      <c r="PB1312" s="98" t="s">
        <v>216</v>
      </c>
      <c r="PC1312" s="98" t="s">
        <v>216</v>
      </c>
      <c r="PD1312" s="98" t="s">
        <v>216</v>
      </c>
      <c r="PE1312" s="98" t="s">
        <v>216</v>
      </c>
      <c r="PF1312" s="98" t="s">
        <v>216</v>
      </c>
      <c r="PG1312" s="98" t="s">
        <v>216</v>
      </c>
      <c r="PH1312" s="98" t="s">
        <v>216</v>
      </c>
      <c r="PI1312" s="98" t="s">
        <v>216</v>
      </c>
      <c r="PJ1312" s="68"/>
      <c r="PK1312" s="68"/>
      <c r="PL1312" s="68"/>
      <c r="PM1312" s="68">
        <v>2033900</v>
      </c>
      <c r="PN1312" s="68">
        <v>2033900</v>
      </c>
      <c r="PO1312" s="68">
        <v>2033900</v>
      </c>
      <c r="PP1312" s="98" t="s">
        <v>216</v>
      </c>
      <c r="PQ1312" s="98" t="s">
        <v>216</v>
      </c>
      <c r="PR1312" s="98" t="s">
        <v>216</v>
      </c>
      <c r="PS1312" s="98" t="s">
        <v>216</v>
      </c>
      <c r="PT1312" s="98" t="s">
        <v>216</v>
      </c>
      <c r="PU1312" s="98" t="s">
        <v>216</v>
      </c>
      <c r="PV1312" s="98" t="s">
        <v>216</v>
      </c>
      <c r="PW1312" s="98" t="s">
        <v>216</v>
      </c>
      <c r="PX1312" s="98" t="s">
        <v>216</v>
      </c>
      <c r="PY1312" s="98" t="s">
        <v>216</v>
      </c>
      <c r="PZ1312" s="98" t="s">
        <v>216</v>
      </c>
      <c r="QA1312" s="98" t="s">
        <v>216</v>
      </c>
      <c r="QB1312" s="98" t="s">
        <v>216</v>
      </c>
      <c r="QC1312" s="98" t="s">
        <v>216</v>
      </c>
      <c r="QD1312" s="98" t="s">
        <v>216</v>
      </c>
      <c r="QE1312" s="68"/>
      <c r="QF1312" s="68"/>
      <c r="QG1312" s="68"/>
      <c r="QH1312" s="68">
        <v>2598400</v>
      </c>
      <c r="QI1312" s="68">
        <v>2598400</v>
      </c>
      <c r="QJ1312" s="68">
        <v>2598400</v>
      </c>
      <c r="QK1312" s="98" t="s">
        <v>216</v>
      </c>
      <c r="QL1312" s="98" t="s">
        <v>216</v>
      </c>
      <c r="QM1312" s="98" t="s">
        <v>216</v>
      </c>
      <c r="QN1312" s="98" t="s">
        <v>216</v>
      </c>
      <c r="QO1312" s="98" t="s">
        <v>216</v>
      </c>
      <c r="QP1312" s="98" t="s">
        <v>216</v>
      </c>
      <c r="QQ1312" s="98" t="s">
        <v>216</v>
      </c>
      <c r="QR1312" s="98" t="s">
        <v>216</v>
      </c>
      <c r="QS1312" s="98" t="s">
        <v>216</v>
      </c>
      <c r="QT1312" s="98" t="s">
        <v>216</v>
      </c>
      <c r="QU1312" s="98" t="s">
        <v>216</v>
      </c>
      <c r="QV1312" s="98" t="s">
        <v>216</v>
      </c>
      <c r="QW1312" s="98" t="s">
        <v>216</v>
      </c>
      <c r="QX1312" s="98" t="s">
        <v>216</v>
      </c>
      <c r="QY1312" s="98" t="s">
        <v>216</v>
      </c>
      <c r="QZ1312" s="68"/>
      <c r="RA1312" s="68"/>
      <c r="RB1312" s="68"/>
      <c r="RC1312" s="68">
        <v>2903500</v>
      </c>
      <c r="RD1312" s="68">
        <v>2903500</v>
      </c>
      <c r="RE1312" s="68">
        <v>2903500</v>
      </c>
      <c r="RF1312" s="98" t="s">
        <v>216</v>
      </c>
      <c r="RG1312" s="98" t="s">
        <v>216</v>
      </c>
      <c r="RH1312" s="98" t="s">
        <v>216</v>
      </c>
      <c r="RI1312" s="98" t="s">
        <v>216</v>
      </c>
      <c r="RJ1312" s="98" t="s">
        <v>216</v>
      </c>
      <c r="RK1312" s="98" t="s">
        <v>216</v>
      </c>
      <c r="RL1312" s="98" t="s">
        <v>216</v>
      </c>
      <c r="RM1312" s="98" t="s">
        <v>216</v>
      </c>
      <c r="RN1312" s="98" t="s">
        <v>216</v>
      </c>
      <c r="RO1312" s="98" t="s">
        <v>216</v>
      </c>
      <c r="RP1312" s="98" t="s">
        <v>216</v>
      </c>
      <c r="RQ1312" s="98" t="s">
        <v>216</v>
      </c>
      <c r="RR1312" s="98" t="s">
        <v>216</v>
      </c>
      <c r="RS1312" s="98" t="s">
        <v>216</v>
      </c>
      <c r="RT1312" s="98" t="s">
        <v>216</v>
      </c>
      <c r="RU1312" s="68"/>
      <c r="RV1312" s="68"/>
      <c r="RW1312" s="68"/>
      <c r="RX1312" s="68">
        <v>1246600</v>
      </c>
      <c r="RY1312" s="68">
        <v>1246600</v>
      </c>
      <c r="RZ1312" s="68">
        <v>1246600</v>
      </c>
      <c r="SA1312" s="98" t="s">
        <v>216</v>
      </c>
      <c r="SB1312" s="98" t="s">
        <v>216</v>
      </c>
      <c r="SC1312" s="98" t="s">
        <v>216</v>
      </c>
      <c r="SD1312" s="98" t="s">
        <v>216</v>
      </c>
      <c r="SE1312" s="98" t="s">
        <v>216</v>
      </c>
      <c r="SF1312" s="98" t="s">
        <v>216</v>
      </c>
      <c r="SG1312" s="98" t="s">
        <v>216</v>
      </c>
      <c r="SH1312" s="98" t="s">
        <v>216</v>
      </c>
      <c r="SI1312" s="98" t="s">
        <v>216</v>
      </c>
      <c r="SJ1312" s="98" t="s">
        <v>216</v>
      </c>
      <c r="SK1312" s="98" t="s">
        <v>216</v>
      </c>
      <c r="SL1312" s="98" t="s">
        <v>216</v>
      </c>
      <c r="SM1312" s="98" t="s">
        <v>216</v>
      </c>
      <c r="SN1312" s="98" t="s">
        <v>216</v>
      </c>
      <c r="SO1312" s="98" t="s">
        <v>216</v>
      </c>
      <c r="SP1312" s="68"/>
      <c r="SQ1312" s="68"/>
      <c r="SR1312" s="68"/>
      <c r="SS1312" s="68">
        <v>1632300</v>
      </c>
      <c r="ST1312" s="68">
        <v>1632300</v>
      </c>
      <c r="SU1312" s="68">
        <v>1632300</v>
      </c>
      <c r="SV1312" s="98" t="s">
        <v>216</v>
      </c>
      <c r="SW1312" s="98" t="s">
        <v>216</v>
      </c>
      <c r="SX1312" s="98" t="s">
        <v>216</v>
      </c>
      <c r="SY1312" s="98" t="s">
        <v>216</v>
      </c>
      <c r="SZ1312" s="98" t="s">
        <v>216</v>
      </c>
      <c r="TA1312" s="98" t="s">
        <v>216</v>
      </c>
      <c r="TB1312" s="98" t="s">
        <v>216</v>
      </c>
      <c r="TC1312" s="98" t="s">
        <v>216</v>
      </c>
      <c r="TD1312" s="98" t="s">
        <v>216</v>
      </c>
      <c r="TE1312" s="98" t="s">
        <v>216</v>
      </c>
      <c r="TF1312" s="98" t="s">
        <v>216</v>
      </c>
      <c r="TG1312" s="98" t="s">
        <v>216</v>
      </c>
      <c r="TH1312" s="98" t="s">
        <v>216</v>
      </c>
      <c r="TI1312" s="98" t="s">
        <v>216</v>
      </c>
      <c r="TJ1312" s="98" t="s">
        <v>216</v>
      </c>
      <c r="TK1312" s="68"/>
      <c r="TL1312" s="68"/>
      <c r="TM1312" s="68"/>
      <c r="TN1312" s="68">
        <v>2624400</v>
      </c>
      <c r="TO1312" s="68">
        <v>2624400</v>
      </c>
      <c r="TP1312" s="68">
        <v>2624400</v>
      </c>
      <c r="TQ1312" s="98" t="s">
        <v>216</v>
      </c>
      <c r="TR1312" s="98" t="s">
        <v>216</v>
      </c>
      <c r="TS1312" s="98" t="s">
        <v>216</v>
      </c>
      <c r="TT1312" s="98" t="s">
        <v>216</v>
      </c>
      <c r="TU1312" s="98" t="s">
        <v>216</v>
      </c>
      <c r="TV1312" s="98" t="s">
        <v>216</v>
      </c>
      <c r="TW1312" s="98" t="s">
        <v>216</v>
      </c>
      <c r="TX1312" s="98" t="s">
        <v>216</v>
      </c>
      <c r="TY1312" s="98" t="s">
        <v>216</v>
      </c>
      <c r="TZ1312" s="98" t="s">
        <v>216</v>
      </c>
      <c r="UA1312" s="98" t="s">
        <v>216</v>
      </c>
      <c r="UB1312" s="98" t="s">
        <v>216</v>
      </c>
      <c r="UC1312" s="98" t="s">
        <v>216</v>
      </c>
      <c r="UD1312" s="98" t="s">
        <v>216</v>
      </c>
      <c r="UE1312" s="98" t="s">
        <v>216</v>
      </c>
      <c r="UF1312" s="68"/>
      <c r="UG1312" s="68"/>
      <c r="UH1312" s="68"/>
      <c r="UI1312" s="68">
        <v>2190400</v>
      </c>
      <c r="UJ1312" s="68">
        <v>2190400</v>
      </c>
      <c r="UK1312" s="68">
        <v>2190400</v>
      </c>
      <c r="UL1312" s="98" t="s">
        <v>216</v>
      </c>
      <c r="UM1312" s="98" t="s">
        <v>216</v>
      </c>
      <c r="UN1312" s="98" t="s">
        <v>216</v>
      </c>
      <c r="UO1312" s="98" t="s">
        <v>216</v>
      </c>
      <c r="UP1312" s="98" t="s">
        <v>216</v>
      </c>
      <c r="UQ1312" s="98" t="s">
        <v>216</v>
      </c>
      <c r="UR1312" s="98" t="s">
        <v>216</v>
      </c>
      <c r="US1312" s="98" t="s">
        <v>216</v>
      </c>
      <c r="UT1312" s="98" t="s">
        <v>216</v>
      </c>
      <c r="UU1312" s="98" t="s">
        <v>216</v>
      </c>
      <c r="UV1312" s="98" t="s">
        <v>216</v>
      </c>
      <c r="UW1312" s="98" t="s">
        <v>216</v>
      </c>
      <c r="UX1312" s="98" t="s">
        <v>216</v>
      </c>
      <c r="UY1312" s="98" t="s">
        <v>216</v>
      </c>
      <c r="UZ1312" s="98" t="s">
        <v>216</v>
      </c>
      <c r="VA1312" s="68"/>
      <c r="VB1312" s="68"/>
      <c r="VC1312" s="68"/>
      <c r="VD1312" s="68">
        <v>3068300</v>
      </c>
      <c r="VE1312" s="68">
        <v>3068300</v>
      </c>
      <c r="VF1312" s="68">
        <v>3068300</v>
      </c>
      <c r="VG1312" s="98" t="s">
        <v>216</v>
      </c>
      <c r="VH1312" s="98" t="s">
        <v>216</v>
      </c>
      <c r="VI1312" s="98" t="s">
        <v>216</v>
      </c>
      <c r="VJ1312" s="98" t="s">
        <v>216</v>
      </c>
      <c r="VK1312" s="98" t="s">
        <v>216</v>
      </c>
      <c r="VL1312" s="98" t="s">
        <v>216</v>
      </c>
      <c r="VM1312" s="98" t="s">
        <v>216</v>
      </c>
      <c r="VN1312" s="98" t="s">
        <v>216</v>
      </c>
      <c r="VO1312" s="98" t="s">
        <v>216</v>
      </c>
      <c r="VP1312" s="98" t="s">
        <v>216</v>
      </c>
      <c r="VQ1312" s="98" t="s">
        <v>216</v>
      </c>
      <c r="VR1312" s="98" t="s">
        <v>216</v>
      </c>
      <c r="VS1312" s="98" t="s">
        <v>216</v>
      </c>
      <c r="VT1312" s="98" t="s">
        <v>216</v>
      </c>
      <c r="VU1312" s="98" t="s">
        <v>216</v>
      </c>
      <c r="VV1312" s="68"/>
      <c r="VW1312" s="68"/>
      <c r="VX1312" s="68"/>
      <c r="VY1312" s="68">
        <v>3085600</v>
      </c>
      <c r="VZ1312" s="68">
        <v>3085600</v>
      </c>
      <c r="WA1312" s="68">
        <v>3085600</v>
      </c>
      <c r="WB1312" s="98" t="s">
        <v>216</v>
      </c>
      <c r="WC1312" s="98" t="s">
        <v>216</v>
      </c>
      <c r="WD1312" s="98" t="s">
        <v>216</v>
      </c>
      <c r="WE1312" s="98" t="s">
        <v>216</v>
      </c>
      <c r="WF1312" s="98" t="s">
        <v>216</v>
      </c>
      <c r="WG1312" s="98" t="s">
        <v>216</v>
      </c>
      <c r="WH1312" s="98" t="s">
        <v>216</v>
      </c>
      <c r="WI1312" s="98" t="s">
        <v>216</v>
      </c>
      <c r="WJ1312" s="98" t="s">
        <v>216</v>
      </c>
      <c r="WK1312" s="98" t="s">
        <v>216</v>
      </c>
      <c r="WL1312" s="98" t="s">
        <v>216</v>
      </c>
      <c r="WM1312" s="98" t="s">
        <v>216</v>
      </c>
      <c r="WN1312" s="98" t="s">
        <v>216</v>
      </c>
      <c r="WO1312" s="98" t="s">
        <v>216</v>
      </c>
      <c r="WP1312" s="98" t="s">
        <v>216</v>
      </c>
      <c r="WQ1312" s="68"/>
      <c r="WR1312" s="68"/>
      <c r="WS1312" s="68"/>
      <c r="WT1312" s="68">
        <v>2633400</v>
      </c>
      <c r="WU1312" s="68">
        <v>2633400</v>
      </c>
      <c r="WV1312" s="68">
        <v>2633400</v>
      </c>
      <c r="WW1312" s="98" t="s">
        <v>216</v>
      </c>
      <c r="WX1312" s="98" t="s">
        <v>216</v>
      </c>
      <c r="WY1312" s="98" t="s">
        <v>216</v>
      </c>
      <c r="WZ1312" s="98" t="s">
        <v>216</v>
      </c>
      <c r="XA1312" s="98" t="s">
        <v>216</v>
      </c>
      <c r="XB1312" s="98" t="s">
        <v>216</v>
      </c>
      <c r="XC1312" s="98" t="s">
        <v>216</v>
      </c>
      <c r="XD1312" s="98" t="s">
        <v>216</v>
      </c>
      <c r="XE1312" s="98" t="s">
        <v>216</v>
      </c>
      <c r="XF1312" s="98" t="s">
        <v>216</v>
      </c>
      <c r="XG1312" s="98" t="s">
        <v>216</v>
      </c>
      <c r="XH1312" s="98" t="s">
        <v>216</v>
      </c>
      <c r="XI1312" s="98" t="s">
        <v>216</v>
      </c>
      <c r="XJ1312" s="98" t="s">
        <v>216</v>
      </c>
      <c r="XK1312" s="98" t="s">
        <v>216</v>
      </c>
      <c r="XL1312" s="68"/>
      <c r="XM1312" s="68"/>
      <c r="XN1312" s="68"/>
      <c r="XO1312" s="68">
        <v>4799600</v>
      </c>
      <c r="XP1312" s="68">
        <v>4799600</v>
      </c>
      <c r="XQ1312" s="68">
        <v>4799600</v>
      </c>
      <c r="XR1312" s="98" t="s">
        <v>216</v>
      </c>
      <c r="XS1312" s="98" t="s">
        <v>216</v>
      </c>
      <c r="XT1312" s="98" t="s">
        <v>216</v>
      </c>
      <c r="XU1312" s="98" t="s">
        <v>216</v>
      </c>
      <c r="XV1312" s="98" t="s">
        <v>216</v>
      </c>
      <c r="XW1312" s="98" t="s">
        <v>216</v>
      </c>
      <c r="XX1312" s="98" t="s">
        <v>216</v>
      </c>
      <c r="XY1312" s="98" t="s">
        <v>216</v>
      </c>
      <c r="XZ1312" s="98" t="s">
        <v>216</v>
      </c>
      <c r="YA1312" s="98" t="s">
        <v>216</v>
      </c>
      <c r="YB1312" s="98" t="s">
        <v>216</v>
      </c>
      <c r="YC1312" s="98" t="s">
        <v>216</v>
      </c>
      <c r="YD1312" s="98" t="s">
        <v>216</v>
      </c>
      <c r="YE1312" s="98" t="s">
        <v>216</v>
      </c>
      <c r="YF1312" s="98" t="s">
        <v>216</v>
      </c>
      <c r="YG1312" s="68"/>
      <c r="YH1312" s="68"/>
      <c r="YI1312" s="68"/>
      <c r="YJ1312" s="68"/>
      <c r="YK1312" s="68"/>
      <c r="YL1312" s="68"/>
      <c r="YM1312" s="98" t="s">
        <v>216</v>
      </c>
      <c r="YN1312" s="98" t="s">
        <v>216</v>
      </c>
      <c r="YO1312" s="98" t="s">
        <v>216</v>
      </c>
      <c r="YP1312" s="98" t="s">
        <v>216</v>
      </c>
      <c r="YQ1312" s="98" t="s">
        <v>216</v>
      </c>
      <c r="YR1312" s="98" t="s">
        <v>216</v>
      </c>
      <c r="YS1312" s="98" t="s">
        <v>216</v>
      </c>
      <c r="YT1312" s="98" t="s">
        <v>216</v>
      </c>
      <c r="YU1312" s="98" t="s">
        <v>216</v>
      </c>
      <c r="YV1312" s="98" t="s">
        <v>216</v>
      </c>
      <c r="YW1312" s="98" t="s">
        <v>216</v>
      </c>
      <c r="YX1312" s="98" t="s">
        <v>216</v>
      </c>
      <c r="YY1312" s="98" t="s">
        <v>216</v>
      </c>
      <c r="YZ1312" s="98" t="s">
        <v>216</v>
      </c>
      <c r="ZA1312" s="98" t="s">
        <v>216</v>
      </c>
      <c r="ZB1312" s="104">
        <f t="shared" si="2540"/>
        <v>0</v>
      </c>
      <c r="ZC1312" s="104">
        <f t="shared" si="2540"/>
        <v>0</v>
      </c>
      <c r="ZD1312" s="104">
        <f t="shared" si="2540"/>
        <v>0</v>
      </c>
      <c r="ZE1312" s="104">
        <f t="shared" si="2540"/>
        <v>54640100</v>
      </c>
      <c r="ZF1312" s="104">
        <f t="shared" si="2540"/>
        <v>54640100</v>
      </c>
      <c r="ZG1312" s="104">
        <f t="shared" si="2540"/>
        <v>54640100</v>
      </c>
    </row>
    <row r="1313" spans="1:683" ht="74.25" customHeight="1">
      <c r="A1313" s="169" t="s">
        <v>233</v>
      </c>
      <c r="B1313" s="33"/>
      <c r="C1313" s="41" t="s">
        <v>135</v>
      </c>
      <c r="D1313" s="316"/>
      <c r="E1313" s="317"/>
      <c r="F1313" s="57"/>
      <c r="G1313" s="57"/>
      <c r="H1313" s="57"/>
      <c r="I1313" s="105"/>
      <c r="J1313" s="105"/>
      <c r="K1313" s="105"/>
      <c r="L1313" s="98" t="s">
        <v>216</v>
      </c>
      <c r="M1313" s="98" t="s">
        <v>216</v>
      </c>
      <c r="N1313" s="98" t="s">
        <v>216</v>
      </c>
      <c r="O1313" s="98" t="s">
        <v>216</v>
      </c>
      <c r="P1313" s="98" t="s">
        <v>216</v>
      </c>
      <c r="Q1313" s="98" t="s">
        <v>216</v>
      </c>
      <c r="R1313" s="98" t="s">
        <v>216</v>
      </c>
      <c r="S1313" s="98" t="s">
        <v>216</v>
      </c>
      <c r="T1313" s="98" t="s">
        <v>216</v>
      </c>
      <c r="U1313" s="98" t="s">
        <v>216</v>
      </c>
      <c r="V1313" s="98" t="s">
        <v>216</v>
      </c>
      <c r="W1313" s="98" t="s">
        <v>216</v>
      </c>
      <c r="X1313" s="98" t="s">
        <v>216</v>
      </c>
      <c r="Y1313" s="98" t="s">
        <v>216</v>
      </c>
      <c r="Z1313" s="98" t="s">
        <v>216</v>
      </c>
      <c r="AA1313" s="68">
        <f>23687100-1411000</f>
        <v>22276100</v>
      </c>
      <c r="AB1313" s="68">
        <f>25230300-1454100</f>
        <v>23776200</v>
      </c>
      <c r="AC1313" s="68">
        <f>26979000-1840600</f>
        <v>25138400</v>
      </c>
      <c r="AD1313" s="68">
        <f>3353900-180958.65</f>
        <v>3172941.35</v>
      </c>
      <c r="AE1313" s="68">
        <v>2991200</v>
      </c>
      <c r="AF1313" s="68">
        <v>2859300</v>
      </c>
      <c r="AG1313" s="98" t="s">
        <v>216</v>
      </c>
      <c r="AH1313" s="98" t="s">
        <v>216</v>
      </c>
      <c r="AI1313" s="98" t="s">
        <v>216</v>
      </c>
      <c r="AJ1313" s="98" t="s">
        <v>216</v>
      </c>
      <c r="AK1313" s="98" t="s">
        <v>216</v>
      </c>
      <c r="AL1313" s="98" t="s">
        <v>216</v>
      </c>
      <c r="AM1313" s="98" t="s">
        <v>216</v>
      </c>
      <c r="AN1313" s="98" t="s">
        <v>216</v>
      </c>
      <c r="AO1313" s="98" t="s">
        <v>216</v>
      </c>
      <c r="AP1313" s="98" t="s">
        <v>216</v>
      </c>
      <c r="AQ1313" s="98" t="s">
        <v>216</v>
      </c>
      <c r="AR1313" s="98" t="s">
        <v>216</v>
      </c>
      <c r="AS1313" s="98" t="s">
        <v>216</v>
      </c>
      <c r="AT1313" s="98" t="s">
        <v>216</v>
      </c>
      <c r="AU1313" s="98" t="s">
        <v>216</v>
      </c>
      <c r="AV1313" s="68">
        <f>39089300-2300900</f>
        <v>36788400</v>
      </c>
      <c r="AW1313" s="68">
        <f>41478100-2371200</f>
        <v>39106900</v>
      </c>
      <c r="AX1313" s="68">
        <f>44244800-3001500</f>
        <v>41243300</v>
      </c>
      <c r="AY1313" s="68">
        <f>7068000-503954.58+16161</f>
        <v>6580206.4199999999</v>
      </c>
      <c r="AZ1313" s="68">
        <v>6526100</v>
      </c>
      <c r="BA1313" s="68">
        <v>6231600</v>
      </c>
      <c r="BB1313" s="98" t="s">
        <v>216</v>
      </c>
      <c r="BC1313" s="98" t="s">
        <v>216</v>
      </c>
      <c r="BD1313" s="98" t="s">
        <v>216</v>
      </c>
      <c r="BE1313" s="98" t="s">
        <v>216</v>
      </c>
      <c r="BF1313" s="98" t="s">
        <v>216</v>
      </c>
      <c r="BG1313" s="98" t="s">
        <v>216</v>
      </c>
      <c r="BH1313" s="98" t="s">
        <v>216</v>
      </c>
      <c r="BI1313" s="98" t="s">
        <v>216</v>
      </c>
      <c r="BJ1313" s="98" t="s">
        <v>216</v>
      </c>
      <c r="BK1313" s="98" t="s">
        <v>216</v>
      </c>
      <c r="BL1313" s="98" t="s">
        <v>216</v>
      </c>
      <c r="BM1313" s="98" t="s">
        <v>216</v>
      </c>
      <c r="BN1313" s="98" t="s">
        <v>216</v>
      </c>
      <c r="BO1313" s="98" t="s">
        <v>216</v>
      </c>
      <c r="BP1313" s="98" t="s">
        <v>216</v>
      </c>
      <c r="BQ1313" s="68">
        <f>30277200-1706600</f>
        <v>28570600</v>
      </c>
      <c r="BR1313" s="68">
        <f>32421000-1758700</f>
        <v>30662300</v>
      </c>
      <c r="BS1313" s="68">
        <f>34729500-2226300</f>
        <v>32503200</v>
      </c>
      <c r="BT1313" s="68">
        <f>2879500-294972.83</f>
        <v>2584527.17</v>
      </c>
      <c r="BU1313" s="68">
        <v>2537400</v>
      </c>
      <c r="BV1313" s="68">
        <v>2359700</v>
      </c>
      <c r="BW1313" s="98" t="s">
        <v>216</v>
      </c>
      <c r="BX1313" s="98" t="s">
        <v>216</v>
      </c>
      <c r="BY1313" s="98" t="s">
        <v>216</v>
      </c>
      <c r="BZ1313" s="98" t="s">
        <v>216</v>
      </c>
      <c r="CA1313" s="98" t="s">
        <v>216</v>
      </c>
      <c r="CB1313" s="98" t="s">
        <v>216</v>
      </c>
      <c r="CC1313" s="98" t="s">
        <v>216</v>
      </c>
      <c r="CD1313" s="98" t="s">
        <v>216</v>
      </c>
      <c r="CE1313" s="98" t="s">
        <v>216</v>
      </c>
      <c r="CF1313" s="98" t="s">
        <v>216</v>
      </c>
      <c r="CG1313" s="98" t="s">
        <v>216</v>
      </c>
      <c r="CH1313" s="98" t="s">
        <v>216</v>
      </c>
      <c r="CI1313" s="98" t="s">
        <v>216</v>
      </c>
      <c r="CJ1313" s="98" t="s">
        <v>216</v>
      </c>
      <c r="CK1313" s="98" t="s">
        <v>216</v>
      </c>
      <c r="CL1313" s="68">
        <f>23591600-1330100</f>
        <v>22261500</v>
      </c>
      <c r="CM1313" s="68">
        <f>24960200-1370700</f>
        <v>23589500</v>
      </c>
      <c r="CN1313" s="68">
        <f>26554300-1735100</f>
        <v>24819200</v>
      </c>
      <c r="CO1313" s="68">
        <f>3997000-230626</f>
        <v>3766374</v>
      </c>
      <c r="CP1313" s="68">
        <v>3514500</v>
      </c>
      <c r="CQ1313" s="68">
        <v>3380900</v>
      </c>
      <c r="CR1313" s="98" t="s">
        <v>216</v>
      </c>
      <c r="CS1313" s="98" t="s">
        <v>216</v>
      </c>
      <c r="CT1313" s="98" t="s">
        <v>216</v>
      </c>
      <c r="CU1313" s="98" t="s">
        <v>216</v>
      </c>
      <c r="CV1313" s="98" t="s">
        <v>216</v>
      </c>
      <c r="CW1313" s="98" t="s">
        <v>216</v>
      </c>
      <c r="CX1313" s="98" t="s">
        <v>216</v>
      </c>
      <c r="CY1313" s="98" t="s">
        <v>216</v>
      </c>
      <c r="CZ1313" s="98" t="s">
        <v>216</v>
      </c>
      <c r="DA1313" s="98" t="s">
        <v>216</v>
      </c>
      <c r="DB1313" s="98" t="s">
        <v>216</v>
      </c>
      <c r="DC1313" s="98" t="s">
        <v>216</v>
      </c>
      <c r="DD1313" s="98" t="s">
        <v>216</v>
      </c>
      <c r="DE1313" s="98" t="s">
        <v>216</v>
      </c>
      <c r="DF1313" s="98" t="s">
        <v>216</v>
      </c>
      <c r="DG1313" s="68">
        <f>37315000-1922200</f>
        <v>35392800</v>
      </c>
      <c r="DH1313" s="68">
        <f>39295300-1980900</f>
        <v>37314400</v>
      </c>
      <c r="DI1313" s="68">
        <f>41613000-2507500</f>
        <v>39105500</v>
      </c>
      <c r="DJ1313" s="68">
        <f>3728400-134337.4</f>
        <v>3594062.6</v>
      </c>
      <c r="DK1313" s="68">
        <v>3313500</v>
      </c>
      <c r="DL1313" s="68">
        <v>3144300</v>
      </c>
      <c r="DM1313" s="98" t="s">
        <v>216</v>
      </c>
      <c r="DN1313" s="98" t="s">
        <v>216</v>
      </c>
      <c r="DO1313" s="98" t="s">
        <v>216</v>
      </c>
      <c r="DP1313" s="98" t="s">
        <v>216</v>
      </c>
      <c r="DQ1313" s="98" t="s">
        <v>216</v>
      </c>
      <c r="DR1313" s="98" t="s">
        <v>216</v>
      </c>
      <c r="DS1313" s="98" t="s">
        <v>216</v>
      </c>
      <c r="DT1313" s="98" t="s">
        <v>216</v>
      </c>
      <c r="DU1313" s="98" t="s">
        <v>216</v>
      </c>
      <c r="DV1313" s="98" t="s">
        <v>216</v>
      </c>
      <c r="DW1313" s="98" t="s">
        <v>216</v>
      </c>
      <c r="DX1313" s="98" t="s">
        <v>216</v>
      </c>
      <c r="DY1313" s="98" t="s">
        <v>216</v>
      </c>
      <c r="DZ1313" s="98" t="s">
        <v>216</v>
      </c>
      <c r="EA1313" s="98" t="s">
        <v>216</v>
      </c>
      <c r="EB1313" s="68">
        <f>24834300-1464200</f>
        <v>23370100</v>
      </c>
      <c r="EC1313" s="68">
        <f>26363300-1508900</f>
        <v>24854400</v>
      </c>
      <c r="ED1313" s="68">
        <f>28130400-1910000</f>
        <v>26220400</v>
      </c>
      <c r="EE1313" s="68">
        <f>4165700-18410</f>
        <v>4147290</v>
      </c>
      <c r="EF1313" s="68">
        <v>3713900</v>
      </c>
      <c r="EG1313" s="68">
        <v>3550200</v>
      </c>
      <c r="EH1313" s="98" t="s">
        <v>216</v>
      </c>
      <c r="EI1313" s="98" t="s">
        <v>216</v>
      </c>
      <c r="EJ1313" s="98" t="s">
        <v>216</v>
      </c>
      <c r="EK1313" s="98" t="s">
        <v>216</v>
      </c>
      <c r="EL1313" s="98" t="s">
        <v>216</v>
      </c>
      <c r="EM1313" s="98" t="s">
        <v>216</v>
      </c>
      <c r="EN1313" s="98" t="s">
        <v>216</v>
      </c>
      <c r="EO1313" s="98" t="s">
        <v>216</v>
      </c>
      <c r="EP1313" s="98" t="s">
        <v>216</v>
      </c>
      <c r="EQ1313" s="98" t="s">
        <v>216</v>
      </c>
      <c r="ER1313" s="98" t="s">
        <v>216</v>
      </c>
      <c r="ES1313" s="98" t="s">
        <v>216</v>
      </c>
      <c r="ET1313" s="98" t="s">
        <v>216</v>
      </c>
      <c r="EU1313" s="98" t="s">
        <v>216</v>
      </c>
      <c r="EV1313" s="98" t="s">
        <v>216</v>
      </c>
      <c r="EW1313" s="68">
        <f>25313700-1542100</f>
        <v>23771600</v>
      </c>
      <c r="EX1313" s="68">
        <f>26919100-1589200</f>
        <v>25329900</v>
      </c>
      <c r="EY1313" s="68">
        <f>28771500-2011700</f>
        <v>26759800</v>
      </c>
      <c r="EZ1313" s="68">
        <f>2907500-63912.21</f>
        <v>2843587.79</v>
      </c>
      <c r="FA1313" s="68">
        <v>2584400</v>
      </c>
      <c r="FB1313" s="68">
        <v>2421200</v>
      </c>
      <c r="FC1313" s="98" t="s">
        <v>216</v>
      </c>
      <c r="FD1313" s="98" t="s">
        <v>216</v>
      </c>
      <c r="FE1313" s="98" t="s">
        <v>216</v>
      </c>
      <c r="FF1313" s="98" t="s">
        <v>216</v>
      </c>
      <c r="FG1313" s="98" t="s">
        <v>216</v>
      </c>
      <c r="FH1313" s="98" t="s">
        <v>216</v>
      </c>
      <c r="FI1313" s="98" t="s">
        <v>216</v>
      </c>
      <c r="FJ1313" s="98" t="s">
        <v>216</v>
      </c>
      <c r="FK1313" s="98" t="s">
        <v>216</v>
      </c>
      <c r="FL1313" s="98" t="s">
        <v>216</v>
      </c>
      <c r="FM1313" s="98" t="s">
        <v>216</v>
      </c>
      <c r="FN1313" s="98" t="s">
        <v>216</v>
      </c>
      <c r="FO1313" s="98" t="s">
        <v>216</v>
      </c>
      <c r="FP1313" s="98" t="s">
        <v>216</v>
      </c>
      <c r="FQ1313" s="98" t="s">
        <v>216</v>
      </c>
      <c r="FR1313" s="68">
        <f>30597000-1611600</f>
        <v>28985400</v>
      </c>
      <c r="FS1313" s="68">
        <f>32455600-1660800</f>
        <v>30794800</v>
      </c>
      <c r="FT1313" s="68">
        <f>34533100-2102300</f>
        <v>32430800</v>
      </c>
      <c r="FU1313" s="68">
        <f>2637300-483192.82</f>
        <v>2154107.1800000002</v>
      </c>
      <c r="FV1313" s="68">
        <v>2336100</v>
      </c>
      <c r="FW1313" s="68">
        <v>2145900</v>
      </c>
      <c r="FX1313" s="98" t="s">
        <v>216</v>
      </c>
      <c r="FY1313" s="98" t="s">
        <v>216</v>
      </c>
      <c r="FZ1313" s="98" t="s">
        <v>216</v>
      </c>
      <c r="GA1313" s="98" t="s">
        <v>216</v>
      </c>
      <c r="GB1313" s="98" t="s">
        <v>216</v>
      </c>
      <c r="GC1313" s="98" t="s">
        <v>216</v>
      </c>
      <c r="GD1313" s="98" t="s">
        <v>216</v>
      </c>
      <c r="GE1313" s="98" t="s">
        <v>216</v>
      </c>
      <c r="GF1313" s="98" t="s">
        <v>216</v>
      </c>
      <c r="GG1313" s="98" t="s">
        <v>216</v>
      </c>
      <c r="GH1313" s="98" t="s">
        <v>216</v>
      </c>
      <c r="GI1313" s="98" t="s">
        <v>216</v>
      </c>
      <c r="GJ1313" s="98" t="s">
        <v>216</v>
      </c>
      <c r="GK1313" s="98" t="s">
        <v>216</v>
      </c>
      <c r="GL1313" s="98" t="s">
        <v>216</v>
      </c>
      <c r="GM1313" s="68">
        <f>36015100-1869900</f>
        <v>34145200</v>
      </c>
      <c r="GN1313" s="68">
        <f>38091100-1927000</f>
        <v>36164100</v>
      </c>
      <c r="GO1313" s="68">
        <f>40447000-2439300</f>
        <v>38007700</v>
      </c>
      <c r="GP1313" s="68">
        <f>5913800-187214.15</f>
        <v>5726585.8499999996</v>
      </c>
      <c r="GQ1313" s="68">
        <v>5337800</v>
      </c>
      <c r="GR1313" s="68">
        <v>5004500</v>
      </c>
      <c r="GS1313" s="98" t="s">
        <v>216</v>
      </c>
      <c r="GT1313" s="98" t="s">
        <v>216</v>
      </c>
      <c r="GU1313" s="98" t="s">
        <v>216</v>
      </c>
      <c r="GV1313" s="98" t="s">
        <v>216</v>
      </c>
      <c r="GW1313" s="98" t="s">
        <v>216</v>
      </c>
      <c r="GX1313" s="98" t="s">
        <v>216</v>
      </c>
      <c r="GY1313" s="98" t="s">
        <v>216</v>
      </c>
      <c r="GZ1313" s="98" t="s">
        <v>216</v>
      </c>
      <c r="HA1313" s="98" t="s">
        <v>216</v>
      </c>
      <c r="HB1313" s="98" t="s">
        <v>216</v>
      </c>
      <c r="HC1313" s="98" t="s">
        <v>216</v>
      </c>
      <c r="HD1313" s="98" t="s">
        <v>216</v>
      </c>
      <c r="HE1313" s="98" t="s">
        <v>216</v>
      </c>
      <c r="HF1313" s="98" t="s">
        <v>216</v>
      </c>
      <c r="HG1313" s="98" t="s">
        <v>216</v>
      </c>
      <c r="HH1313" s="68">
        <f>32683100-1670200-57500</f>
        <v>30955400</v>
      </c>
      <c r="HI1313" s="68">
        <f>34427200-1780500</f>
        <v>32646700</v>
      </c>
      <c r="HJ1313" s="68">
        <f>36486300-2253800</f>
        <v>34232500</v>
      </c>
      <c r="HK1313" s="68">
        <f>4667100-(32714.3-17903)</f>
        <v>4652288.7</v>
      </c>
      <c r="HL1313" s="68">
        <v>4241900</v>
      </c>
      <c r="HM1313" s="68">
        <v>3979700</v>
      </c>
      <c r="HN1313" s="98" t="s">
        <v>216</v>
      </c>
      <c r="HO1313" s="98" t="s">
        <v>216</v>
      </c>
      <c r="HP1313" s="98" t="s">
        <v>216</v>
      </c>
      <c r="HQ1313" s="98" t="s">
        <v>216</v>
      </c>
      <c r="HR1313" s="98" t="s">
        <v>216</v>
      </c>
      <c r="HS1313" s="98" t="s">
        <v>216</v>
      </c>
      <c r="HT1313" s="98" t="s">
        <v>216</v>
      </c>
      <c r="HU1313" s="98" t="s">
        <v>216</v>
      </c>
      <c r="HV1313" s="98" t="s">
        <v>216</v>
      </c>
      <c r="HW1313" s="98" t="s">
        <v>216</v>
      </c>
      <c r="HX1313" s="98" t="s">
        <v>216</v>
      </c>
      <c r="HY1313" s="98" t="s">
        <v>216</v>
      </c>
      <c r="HZ1313" s="98" t="s">
        <v>216</v>
      </c>
      <c r="IA1313" s="98" t="s">
        <v>216</v>
      </c>
      <c r="IB1313" s="98" t="s">
        <v>216</v>
      </c>
      <c r="IC1313" s="68">
        <f>30155800-1783400</f>
        <v>28372400</v>
      </c>
      <c r="ID1313" s="68">
        <f>32138500-1837900</f>
        <v>30300600</v>
      </c>
      <c r="IE1313" s="68">
        <f>34371700-2326400</f>
        <v>32045300</v>
      </c>
      <c r="IF1313" s="68">
        <f>4280300-400030.54+53870</f>
        <v>3934139.46</v>
      </c>
      <c r="IG1313" s="68">
        <v>3816800</v>
      </c>
      <c r="IH1313" s="68">
        <v>3579600</v>
      </c>
      <c r="II1313" s="98" t="s">
        <v>216</v>
      </c>
      <c r="IJ1313" s="98" t="s">
        <v>216</v>
      </c>
      <c r="IK1313" s="98" t="s">
        <v>216</v>
      </c>
      <c r="IL1313" s="98" t="s">
        <v>216</v>
      </c>
      <c r="IM1313" s="98" t="s">
        <v>216</v>
      </c>
      <c r="IN1313" s="98" t="s">
        <v>216</v>
      </c>
      <c r="IO1313" s="98" t="s">
        <v>216</v>
      </c>
      <c r="IP1313" s="98" t="s">
        <v>216</v>
      </c>
      <c r="IQ1313" s="98" t="s">
        <v>216</v>
      </c>
      <c r="IR1313" s="98" t="s">
        <v>216</v>
      </c>
      <c r="IS1313" s="98" t="s">
        <v>216</v>
      </c>
      <c r="IT1313" s="98" t="s">
        <v>216</v>
      </c>
      <c r="IU1313" s="98" t="s">
        <v>216</v>
      </c>
      <c r="IV1313" s="98" t="s">
        <v>216</v>
      </c>
      <c r="IW1313" s="98" t="s">
        <v>216</v>
      </c>
      <c r="IX1313" s="68">
        <f>21743200-1042300</f>
        <v>20700900</v>
      </c>
      <c r="IY1313" s="68">
        <f>22733800-1074100</f>
        <v>21659700</v>
      </c>
      <c r="IZ1313" s="68">
        <f>23951500-1359700</f>
        <v>22591800</v>
      </c>
      <c r="JA1313" s="68">
        <f>3162100-104036.38</f>
        <v>3058063.62</v>
      </c>
      <c r="JB1313" s="68">
        <v>2803200</v>
      </c>
      <c r="JC1313" s="68">
        <v>2686600</v>
      </c>
      <c r="JD1313" s="98" t="s">
        <v>216</v>
      </c>
      <c r="JE1313" s="98" t="s">
        <v>216</v>
      </c>
      <c r="JF1313" s="98" t="s">
        <v>216</v>
      </c>
      <c r="JG1313" s="98" t="s">
        <v>216</v>
      </c>
      <c r="JH1313" s="98" t="s">
        <v>216</v>
      </c>
      <c r="JI1313" s="98" t="s">
        <v>216</v>
      </c>
      <c r="JJ1313" s="98" t="s">
        <v>216</v>
      </c>
      <c r="JK1313" s="98" t="s">
        <v>216</v>
      </c>
      <c r="JL1313" s="98" t="s">
        <v>216</v>
      </c>
      <c r="JM1313" s="98" t="s">
        <v>216</v>
      </c>
      <c r="JN1313" s="98" t="s">
        <v>216</v>
      </c>
      <c r="JO1313" s="98" t="s">
        <v>216</v>
      </c>
      <c r="JP1313" s="98" t="s">
        <v>216</v>
      </c>
      <c r="JQ1313" s="98" t="s">
        <v>216</v>
      </c>
      <c r="JR1313" s="98" t="s">
        <v>216</v>
      </c>
      <c r="JS1313" s="68">
        <f>31407700-1735000</f>
        <v>29672700</v>
      </c>
      <c r="JT1313" s="68">
        <f>33162500-1788000</f>
        <v>31374500</v>
      </c>
      <c r="JU1313" s="68">
        <f>35219000-2263300</f>
        <v>32955700</v>
      </c>
      <c r="JV1313" s="68">
        <f>3656000-134057.21</f>
        <v>3521942.79</v>
      </c>
      <c r="JW1313" s="68">
        <v>3255400</v>
      </c>
      <c r="JX1313" s="68">
        <v>3023300</v>
      </c>
      <c r="JY1313" s="98" t="s">
        <v>216</v>
      </c>
      <c r="JZ1313" s="98" t="s">
        <v>216</v>
      </c>
      <c r="KA1313" s="98" t="s">
        <v>216</v>
      </c>
      <c r="KB1313" s="98" t="s">
        <v>216</v>
      </c>
      <c r="KC1313" s="98" t="s">
        <v>216</v>
      </c>
      <c r="KD1313" s="98" t="s">
        <v>216</v>
      </c>
      <c r="KE1313" s="98" t="s">
        <v>216</v>
      </c>
      <c r="KF1313" s="98" t="s">
        <v>216</v>
      </c>
      <c r="KG1313" s="98" t="s">
        <v>216</v>
      </c>
      <c r="KH1313" s="98" t="s">
        <v>216</v>
      </c>
      <c r="KI1313" s="98" t="s">
        <v>216</v>
      </c>
      <c r="KJ1313" s="98" t="s">
        <v>216</v>
      </c>
      <c r="KK1313" s="98" t="s">
        <v>216</v>
      </c>
      <c r="KL1313" s="98" t="s">
        <v>216</v>
      </c>
      <c r="KM1313" s="98" t="s">
        <v>216</v>
      </c>
      <c r="KN1313" s="68">
        <f>33842400-1974000</f>
        <v>31868400</v>
      </c>
      <c r="KO1313" s="68">
        <f>35839100-2034300</f>
        <v>33804800</v>
      </c>
      <c r="KP1313" s="68">
        <f>38178000-2575100</f>
        <v>35602900</v>
      </c>
      <c r="KQ1313" s="68">
        <f>3886200-173522+16500</f>
        <v>3729178</v>
      </c>
      <c r="KR1313" s="68">
        <v>3522700</v>
      </c>
      <c r="KS1313" s="68">
        <v>3320300</v>
      </c>
      <c r="KT1313" s="98" t="s">
        <v>216</v>
      </c>
      <c r="KU1313" s="98" t="s">
        <v>216</v>
      </c>
      <c r="KV1313" s="98" t="s">
        <v>216</v>
      </c>
      <c r="KW1313" s="98" t="s">
        <v>216</v>
      </c>
      <c r="KX1313" s="98" t="s">
        <v>216</v>
      </c>
      <c r="KY1313" s="98" t="s">
        <v>216</v>
      </c>
      <c r="KZ1313" s="98" t="s">
        <v>216</v>
      </c>
      <c r="LA1313" s="98" t="s">
        <v>216</v>
      </c>
      <c r="LB1313" s="98" t="s">
        <v>216</v>
      </c>
      <c r="LC1313" s="98" t="s">
        <v>216</v>
      </c>
      <c r="LD1313" s="98" t="s">
        <v>216</v>
      </c>
      <c r="LE1313" s="98" t="s">
        <v>216</v>
      </c>
      <c r="LF1313" s="98" t="s">
        <v>216</v>
      </c>
      <c r="LG1313" s="98" t="s">
        <v>216</v>
      </c>
      <c r="LH1313" s="98" t="s">
        <v>216</v>
      </c>
      <c r="LI1313" s="68">
        <f>30509700-1860600</f>
        <v>28649100</v>
      </c>
      <c r="LJ1313" s="68">
        <f>32359200-1917400</f>
        <v>30441800</v>
      </c>
      <c r="LK1313" s="68">
        <f>34535500-2427100</f>
        <v>32108400</v>
      </c>
      <c r="LL1313" s="68">
        <f>6452000-172242-390760-56700</f>
        <v>5832298</v>
      </c>
      <c r="LM1313" s="68">
        <v>5715300</v>
      </c>
      <c r="LN1313" s="68">
        <v>5272400</v>
      </c>
      <c r="LO1313" s="98" t="s">
        <v>216</v>
      </c>
      <c r="LP1313" s="98" t="s">
        <v>216</v>
      </c>
      <c r="LQ1313" s="98" t="s">
        <v>216</v>
      </c>
      <c r="LR1313" s="98" t="s">
        <v>216</v>
      </c>
      <c r="LS1313" s="98" t="s">
        <v>216</v>
      </c>
      <c r="LT1313" s="98" t="s">
        <v>216</v>
      </c>
      <c r="LU1313" s="98" t="s">
        <v>216</v>
      </c>
      <c r="LV1313" s="98" t="s">
        <v>216</v>
      </c>
      <c r="LW1313" s="98" t="s">
        <v>216</v>
      </c>
      <c r="LX1313" s="98" t="s">
        <v>216</v>
      </c>
      <c r="LY1313" s="98" t="s">
        <v>216</v>
      </c>
      <c r="LZ1313" s="98" t="s">
        <v>216</v>
      </c>
      <c r="MA1313" s="98" t="s">
        <v>216</v>
      </c>
      <c r="MB1313" s="98" t="s">
        <v>216</v>
      </c>
      <c r="MC1313" s="98" t="s">
        <v>216</v>
      </c>
      <c r="MD1313" s="68">
        <f>32897200-1720200</f>
        <v>31177000</v>
      </c>
      <c r="ME1313" s="68">
        <f>34603200-1772700</f>
        <v>32830500</v>
      </c>
      <c r="MF1313" s="68">
        <f>36629100-2244000</f>
        <v>34385100</v>
      </c>
      <c r="MG1313" s="68">
        <f>4881500-87935.41</f>
        <v>4793564.59</v>
      </c>
      <c r="MH1313" s="68">
        <v>4511100</v>
      </c>
      <c r="MI1313" s="68">
        <v>4353300</v>
      </c>
      <c r="MJ1313" s="98" t="s">
        <v>216</v>
      </c>
      <c r="MK1313" s="98" t="s">
        <v>216</v>
      </c>
      <c r="ML1313" s="98" t="s">
        <v>216</v>
      </c>
      <c r="MM1313" s="98" t="s">
        <v>216</v>
      </c>
      <c r="MN1313" s="98" t="s">
        <v>216</v>
      </c>
      <c r="MO1313" s="98" t="s">
        <v>216</v>
      </c>
      <c r="MP1313" s="98" t="s">
        <v>216</v>
      </c>
      <c r="MQ1313" s="98" t="s">
        <v>216</v>
      </c>
      <c r="MR1313" s="98" t="s">
        <v>216</v>
      </c>
      <c r="MS1313" s="98" t="s">
        <v>216</v>
      </c>
      <c r="MT1313" s="98" t="s">
        <v>216</v>
      </c>
      <c r="MU1313" s="98" t="s">
        <v>216</v>
      </c>
      <c r="MV1313" s="98" t="s">
        <v>216</v>
      </c>
      <c r="MW1313" s="98" t="s">
        <v>216</v>
      </c>
      <c r="MX1313" s="98" t="s">
        <v>216</v>
      </c>
      <c r="MY1313" s="68">
        <f>36233600-2040100</f>
        <v>34193500</v>
      </c>
      <c r="MZ1313" s="68">
        <f>38366000-2102400</f>
        <v>36263600</v>
      </c>
      <c r="NA1313" s="68">
        <f>40834700-2661300</f>
        <v>38173400</v>
      </c>
      <c r="NB1313" s="68">
        <f>4675900-61649.46+16500</f>
        <v>4630750.54</v>
      </c>
      <c r="NC1313" s="68">
        <v>4066700</v>
      </c>
      <c r="ND1313" s="68">
        <v>3689600</v>
      </c>
      <c r="NE1313" s="98" t="s">
        <v>216</v>
      </c>
      <c r="NF1313" s="98" t="s">
        <v>216</v>
      </c>
      <c r="NG1313" s="98" t="s">
        <v>216</v>
      </c>
      <c r="NH1313" s="98" t="s">
        <v>216</v>
      </c>
      <c r="NI1313" s="98" t="s">
        <v>216</v>
      </c>
      <c r="NJ1313" s="98" t="s">
        <v>216</v>
      </c>
      <c r="NK1313" s="98" t="s">
        <v>216</v>
      </c>
      <c r="NL1313" s="98" t="s">
        <v>216</v>
      </c>
      <c r="NM1313" s="98" t="s">
        <v>216</v>
      </c>
      <c r="NN1313" s="98" t="s">
        <v>216</v>
      </c>
      <c r="NO1313" s="98" t="s">
        <v>216</v>
      </c>
      <c r="NP1313" s="98" t="s">
        <v>216</v>
      </c>
      <c r="NQ1313" s="98" t="s">
        <v>216</v>
      </c>
      <c r="NR1313" s="98" t="s">
        <v>216</v>
      </c>
      <c r="NS1313" s="98" t="s">
        <v>216</v>
      </c>
      <c r="NT1313" s="68">
        <f>27533100-1442600</f>
        <v>26090500</v>
      </c>
      <c r="NU1313" s="68">
        <f>29039300-1486600</f>
        <v>27552700</v>
      </c>
      <c r="NV1313" s="68">
        <f>30792400-1881900</f>
        <v>28910500</v>
      </c>
      <c r="NW1313" s="68">
        <f>4750200-173094.92</f>
        <v>4577105.08</v>
      </c>
      <c r="NX1313" s="68">
        <v>4300800</v>
      </c>
      <c r="NY1313" s="68">
        <v>4081300</v>
      </c>
      <c r="NZ1313" s="98" t="s">
        <v>216</v>
      </c>
      <c r="OA1313" s="98" t="s">
        <v>216</v>
      </c>
      <c r="OB1313" s="98" t="s">
        <v>216</v>
      </c>
      <c r="OC1313" s="98" t="s">
        <v>216</v>
      </c>
      <c r="OD1313" s="98" t="s">
        <v>216</v>
      </c>
      <c r="OE1313" s="98" t="s">
        <v>216</v>
      </c>
      <c r="OF1313" s="98" t="s">
        <v>216</v>
      </c>
      <c r="OG1313" s="98" t="s">
        <v>216</v>
      </c>
      <c r="OH1313" s="98" t="s">
        <v>216</v>
      </c>
      <c r="OI1313" s="98" t="s">
        <v>216</v>
      </c>
      <c r="OJ1313" s="98" t="s">
        <v>216</v>
      </c>
      <c r="OK1313" s="98" t="s">
        <v>216</v>
      </c>
      <c r="OL1313" s="98" t="s">
        <v>216</v>
      </c>
      <c r="OM1313" s="98" t="s">
        <v>216</v>
      </c>
      <c r="ON1313" s="98" t="s">
        <v>216</v>
      </c>
      <c r="OO1313" s="68">
        <f>22939300-1371700</f>
        <v>21567600</v>
      </c>
      <c r="OP1313" s="68">
        <f>24296500-1413600</f>
        <v>22882900</v>
      </c>
      <c r="OQ1313" s="68">
        <f>25899400-1789400</f>
        <v>24110000</v>
      </c>
      <c r="OR1313" s="68">
        <f>3428300-147897.1</f>
        <v>3280402.9</v>
      </c>
      <c r="OS1313" s="68">
        <v>3123500</v>
      </c>
      <c r="OT1313" s="68">
        <v>3010500</v>
      </c>
      <c r="OU1313" s="98" t="s">
        <v>216</v>
      </c>
      <c r="OV1313" s="98" t="s">
        <v>216</v>
      </c>
      <c r="OW1313" s="98" t="s">
        <v>216</v>
      </c>
      <c r="OX1313" s="98" t="s">
        <v>216</v>
      </c>
      <c r="OY1313" s="98" t="s">
        <v>216</v>
      </c>
      <c r="OZ1313" s="98" t="s">
        <v>216</v>
      </c>
      <c r="PA1313" s="98" t="s">
        <v>216</v>
      </c>
      <c r="PB1313" s="98" t="s">
        <v>216</v>
      </c>
      <c r="PC1313" s="98" t="s">
        <v>216</v>
      </c>
      <c r="PD1313" s="98" t="s">
        <v>216</v>
      </c>
      <c r="PE1313" s="98" t="s">
        <v>216</v>
      </c>
      <c r="PF1313" s="98" t="s">
        <v>216</v>
      </c>
      <c r="PG1313" s="98" t="s">
        <v>216</v>
      </c>
      <c r="PH1313" s="98" t="s">
        <v>216</v>
      </c>
      <c r="PI1313" s="98" t="s">
        <v>216</v>
      </c>
      <c r="PJ1313" s="68">
        <f>31842800-1853900</f>
        <v>29988900</v>
      </c>
      <c r="PK1313" s="68">
        <f>33821600-1910500</f>
        <v>31911100</v>
      </c>
      <c r="PL1313" s="68">
        <f>36090800-2418400</f>
        <v>33672400</v>
      </c>
      <c r="PM1313" s="68">
        <f>5314500-321909.44</f>
        <v>4992590.5599999996</v>
      </c>
      <c r="PN1313" s="68">
        <v>4778500</v>
      </c>
      <c r="PO1313" s="68">
        <v>4415200</v>
      </c>
      <c r="PP1313" s="98" t="s">
        <v>216</v>
      </c>
      <c r="PQ1313" s="98" t="s">
        <v>216</v>
      </c>
      <c r="PR1313" s="98" t="s">
        <v>216</v>
      </c>
      <c r="PS1313" s="98" t="s">
        <v>216</v>
      </c>
      <c r="PT1313" s="98" t="s">
        <v>216</v>
      </c>
      <c r="PU1313" s="98" t="s">
        <v>216</v>
      </c>
      <c r="PV1313" s="98" t="s">
        <v>216</v>
      </c>
      <c r="PW1313" s="98" t="s">
        <v>216</v>
      </c>
      <c r="PX1313" s="98" t="s">
        <v>216</v>
      </c>
      <c r="PY1313" s="98" t="s">
        <v>216</v>
      </c>
      <c r="PZ1313" s="98" t="s">
        <v>216</v>
      </c>
      <c r="QA1313" s="98" t="s">
        <v>216</v>
      </c>
      <c r="QB1313" s="98" t="s">
        <v>216</v>
      </c>
      <c r="QC1313" s="98" t="s">
        <v>216</v>
      </c>
      <c r="QD1313" s="98" t="s">
        <v>216</v>
      </c>
      <c r="QE1313" s="68">
        <f>54542100-3064500</f>
        <v>51477600</v>
      </c>
      <c r="QF1313" s="68">
        <f>57833700-3158100</f>
        <v>54675600</v>
      </c>
      <c r="QG1313" s="68">
        <f>61601000-3997600</f>
        <v>57603400</v>
      </c>
      <c r="QH1313" s="68">
        <f>9365200-352721.84</f>
        <v>9012478.1600000001</v>
      </c>
      <c r="QI1313" s="68">
        <v>8362900</v>
      </c>
      <c r="QJ1313" s="68">
        <v>7904700</v>
      </c>
      <c r="QK1313" s="98" t="s">
        <v>216</v>
      </c>
      <c r="QL1313" s="98" t="s">
        <v>216</v>
      </c>
      <c r="QM1313" s="98" t="s">
        <v>216</v>
      </c>
      <c r="QN1313" s="98" t="s">
        <v>216</v>
      </c>
      <c r="QO1313" s="98" t="s">
        <v>216</v>
      </c>
      <c r="QP1313" s="98" t="s">
        <v>216</v>
      </c>
      <c r="QQ1313" s="98" t="s">
        <v>216</v>
      </c>
      <c r="QR1313" s="98" t="s">
        <v>216</v>
      </c>
      <c r="QS1313" s="98" t="s">
        <v>216</v>
      </c>
      <c r="QT1313" s="98" t="s">
        <v>216</v>
      </c>
      <c r="QU1313" s="98" t="s">
        <v>216</v>
      </c>
      <c r="QV1313" s="98" t="s">
        <v>216</v>
      </c>
      <c r="QW1313" s="98" t="s">
        <v>216</v>
      </c>
      <c r="QX1313" s="98" t="s">
        <v>216</v>
      </c>
      <c r="QY1313" s="98" t="s">
        <v>216</v>
      </c>
      <c r="QZ1313" s="68">
        <f>44012900-2319800</f>
        <v>41693100</v>
      </c>
      <c r="RA1313" s="68">
        <f>46411100-2390600</f>
        <v>44020500</v>
      </c>
      <c r="RB1313" s="68">
        <f>49210100-3026200</f>
        <v>46183900</v>
      </c>
      <c r="RC1313" s="68">
        <f>6569100-434904.04+53696</f>
        <v>6187891.96</v>
      </c>
      <c r="RD1313" s="68">
        <v>5948800</v>
      </c>
      <c r="RE1313" s="68">
        <v>5600800</v>
      </c>
      <c r="RF1313" s="98" t="s">
        <v>216</v>
      </c>
      <c r="RG1313" s="98" t="s">
        <v>216</v>
      </c>
      <c r="RH1313" s="98" t="s">
        <v>216</v>
      </c>
      <c r="RI1313" s="98" t="s">
        <v>216</v>
      </c>
      <c r="RJ1313" s="98" t="s">
        <v>216</v>
      </c>
      <c r="RK1313" s="98" t="s">
        <v>216</v>
      </c>
      <c r="RL1313" s="98" t="s">
        <v>216</v>
      </c>
      <c r="RM1313" s="98" t="s">
        <v>216</v>
      </c>
      <c r="RN1313" s="98" t="s">
        <v>216</v>
      </c>
      <c r="RO1313" s="98" t="s">
        <v>216</v>
      </c>
      <c r="RP1313" s="98" t="s">
        <v>216</v>
      </c>
      <c r="RQ1313" s="98" t="s">
        <v>216</v>
      </c>
      <c r="RR1313" s="98" t="s">
        <v>216</v>
      </c>
      <c r="RS1313" s="98" t="s">
        <v>216</v>
      </c>
      <c r="RT1313" s="98" t="s">
        <v>216</v>
      </c>
      <c r="RU1313" s="68">
        <f>27099200-1421200</f>
        <v>25678000</v>
      </c>
      <c r="RV1313" s="68">
        <f>28554400-1464600</f>
        <v>27089800</v>
      </c>
      <c r="RW1313" s="68">
        <f>30256600-1853900</f>
        <v>28402700</v>
      </c>
      <c r="RX1313" s="68">
        <f>3613300-28412.06+11663</f>
        <v>3596550.94</v>
      </c>
      <c r="RY1313" s="68">
        <v>3222700</v>
      </c>
      <c r="RZ1313" s="68">
        <v>3006000</v>
      </c>
      <c r="SA1313" s="98" t="s">
        <v>216</v>
      </c>
      <c r="SB1313" s="98" t="s">
        <v>216</v>
      </c>
      <c r="SC1313" s="98" t="s">
        <v>216</v>
      </c>
      <c r="SD1313" s="98" t="s">
        <v>216</v>
      </c>
      <c r="SE1313" s="98" t="s">
        <v>216</v>
      </c>
      <c r="SF1313" s="98" t="s">
        <v>216</v>
      </c>
      <c r="SG1313" s="98" t="s">
        <v>216</v>
      </c>
      <c r="SH1313" s="98" t="s">
        <v>216</v>
      </c>
      <c r="SI1313" s="98" t="s">
        <v>216</v>
      </c>
      <c r="SJ1313" s="98" t="s">
        <v>216</v>
      </c>
      <c r="SK1313" s="98" t="s">
        <v>216</v>
      </c>
      <c r="SL1313" s="98" t="s">
        <v>216</v>
      </c>
      <c r="SM1313" s="98" t="s">
        <v>216</v>
      </c>
      <c r="SN1313" s="98" t="s">
        <v>216</v>
      </c>
      <c r="SO1313" s="98" t="s">
        <v>216</v>
      </c>
      <c r="SP1313" s="68">
        <f>20982000-1167700</f>
        <v>19814300</v>
      </c>
      <c r="SQ1313" s="68">
        <f>22146000-1203400</f>
        <v>20942600</v>
      </c>
      <c r="SR1313" s="68">
        <f>23518700-1523300</f>
        <v>21995400</v>
      </c>
      <c r="SS1313" s="68">
        <f>4431200-19779</f>
        <v>4411421</v>
      </c>
      <c r="ST1313" s="68">
        <v>3996400</v>
      </c>
      <c r="SU1313" s="68">
        <v>3772700</v>
      </c>
      <c r="SV1313" s="98" t="s">
        <v>216</v>
      </c>
      <c r="SW1313" s="98" t="s">
        <v>216</v>
      </c>
      <c r="SX1313" s="98" t="s">
        <v>216</v>
      </c>
      <c r="SY1313" s="98" t="s">
        <v>216</v>
      </c>
      <c r="SZ1313" s="98" t="s">
        <v>216</v>
      </c>
      <c r="TA1313" s="98" t="s">
        <v>216</v>
      </c>
      <c r="TB1313" s="98" t="s">
        <v>216</v>
      </c>
      <c r="TC1313" s="98" t="s">
        <v>216</v>
      </c>
      <c r="TD1313" s="98" t="s">
        <v>216</v>
      </c>
      <c r="TE1313" s="98" t="s">
        <v>216</v>
      </c>
      <c r="TF1313" s="98" t="s">
        <v>216</v>
      </c>
      <c r="TG1313" s="98" t="s">
        <v>216</v>
      </c>
      <c r="TH1313" s="98" t="s">
        <v>216</v>
      </c>
      <c r="TI1313" s="98" t="s">
        <v>216</v>
      </c>
      <c r="TJ1313" s="98" t="s">
        <v>216</v>
      </c>
      <c r="TK1313" s="68">
        <f>42740400-2300900</f>
        <v>40439500</v>
      </c>
      <c r="TL1313" s="68">
        <f>45134200-2371200</f>
        <v>42763000</v>
      </c>
      <c r="TM1313" s="68">
        <f>47916400-3001500</f>
        <v>44914900</v>
      </c>
      <c r="TN1313" s="68">
        <f>7012700-315312.67+161610</f>
        <v>6858997.3300000001</v>
      </c>
      <c r="TO1313" s="68">
        <v>6289400</v>
      </c>
      <c r="TP1313" s="68">
        <v>5889500</v>
      </c>
      <c r="TQ1313" s="98" t="s">
        <v>216</v>
      </c>
      <c r="TR1313" s="98" t="s">
        <v>216</v>
      </c>
      <c r="TS1313" s="98" t="s">
        <v>216</v>
      </c>
      <c r="TT1313" s="98" t="s">
        <v>216</v>
      </c>
      <c r="TU1313" s="98" t="s">
        <v>216</v>
      </c>
      <c r="TV1313" s="98" t="s">
        <v>216</v>
      </c>
      <c r="TW1313" s="98" t="s">
        <v>216</v>
      </c>
      <c r="TX1313" s="98" t="s">
        <v>216</v>
      </c>
      <c r="TY1313" s="98" t="s">
        <v>216</v>
      </c>
      <c r="TZ1313" s="98" t="s">
        <v>216</v>
      </c>
      <c r="UA1313" s="98" t="s">
        <v>216</v>
      </c>
      <c r="UB1313" s="98" t="s">
        <v>216</v>
      </c>
      <c r="UC1313" s="98" t="s">
        <v>216</v>
      </c>
      <c r="UD1313" s="98" t="s">
        <v>216</v>
      </c>
      <c r="UE1313" s="98" t="s">
        <v>216</v>
      </c>
      <c r="UF1313" s="68">
        <f>24916000-1360600</f>
        <v>23555400</v>
      </c>
      <c r="UG1313" s="68">
        <f>26298300-1402100</f>
        <v>24896200</v>
      </c>
      <c r="UH1313" s="68">
        <f>27917000-1774900</f>
        <v>26142100</v>
      </c>
      <c r="UI1313" s="68">
        <f>5162300-240600.16</f>
        <v>4921699.84</v>
      </c>
      <c r="UJ1313" s="68">
        <v>4738900</v>
      </c>
      <c r="UK1313" s="68">
        <v>4504100</v>
      </c>
      <c r="UL1313" s="98" t="s">
        <v>216</v>
      </c>
      <c r="UM1313" s="98" t="s">
        <v>216</v>
      </c>
      <c r="UN1313" s="98" t="s">
        <v>216</v>
      </c>
      <c r="UO1313" s="98" t="s">
        <v>216</v>
      </c>
      <c r="UP1313" s="98" t="s">
        <v>216</v>
      </c>
      <c r="UQ1313" s="98" t="s">
        <v>216</v>
      </c>
      <c r="UR1313" s="98" t="s">
        <v>216</v>
      </c>
      <c r="US1313" s="98" t="s">
        <v>216</v>
      </c>
      <c r="UT1313" s="98" t="s">
        <v>216</v>
      </c>
      <c r="UU1313" s="98" t="s">
        <v>216</v>
      </c>
      <c r="UV1313" s="98" t="s">
        <v>216</v>
      </c>
      <c r="UW1313" s="98" t="s">
        <v>216</v>
      </c>
      <c r="UX1313" s="98" t="s">
        <v>216</v>
      </c>
      <c r="UY1313" s="98" t="s">
        <v>216</v>
      </c>
      <c r="UZ1313" s="98" t="s">
        <v>216</v>
      </c>
      <c r="VA1313" s="68">
        <f>49526200-2810700-16300</f>
        <v>46699200</v>
      </c>
      <c r="VB1313" s="68">
        <f>52503100-2913300</f>
        <v>49589800</v>
      </c>
      <c r="VC1313" s="68">
        <f>55926000-3687800</f>
        <v>52238200</v>
      </c>
      <c r="VD1313" s="68">
        <f>6309600-(564893.6-14716)</f>
        <v>5759422.4000000004</v>
      </c>
      <c r="VE1313" s="68">
        <v>5794700</v>
      </c>
      <c r="VF1313" s="68">
        <v>5429400</v>
      </c>
      <c r="VG1313" s="98" t="s">
        <v>216</v>
      </c>
      <c r="VH1313" s="98" t="s">
        <v>216</v>
      </c>
      <c r="VI1313" s="98" t="s">
        <v>216</v>
      </c>
      <c r="VJ1313" s="98" t="s">
        <v>216</v>
      </c>
      <c r="VK1313" s="98" t="s">
        <v>216</v>
      </c>
      <c r="VL1313" s="98" t="s">
        <v>216</v>
      </c>
      <c r="VM1313" s="98" t="s">
        <v>216</v>
      </c>
      <c r="VN1313" s="98" t="s">
        <v>216</v>
      </c>
      <c r="VO1313" s="98" t="s">
        <v>216</v>
      </c>
      <c r="VP1313" s="98" t="s">
        <v>216</v>
      </c>
      <c r="VQ1313" s="98" t="s">
        <v>216</v>
      </c>
      <c r="VR1313" s="98" t="s">
        <v>216</v>
      </c>
      <c r="VS1313" s="98" t="s">
        <v>216</v>
      </c>
      <c r="VT1313" s="98" t="s">
        <v>216</v>
      </c>
      <c r="VU1313" s="98" t="s">
        <v>216</v>
      </c>
      <c r="VV1313" s="68">
        <f>49879900-2555800</f>
        <v>47324100</v>
      </c>
      <c r="VW1313" s="68">
        <f>52451800-2633800</f>
        <v>49818000</v>
      </c>
      <c r="VX1313" s="68">
        <f>55496300-3334000</f>
        <v>52162300</v>
      </c>
      <c r="VY1313" s="68">
        <f>6894600-364179.13</f>
        <v>6530420.8700000001</v>
      </c>
      <c r="VZ1313" s="68">
        <v>6312900</v>
      </c>
      <c r="WA1313" s="68">
        <v>5937500</v>
      </c>
      <c r="WB1313" s="98" t="s">
        <v>216</v>
      </c>
      <c r="WC1313" s="98" t="s">
        <v>216</v>
      </c>
      <c r="WD1313" s="98" t="s">
        <v>216</v>
      </c>
      <c r="WE1313" s="98" t="s">
        <v>216</v>
      </c>
      <c r="WF1313" s="98" t="s">
        <v>216</v>
      </c>
      <c r="WG1313" s="98" t="s">
        <v>216</v>
      </c>
      <c r="WH1313" s="98" t="s">
        <v>216</v>
      </c>
      <c r="WI1313" s="98" t="s">
        <v>216</v>
      </c>
      <c r="WJ1313" s="98" t="s">
        <v>216</v>
      </c>
      <c r="WK1313" s="98" t="s">
        <v>216</v>
      </c>
      <c r="WL1313" s="98" t="s">
        <v>216</v>
      </c>
      <c r="WM1313" s="98" t="s">
        <v>216</v>
      </c>
      <c r="WN1313" s="98" t="s">
        <v>216</v>
      </c>
      <c r="WO1313" s="98" t="s">
        <v>216</v>
      </c>
      <c r="WP1313" s="98" t="s">
        <v>216</v>
      </c>
      <c r="WQ1313" s="68">
        <f>39171000-2195300</f>
        <v>36975700</v>
      </c>
      <c r="WR1313" s="68">
        <f>41573100-2262300</f>
        <v>39310800</v>
      </c>
      <c r="WS1313" s="68">
        <f>44306000-2863800</f>
        <v>41442200</v>
      </c>
      <c r="WT1313" s="68">
        <f>6298200-257849.37</f>
        <v>6040350.6299999999</v>
      </c>
      <c r="WU1313" s="68">
        <v>5710400</v>
      </c>
      <c r="WV1313" s="68">
        <v>5328500</v>
      </c>
      <c r="WW1313" s="98" t="s">
        <v>216</v>
      </c>
      <c r="WX1313" s="98" t="s">
        <v>216</v>
      </c>
      <c r="WY1313" s="98" t="s">
        <v>216</v>
      </c>
      <c r="WZ1313" s="98" t="s">
        <v>216</v>
      </c>
      <c r="XA1313" s="98" t="s">
        <v>216</v>
      </c>
      <c r="XB1313" s="98" t="s">
        <v>216</v>
      </c>
      <c r="XC1313" s="98" t="s">
        <v>216</v>
      </c>
      <c r="XD1313" s="98" t="s">
        <v>216</v>
      </c>
      <c r="XE1313" s="98" t="s">
        <v>216</v>
      </c>
      <c r="XF1313" s="98" t="s">
        <v>216</v>
      </c>
      <c r="XG1313" s="98" t="s">
        <v>216</v>
      </c>
      <c r="XH1313" s="98" t="s">
        <v>216</v>
      </c>
      <c r="XI1313" s="98" t="s">
        <v>216</v>
      </c>
      <c r="XJ1313" s="98" t="s">
        <v>216</v>
      </c>
      <c r="XK1313" s="98" t="s">
        <v>216</v>
      </c>
      <c r="XL1313" s="68">
        <f>44642600-2385600</f>
        <v>42257000</v>
      </c>
      <c r="XM1313" s="68">
        <f>47202700-2458400</f>
        <v>44744300</v>
      </c>
      <c r="XN1313" s="68">
        <f>50142000-3112000</f>
        <v>47030000</v>
      </c>
      <c r="XO1313" s="68">
        <f>8018300-342654.73</f>
        <v>7675645.2699999996</v>
      </c>
      <c r="XP1313" s="68">
        <v>7528900</v>
      </c>
      <c r="XQ1313" s="68">
        <v>7229900</v>
      </c>
      <c r="XR1313" s="98" t="s">
        <v>216</v>
      </c>
      <c r="XS1313" s="98" t="s">
        <v>216</v>
      </c>
      <c r="XT1313" s="98" t="s">
        <v>216</v>
      </c>
      <c r="XU1313" s="98" t="s">
        <v>216</v>
      </c>
      <c r="XV1313" s="98" t="s">
        <v>216</v>
      </c>
      <c r="XW1313" s="98" t="s">
        <v>216</v>
      </c>
      <c r="XX1313" s="98" t="s">
        <v>216</v>
      </c>
      <c r="XY1313" s="98" t="s">
        <v>216</v>
      </c>
      <c r="XZ1313" s="98" t="s">
        <v>216</v>
      </c>
      <c r="YA1313" s="98" t="s">
        <v>216</v>
      </c>
      <c r="YB1313" s="98" t="s">
        <v>216</v>
      </c>
      <c r="YC1313" s="98" t="s">
        <v>216</v>
      </c>
      <c r="YD1313" s="98" t="s">
        <v>216</v>
      </c>
      <c r="YE1313" s="98" t="s">
        <v>216</v>
      </c>
      <c r="YF1313" s="98" t="s">
        <v>216</v>
      </c>
      <c r="YG1313" s="68"/>
      <c r="YH1313" s="68"/>
      <c r="YI1313" s="68"/>
      <c r="YJ1313" s="68"/>
      <c r="YK1313" s="68"/>
      <c r="YL1313" s="68"/>
      <c r="YM1313" s="98" t="s">
        <v>216</v>
      </c>
      <c r="YN1313" s="98" t="s">
        <v>216</v>
      </c>
      <c r="YO1313" s="98" t="s">
        <v>216</v>
      </c>
      <c r="YP1313" s="98" t="s">
        <v>216</v>
      </c>
      <c r="YQ1313" s="98" t="s">
        <v>216</v>
      </c>
      <c r="YR1313" s="98" t="s">
        <v>216</v>
      </c>
      <c r="YS1313" s="98" t="s">
        <v>216</v>
      </c>
      <c r="YT1313" s="98" t="s">
        <v>216</v>
      </c>
      <c r="YU1313" s="98" t="s">
        <v>216</v>
      </c>
      <c r="YV1313" s="98" t="s">
        <v>216</v>
      </c>
      <c r="YW1313" s="98" t="s">
        <v>216</v>
      </c>
      <c r="YX1313" s="98" t="s">
        <v>216</v>
      </c>
      <c r="YY1313" s="98" t="s">
        <v>216</v>
      </c>
      <c r="YZ1313" s="98" t="s">
        <v>216</v>
      </c>
      <c r="ZA1313" s="98" t="s">
        <v>216</v>
      </c>
      <c r="ZB1313" s="104">
        <f t="shared" si="2540"/>
        <v>944712000</v>
      </c>
      <c r="ZC1313" s="104">
        <f t="shared" si="2540"/>
        <v>1001112000</v>
      </c>
      <c r="ZD1313" s="104">
        <f t="shared" si="2540"/>
        <v>1053131400</v>
      </c>
      <c r="ZE1313" s="104">
        <f t="shared" si="2540"/>
        <v>142566885</v>
      </c>
      <c r="ZF1313" s="104">
        <f t="shared" si="2540"/>
        <v>134896800</v>
      </c>
      <c r="ZG1313" s="104">
        <f t="shared" si="2540"/>
        <v>127112500</v>
      </c>
    </row>
    <row r="1314" spans="1:683">
      <c r="B1314" s="106"/>
    </row>
    <row r="1315" spans="1:683" s="71" customFormat="1" ht="41.25" customHeight="1">
      <c r="A1315" s="97" t="s">
        <v>138</v>
      </c>
      <c r="B1315" s="263"/>
      <c r="ZB1315" s="181"/>
    </row>
    <row r="1316" spans="1:683">
      <c r="A1316" s="169" t="s">
        <v>130</v>
      </c>
      <c r="B1316" s="34"/>
      <c r="C1316" s="41" t="s">
        <v>136</v>
      </c>
      <c r="D1316" s="316"/>
      <c r="E1316" s="317"/>
      <c r="F1316" s="98" t="s">
        <v>216</v>
      </c>
      <c r="G1316" s="98" t="s">
        <v>216</v>
      </c>
      <c r="H1316" s="98" t="s">
        <v>216</v>
      </c>
      <c r="I1316" s="98" t="s">
        <v>216</v>
      </c>
      <c r="J1316" s="98" t="s">
        <v>216</v>
      </c>
      <c r="K1316" s="98" t="s">
        <v>216</v>
      </c>
      <c r="L1316" s="57">
        <f t="shared" ref="L1316:T1316" si="2541">SUM(L1317:L1323)</f>
        <v>12163</v>
      </c>
      <c r="M1316" s="57">
        <f t="shared" si="2541"/>
        <v>12163</v>
      </c>
      <c r="N1316" s="57">
        <f t="shared" si="2541"/>
        <v>12163</v>
      </c>
      <c r="O1316" s="57">
        <f t="shared" si="2541"/>
        <v>116479.09</v>
      </c>
      <c r="P1316" s="57">
        <f t="shared" si="2541"/>
        <v>120242.52</v>
      </c>
      <c r="Q1316" s="57">
        <f t="shared" si="2541"/>
        <v>125106.72</v>
      </c>
      <c r="R1316" s="57">
        <f t="shared" si="2541"/>
        <v>0</v>
      </c>
      <c r="S1316" s="57">
        <f t="shared" si="2541"/>
        <v>0</v>
      </c>
      <c r="T1316" s="57">
        <f t="shared" si="2541"/>
        <v>0</v>
      </c>
      <c r="U1316" s="98" t="s">
        <v>216</v>
      </c>
      <c r="V1316" s="98" t="s">
        <v>216</v>
      </c>
      <c r="W1316" s="98" t="s">
        <v>216</v>
      </c>
      <c r="X1316" s="98" t="s">
        <v>216</v>
      </c>
      <c r="Y1316" s="98" t="s">
        <v>216</v>
      </c>
      <c r="Z1316" s="98" t="s">
        <v>216</v>
      </c>
      <c r="AA1316" s="57">
        <f t="shared" ref="AA1316:AO1316" si="2542">SUM(AA1317:AA1323)</f>
        <v>545800</v>
      </c>
      <c r="AB1316" s="57">
        <f t="shared" si="2542"/>
        <v>563399.99</v>
      </c>
      <c r="AC1316" s="57">
        <f t="shared" si="2542"/>
        <v>585999.99</v>
      </c>
      <c r="AD1316" s="57">
        <f t="shared" si="2542"/>
        <v>0</v>
      </c>
      <c r="AE1316" s="57">
        <f t="shared" si="2542"/>
        <v>0</v>
      </c>
      <c r="AF1316" s="57">
        <f t="shared" si="2542"/>
        <v>0</v>
      </c>
      <c r="AG1316" s="57">
        <f t="shared" ref="AG1316:AI1316" si="2543">SUM(AG1317:AG1323)</f>
        <v>44100</v>
      </c>
      <c r="AH1316" s="57">
        <f t="shared" si="2543"/>
        <v>44100</v>
      </c>
      <c r="AI1316" s="57">
        <f t="shared" si="2543"/>
        <v>44100</v>
      </c>
      <c r="AJ1316" s="57">
        <f t="shared" si="2542"/>
        <v>360459.75</v>
      </c>
      <c r="AK1316" s="57">
        <f t="shared" si="2542"/>
        <v>372140.65</v>
      </c>
      <c r="AL1316" s="57">
        <f t="shared" si="2542"/>
        <v>387080.75</v>
      </c>
      <c r="AM1316" s="57">
        <f t="shared" si="2542"/>
        <v>0</v>
      </c>
      <c r="AN1316" s="57">
        <f t="shared" si="2542"/>
        <v>0</v>
      </c>
      <c r="AO1316" s="57">
        <f t="shared" si="2542"/>
        <v>0</v>
      </c>
      <c r="AP1316" s="98" t="s">
        <v>216</v>
      </c>
      <c r="AQ1316" s="98" t="s">
        <v>216</v>
      </c>
      <c r="AR1316" s="98" t="s">
        <v>216</v>
      </c>
      <c r="AS1316" s="98" t="s">
        <v>216</v>
      </c>
      <c r="AT1316" s="98" t="s">
        <v>216</v>
      </c>
      <c r="AU1316" s="98" t="s">
        <v>216</v>
      </c>
      <c r="AV1316" s="57">
        <f t="shared" ref="AV1316:BJ1316" si="2544">SUM(AV1317:AV1323)</f>
        <v>673100</v>
      </c>
      <c r="AW1316" s="57">
        <f t="shared" si="2544"/>
        <v>694800</v>
      </c>
      <c r="AX1316" s="57">
        <f t="shared" si="2544"/>
        <v>722600</v>
      </c>
      <c r="AY1316" s="57">
        <f t="shared" si="2544"/>
        <v>0</v>
      </c>
      <c r="AZ1316" s="57">
        <f t="shared" si="2544"/>
        <v>0</v>
      </c>
      <c r="BA1316" s="57">
        <f t="shared" si="2544"/>
        <v>0</v>
      </c>
      <c r="BB1316" s="57">
        <f t="shared" ref="BB1316:BD1316" si="2545">SUM(BB1317:BB1323)</f>
        <v>65100</v>
      </c>
      <c r="BC1316" s="57">
        <f t="shared" si="2545"/>
        <v>65100</v>
      </c>
      <c r="BD1316" s="57">
        <f t="shared" si="2545"/>
        <v>65100</v>
      </c>
      <c r="BE1316" s="57">
        <f t="shared" si="2544"/>
        <v>281064</v>
      </c>
      <c r="BF1316" s="57">
        <f t="shared" si="2544"/>
        <v>290136</v>
      </c>
      <c r="BG1316" s="57">
        <f t="shared" si="2544"/>
        <v>302106</v>
      </c>
      <c r="BH1316" s="57">
        <f t="shared" si="2544"/>
        <v>0</v>
      </c>
      <c r="BI1316" s="57">
        <f t="shared" si="2544"/>
        <v>0</v>
      </c>
      <c r="BJ1316" s="57">
        <f t="shared" si="2544"/>
        <v>0</v>
      </c>
      <c r="BK1316" s="98" t="s">
        <v>216</v>
      </c>
      <c r="BL1316" s="98" t="s">
        <v>216</v>
      </c>
      <c r="BM1316" s="98" t="s">
        <v>216</v>
      </c>
      <c r="BN1316" s="98" t="s">
        <v>216</v>
      </c>
      <c r="BO1316" s="98" t="s">
        <v>216</v>
      </c>
      <c r="BP1316" s="98" t="s">
        <v>216</v>
      </c>
      <c r="BQ1316" s="57">
        <f t="shared" ref="BQ1316:CE1316" si="2546">SUM(BQ1317:BQ1323)</f>
        <v>199600</v>
      </c>
      <c r="BR1316" s="57">
        <f t="shared" si="2546"/>
        <v>206100</v>
      </c>
      <c r="BS1316" s="57">
        <f t="shared" si="2546"/>
        <v>214300</v>
      </c>
      <c r="BT1316" s="57">
        <f t="shared" si="2546"/>
        <v>0</v>
      </c>
      <c r="BU1316" s="57">
        <f t="shared" si="2546"/>
        <v>0</v>
      </c>
      <c r="BV1316" s="57">
        <f t="shared" si="2546"/>
        <v>0</v>
      </c>
      <c r="BW1316" s="57">
        <f t="shared" ref="BW1316:BY1316" si="2547">SUM(BW1317:BW1323)</f>
        <v>2040</v>
      </c>
      <c r="BX1316" s="57">
        <f t="shared" si="2547"/>
        <v>2040</v>
      </c>
      <c r="BY1316" s="57">
        <f t="shared" si="2547"/>
        <v>2040</v>
      </c>
      <c r="BZ1316" s="57">
        <f t="shared" si="2546"/>
        <v>10628.4</v>
      </c>
      <c r="CA1316" s="57">
        <f t="shared" si="2546"/>
        <v>10975.2</v>
      </c>
      <c r="CB1316" s="57">
        <f t="shared" si="2546"/>
        <v>11424</v>
      </c>
      <c r="CC1316" s="57">
        <f t="shared" si="2546"/>
        <v>0</v>
      </c>
      <c r="CD1316" s="57">
        <f t="shared" si="2546"/>
        <v>0</v>
      </c>
      <c r="CE1316" s="57">
        <f t="shared" si="2546"/>
        <v>0</v>
      </c>
      <c r="CF1316" s="98" t="s">
        <v>216</v>
      </c>
      <c r="CG1316" s="98" t="s">
        <v>216</v>
      </c>
      <c r="CH1316" s="98" t="s">
        <v>216</v>
      </c>
      <c r="CI1316" s="98" t="s">
        <v>216</v>
      </c>
      <c r="CJ1316" s="98" t="s">
        <v>216</v>
      </c>
      <c r="CK1316" s="98" t="s">
        <v>216</v>
      </c>
      <c r="CL1316" s="57">
        <f t="shared" ref="CL1316:CZ1316" si="2548">SUM(CL1317:CL1323)</f>
        <v>45600</v>
      </c>
      <c r="CM1316" s="57">
        <f t="shared" si="2548"/>
        <v>47000</v>
      </c>
      <c r="CN1316" s="57">
        <f t="shared" si="2548"/>
        <v>48900</v>
      </c>
      <c r="CO1316" s="57">
        <f t="shared" si="2548"/>
        <v>0</v>
      </c>
      <c r="CP1316" s="57">
        <f t="shared" si="2548"/>
        <v>0</v>
      </c>
      <c r="CQ1316" s="57">
        <f t="shared" si="2548"/>
        <v>0</v>
      </c>
      <c r="CR1316" s="57">
        <f t="shared" ref="CR1316:CT1316" si="2549">SUM(CR1317:CR1323)</f>
        <v>118650</v>
      </c>
      <c r="CS1316" s="57">
        <f t="shared" si="2549"/>
        <v>118650</v>
      </c>
      <c r="CT1316" s="57">
        <f t="shared" si="2549"/>
        <v>118650</v>
      </c>
      <c r="CU1316" s="57">
        <f t="shared" si="2548"/>
        <v>720063.4</v>
      </c>
      <c r="CV1316" s="57">
        <f t="shared" si="2548"/>
        <v>743300.95</v>
      </c>
      <c r="CW1316" s="57">
        <f t="shared" si="2548"/>
        <v>773672.2</v>
      </c>
      <c r="CX1316" s="57">
        <f t="shared" si="2548"/>
        <v>0</v>
      </c>
      <c r="CY1316" s="57">
        <f t="shared" si="2548"/>
        <v>0</v>
      </c>
      <c r="CZ1316" s="57">
        <f t="shared" si="2548"/>
        <v>0</v>
      </c>
      <c r="DA1316" s="98" t="s">
        <v>216</v>
      </c>
      <c r="DB1316" s="98" t="s">
        <v>216</v>
      </c>
      <c r="DC1316" s="98" t="s">
        <v>216</v>
      </c>
      <c r="DD1316" s="98" t="s">
        <v>216</v>
      </c>
      <c r="DE1316" s="98" t="s">
        <v>216</v>
      </c>
      <c r="DF1316" s="98" t="s">
        <v>216</v>
      </c>
      <c r="DG1316" s="57">
        <f t="shared" ref="DG1316:DU1316" si="2550">SUM(DG1317:DG1323)</f>
        <v>613900.01</v>
      </c>
      <c r="DH1316" s="57">
        <f t="shared" si="2550"/>
        <v>633700.01</v>
      </c>
      <c r="DI1316" s="57">
        <f t="shared" si="2550"/>
        <v>659100.01</v>
      </c>
      <c r="DJ1316" s="57">
        <f t="shared" si="2550"/>
        <v>0</v>
      </c>
      <c r="DK1316" s="57">
        <f t="shared" si="2550"/>
        <v>0</v>
      </c>
      <c r="DL1316" s="57">
        <f t="shared" si="2550"/>
        <v>0</v>
      </c>
      <c r="DM1316" s="57">
        <f t="shared" ref="DM1316:DO1316" si="2551">SUM(DM1317:DM1323)</f>
        <v>0</v>
      </c>
      <c r="DN1316" s="57">
        <f t="shared" si="2551"/>
        <v>0</v>
      </c>
      <c r="DO1316" s="57">
        <f t="shared" si="2551"/>
        <v>0</v>
      </c>
      <c r="DP1316" s="57">
        <f t="shared" si="2550"/>
        <v>0</v>
      </c>
      <c r="DQ1316" s="57">
        <f t="shared" si="2550"/>
        <v>0</v>
      </c>
      <c r="DR1316" s="57">
        <f t="shared" si="2550"/>
        <v>0</v>
      </c>
      <c r="DS1316" s="57">
        <f t="shared" si="2550"/>
        <v>0</v>
      </c>
      <c r="DT1316" s="57">
        <f t="shared" si="2550"/>
        <v>0</v>
      </c>
      <c r="DU1316" s="57">
        <f t="shared" si="2550"/>
        <v>0</v>
      </c>
      <c r="DV1316" s="98" t="s">
        <v>216</v>
      </c>
      <c r="DW1316" s="98" t="s">
        <v>216</v>
      </c>
      <c r="DX1316" s="98" t="s">
        <v>216</v>
      </c>
      <c r="DY1316" s="98" t="s">
        <v>216</v>
      </c>
      <c r="DZ1316" s="98" t="s">
        <v>216</v>
      </c>
      <c r="EA1316" s="98" t="s">
        <v>216</v>
      </c>
      <c r="EB1316" s="57">
        <f t="shared" ref="EB1316:EP1316" si="2552">SUM(EB1317:EB1323)</f>
        <v>0</v>
      </c>
      <c r="EC1316" s="57">
        <f t="shared" si="2552"/>
        <v>0</v>
      </c>
      <c r="ED1316" s="57">
        <f t="shared" si="2552"/>
        <v>0</v>
      </c>
      <c r="EE1316" s="57">
        <f t="shared" si="2552"/>
        <v>0</v>
      </c>
      <c r="EF1316" s="57">
        <f t="shared" si="2552"/>
        <v>0</v>
      </c>
      <c r="EG1316" s="57">
        <f t="shared" si="2552"/>
        <v>0</v>
      </c>
      <c r="EH1316" s="57">
        <f t="shared" ref="EH1316:EJ1316" si="2553">SUM(EH1317:EH1323)</f>
        <v>0</v>
      </c>
      <c r="EI1316" s="57">
        <f t="shared" si="2553"/>
        <v>0</v>
      </c>
      <c r="EJ1316" s="57">
        <f t="shared" si="2553"/>
        <v>0</v>
      </c>
      <c r="EK1316" s="57">
        <f t="shared" si="2552"/>
        <v>0</v>
      </c>
      <c r="EL1316" s="57">
        <f t="shared" si="2552"/>
        <v>0</v>
      </c>
      <c r="EM1316" s="57">
        <f t="shared" si="2552"/>
        <v>0</v>
      </c>
      <c r="EN1316" s="57">
        <f t="shared" si="2552"/>
        <v>0</v>
      </c>
      <c r="EO1316" s="57">
        <f t="shared" si="2552"/>
        <v>0</v>
      </c>
      <c r="EP1316" s="57">
        <f t="shared" si="2552"/>
        <v>0</v>
      </c>
      <c r="EQ1316" s="98" t="s">
        <v>216</v>
      </c>
      <c r="ER1316" s="98" t="s">
        <v>216</v>
      </c>
      <c r="ES1316" s="98" t="s">
        <v>216</v>
      </c>
      <c r="ET1316" s="98" t="s">
        <v>216</v>
      </c>
      <c r="EU1316" s="98" t="s">
        <v>216</v>
      </c>
      <c r="EV1316" s="98" t="s">
        <v>216</v>
      </c>
      <c r="EW1316" s="57">
        <f t="shared" ref="EW1316:FK1316" si="2554">SUM(EW1317:EW1323)</f>
        <v>0</v>
      </c>
      <c r="EX1316" s="57">
        <f t="shared" si="2554"/>
        <v>0</v>
      </c>
      <c r="EY1316" s="57">
        <f t="shared" si="2554"/>
        <v>0</v>
      </c>
      <c r="EZ1316" s="57">
        <f t="shared" si="2554"/>
        <v>0</v>
      </c>
      <c r="FA1316" s="57">
        <f t="shared" si="2554"/>
        <v>0</v>
      </c>
      <c r="FB1316" s="57">
        <f t="shared" si="2554"/>
        <v>0</v>
      </c>
      <c r="FC1316" s="57">
        <f t="shared" ref="FC1316:FE1316" si="2555">SUM(FC1317:FC1323)</f>
        <v>48300</v>
      </c>
      <c r="FD1316" s="57">
        <f t="shared" si="2555"/>
        <v>48300</v>
      </c>
      <c r="FE1316" s="57">
        <f t="shared" si="2555"/>
        <v>48300</v>
      </c>
      <c r="FF1316" s="57">
        <f t="shared" si="2554"/>
        <v>546189</v>
      </c>
      <c r="FG1316" s="57">
        <f t="shared" si="2554"/>
        <v>563850</v>
      </c>
      <c r="FH1316" s="57">
        <f t="shared" si="2554"/>
        <v>586614</v>
      </c>
      <c r="FI1316" s="57">
        <f t="shared" si="2554"/>
        <v>0</v>
      </c>
      <c r="FJ1316" s="57">
        <f t="shared" si="2554"/>
        <v>0</v>
      </c>
      <c r="FK1316" s="57">
        <f t="shared" si="2554"/>
        <v>0</v>
      </c>
      <c r="FL1316" s="98" t="s">
        <v>216</v>
      </c>
      <c r="FM1316" s="98" t="s">
        <v>216</v>
      </c>
      <c r="FN1316" s="98" t="s">
        <v>216</v>
      </c>
      <c r="FO1316" s="98" t="s">
        <v>216</v>
      </c>
      <c r="FP1316" s="98" t="s">
        <v>216</v>
      </c>
      <c r="FQ1316" s="98" t="s">
        <v>216</v>
      </c>
      <c r="FR1316" s="57">
        <f t="shared" ref="FR1316:GF1316" si="2556">SUM(FR1317:FR1323)</f>
        <v>326600.01</v>
      </c>
      <c r="FS1316" s="57">
        <f t="shared" si="2556"/>
        <v>337099.99</v>
      </c>
      <c r="FT1316" s="57">
        <f t="shared" si="2556"/>
        <v>350700</v>
      </c>
      <c r="FU1316" s="57">
        <f t="shared" si="2556"/>
        <v>0</v>
      </c>
      <c r="FV1316" s="57">
        <f t="shared" si="2556"/>
        <v>0</v>
      </c>
      <c r="FW1316" s="57">
        <f t="shared" si="2556"/>
        <v>0</v>
      </c>
      <c r="FX1316" s="57">
        <f t="shared" ref="FX1316:FZ1316" si="2557">SUM(FX1317:FX1323)</f>
        <v>15810</v>
      </c>
      <c r="FY1316" s="57">
        <f t="shared" si="2557"/>
        <v>15810</v>
      </c>
      <c r="FZ1316" s="57">
        <f t="shared" si="2557"/>
        <v>15810</v>
      </c>
      <c r="GA1316" s="57">
        <f t="shared" si="2556"/>
        <v>150042</v>
      </c>
      <c r="GB1316" s="57">
        <f t="shared" si="2556"/>
        <v>154902.29999999999</v>
      </c>
      <c r="GC1316" s="57">
        <f t="shared" si="2556"/>
        <v>161160</v>
      </c>
      <c r="GD1316" s="57">
        <f t="shared" si="2556"/>
        <v>0</v>
      </c>
      <c r="GE1316" s="57">
        <f t="shared" si="2556"/>
        <v>0</v>
      </c>
      <c r="GF1316" s="57">
        <f t="shared" si="2556"/>
        <v>0</v>
      </c>
      <c r="GG1316" s="98" t="s">
        <v>216</v>
      </c>
      <c r="GH1316" s="98" t="s">
        <v>216</v>
      </c>
      <c r="GI1316" s="98" t="s">
        <v>216</v>
      </c>
      <c r="GJ1316" s="98" t="s">
        <v>216</v>
      </c>
      <c r="GK1316" s="98" t="s">
        <v>216</v>
      </c>
      <c r="GL1316" s="98" t="s">
        <v>216</v>
      </c>
      <c r="GM1316" s="57">
        <f t="shared" ref="GM1316:HA1316" si="2558">SUM(GM1317:GM1323)</f>
        <v>273400</v>
      </c>
      <c r="GN1316" s="57">
        <f t="shared" si="2558"/>
        <v>282199.99</v>
      </c>
      <c r="GO1316" s="57">
        <f t="shared" si="2558"/>
        <v>293600</v>
      </c>
      <c r="GP1316" s="57">
        <f t="shared" si="2558"/>
        <v>0</v>
      </c>
      <c r="GQ1316" s="57">
        <f t="shared" si="2558"/>
        <v>0</v>
      </c>
      <c r="GR1316" s="57">
        <f t="shared" si="2558"/>
        <v>0</v>
      </c>
      <c r="GS1316" s="57">
        <f t="shared" ref="GS1316:GU1316" si="2559">SUM(GS1317:GS1323)</f>
        <v>14648</v>
      </c>
      <c r="GT1316" s="57">
        <f t="shared" si="2559"/>
        <v>14648</v>
      </c>
      <c r="GU1316" s="57">
        <f t="shared" si="2559"/>
        <v>14648</v>
      </c>
      <c r="GV1316" s="57">
        <f t="shared" si="2558"/>
        <v>50242.64</v>
      </c>
      <c r="GW1316" s="57">
        <f t="shared" si="2558"/>
        <v>51853.919999999998</v>
      </c>
      <c r="GX1316" s="57">
        <f t="shared" si="2558"/>
        <v>54051.12</v>
      </c>
      <c r="GY1316" s="57">
        <f t="shared" si="2558"/>
        <v>0</v>
      </c>
      <c r="GZ1316" s="57">
        <f t="shared" si="2558"/>
        <v>0</v>
      </c>
      <c r="HA1316" s="57">
        <f t="shared" si="2558"/>
        <v>0</v>
      </c>
      <c r="HB1316" s="98" t="s">
        <v>216</v>
      </c>
      <c r="HC1316" s="98" t="s">
        <v>216</v>
      </c>
      <c r="HD1316" s="98" t="s">
        <v>216</v>
      </c>
      <c r="HE1316" s="98" t="s">
        <v>216</v>
      </c>
      <c r="HF1316" s="98" t="s">
        <v>216</v>
      </c>
      <c r="HG1316" s="98" t="s">
        <v>216</v>
      </c>
      <c r="HH1316" s="57">
        <f t="shared" ref="HH1316:HV1316" si="2560">SUM(HH1317:HH1323)</f>
        <v>88100</v>
      </c>
      <c r="HI1316" s="57">
        <f t="shared" si="2560"/>
        <v>90900</v>
      </c>
      <c r="HJ1316" s="57">
        <f t="shared" si="2560"/>
        <v>94600</v>
      </c>
      <c r="HK1316" s="57">
        <f t="shared" si="2560"/>
        <v>0</v>
      </c>
      <c r="HL1316" s="57">
        <f t="shared" si="2560"/>
        <v>0</v>
      </c>
      <c r="HM1316" s="57">
        <f t="shared" si="2560"/>
        <v>0</v>
      </c>
      <c r="HN1316" s="57">
        <f t="shared" ref="HN1316:HP1316" si="2561">SUM(HN1317:HN1323)</f>
        <v>0</v>
      </c>
      <c r="HO1316" s="57">
        <f t="shared" si="2561"/>
        <v>0</v>
      </c>
      <c r="HP1316" s="57">
        <f t="shared" si="2561"/>
        <v>0</v>
      </c>
      <c r="HQ1316" s="57">
        <f t="shared" si="2560"/>
        <v>0</v>
      </c>
      <c r="HR1316" s="57">
        <f t="shared" si="2560"/>
        <v>0</v>
      </c>
      <c r="HS1316" s="57">
        <f t="shared" si="2560"/>
        <v>0</v>
      </c>
      <c r="HT1316" s="57">
        <f t="shared" si="2560"/>
        <v>0</v>
      </c>
      <c r="HU1316" s="57">
        <f t="shared" si="2560"/>
        <v>0</v>
      </c>
      <c r="HV1316" s="57">
        <f t="shared" si="2560"/>
        <v>0</v>
      </c>
      <c r="HW1316" s="98" t="s">
        <v>216</v>
      </c>
      <c r="HX1316" s="98" t="s">
        <v>216</v>
      </c>
      <c r="HY1316" s="98" t="s">
        <v>216</v>
      </c>
      <c r="HZ1316" s="98" t="s">
        <v>216</v>
      </c>
      <c r="IA1316" s="98" t="s">
        <v>216</v>
      </c>
      <c r="IB1316" s="98" t="s">
        <v>216</v>
      </c>
      <c r="IC1316" s="57">
        <f t="shared" ref="IC1316:IQ1316" si="2562">SUM(IC1317:IC1323)</f>
        <v>0</v>
      </c>
      <c r="ID1316" s="57">
        <f t="shared" si="2562"/>
        <v>0</v>
      </c>
      <c r="IE1316" s="57">
        <f t="shared" si="2562"/>
        <v>0</v>
      </c>
      <c r="IF1316" s="57">
        <f t="shared" si="2562"/>
        <v>0</v>
      </c>
      <c r="IG1316" s="57">
        <f t="shared" si="2562"/>
        <v>0</v>
      </c>
      <c r="IH1316" s="57">
        <f t="shared" si="2562"/>
        <v>0</v>
      </c>
      <c r="II1316" s="57">
        <f t="shared" ref="II1316:IK1316" si="2563">SUM(II1317:II1323)</f>
        <v>22838</v>
      </c>
      <c r="IJ1316" s="57">
        <f t="shared" si="2563"/>
        <v>22838</v>
      </c>
      <c r="IK1316" s="57">
        <f t="shared" si="2563"/>
        <v>22838</v>
      </c>
      <c r="IL1316" s="57">
        <f t="shared" si="2562"/>
        <v>125631.59</v>
      </c>
      <c r="IM1316" s="57">
        <f t="shared" si="2562"/>
        <v>129687.27</v>
      </c>
      <c r="IN1316" s="57">
        <f t="shared" si="2562"/>
        <v>135002.97</v>
      </c>
      <c r="IO1316" s="57">
        <f t="shared" si="2562"/>
        <v>0</v>
      </c>
      <c r="IP1316" s="57">
        <f t="shared" si="2562"/>
        <v>0</v>
      </c>
      <c r="IQ1316" s="57">
        <f t="shared" si="2562"/>
        <v>0</v>
      </c>
      <c r="IR1316" s="98" t="s">
        <v>216</v>
      </c>
      <c r="IS1316" s="98" t="s">
        <v>216</v>
      </c>
      <c r="IT1316" s="98" t="s">
        <v>216</v>
      </c>
      <c r="IU1316" s="98" t="s">
        <v>216</v>
      </c>
      <c r="IV1316" s="98" t="s">
        <v>216</v>
      </c>
      <c r="IW1316" s="98" t="s">
        <v>216</v>
      </c>
      <c r="IX1316" s="57">
        <f t="shared" ref="IX1316:JL1316" si="2564">SUM(IX1317:IX1323)</f>
        <v>132400</v>
      </c>
      <c r="IY1316" s="57">
        <f t="shared" si="2564"/>
        <v>136600</v>
      </c>
      <c r="IZ1316" s="57">
        <f t="shared" si="2564"/>
        <v>142100</v>
      </c>
      <c r="JA1316" s="57">
        <f t="shared" si="2564"/>
        <v>0</v>
      </c>
      <c r="JB1316" s="57">
        <f t="shared" si="2564"/>
        <v>0</v>
      </c>
      <c r="JC1316" s="57">
        <f t="shared" si="2564"/>
        <v>0</v>
      </c>
      <c r="JD1316" s="57">
        <f t="shared" ref="JD1316:JF1316" si="2565">SUM(JD1317:JD1323)</f>
        <v>42525</v>
      </c>
      <c r="JE1316" s="57">
        <f t="shared" si="2565"/>
        <v>42525</v>
      </c>
      <c r="JF1316" s="57">
        <f t="shared" si="2565"/>
        <v>42525</v>
      </c>
      <c r="JG1316" s="57">
        <f t="shared" si="2564"/>
        <v>145860.75</v>
      </c>
      <c r="JH1316" s="57">
        <f t="shared" si="2564"/>
        <v>150538.5</v>
      </c>
      <c r="JI1316" s="57">
        <f t="shared" si="2564"/>
        <v>156917.25</v>
      </c>
      <c r="JJ1316" s="57">
        <f t="shared" si="2564"/>
        <v>0</v>
      </c>
      <c r="JK1316" s="57">
        <f t="shared" si="2564"/>
        <v>0</v>
      </c>
      <c r="JL1316" s="57">
        <f t="shared" si="2564"/>
        <v>0</v>
      </c>
      <c r="JM1316" s="98" t="s">
        <v>216</v>
      </c>
      <c r="JN1316" s="98" t="s">
        <v>216</v>
      </c>
      <c r="JO1316" s="98" t="s">
        <v>216</v>
      </c>
      <c r="JP1316" s="98" t="s">
        <v>216</v>
      </c>
      <c r="JQ1316" s="98" t="s">
        <v>216</v>
      </c>
      <c r="JR1316" s="98" t="s">
        <v>216</v>
      </c>
      <c r="JS1316" s="57">
        <f t="shared" ref="JS1316:KG1316" si="2566">SUM(JS1317:JS1323)</f>
        <v>68400</v>
      </c>
      <c r="JT1316" s="57">
        <f t="shared" si="2566"/>
        <v>70600</v>
      </c>
      <c r="JU1316" s="57">
        <f t="shared" si="2566"/>
        <v>73400</v>
      </c>
      <c r="JV1316" s="57">
        <f t="shared" si="2566"/>
        <v>0</v>
      </c>
      <c r="JW1316" s="57">
        <f t="shared" si="2566"/>
        <v>0</v>
      </c>
      <c r="JX1316" s="57">
        <f t="shared" si="2566"/>
        <v>0</v>
      </c>
      <c r="JY1316" s="57">
        <f t="shared" ref="JY1316:KA1316" si="2567">SUM(JY1317:JY1323)</f>
        <v>7260</v>
      </c>
      <c r="JZ1316" s="57">
        <f t="shared" si="2567"/>
        <v>7260</v>
      </c>
      <c r="KA1316" s="57">
        <f t="shared" si="2567"/>
        <v>7260</v>
      </c>
      <c r="KB1316" s="57">
        <f t="shared" si="2566"/>
        <v>32683.200000000001</v>
      </c>
      <c r="KC1316" s="57">
        <f t="shared" si="2566"/>
        <v>33739.199999999997</v>
      </c>
      <c r="KD1316" s="57">
        <f t="shared" si="2566"/>
        <v>35125.199999999997</v>
      </c>
      <c r="KE1316" s="57">
        <f t="shared" si="2566"/>
        <v>0</v>
      </c>
      <c r="KF1316" s="57">
        <f t="shared" si="2566"/>
        <v>0</v>
      </c>
      <c r="KG1316" s="57">
        <f t="shared" si="2566"/>
        <v>0</v>
      </c>
      <c r="KH1316" s="98" t="s">
        <v>216</v>
      </c>
      <c r="KI1316" s="98" t="s">
        <v>216</v>
      </c>
      <c r="KJ1316" s="98" t="s">
        <v>216</v>
      </c>
      <c r="KK1316" s="98" t="s">
        <v>216</v>
      </c>
      <c r="KL1316" s="98" t="s">
        <v>216</v>
      </c>
      <c r="KM1316" s="98" t="s">
        <v>216</v>
      </c>
      <c r="KN1316" s="57">
        <f t="shared" ref="KN1316:LB1316" si="2568">SUM(KN1317:KN1323)</f>
        <v>160600</v>
      </c>
      <c r="KO1316" s="57">
        <f t="shared" si="2568"/>
        <v>165800</v>
      </c>
      <c r="KP1316" s="57">
        <f t="shared" si="2568"/>
        <v>172400</v>
      </c>
      <c r="KQ1316" s="57">
        <f t="shared" si="2568"/>
        <v>0</v>
      </c>
      <c r="KR1316" s="57">
        <f t="shared" si="2568"/>
        <v>0</v>
      </c>
      <c r="KS1316" s="57">
        <f t="shared" si="2568"/>
        <v>0</v>
      </c>
      <c r="KT1316" s="57">
        <f t="shared" ref="KT1316:KV1316" si="2569">SUM(KT1317:KT1323)</f>
        <v>0</v>
      </c>
      <c r="KU1316" s="57">
        <f t="shared" si="2569"/>
        <v>0</v>
      </c>
      <c r="KV1316" s="57">
        <f t="shared" si="2569"/>
        <v>0</v>
      </c>
      <c r="KW1316" s="57">
        <f t="shared" si="2568"/>
        <v>0</v>
      </c>
      <c r="KX1316" s="57">
        <f t="shared" si="2568"/>
        <v>0</v>
      </c>
      <c r="KY1316" s="57">
        <f t="shared" si="2568"/>
        <v>0</v>
      </c>
      <c r="KZ1316" s="57">
        <f t="shared" si="2568"/>
        <v>0</v>
      </c>
      <c r="LA1316" s="57">
        <f t="shared" si="2568"/>
        <v>0</v>
      </c>
      <c r="LB1316" s="57">
        <f t="shared" si="2568"/>
        <v>0</v>
      </c>
      <c r="LC1316" s="98" t="s">
        <v>216</v>
      </c>
      <c r="LD1316" s="98" t="s">
        <v>216</v>
      </c>
      <c r="LE1316" s="98" t="s">
        <v>216</v>
      </c>
      <c r="LF1316" s="98" t="s">
        <v>216</v>
      </c>
      <c r="LG1316" s="98" t="s">
        <v>216</v>
      </c>
      <c r="LH1316" s="98" t="s">
        <v>216</v>
      </c>
      <c r="LI1316" s="57">
        <f t="shared" ref="LI1316:LW1316" si="2570">SUM(LI1317:LI1323)</f>
        <v>0</v>
      </c>
      <c r="LJ1316" s="57">
        <f t="shared" si="2570"/>
        <v>0</v>
      </c>
      <c r="LK1316" s="57">
        <f t="shared" si="2570"/>
        <v>0</v>
      </c>
      <c r="LL1316" s="57">
        <f t="shared" si="2570"/>
        <v>0</v>
      </c>
      <c r="LM1316" s="57">
        <f t="shared" si="2570"/>
        <v>0</v>
      </c>
      <c r="LN1316" s="57">
        <f t="shared" si="2570"/>
        <v>0</v>
      </c>
      <c r="LO1316" s="57">
        <f t="shared" ref="LO1316:LQ1316" si="2571">SUM(LO1317:LO1323)</f>
        <v>24024</v>
      </c>
      <c r="LP1316" s="57">
        <f t="shared" si="2571"/>
        <v>24024</v>
      </c>
      <c r="LQ1316" s="57">
        <f t="shared" si="2571"/>
        <v>24024</v>
      </c>
      <c r="LR1316" s="57">
        <f t="shared" si="2570"/>
        <v>82402.320000000007</v>
      </c>
      <c r="LS1316" s="57">
        <f t="shared" si="2570"/>
        <v>85044.96</v>
      </c>
      <c r="LT1316" s="57">
        <f t="shared" si="2570"/>
        <v>88648.56</v>
      </c>
      <c r="LU1316" s="57">
        <f t="shared" si="2570"/>
        <v>0</v>
      </c>
      <c r="LV1316" s="57">
        <f t="shared" si="2570"/>
        <v>0</v>
      </c>
      <c r="LW1316" s="57">
        <f t="shared" si="2570"/>
        <v>0</v>
      </c>
      <c r="LX1316" s="98" t="s">
        <v>216</v>
      </c>
      <c r="LY1316" s="98" t="s">
        <v>216</v>
      </c>
      <c r="LZ1316" s="98" t="s">
        <v>216</v>
      </c>
      <c r="MA1316" s="98" t="s">
        <v>216</v>
      </c>
      <c r="MB1316" s="98" t="s">
        <v>216</v>
      </c>
      <c r="MC1316" s="98" t="s">
        <v>216</v>
      </c>
      <c r="MD1316" s="57">
        <f t="shared" ref="MD1316:MR1316" si="2572">SUM(MD1317:MD1323)</f>
        <v>153400</v>
      </c>
      <c r="ME1316" s="57">
        <f t="shared" si="2572"/>
        <v>158400</v>
      </c>
      <c r="MF1316" s="57">
        <f t="shared" si="2572"/>
        <v>164700</v>
      </c>
      <c r="MG1316" s="57">
        <f t="shared" si="2572"/>
        <v>0</v>
      </c>
      <c r="MH1316" s="57">
        <f t="shared" si="2572"/>
        <v>0</v>
      </c>
      <c r="MI1316" s="57">
        <f t="shared" si="2572"/>
        <v>0</v>
      </c>
      <c r="MJ1316" s="57">
        <f t="shared" ref="MJ1316:ML1316" si="2573">SUM(MJ1317:MJ1323)</f>
        <v>42840</v>
      </c>
      <c r="MK1316" s="57">
        <f t="shared" si="2573"/>
        <v>42840</v>
      </c>
      <c r="ML1316" s="57">
        <f t="shared" si="2573"/>
        <v>42840</v>
      </c>
      <c r="MM1316" s="57">
        <f t="shared" si="2572"/>
        <v>146941.20000000001</v>
      </c>
      <c r="MN1316" s="57">
        <f t="shared" si="2572"/>
        <v>151653.6</v>
      </c>
      <c r="MO1316" s="57">
        <f t="shared" si="2572"/>
        <v>158079.6</v>
      </c>
      <c r="MP1316" s="57">
        <f t="shared" si="2572"/>
        <v>0</v>
      </c>
      <c r="MQ1316" s="57">
        <f t="shared" si="2572"/>
        <v>0</v>
      </c>
      <c r="MR1316" s="57">
        <f t="shared" si="2572"/>
        <v>0</v>
      </c>
      <c r="MS1316" s="98" t="s">
        <v>216</v>
      </c>
      <c r="MT1316" s="98" t="s">
        <v>216</v>
      </c>
      <c r="MU1316" s="98" t="s">
        <v>216</v>
      </c>
      <c r="MV1316" s="98" t="s">
        <v>216</v>
      </c>
      <c r="MW1316" s="98" t="s">
        <v>216</v>
      </c>
      <c r="MX1316" s="98" t="s">
        <v>216</v>
      </c>
      <c r="MY1316" s="57">
        <f t="shared" ref="MY1316:NM1316" si="2574">SUM(MY1317:MY1323)</f>
        <v>103300</v>
      </c>
      <c r="MZ1316" s="57">
        <f t="shared" si="2574"/>
        <v>106600</v>
      </c>
      <c r="NA1316" s="57">
        <f t="shared" si="2574"/>
        <v>110900</v>
      </c>
      <c r="NB1316" s="57">
        <f t="shared" si="2574"/>
        <v>0</v>
      </c>
      <c r="NC1316" s="57">
        <f t="shared" si="2574"/>
        <v>0</v>
      </c>
      <c r="ND1316" s="57">
        <f t="shared" si="2574"/>
        <v>0</v>
      </c>
      <c r="NE1316" s="57">
        <f t="shared" ref="NE1316:NG1316" si="2575">SUM(NE1317:NE1323)</f>
        <v>0</v>
      </c>
      <c r="NF1316" s="57">
        <f t="shared" si="2575"/>
        <v>0</v>
      </c>
      <c r="NG1316" s="57">
        <f t="shared" si="2575"/>
        <v>0</v>
      </c>
      <c r="NH1316" s="57">
        <f t="shared" si="2574"/>
        <v>0</v>
      </c>
      <c r="NI1316" s="57">
        <f t="shared" si="2574"/>
        <v>0</v>
      </c>
      <c r="NJ1316" s="57">
        <f t="shared" si="2574"/>
        <v>0</v>
      </c>
      <c r="NK1316" s="57">
        <f t="shared" si="2574"/>
        <v>0</v>
      </c>
      <c r="NL1316" s="57">
        <f t="shared" si="2574"/>
        <v>0</v>
      </c>
      <c r="NM1316" s="57">
        <f t="shared" si="2574"/>
        <v>0</v>
      </c>
      <c r="NN1316" s="98" t="s">
        <v>216</v>
      </c>
      <c r="NO1316" s="98" t="s">
        <v>216</v>
      </c>
      <c r="NP1316" s="98" t="s">
        <v>216</v>
      </c>
      <c r="NQ1316" s="98" t="s">
        <v>216</v>
      </c>
      <c r="NR1316" s="98" t="s">
        <v>216</v>
      </c>
      <c r="NS1316" s="98" t="s">
        <v>216</v>
      </c>
      <c r="NT1316" s="57">
        <f t="shared" ref="NT1316:OH1316" si="2576">SUM(NT1317:NT1323)</f>
        <v>0</v>
      </c>
      <c r="NU1316" s="57">
        <f t="shared" si="2576"/>
        <v>0</v>
      </c>
      <c r="NV1316" s="57">
        <f t="shared" si="2576"/>
        <v>0</v>
      </c>
      <c r="NW1316" s="57">
        <f t="shared" si="2576"/>
        <v>0</v>
      </c>
      <c r="NX1316" s="57">
        <f t="shared" si="2576"/>
        <v>0</v>
      </c>
      <c r="NY1316" s="57">
        <f t="shared" si="2576"/>
        <v>0</v>
      </c>
      <c r="NZ1316" s="57">
        <f t="shared" ref="NZ1316:OB1316" si="2577">SUM(NZ1317:NZ1323)</f>
        <v>13320</v>
      </c>
      <c r="OA1316" s="57">
        <f t="shared" si="2577"/>
        <v>13320</v>
      </c>
      <c r="OB1316" s="57">
        <f t="shared" si="2577"/>
        <v>13320</v>
      </c>
      <c r="OC1316" s="57">
        <f t="shared" si="2576"/>
        <v>63795.6</v>
      </c>
      <c r="OD1316" s="57">
        <f t="shared" si="2576"/>
        <v>65854.8</v>
      </c>
      <c r="OE1316" s="57">
        <f t="shared" si="2576"/>
        <v>68581.8</v>
      </c>
      <c r="OF1316" s="57">
        <f t="shared" si="2576"/>
        <v>0</v>
      </c>
      <c r="OG1316" s="57">
        <f t="shared" si="2576"/>
        <v>0</v>
      </c>
      <c r="OH1316" s="57">
        <f t="shared" si="2576"/>
        <v>0</v>
      </c>
      <c r="OI1316" s="98" t="s">
        <v>216</v>
      </c>
      <c r="OJ1316" s="98" t="s">
        <v>216</v>
      </c>
      <c r="OK1316" s="98" t="s">
        <v>216</v>
      </c>
      <c r="OL1316" s="98" t="s">
        <v>216</v>
      </c>
      <c r="OM1316" s="98" t="s">
        <v>216</v>
      </c>
      <c r="ON1316" s="98" t="s">
        <v>216</v>
      </c>
      <c r="OO1316" s="57">
        <f t="shared" ref="OO1316:PC1316" si="2578">SUM(OO1317:OO1323)</f>
        <v>220300</v>
      </c>
      <c r="OP1316" s="57">
        <f t="shared" si="2578"/>
        <v>227400</v>
      </c>
      <c r="OQ1316" s="57">
        <f t="shared" si="2578"/>
        <v>236499.99</v>
      </c>
      <c r="OR1316" s="57">
        <f t="shared" si="2578"/>
        <v>0</v>
      </c>
      <c r="OS1316" s="57">
        <f t="shared" si="2578"/>
        <v>0</v>
      </c>
      <c r="OT1316" s="57">
        <f t="shared" si="2578"/>
        <v>0</v>
      </c>
      <c r="OU1316" s="57">
        <f t="shared" ref="OU1316:OW1316" si="2579">SUM(OU1317:OU1323)</f>
        <v>0</v>
      </c>
      <c r="OV1316" s="57">
        <f t="shared" si="2579"/>
        <v>0</v>
      </c>
      <c r="OW1316" s="57">
        <f t="shared" si="2579"/>
        <v>0</v>
      </c>
      <c r="OX1316" s="57">
        <f t="shared" si="2578"/>
        <v>0</v>
      </c>
      <c r="OY1316" s="57">
        <f t="shared" si="2578"/>
        <v>0</v>
      </c>
      <c r="OZ1316" s="57">
        <f t="shared" si="2578"/>
        <v>0</v>
      </c>
      <c r="PA1316" s="57">
        <f t="shared" si="2578"/>
        <v>0</v>
      </c>
      <c r="PB1316" s="57">
        <f t="shared" si="2578"/>
        <v>0</v>
      </c>
      <c r="PC1316" s="57">
        <f t="shared" si="2578"/>
        <v>0</v>
      </c>
      <c r="PD1316" s="98" t="s">
        <v>216</v>
      </c>
      <c r="PE1316" s="98" t="s">
        <v>216</v>
      </c>
      <c r="PF1316" s="98" t="s">
        <v>216</v>
      </c>
      <c r="PG1316" s="98" t="s">
        <v>216</v>
      </c>
      <c r="PH1316" s="98" t="s">
        <v>216</v>
      </c>
      <c r="PI1316" s="98" t="s">
        <v>216</v>
      </c>
      <c r="PJ1316" s="57">
        <f t="shared" ref="PJ1316:PX1316" si="2580">SUM(PJ1317:PJ1323)</f>
        <v>0</v>
      </c>
      <c r="PK1316" s="57">
        <f t="shared" si="2580"/>
        <v>0</v>
      </c>
      <c r="PL1316" s="57">
        <f t="shared" si="2580"/>
        <v>0</v>
      </c>
      <c r="PM1316" s="57">
        <f t="shared" si="2580"/>
        <v>0</v>
      </c>
      <c r="PN1316" s="57">
        <f t="shared" si="2580"/>
        <v>0</v>
      </c>
      <c r="PO1316" s="57">
        <f t="shared" si="2580"/>
        <v>0</v>
      </c>
      <c r="PP1316" s="57">
        <f t="shared" ref="PP1316:PR1316" si="2581">SUM(PP1317:PP1323)</f>
        <v>117024</v>
      </c>
      <c r="PQ1316" s="57">
        <f t="shared" si="2581"/>
        <v>117024</v>
      </c>
      <c r="PR1316" s="57">
        <f t="shared" si="2581"/>
        <v>117024</v>
      </c>
      <c r="PS1316" s="57">
        <f t="shared" si="2580"/>
        <v>488657.55</v>
      </c>
      <c r="PT1316" s="57">
        <f t="shared" si="2580"/>
        <v>504387.37</v>
      </c>
      <c r="PU1316" s="57">
        <f t="shared" si="2580"/>
        <v>525390.37</v>
      </c>
      <c r="PV1316" s="57">
        <f t="shared" si="2580"/>
        <v>0</v>
      </c>
      <c r="PW1316" s="57">
        <f t="shared" si="2580"/>
        <v>0</v>
      </c>
      <c r="PX1316" s="57">
        <f t="shared" si="2580"/>
        <v>0</v>
      </c>
      <c r="PY1316" s="98" t="s">
        <v>216</v>
      </c>
      <c r="PZ1316" s="98" t="s">
        <v>216</v>
      </c>
      <c r="QA1316" s="98" t="s">
        <v>216</v>
      </c>
      <c r="QB1316" s="98" t="s">
        <v>216</v>
      </c>
      <c r="QC1316" s="98" t="s">
        <v>216</v>
      </c>
      <c r="QD1316" s="98" t="s">
        <v>216</v>
      </c>
      <c r="QE1316" s="57">
        <f t="shared" ref="QE1316:QS1316" si="2582">SUM(QE1317:QE1323)</f>
        <v>363300</v>
      </c>
      <c r="QF1316" s="57">
        <f t="shared" si="2582"/>
        <v>375000</v>
      </c>
      <c r="QG1316" s="57">
        <f t="shared" si="2582"/>
        <v>389999.99</v>
      </c>
      <c r="QH1316" s="57">
        <f t="shared" si="2582"/>
        <v>0</v>
      </c>
      <c r="QI1316" s="57">
        <f t="shared" si="2582"/>
        <v>0</v>
      </c>
      <c r="QJ1316" s="57">
        <f t="shared" si="2582"/>
        <v>0</v>
      </c>
      <c r="QK1316" s="57">
        <f t="shared" ref="QK1316:QM1316" si="2583">SUM(QK1317:QK1323)</f>
        <v>38475</v>
      </c>
      <c r="QL1316" s="57">
        <f t="shared" si="2583"/>
        <v>38475</v>
      </c>
      <c r="QM1316" s="57">
        <f t="shared" si="2583"/>
        <v>38475</v>
      </c>
      <c r="QN1316" s="57">
        <f t="shared" si="2582"/>
        <v>131969.25</v>
      </c>
      <c r="QO1316" s="57">
        <f t="shared" si="2582"/>
        <v>136201.5</v>
      </c>
      <c r="QP1316" s="57">
        <f t="shared" si="2582"/>
        <v>141972.75</v>
      </c>
      <c r="QQ1316" s="57">
        <f t="shared" si="2582"/>
        <v>0</v>
      </c>
      <c r="QR1316" s="57">
        <f t="shared" si="2582"/>
        <v>0</v>
      </c>
      <c r="QS1316" s="57">
        <f t="shared" si="2582"/>
        <v>0</v>
      </c>
      <c r="QT1316" s="98" t="s">
        <v>216</v>
      </c>
      <c r="QU1316" s="98" t="s">
        <v>216</v>
      </c>
      <c r="QV1316" s="98" t="s">
        <v>216</v>
      </c>
      <c r="QW1316" s="98" t="s">
        <v>216</v>
      </c>
      <c r="QX1316" s="98" t="s">
        <v>216</v>
      </c>
      <c r="QY1316" s="98" t="s">
        <v>216</v>
      </c>
      <c r="QZ1316" s="57">
        <f t="shared" ref="QZ1316:RN1316" si="2584">SUM(QZ1317:QZ1323)</f>
        <v>113900</v>
      </c>
      <c r="RA1316" s="57">
        <f t="shared" si="2584"/>
        <v>117600</v>
      </c>
      <c r="RB1316" s="57">
        <f t="shared" si="2584"/>
        <v>122300</v>
      </c>
      <c r="RC1316" s="57">
        <f t="shared" si="2584"/>
        <v>0</v>
      </c>
      <c r="RD1316" s="57">
        <f t="shared" si="2584"/>
        <v>0</v>
      </c>
      <c r="RE1316" s="57">
        <f t="shared" si="2584"/>
        <v>0</v>
      </c>
      <c r="RF1316" s="57">
        <f t="shared" ref="RF1316:RH1316" si="2585">SUM(RF1317:RF1323)</f>
        <v>72591</v>
      </c>
      <c r="RG1316" s="57">
        <f t="shared" si="2585"/>
        <v>72591</v>
      </c>
      <c r="RH1316" s="57">
        <f t="shared" si="2585"/>
        <v>72591</v>
      </c>
      <c r="RI1316" s="57">
        <f t="shared" si="2584"/>
        <v>346349.62</v>
      </c>
      <c r="RJ1316" s="57">
        <f t="shared" si="2584"/>
        <v>357548.36</v>
      </c>
      <c r="RK1316" s="57">
        <f t="shared" si="2584"/>
        <v>372325.72</v>
      </c>
      <c r="RL1316" s="57">
        <f t="shared" si="2584"/>
        <v>0</v>
      </c>
      <c r="RM1316" s="57">
        <f t="shared" si="2584"/>
        <v>0</v>
      </c>
      <c r="RN1316" s="57">
        <f t="shared" si="2584"/>
        <v>0</v>
      </c>
      <c r="RO1316" s="98" t="s">
        <v>216</v>
      </c>
      <c r="RP1316" s="98" t="s">
        <v>216</v>
      </c>
      <c r="RQ1316" s="98" t="s">
        <v>216</v>
      </c>
      <c r="RR1316" s="98" t="s">
        <v>216</v>
      </c>
      <c r="RS1316" s="98" t="s">
        <v>216</v>
      </c>
      <c r="RT1316" s="98" t="s">
        <v>216</v>
      </c>
      <c r="RU1316" s="57">
        <f t="shared" ref="RU1316:SI1316" si="2586">SUM(RU1317:RU1323)</f>
        <v>640799.99</v>
      </c>
      <c r="RV1316" s="57">
        <f t="shared" si="2586"/>
        <v>661500</v>
      </c>
      <c r="RW1316" s="57">
        <f t="shared" si="2586"/>
        <v>688000</v>
      </c>
      <c r="RX1316" s="57">
        <f t="shared" si="2586"/>
        <v>0</v>
      </c>
      <c r="RY1316" s="57">
        <f t="shared" si="2586"/>
        <v>0</v>
      </c>
      <c r="RZ1316" s="57">
        <f t="shared" si="2586"/>
        <v>0</v>
      </c>
      <c r="SA1316" s="57">
        <f t="shared" ref="SA1316:SC1316" si="2587">SUM(SA1317:SA1323)</f>
        <v>6458</v>
      </c>
      <c r="SB1316" s="57">
        <f t="shared" si="2587"/>
        <v>6458</v>
      </c>
      <c r="SC1316" s="57">
        <f t="shared" si="2587"/>
        <v>6458</v>
      </c>
      <c r="SD1316" s="57">
        <f t="shared" si="2586"/>
        <v>31437.53</v>
      </c>
      <c r="SE1316" s="57">
        <f t="shared" si="2586"/>
        <v>32455.1</v>
      </c>
      <c r="SF1316" s="57">
        <f t="shared" si="2586"/>
        <v>33778.25</v>
      </c>
      <c r="SG1316" s="57">
        <f t="shared" si="2586"/>
        <v>0</v>
      </c>
      <c r="SH1316" s="57">
        <f t="shared" si="2586"/>
        <v>0</v>
      </c>
      <c r="SI1316" s="57">
        <f t="shared" si="2586"/>
        <v>0</v>
      </c>
      <c r="SJ1316" s="98" t="s">
        <v>216</v>
      </c>
      <c r="SK1316" s="98" t="s">
        <v>216</v>
      </c>
      <c r="SL1316" s="98" t="s">
        <v>216</v>
      </c>
      <c r="SM1316" s="98" t="s">
        <v>216</v>
      </c>
      <c r="SN1316" s="98" t="s">
        <v>216</v>
      </c>
      <c r="SO1316" s="98" t="s">
        <v>216</v>
      </c>
      <c r="SP1316" s="57">
        <f t="shared" ref="SP1316:TD1316" si="2588">SUM(SP1317:SP1323)</f>
        <v>59000</v>
      </c>
      <c r="SQ1316" s="57">
        <f t="shared" si="2588"/>
        <v>60900</v>
      </c>
      <c r="SR1316" s="57">
        <f t="shared" si="2588"/>
        <v>63400</v>
      </c>
      <c r="SS1316" s="57">
        <f t="shared" si="2588"/>
        <v>0</v>
      </c>
      <c r="ST1316" s="57">
        <f t="shared" si="2588"/>
        <v>0</v>
      </c>
      <c r="SU1316" s="57">
        <f t="shared" si="2588"/>
        <v>0</v>
      </c>
      <c r="SV1316" s="57">
        <f t="shared" ref="SV1316:SX1316" si="2589">SUM(SV1317:SV1323)</f>
        <v>0</v>
      </c>
      <c r="SW1316" s="57">
        <f t="shared" si="2589"/>
        <v>0</v>
      </c>
      <c r="SX1316" s="57">
        <f t="shared" si="2589"/>
        <v>0</v>
      </c>
      <c r="SY1316" s="57">
        <f t="shared" si="2588"/>
        <v>0</v>
      </c>
      <c r="SZ1316" s="57">
        <f t="shared" si="2588"/>
        <v>0</v>
      </c>
      <c r="TA1316" s="57">
        <f t="shared" si="2588"/>
        <v>0</v>
      </c>
      <c r="TB1316" s="57">
        <f t="shared" si="2588"/>
        <v>0</v>
      </c>
      <c r="TC1316" s="57">
        <f t="shared" si="2588"/>
        <v>0</v>
      </c>
      <c r="TD1316" s="57">
        <f t="shared" si="2588"/>
        <v>0</v>
      </c>
      <c r="TE1316" s="98" t="s">
        <v>216</v>
      </c>
      <c r="TF1316" s="98" t="s">
        <v>216</v>
      </c>
      <c r="TG1316" s="98" t="s">
        <v>216</v>
      </c>
      <c r="TH1316" s="98" t="s">
        <v>216</v>
      </c>
      <c r="TI1316" s="98" t="s">
        <v>216</v>
      </c>
      <c r="TJ1316" s="98" t="s">
        <v>216</v>
      </c>
      <c r="TK1316" s="57">
        <f t="shared" ref="TK1316:TY1316" si="2590">SUM(TK1317:TK1323)</f>
        <v>0</v>
      </c>
      <c r="TL1316" s="57">
        <f t="shared" si="2590"/>
        <v>0</v>
      </c>
      <c r="TM1316" s="57">
        <f t="shared" si="2590"/>
        <v>0</v>
      </c>
      <c r="TN1316" s="57">
        <f t="shared" si="2590"/>
        <v>0</v>
      </c>
      <c r="TO1316" s="57">
        <f t="shared" si="2590"/>
        <v>0</v>
      </c>
      <c r="TP1316" s="57">
        <f t="shared" si="2590"/>
        <v>0</v>
      </c>
      <c r="TQ1316" s="57">
        <f t="shared" ref="TQ1316:TS1316" si="2591">SUM(TQ1317:TQ1323)</f>
        <v>108675</v>
      </c>
      <c r="TR1316" s="57">
        <f t="shared" si="2591"/>
        <v>108675</v>
      </c>
      <c r="TS1316" s="57">
        <f t="shared" si="2591"/>
        <v>108675</v>
      </c>
      <c r="TT1316" s="57">
        <f t="shared" si="2590"/>
        <v>409893.75</v>
      </c>
      <c r="TU1316" s="57">
        <f t="shared" si="2590"/>
        <v>423076.5</v>
      </c>
      <c r="TV1316" s="57">
        <f t="shared" si="2590"/>
        <v>440795.25</v>
      </c>
      <c r="TW1316" s="57">
        <f t="shared" si="2590"/>
        <v>0</v>
      </c>
      <c r="TX1316" s="57">
        <f t="shared" si="2590"/>
        <v>0</v>
      </c>
      <c r="TY1316" s="57">
        <f t="shared" si="2590"/>
        <v>0</v>
      </c>
      <c r="TZ1316" s="98" t="s">
        <v>216</v>
      </c>
      <c r="UA1316" s="98" t="s">
        <v>216</v>
      </c>
      <c r="UB1316" s="98" t="s">
        <v>216</v>
      </c>
      <c r="UC1316" s="98" t="s">
        <v>216</v>
      </c>
      <c r="UD1316" s="98" t="s">
        <v>216</v>
      </c>
      <c r="UE1316" s="98" t="s">
        <v>216</v>
      </c>
      <c r="UF1316" s="57">
        <f t="shared" ref="UF1316:UT1316" si="2592">SUM(UF1317:UF1323)</f>
        <v>175800</v>
      </c>
      <c r="UG1316" s="57">
        <f t="shared" si="2592"/>
        <v>181400</v>
      </c>
      <c r="UH1316" s="57">
        <f t="shared" si="2592"/>
        <v>188700</v>
      </c>
      <c r="UI1316" s="57">
        <f t="shared" si="2592"/>
        <v>0</v>
      </c>
      <c r="UJ1316" s="57">
        <f t="shared" si="2592"/>
        <v>0</v>
      </c>
      <c r="UK1316" s="57">
        <f t="shared" si="2592"/>
        <v>0</v>
      </c>
      <c r="UL1316" s="57">
        <f t="shared" ref="UL1316:UN1316" si="2593">SUM(UL1317:UL1323)</f>
        <v>232125</v>
      </c>
      <c r="UM1316" s="57">
        <f t="shared" si="2593"/>
        <v>232125</v>
      </c>
      <c r="UN1316" s="57">
        <f t="shared" si="2593"/>
        <v>232125</v>
      </c>
      <c r="UO1316" s="57">
        <f t="shared" si="2592"/>
        <v>1234385.27</v>
      </c>
      <c r="UP1316" s="57">
        <f t="shared" si="2592"/>
        <v>1274537.3799999999</v>
      </c>
      <c r="UQ1316" s="57">
        <f t="shared" si="2592"/>
        <v>1326691.07</v>
      </c>
      <c r="UR1316" s="57">
        <f t="shared" si="2592"/>
        <v>0</v>
      </c>
      <c r="US1316" s="57">
        <f t="shared" si="2592"/>
        <v>0</v>
      </c>
      <c r="UT1316" s="57">
        <f t="shared" si="2592"/>
        <v>0</v>
      </c>
      <c r="UU1316" s="98" t="s">
        <v>216</v>
      </c>
      <c r="UV1316" s="98" t="s">
        <v>216</v>
      </c>
      <c r="UW1316" s="98" t="s">
        <v>216</v>
      </c>
      <c r="UX1316" s="98" t="s">
        <v>216</v>
      </c>
      <c r="UY1316" s="98" t="s">
        <v>216</v>
      </c>
      <c r="UZ1316" s="98" t="s">
        <v>216</v>
      </c>
      <c r="VA1316" s="57">
        <f t="shared" ref="VA1316:VO1316" si="2594">SUM(VA1317:VA1323)</f>
        <v>624699.99</v>
      </c>
      <c r="VB1316" s="57">
        <f t="shared" si="2594"/>
        <v>644900</v>
      </c>
      <c r="VC1316" s="57">
        <f t="shared" si="2594"/>
        <v>670800</v>
      </c>
      <c r="VD1316" s="57">
        <f t="shared" si="2594"/>
        <v>0</v>
      </c>
      <c r="VE1316" s="57">
        <f t="shared" si="2594"/>
        <v>0</v>
      </c>
      <c r="VF1316" s="57">
        <f t="shared" si="2594"/>
        <v>0</v>
      </c>
      <c r="VG1316" s="57">
        <f t="shared" ref="VG1316:VI1316" si="2595">SUM(VG1317:VG1323)</f>
        <v>27300</v>
      </c>
      <c r="VH1316" s="57">
        <f t="shared" si="2595"/>
        <v>27300</v>
      </c>
      <c r="VI1316" s="57">
        <f t="shared" si="2595"/>
        <v>27300</v>
      </c>
      <c r="VJ1316" s="57">
        <f t="shared" si="2594"/>
        <v>200928</v>
      </c>
      <c r="VK1316" s="57">
        <f t="shared" si="2594"/>
        <v>207480</v>
      </c>
      <c r="VL1316" s="57">
        <f t="shared" si="2594"/>
        <v>215670</v>
      </c>
      <c r="VM1316" s="57">
        <f t="shared" si="2594"/>
        <v>0</v>
      </c>
      <c r="VN1316" s="57">
        <f t="shared" si="2594"/>
        <v>0</v>
      </c>
      <c r="VO1316" s="57">
        <f t="shared" si="2594"/>
        <v>0</v>
      </c>
      <c r="VP1316" s="98" t="s">
        <v>216</v>
      </c>
      <c r="VQ1316" s="98" t="s">
        <v>216</v>
      </c>
      <c r="VR1316" s="98" t="s">
        <v>216</v>
      </c>
      <c r="VS1316" s="98" t="s">
        <v>216</v>
      </c>
      <c r="VT1316" s="98" t="s">
        <v>216</v>
      </c>
      <c r="VU1316" s="98" t="s">
        <v>216</v>
      </c>
      <c r="VV1316" s="57">
        <f t="shared" ref="VV1316:WJ1316" si="2596">SUM(VV1317:VV1323)</f>
        <v>97500</v>
      </c>
      <c r="VW1316" s="57">
        <f t="shared" si="2596"/>
        <v>100800</v>
      </c>
      <c r="VX1316" s="57">
        <f t="shared" si="2596"/>
        <v>104600</v>
      </c>
      <c r="VY1316" s="57">
        <f t="shared" si="2596"/>
        <v>0</v>
      </c>
      <c r="VZ1316" s="57">
        <f t="shared" si="2596"/>
        <v>0</v>
      </c>
      <c r="WA1316" s="57">
        <f t="shared" si="2596"/>
        <v>0</v>
      </c>
      <c r="WB1316" s="57">
        <f t="shared" ref="WB1316:WD1316" si="2597">SUM(WB1317:WB1323)</f>
        <v>0</v>
      </c>
      <c r="WC1316" s="57">
        <f t="shared" si="2597"/>
        <v>0</v>
      </c>
      <c r="WD1316" s="57">
        <f t="shared" si="2597"/>
        <v>0</v>
      </c>
      <c r="WE1316" s="57">
        <f t="shared" si="2596"/>
        <v>0</v>
      </c>
      <c r="WF1316" s="57">
        <f t="shared" si="2596"/>
        <v>0</v>
      </c>
      <c r="WG1316" s="57">
        <f t="shared" si="2596"/>
        <v>0</v>
      </c>
      <c r="WH1316" s="57">
        <f t="shared" si="2596"/>
        <v>0</v>
      </c>
      <c r="WI1316" s="57">
        <f t="shared" si="2596"/>
        <v>0</v>
      </c>
      <c r="WJ1316" s="57">
        <f t="shared" si="2596"/>
        <v>0</v>
      </c>
      <c r="WK1316" s="98" t="s">
        <v>216</v>
      </c>
      <c r="WL1316" s="98" t="s">
        <v>216</v>
      </c>
      <c r="WM1316" s="98" t="s">
        <v>216</v>
      </c>
      <c r="WN1316" s="98" t="s">
        <v>216</v>
      </c>
      <c r="WO1316" s="98" t="s">
        <v>216</v>
      </c>
      <c r="WP1316" s="98" t="s">
        <v>216</v>
      </c>
      <c r="WQ1316" s="57">
        <f t="shared" ref="WQ1316:XE1316" si="2598">SUM(WQ1317:WQ1323)</f>
        <v>0</v>
      </c>
      <c r="WR1316" s="57">
        <f t="shared" si="2598"/>
        <v>0</v>
      </c>
      <c r="WS1316" s="57">
        <f t="shared" si="2598"/>
        <v>0</v>
      </c>
      <c r="WT1316" s="57">
        <f t="shared" si="2598"/>
        <v>0</v>
      </c>
      <c r="WU1316" s="57">
        <f t="shared" si="2598"/>
        <v>0</v>
      </c>
      <c r="WV1316" s="57">
        <f t="shared" si="2598"/>
        <v>0</v>
      </c>
      <c r="WW1316" s="57">
        <f t="shared" ref="WW1316:WY1316" si="2599">SUM(WW1317:WW1323)</f>
        <v>0</v>
      </c>
      <c r="WX1316" s="57">
        <f t="shared" si="2599"/>
        <v>0</v>
      </c>
      <c r="WY1316" s="57">
        <f t="shared" si="2599"/>
        <v>0</v>
      </c>
      <c r="WZ1316" s="57">
        <f t="shared" si="2598"/>
        <v>0</v>
      </c>
      <c r="XA1316" s="57">
        <f t="shared" si="2598"/>
        <v>0</v>
      </c>
      <c r="XB1316" s="57">
        <f t="shared" si="2598"/>
        <v>0</v>
      </c>
      <c r="XC1316" s="57">
        <f t="shared" si="2598"/>
        <v>0</v>
      </c>
      <c r="XD1316" s="57">
        <f t="shared" si="2598"/>
        <v>0</v>
      </c>
      <c r="XE1316" s="57">
        <f t="shared" si="2598"/>
        <v>0</v>
      </c>
      <c r="XF1316" s="98" t="s">
        <v>216</v>
      </c>
      <c r="XG1316" s="98" t="s">
        <v>216</v>
      </c>
      <c r="XH1316" s="98" t="s">
        <v>216</v>
      </c>
      <c r="XI1316" s="98" t="s">
        <v>216</v>
      </c>
      <c r="XJ1316" s="98" t="s">
        <v>216</v>
      </c>
      <c r="XK1316" s="98" t="s">
        <v>216</v>
      </c>
      <c r="XL1316" s="57">
        <f t="shared" ref="XL1316:XZ1316" si="2600">SUM(XL1317:XL1323)</f>
        <v>0</v>
      </c>
      <c r="XM1316" s="57">
        <f t="shared" si="2600"/>
        <v>0</v>
      </c>
      <c r="XN1316" s="57">
        <f t="shared" si="2600"/>
        <v>0</v>
      </c>
      <c r="XO1316" s="57">
        <f t="shared" si="2600"/>
        <v>0</v>
      </c>
      <c r="XP1316" s="57">
        <f t="shared" si="2600"/>
        <v>0</v>
      </c>
      <c r="XQ1316" s="57">
        <f t="shared" si="2600"/>
        <v>0</v>
      </c>
      <c r="XR1316" s="57">
        <f t="shared" si="2600"/>
        <v>0</v>
      </c>
      <c r="XS1316" s="57">
        <f t="shared" si="2600"/>
        <v>0</v>
      </c>
      <c r="XT1316" s="57">
        <f t="shared" si="2600"/>
        <v>0</v>
      </c>
      <c r="XU1316" s="57">
        <f t="shared" si="2600"/>
        <v>0</v>
      </c>
      <c r="XV1316" s="57">
        <f t="shared" si="2600"/>
        <v>0</v>
      </c>
      <c r="XW1316" s="57">
        <f t="shared" si="2600"/>
        <v>0</v>
      </c>
      <c r="XX1316" s="57">
        <f t="shared" si="2600"/>
        <v>0</v>
      </c>
      <c r="XY1316" s="57">
        <f t="shared" si="2600"/>
        <v>0</v>
      </c>
      <c r="XZ1316" s="57">
        <f t="shared" si="2600"/>
        <v>0</v>
      </c>
      <c r="YA1316" s="98" t="s">
        <v>216</v>
      </c>
      <c r="YB1316" s="98" t="s">
        <v>216</v>
      </c>
      <c r="YC1316" s="98" t="s">
        <v>216</v>
      </c>
      <c r="YD1316" s="98" t="s">
        <v>216</v>
      </c>
      <c r="YE1316" s="98" t="s">
        <v>216</v>
      </c>
      <c r="YF1316" s="98" t="s">
        <v>216</v>
      </c>
      <c r="YG1316" s="57">
        <f t="shared" ref="YG1316:YU1316" si="2601">SUM(YG1317:YG1323)</f>
        <v>0</v>
      </c>
      <c r="YH1316" s="57">
        <f t="shared" si="2601"/>
        <v>0</v>
      </c>
      <c r="YI1316" s="57">
        <f t="shared" si="2601"/>
        <v>0</v>
      </c>
      <c r="YJ1316" s="57">
        <f t="shared" si="2601"/>
        <v>0</v>
      </c>
      <c r="YK1316" s="57">
        <f t="shared" si="2601"/>
        <v>0</v>
      </c>
      <c r="YL1316" s="57">
        <f t="shared" si="2601"/>
        <v>0</v>
      </c>
      <c r="YM1316" s="57">
        <f>SUM(YM1317:YM1323)</f>
        <v>1076266</v>
      </c>
      <c r="YN1316" s="57">
        <f t="shared" ref="YN1316:YO1316" si="2602">SUM(YN1317:YN1323)</f>
        <v>1076266</v>
      </c>
      <c r="YO1316" s="57">
        <f t="shared" si="2602"/>
        <v>1076266</v>
      </c>
      <c r="YP1316" s="57">
        <f t="shared" si="2601"/>
        <v>5676103.9100000001</v>
      </c>
      <c r="YQ1316" s="57">
        <f t="shared" si="2601"/>
        <v>5859606.0800000001</v>
      </c>
      <c r="YR1316" s="57">
        <f t="shared" si="2601"/>
        <v>6100193.5800000001</v>
      </c>
      <c r="YS1316" s="57">
        <f t="shared" si="2601"/>
        <v>0</v>
      </c>
      <c r="YT1316" s="57">
        <f t="shared" si="2601"/>
        <v>0</v>
      </c>
      <c r="YU1316" s="57">
        <f t="shared" si="2601"/>
        <v>0</v>
      </c>
      <c r="YV1316" s="98" t="s">
        <v>216</v>
      </c>
      <c r="YW1316" s="98" t="s">
        <v>216</v>
      </c>
      <c r="YX1316" s="98" t="s">
        <v>216</v>
      </c>
      <c r="YY1316" s="98" t="s">
        <v>216</v>
      </c>
      <c r="YZ1316" s="98" t="s">
        <v>216</v>
      </c>
      <c r="ZA1316" s="98" t="s">
        <v>216</v>
      </c>
      <c r="ZB1316" s="57">
        <f t="shared" ref="ZB1316:ZG1316" si="2603">SUM(ZB1317:ZB1323)</f>
        <v>5679500</v>
      </c>
      <c r="ZC1316" s="57">
        <f t="shared" si="2603"/>
        <v>5862699.9900000002</v>
      </c>
      <c r="ZD1316" s="57">
        <f t="shared" si="2603"/>
        <v>6097599.9900000002</v>
      </c>
      <c r="ZE1316" s="57">
        <f t="shared" si="2603"/>
        <v>0</v>
      </c>
      <c r="ZF1316" s="57">
        <f t="shared" si="2603"/>
        <v>0</v>
      </c>
      <c r="ZG1316" s="57">
        <f t="shared" si="2603"/>
        <v>0</v>
      </c>
    </row>
    <row r="1317" spans="1:683">
      <c r="A1317" s="8" t="s">
        <v>109</v>
      </c>
      <c r="B1317" s="87" t="s">
        <v>161</v>
      </c>
      <c r="C1317" s="5"/>
      <c r="D1317" s="160"/>
      <c r="E1317" s="76"/>
      <c r="F1317" s="38">
        <f t="shared" ref="F1317:H1319" si="2604">F70</f>
        <v>10.82</v>
      </c>
      <c r="G1317" s="38">
        <f t="shared" si="2604"/>
        <v>11.17</v>
      </c>
      <c r="H1317" s="38">
        <f t="shared" si="2604"/>
        <v>11.62</v>
      </c>
      <c r="I1317" s="25"/>
      <c r="J1317" s="25"/>
      <c r="K1317" s="25"/>
      <c r="L1317" s="30"/>
      <c r="M1317" s="30"/>
      <c r="N1317" s="30"/>
      <c r="O1317" s="25">
        <f t="shared" ref="O1317:O1323" si="2605">$F1317*L1317</f>
        <v>0</v>
      </c>
      <c r="P1317" s="25">
        <f t="shared" ref="P1317:P1323" si="2606">$G1317*M1317</f>
        <v>0</v>
      </c>
      <c r="Q1317" s="25">
        <f t="shared" ref="Q1317:Q1323" si="2607">$H1317*N1317</f>
        <v>0</v>
      </c>
      <c r="R1317" s="25">
        <f t="shared" ref="R1317:R1323" si="2608">$I1317*L1317</f>
        <v>0</v>
      </c>
      <c r="S1317" s="25">
        <f t="shared" ref="S1317:S1323" si="2609">$J1317*M1317</f>
        <v>0</v>
      </c>
      <c r="T1317" s="25">
        <f t="shared" ref="T1317:T1323" si="2610">$K1317*N1317</f>
        <v>0</v>
      </c>
      <c r="U1317" s="157">
        <f>$F1317*U$1326</f>
        <v>50.7005678015</v>
      </c>
      <c r="V1317" s="157">
        <f>$G1317*V$1326</f>
        <v>52.337376163099997</v>
      </c>
      <c r="W1317" s="157">
        <f>$H1317*W$1326</f>
        <v>54.428091472399998</v>
      </c>
      <c r="X1317" s="157">
        <f>$I1317*X$1326</f>
        <v>0</v>
      </c>
      <c r="Y1317" s="157">
        <f>$J1317*Y$1326</f>
        <v>0</v>
      </c>
      <c r="Z1317" s="157">
        <f>$K1317*Z$1326</f>
        <v>0</v>
      </c>
      <c r="AA1317" s="25">
        <f t="shared" ref="AA1317:AC1323" si="2611">L1317*U1317</f>
        <v>0</v>
      </c>
      <c r="AB1317" s="25">
        <f t="shared" si="2611"/>
        <v>0</v>
      </c>
      <c r="AC1317" s="25">
        <f t="shared" si="2611"/>
        <v>0</v>
      </c>
      <c r="AD1317" s="25">
        <f t="shared" ref="AD1317:AF1323" si="2612">L1317*X1317</f>
        <v>0</v>
      </c>
      <c r="AE1317" s="25">
        <f t="shared" si="2612"/>
        <v>0</v>
      </c>
      <c r="AF1317" s="25">
        <f t="shared" si="2612"/>
        <v>0</v>
      </c>
      <c r="AG1317" s="30">
        <v>1995</v>
      </c>
      <c r="AH1317" s="30">
        <v>1995</v>
      </c>
      <c r="AI1317" s="30">
        <v>1995</v>
      </c>
      <c r="AJ1317" s="25">
        <f t="shared" ref="AJ1317:AJ1323" si="2613">$F1317*AG1317</f>
        <v>21585.9</v>
      </c>
      <c r="AK1317" s="25">
        <f t="shared" ref="AK1317:AK1323" si="2614">$G1317*AH1317</f>
        <v>22284.15</v>
      </c>
      <c r="AL1317" s="25">
        <f t="shared" ref="AL1317:AL1323" si="2615">$H1317*AI1317</f>
        <v>23181.9</v>
      </c>
      <c r="AM1317" s="25">
        <f t="shared" ref="AM1317:AM1323" si="2616">$I1317*AG1317</f>
        <v>0</v>
      </c>
      <c r="AN1317" s="25">
        <f t="shared" ref="AN1317:AN1323" si="2617">$J1317*AH1317</f>
        <v>0</v>
      </c>
      <c r="AO1317" s="25">
        <f t="shared" ref="AO1317:AO1323" si="2618">$K1317*AI1317</f>
        <v>0</v>
      </c>
      <c r="AP1317" s="157">
        <f>$F1317*AP$1326</f>
        <v>20.204591497900001</v>
      </c>
      <c r="AQ1317" s="157">
        <f>$G1317*AQ$1326</f>
        <v>20.854792401499999</v>
      </c>
      <c r="AR1317" s="157">
        <f>$H1317*AR$1326</f>
        <v>21.692145631599999</v>
      </c>
      <c r="AS1317" s="157">
        <f>$I1317*AS$1326</f>
        <v>0</v>
      </c>
      <c r="AT1317" s="157">
        <f>$J1317*AT$1326</f>
        <v>0</v>
      </c>
      <c r="AU1317" s="157">
        <f>$K1317*AU$1326</f>
        <v>0</v>
      </c>
      <c r="AV1317" s="25">
        <f t="shared" ref="AV1317:AX1323" si="2619">AG1317*AP1317</f>
        <v>40308.160000000003</v>
      </c>
      <c r="AW1317" s="25">
        <f t="shared" si="2619"/>
        <v>41605.31</v>
      </c>
      <c r="AX1317" s="25">
        <f t="shared" si="2619"/>
        <v>43275.83</v>
      </c>
      <c r="AY1317" s="25">
        <f t="shared" ref="AY1317:BA1323" si="2620">AG1317*AS1317</f>
        <v>0</v>
      </c>
      <c r="AZ1317" s="25">
        <f t="shared" si="2620"/>
        <v>0</v>
      </c>
      <c r="BA1317" s="25">
        <f t="shared" si="2620"/>
        <v>0</v>
      </c>
      <c r="BB1317" s="30"/>
      <c r="BC1317" s="30"/>
      <c r="BD1317" s="30"/>
      <c r="BE1317" s="25">
        <f t="shared" ref="BE1317:BE1323" si="2621">$F1317*BB1317</f>
        <v>0</v>
      </c>
      <c r="BF1317" s="25">
        <f t="shared" ref="BF1317:BF1323" si="2622">$G1317*BC1317</f>
        <v>0</v>
      </c>
      <c r="BG1317" s="25">
        <f t="shared" ref="BG1317:BG1323" si="2623">$H1317*BD1317</f>
        <v>0</v>
      </c>
      <c r="BH1317" s="25">
        <f t="shared" ref="BH1317:BH1323" si="2624">$I1317*BB1317</f>
        <v>0</v>
      </c>
      <c r="BI1317" s="25">
        <f t="shared" ref="BI1317:BI1323" si="2625">$J1317*BC1317</f>
        <v>0</v>
      </c>
      <c r="BJ1317" s="25">
        <f t="shared" ref="BJ1317:BJ1323" si="2626">$K1317*BD1317</f>
        <v>0</v>
      </c>
      <c r="BK1317" s="157">
        <f>$F1317*BK$1326</f>
        <v>7.6839154070999998</v>
      </c>
      <c r="BL1317" s="157">
        <f>$G1317*BL$1326</f>
        <v>7.9346823562999997</v>
      </c>
      <c r="BM1317" s="157">
        <f>$H1317*BM$1326</f>
        <v>8.2426896523999993</v>
      </c>
      <c r="BN1317" s="157">
        <f>$I1317*BN$1326</f>
        <v>0</v>
      </c>
      <c r="BO1317" s="157">
        <f>$J1317*BO$1326</f>
        <v>0</v>
      </c>
      <c r="BP1317" s="157">
        <f>$K1317*BP$1326</f>
        <v>0</v>
      </c>
      <c r="BQ1317" s="25">
        <f t="shared" ref="BQ1317:BS1323" si="2627">BB1317*BK1317</f>
        <v>0</v>
      </c>
      <c r="BR1317" s="25">
        <f t="shared" si="2627"/>
        <v>0</v>
      </c>
      <c r="BS1317" s="25">
        <f t="shared" si="2627"/>
        <v>0</v>
      </c>
      <c r="BT1317" s="25">
        <f t="shared" ref="BT1317:BV1323" si="2628">BB1317*BN1317</f>
        <v>0</v>
      </c>
      <c r="BU1317" s="25">
        <f t="shared" si="2628"/>
        <v>0</v>
      </c>
      <c r="BV1317" s="25">
        <f t="shared" si="2628"/>
        <v>0</v>
      </c>
      <c r="BW1317" s="30"/>
      <c r="BX1317" s="30"/>
      <c r="BY1317" s="30"/>
      <c r="BZ1317" s="25">
        <f t="shared" ref="BZ1317:BZ1323" si="2629">$F1317*BW1317</f>
        <v>0</v>
      </c>
      <c r="CA1317" s="25">
        <f t="shared" ref="CA1317:CA1323" si="2630">$G1317*BX1317</f>
        <v>0</v>
      </c>
      <c r="CB1317" s="25">
        <f t="shared" ref="CB1317:CB1323" si="2631">$H1317*BY1317</f>
        <v>0</v>
      </c>
      <c r="CC1317" s="25">
        <f t="shared" ref="CC1317:CC1323" si="2632">$I1317*BW1317</f>
        <v>0</v>
      </c>
      <c r="CD1317" s="25">
        <f t="shared" ref="CD1317:CD1323" si="2633">$J1317*BX1317</f>
        <v>0</v>
      </c>
      <c r="CE1317" s="25">
        <f t="shared" ref="CE1317:CE1323" si="2634">$K1317*BY1317</f>
        <v>0</v>
      </c>
      <c r="CF1317" s="157">
        <f>$F1317*CF$1326</f>
        <v>46.422039065</v>
      </c>
      <c r="CG1317" s="157">
        <f>$G1317*CG$1326</f>
        <v>47.834208032399999</v>
      </c>
      <c r="CH1317" s="157">
        <f>$H1317*CH$1326</f>
        <v>49.738970588500003</v>
      </c>
      <c r="CI1317" s="157">
        <f>$I1317*CI$1326</f>
        <v>0</v>
      </c>
      <c r="CJ1317" s="157">
        <f>$J1317*CJ$1326</f>
        <v>0</v>
      </c>
      <c r="CK1317" s="157">
        <f>$K1317*CK$1326</f>
        <v>0</v>
      </c>
      <c r="CL1317" s="25">
        <f t="shared" ref="CL1317:CN1323" si="2635">BW1317*CF1317</f>
        <v>0</v>
      </c>
      <c r="CM1317" s="25">
        <f t="shared" si="2635"/>
        <v>0</v>
      </c>
      <c r="CN1317" s="25">
        <f t="shared" si="2635"/>
        <v>0</v>
      </c>
      <c r="CO1317" s="25">
        <f t="shared" ref="CO1317:CQ1323" si="2636">BW1317*CI1317</f>
        <v>0</v>
      </c>
      <c r="CP1317" s="25">
        <f t="shared" si="2636"/>
        <v>0</v>
      </c>
      <c r="CQ1317" s="25">
        <f t="shared" si="2636"/>
        <v>0</v>
      </c>
      <c r="CR1317" s="30">
        <v>2240</v>
      </c>
      <c r="CS1317" s="30">
        <v>2240</v>
      </c>
      <c r="CT1317" s="30">
        <v>2240</v>
      </c>
      <c r="CU1317" s="25">
        <f t="shared" ref="CU1317:CU1323" si="2637">$F1317*CR1317</f>
        <v>24236.799999999999</v>
      </c>
      <c r="CV1317" s="25">
        <f t="shared" ref="CV1317:CV1323" si="2638">$G1317*CS1317</f>
        <v>25020.799999999999</v>
      </c>
      <c r="CW1317" s="25">
        <f t="shared" ref="CW1317:CW1323" si="2639">$H1317*CT1317</f>
        <v>26028.799999999999</v>
      </c>
      <c r="CX1317" s="25">
        <f t="shared" ref="CX1317:CX1323" si="2640">$I1317*CR1317</f>
        <v>0</v>
      </c>
      <c r="CY1317" s="25">
        <f t="shared" ref="CY1317:CY1323" si="2641">$J1317*CS1317</f>
        <v>0</v>
      </c>
      <c r="CZ1317" s="25">
        <f t="shared" ref="CZ1317:CZ1323" si="2642">$K1317*CT1317</f>
        <v>0</v>
      </c>
      <c r="DA1317" s="157">
        <f>$F1317*DA$1326</f>
        <v>9.2247404880000001</v>
      </c>
      <c r="DB1317" s="157">
        <f>$G1317*DB$1326</f>
        <v>9.5229650929999998</v>
      </c>
      <c r="DC1317" s="157">
        <f>$H1317*DC$1326</f>
        <v>9.8992079592</v>
      </c>
      <c r="DD1317" s="157">
        <f>$I1317*DD$1326</f>
        <v>0</v>
      </c>
      <c r="DE1317" s="157">
        <f>$J1317*DE$1326</f>
        <v>0</v>
      </c>
      <c r="DF1317" s="157">
        <f>$K1317*DF$1326</f>
        <v>0</v>
      </c>
      <c r="DG1317" s="25">
        <f t="shared" ref="DG1317:DI1323" si="2643">CR1317*DA1317</f>
        <v>20663.419999999998</v>
      </c>
      <c r="DH1317" s="25">
        <f t="shared" si="2643"/>
        <v>21331.439999999999</v>
      </c>
      <c r="DI1317" s="25">
        <f t="shared" si="2643"/>
        <v>22174.23</v>
      </c>
      <c r="DJ1317" s="25">
        <f t="shared" ref="DJ1317:DL1323" si="2644">CR1317*DD1317</f>
        <v>0</v>
      </c>
      <c r="DK1317" s="25">
        <f t="shared" si="2644"/>
        <v>0</v>
      </c>
      <c r="DL1317" s="25">
        <f t="shared" si="2644"/>
        <v>0</v>
      </c>
      <c r="DM1317" s="30"/>
      <c r="DN1317" s="30"/>
      <c r="DO1317" s="30"/>
      <c r="DP1317" s="25">
        <f t="shared" ref="DP1317:DP1323" si="2645">$F1317*DM1317</f>
        <v>0</v>
      </c>
      <c r="DQ1317" s="25">
        <f t="shared" ref="DQ1317:DQ1323" si="2646">$G1317*DN1317</f>
        <v>0</v>
      </c>
      <c r="DR1317" s="25">
        <f t="shared" ref="DR1317:DR1323" si="2647">$H1317*DO1317</f>
        <v>0</v>
      </c>
      <c r="DS1317" s="25">
        <f t="shared" ref="DS1317:DS1323" si="2648">$I1317*DM1317</f>
        <v>0</v>
      </c>
      <c r="DT1317" s="25">
        <f t="shared" ref="DT1317:DT1323" si="2649">$J1317*DN1317</f>
        <v>0</v>
      </c>
      <c r="DU1317" s="25">
        <f t="shared" ref="DU1317:DU1323" si="2650">$K1317*DO1317</f>
        <v>0</v>
      </c>
      <c r="DV1317" s="157">
        <f>$F1317*DV$1326</f>
        <v>0</v>
      </c>
      <c r="DW1317" s="157">
        <f>$G1317*DW$1326</f>
        <v>0</v>
      </c>
      <c r="DX1317" s="157">
        <f>$H1317*DX$1326</f>
        <v>0</v>
      </c>
      <c r="DY1317" s="157">
        <f>$I1317*DY$1326</f>
        <v>0</v>
      </c>
      <c r="DZ1317" s="157">
        <f>$J1317*DZ$1326</f>
        <v>0</v>
      </c>
      <c r="EA1317" s="157">
        <f>$K1317*EA$1326</f>
        <v>0</v>
      </c>
      <c r="EB1317" s="25">
        <f t="shared" ref="EB1317:ED1323" si="2651">DM1317*DV1317</f>
        <v>0</v>
      </c>
      <c r="EC1317" s="25">
        <f t="shared" si="2651"/>
        <v>0</v>
      </c>
      <c r="ED1317" s="25">
        <f t="shared" si="2651"/>
        <v>0</v>
      </c>
      <c r="EE1317" s="25">
        <f t="shared" ref="EE1317:EG1323" si="2652">DM1317*DY1317</f>
        <v>0</v>
      </c>
      <c r="EF1317" s="25">
        <f t="shared" si="2652"/>
        <v>0</v>
      </c>
      <c r="EG1317" s="25">
        <f t="shared" si="2652"/>
        <v>0</v>
      </c>
      <c r="EH1317" s="30"/>
      <c r="EI1317" s="30"/>
      <c r="EJ1317" s="30"/>
      <c r="EK1317" s="25">
        <f t="shared" ref="EK1317:EK1323" si="2653">$F1317*EH1317</f>
        <v>0</v>
      </c>
      <c r="EL1317" s="25">
        <f t="shared" ref="EL1317:EL1323" si="2654">$G1317*EI1317</f>
        <v>0</v>
      </c>
      <c r="EM1317" s="25">
        <f t="shared" ref="EM1317:EM1323" si="2655">$H1317*EJ1317</f>
        <v>0</v>
      </c>
      <c r="EN1317" s="25">
        <f t="shared" ref="EN1317:EN1323" si="2656">$I1317*EH1317</f>
        <v>0</v>
      </c>
      <c r="EO1317" s="25">
        <f t="shared" ref="EO1317:EO1323" si="2657">$J1317*EI1317</f>
        <v>0</v>
      </c>
      <c r="EP1317" s="25">
        <f t="shared" ref="EP1317:EP1323" si="2658">$K1317*EJ1317</f>
        <v>0</v>
      </c>
      <c r="EQ1317" s="157">
        <f>$F1317*EQ$1326</f>
        <v>0</v>
      </c>
      <c r="ER1317" s="157">
        <f>$G1317*ER$1326</f>
        <v>0</v>
      </c>
      <c r="ES1317" s="157">
        <f>$H1317*ES$1326</f>
        <v>0</v>
      </c>
      <c r="ET1317" s="157">
        <f>$I1317*ET$1326</f>
        <v>0</v>
      </c>
      <c r="EU1317" s="157">
        <f>$J1317*EU$1326</f>
        <v>0</v>
      </c>
      <c r="EV1317" s="157">
        <f>$K1317*EV$1326</f>
        <v>0</v>
      </c>
      <c r="EW1317" s="25">
        <f t="shared" ref="EW1317:EY1323" si="2659">EH1317*EQ1317</f>
        <v>0</v>
      </c>
      <c r="EX1317" s="25">
        <f t="shared" si="2659"/>
        <v>0</v>
      </c>
      <c r="EY1317" s="25">
        <f t="shared" si="2659"/>
        <v>0</v>
      </c>
      <c r="EZ1317" s="25">
        <f t="shared" ref="EZ1317:FB1323" si="2660">EH1317*ET1317</f>
        <v>0</v>
      </c>
      <c r="FA1317" s="25">
        <f t="shared" si="2660"/>
        <v>0</v>
      </c>
      <c r="FB1317" s="25">
        <f t="shared" si="2660"/>
        <v>0</v>
      </c>
      <c r="FC1317" s="30">
        <v>2100</v>
      </c>
      <c r="FD1317" s="30">
        <v>2100</v>
      </c>
      <c r="FE1317" s="30">
        <v>2100</v>
      </c>
      <c r="FF1317" s="25">
        <f t="shared" ref="FF1317:FF1323" si="2661">$F1317*FC1317</f>
        <v>22722</v>
      </c>
      <c r="FG1317" s="25">
        <f t="shared" ref="FG1317:FG1323" si="2662">$G1317*FD1317</f>
        <v>23457</v>
      </c>
      <c r="FH1317" s="25">
        <f t="shared" ref="FH1317:FH1323" si="2663">$H1317*FE1317</f>
        <v>24402</v>
      </c>
      <c r="FI1317" s="25">
        <f t="shared" ref="FI1317:FI1323" si="2664">$I1317*FC1317</f>
        <v>0</v>
      </c>
      <c r="FJ1317" s="25">
        <f t="shared" ref="FJ1317:FJ1323" si="2665">$J1317*FD1317</f>
        <v>0</v>
      </c>
      <c r="FK1317" s="25">
        <f t="shared" ref="FK1317:FK1323" si="2666">$K1317*FE1317</f>
        <v>0</v>
      </c>
      <c r="FL1317" s="157">
        <f>$F1317*FL$1326</f>
        <v>6.4699435544000004</v>
      </c>
      <c r="FM1317" s="157">
        <f>$G1317*FM$1326</f>
        <v>6.6780296179</v>
      </c>
      <c r="FN1317" s="157">
        <f>$H1317*FN$1326</f>
        <v>6.9468747757999996</v>
      </c>
      <c r="FO1317" s="157">
        <f>$I1317*FO$1326</f>
        <v>0</v>
      </c>
      <c r="FP1317" s="157">
        <f>$J1317*FP$1326</f>
        <v>0</v>
      </c>
      <c r="FQ1317" s="157">
        <f>$K1317*FQ$1326</f>
        <v>0</v>
      </c>
      <c r="FR1317" s="25">
        <f t="shared" ref="FR1317:FT1323" si="2667">FC1317*FL1317</f>
        <v>13586.88</v>
      </c>
      <c r="FS1317" s="25">
        <f t="shared" si="2667"/>
        <v>14023.86</v>
      </c>
      <c r="FT1317" s="25">
        <f t="shared" si="2667"/>
        <v>14588.44</v>
      </c>
      <c r="FU1317" s="25">
        <f t="shared" ref="FU1317:FW1323" si="2668">FC1317*FO1317</f>
        <v>0</v>
      </c>
      <c r="FV1317" s="25">
        <f t="shared" si="2668"/>
        <v>0</v>
      </c>
      <c r="FW1317" s="25">
        <f t="shared" si="2668"/>
        <v>0</v>
      </c>
      <c r="FX1317" s="30">
        <v>6630</v>
      </c>
      <c r="FY1317" s="30">
        <v>6630</v>
      </c>
      <c r="FZ1317" s="30">
        <v>6630</v>
      </c>
      <c r="GA1317" s="25">
        <f t="shared" ref="GA1317:GA1323" si="2669">$F1317*FX1317</f>
        <v>71736.600000000006</v>
      </c>
      <c r="GB1317" s="25">
        <f t="shared" ref="GB1317:GB1323" si="2670">$G1317*FY1317</f>
        <v>74057.100000000006</v>
      </c>
      <c r="GC1317" s="25">
        <f t="shared" ref="GC1317:GC1323" si="2671">$H1317*FZ1317</f>
        <v>77040.600000000006</v>
      </c>
      <c r="GD1317" s="25">
        <f t="shared" ref="GD1317:GD1323" si="2672">$I1317*FX1317</f>
        <v>0</v>
      </c>
      <c r="GE1317" s="25">
        <f t="shared" ref="GE1317:GE1323" si="2673">$J1317*FY1317</f>
        <v>0</v>
      </c>
      <c r="GF1317" s="25">
        <f t="shared" ref="GF1317:GF1323" si="2674">$K1317*FZ1317</f>
        <v>0</v>
      </c>
      <c r="GG1317" s="157">
        <f>$F1317*GG$1326</f>
        <v>19.715732928600001</v>
      </c>
      <c r="GH1317" s="157">
        <f>$G1317*GH$1326</f>
        <v>20.349433159299998</v>
      </c>
      <c r="GI1317" s="157">
        <f>$H1317*GI$1326</f>
        <v>21.169223131799999</v>
      </c>
      <c r="GJ1317" s="157">
        <f>$I1317*GJ$1326</f>
        <v>0</v>
      </c>
      <c r="GK1317" s="157">
        <f>$J1317*GK$1326</f>
        <v>0</v>
      </c>
      <c r="GL1317" s="157">
        <f>$K1317*GL$1326</f>
        <v>0</v>
      </c>
      <c r="GM1317" s="25">
        <f t="shared" ref="GM1317:GO1323" si="2675">FX1317*GG1317</f>
        <v>130715.31</v>
      </c>
      <c r="GN1317" s="25">
        <f t="shared" si="2675"/>
        <v>134916.74</v>
      </c>
      <c r="GO1317" s="25">
        <f t="shared" si="2675"/>
        <v>140351.95000000001</v>
      </c>
      <c r="GP1317" s="25">
        <f t="shared" ref="GP1317:GR1323" si="2676">FX1317*GJ1317</f>
        <v>0</v>
      </c>
      <c r="GQ1317" s="25">
        <f t="shared" si="2676"/>
        <v>0</v>
      </c>
      <c r="GR1317" s="25">
        <f t="shared" si="2676"/>
        <v>0</v>
      </c>
      <c r="GS1317" s="30"/>
      <c r="GT1317" s="30"/>
      <c r="GU1317" s="30"/>
      <c r="GV1317" s="25">
        <f t="shared" ref="GV1317:GV1323" si="2677">$F1317*GS1317</f>
        <v>0</v>
      </c>
      <c r="GW1317" s="25">
        <f t="shared" ref="GW1317:GW1323" si="2678">$G1317*GT1317</f>
        <v>0</v>
      </c>
      <c r="GX1317" s="25">
        <f t="shared" ref="GX1317:GX1323" si="2679">$H1317*GU1317</f>
        <v>0</v>
      </c>
      <c r="GY1317" s="25">
        <f t="shared" ref="GY1317:GY1323" si="2680">$I1317*GS1317</f>
        <v>0</v>
      </c>
      <c r="GZ1317" s="25">
        <f t="shared" ref="GZ1317:GZ1323" si="2681">$J1317*GT1317</f>
        <v>0</v>
      </c>
      <c r="HA1317" s="25">
        <f t="shared" ref="HA1317:HA1323" si="2682">$K1317*GU1317</f>
        <v>0</v>
      </c>
      <c r="HB1317" s="157">
        <f>$F1317*HB$1326</f>
        <v>18.972768946599999</v>
      </c>
      <c r="HC1317" s="157">
        <f>$G1317*HC$1326</f>
        <v>19.581026854400001</v>
      </c>
      <c r="HD1317" s="157">
        <f>$H1317*HD$1326</f>
        <v>20.337265906999999</v>
      </c>
      <c r="HE1317" s="157">
        <f>$I1317*HE$1326</f>
        <v>0</v>
      </c>
      <c r="HF1317" s="157">
        <f>$J1317*HF$1326</f>
        <v>0</v>
      </c>
      <c r="HG1317" s="157">
        <f>$K1317*HG$1326</f>
        <v>0</v>
      </c>
      <c r="HH1317" s="25">
        <f t="shared" ref="HH1317:HJ1323" si="2683">GS1317*HB1317</f>
        <v>0</v>
      </c>
      <c r="HI1317" s="25">
        <f t="shared" si="2683"/>
        <v>0</v>
      </c>
      <c r="HJ1317" s="25">
        <f t="shared" si="2683"/>
        <v>0</v>
      </c>
      <c r="HK1317" s="25">
        <f t="shared" ref="HK1317:HM1323" si="2684">GS1317*HE1317</f>
        <v>0</v>
      </c>
      <c r="HL1317" s="25">
        <f t="shared" si="2684"/>
        <v>0</v>
      </c>
      <c r="HM1317" s="25">
        <f t="shared" si="2684"/>
        <v>0</v>
      </c>
      <c r="HN1317" s="30"/>
      <c r="HO1317" s="30"/>
      <c r="HP1317" s="30"/>
      <c r="HQ1317" s="25">
        <f t="shared" ref="HQ1317:HQ1323" si="2685">$F1317*HN1317</f>
        <v>0</v>
      </c>
      <c r="HR1317" s="25">
        <f t="shared" ref="HR1317:HR1323" si="2686">$G1317*HO1317</f>
        <v>0</v>
      </c>
      <c r="HS1317" s="25">
        <f t="shared" ref="HS1317:HS1323" si="2687">$H1317*HP1317</f>
        <v>0</v>
      </c>
      <c r="HT1317" s="25">
        <f t="shared" ref="HT1317:HT1323" si="2688">$I1317*HN1317</f>
        <v>0</v>
      </c>
      <c r="HU1317" s="25">
        <f t="shared" ref="HU1317:HU1323" si="2689">$J1317*HO1317</f>
        <v>0</v>
      </c>
      <c r="HV1317" s="25">
        <f t="shared" ref="HV1317:HV1323" si="2690">$K1317*HP1317</f>
        <v>0</v>
      </c>
      <c r="HW1317" s="157">
        <f>$F1317*HW$1326</f>
        <v>0</v>
      </c>
      <c r="HX1317" s="157">
        <f>$G1317*HX$1326</f>
        <v>0</v>
      </c>
      <c r="HY1317" s="157">
        <f>$H1317*HY$1326</f>
        <v>0</v>
      </c>
      <c r="HZ1317" s="157">
        <f>$I1317*HZ$1326</f>
        <v>0</v>
      </c>
      <c r="IA1317" s="157">
        <f>$J1317*IA$1326</f>
        <v>0</v>
      </c>
      <c r="IB1317" s="157">
        <f>$K1317*IB$1326</f>
        <v>0</v>
      </c>
      <c r="IC1317" s="25">
        <f t="shared" ref="IC1317:IE1323" si="2691">HN1317*HW1317</f>
        <v>0</v>
      </c>
      <c r="ID1317" s="25">
        <f t="shared" si="2691"/>
        <v>0</v>
      </c>
      <c r="IE1317" s="25">
        <f t="shared" si="2691"/>
        <v>0</v>
      </c>
      <c r="IF1317" s="25">
        <f t="shared" ref="IF1317:IH1323" si="2692">HN1317*HZ1317</f>
        <v>0</v>
      </c>
      <c r="IG1317" s="25">
        <f t="shared" si="2692"/>
        <v>0</v>
      </c>
      <c r="IH1317" s="25">
        <f t="shared" si="2692"/>
        <v>0</v>
      </c>
      <c r="II1317" s="30">
        <v>4725</v>
      </c>
      <c r="IJ1317" s="30">
        <v>4725</v>
      </c>
      <c r="IK1317" s="30">
        <v>4725</v>
      </c>
      <c r="IL1317" s="25">
        <f t="shared" ref="IL1317:IL1323" si="2693">$F1317*II1317</f>
        <v>51124.5</v>
      </c>
      <c r="IM1317" s="25">
        <f t="shared" ref="IM1317:IM1323" si="2694">$G1317*IJ1317</f>
        <v>52778.25</v>
      </c>
      <c r="IN1317" s="25">
        <f t="shared" ref="IN1317:IN1323" si="2695">$H1317*IK1317</f>
        <v>54904.5</v>
      </c>
      <c r="IO1317" s="25">
        <f t="shared" ref="IO1317:IO1323" si="2696">$I1317*II1317</f>
        <v>0</v>
      </c>
      <c r="IP1317" s="25">
        <f t="shared" ref="IP1317:IP1323" si="2697">$J1317*IJ1317</f>
        <v>0</v>
      </c>
      <c r="IQ1317" s="25">
        <f t="shared" ref="IQ1317:IQ1323" si="2698">$K1317*IK1317</f>
        <v>0</v>
      </c>
      <c r="IR1317" s="157">
        <f>$F1317*IR$1326</f>
        <v>11.4029281968</v>
      </c>
      <c r="IS1317" s="157">
        <f>$G1317*IS$1326</f>
        <v>11.7653953232</v>
      </c>
      <c r="IT1317" s="157">
        <f>$H1317*IT$1326</f>
        <v>12.2308568475</v>
      </c>
      <c r="IU1317" s="157">
        <f>$I1317*IU$1326</f>
        <v>0</v>
      </c>
      <c r="IV1317" s="157">
        <f>$J1317*IV$1326</f>
        <v>0</v>
      </c>
      <c r="IW1317" s="157">
        <f>$K1317*IW$1326</f>
        <v>0</v>
      </c>
      <c r="IX1317" s="25">
        <f t="shared" ref="IX1317:IZ1323" si="2699">II1317*IR1317</f>
        <v>53878.84</v>
      </c>
      <c r="IY1317" s="25">
        <f t="shared" si="2699"/>
        <v>55591.49</v>
      </c>
      <c r="IZ1317" s="25">
        <f t="shared" si="2699"/>
        <v>57790.8</v>
      </c>
      <c r="JA1317" s="25">
        <f t="shared" ref="JA1317:JC1323" si="2700">II1317*IU1317</f>
        <v>0</v>
      </c>
      <c r="JB1317" s="25">
        <f t="shared" si="2700"/>
        <v>0</v>
      </c>
      <c r="JC1317" s="25">
        <f t="shared" si="2700"/>
        <v>0</v>
      </c>
      <c r="JD1317" s="30"/>
      <c r="JE1317" s="30"/>
      <c r="JF1317" s="30"/>
      <c r="JG1317" s="25">
        <f t="shared" ref="JG1317:JG1323" si="2701">$F1317*JD1317</f>
        <v>0</v>
      </c>
      <c r="JH1317" s="25">
        <f t="shared" ref="JH1317:JH1323" si="2702">$G1317*JE1317</f>
        <v>0</v>
      </c>
      <c r="JI1317" s="25">
        <f t="shared" ref="JI1317:JI1323" si="2703">$H1317*JF1317</f>
        <v>0</v>
      </c>
      <c r="JJ1317" s="25">
        <f t="shared" ref="JJ1317:JJ1323" si="2704">$I1317*JD1317</f>
        <v>0</v>
      </c>
      <c r="JK1317" s="25">
        <f t="shared" ref="JK1317:JK1323" si="2705">$J1317*JE1317</f>
        <v>0</v>
      </c>
      <c r="JL1317" s="25">
        <f t="shared" ref="JL1317:JL1323" si="2706">$K1317*JF1317</f>
        <v>0</v>
      </c>
      <c r="JM1317" s="157">
        <f>$F1317*JM$1326</f>
        <v>5.0739352427000002</v>
      </c>
      <c r="JN1317" s="157">
        <f>$G1317*JN$1326</f>
        <v>5.2385403066</v>
      </c>
      <c r="JO1317" s="157">
        <f>$H1317*JO$1326</f>
        <v>5.4353998689000003</v>
      </c>
      <c r="JP1317" s="157">
        <f>$I1317*JP$1326</f>
        <v>0</v>
      </c>
      <c r="JQ1317" s="157">
        <f>$J1317*JQ$1326</f>
        <v>0</v>
      </c>
      <c r="JR1317" s="157">
        <f>$K1317*JR$1326</f>
        <v>0</v>
      </c>
      <c r="JS1317" s="25">
        <f t="shared" ref="JS1317:JU1323" si="2707">JD1317*JM1317</f>
        <v>0</v>
      </c>
      <c r="JT1317" s="25">
        <f t="shared" si="2707"/>
        <v>0</v>
      </c>
      <c r="JU1317" s="25">
        <f t="shared" si="2707"/>
        <v>0</v>
      </c>
      <c r="JV1317" s="25">
        <f t="shared" ref="JV1317:JX1323" si="2708">JD1317*JP1317</f>
        <v>0</v>
      </c>
      <c r="JW1317" s="25">
        <f t="shared" si="2708"/>
        <v>0</v>
      </c>
      <c r="JX1317" s="25">
        <f t="shared" si="2708"/>
        <v>0</v>
      </c>
      <c r="JY1317" s="30"/>
      <c r="JZ1317" s="30"/>
      <c r="KA1317" s="30"/>
      <c r="KB1317" s="25">
        <f t="shared" ref="KB1317:KB1323" si="2709">$F1317*JY1317</f>
        <v>0</v>
      </c>
      <c r="KC1317" s="25">
        <f t="shared" ref="KC1317:KC1323" si="2710">$G1317*JZ1317</f>
        <v>0</v>
      </c>
      <c r="KD1317" s="25">
        <f t="shared" ref="KD1317:KD1323" si="2711">$H1317*KA1317</f>
        <v>0</v>
      </c>
      <c r="KE1317" s="25">
        <f t="shared" ref="KE1317:KE1323" si="2712">$I1317*JY1317</f>
        <v>0</v>
      </c>
      <c r="KF1317" s="25">
        <f t="shared" ref="KF1317:KF1323" si="2713">$J1317*JZ1317</f>
        <v>0</v>
      </c>
      <c r="KG1317" s="25">
        <f t="shared" ref="KG1317:KG1323" si="2714">$K1317*KA1317</f>
        <v>0</v>
      </c>
      <c r="KH1317" s="157">
        <f>$F1317*KH$1326</f>
        <v>53.1677436724</v>
      </c>
      <c r="KI1317" s="157">
        <f>$G1317*KI$1326</f>
        <v>54.891224450700001</v>
      </c>
      <c r="KJ1317" s="157">
        <f>$H1317*KJ$1326</f>
        <v>57.0327855787</v>
      </c>
      <c r="KK1317" s="157">
        <f>$I1317*KK$1326</f>
        <v>0</v>
      </c>
      <c r="KL1317" s="157">
        <f>$J1317*KL$1326</f>
        <v>0</v>
      </c>
      <c r="KM1317" s="157">
        <f>$K1317*KM$1326</f>
        <v>0</v>
      </c>
      <c r="KN1317" s="25">
        <f t="shared" ref="KN1317:KP1323" si="2715">JY1317*KH1317</f>
        <v>0</v>
      </c>
      <c r="KO1317" s="25">
        <f t="shared" si="2715"/>
        <v>0</v>
      </c>
      <c r="KP1317" s="25">
        <f t="shared" si="2715"/>
        <v>0</v>
      </c>
      <c r="KQ1317" s="25">
        <f t="shared" ref="KQ1317:KS1323" si="2716">JY1317*KK1317</f>
        <v>0</v>
      </c>
      <c r="KR1317" s="25">
        <f t="shared" si="2716"/>
        <v>0</v>
      </c>
      <c r="KS1317" s="25">
        <f t="shared" si="2716"/>
        <v>0</v>
      </c>
      <c r="KT1317" s="30"/>
      <c r="KU1317" s="30"/>
      <c r="KV1317" s="30"/>
      <c r="KW1317" s="25">
        <f t="shared" ref="KW1317:KW1323" si="2717">$F1317*KT1317</f>
        <v>0</v>
      </c>
      <c r="KX1317" s="25">
        <f t="shared" ref="KX1317:KX1323" si="2718">$G1317*KU1317</f>
        <v>0</v>
      </c>
      <c r="KY1317" s="25">
        <f t="shared" ref="KY1317:KY1323" si="2719">$H1317*KV1317</f>
        <v>0</v>
      </c>
      <c r="KZ1317" s="25">
        <f t="shared" ref="KZ1317:KZ1323" si="2720">$I1317*KT1317</f>
        <v>0</v>
      </c>
      <c r="LA1317" s="25">
        <f t="shared" ref="LA1317:LA1323" si="2721">$J1317*KU1317</f>
        <v>0</v>
      </c>
      <c r="LB1317" s="25">
        <f t="shared" ref="LB1317:LB1323" si="2722">$K1317*KV1317</f>
        <v>0</v>
      </c>
      <c r="LC1317" s="157">
        <f>$F1317*LC$1326</f>
        <v>0</v>
      </c>
      <c r="LD1317" s="157">
        <f>$G1317*LD$1326</f>
        <v>0</v>
      </c>
      <c r="LE1317" s="157">
        <f>$H1317*LE$1326</f>
        <v>0</v>
      </c>
      <c r="LF1317" s="157">
        <f>$I1317*LF$1326</f>
        <v>0</v>
      </c>
      <c r="LG1317" s="157">
        <f>$J1317*LG$1326</f>
        <v>0</v>
      </c>
      <c r="LH1317" s="157">
        <f>$K1317*LH$1326</f>
        <v>0</v>
      </c>
      <c r="LI1317" s="25">
        <f t="shared" ref="LI1317:LK1323" si="2723">KT1317*LC1317</f>
        <v>0</v>
      </c>
      <c r="LJ1317" s="25">
        <f t="shared" si="2723"/>
        <v>0</v>
      </c>
      <c r="LK1317" s="25">
        <f t="shared" si="2723"/>
        <v>0</v>
      </c>
      <c r="LL1317" s="25">
        <f t="shared" ref="LL1317:LN1323" si="2724">KT1317*LF1317</f>
        <v>0</v>
      </c>
      <c r="LM1317" s="25">
        <f t="shared" si="2724"/>
        <v>0</v>
      </c>
      <c r="LN1317" s="25">
        <f t="shared" si="2724"/>
        <v>0</v>
      </c>
      <c r="LO1317" s="30"/>
      <c r="LP1317" s="30"/>
      <c r="LQ1317" s="30"/>
      <c r="LR1317" s="25">
        <f t="shared" ref="LR1317:LR1323" si="2725">$F1317*LO1317</f>
        <v>0</v>
      </c>
      <c r="LS1317" s="25">
        <f t="shared" ref="LS1317:LS1323" si="2726">$G1317*LP1317</f>
        <v>0</v>
      </c>
      <c r="LT1317" s="25">
        <f t="shared" ref="LT1317:LT1323" si="2727">$H1317*LQ1317</f>
        <v>0</v>
      </c>
      <c r="LU1317" s="25">
        <f t="shared" ref="LU1317:LU1323" si="2728">$I1317*LO1317</f>
        <v>0</v>
      </c>
      <c r="LV1317" s="25">
        <f t="shared" ref="LV1317:LV1323" si="2729">$J1317*LP1317</f>
        <v>0</v>
      </c>
      <c r="LW1317" s="25">
        <f t="shared" ref="LW1317:LW1323" si="2730">$K1317*LQ1317</f>
        <v>0</v>
      </c>
      <c r="LX1317" s="157">
        <f>$F1317*LX$1326</f>
        <v>20.1424911336</v>
      </c>
      <c r="LY1317" s="157">
        <f>$G1317*LY$1326</f>
        <v>20.804619109400001</v>
      </c>
      <c r="LZ1317" s="157">
        <f>$H1317*LZ$1326</f>
        <v>21.588777077</v>
      </c>
      <c r="MA1317" s="157">
        <f>$I1317*MA$1326</f>
        <v>0</v>
      </c>
      <c r="MB1317" s="157">
        <f>$J1317*MB$1326</f>
        <v>0</v>
      </c>
      <c r="MC1317" s="157">
        <f>$K1317*MC$1326</f>
        <v>0</v>
      </c>
      <c r="MD1317" s="25">
        <f t="shared" ref="MD1317:MF1323" si="2731">LO1317*LX1317</f>
        <v>0</v>
      </c>
      <c r="ME1317" s="25">
        <f t="shared" si="2731"/>
        <v>0</v>
      </c>
      <c r="MF1317" s="25">
        <f t="shared" si="2731"/>
        <v>0</v>
      </c>
      <c r="MG1317" s="25">
        <f t="shared" ref="MG1317:MI1323" si="2732">LO1317*MA1317</f>
        <v>0</v>
      </c>
      <c r="MH1317" s="25">
        <f t="shared" si="2732"/>
        <v>0</v>
      </c>
      <c r="MI1317" s="25">
        <f t="shared" si="2732"/>
        <v>0</v>
      </c>
      <c r="MJ1317" s="30"/>
      <c r="MK1317" s="30"/>
      <c r="ML1317" s="30"/>
      <c r="MM1317" s="25">
        <f t="shared" ref="MM1317:MM1323" si="2733">$F1317*MJ1317</f>
        <v>0</v>
      </c>
      <c r="MN1317" s="25">
        <f t="shared" ref="MN1317:MN1323" si="2734">$G1317*MK1317</f>
        <v>0</v>
      </c>
      <c r="MO1317" s="25">
        <f t="shared" ref="MO1317:MO1323" si="2735">$H1317*ML1317</f>
        <v>0</v>
      </c>
      <c r="MP1317" s="25">
        <f t="shared" ref="MP1317:MP1323" si="2736">$I1317*MJ1317</f>
        <v>0</v>
      </c>
      <c r="MQ1317" s="25">
        <f t="shared" ref="MQ1317:MQ1323" si="2737">$J1317*MK1317</f>
        <v>0</v>
      </c>
      <c r="MR1317" s="25">
        <f t="shared" ref="MR1317:MR1323" si="2738">$K1317*ML1317</f>
        <v>0</v>
      </c>
      <c r="MS1317" s="157">
        <f>$F1317*MS$1326</f>
        <v>7.6064847712999999</v>
      </c>
      <c r="MT1317" s="157">
        <f>$G1317*MT$1326</f>
        <v>7.8515907301999999</v>
      </c>
      <c r="MU1317" s="157">
        <f>$H1317*MU$1326</f>
        <v>8.1519563557999994</v>
      </c>
      <c r="MV1317" s="157">
        <f>$I1317*MV$1326</f>
        <v>0</v>
      </c>
      <c r="MW1317" s="157">
        <f>$J1317*MW$1326</f>
        <v>0</v>
      </c>
      <c r="MX1317" s="157">
        <f>$K1317*MX$1326</f>
        <v>0</v>
      </c>
      <c r="MY1317" s="25">
        <f t="shared" ref="MY1317:NA1323" si="2739">MJ1317*MS1317</f>
        <v>0</v>
      </c>
      <c r="MZ1317" s="25">
        <f t="shared" si="2739"/>
        <v>0</v>
      </c>
      <c r="NA1317" s="25">
        <f t="shared" si="2739"/>
        <v>0</v>
      </c>
      <c r="NB1317" s="25">
        <f t="shared" ref="NB1317:ND1323" si="2740">MJ1317*MV1317</f>
        <v>0</v>
      </c>
      <c r="NC1317" s="25">
        <f t="shared" si="2740"/>
        <v>0</v>
      </c>
      <c r="ND1317" s="25">
        <f t="shared" si="2740"/>
        <v>0</v>
      </c>
      <c r="NE1317" s="30"/>
      <c r="NF1317" s="30"/>
      <c r="NG1317" s="30"/>
      <c r="NH1317" s="25">
        <f t="shared" ref="NH1317:NH1323" si="2741">$F1317*NE1317</f>
        <v>0</v>
      </c>
      <c r="NI1317" s="25">
        <f t="shared" ref="NI1317:NI1323" si="2742">$G1317*NF1317</f>
        <v>0</v>
      </c>
      <c r="NJ1317" s="25">
        <f t="shared" ref="NJ1317:NJ1323" si="2743">$H1317*NG1317</f>
        <v>0</v>
      </c>
      <c r="NK1317" s="25">
        <f t="shared" ref="NK1317:NK1323" si="2744">$I1317*NE1317</f>
        <v>0</v>
      </c>
      <c r="NL1317" s="25">
        <f t="shared" ref="NL1317:NL1323" si="2745">$J1317*NF1317</f>
        <v>0</v>
      </c>
      <c r="NM1317" s="25">
        <f t="shared" ref="NM1317:NM1323" si="2746">$K1317*NG1317</f>
        <v>0</v>
      </c>
      <c r="NN1317" s="157">
        <f>$F1317*NN$1326</f>
        <v>0</v>
      </c>
      <c r="NO1317" s="157">
        <f>$G1317*NO$1326</f>
        <v>0</v>
      </c>
      <c r="NP1317" s="157">
        <f>$H1317*NP$1326</f>
        <v>0</v>
      </c>
      <c r="NQ1317" s="157">
        <f>$I1317*NQ$1326</f>
        <v>0</v>
      </c>
      <c r="NR1317" s="157">
        <f>$J1317*NR$1326</f>
        <v>0</v>
      </c>
      <c r="NS1317" s="157">
        <f>$K1317*NS$1326</f>
        <v>0</v>
      </c>
      <c r="NT1317" s="25">
        <f t="shared" ref="NT1317:NV1323" si="2747">NE1317*NN1317</f>
        <v>0</v>
      </c>
      <c r="NU1317" s="25">
        <f t="shared" si="2747"/>
        <v>0</v>
      </c>
      <c r="NV1317" s="25">
        <f t="shared" si="2747"/>
        <v>0</v>
      </c>
      <c r="NW1317" s="25">
        <f t="shared" ref="NW1317:NY1323" si="2748">NE1317*NQ1317</f>
        <v>0</v>
      </c>
      <c r="NX1317" s="25">
        <f t="shared" si="2748"/>
        <v>0</v>
      </c>
      <c r="NY1317" s="25">
        <f t="shared" si="2748"/>
        <v>0</v>
      </c>
      <c r="NZ1317" s="30">
        <v>1800</v>
      </c>
      <c r="OA1317" s="30">
        <v>1800</v>
      </c>
      <c r="OB1317" s="30">
        <v>1800</v>
      </c>
      <c r="OC1317" s="25">
        <f t="shared" ref="OC1317:OC1323" si="2749">$F1317*NZ1317</f>
        <v>19476</v>
      </c>
      <c r="OD1317" s="25">
        <f t="shared" ref="OD1317:OD1323" si="2750">$G1317*OA1317</f>
        <v>20106</v>
      </c>
      <c r="OE1317" s="25">
        <f t="shared" ref="OE1317:OE1323" si="2751">$H1317*OB1317</f>
        <v>20916</v>
      </c>
      <c r="OF1317" s="25">
        <f t="shared" ref="OF1317:OF1323" si="2752">$I1317*NZ1317</f>
        <v>0</v>
      </c>
      <c r="OG1317" s="25">
        <f t="shared" ref="OG1317:OG1323" si="2753">$J1317*OA1317</f>
        <v>0</v>
      </c>
      <c r="OH1317" s="25">
        <f t="shared" ref="OH1317:OH1323" si="2754">$K1317*OB1317</f>
        <v>0</v>
      </c>
      <c r="OI1317" s="157">
        <f>$F1317*OI$1326</f>
        <v>37.3637993846</v>
      </c>
      <c r="OJ1317" s="157">
        <f>$G1317*OJ$1326</f>
        <v>38.5705825541</v>
      </c>
      <c r="OK1317" s="157">
        <f>$H1317*OK$1326</f>
        <v>40.070835119800002</v>
      </c>
      <c r="OL1317" s="157">
        <f>$I1317*OL$1326</f>
        <v>0</v>
      </c>
      <c r="OM1317" s="157">
        <f>$J1317*OM$1326</f>
        <v>0</v>
      </c>
      <c r="ON1317" s="157">
        <f>$K1317*ON$1326</f>
        <v>0</v>
      </c>
      <c r="OO1317" s="25">
        <f t="shared" ref="OO1317:OQ1323" si="2755">NZ1317*OI1317</f>
        <v>67254.84</v>
      </c>
      <c r="OP1317" s="25">
        <f t="shared" si="2755"/>
        <v>69427.05</v>
      </c>
      <c r="OQ1317" s="25">
        <f t="shared" si="2755"/>
        <v>72127.5</v>
      </c>
      <c r="OR1317" s="25">
        <f t="shared" ref="OR1317:OT1323" si="2756">NZ1317*OL1317</f>
        <v>0</v>
      </c>
      <c r="OS1317" s="25">
        <f t="shared" si="2756"/>
        <v>0</v>
      </c>
      <c r="OT1317" s="25">
        <f t="shared" si="2756"/>
        <v>0</v>
      </c>
      <c r="OU1317" s="30"/>
      <c r="OV1317" s="30"/>
      <c r="OW1317" s="30"/>
      <c r="OX1317" s="25">
        <f t="shared" ref="OX1317:OX1323" si="2757">$F1317*OU1317</f>
        <v>0</v>
      </c>
      <c r="OY1317" s="25">
        <f t="shared" ref="OY1317:OY1323" si="2758">$G1317*OV1317</f>
        <v>0</v>
      </c>
      <c r="OZ1317" s="25">
        <f t="shared" ref="OZ1317:OZ1323" si="2759">$H1317*OW1317</f>
        <v>0</v>
      </c>
      <c r="PA1317" s="25">
        <f t="shared" ref="PA1317:PA1323" si="2760">$I1317*OU1317</f>
        <v>0</v>
      </c>
      <c r="PB1317" s="25">
        <f t="shared" ref="PB1317:PB1323" si="2761">$J1317*OV1317</f>
        <v>0</v>
      </c>
      <c r="PC1317" s="25">
        <f t="shared" ref="PC1317:PC1323" si="2762">$K1317*OW1317</f>
        <v>0</v>
      </c>
      <c r="PD1317" s="157">
        <f>$F1317*PD$1326</f>
        <v>0</v>
      </c>
      <c r="PE1317" s="157">
        <f>$G1317*PE$1326</f>
        <v>0</v>
      </c>
      <c r="PF1317" s="157">
        <f>$H1317*PF$1326</f>
        <v>0</v>
      </c>
      <c r="PG1317" s="157">
        <f>$I1317*PG$1326</f>
        <v>0</v>
      </c>
      <c r="PH1317" s="157">
        <f>$J1317*PH$1326</f>
        <v>0</v>
      </c>
      <c r="PI1317" s="157">
        <f>$K1317*PI$1326</f>
        <v>0</v>
      </c>
      <c r="PJ1317" s="25">
        <f t="shared" ref="PJ1317:PL1323" si="2763">OU1317*PD1317</f>
        <v>0</v>
      </c>
      <c r="PK1317" s="25">
        <f t="shared" si="2763"/>
        <v>0</v>
      </c>
      <c r="PL1317" s="25">
        <f t="shared" si="2763"/>
        <v>0</v>
      </c>
      <c r="PM1317" s="25">
        <f t="shared" ref="PM1317:PO1323" si="2764">OU1317*PG1317</f>
        <v>0</v>
      </c>
      <c r="PN1317" s="25">
        <f t="shared" si="2764"/>
        <v>0</v>
      </c>
      <c r="PO1317" s="25">
        <f t="shared" si="2764"/>
        <v>0</v>
      </c>
      <c r="PP1317" s="30">
        <v>6615</v>
      </c>
      <c r="PQ1317" s="30">
        <v>6615</v>
      </c>
      <c r="PR1317" s="30">
        <v>6615</v>
      </c>
      <c r="PS1317" s="25">
        <f t="shared" ref="PS1317:PS1323" si="2765">$F1317*PP1317</f>
        <v>71574.3</v>
      </c>
      <c r="PT1317" s="25">
        <f t="shared" ref="PT1317:PT1323" si="2766">$G1317*PQ1317</f>
        <v>73889.55</v>
      </c>
      <c r="PU1317" s="25">
        <f t="shared" ref="PU1317:PU1323" si="2767">$H1317*PR1317</f>
        <v>76866.3</v>
      </c>
      <c r="PV1317" s="25">
        <f t="shared" ref="PV1317:PV1323" si="2768">$I1317*PP1317</f>
        <v>0</v>
      </c>
      <c r="PW1317" s="25">
        <f t="shared" ref="PW1317:PW1323" si="2769">$J1317*PQ1317</f>
        <v>0</v>
      </c>
      <c r="PX1317" s="25">
        <f t="shared" ref="PX1317:PX1323" si="2770">$K1317*PR1317</f>
        <v>0</v>
      </c>
      <c r="PY1317" s="157">
        <f>$F1317*PY$1326</f>
        <v>8.0442960510999999</v>
      </c>
      <c r="PZ1317" s="157">
        <f>$G1317*PZ$1326</f>
        <v>8.3046290388999999</v>
      </c>
      <c r="QA1317" s="157">
        <f>$H1317*QA$1326</f>
        <v>8.6255863427000001</v>
      </c>
      <c r="QB1317" s="157">
        <f>$I1317*QB$1326</f>
        <v>0</v>
      </c>
      <c r="QC1317" s="157">
        <f>$J1317*QC$1326</f>
        <v>0</v>
      </c>
      <c r="QD1317" s="157">
        <f>$K1317*QD$1326</f>
        <v>0</v>
      </c>
      <c r="QE1317" s="25">
        <f t="shared" ref="QE1317:QG1323" si="2771">PP1317*PY1317</f>
        <v>53213.02</v>
      </c>
      <c r="QF1317" s="25">
        <f t="shared" si="2771"/>
        <v>54935.12</v>
      </c>
      <c r="QG1317" s="25">
        <f t="shared" si="2771"/>
        <v>57058.25</v>
      </c>
      <c r="QH1317" s="25">
        <f t="shared" ref="QH1317:QJ1323" si="2772">PP1317*QB1317</f>
        <v>0</v>
      </c>
      <c r="QI1317" s="25">
        <f t="shared" si="2772"/>
        <v>0</v>
      </c>
      <c r="QJ1317" s="25">
        <f t="shared" si="2772"/>
        <v>0</v>
      </c>
      <c r="QK1317" s="30"/>
      <c r="QL1317" s="30"/>
      <c r="QM1317" s="30"/>
      <c r="QN1317" s="25">
        <f t="shared" ref="QN1317:QN1323" si="2773">$F1317*QK1317</f>
        <v>0</v>
      </c>
      <c r="QO1317" s="25">
        <f t="shared" ref="QO1317:QO1323" si="2774">$G1317*QL1317</f>
        <v>0</v>
      </c>
      <c r="QP1317" s="25">
        <f t="shared" ref="QP1317:QP1323" si="2775">$H1317*QM1317</f>
        <v>0</v>
      </c>
      <c r="QQ1317" s="25">
        <f t="shared" ref="QQ1317:QQ1323" si="2776">$I1317*QK1317</f>
        <v>0</v>
      </c>
      <c r="QR1317" s="25">
        <f t="shared" ref="QR1317:QR1323" si="2777">$J1317*QL1317</f>
        <v>0</v>
      </c>
      <c r="QS1317" s="25">
        <f t="shared" ref="QS1317:QS1323" si="2778">$K1317*QM1317</f>
        <v>0</v>
      </c>
      <c r="QT1317" s="157">
        <f>$F1317*QT$1326</f>
        <v>9.3385239369999997</v>
      </c>
      <c r="QU1317" s="157">
        <f>$G1317*QU$1326</f>
        <v>9.6444752806</v>
      </c>
      <c r="QV1317" s="157">
        <f>$H1317*QV$1326</f>
        <v>10.009850481599999</v>
      </c>
      <c r="QW1317" s="157">
        <f>$I1317*QW$1326</f>
        <v>0</v>
      </c>
      <c r="QX1317" s="157">
        <f>$J1317*QX$1326</f>
        <v>0</v>
      </c>
      <c r="QY1317" s="157">
        <f>$K1317*QY$1326</f>
        <v>0</v>
      </c>
      <c r="QZ1317" s="25">
        <f t="shared" ref="QZ1317:RB1323" si="2779">QK1317*QT1317</f>
        <v>0</v>
      </c>
      <c r="RA1317" s="25">
        <f t="shared" si="2779"/>
        <v>0</v>
      </c>
      <c r="RB1317" s="25">
        <f t="shared" si="2779"/>
        <v>0</v>
      </c>
      <c r="RC1317" s="25">
        <f t="shared" ref="RC1317:RE1323" si="2780">QK1317*QW1317</f>
        <v>0</v>
      </c>
      <c r="RD1317" s="25">
        <f t="shared" si="2780"/>
        <v>0</v>
      </c>
      <c r="RE1317" s="25">
        <f t="shared" si="2780"/>
        <v>0</v>
      </c>
      <c r="RF1317" s="30"/>
      <c r="RG1317" s="30"/>
      <c r="RH1317" s="30"/>
      <c r="RI1317" s="25">
        <f t="shared" ref="RI1317:RI1323" si="2781">$F1317*RF1317</f>
        <v>0</v>
      </c>
      <c r="RJ1317" s="25">
        <f t="shared" ref="RJ1317:RJ1323" si="2782">$G1317*RG1317</f>
        <v>0</v>
      </c>
      <c r="RK1317" s="25">
        <f t="shared" ref="RK1317:RK1323" si="2783">$H1317*RH1317</f>
        <v>0</v>
      </c>
      <c r="RL1317" s="25">
        <f t="shared" ref="RL1317:RL1323" si="2784">$I1317*RF1317</f>
        <v>0</v>
      </c>
      <c r="RM1317" s="25">
        <f t="shared" ref="RM1317:RM1323" si="2785">$J1317*RG1317</f>
        <v>0</v>
      </c>
      <c r="RN1317" s="25">
        <f t="shared" ref="RN1317:RN1323" si="2786">$K1317*RH1317</f>
        <v>0</v>
      </c>
      <c r="RO1317" s="157">
        <f>$F1317*RO$1326</f>
        <v>20.018662067800001</v>
      </c>
      <c r="RP1317" s="157">
        <f>$G1317*RP$1326</f>
        <v>20.665610101399999</v>
      </c>
      <c r="RQ1317" s="157">
        <f>$H1317*RQ$1326</f>
        <v>21.471952031400001</v>
      </c>
      <c r="RR1317" s="157">
        <f>$I1317*RR$1326</f>
        <v>0</v>
      </c>
      <c r="RS1317" s="157">
        <f>$J1317*RS$1326</f>
        <v>0</v>
      </c>
      <c r="RT1317" s="157">
        <f>$K1317*RT$1326</f>
        <v>0</v>
      </c>
      <c r="RU1317" s="25">
        <f t="shared" ref="RU1317:RW1323" si="2787">RF1317*RO1317</f>
        <v>0</v>
      </c>
      <c r="RV1317" s="25">
        <f t="shared" si="2787"/>
        <v>0</v>
      </c>
      <c r="RW1317" s="25">
        <f t="shared" si="2787"/>
        <v>0</v>
      </c>
      <c r="RX1317" s="25">
        <f t="shared" ref="RX1317:RZ1323" si="2788">RF1317*RR1317</f>
        <v>0</v>
      </c>
      <c r="RY1317" s="25">
        <f t="shared" si="2788"/>
        <v>0</v>
      </c>
      <c r="RZ1317" s="25">
        <f t="shared" si="2788"/>
        <v>0</v>
      </c>
      <c r="SA1317" s="30"/>
      <c r="SB1317" s="30"/>
      <c r="SC1317" s="30"/>
      <c r="SD1317" s="25">
        <f t="shared" ref="SD1317:SD1323" si="2789">$F1317*SA1317</f>
        <v>0</v>
      </c>
      <c r="SE1317" s="25">
        <f t="shared" ref="SE1317:SE1323" si="2790">$G1317*SB1317</f>
        <v>0</v>
      </c>
      <c r="SF1317" s="25">
        <f t="shared" ref="SF1317:SF1323" si="2791">$H1317*SC1317</f>
        <v>0</v>
      </c>
      <c r="SG1317" s="25">
        <f t="shared" ref="SG1317:SG1323" si="2792">$I1317*SA1317</f>
        <v>0</v>
      </c>
      <c r="SH1317" s="25">
        <f t="shared" ref="SH1317:SH1323" si="2793">$J1317*SB1317</f>
        <v>0</v>
      </c>
      <c r="SI1317" s="25">
        <f t="shared" ref="SI1317:SI1323" si="2794">$K1317*SC1317</f>
        <v>0</v>
      </c>
      <c r="SJ1317" s="157">
        <f>$F1317*SJ$1326</f>
        <v>20.306302689799999</v>
      </c>
      <c r="SK1317" s="157">
        <f>$G1317*SK$1326</f>
        <v>20.959818333200001</v>
      </c>
      <c r="SL1317" s="157">
        <f>$H1317*SL$1326</f>
        <v>21.810129299300002</v>
      </c>
      <c r="SM1317" s="157">
        <f>$I1317*SM$1326</f>
        <v>0</v>
      </c>
      <c r="SN1317" s="157">
        <f>$J1317*SN$1326</f>
        <v>0</v>
      </c>
      <c r="SO1317" s="157">
        <f>$K1317*SO$1326</f>
        <v>0</v>
      </c>
      <c r="SP1317" s="25">
        <f t="shared" ref="SP1317:SR1323" si="2795">SA1317*SJ1317</f>
        <v>0</v>
      </c>
      <c r="SQ1317" s="25">
        <f t="shared" si="2795"/>
        <v>0</v>
      </c>
      <c r="SR1317" s="25">
        <f t="shared" si="2795"/>
        <v>0</v>
      </c>
      <c r="SS1317" s="25">
        <f t="shared" ref="SS1317:SU1323" si="2796">SA1317*SM1317</f>
        <v>0</v>
      </c>
      <c r="ST1317" s="25">
        <f t="shared" si="2796"/>
        <v>0</v>
      </c>
      <c r="SU1317" s="25">
        <f t="shared" si="2796"/>
        <v>0</v>
      </c>
      <c r="SV1317" s="30"/>
      <c r="SW1317" s="30"/>
      <c r="SX1317" s="30"/>
      <c r="SY1317" s="25">
        <f t="shared" ref="SY1317:SY1323" si="2797">$F1317*SV1317</f>
        <v>0</v>
      </c>
      <c r="SZ1317" s="25">
        <f t="shared" ref="SZ1317:SZ1323" si="2798">$G1317*SW1317</f>
        <v>0</v>
      </c>
      <c r="TA1317" s="25">
        <f t="shared" ref="TA1317:TA1323" si="2799">$H1317*SX1317</f>
        <v>0</v>
      </c>
      <c r="TB1317" s="25">
        <f t="shared" ref="TB1317:TB1323" si="2800">$I1317*SV1317</f>
        <v>0</v>
      </c>
      <c r="TC1317" s="25">
        <f t="shared" ref="TC1317:TC1323" si="2801">$J1317*SW1317</f>
        <v>0</v>
      </c>
      <c r="TD1317" s="25">
        <f t="shared" ref="TD1317:TD1323" si="2802">$K1317*SX1317</f>
        <v>0</v>
      </c>
      <c r="TE1317" s="157">
        <f>$F1317*TE$1326</f>
        <v>0</v>
      </c>
      <c r="TF1317" s="157">
        <f>$G1317*TF$1326</f>
        <v>0</v>
      </c>
      <c r="TG1317" s="157">
        <f>$H1317*TG$1326</f>
        <v>0</v>
      </c>
      <c r="TH1317" s="157">
        <f>$I1317*TH$1326</f>
        <v>0</v>
      </c>
      <c r="TI1317" s="157">
        <f>$J1317*TI$1326</f>
        <v>0</v>
      </c>
      <c r="TJ1317" s="157">
        <f>$K1317*TJ$1326</f>
        <v>0</v>
      </c>
      <c r="TK1317" s="25">
        <f t="shared" ref="TK1317:TM1323" si="2803">SV1317*TE1317</f>
        <v>0</v>
      </c>
      <c r="TL1317" s="25">
        <f t="shared" si="2803"/>
        <v>0</v>
      </c>
      <c r="TM1317" s="25">
        <f t="shared" si="2803"/>
        <v>0</v>
      </c>
      <c r="TN1317" s="25">
        <f t="shared" ref="TN1317:TP1323" si="2804">SV1317*TH1317</f>
        <v>0</v>
      </c>
      <c r="TO1317" s="25">
        <f t="shared" si="2804"/>
        <v>0</v>
      </c>
      <c r="TP1317" s="25">
        <f t="shared" si="2804"/>
        <v>0</v>
      </c>
      <c r="TQ1317" s="30"/>
      <c r="TR1317" s="30"/>
      <c r="TS1317" s="30"/>
      <c r="TT1317" s="25">
        <f t="shared" ref="TT1317:TT1323" si="2805">$F1317*TQ1317</f>
        <v>0</v>
      </c>
      <c r="TU1317" s="25">
        <f t="shared" ref="TU1317:TU1323" si="2806">$G1317*TR1317</f>
        <v>0</v>
      </c>
      <c r="TV1317" s="25">
        <f t="shared" ref="TV1317:TV1323" si="2807">$H1317*TS1317</f>
        <v>0</v>
      </c>
      <c r="TW1317" s="25">
        <f t="shared" ref="TW1317:TW1323" si="2808">$I1317*TQ1317</f>
        <v>0</v>
      </c>
      <c r="TX1317" s="25">
        <f t="shared" ref="TX1317:TX1323" si="2809">$J1317*TR1317</f>
        <v>0</v>
      </c>
      <c r="TY1317" s="25">
        <f t="shared" ref="TY1317:TY1323" si="2810">$K1317*TS1317</f>
        <v>0</v>
      </c>
      <c r="TZ1317" s="157">
        <f>$F1317*TZ$1326</f>
        <v>4.6406074745000003</v>
      </c>
      <c r="UA1317" s="157">
        <f>$G1317*UA$1326</f>
        <v>4.7892946072000004</v>
      </c>
      <c r="UB1317" s="157">
        <f>$H1317*UB$1326</f>
        <v>4.9744047832999998</v>
      </c>
      <c r="UC1317" s="157">
        <f>$I1317*UC$1326</f>
        <v>0</v>
      </c>
      <c r="UD1317" s="157">
        <f>$J1317*UD$1326</f>
        <v>0</v>
      </c>
      <c r="UE1317" s="157">
        <f>$K1317*UE$1326</f>
        <v>0</v>
      </c>
      <c r="UF1317" s="25">
        <f t="shared" ref="UF1317:UH1323" si="2811">TQ1317*TZ1317</f>
        <v>0</v>
      </c>
      <c r="UG1317" s="25">
        <f t="shared" si="2811"/>
        <v>0</v>
      </c>
      <c r="UH1317" s="25">
        <f t="shared" si="2811"/>
        <v>0</v>
      </c>
      <c r="UI1317" s="25">
        <f t="shared" ref="UI1317:UK1323" si="2812">TQ1317*UC1317</f>
        <v>0</v>
      </c>
      <c r="UJ1317" s="25">
        <f t="shared" si="2812"/>
        <v>0</v>
      </c>
      <c r="UK1317" s="25">
        <f t="shared" si="2812"/>
        <v>0</v>
      </c>
      <c r="UL1317" s="30"/>
      <c r="UM1317" s="30"/>
      <c r="UN1317" s="30"/>
      <c r="UO1317" s="25">
        <f t="shared" ref="UO1317:UO1323" si="2813">$F1317*UL1317</f>
        <v>0</v>
      </c>
      <c r="UP1317" s="25">
        <f t="shared" ref="UP1317:UP1323" si="2814">$G1317*UM1317</f>
        <v>0</v>
      </c>
      <c r="UQ1317" s="25">
        <f t="shared" ref="UQ1317:UQ1323" si="2815">$H1317*UN1317</f>
        <v>0</v>
      </c>
      <c r="UR1317" s="25">
        <f t="shared" ref="UR1317:UR1323" si="2816">$I1317*UL1317</f>
        <v>0</v>
      </c>
      <c r="US1317" s="25">
        <f t="shared" ref="US1317:US1323" si="2817">$J1317*UM1317</f>
        <v>0</v>
      </c>
      <c r="UT1317" s="25">
        <f t="shared" ref="UT1317:UT1323" si="2818">$K1317*UN1317</f>
        <v>0</v>
      </c>
      <c r="UU1317" s="157">
        <f>$F1317*UU$1326</f>
        <v>5.4758057825000002</v>
      </c>
      <c r="UV1317" s="157">
        <f>$G1317*UV$1326</f>
        <v>5.6518805280000004</v>
      </c>
      <c r="UW1317" s="157">
        <f>$H1317*UW$1326</f>
        <v>5.8752909219999996</v>
      </c>
      <c r="UX1317" s="157">
        <f>$I1317*UX$1326</f>
        <v>0</v>
      </c>
      <c r="UY1317" s="157">
        <f>$J1317*UY$1326</f>
        <v>0</v>
      </c>
      <c r="UZ1317" s="157">
        <f>$K1317*UZ$1326</f>
        <v>0</v>
      </c>
      <c r="VA1317" s="25">
        <f t="shared" ref="VA1317:VC1323" si="2819">UL1317*UU1317</f>
        <v>0</v>
      </c>
      <c r="VB1317" s="25">
        <f t="shared" si="2819"/>
        <v>0</v>
      </c>
      <c r="VC1317" s="25">
        <f t="shared" si="2819"/>
        <v>0</v>
      </c>
      <c r="VD1317" s="25">
        <f t="shared" ref="VD1317:VF1323" si="2820">UL1317*UX1317</f>
        <v>0</v>
      </c>
      <c r="VE1317" s="25">
        <f t="shared" si="2820"/>
        <v>0</v>
      </c>
      <c r="VF1317" s="25">
        <f t="shared" si="2820"/>
        <v>0</v>
      </c>
      <c r="VG1317" s="30"/>
      <c r="VH1317" s="30"/>
      <c r="VI1317" s="30"/>
      <c r="VJ1317" s="25">
        <f t="shared" ref="VJ1317:VJ1323" si="2821">$F1317*VG1317</f>
        <v>0</v>
      </c>
      <c r="VK1317" s="25">
        <f t="shared" ref="VK1317:VK1323" si="2822">$G1317*VH1317</f>
        <v>0</v>
      </c>
      <c r="VL1317" s="25">
        <f t="shared" ref="VL1317:VL1323" si="2823">$H1317*VI1317</f>
        <v>0</v>
      </c>
      <c r="VM1317" s="25">
        <f t="shared" ref="VM1317:VM1323" si="2824">$I1317*VG1317</f>
        <v>0</v>
      </c>
      <c r="VN1317" s="25">
        <f t="shared" ref="VN1317:VN1323" si="2825">$J1317*VH1317</f>
        <v>0</v>
      </c>
      <c r="VO1317" s="25">
        <f t="shared" ref="VO1317:VO1323" si="2826">$K1317*VI1317</f>
        <v>0</v>
      </c>
      <c r="VP1317" s="157">
        <f>$F1317*VP$1326</f>
        <v>5.2503881986999996</v>
      </c>
      <c r="VQ1317" s="157">
        <f>$G1317*VQ$1326</f>
        <v>5.4267206475999998</v>
      </c>
      <c r="VR1317" s="157">
        <f>$H1317*VR$1326</f>
        <v>5.6357026934999999</v>
      </c>
      <c r="VS1317" s="157">
        <f>$I1317*VS$1326</f>
        <v>0</v>
      </c>
      <c r="VT1317" s="157">
        <f>$J1317*VT$1326</f>
        <v>0</v>
      </c>
      <c r="VU1317" s="157">
        <f>$K1317*VU$1326</f>
        <v>0</v>
      </c>
      <c r="VV1317" s="25">
        <f t="shared" ref="VV1317:VX1323" si="2827">VG1317*VP1317</f>
        <v>0</v>
      </c>
      <c r="VW1317" s="25">
        <f t="shared" si="2827"/>
        <v>0</v>
      </c>
      <c r="VX1317" s="25">
        <f t="shared" si="2827"/>
        <v>0</v>
      </c>
      <c r="VY1317" s="25">
        <f t="shared" ref="VY1317:WA1323" si="2828">VG1317*VS1317</f>
        <v>0</v>
      </c>
      <c r="VZ1317" s="25">
        <f t="shared" si="2828"/>
        <v>0</v>
      </c>
      <c r="WA1317" s="25">
        <f t="shared" si="2828"/>
        <v>0</v>
      </c>
      <c r="WB1317" s="30"/>
      <c r="WC1317" s="30"/>
      <c r="WD1317" s="30"/>
      <c r="WE1317" s="25">
        <f t="shared" ref="WE1317:WE1323" si="2829">$F1317*WB1317</f>
        <v>0</v>
      </c>
      <c r="WF1317" s="25">
        <f t="shared" ref="WF1317:WF1323" si="2830">$G1317*WC1317</f>
        <v>0</v>
      </c>
      <c r="WG1317" s="25">
        <f t="shared" ref="WG1317:WG1323" si="2831">$H1317*WD1317</f>
        <v>0</v>
      </c>
      <c r="WH1317" s="25">
        <f t="shared" ref="WH1317:WH1323" si="2832">$I1317*WB1317</f>
        <v>0</v>
      </c>
      <c r="WI1317" s="25">
        <f t="shared" ref="WI1317:WI1323" si="2833">$J1317*WC1317</f>
        <v>0</v>
      </c>
      <c r="WJ1317" s="25">
        <f t="shared" ref="WJ1317:WJ1323" si="2834">$K1317*WD1317</f>
        <v>0</v>
      </c>
      <c r="WK1317" s="157">
        <f>$F1317*WK$1326</f>
        <v>0</v>
      </c>
      <c r="WL1317" s="157">
        <f>$G1317*WL$1326</f>
        <v>0</v>
      </c>
      <c r="WM1317" s="157">
        <f>$H1317*WM$1326</f>
        <v>0</v>
      </c>
      <c r="WN1317" s="157">
        <f>$I1317*WN$1326</f>
        <v>0</v>
      </c>
      <c r="WO1317" s="157">
        <f>$J1317*WO$1326</f>
        <v>0</v>
      </c>
      <c r="WP1317" s="157">
        <f>$K1317*WP$1326</f>
        <v>0</v>
      </c>
      <c r="WQ1317" s="25">
        <f t="shared" ref="WQ1317:WS1323" si="2835">WB1317*WK1317</f>
        <v>0</v>
      </c>
      <c r="WR1317" s="25">
        <f t="shared" si="2835"/>
        <v>0</v>
      </c>
      <c r="WS1317" s="25">
        <f t="shared" si="2835"/>
        <v>0</v>
      </c>
      <c r="WT1317" s="25">
        <f t="shared" ref="WT1317:WV1323" si="2836">WB1317*WN1317</f>
        <v>0</v>
      </c>
      <c r="WU1317" s="25">
        <f t="shared" si="2836"/>
        <v>0</v>
      </c>
      <c r="WV1317" s="25">
        <f t="shared" si="2836"/>
        <v>0</v>
      </c>
      <c r="WW1317" s="30"/>
      <c r="WX1317" s="30"/>
      <c r="WY1317" s="30"/>
      <c r="WZ1317" s="25">
        <f t="shared" ref="WZ1317:WZ1323" si="2837">$F1317*WW1317</f>
        <v>0</v>
      </c>
      <c r="XA1317" s="25">
        <f t="shared" ref="XA1317:XA1323" si="2838">$G1317*WX1317</f>
        <v>0</v>
      </c>
      <c r="XB1317" s="25">
        <f t="shared" ref="XB1317:XB1323" si="2839">$H1317*WY1317</f>
        <v>0</v>
      </c>
      <c r="XC1317" s="25">
        <f t="shared" ref="XC1317:XC1323" si="2840">$I1317*WW1317</f>
        <v>0</v>
      </c>
      <c r="XD1317" s="25">
        <f t="shared" ref="XD1317:XD1323" si="2841">$J1317*WX1317</f>
        <v>0</v>
      </c>
      <c r="XE1317" s="25">
        <f t="shared" ref="XE1317:XE1323" si="2842">$K1317*WY1317</f>
        <v>0</v>
      </c>
      <c r="XF1317" s="157">
        <f>$F1317*XF$1326</f>
        <v>0</v>
      </c>
      <c r="XG1317" s="157">
        <f>$G1317*XG$1326</f>
        <v>0</v>
      </c>
      <c r="XH1317" s="157">
        <f>$H1317*XH$1326</f>
        <v>0</v>
      </c>
      <c r="XI1317" s="157">
        <f>$I1317*XI$1326</f>
        <v>0</v>
      </c>
      <c r="XJ1317" s="157">
        <f>$J1317*XJ$1326</f>
        <v>0</v>
      </c>
      <c r="XK1317" s="157">
        <f>$K1317*XK$1326</f>
        <v>0</v>
      </c>
      <c r="XL1317" s="25">
        <f t="shared" ref="XL1317:XN1323" si="2843">WW1317*XF1317</f>
        <v>0</v>
      </c>
      <c r="XM1317" s="25">
        <f t="shared" si="2843"/>
        <v>0</v>
      </c>
      <c r="XN1317" s="25">
        <f t="shared" si="2843"/>
        <v>0</v>
      </c>
      <c r="XO1317" s="25">
        <f t="shared" ref="XO1317:XQ1323" si="2844">WW1317*XI1317</f>
        <v>0</v>
      </c>
      <c r="XP1317" s="25">
        <f t="shared" si="2844"/>
        <v>0</v>
      </c>
      <c r="XQ1317" s="25">
        <f t="shared" si="2844"/>
        <v>0</v>
      </c>
      <c r="XR1317" s="30"/>
      <c r="XS1317" s="30"/>
      <c r="XT1317" s="30"/>
      <c r="XU1317" s="25">
        <f t="shared" ref="XU1317:XU1323" si="2845">$F1317*XR1317</f>
        <v>0</v>
      </c>
      <c r="XV1317" s="25">
        <f t="shared" ref="XV1317:XV1323" si="2846">$G1317*XS1317</f>
        <v>0</v>
      </c>
      <c r="XW1317" s="25">
        <f t="shared" ref="XW1317:XW1323" si="2847">$H1317*XT1317</f>
        <v>0</v>
      </c>
      <c r="XX1317" s="25">
        <f t="shared" ref="XX1317:XX1323" si="2848">$I1317*XR1317</f>
        <v>0</v>
      </c>
      <c r="XY1317" s="25">
        <f t="shared" ref="XY1317:XY1323" si="2849">$J1317*XS1317</f>
        <v>0</v>
      </c>
      <c r="XZ1317" s="25">
        <f t="shared" ref="XZ1317:XZ1323" si="2850">$K1317*XT1317</f>
        <v>0</v>
      </c>
      <c r="YA1317" s="157">
        <f>$F1317*YA$1326</f>
        <v>0</v>
      </c>
      <c r="YB1317" s="157">
        <f>$G1317*YB$1326</f>
        <v>0</v>
      </c>
      <c r="YC1317" s="157">
        <f>$H1317*YC$1326</f>
        <v>0</v>
      </c>
      <c r="YD1317" s="157">
        <f>$I1317*YD$1326</f>
        <v>0</v>
      </c>
      <c r="YE1317" s="157">
        <f>$J1317*YE$1326</f>
        <v>0</v>
      </c>
      <c r="YF1317" s="157">
        <f>$K1317*YF$1326</f>
        <v>0</v>
      </c>
      <c r="YG1317" s="25">
        <f t="shared" ref="YG1317:YI1323" si="2851">XR1317*YA1317</f>
        <v>0</v>
      </c>
      <c r="YH1317" s="25">
        <f t="shared" si="2851"/>
        <v>0</v>
      </c>
      <c r="YI1317" s="25">
        <f t="shared" si="2851"/>
        <v>0</v>
      </c>
      <c r="YJ1317" s="25">
        <f t="shared" ref="YJ1317:YL1323" si="2852">XR1317*YD1317</f>
        <v>0</v>
      </c>
      <c r="YK1317" s="25">
        <f t="shared" si="2852"/>
        <v>0</v>
      </c>
      <c r="YL1317" s="25">
        <f t="shared" si="2852"/>
        <v>0</v>
      </c>
      <c r="YM1317" s="59">
        <f t="shared" ref="YM1317:YO1323" si="2853">L1317+AG1317+BB1317+BW1317+CR1317+DM1317+EH1317+FC1317+FX1317+GS1317+HN1317+II1317+JD1317+JY1317+KT1317+LO1317+MJ1317+NE1317+NZ1317+OU1317+PP1317+QK1317+RF1317+SA1317+SV1317+TQ1317+UL1317+VG1317+WB1317+WW1317+XR1317</f>
        <v>26105</v>
      </c>
      <c r="YN1317" s="59">
        <f t="shared" si="2853"/>
        <v>26105</v>
      </c>
      <c r="YO1317" s="59">
        <f t="shared" si="2853"/>
        <v>26105</v>
      </c>
      <c r="YP1317" s="25">
        <f t="shared" ref="YP1317:YP1323" si="2854">$F1317*YM1317</f>
        <v>282456.09999999998</v>
      </c>
      <c r="YQ1317" s="25">
        <f t="shared" ref="YQ1317:YQ1323" si="2855">$G1317*YN1317</f>
        <v>291592.84999999998</v>
      </c>
      <c r="YR1317" s="25">
        <f t="shared" ref="YR1317:YR1323" si="2856">$H1317*YO1317</f>
        <v>303340.09999999998</v>
      </c>
      <c r="YS1317" s="25">
        <f t="shared" ref="YS1317:YS1323" si="2857">$I1317*YM1317</f>
        <v>0</v>
      </c>
      <c r="YT1317" s="25">
        <f t="shared" ref="YT1317:YT1323" si="2858">$J1317*YN1317</f>
        <v>0</v>
      </c>
      <c r="YU1317" s="25">
        <f t="shared" ref="YU1317:YU1323" si="2859">$K1317*YO1317</f>
        <v>0</v>
      </c>
      <c r="YV1317" s="157">
        <f>$F1317*YV$1326</f>
        <v>10.8264737532</v>
      </c>
      <c r="YW1317" s="157">
        <f>$G1317*YW$1326</f>
        <v>11.1758978516</v>
      </c>
      <c r="YX1317" s="157">
        <f>$H1317*YX$1326</f>
        <v>11.615059599</v>
      </c>
      <c r="YY1317" s="157">
        <f>$I1317*YY$1326</f>
        <v>0</v>
      </c>
      <c r="YZ1317" s="157">
        <f>$J1317*YZ$1326</f>
        <v>0</v>
      </c>
      <c r="ZA1317" s="157">
        <f>$K1317*ZA$1326</f>
        <v>0</v>
      </c>
      <c r="ZB1317" s="25">
        <f t="shared" ref="ZB1317:ZD1323" si="2860">YM1317*YV1317</f>
        <v>282625.09999999998</v>
      </c>
      <c r="ZC1317" s="25">
        <f t="shared" si="2860"/>
        <v>291746.81</v>
      </c>
      <c r="ZD1317" s="25">
        <f t="shared" si="2860"/>
        <v>303211.13</v>
      </c>
      <c r="ZE1317" s="25">
        <f t="shared" ref="ZE1317:ZG1323" si="2861">YM1317*YY1317</f>
        <v>0</v>
      </c>
      <c r="ZF1317" s="25">
        <f t="shared" si="2861"/>
        <v>0</v>
      </c>
      <c r="ZG1317" s="25">
        <f t="shared" si="2861"/>
        <v>0</v>
      </c>
    </row>
    <row r="1318" spans="1:683">
      <c r="A1318" s="8" t="s">
        <v>110</v>
      </c>
      <c r="B1318" s="87" t="s">
        <v>162</v>
      </c>
      <c r="C1318" s="5"/>
      <c r="D1318" s="160"/>
      <c r="E1318" s="76"/>
      <c r="F1318" s="38">
        <f t="shared" si="2604"/>
        <v>15.17</v>
      </c>
      <c r="G1318" s="38">
        <f t="shared" si="2604"/>
        <v>15.66</v>
      </c>
      <c r="H1318" s="38">
        <f t="shared" si="2604"/>
        <v>16.29</v>
      </c>
      <c r="I1318" s="25"/>
      <c r="J1318" s="25"/>
      <c r="K1318" s="25"/>
      <c r="L1318" s="30">
        <v>4200</v>
      </c>
      <c r="M1318" s="30">
        <v>4200</v>
      </c>
      <c r="N1318" s="30">
        <v>4200</v>
      </c>
      <c r="O1318" s="25">
        <f t="shared" si="2605"/>
        <v>63714</v>
      </c>
      <c r="P1318" s="25">
        <f t="shared" si="2606"/>
        <v>65772</v>
      </c>
      <c r="Q1318" s="25">
        <f t="shared" si="2607"/>
        <v>68418</v>
      </c>
      <c r="R1318" s="25">
        <f t="shared" si="2608"/>
        <v>0</v>
      </c>
      <c r="S1318" s="25">
        <f t="shared" si="2609"/>
        <v>0</v>
      </c>
      <c r="T1318" s="25">
        <f t="shared" si="2610"/>
        <v>0</v>
      </c>
      <c r="U1318" s="157">
        <f t="shared" ref="U1318:U1323" si="2862">$F1318*U$1326</f>
        <v>71.083882952799996</v>
      </c>
      <c r="V1318" s="157">
        <f t="shared" ref="V1318:V1323" si="2863">$G1318*V$1326</f>
        <v>73.375408300199993</v>
      </c>
      <c r="W1318" s="157">
        <f t="shared" ref="W1318:W1323" si="2864">$H1318*W$1326</f>
        <v>76.3023760831</v>
      </c>
      <c r="X1318" s="157">
        <f t="shared" ref="X1318:X1323" si="2865">$I1318*X$1326</f>
        <v>0</v>
      </c>
      <c r="Y1318" s="157">
        <f t="shared" ref="Y1318:Y1323" si="2866">$J1318*Y$1326</f>
        <v>0</v>
      </c>
      <c r="Z1318" s="157">
        <f t="shared" ref="Z1318:Z1323" si="2867">$K1318*Z$1326</f>
        <v>0</v>
      </c>
      <c r="AA1318" s="25">
        <f t="shared" si="2611"/>
        <v>298552.31</v>
      </c>
      <c r="AB1318" s="25">
        <f t="shared" si="2611"/>
        <v>308176.71000000002</v>
      </c>
      <c r="AC1318" s="25">
        <f t="shared" si="2611"/>
        <v>320469.98</v>
      </c>
      <c r="AD1318" s="25">
        <f t="shared" si="2612"/>
        <v>0</v>
      </c>
      <c r="AE1318" s="25">
        <f t="shared" si="2612"/>
        <v>0</v>
      </c>
      <c r="AF1318" s="25">
        <f t="shared" si="2612"/>
        <v>0</v>
      </c>
      <c r="AG1318" s="30">
        <v>7700</v>
      </c>
      <c r="AH1318" s="30">
        <v>7700</v>
      </c>
      <c r="AI1318" s="30">
        <v>7700</v>
      </c>
      <c r="AJ1318" s="25">
        <f t="shared" si="2613"/>
        <v>116809</v>
      </c>
      <c r="AK1318" s="25">
        <f t="shared" si="2614"/>
        <v>120582</v>
      </c>
      <c r="AL1318" s="25">
        <f t="shared" si="2615"/>
        <v>125433</v>
      </c>
      <c r="AM1318" s="25">
        <f t="shared" si="2616"/>
        <v>0</v>
      </c>
      <c r="AN1318" s="25">
        <f t="shared" si="2617"/>
        <v>0</v>
      </c>
      <c r="AO1318" s="25">
        <f t="shared" si="2618"/>
        <v>0</v>
      </c>
      <c r="AP1318" s="157">
        <f t="shared" ref="AP1318:AP1323" si="2868">$F1318*AP$1326</f>
        <v>28.327509521500001</v>
      </c>
      <c r="AQ1318" s="157">
        <f t="shared" ref="AQ1318:AQ1323" si="2869">$G1318*AQ$1326</f>
        <v>29.2377841546</v>
      </c>
      <c r="AR1318" s="157">
        <f t="shared" ref="AR1318:AR1323" si="2870">$H1318*AR$1326</f>
        <v>30.410073351000001</v>
      </c>
      <c r="AS1318" s="157">
        <f t="shared" ref="AS1318:AS1323" si="2871">$I1318*AS$1326</f>
        <v>0</v>
      </c>
      <c r="AT1318" s="157">
        <f t="shared" ref="AT1318:AT1323" si="2872">$J1318*AT$1326</f>
        <v>0</v>
      </c>
      <c r="AU1318" s="157">
        <f t="shared" ref="AU1318:AU1323" si="2873">$K1318*AU$1326</f>
        <v>0</v>
      </c>
      <c r="AV1318" s="25">
        <f t="shared" si="2619"/>
        <v>218121.82</v>
      </c>
      <c r="AW1318" s="25">
        <f t="shared" si="2619"/>
        <v>225130.94</v>
      </c>
      <c r="AX1318" s="25">
        <f t="shared" si="2619"/>
        <v>234157.56</v>
      </c>
      <c r="AY1318" s="25">
        <f t="shared" si="2620"/>
        <v>0</v>
      </c>
      <c r="AZ1318" s="25">
        <f t="shared" si="2620"/>
        <v>0</v>
      </c>
      <c r="BA1318" s="25">
        <f t="shared" si="2620"/>
        <v>0</v>
      </c>
      <c r="BB1318" s="30"/>
      <c r="BC1318" s="30"/>
      <c r="BD1318" s="30"/>
      <c r="BE1318" s="25">
        <f t="shared" si="2621"/>
        <v>0</v>
      </c>
      <c r="BF1318" s="25">
        <f t="shared" si="2622"/>
        <v>0</v>
      </c>
      <c r="BG1318" s="25">
        <f t="shared" si="2623"/>
        <v>0</v>
      </c>
      <c r="BH1318" s="25">
        <f t="shared" si="2624"/>
        <v>0</v>
      </c>
      <c r="BI1318" s="25">
        <f t="shared" si="2625"/>
        <v>0</v>
      </c>
      <c r="BJ1318" s="25">
        <f t="shared" si="2626"/>
        <v>0</v>
      </c>
      <c r="BK1318" s="157">
        <f t="shared" ref="BK1318:BK1323" si="2874">$F1318*BK$1326</f>
        <v>10.773105057900001</v>
      </c>
      <c r="BL1318" s="157">
        <f t="shared" ref="BL1318:BL1323" si="2875">$G1318*BL$1326</f>
        <v>11.1241831424</v>
      </c>
      <c r="BM1318" s="157">
        <f t="shared" ref="BM1318:BM1323" si="2876">$H1318*BM$1326</f>
        <v>11.5553712941</v>
      </c>
      <c r="BN1318" s="157">
        <f t="shared" ref="BN1318:BN1323" si="2877">$I1318*BN$1326</f>
        <v>0</v>
      </c>
      <c r="BO1318" s="157">
        <f t="shared" ref="BO1318:BO1323" si="2878">$J1318*BO$1326</f>
        <v>0</v>
      </c>
      <c r="BP1318" s="157">
        <f t="shared" ref="BP1318:BP1323" si="2879">$K1318*BP$1326</f>
        <v>0</v>
      </c>
      <c r="BQ1318" s="25">
        <f t="shared" si="2627"/>
        <v>0</v>
      </c>
      <c r="BR1318" s="25">
        <f t="shared" si="2627"/>
        <v>0</v>
      </c>
      <c r="BS1318" s="25">
        <f t="shared" si="2627"/>
        <v>0</v>
      </c>
      <c r="BT1318" s="25">
        <f t="shared" si="2628"/>
        <v>0</v>
      </c>
      <c r="BU1318" s="25">
        <f t="shared" si="2628"/>
        <v>0</v>
      </c>
      <c r="BV1318" s="25">
        <f t="shared" si="2628"/>
        <v>0</v>
      </c>
      <c r="BW1318" s="30"/>
      <c r="BX1318" s="30"/>
      <c r="BY1318" s="30"/>
      <c r="BZ1318" s="25">
        <f t="shared" si="2629"/>
        <v>0</v>
      </c>
      <c r="CA1318" s="25">
        <f t="shared" si="2630"/>
        <v>0</v>
      </c>
      <c r="CB1318" s="25">
        <f t="shared" si="2631"/>
        <v>0</v>
      </c>
      <c r="CC1318" s="25">
        <f t="shared" si="2632"/>
        <v>0</v>
      </c>
      <c r="CD1318" s="25">
        <f t="shared" si="2633"/>
        <v>0</v>
      </c>
      <c r="CE1318" s="25">
        <f t="shared" si="2634"/>
        <v>0</v>
      </c>
      <c r="CF1318" s="157">
        <f t="shared" ref="CF1318:CF1323" si="2880">$F1318*CF$1326</f>
        <v>65.085243310199999</v>
      </c>
      <c r="CG1318" s="157">
        <f t="shared" ref="CG1318:CG1323" si="2881">$G1318*CG$1326</f>
        <v>67.062103651499996</v>
      </c>
      <c r="CH1318" s="157">
        <f t="shared" ref="CH1318:CH1323" si="2882">$H1318*CH$1326</f>
        <v>69.728728992000001</v>
      </c>
      <c r="CI1318" s="157">
        <f t="shared" ref="CI1318:CI1323" si="2883">$I1318*CI$1326</f>
        <v>0</v>
      </c>
      <c r="CJ1318" s="157">
        <f t="shared" ref="CJ1318:CJ1323" si="2884">$J1318*CJ$1326</f>
        <v>0</v>
      </c>
      <c r="CK1318" s="157">
        <f t="shared" ref="CK1318:CK1323" si="2885">$K1318*CK$1326</f>
        <v>0</v>
      </c>
      <c r="CL1318" s="25">
        <f t="shared" si="2635"/>
        <v>0</v>
      </c>
      <c r="CM1318" s="25">
        <f t="shared" si="2635"/>
        <v>0</v>
      </c>
      <c r="CN1318" s="25">
        <f t="shared" si="2635"/>
        <v>0</v>
      </c>
      <c r="CO1318" s="25">
        <f t="shared" si="2636"/>
        <v>0</v>
      </c>
      <c r="CP1318" s="25">
        <f t="shared" si="2636"/>
        <v>0</v>
      </c>
      <c r="CQ1318" s="25">
        <f t="shared" si="2636"/>
        <v>0</v>
      </c>
      <c r="CR1318" s="30">
        <v>1715</v>
      </c>
      <c r="CS1318" s="30">
        <v>1715</v>
      </c>
      <c r="CT1318" s="30">
        <v>1715</v>
      </c>
      <c r="CU1318" s="25">
        <f t="shared" si="2637"/>
        <v>26016.55</v>
      </c>
      <c r="CV1318" s="25">
        <f t="shared" si="2638"/>
        <v>26856.9</v>
      </c>
      <c r="CW1318" s="25">
        <f t="shared" si="2639"/>
        <v>27937.35</v>
      </c>
      <c r="CX1318" s="25">
        <f t="shared" si="2640"/>
        <v>0</v>
      </c>
      <c r="CY1318" s="25">
        <f t="shared" si="2641"/>
        <v>0</v>
      </c>
      <c r="CZ1318" s="25">
        <f t="shared" si="2642"/>
        <v>0</v>
      </c>
      <c r="DA1318" s="157">
        <f t="shared" ref="DA1318:DA1323" si="2886">$F1318*DA$1326</f>
        <v>12.933393087200001</v>
      </c>
      <c r="DB1318" s="157">
        <f t="shared" ref="DB1318:DB1323" si="2887">$G1318*DB$1326</f>
        <v>13.350907193899999</v>
      </c>
      <c r="DC1318" s="157">
        <f t="shared" ref="DC1318:DC1323" si="2888">$H1318*DC$1326</f>
        <v>13.877633189000001</v>
      </c>
      <c r="DD1318" s="157">
        <f t="shared" ref="DD1318:DD1323" si="2889">$I1318*DD$1326</f>
        <v>0</v>
      </c>
      <c r="DE1318" s="157">
        <f t="shared" ref="DE1318:DE1323" si="2890">$J1318*DE$1326</f>
        <v>0</v>
      </c>
      <c r="DF1318" s="157">
        <f t="shared" ref="DF1318:DF1323" si="2891">$K1318*DF$1326</f>
        <v>0</v>
      </c>
      <c r="DG1318" s="25">
        <f t="shared" si="2643"/>
        <v>22180.77</v>
      </c>
      <c r="DH1318" s="25">
        <f t="shared" si="2643"/>
        <v>22896.81</v>
      </c>
      <c r="DI1318" s="25">
        <f t="shared" si="2643"/>
        <v>23800.14</v>
      </c>
      <c r="DJ1318" s="25">
        <f t="shared" si="2644"/>
        <v>0</v>
      </c>
      <c r="DK1318" s="25">
        <f t="shared" si="2644"/>
        <v>0</v>
      </c>
      <c r="DL1318" s="25">
        <f t="shared" si="2644"/>
        <v>0</v>
      </c>
      <c r="DM1318" s="30"/>
      <c r="DN1318" s="30"/>
      <c r="DO1318" s="30"/>
      <c r="DP1318" s="25">
        <f t="shared" si="2645"/>
        <v>0</v>
      </c>
      <c r="DQ1318" s="25">
        <f t="shared" si="2646"/>
        <v>0</v>
      </c>
      <c r="DR1318" s="25">
        <f t="shared" si="2647"/>
        <v>0</v>
      </c>
      <c r="DS1318" s="25">
        <f t="shared" si="2648"/>
        <v>0</v>
      </c>
      <c r="DT1318" s="25">
        <f t="shared" si="2649"/>
        <v>0</v>
      </c>
      <c r="DU1318" s="25">
        <f t="shared" si="2650"/>
        <v>0</v>
      </c>
      <c r="DV1318" s="157">
        <f t="shared" ref="DV1318:DV1323" si="2892">$F1318*DV$1326</f>
        <v>0</v>
      </c>
      <c r="DW1318" s="157">
        <f t="shared" ref="DW1318:DW1323" si="2893">$G1318*DW$1326</f>
        <v>0</v>
      </c>
      <c r="DX1318" s="157">
        <f t="shared" ref="DX1318:DX1323" si="2894">$H1318*DX$1326</f>
        <v>0</v>
      </c>
      <c r="DY1318" s="157">
        <f t="shared" ref="DY1318:DY1323" si="2895">$I1318*DY$1326</f>
        <v>0</v>
      </c>
      <c r="DZ1318" s="157">
        <f t="shared" ref="DZ1318:DZ1323" si="2896">$J1318*DZ$1326</f>
        <v>0</v>
      </c>
      <c r="EA1318" s="157">
        <f t="shared" ref="EA1318:EA1323" si="2897">$K1318*EA$1326</f>
        <v>0</v>
      </c>
      <c r="EB1318" s="25">
        <f t="shared" si="2651"/>
        <v>0</v>
      </c>
      <c r="EC1318" s="25">
        <f t="shared" si="2651"/>
        <v>0</v>
      </c>
      <c r="ED1318" s="25">
        <f t="shared" si="2651"/>
        <v>0</v>
      </c>
      <c r="EE1318" s="25">
        <f t="shared" si="2652"/>
        <v>0</v>
      </c>
      <c r="EF1318" s="25">
        <f t="shared" si="2652"/>
        <v>0</v>
      </c>
      <c r="EG1318" s="25">
        <f t="shared" si="2652"/>
        <v>0</v>
      </c>
      <c r="EH1318" s="30"/>
      <c r="EI1318" s="30"/>
      <c r="EJ1318" s="30"/>
      <c r="EK1318" s="25">
        <f t="shared" si="2653"/>
        <v>0</v>
      </c>
      <c r="EL1318" s="25">
        <f t="shared" si="2654"/>
        <v>0</v>
      </c>
      <c r="EM1318" s="25">
        <f t="shared" si="2655"/>
        <v>0</v>
      </c>
      <c r="EN1318" s="25">
        <f t="shared" si="2656"/>
        <v>0</v>
      </c>
      <c r="EO1318" s="25">
        <f t="shared" si="2657"/>
        <v>0</v>
      </c>
      <c r="EP1318" s="25">
        <f t="shared" si="2658"/>
        <v>0</v>
      </c>
      <c r="EQ1318" s="157">
        <f t="shared" ref="EQ1318:EQ1323" si="2898">$F1318*EQ$1326</f>
        <v>0</v>
      </c>
      <c r="ER1318" s="157">
        <f t="shared" ref="ER1318:ER1323" si="2899">$G1318*ER$1326</f>
        <v>0</v>
      </c>
      <c r="ES1318" s="157">
        <f t="shared" ref="ES1318:ES1323" si="2900">$H1318*ES$1326</f>
        <v>0</v>
      </c>
      <c r="ET1318" s="157">
        <f t="shared" ref="ET1318:ET1323" si="2901">$I1318*ET$1326</f>
        <v>0</v>
      </c>
      <c r="EU1318" s="157">
        <f t="shared" ref="EU1318:EU1323" si="2902">$J1318*EU$1326</f>
        <v>0</v>
      </c>
      <c r="EV1318" s="157">
        <f t="shared" ref="EV1318:EV1323" si="2903">$K1318*EV$1326</f>
        <v>0</v>
      </c>
      <c r="EW1318" s="25">
        <f t="shared" si="2659"/>
        <v>0</v>
      </c>
      <c r="EX1318" s="25">
        <f t="shared" si="2659"/>
        <v>0</v>
      </c>
      <c r="EY1318" s="25">
        <f t="shared" si="2659"/>
        <v>0</v>
      </c>
      <c r="EZ1318" s="25">
        <f t="shared" si="2660"/>
        <v>0</v>
      </c>
      <c r="FA1318" s="25">
        <f t="shared" si="2660"/>
        <v>0</v>
      </c>
      <c r="FB1318" s="25">
        <f t="shared" si="2660"/>
        <v>0</v>
      </c>
      <c r="FC1318" s="30">
        <v>27300</v>
      </c>
      <c r="FD1318" s="30">
        <v>27300</v>
      </c>
      <c r="FE1318" s="30">
        <v>27300</v>
      </c>
      <c r="FF1318" s="25">
        <f t="shared" si="2661"/>
        <v>414141</v>
      </c>
      <c r="FG1318" s="25">
        <f t="shared" si="2662"/>
        <v>427518</v>
      </c>
      <c r="FH1318" s="25">
        <f t="shared" si="2663"/>
        <v>444717</v>
      </c>
      <c r="FI1318" s="25">
        <f t="shared" si="2664"/>
        <v>0</v>
      </c>
      <c r="FJ1318" s="25">
        <f t="shared" si="2665"/>
        <v>0</v>
      </c>
      <c r="FK1318" s="25">
        <f t="shared" si="2666"/>
        <v>0</v>
      </c>
      <c r="FL1318" s="157">
        <f t="shared" ref="FL1318:FL1323" si="2904">$F1318*FL$1326</f>
        <v>9.0710761294999998</v>
      </c>
      <c r="FM1318" s="157">
        <f t="shared" ref="FM1318:FM1323" si="2905">$G1318*FM$1326</f>
        <v>9.3623942538999998</v>
      </c>
      <c r="FN1318" s="157">
        <f t="shared" ref="FN1318:FN1323" si="2906">$H1318*FN$1326</f>
        <v>9.7387771168999997</v>
      </c>
      <c r="FO1318" s="157">
        <f t="shared" ref="FO1318:FO1323" si="2907">$I1318*FO$1326</f>
        <v>0</v>
      </c>
      <c r="FP1318" s="157">
        <f t="shared" ref="FP1318:FP1323" si="2908">$J1318*FP$1326</f>
        <v>0</v>
      </c>
      <c r="FQ1318" s="157">
        <f t="shared" ref="FQ1318:FQ1323" si="2909">$K1318*FQ$1326</f>
        <v>0</v>
      </c>
      <c r="FR1318" s="25">
        <f t="shared" si="2667"/>
        <v>247640.38</v>
      </c>
      <c r="FS1318" s="25">
        <f t="shared" si="2667"/>
        <v>255593.36</v>
      </c>
      <c r="FT1318" s="25">
        <f t="shared" si="2667"/>
        <v>265868.62</v>
      </c>
      <c r="FU1318" s="25">
        <f t="shared" si="2668"/>
        <v>0</v>
      </c>
      <c r="FV1318" s="25">
        <f t="shared" si="2668"/>
        <v>0</v>
      </c>
      <c r="FW1318" s="25">
        <f t="shared" si="2668"/>
        <v>0</v>
      </c>
      <c r="FX1318" s="30">
        <v>3060</v>
      </c>
      <c r="FY1318" s="30">
        <v>3060</v>
      </c>
      <c r="FZ1318" s="30">
        <v>3060</v>
      </c>
      <c r="GA1318" s="25">
        <f t="shared" si="2669"/>
        <v>46420.2</v>
      </c>
      <c r="GB1318" s="25">
        <f t="shared" si="2670"/>
        <v>47919.6</v>
      </c>
      <c r="GC1318" s="25">
        <f t="shared" si="2671"/>
        <v>49847.4</v>
      </c>
      <c r="GD1318" s="25">
        <f t="shared" si="2672"/>
        <v>0</v>
      </c>
      <c r="GE1318" s="25">
        <f t="shared" si="2673"/>
        <v>0</v>
      </c>
      <c r="GF1318" s="25">
        <f t="shared" si="2674"/>
        <v>0</v>
      </c>
      <c r="GG1318" s="157">
        <f t="shared" ref="GG1318:GG1323" si="2910">$F1318*GG$1326</f>
        <v>27.642113542200001</v>
      </c>
      <c r="GH1318" s="157">
        <f t="shared" ref="GH1318:GH1323" si="2911">$G1318*GH$1326</f>
        <v>28.5292858796</v>
      </c>
      <c r="GI1318" s="157">
        <f t="shared" ref="GI1318:GI1323" si="2912">$H1318*GI$1326</f>
        <v>29.676991808699999</v>
      </c>
      <c r="GJ1318" s="157">
        <f t="shared" ref="GJ1318:GJ1323" si="2913">$I1318*GJ$1326</f>
        <v>0</v>
      </c>
      <c r="GK1318" s="157">
        <f t="shared" ref="GK1318:GK1323" si="2914">$J1318*GK$1326</f>
        <v>0</v>
      </c>
      <c r="GL1318" s="157">
        <f t="shared" ref="GL1318:GL1323" si="2915">$K1318*GL$1326</f>
        <v>0</v>
      </c>
      <c r="GM1318" s="25">
        <f t="shared" si="2675"/>
        <v>84584.87</v>
      </c>
      <c r="GN1318" s="25">
        <f t="shared" si="2675"/>
        <v>87299.61</v>
      </c>
      <c r="GO1318" s="25">
        <f t="shared" si="2675"/>
        <v>90811.59</v>
      </c>
      <c r="GP1318" s="25">
        <f t="shared" si="2676"/>
        <v>0</v>
      </c>
      <c r="GQ1318" s="25">
        <f t="shared" si="2676"/>
        <v>0</v>
      </c>
      <c r="GR1318" s="25">
        <f t="shared" si="2676"/>
        <v>0</v>
      </c>
      <c r="GS1318" s="30"/>
      <c r="GT1318" s="30"/>
      <c r="GU1318" s="30"/>
      <c r="GV1318" s="25">
        <f t="shared" si="2677"/>
        <v>0</v>
      </c>
      <c r="GW1318" s="25">
        <f t="shared" si="2678"/>
        <v>0</v>
      </c>
      <c r="GX1318" s="25">
        <f t="shared" si="2679"/>
        <v>0</v>
      </c>
      <c r="GY1318" s="25">
        <f t="shared" si="2680"/>
        <v>0</v>
      </c>
      <c r="GZ1318" s="25">
        <f t="shared" si="2681"/>
        <v>0</v>
      </c>
      <c r="HA1318" s="25">
        <f t="shared" si="2682"/>
        <v>0</v>
      </c>
      <c r="HB1318" s="157">
        <f t="shared" ref="HB1318:HB1323" si="2916">$F1318*HB$1326</f>
        <v>26.6004533198</v>
      </c>
      <c r="HC1318" s="157">
        <f t="shared" ref="HC1318:HC1323" si="2917">$G1318*HC$1326</f>
        <v>27.4520036294</v>
      </c>
      <c r="HD1318" s="157">
        <f t="shared" ref="HD1318:HD1323" si="2918">$H1318*HD$1326</f>
        <v>28.5106765598</v>
      </c>
      <c r="HE1318" s="157">
        <f t="shared" ref="HE1318:HE1323" si="2919">$I1318*HE$1326</f>
        <v>0</v>
      </c>
      <c r="HF1318" s="157">
        <f t="shared" ref="HF1318:HF1323" si="2920">$J1318*HF$1326</f>
        <v>0</v>
      </c>
      <c r="HG1318" s="157">
        <f t="shared" ref="HG1318:HG1323" si="2921">$K1318*HG$1326</f>
        <v>0</v>
      </c>
      <c r="HH1318" s="25">
        <f t="shared" si="2683"/>
        <v>0</v>
      </c>
      <c r="HI1318" s="25">
        <f t="shared" si="2683"/>
        <v>0</v>
      </c>
      <c r="HJ1318" s="25">
        <f t="shared" si="2683"/>
        <v>0</v>
      </c>
      <c r="HK1318" s="25">
        <f t="shared" si="2684"/>
        <v>0</v>
      </c>
      <c r="HL1318" s="25">
        <f t="shared" si="2684"/>
        <v>0</v>
      </c>
      <c r="HM1318" s="25">
        <f t="shared" si="2684"/>
        <v>0</v>
      </c>
      <c r="HN1318" s="30"/>
      <c r="HO1318" s="30"/>
      <c r="HP1318" s="30"/>
      <c r="HQ1318" s="25">
        <f t="shared" si="2685"/>
        <v>0</v>
      </c>
      <c r="HR1318" s="25">
        <f t="shared" si="2686"/>
        <v>0</v>
      </c>
      <c r="HS1318" s="25">
        <f t="shared" si="2687"/>
        <v>0</v>
      </c>
      <c r="HT1318" s="25">
        <f t="shared" si="2688"/>
        <v>0</v>
      </c>
      <c r="HU1318" s="25">
        <f t="shared" si="2689"/>
        <v>0</v>
      </c>
      <c r="HV1318" s="25">
        <f t="shared" si="2690"/>
        <v>0</v>
      </c>
      <c r="HW1318" s="157">
        <f t="shared" ref="HW1318:HW1323" si="2922">$F1318*HW$1326</f>
        <v>0</v>
      </c>
      <c r="HX1318" s="157">
        <f t="shared" ref="HX1318:HX1323" si="2923">$G1318*HX$1326</f>
        <v>0</v>
      </c>
      <c r="HY1318" s="157">
        <f t="shared" ref="HY1318:HY1323" si="2924">$H1318*HY$1326</f>
        <v>0</v>
      </c>
      <c r="HZ1318" s="157">
        <f t="shared" ref="HZ1318:HZ1323" si="2925">$I1318*HZ$1326</f>
        <v>0</v>
      </c>
      <c r="IA1318" s="157">
        <f t="shared" ref="IA1318:IA1323" si="2926">$J1318*IA$1326</f>
        <v>0</v>
      </c>
      <c r="IB1318" s="157">
        <f t="shared" ref="IB1318:IB1323" si="2927">$K1318*IB$1326</f>
        <v>0</v>
      </c>
      <c r="IC1318" s="25">
        <f t="shared" si="2691"/>
        <v>0</v>
      </c>
      <c r="ID1318" s="25">
        <f t="shared" si="2691"/>
        <v>0</v>
      </c>
      <c r="IE1318" s="25">
        <f t="shared" si="2691"/>
        <v>0</v>
      </c>
      <c r="IF1318" s="25">
        <f t="shared" si="2692"/>
        <v>0</v>
      </c>
      <c r="IG1318" s="25">
        <f t="shared" si="2692"/>
        <v>0</v>
      </c>
      <c r="IH1318" s="25">
        <f t="shared" si="2692"/>
        <v>0</v>
      </c>
      <c r="II1318" s="30"/>
      <c r="IJ1318" s="30"/>
      <c r="IK1318" s="30"/>
      <c r="IL1318" s="25">
        <f t="shared" si="2693"/>
        <v>0</v>
      </c>
      <c r="IM1318" s="25">
        <f t="shared" si="2694"/>
        <v>0</v>
      </c>
      <c r="IN1318" s="25">
        <f t="shared" si="2695"/>
        <v>0</v>
      </c>
      <c r="IO1318" s="25">
        <f t="shared" si="2696"/>
        <v>0</v>
      </c>
      <c r="IP1318" s="25">
        <f t="shared" si="2697"/>
        <v>0</v>
      </c>
      <c r="IQ1318" s="25">
        <f t="shared" si="2698"/>
        <v>0</v>
      </c>
      <c r="IR1318" s="157">
        <f t="shared" ref="IR1318:IR1323" si="2928">$F1318*IR$1326</f>
        <v>15.9872847269</v>
      </c>
      <c r="IS1318" s="157">
        <f t="shared" ref="IS1318:IS1323" si="2929">$G1318*IS$1326</f>
        <v>16.494726119999999</v>
      </c>
      <c r="IT1318" s="157">
        <f t="shared" ref="IT1318:IT1323" si="2930">$H1318*IT$1326</f>
        <v>17.146356114100001</v>
      </c>
      <c r="IU1318" s="157">
        <f t="shared" ref="IU1318:IU1323" si="2931">$I1318*IU$1326</f>
        <v>0</v>
      </c>
      <c r="IV1318" s="157">
        <f t="shared" ref="IV1318:IV1323" si="2932">$J1318*IV$1326</f>
        <v>0</v>
      </c>
      <c r="IW1318" s="157">
        <f t="shared" ref="IW1318:IW1323" si="2933">$K1318*IW$1326</f>
        <v>0</v>
      </c>
      <c r="IX1318" s="25">
        <f t="shared" si="2699"/>
        <v>0</v>
      </c>
      <c r="IY1318" s="25">
        <f t="shared" si="2699"/>
        <v>0</v>
      </c>
      <c r="IZ1318" s="25">
        <f t="shared" si="2699"/>
        <v>0</v>
      </c>
      <c r="JA1318" s="25">
        <f t="shared" si="2700"/>
        <v>0</v>
      </c>
      <c r="JB1318" s="25">
        <f t="shared" si="2700"/>
        <v>0</v>
      </c>
      <c r="JC1318" s="25">
        <f t="shared" si="2700"/>
        <v>0</v>
      </c>
      <c r="JD1318" s="30"/>
      <c r="JE1318" s="30"/>
      <c r="JF1318" s="30"/>
      <c r="JG1318" s="25">
        <f t="shared" si="2701"/>
        <v>0</v>
      </c>
      <c r="JH1318" s="25">
        <f t="shared" si="2702"/>
        <v>0</v>
      </c>
      <c r="JI1318" s="25">
        <f t="shared" si="2703"/>
        <v>0</v>
      </c>
      <c r="JJ1318" s="25">
        <f t="shared" si="2704"/>
        <v>0</v>
      </c>
      <c r="JK1318" s="25">
        <f t="shared" si="2705"/>
        <v>0</v>
      </c>
      <c r="JL1318" s="25">
        <f t="shared" si="2706"/>
        <v>0</v>
      </c>
      <c r="JM1318" s="157">
        <f t="shared" ref="JM1318:JM1323" si="2934">$F1318*JM$1326</f>
        <v>7.1138260288000001</v>
      </c>
      <c r="JN1318" s="157">
        <f t="shared" ref="JN1318:JN1323" si="2935">$G1318*JN$1326</f>
        <v>7.3442740555999997</v>
      </c>
      <c r="JO1318" s="157">
        <f t="shared" ref="JO1318:JO1323" si="2936">$H1318*JO$1326</f>
        <v>7.6198505906999996</v>
      </c>
      <c r="JP1318" s="157">
        <f t="shared" ref="JP1318:JP1323" si="2937">$I1318*JP$1326</f>
        <v>0</v>
      </c>
      <c r="JQ1318" s="157">
        <f t="shared" ref="JQ1318:JQ1323" si="2938">$J1318*JQ$1326</f>
        <v>0</v>
      </c>
      <c r="JR1318" s="157">
        <f t="shared" ref="JR1318:JR1323" si="2939">$K1318*JR$1326</f>
        <v>0</v>
      </c>
      <c r="JS1318" s="25">
        <f t="shared" si="2707"/>
        <v>0</v>
      </c>
      <c r="JT1318" s="25">
        <f t="shared" si="2707"/>
        <v>0</v>
      </c>
      <c r="JU1318" s="25">
        <f t="shared" si="2707"/>
        <v>0</v>
      </c>
      <c r="JV1318" s="25">
        <f t="shared" si="2708"/>
        <v>0</v>
      </c>
      <c r="JW1318" s="25">
        <f t="shared" si="2708"/>
        <v>0</v>
      </c>
      <c r="JX1318" s="25">
        <f t="shared" si="2708"/>
        <v>0</v>
      </c>
      <c r="JY1318" s="30"/>
      <c r="JZ1318" s="30"/>
      <c r="KA1318" s="30"/>
      <c r="KB1318" s="25">
        <f t="shared" si="2709"/>
        <v>0</v>
      </c>
      <c r="KC1318" s="25">
        <f t="shared" si="2710"/>
        <v>0</v>
      </c>
      <c r="KD1318" s="25">
        <f t="shared" si="2711"/>
        <v>0</v>
      </c>
      <c r="KE1318" s="25">
        <f t="shared" si="2712"/>
        <v>0</v>
      </c>
      <c r="KF1318" s="25">
        <f t="shared" si="2713"/>
        <v>0</v>
      </c>
      <c r="KG1318" s="25">
        <f t="shared" si="2714"/>
        <v>0</v>
      </c>
      <c r="KH1318" s="157">
        <f t="shared" ref="KH1318:KH1323" si="2940">$F1318*KH$1326</f>
        <v>74.542945610900006</v>
      </c>
      <c r="KI1318" s="157">
        <f t="shared" ref="KI1318:KI1323" si="2941">$G1318*KI$1326</f>
        <v>76.955825863800001</v>
      </c>
      <c r="KJ1318" s="157">
        <f t="shared" ref="KJ1318:KJ1323" si="2942">$H1318*KJ$1326</f>
        <v>79.953879266499996</v>
      </c>
      <c r="KK1318" s="157">
        <f t="shared" ref="KK1318:KK1323" si="2943">$I1318*KK$1326</f>
        <v>0</v>
      </c>
      <c r="KL1318" s="157">
        <f t="shared" ref="KL1318:KL1323" si="2944">$J1318*KL$1326</f>
        <v>0</v>
      </c>
      <c r="KM1318" s="157">
        <f t="shared" ref="KM1318:KM1323" si="2945">$K1318*KM$1326</f>
        <v>0</v>
      </c>
      <c r="KN1318" s="25">
        <f t="shared" si="2715"/>
        <v>0</v>
      </c>
      <c r="KO1318" s="25">
        <f t="shared" si="2715"/>
        <v>0</v>
      </c>
      <c r="KP1318" s="25">
        <f t="shared" si="2715"/>
        <v>0</v>
      </c>
      <c r="KQ1318" s="25">
        <f t="shared" si="2716"/>
        <v>0</v>
      </c>
      <c r="KR1318" s="25">
        <f t="shared" si="2716"/>
        <v>0</v>
      </c>
      <c r="KS1318" s="25">
        <f t="shared" si="2716"/>
        <v>0</v>
      </c>
      <c r="KT1318" s="30"/>
      <c r="KU1318" s="30"/>
      <c r="KV1318" s="30"/>
      <c r="KW1318" s="25">
        <f t="shared" si="2717"/>
        <v>0</v>
      </c>
      <c r="KX1318" s="25">
        <f t="shared" si="2718"/>
        <v>0</v>
      </c>
      <c r="KY1318" s="25">
        <f t="shared" si="2719"/>
        <v>0</v>
      </c>
      <c r="KZ1318" s="25">
        <f t="shared" si="2720"/>
        <v>0</v>
      </c>
      <c r="LA1318" s="25">
        <f t="shared" si="2721"/>
        <v>0</v>
      </c>
      <c r="LB1318" s="25">
        <f t="shared" si="2722"/>
        <v>0</v>
      </c>
      <c r="LC1318" s="157">
        <f t="shared" ref="LC1318:LC1323" si="2946">$F1318*LC$1326</f>
        <v>0</v>
      </c>
      <c r="LD1318" s="157">
        <f t="shared" ref="LD1318:LD1323" si="2947">$G1318*LD$1326</f>
        <v>0</v>
      </c>
      <c r="LE1318" s="157">
        <f t="shared" ref="LE1318:LE1323" si="2948">$H1318*LE$1326</f>
        <v>0</v>
      </c>
      <c r="LF1318" s="157">
        <f t="shared" ref="LF1318:LF1323" si="2949">$I1318*LF$1326</f>
        <v>0</v>
      </c>
      <c r="LG1318" s="157">
        <f t="shared" ref="LG1318:LG1323" si="2950">$J1318*LG$1326</f>
        <v>0</v>
      </c>
      <c r="LH1318" s="157">
        <f t="shared" ref="LH1318:LH1323" si="2951">$K1318*LH$1326</f>
        <v>0</v>
      </c>
      <c r="LI1318" s="25">
        <f t="shared" si="2723"/>
        <v>0</v>
      </c>
      <c r="LJ1318" s="25">
        <f t="shared" si="2723"/>
        <v>0</v>
      </c>
      <c r="LK1318" s="25">
        <f t="shared" si="2723"/>
        <v>0</v>
      </c>
      <c r="LL1318" s="25">
        <f t="shared" si="2724"/>
        <v>0</v>
      </c>
      <c r="LM1318" s="25">
        <f t="shared" si="2724"/>
        <v>0</v>
      </c>
      <c r="LN1318" s="25">
        <f t="shared" si="2724"/>
        <v>0</v>
      </c>
      <c r="LO1318" s="30"/>
      <c r="LP1318" s="30"/>
      <c r="LQ1318" s="30"/>
      <c r="LR1318" s="25">
        <f t="shared" si="2725"/>
        <v>0</v>
      </c>
      <c r="LS1318" s="25">
        <f t="shared" si="2726"/>
        <v>0</v>
      </c>
      <c r="LT1318" s="25">
        <f t="shared" si="2727"/>
        <v>0</v>
      </c>
      <c r="LU1318" s="25">
        <f t="shared" si="2728"/>
        <v>0</v>
      </c>
      <c r="LV1318" s="25">
        <f t="shared" si="2729"/>
        <v>0</v>
      </c>
      <c r="LW1318" s="25">
        <f t="shared" si="2730"/>
        <v>0</v>
      </c>
      <c r="LX1318" s="157">
        <f t="shared" ref="LX1318:LX1323" si="2952">$F1318*LX$1326</f>
        <v>28.240442744700001</v>
      </c>
      <c r="LY1318" s="157">
        <f t="shared" ref="LY1318:LY1323" si="2953">$G1318*LY$1326</f>
        <v>29.167442726400001</v>
      </c>
      <c r="LZ1318" s="157">
        <f t="shared" ref="LZ1318:LZ1323" si="2954">$H1318*LZ$1326</f>
        <v>30.265161668200001</v>
      </c>
      <c r="MA1318" s="157">
        <f t="shared" ref="MA1318:MA1323" si="2955">$I1318*MA$1326</f>
        <v>0</v>
      </c>
      <c r="MB1318" s="157">
        <f t="shared" ref="MB1318:MB1323" si="2956">$J1318*MB$1326</f>
        <v>0</v>
      </c>
      <c r="MC1318" s="157">
        <f t="shared" ref="MC1318:MC1323" si="2957">$K1318*MC$1326</f>
        <v>0</v>
      </c>
      <c r="MD1318" s="25">
        <f t="shared" si="2731"/>
        <v>0</v>
      </c>
      <c r="ME1318" s="25">
        <f t="shared" si="2731"/>
        <v>0</v>
      </c>
      <c r="MF1318" s="25">
        <f t="shared" si="2731"/>
        <v>0</v>
      </c>
      <c r="MG1318" s="25">
        <f t="shared" si="2732"/>
        <v>0</v>
      </c>
      <c r="MH1318" s="25">
        <f t="shared" si="2732"/>
        <v>0</v>
      </c>
      <c r="MI1318" s="25">
        <f t="shared" si="2732"/>
        <v>0</v>
      </c>
      <c r="MJ1318" s="30"/>
      <c r="MK1318" s="30"/>
      <c r="ML1318" s="30"/>
      <c r="MM1318" s="25">
        <f t="shared" si="2733"/>
        <v>0</v>
      </c>
      <c r="MN1318" s="25">
        <f t="shared" si="2734"/>
        <v>0</v>
      </c>
      <c r="MO1318" s="25">
        <f t="shared" si="2735"/>
        <v>0</v>
      </c>
      <c r="MP1318" s="25">
        <f t="shared" si="2736"/>
        <v>0</v>
      </c>
      <c r="MQ1318" s="25">
        <f t="shared" si="2737"/>
        <v>0</v>
      </c>
      <c r="MR1318" s="25">
        <f t="shared" si="2738"/>
        <v>0</v>
      </c>
      <c r="MS1318" s="157">
        <f t="shared" ref="MS1318:MS1323" si="2958">$F1318*MS$1326</f>
        <v>10.664544730199999</v>
      </c>
      <c r="MT1318" s="157">
        <f t="shared" ref="MT1318:MT1323" si="2959">$G1318*MT$1326</f>
        <v>11.007691211799999</v>
      </c>
      <c r="MU1318" s="157">
        <f t="shared" ref="MU1318:MU1323" si="2960">$H1318*MU$1326</f>
        <v>11.428172894599999</v>
      </c>
      <c r="MV1318" s="157">
        <f t="shared" ref="MV1318:MV1323" si="2961">$I1318*MV$1326</f>
        <v>0</v>
      </c>
      <c r="MW1318" s="157">
        <f t="shared" ref="MW1318:MW1323" si="2962">$J1318*MW$1326</f>
        <v>0</v>
      </c>
      <c r="MX1318" s="157">
        <f t="shared" ref="MX1318:MX1323" si="2963">$K1318*MX$1326</f>
        <v>0</v>
      </c>
      <c r="MY1318" s="25">
        <f t="shared" si="2739"/>
        <v>0</v>
      </c>
      <c r="MZ1318" s="25">
        <f t="shared" si="2739"/>
        <v>0</v>
      </c>
      <c r="NA1318" s="25">
        <f t="shared" si="2739"/>
        <v>0</v>
      </c>
      <c r="NB1318" s="25">
        <f t="shared" si="2740"/>
        <v>0</v>
      </c>
      <c r="NC1318" s="25">
        <f t="shared" si="2740"/>
        <v>0</v>
      </c>
      <c r="ND1318" s="25">
        <f t="shared" si="2740"/>
        <v>0</v>
      </c>
      <c r="NE1318" s="30"/>
      <c r="NF1318" s="30"/>
      <c r="NG1318" s="30"/>
      <c r="NH1318" s="25">
        <f t="shared" si="2741"/>
        <v>0</v>
      </c>
      <c r="NI1318" s="25">
        <f t="shared" si="2742"/>
        <v>0</v>
      </c>
      <c r="NJ1318" s="25">
        <f t="shared" si="2743"/>
        <v>0</v>
      </c>
      <c r="NK1318" s="25">
        <f t="shared" si="2744"/>
        <v>0</v>
      </c>
      <c r="NL1318" s="25">
        <f t="shared" si="2745"/>
        <v>0</v>
      </c>
      <c r="NM1318" s="25">
        <f t="shared" si="2746"/>
        <v>0</v>
      </c>
      <c r="NN1318" s="157">
        <f t="shared" ref="NN1318:NN1323" si="2964">$F1318*NN$1326</f>
        <v>0</v>
      </c>
      <c r="NO1318" s="157">
        <f t="shared" ref="NO1318:NO1323" si="2965">$G1318*NO$1326</f>
        <v>0</v>
      </c>
      <c r="NP1318" s="157">
        <f t="shared" ref="NP1318:NP1323" si="2966">$H1318*NP$1326</f>
        <v>0</v>
      </c>
      <c r="NQ1318" s="157">
        <f t="shared" ref="NQ1318:NQ1323" si="2967">$I1318*NQ$1326</f>
        <v>0</v>
      </c>
      <c r="NR1318" s="157">
        <f t="shared" ref="NR1318:NR1323" si="2968">$J1318*NR$1326</f>
        <v>0</v>
      </c>
      <c r="NS1318" s="157">
        <f t="shared" ref="NS1318:NS1323" si="2969">$K1318*NS$1326</f>
        <v>0</v>
      </c>
      <c r="NT1318" s="25">
        <f t="shared" si="2747"/>
        <v>0</v>
      </c>
      <c r="NU1318" s="25">
        <f t="shared" si="2747"/>
        <v>0</v>
      </c>
      <c r="NV1318" s="25">
        <f t="shared" si="2747"/>
        <v>0</v>
      </c>
      <c r="NW1318" s="25">
        <f t="shared" si="2748"/>
        <v>0</v>
      </c>
      <c r="NX1318" s="25">
        <f t="shared" si="2748"/>
        <v>0</v>
      </c>
      <c r="NY1318" s="25">
        <f t="shared" si="2748"/>
        <v>0</v>
      </c>
      <c r="NZ1318" s="30"/>
      <c r="OA1318" s="30"/>
      <c r="OB1318" s="30"/>
      <c r="OC1318" s="25">
        <f t="shared" si="2749"/>
        <v>0</v>
      </c>
      <c r="OD1318" s="25">
        <f t="shared" si="2750"/>
        <v>0</v>
      </c>
      <c r="OE1318" s="25">
        <f t="shared" si="2751"/>
        <v>0</v>
      </c>
      <c r="OF1318" s="25">
        <f t="shared" si="2752"/>
        <v>0</v>
      </c>
      <c r="OG1318" s="25">
        <f t="shared" si="2753"/>
        <v>0</v>
      </c>
      <c r="OH1318" s="25">
        <f t="shared" si="2754"/>
        <v>0</v>
      </c>
      <c r="OI1318" s="157">
        <f t="shared" ref="OI1318:OI1323" si="2970">$F1318*OI$1326</f>
        <v>52.385289895100001</v>
      </c>
      <c r="OJ1318" s="157">
        <f t="shared" ref="OJ1318:OJ1323" si="2971">$G1318*OJ$1326</f>
        <v>54.074782703399997</v>
      </c>
      <c r="OK1318" s="157">
        <f t="shared" ref="OK1318:OK1323" si="2972">$H1318*OK$1326</f>
        <v>56.175034776399997</v>
      </c>
      <c r="OL1318" s="157">
        <f t="shared" ref="OL1318:OL1323" si="2973">$I1318*OL$1326</f>
        <v>0</v>
      </c>
      <c r="OM1318" s="157">
        <f t="shared" ref="OM1318:OM1323" si="2974">$J1318*OM$1326</f>
        <v>0</v>
      </c>
      <c r="ON1318" s="157">
        <f t="shared" ref="ON1318:ON1323" si="2975">$K1318*ON$1326</f>
        <v>0</v>
      </c>
      <c r="OO1318" s="25">
        <f t="shared" si="2755"/>
        <v>0</v>
      </c>
      <c r="OP1318" s="25">
        <f t="shared" si="2755"/>
        <v>0</v>
      </c>
      <c r="OQ1318" s="25">
        <f t="shared" si="2755"/>
        <v>0</v>
      </c>
      <c r="OR1318" s="25">
        <f t="shared" si="2756"/>
        <v>0</v>
      </c>
      <c r="OS1318" s="25">
        <f t="shared" si="2756"/>
        <v>0</v>
      </c>
      <c r="OT1318" s="25">
        <f t="shared" si="2756"/>
        <v>0</v>
      </c>
      <c r="OU1318" s="30"/>
      <c r="OV1318" s="30"/>
      <c r="OW1318" s="30"/>
      <c r="OX1318" s="25">
        <f t="shared" si="2757"/>
        <v>0</v>
      </c>
      <c r="OY1318" s="25">
        <f t="shared" si="2758"/>
        <v>0</v>
      </c>
      <c r="OZ1318" s="25">
        <f t="shared" si="2759"/>
        <v>0</v>
      </c>
      <c r="PA1318" s="25">
        <f t="shared" si="2760"/>
        <v>0</v>
      </c>
      <c r="PB1318" s="25">
        <f t="shared" si="2761"/>
        <v>0</v>
      </c>
      <c r="PC1318" s="25">
        <f t="shared" si="2762"/>
        <v>0</v>
      </c>
      <c r="PD1318" s="157">
        <f t="shared" ref="PD1318:PD1323" si="2976">$F1318*PD$1326</f>
        <v>0</v>
      </c>
      <c r="PE1318" s="157">
        <f t="shared" ref="PE1318:PE1323" si="2977">$G1318*PE$1326</f>
        <v>0</v>
      </c>
      <c r="PF1318" s="157">
        <f t="shared" ref="PF1318:PF1323" si="2978">$H1318*PF$1326</f>
        <v>0</v>
      </c>
      <c r="PG1318" s="157">
        <f t="shared" ref="PG1318:PG1323" si="2979">$I1318*PG$1326</f>
        <v>0</v>
      </c>
      <c r="PH1318" s="157">
        <f t="shared" ref="PH1318:PH1323" si="2980">$J1318*PH$1326</f>
        <v>0</v>
      </c>
      <c r="PI1318" s="157">
        <f t="shared" ref="PI1318:PI1323" si="2981">$K1318*PI$1326</f>
        <v>0</v>
      </c>
      <c r="PJ1318" s="25">
        <f t="shared" si="2763"/>
        <v>0</v>
      </c>
      <c r="PK1318" s="25">
        <f t="shared" si="2763"/>
        <v>0</v>
      </c>
      <c r="PL1318" s="25">
        <f t="shared" si="2763"/>
        <v>0</v>
      </c>
      <c r="PM1318" s="25">
        <f t="shared" si="2764"/>
        <v>0</v>
      </c>
      <c r="PN1318" s="25">
        <f t="shared" si="2764"/>
        <v>0</v>
      </c>
      <c r="PO1318" s="25">
        <f t="shared" si="2764"/>
        <v>0</v>
      </c>
      <c r="PP1318" s="30"/>
      <c r="PQ1318" s="30"/>
      <c r="PR1318" s="30"/>
      <c r="PS1318" s="25">
        <f t="shared" si="2765"/>
        <v>0</v>
      </c>
      <c r="PT1318" s="25">
        <f t="shared" si="2766"/>
        <v>0</v>
      </c>
      <c r="PU1318" s="25">
        <f t="shared" si="2767"/>
        <v>0</v>
      </c>
      <c r="PV1318" s="25">
        <f t="shared" si="2768"/>
        <v>0</v>
      </c>
      <c r="PW1318" s="25">
        <f t="shared" si="2769"/>
        <v>0</v>
      </c>
      <c r="PX1318" s="25">
        <f t="shared" si="2770"/>
        <v>0</v>
      </c>
      <c r="PY1318" s="157">
        <f t="shared" ref="PY1318:PY1323" si="2982">$F1318*PY$1326</f>
        <v>11.278370711099999</v>
      </c>
      <c r="PZ1318" s="157">
        <f t="shared" ref="PZ1318:PZ1323" si="2983">$G1318*PZ$1326</f>
        <v>11.6428371307</v>
      </c>
      <c r="QA1318" s="157">
        <f t="shared" ref="QA1318:QA1323" si="2984">$H1318*QA$1326</f>
        <v>12.092151594000001</v>
      </c>
      <c r="QB1318" s="157">
        <f t="shared" ref="QB1318:QB1323" si="2985">$I1318*QB$1326</f>
        <v>0</v>
      </c>
      <c r="QC1318" s="157">
        <f t="shared" ref="QC1318:QC1323" si="2986">$J1318*QC$1326</f>
        <v>0</v>
      </c>
      <c r="QD1318" s="157">
        <f t="shared" ref="QD1318:QD1323" si="2987">$K1318*QD$1326</f>
        <v>0</v>
      </c>
      <c r="QE1318" s="25">
        <f t="shared" si="2771"/>
        <v>0</v>
      </c>
      <c r="QF1318" s="25">
        <f t="shared" si="2771"/>
        <v>0</v>
      </c>
      <c r="QG1318" s="25">
        <f t="shared" si="2771"/>
        <v>0</v>
      </c>
      <c r="QH1318" s="25">
        <f t="shared" si="2772"/>
        <v>0</v>
      </c>
      <c r="QI1318" s="25">
        <f t="shared" si="2772"/>
        <v>0</v>
      </c>
      <c r="QJ1318" s="25">
        <f t="shared" si="2772"/>
        <v>0</v>
      </c>
      <c r="QK1318" s="30"/>
      <c r="QL1318" s="30"/>
      <c r="QM1318" s="30"/>
      <c r="QN1318" s="25">
        <f t="shared" si="2773"/>
        <v>0</v>
      </c>
      <c r="QO1318" s="25">
        <f t="shared" si="2774"/>
        <v>0</v>
      </c>
      <c r="QP1318" s="25">
        <f t="shared" si="2775"/>
        <v>0</v>
      </c>
      <c r="QQ1318" s="25">
        <f t="shared" si="2776"/>
        <v>0</v>
      </c>
      <c r="QR1318" s="25">
        <f t="shared" si="2777"/>
        <v>0</v>
      </c>
      <c r="QS1318" s="25">
        <f t="shared" si="2778"/>
        <v>0</v>
      </c>
      <c r="QT1318" s="157">
        <f t="shared" ref="QT1318:QT1323" si="2988">$F1318*QT$1326</f>
        <v>13.0929212684</v>
      </c>
      <c r="QU1318" s="157">
        <f t="shared" ref="QU1318:QU1323" si="2989">$G1318*QU$1326</f>
        <v>13.5212607784</v>
      </c>
      <c r="QV1318" s="157">
        <f t="shared" ref="QV1318:QV1323" si="2990">$H1318*QV$1326</f>
        <v>14.032742198399999</v>
      </c>
      <c r="QW1318" s="157">
        <f t="shared" ref="QW1318:QW1323" si="2991">$I1318*QW$1326</f>
        <v>0</v>
      </c>
      <c r="QX1318" s="157">
        <f t="shared" ref="QX1318:QX1323" si="2992">$J1318*QX$1326</f>
        <v>0</v>
      </c>
      <c r="QY1318" s="157">
        <f t="shared" ref="QY1318:QY1323" si="2993">$K1318*QY$1326</f>
        <v>0</v>
      </c>
      <c r="QZ1318" s="25">
        <f t="shared" si="2779"/>
        <v>0</v>
      </c>
      <c r="RA1318" s="25">
        <f t="shared" si="2779"/>
        <v>0</v>
      </c>
      <c r="RB1318" s="25">
        <f t="shared" si="2779"/>
        <v>0</v>
      </c>
      <c r="RC1318" s="25">
        <f t="shared" si="2780"/>
        <v>0</v>
      </c>
      <c r="RD1318" s="25">
        <f t="shared" si="2780"/>
        <v>0</v>
      </c>
      <c r="RE1318" s="25">
        <f t="shared" si="2780"/>
        <v>0</v>
      </c>
      <c r="RF1318" s="30">
        <v>3920</v>
      </c>
      <c r="RG1318" s="30">
        <v>3920</v>
      </c>
      <c r="RH1318" s="30">
        <v>3920</v>
      </c>
      <c r="RI1318" s="25">
        <f t="shared" si="2781"/>
        <v>59466.400000000001</v>
      </c>
      <c r="RJ1318" s="25">
        <f t="shared" si="2782"/>
        <v>61387.199999999997</v>
      </c>
      <c r="RK1318" s="25">
        <f t="shared" si="2783"/>
        <v>63856.800000000003</v>
      </c>
      <c r="RL1318" s="25">
        <f t="shared" si="2784"/>
        <v>0</v>
      </c>
      <c r="RM1318" s="25">
        <f t="shared" si="2785"/>
        <v>0</v>
      </c>
      <c r="RN1318" s="25">
        <f t="shared" si="2786"/>
        <v>0</v>
      </c>
      <c r="RO1318" s="157">
        <f t="shared" ref="RO1318:RO1323" si="2994">$F1318*RO$1326</f>
        <v>28.066830274299999</v>
      </c>
      <c r="RP1318" s="157">
        <f t="shared" ref="RP1318:RP1323" si="2995">$G1318*RP$1326</f>
        <v>28.9725563284</v>
      </c>
      <c r="RQ1318" s="157">
        <f t="shared" ref="RQ1318:RQ1323" si="2996">$H1318*RQ$1326</f>
        <v>30.101385421</v>
      </c>
      <c r="RR1318" s="157">
        <f t="shared" ref="RR1318:RR1323" si="2997">$I1318*RR$1326</f>
        <v>0</v>
      </c>
      <c r="RS1318" s="157">
        <f t="shared" ref="RS1318:RS1323" si="2998">$J1318*RS$1326</f>
        <v>0</v>
      </c>
      <c r="RT1318" s="157">
        <f t="shared" ref="RT1318:RT1323" si="2999">$K1318*RT$1326</f>
        <v>0</v>
      </c>
      <c r="RU1318" s="25">
        <f t="shared" si="2787"/>
        <v>110021.97</v>
      </c>
      <c r="RV1318" s="25">
        <f t="shared" si="2787"/>
        <v>113572.42</v>
      </c>
      <c r="RW1318" s="25">
        <f t="shared" si="2787"/>
        <v>117997.43</v>
      </c>
      <c r="RX1318" s="25">
        <f t="shared" si="2788"/>
        <v>0</v>
      </c>
      <c r="RY1318" s="25">
        <f t="shared" si="2788"/>
        <v>0</v>
      </c>
      <c r="RZ1318" s="25">
        <f t="shared" si="2788"/>
        <v>0</v>
      </c>
      <c r="SA1318" s="30"/>
      <c r="SB1318" s="30"/>
      <c r="SC1318" s="30"/>
      <c r="SD1318" s="25">
        <f t="shared" si="2789"/>
        <v>0</v>
      </c>
      <c r="SE1318" s="25">
        <f t="shared" si="2790"/>
        <v>0</v>
      </c>
      <c r="SF1318" s="25">
        <f t="shared" si="2791"/>
        <v>0</v>
      </c>
      <c r="SG1318" s="25">
        <f t="shared" si="2792"/>
        <v>0</v>
      </c>
      <c r="SH1318" s="25">
        <f t="shared" si="2793"/>
        <v>0</v>
      </c>
      <c r="SI1318" s="25">
        <f t="shared" si="2794"/>
        <v>0</v>
      </c>
      <c r="SJ1318" s="157">
        <f t="shared" ref="SJ1318:SJ1323" si="3000">$F1318*SJ$1326</f>
        <v>28.470111996699998</v>
      </c>
      <c r="SK1318" s="157">
        <f t="shared" ref="SK1318:SK1323" si="3001">$G1318*SK$1326</f>
        <v>29.385027313999998</v>
      </c>
      <c r="SL1318" s="157">
        <f t="shared" ref="SL1318:SL1323" si="3002">$H1318*SL$1326</f>
        <v>30.575473862799999</v>
      </c>
      <c r="SM1318" s="157">
        <f t="shared" ref="SM1318:SM1323" si="3003">$I1318*SM$1326</f>
        <v>0</v>
      </c>
      <c r="SN1318" s="157">
        <f t="shared" ref="SN1318:SN1323" si="3004">$J1318*SN$1326</f>
        <v>0</v>
      </c>
      <c r="SO1318" s="157">
        <f t="shared" ref="SO1318:SO1323" si="3005">$K1318*SO$1326</f>
        <v>0</v>
      </c>
      <c r="SP1318" s="25">
        <f t="shared" si="2795"/>
        <v>0</v>
      </c>
      <c r="SQ1318" s="25">
        <f t="shared" si="2795"/>
        <v>0</v>
      </c>
      <c r="SR1318" s="25">
        <f t="shared" si="2795"/>
        <v>0</v>
      </c>
      <c r="SS1318" s="25">
        <f t="shared" si="2796"/>
        <v>0</v>
      </c>
      <c r="ST1318" s="25">
        <f t="shared" si="2796"/>
        <v>0</v>
      </c>
      <c r="SU1318" s="25">
        <f t="shared" si="2796"/>
        <v>0</v>
      </c>
      <c r="SV1318" s="30"/>
      <c r="SW1318" s="30"/>
      <c r="SX1318" s="30"/>
      <c r="SY1318" s="25">
        <f t="shared" si="2797"/>
        <v>0</v>
      </c>
      <c r="SZ1318" s="25">
        <f t="shared" si="2798"/>
        <v>0</v>
      </c>
      <c r="TA1318" s="25">
        <f t="shared" si="2799"/>
        <v>0</v>
      </c>
      <c r="TB1318" s="25">
        <f t="shared" si="2800"/>
        <v>0</v>
      </c>
      <c r="TC1318" s="25">
        <f t="shared" si="2801"/>
        <v>0</v>
      </c>
      <c r="TD1318" s="25">
        <f t="shared" si="2802"/>
        <v>0</v>
      </c>
      <c r="TE1318" s="157">
        <f t="shared" ref="TE1318:TE1323" si="3006">$F1318*TE$1326</f>
        <v>0</v>
      </c>
      <c r="TF1318" s="157">
        <f t="shared" ref="TF1318:TF1323" si="3007">$G1318*TF$1326</f>
        <v>0</v>
      </c>
      <c r="TG1318" s="157">
        <f t="shared" ref="TG1318:TG1323" si="3008">$H1318*TG$1326</f>
        <v>0</v>
      </c>
      <c r="TH1318" s="157">
        <f t="shared" ref="TH1318:TH1323" si="3009">$I1318*TH$1326</f>
        <v>0</v>
      </c>
      <c r="TI1318" s="157">
        <f t="shared" ref="TI1318:TI1323" si="3010">$J1318*TI$1326</f>
        <v>0</v>
      </c>
      <c r="TJ1318" s="157">
        <f t="shared" ref="TJ1318:TJ1323" si="3011">$K1318*TJ$1326</f>
        <v>0</v>
      </c>
      <c r="TK1318" s="25">
        <f t="shared" si="2803"/>
        <v>0</v>
      </c>
      <c r="TL1318" s="25">
        <f t="shared" si="2803"/>
        <v>0</v>
      </c>
      <c r="TM1318" s="25">
        <f t="shared" si="2803"/>
        <v>0</v>
      </c>
      <c r="TN1318" s="25">
        <f t="shared" si="2804"/>
        <v>0</v>
      </c>
      <c r="TO1318" s="25">
        <f t="shared" si="2804"/>
        <v>0</v>
      </c>
      <c r="TP1318" s="25">
        <f t="shared" si="2804"/>
        <v>0</v>
      </c>
      <c r="TQ1318" s="30"/>
      <c r="TR1318" s="30"/>
      <c r="TS1318" s="30"/>
      <c r="TT1318" s="25">
        <f t="shared" si="2805"/>
        <v>0</v>
      </c>
      <c r="TU1318" s="25">
        <f t="shared" si="2806"/>
        <v>0</v>
      </c>
      <c r="TV1318" s="25">
        <f t="shared" si="2807"/>
        <v>0</v>
      </c>
      <c r="TW1318" s="25">
        <f t="shared" si="2808"/>
        <v>0</v>
      </c>
      <c r="TX1318" s="25">
        <f t="shared" si="2809"/>
        <v>0</v>
      </c>
      <c r="TY1318" s="25">
        <f t="shared" si="2810"/>
        <v>0</v>
      </c>
      <c r="TZ1318" s="157">
        <f t="shared" ref="TZ1318:TZ1323" si="3012">$F1318*TZ$1326</f>
        <v>6.5062860801999998</v>
      </c>
      <c r="UA1318" s="157">
        <f t="shared" ref="UA1318:UA1323" si="3013">$G1318*UA$1326</f>
        <v>6.7144452594999997</v>
      </c>
      <c r="UB1318" s="157">
        <f t="shared" ref="UB1318:UB1323" si="3014">$H1318*UB$1326</f>
        <v>6.9735846745999996</v>
      </c>
      <c r="UC1318" s="157">
        <f t="shared" ref="UC1318:UC1323" si="3015">$I1318*UC$1326</f>
        <v>0</v>
      </c>
      <c r="UD1318" s="157">
        <f t="shared" ref="UD1318:UD1323" si="3016">$J1318*UD$1326</f>
        <v>0</v>
      </c>
      <c r="UE1318" s="157">
        <f t="shared" ref="UE1318:UE1323" si="3017">$K1318*UE$1326</f>
        <v>0</v>
      </c>
      <c r="UF1318" s="25">
        <f t="shared" si="2811"/>
        <v>0</v>
      </c>
      <c r="UG1318" s="25">
        <f t="shared" si="2811"/>
        <v>0</v>
      </c>
      <c r="UH1318" s="25">
        <f t="shared" si="2811"/>
        <v>0</v>
      </c>
      <c r="UI1318" s="25">
        <f t="shared" si="2812"/>
        <v>0</v>
      </c>
      <c r="UJ1318" s="25">
        <f t="shared" si="2812"/>
        <v>0</v>
      </c>
      <c r="UK1318" s="25">
        <f t="shared" si="2812"/>
        <v>0</v>
      </c>
      <c r="UL1318" s="30">
        <v>5875</v>
      </c>
      <c r="UM1318" s="30">
        <v>5875</v>
      </c>
      <c r="UN1318" s="30">
        <v>5875</v>
      </c>
      <c r="UO1318" s="25">
        <f t="shared" si="2813"/>
        <v>89123.75</v>
      </c>
      <c r="UP1318" s="25">
        <f t="shared" si="2814"/>
        <v>92002.5</v>
      </c>
      <c r="UQ1318" s="25">
        <f t="shared" si="2815"/>
        <v>95703.75</v>
      </c>
      <c r="UR1318" s="25">
        <f t="shared" si="2816"/>
        <v>0</v>
      </c>
      <c r="US1318" s="25">
        <f t="shared" si="2817"/>
        <v>0</v>
      </c>
      <c r="UT1318" s="25">
        <f t="shared" si="2818"/>
        <v>0</v>
      </c>
      <c r="UU1318" s="157">
        <f t="shared" ref="UU1318:UU1323" si="3018">$F1318*UU$1326</f>
        <v>7.6772618966000001</v>
      </c>
      <c r="UV1318" s="157">
        <f t="shared" ref="UV1318:UV1323" si="3019">$G1318*UV$1326</f>
        <v>7.9237644644999996</v>
      </c>
      <c r="UW1318" s="157">
        <f t="shared" ref="UW1318:UW1323" si="3020">$H1318*UW$1326</f>
        <v>8.2365309052000004</v>
      </c>
      <c r="UX1318" s="157">
        <f t="shared" ref="UX1318:UX1323" si="3021">$I1318*UX$1326</f>
        <v>0</v>
      </c>
      <c r="UY1318" s="157">
        <f t="shared" ref="UY1318:UY1323" si="3022">$J1318*UY$1326</f>
        <v>0</v>
      </c>
      <c r="UZ1318" s="157">
        <f t="shared" ref="UZ1318:UZ1323" si="3023">$K1318*UZ$1326</f>
        <v>0</v>
      </c>
      <c r="VA1318" s="25">
        <f t="shared" si="2819"/>
        <v>45103.91</v>
      </c>
      <c r="VB1318" s="25">
        <f t="shared" si="2819"/>
        <v>46552.12</v>
      </c>
      <c r="VC1318" s="25">
        <f t="shared" si="2819"/>
        <v>48389.62</v>
      </c>
      <c r="VD1318" s="25">
        <f t="shared" si="2820"/>
        <v>0</v>
      </c>
      <c r="VE1318" s="25">
        <f t="shared" si="2820"/>
        <v>0</v>
      </c>
      <c r="VF1318" s="25">
        <f t="shared" si="2820"/>
        <v>0</v>
      </c>
      <c r="VG1318" s="30"/>
      <c r="VH1318" s="30"/>
      <c r="VI1318" s="30"/>
      <c r="VJ1318" s="25">
        <f t="shared" si="2821"/>
        <v>0</v>
      </c>
      <c r="VK1318" s="25">
        <f t="shared" si="2822"/>
        <v>0</v>
      </c>
      <c r="VL1318" s="25">
        <f t="shared" si="2823"/>
        <v>0</v>
      </c>
      <c r="VM1318" s="25">
        <f t="shared" si="2824"/>
        <v>0</v>
      </c>
      <c r="VN1318" s="25">
        <f t="shared" si="2825"/>
        <v>0</v>
      </c>
      <c r="VO1318" s="25">
        <f t="shared" si="2826"/>
        <v>0</v>
      </c>
      <c r="VP1318" s="157">
        <f t="shared" ref="VP1318:VP1323" si="3024">$F1318*VP$1326</f>
        <v>7.361218944</v>
      </c>
      <c r="VQ1318" s="157">
        <f t="shared" ref="VQ1318:VQ1323" si="3025">$G1318*VQ$1326</f>
        <v>7.6080971658000003</v>
      </c>
      <c r="VR1318" s="157">
        <f t="shared" ref="VR1318:VR1323" si="3026">$H1318*VR$1326</f>
        <v>7.9006537760000004</v>
      </c>
      <c r="VS1318" s="157">
        <f t="shared" ref="VS1318:VS1323" si="3027">$I1318*VS$1326</f>
        <v>0</v>
      </c>
      <c r="VT1318" s="157">
        <f t="shared" ref="VT1318:VT1323" si="3028">$J1318*VT$1326</f>
        <v>0</v>
      </c>
      <c r="VU1318" s="157">
        <f t="shared" ref="VU1318:VU1323" si="3029">$K1318*VU$1326</f>
        <v>0</v>
      </c>
      <c r="VV1318" s="25">
        <f t="shared" si="2827"/>
        <v>0</v>
      </c>
      <c r="VW1318" s="25">
        <f t="shared" si="2827"/>
        <v>0</v>
      </c>
      <c r="VX1318" s="25">
        <f t="shared" si="2827"/>
        <v>0</v>
      </c>
      <c r="VY1318" s="25">
        <f t="shared" si="2828"/>
        <v>0</v>
      </c>
      <c r="VZ1318" s="25">
        <f t="shared" si="2828"/>
        <v>0</v>
      </c>
      <c r="WA1318" s="25">
        <f t="shared" si="2828"/>
        <v>0</v>
      </c>
      <c r="WB1318" s="30"/>
      <c r="WC1318" s="30"/>
      <c r="WD1318" s="30"/>
      <c r="WE1318" s="25">
        <f t="shared" si="2829"/>
        <v>0</v>
      </c>
      <c r="WF1318" s="25">
        <f t="shared" si="2830"/>
        <v>0</v>
      </c>
      <c r="WG1318" s="25">
        <f t="shared" si="2831"/>
        <v>0</v>
      </c>
      <c r="WH1318" s="25">
        <f t="shared" si="2832"/>
        <v>0</v>
      </c>
      <c r="WI1318" s="25">
        <f t="shared" si="2833"/>
        <v>0</v>
      </c>
      <c r="WJ1318" s="25">
        <f t="shared" si="2834"/>
        <v>0</v>
      </c>
      <c r="WK1318" s="157">
        <f t="shared" ref="WK1318:WK1323" si="3030">$F1318*WK$1326</f>
        <v>0</v>
      </c>
      <c r="WL1318" s="157">
        <f t="shared" ref="WL1318:WL1323" si="3031">$G1318*WL$1326</f>
        <v>0</v>
      </c>
      <c r="WM1318" s="157">
        <f t="shared" ref="WM1318:WM1323" si="3032">$H1318*WM$1326</f>
        <v>0</v>
      </c>
      <c r="WN1318" s="157">
        <f t="shared" ref="WN1318:WN1323" si="3033">$I1318*WN$1326</f>
        <v>0</v>
      </c>
      <c r="WO1318" s="157">
        <f t="shared" ref="WO1318:WO1323" si="3034">$J1318*WO$1326</f>
        <v>0</v>
      </c>
      <c r="WP1318" s="157">
        <f t="shared" ref="WP1318:WP1323" si="3035">$K1318*WP$1326</f>
        <v>0</v>
      </c>
      <c r="WQ1318" s="25">
        <f t="shared" si="2835"/>
        <v>0</v>
      </c>
      <c r="WR1318" s="25">
        <f t="shared" si="2835"/>
        <v>0</v>
      </c>
      <c r="WS1318" s="25">
        <f t="shared" si="2835"/>
        <v>0</v>
      </c>
      <c r="WT1318" s="25">
        <f t="shared" si="2836"/>
        <v>0</v>
      </c>
      <c r="WU1318" s="25">
        <f t="shared" si="2836"/>
        <v>0</v>
      </c>
      <c r="WV1318" s="25">
        <f t="shared" si="2836"/>
        <v>0</v>
      </c>
      <c r="WW1318" s="30"/>
      <c r="WX1318" s="30"/>
      <c r="WY1318" s="30"/>
      <c r="WZ1318" s="25">
        <f t="shared" si="2837"/>
        <v>0</v>
      </c>
      <c r="XA1318" s="25">
        <f t="shared" si="2838"/>
        <v>0</v>
      </c>
      <c r="XB1318" s="25">
        <f t="shared" si="2839"/>
        <v>0</v>
      </c>
      <c r="XC1318" s="25">
        <f t="shared" si="2840"/>
        <v>0</v>
      </c>
      <c r="XD1318" s="25">
        <f t="shared" si="2841"/>
        <v>0</v>
      </c>
      <c r="XE1318" s="25">
        <f t="shared" si="2842"/>
        <v>0</v>
      </c>
      <c r="XF1318" s="157">
        <f t="shared" ref="XF1318:XF1323" si="3036">$F1318*XF$1326</f>
        <v>0</v>
      </c>
      <c r="XG1318" s="157">
        <f t="shared" ref="XG1318:XG1323" si="3037">$G1318*XG$1326</f>
        <v>0</v>
      </c>
      <c r="XH1318" s="157">
        <f t="shared" ref="XH1318:XH1323" si="3038">$H1318*XH$1326</f>
        <v>0</v>
      </c>
      <c r="XI1318" s="157">
        <f t="shared" ref="XI1318:XI1323" si="3039">$I1318*XI$1326</f>
        <v>0</v>
      </c>
      <c r="XJ1318" s="157">
        <f t="shared" ref="XJ1318:XJ1323" si="3040">$J1318*XJ$1326</f>
        <v>0</v>
      </c>
      <c r="XK1318" s="157">
        <f t="shared" ref="XK1318:XK1323" si="3041">$K1318*XK$1326</f>
        <v>0</v>
      </c>
      <c r="XL1318" s="25">
        <f t="shared" si="2843"/>
        <v>0</v>
      </c>
      <c r="XM1318" s="25">
        <f t="shared" si="2843"/>
        <v>0</v>
      </c>
      <c r="XN1318" s="25">
        <f t="shared" si="2843"/>
        <v>0</v>
      </c>
      <c r="XO1318" s="25">
        <f t="shared" si="2844"/>
        <v>0</v>
      </c>
      <c r="XP1318" s="25">
        <f t="shared" si="2844"/>
        <v>0</v>
      </c>
      <c r="XQ1318" s="25">
        <f t="shared" si="2844"/>
        <v>0</v>
      </c>
      <c r="XR1318" s="30"/>
      <c r="XS1318" s="30"/>
      <c r="XT1318" s="30"/>
      <c r="XU1318" s="25">
        <f t="shared" si="2845"/>
        <v>0</v>
      </c>
      <c r="XV1318" s="25">
        <f t="shared" si="2846"/>
        <v>0</v>
      </c>
      <c r="XW1318" s="25">
        <f t="shared" si="2847"/>
        <v>0</v>
      </c>
      <c r="XX1318" s="25">
        <f t="shared" si="2848"/>
        <v>0</v>
      </c>
      <c r="XY1318" s="25">
        <f t="shared" si="2849"/>
        <v>0</v>
      </c>
      <c r="XZ1318" s="25">
        <f t="shared" si="2850"/>
        <v>0</v>
      </c>
      <c r="YA1318" s="157">
        <f t="shared" ref="YA1318:YA1323" si="3042">$F1318*YA$1326</f>
        <v>0</v>
      </c>
      <c r="YB1318" s="157">
        <f t="shared" ref="YB1318:YB1323" si="3043">$G1318*YB$1326</f>
        <v>0</v>
      </c>
      <c r="YC1318" s="157">
        <f t="shared" ref="YC1318:YC1323" si="3044">$H1318*YC$1326</f>
        <v>0</v>
      </c>
      <c r="YD1318" s="157">
        <f t="shared" ref="YD1318:YD1323" si="3045">$I1318*YD$1326</f>
        <v>0</v>
      </c>
      <c r="YE1318" s="157">
        <f t="shared" ref="YE1318:YE1323" si="3046">$J1318*YE$1326</f>
        <v>0</v>
      </c>
      <c r="YF1318" s="157">
        <f t="shared" ref="YF1318:YF1323" si="3047">$K1318*YF$1326</f>
        <v>0</v>
      </c>
      <c r="YG1318" s="25">
        <f t="shared" si="2851"/>
        <v>0</v>
      </c>
      <c r="YH1318" s="25">
        <f t="shared" si="2851"/>
        <v>0</v>
      </c>
      <c r="YI1318" s="25">
        <f t="shared" si="2851"/>
        <v>0</v>
      </c>
      <c r="YJ1318" s="25">
        <f t="shared" si="2852"/>
        <v>0</v>
      </c>
      <c r="YK1318" s="25">
        <f t="shared" si="2852"/>
        <v>0</v>
      </c>
      <c r="YL1318" s="25">
        <f t="shared" si="2852"/>
        <v>0</v>
      </c>
      <c r="YM1318" s="59">
        <f t="shared" si="2853"/>
        <v>53770</v>
      </c>
      <c r="YN1318" s="59">
        <f t="shared" si="2853"/>
        <v>53770</v>
      </c>
      <c r="YO1318" s="59">
        <f t="shared" si="2853"/>
        <v>53770</v>
      </c>
      <c r="YP1318" s="25">
        <f t="shared" si="2854"/>
        <v>815690.9</v>
      </c>
      <c r="YQ1318" s="25">
        <f t="shared" si="2855"/>
        <v>842038.2</v>
      </c>
      <c r="YR1318" s="25">
        <f t="shared" si="2856"/>
        <v>875913.3</v>
      </c>
      <c r="YS1318" s="25">
        <f t="shared" si="2857"/>
        <v>0</v>
      </c>
      <c r="YT1318" s="25">
        <f t="shared" si="2858"/>
        <v>0</v>
      </c>
      <c r="YU1318" s="25">
        <f t="shared" si="2859"/>
        <v>0</v>
      </c>
      <c r="YV1318" s="157">
        <f t="shared" ref="YV1318:YV1323" si="3048">$F1318*YV$1326</f>
        <v>15.179076417299999</v>
      </c>
      <c r="YW1318" s="157">
        <f t="shared" ref="YW1318:YW1323" si="3049">$G1318*YW$1326</f>
        <v>15.6682686084</v>
      </c>
      <c r="YX1318" s="157">
        <f t="shared" ref="YX1318:YX1323" si="3050">$H1318*YX$1326</f>
        <v>16.283074084999999</v>
      </c>
      <c r="YY1318" s="157">
        <f t="shared" ref="YY1318:YY1323" si="3051">$I1318*YY$1326</f>
        <v>0</v>
      </c>
      <c r="YZ1318" s="157">
        <f t="shared" ref="YZ1318:YZ1323" si="3052">$J1318*YZ$1326</f>
        <v>0</v>
      </c>
      <c r="ZA1318" s="157">
        <f t="shared" ref="ZA1318:ZA1323" si="3053">$K1318*ZA$1326</f>
        <v>0</v>
      </c>
      <c r="ZB1318" s="25">
        <f t="shared" si="2860"/>
        <v>816178.94</v>
      </c>
      <c r="ZC1318" s="25">
        <f t="shared" si="2860"/>
        <v>842482.8</v>
      </c>
      <c r="ZD1318" s="25">
        <f t="shared" si="2860"/>
        <v>875540.89</v>
      </c>
      <c r="ZE1318" s="25">
        <f t="shared" si="2861"/>
        <v>0</v>
      </c>
      <c r="ZF1318" s="25">
        <f t="shared" si="2861"/>
        <v>0</v>
      </c>
      <c r="ZG1318" s="25">
        <f t="shared" si="2861"/>
        <v>0</v>
      </c>
    </row>
    <row r="1319" spans="1:683">
      <c r="A1319" s="8" t="s">
        <v>114</v>
      </c>
      <c r="B1319" s="87" t="s">
        <v>163</v>
      </c>
      <c r="C1319" s="5"/>
      <c r="D1319" s="160"/>
      <c r="E1319" s="76"/>
      <c r="F1319" s="38">
        <f t="shared" si="2604"/>
        <v>7.36</v>
      </c>
      <c r="G1319" s="38">
        <f t="shared" si="2604"/>
        <v>7.6</v>
      </c>
      <c r="H1319" s="38">
        <f t="shared" si="2604"/>
        <v>7.9</v>
      </c>
      <c r="I1319" s="25"/>
      <c r="J1319" s="25"/>
      <c r="K1319" s="25"/>
      <c r="L1319" s="30">
        <v>1400</v>
      </c>
      <c r="M1319" s="30">
        <v>1400</v>
      </c>
      <c r="N1319" s="30">
        <v>1400</v>
      </c>
      <c r="O1319" s="25">
        <f t="shared" si="2605"/>
        <v>10304</v>
      </c>
      <c r="P1319" s="25">
        <f t="shared" si="2606"/>
        <v>10640</v>
      </c>
      <c r="Q1319" s="25">
        <f t="shared" si="2607"/>
        <v>11060</v>
      </c>
      <c r="R1319" s="25">
        <f t="shared" si="2608"/>
        <v>0</v>
      </c>
      <c r="S1319" s="25">
        <f t="shared" si="2609"/>
        <v>0</v>
      </c>
      <c r="T1319" s="25">
        <f t="shared" si="2610"/>
        <v>0</v>
      </c>
      <c r="U1319" s="157">
        <f t="shared" si="2862"/>
        <v>34.487632071999997</v>
      </c>
      <c r="V1319" s="157">
        <f t="shared" si="2863"/>
        <v>35.610032125300002</v>
      </c>
      <c r="W1319" s="157">
        <f t="shared" si="2864"/>
        <v>37.003607799699999</v>
      </c>
      <c r="X1319" s="157">
        <f t="shared" si="2865"/>
        <v>0</v>
      </c>
      <c r="Y1319" s="157">
        <f t="shared" si="2866"/>
        <v>0</v>
      </c>
      <c r="Z1319" s="157">
        <f t="shared" si="2867"/>
        <v>0</v>
      </c>
      <c r="AA1319" s="25">
        <f t="shared" si="2611"/>
        <v>48282.68</v>
      </c>
      <c r="AB1319" s="25">
        <f t="shared" si="2611"/>
        <v>49854.04</v>
      </c>
      <c r="AC1319" s="25">
        <f t="shared" si="2611"/>
        <v>51805.05</v>
      </c>
      <c r="AD1319" s="25">
        <f t="shared" si="2612"/>
        <v>0</v>
      </c>
      <c r="AE1319" s="25">
        <f t="shared" si="2612"/>
        <v>0</v>
      </c>
      <c r="AF1319" s="25">
        <f t="shared" si="2612"/>
        <v>0</v>
      </c>
      <c r="AG1319" s="30">
        <v>21210</v>
      </c>
      <c r="AH1319" s="30">
        <v>21210</v>
      </c>
      <c r="AI1319" s="30">
        <v>21210</v>
      </c>
      <c r="AJ1319" s="25">
        <f t="shared" si="2613"/>
        <v>156105.60000000001</v>
      </c>
      <c r="AK1319" s="25">
        <f t="shared" si="2614"/>
        <v>161196</v>
      </c>
      <c r="AL1319" s="25">
        <f t="shared" si="2615"/>
        <v>167559</v>
      </c>
      <c r="AM1319" s="25">
        <f t="shared" si="2616"/>
        <v>0</v>
      </c>
      <c r="AN1319" s="25">
        <f t="shared" si="2617"/>
        <v>0</v>
      </c>
      <c r="AO1319" s="25">
        <f t="shared" si="2618"/>
        <v>0</v>
      </c>
      <c r="AP1319" s="157">
        <f t="shared" si="2868"/>
        <v>13.7436038285</v>
      </c>
      <c r="AQ1319" s="157">
        <f t="shared" si="2869"/>
        <v>14.189473791499999</v>
      </c>
      <c r="AR1319" s="157">
        <f t="shared" si="2870"/>
        <v>14.7476721592</v>
      </c>
      <c r="AS1319" s="157">
        <f t="shared" si="2871"/>
        <v>0</v>
      </c>
      <c r="AT1319" s="157">
        <f t="shared" si="2872"/>
        <v>0</v>
      </c>
      <c r="AU1319" s="157">
        <f t="shared" si="2873"/>
        <v>0</v>
      </c>
      <c r="AV1319" s="25">
        <f t="shared" si="2619"/>
        <v>291501.84000000003</v>
      </c>
      <c r="AW1319" s="25">
        <f t="shared" si="2619"/>
        <v>300958.74</v>
      </c>
      <c r="AX1319" s="25">
        <f t="shared" si="2619"/>
        <v>312798.13</v>
      </c>
      <c r="AY1319" s="25">
        <f t="shared" si="2620"/>
        <v>0</v>
      </c>
      <c r="AZ1319" s="25">
        <f t="shared" si="2620"/>
        <v>0</v>
      </c>
      <c r="BA1319" s="25">
        <f t="shared" si="2620"/>
        <v>0</v>
      </c>
      <c r="BB1319" s="30">
        <v>14700</v>
      </c>
      <c r="BC1319" s="30">
        <v>14700</v>
      </c>
      <c r="BD1319" s="30">
        <v>14700</v>
      </c>
      <c r="BE1319" s="25">
        <f t="shared" si="2621"/>
        <v>108192</v>
      </c>
      <c r="BF1319" s="25">
        <f t="shared" si="2622"/>
        <v>111720</v>
      </c>
      <c r="BG1319" s="25">
        <f t="shared" si="2623"/>
        <v>116130</v>
      </c>
      <c r="BH1319" s="25">
        <f t="shared" si="2624"/>
        <v>0</v>
      </c>
      <c r="BI1319" s="25">
        <f t="shared" si="2625"/>
        <v>0</v>
      </c>
      <c r="BJ1319" s="25">
        <f t="shared" si="2626"/>
        <v>0</v>
      </c>
      <c r="BK1319" s="157">
        <f t="shared" si="2874"/>
        <v>5.2267668573000003</v>
      </c>
      <c r="BL1319" s="157">
        <f t="shared" si="2875"/>
        <v>5.3987095710000004</v>
      </c>
      <c r="BM1319" s="157">
        <f t="shared" si="2876"/>
        <v>5.6038939977000002</v>
      </c>
      <c r="BN1319" s="157">
        <f t="shared" si="2877"/>
        <v>0</v>
      </c>
      <c r="BO1319" s="157">
        <f t="shared" si="2878"/>
        <v>0</v>
      </c>
      <c r="BP1319" s="157">
        <f t="shared" si="2879"/>
        <v>0</v>
      </c>
      <c r="BQ1319" s="25">
        <f t="shared" si="2627"/>
        <v>76833.47</v>
      </c>
      <c r="BR1319" s="25">
        <f t="shared" si="2627"/>
        <v>79361.03</v>
      </c>
      <c r="BS1319" s="25">
        <f t="shared" si="2627"/>
        <v>82377.240000000005</v>
      </c>
      <c r="BT1319" s="25">
        <f t="shared" si="2628"/>
        <v>0</v>
      </c>
      <c r="BU1319" s="25">
        <f t="shared" si="2628"/>
        <v>0</v>
      </c>
      <c r="BV1319" s="25">
        <f t="shared" si="2628"/>
        <v>0</v>
      </c>
      <c r="BW1319" s="30"/>
      <c r="BX1319" s="30"/>
      <c r="BY1319" s="30"/>
      <c r="BZ1319" s="25">
        <f t="shared" si="2629"/>
        <v>0</v>
      </c>
      <c r="CA1319" s="25">
        <f t="shared" si="2630"/>
        <v>0</v>
      </c>
      <c r="CB1319" s="25">
        <f t="shared" si="2631"/>
        <v>0</v>
      </c>
      <c r="CC1319" s="25">
        <f t="shared" si="2632"/>
        <v>0</v>
      </c>
      <c r="CD1319" s="25">
        <f t="shared" si="2633"/>
        <v>0</v>
      </c>
      <c r="CE1319" s="25">
        <f t="shared" si="2634"/>
        <v>0</v>
      </c>
      <c r="CF1319" s="157">
        <f t="shared" si="2880"/>
        <v>31.577283504499999</v>
      </c>
      <c r="CG1319" s="157">
        <f t="shared" si="2881"/>
        <v>32.546103943299997</v>
      </c>
      <c r="CH1319" s="157">
        <f t="shared" si="2882"/>
        <v>33.815651260700001</v>
      </c>
      <c r="CI1319" s="157">
        <f t="shared" si="2883"/>
        <v>0</v>
      </c>
      <c r="CJ1319" s="157">
        <f t="shared" si="2884"/>
        <v>0</v>
      </c>
      <c r="CK1319" s="157">
        <f t="shared" si="2885"/>
        <v>0</v>
      </c>
      <c r="CL1319" s="25">
        <f t="shared" si="2635"/>
        <v>0</v>
      </c>
      <c r="CM1319" s="25">
        <f t="shared" si="2635"/>
        <v>0</v>
      </c>
      <c r="CN1319" s="25">
        <f t="shared" si="2635"/>
        <v>0</v>
      </c>
      <c r="CO1319" s="25">
        <f t="shared" si="2636"/>
        <v>0</v>
      </c>
      <c r="CP1319" s="25">
        <f t="shared" si="2636"/>
        <v>0</v>
      </c>
      <c r="CQ1319" s="25">
        <f t="shared" si="2636"/>
        <v>0</v>
      </c>
      <c r="CR1319" s="30">
        <v>22295</v>
      </c>
      <c r="CS1319" s="30">
        <v>22295</v>
      </c>
      <c r="CT1319" s="30">
        <v>22295</v>
      </c>
      <c r="CU1319" s="25">
        <f t="shared" si="2637"/>
        <v>164091.20000000001</v>
      </c>
      <c r="CV1319" s="25">
        <f t="shared" si="2638"/>
        <v>169442</v>
      </c>
      <c r="CW1319" s="25">
        <f t="shared" si="2639"/>
        <v>176130.5</v>
      </c>
      <c r="CX1319" s="25">
        <f t="shared" si="2640"/>
        <v>0</v>
      </c>
      <c r="CY1319" s="25">
        <f t="shared" si="2641"/>
        <v>0</v>
      </c>
      <c r="CZ1319" s="25">
        <f t="shared" si="2642"/>
        <v>0</v>
      </c>
      <c r="DA1319" s="157">
        <f t="shared" si="2886"/>
        <v>6.2748696849999996</v>
      </c>
      <c r="DB1319" s="157">
        <f t="shared" si="2887"/>
        <v>6.4793674760000002</v>
      </c>
      <c r="DC1319" s="157">
        <f t="shared" si="2888"/>
        <v>6.7300983543999999</v>
      </c>
      <c r="DD1319" s="157">
        <f t="shared" si="2889"/>
        <v>0</v>
      </c>
      <c r="DE1319" s="157">
        <f t="shared" si="2890"/>
        <v>0</v>
      </c>
      <c r="DF1319" s="157">
        <f t="shared" si="2891"/>
        <v>0</v>
      </c>
      <c r="DG1319" s="25">
        <f t="shared" si="2643"/>
        <v>139898.22</v>
      </c>
      <c r="DH1319" s="25">
        <f t="shared" si="2643"/>
        <v>144457.5</v>
      </c>
      <c r="DI1319" s="25">
        <f t="shared" si="2643"/>
        <v>150047.54</v>
      </c>
      <c r="DJ1319" s="25">
        <f t="shared" si="2644"/>
        <v>0</v>
      </c>
      <c r="DK1319" s="25">
        <f t="shared" si="2644"/>
        <v>0</v>
      </c>
      <c r="DL1319" s="25">
        <f t="shared" si="2644"/>
        <v>0</v>
      </c>
      <c r="DM1319" s="30"/>
      <c r="DN1319" s="30"/>
      <c r="DO1319" s="30"/>
      <c r="DP1319" s="25">
        <f t="shared" si="2645"/>
        <v>0</v>
      </c>
      <c r="DQ1319" s="25">
        <f t="shared" si="2646"/>
        <v>0</v>
      </c>
      <c r="DR1319" s="25">
        <f t="shared" si="2647"/>
        <v>0</v>
      </c>
      <c r="DS1319" s="25">
        <f t="shared" si="2648"/>
        <v>0</v>
      </c>
      <c r="DT1319" s="25">
        <f t="shared" si="2649"/>
        <v>0</v>
      </c>
      <c r="DU1319" s="25">
        <f t="shared" si="2650"/>
        <v>0</v>
      </c>
      <c r="DV1319" s="157">
        <f t="shared" si="2892"/>
        <v>0</v>
      </c>
      <c r="DW1319" s="157">
        <f t="shared" si="2893"/>
        <v>0</v>
      </c>
      <c r="DX1319" s="157">
        <f t="shared" si="2894"/>
        <v>0</v>
      </c>
      <c r="DY1319" s="157">
        <f t="shared" si="2895"/>
        <v>0</v>
      </c>
      <c r="DZ1319" s="157">
        <f t="shared" si="2896"/>
        <v>0</v>
      </c>
      <c r="EA1319" s="157">
        <f t="shared" si="2897"/>
        <v>0</v>
      </c>
      <c r="EB1319" s="25">
        <f t="shared" si="2651"/>
        <v>0</v>
      </c>
      <c r="EC1319" s="25">
        <f t="shared" si="2651"/>
        <v>0</v>
      </c>
      <c r="ED1319" s="25">
        <f t="shared" si="2651"/>
        <v>0</v>
      </c>
      <c r="EE1319" s="25">
        <f t="shared" si="2652"/>
        <v>0</v>
      </c>
      <c r="EF1319" s="25">
        <f t="shared" si="2652"/>
        <v>0</v>
      </c>
      <c r="EG1319" s="25">
        <f t="shared" si="2652"/>
        <v>0</v>
      </c>
      <c r="EH1319" s="30"/>
      <c r="EI1319" s="30"/>
      <c r="EJ1319" s="30"/>
      <c r="EK1319" s="25">
        <f t="shared" si="2653"/>
        <v>0</v>
      </c>
      <c r="EL1319" s="25">
        <f t="shared" si="2654"/>
        <v>0</v>
      </c>
      <c r="EM1319" s="25">
        <f t="shared" si="2655"/>
        <v>0</v>
      </c>
      <c r="EN1319" s="25">
        <f t="shared" si="2656"/>
        <v>0</v>
      </c>
      <c r="EO1319" s="25">
        <f t="shared" si="2657"/>
        <v>0</v>
      </c>
      <c r="EP1319" s="25">
        <f t="shared" si="2658"/>
        <v>0</v>
      </c>
      <c r="EQ1319" s="157">
        <f t="shared" si="2898"/>
        <v>0</v>
      </c>
      <c r="ER1319" s="157">
        <f t="shared" si="2899"/>
        <v>0</v>
      </c>
      <c r="ES1319" s="157">
        <f t="shared" si="2900"/>
        <v>0</v>
      </c>
      <c r="ET1319" s="157">
        <f t="shared" si="2901"/>
        <v>0</v>
      </c>
      <c r="EU1319" s="157">
        <f t="shared" si="2902"/>
        <v>0</v>
      </c>
      <c r="EV1319" s="157">
        <f t="shared" si="2903"/>
        <v>0</v>
      </c>
      <c r="EW1319" s="25">
        <f t="shared" si="2659"/>
        <v>0</v>
      </c>
      <c r="EX1319" s="25">
        <f t="shared" si="2659"/>
        <v>0</v>
      </c>
      <c r="EY1319" s="25">
        <f t="shared" si="2659"/>
        <v>0</v>
      </c>
      <c r="EZ1319" s="25">
        <f t="shared" si="2660"/>
        <v>0</v>
      </c>
      <c r="FA1319" s="25">
        <f t="shared" si="2660"/>
        <v>0</v>
      </c>
      <c r="FB1319" s="25">
        <f t="shared" si="2660"/>
        <v>0</v>
      </c>
      <c r="FC1319" s="30"/>
      <c r="FD1319" s="30"/>
      <c r="FE1319" s="30"/>
      <c r="FF1319" s="25">
        <f t="shared" si="2661"/>
        <v>0</v>
      </c>
      <c r="FG1319" s="25">
        <f t="shared" si="2662"/>
        <v>0</v>
      </c>
      <c r="FH1319" s="25">
        <f t="shared" si="2663"/>
        <v>0</v>
      </c>
      <c r="FI1319" s="25">
        <f t="shared" si="2664"/>
        <v>0</v>
      </c>
      <c r="FJ1319" s="25">
        <f t="shared" si="2665"/>
        <v>0</v>
      </c>
      <c r="FK1319" s="25">
        <f t="shared" si="2666"/>
        <v>0</v>
      </c>
      <c r="FL1319" s="157">
        <f t="shared" si="2904"/>
        <v>4.4009967245999997</v>
      </c>
      <c r="FM1319" s="157">
        <f t="shared" si="2905"/>
        <v>4.5436906978999998</v>
      </c>
      <c r="FN1319" s="157">
        <f t="shared" si="2906"/>
        <v>4.7229183071999996</v>
      </c>
      <c r="FO1319" s="157">
        <f t="shared" si="2907"/>
        <v>0</v>
      </c>
      <c r="FP1319" s="157">
        <f t="shared" si="2908"/>
        <v>0</v>
      </c>
      <c r="FQ1319" s="157">
        <f t="shared" si="2909"/>
        <v>0</v>
      </c>
      <c r="FR1319" s="25">
        <f t="shared" si="2667"/>
        <v>0</v>
      </c>
      <c r="FS1319" s="25">
        <f t="shared" si="2667"/>
        <v>0</v>
      </c>
      <c r="FT1319" s="25">
        <f t="shared" si="2667"/>
        <v>0</v>
      </c>
      <c r="FU1319" s="25">
        <f t="shared" si="2668"/>
        <v>0</v>
      </c>
      <c r="FV1319" s="25">
        <f t="shared" si="2668"/>
        <v>0</v>
      </c>
      <c r="FW1319" s="25">
        <f t="shared" si="2668"/>
        <v>0</v>
      </c>
      <c r="FX1319" s="30"/>
      <c r="FY1319" s="30"/>
      <c r="FZ1319" s="30"/>
      <c r="GA1319" s="25">
        <f t="shared" si="2669"/>
        <v>0</v>
      </c>
      <c r="GB1319" s="25">
        <f t="shared" si="2670"/>
        <v>0</v>
      </c>
      <c r="GC1319" s="25">
        <f t="shared" si="2671"/>
        <v>0</v>
      </c>
      <c r="GD1319" s="25">
        <f t="shared" si="2672"/>
        <v>0</v>
      </c>
      <c r="GE1319" s="25">
        <f t="shared" si="2673"/>
        <v>0</v>
      </c>
      <c r="GF1319" s="25">
        <f t="shared" si="2674"/>
        <v>0</v>
      </c>
      <c r="GG1319" s="157">
        <f t="shared" si="2910"/>
        <v>13.4110715669</v>
      </c>
      <c r="GH1319" s="157">
        <f t="shared" si="2911"/>
        <v>13.845630439600001</v>
      </c>
      <c r="GI1319" s="157">
        <f t="shared" si="2912"/>
        <v>14.3921568624</v>
      </c>
      <c r="GJ1319" s="157">
        <f t="shared" si="2913"/>
        <v>0</v>
      </c>
      <c r="GK1319" s="157">
        <f t="shared" si="2914"/>
        <v>0</v>
      </c>
      <c r="GL1319" s="157">
        <f t="shared" si="2915"/>
        <v>0</v>
      </c>
      <c r="GM1319" s="25">
        <f t="shared" si="2675"/>
        <v>0</v>
      </c>
      <c r="GN1319" s="25">
        <f t="shared" si="2675"/>
        <v>0</v>
      </c>
      <c r="GO1319" s="25">
        <f t="shared" si="2675"/>
        <v>0</v>
      </c>
      <c r="GP1319" s="25">
        <f t="shared" si="2676"/>
        <v>0</v>
      </c>
      <c r="GQ1319" s="25">
        <f t="shared" si="2676"/>
        <v>0</v>
      </c>
      <c r="GR1319" s="25">
        <f t="shared" si="2676"/>
        <v>0</v>
      </c>
      <c r="GS1319" s="30"/>
      <c r="GT1319" s="30"/>
      <c r="GU1319" s="30"/>
      <c r="GV1319" s="25">
        <f t="shared" si="2677"/>
        <v>0</v>
      </c>
      <c r="GW1319" s="25">
        <f t="shared" si="2678"/>
        <v>0</v>
      </c>
      <c r="GX1319" s="25">
        <f t="shared" si="2679"/>
        <v>0</v>
      </c>
      <c r="GY1319" s="25">
        <f t="shared" si="2680"/>
        <v>0</v>
      </c>
      <c r="GZ1319" s="25">
        <f t="shared" si="2681"/>
        <v>0</v>
      </c>
      <c r="HA1319" s="25">
        <f t="shared" si="2682"/>
        <v>0</v>
      </c>
      <c r="HB1319" s="157">
        <f t="shared" si="2916"/>
        <v>12.905691261299999</v>
      </c>
      <c r="HC1319" s="157">
        <f t="shared" si="2917"/>
        <v>13.322811467599999</v>
      </c>
      <c r="HD1319" s="157">
        <f t="shared" si="2918"/>
        <v>13.826540504700001</v>
      </c>
      <c r="HE1319" s="157">
        <f t="shared" si="2919"/>
        <v>0</v>
      </c>
      <c r="HF1319" s="157">
        <f t="shared" si="2920"/>
        <v>0</v>
      </c>
      <c r="HG1319" s="157">
        <f t="shared" si="2921"/>
        <v>0</v>
      </c>
      <c r="HH1319" s="25">
        <f t="shared" si="2683"/>
        <v>0</v>
      </c>
      <c r="HI1319" s="25">
        <f t="shared" si="2683"/>
        <v>0</v>
      </c>
      <c r="HJ1319" s="25">
        <f t="shared" si="2683"/>
        <v>0</v>
      </c>
      <c r="HK1319" s="25">
        <f t="shared" si="2684"/>
        <v>0</v>
      </c>
      <c r="HL1319" s="25">
        <f t="shared" si="2684"/>
        <v>0</v>
      </c>
      <c r="HM1319" s="25">
        <f t="shared" si="2684"/>
        <v>0</v>
      </c>
      <c r="HN1319" s="30"/>
      <c r="HO1319" s="30"/>
      <c r="HP1319" s="30"/>
      <c r="HQ1319" s="25">
        <f t="shared" si="2685"/>
        <v>0</v>
      </c>
      <c r="HR1319" s="25">
        <f t="shared" si="2686"/>
        <v>0</v>
      </c>
      <c r="HS1319" s="25">
        <f t="shared" si="2687"/>
        <v>0</v>
      </c>
      <c r="HT1319" s="25">
        <f t="shared" si="2688"/>
        <v>0</v>
      </c>
      <c r="HU1319" s="25">
        <f t="shared" si="2689"/>
        <v>0</v>
      </c>
      <c r="HV1319" s="25">
        <f t="shared" si="2690"/>
        <v>0</v>
      </c>
      <c r="HW1319" s="157">
        <f t="shared" si="2922"/>
        <v>0</v>
      </c>
      <c r="HX1319" s="157">
        <f t="shared" si="2923"/>
        <v>0</v>
      </c>
      <c r="HY1319" s="157">
        <f t="shared" si="2924"/>
        <v>0</v>
      </c>
      <c r="HZ1319" s="157">
        <f t="shared" si="2925"/>
        <v>0</v>
      </c>
      <c r="IA1319" s="157">
        <f t="shared" si="2926"/>
        <v>0</v>
      </c>
      <c r="IB1319" s="157">
        <f t="shared" si="2927"/>
        <v>0</v>
      </c>
      <c r="IC1319" s="25">
        <f t="shared" si="2691"/>
        <v>0</v>
      </c>
      <c r="ID1319" s="25">
        <f t="shared" si="2691"/>
        <v>0</v>
      </c>
      <c r="IE1319" s="25">
        <f t="shared" si="2691"/>
        <v>0</v>
      </c>
      <c r="IF1319" s="25">
        <f t="shared" si="2692"/>
        <v>0</v>
      </c>
      <c r="IG1319" s="25">
        <f t="shared" si="2692"/>
        <v>0</v>
      </c>
      <c r="IH1319" s="25">
        <f t="shared" si="2692"/>
        <v>0</v>
      </c>
      <c r="II1319" s="30">
        <v>3150</v>
      </c>
      <c r="IJ1319" s="30">
        <v>3150</v>
      </c>
      <c r="IK1319" s="30">
        <v>3150</v>
      </c>
      <c r="IL1319" s="25">
        <f t="shared" si="2693"/>
        <v>23184</v>
      </c>
      <c r="IM1319" s="25">
        <f t="shared" si="2694"/>
        <v>23940</v>
      </c>
      <c r="IN1319" s="25">
        <f t="shared" si="2695"/>
        <v>24885</v>
      </c>
      <c r="IO1319" s="25">
        <f t="shared" si="2696"/>
        <v>0</v>
      </c>
      <c r="IP1319" s="25">
        <f t="shared" si="2697"/>
        <v>0</v>
      </c>
      <c r="IQ1319" s="25">
        <f t="shared" si="2698"/>
        <v>0</v>
      </c>
      <c r="IR1319" s="157">
        <f t="shared" si="2928"/>
        <v>7.7565204740000002</v>
      </c>
      <c r="IS1319" s="157">
        <f t="shared" si="2929"/>
        <v>8.0051033532999991</v>
      </c>
      <c r="IT1319" s="157">
        <f t="shared" si="2930"/>
        <v>8.3152985451999992</v>
      </c>
      <c r="IU1319" s="157">
        <f t="shared" si="2931"/>
        <v>0</v>
      </c>
      <c r="IV1319" s="157">
        <f t="shared" si="2932"/>
        <v>0</v>
      </c>
      <c r="IW1319" s="157">
        <f t="shared" si="2933"/>
        <v>0</v>
      </c>
      <c r="IX1319" s="25">
        <f t="shared" si="2699"/>
        <v>24433.040000000001</v>
      </c>
      <c r="IY1319" s="25">
        <f t="shared" si="2699"/>
        <v>25216.080000000002</v>
      </c>
      <c r="IZ1319" s="25">
        <f t="shared" si="2699"/>
        <v>26193.19</v>
      </c>
      <c r="JA1319" s="25">
        <f t="shared" si="2700"/>
        <v>0</v>
      </c>
      <c r="JB1319" s="25">
        <f t="shared" si="2700"/>
        <v>0</v>
      </c>
      <c r="JC1319" s="25">
        <f t="shared" si="2700"/>
        <v>0</v>
      </c>
      <c r="JD1319" s="30"/>
      <c r="JE1319" s="30"/>
      <c r="JF1319" s="30"/>
      <c r="JG1319" s="25">
        <f t="shared" si="2701"/>
        <v>0</v>
      </c>
      <c r="JH1319" s="25">
        <f t="shared" si="2702"/>
        <v>0</v>
      </c>
      <c r="JI1319" s="25">
        <f t="shared" si="2703"/>
        <v>0</v>
      </c>
      <c r="JJ1319" s="25">
        <f t="shared" si="2704"/>
        <v>0</v>
      </c>
      <c r="JK1319" s="25">
        <f t="shared" si="2705"/>
        <v>0</v>
      </c>
      <c r="JL1319" s="25">
        <f t="shared" si="2706"/>
        <v>0</v>
      </c>
      <c r="JM1319" s="157">
        <f t="shared" si="2934"/>
        <v>3.451401422</v>
      </c>
      <c r="JN1319" s="157">
        <f t="shared" si="2935"/>
        <v>3.5642709338</v>
      </c>
      <c r="JO1319" s="157">
        <f t="shared" si="2936"/>
        <v>3.6953234908999999</v>
      </c>
      <c r="JP1319" s="157">
        <f t="shared" si="2937"/>
        <v>0</v>
      </c>
      <c r="JQ1319" s="157">
        <f t="shared" si="2938"/>
        <v>0</v>
      </c>
      <c r="JR1319" s="157">
        <f t="shared" si="2939"/>
        <v>0</v>
      </c>
      <c r="JS1319" s="25">
        <f t="shared" si="2707"/>
        <v>0</v>
      </c>
      <c r="JT1319" s="25">
        <f t="shared" si="2707"/>
        <v>0</v>
      </c>
      <c r="JU1319" s="25">
        <f t="shared" si="2707"/>
        <v>0</v>
      </c>
      <c r="JV1319" s="25">
        <f t="shared" si="2708"/>
        <v>0</v>
      </c>
      <c r="JW1319" s="25">
        <f t="shared" si="2708"/>
        <v>0</v>
      </c>
      <c r="JX1319" s="25">
        <f t="shared" si="2708"/>
        <v>0</v>
      </c>
      <c r="JY1319" s="30">
        <v>1980</v>
      </c>
      <c r="JZ1319" s="30">
        <v>1980</v>
      </c>
      <c r="KA1319" s="30">
        <v>1980</v>
      </c>
      <c r="KB1319" s="25">
        <f t="shared" si="2709"/>
        <v>14572.8</v>
      </c>
      <c r="KC1319" s="25">
        <f t="shared" si="2710"/>
        <v>15048</v>
      </c>
      <c r="KD1319" s="25">
        <f t="shared" si="2711"/>
        <v>15642</v>
      </c>
      <c r="KE1319" s="25">
        <f t="shared" si="2712"/>
        <v>0</v>
      </c>
      <c r="KF1319" s="25">
        <f t="shared" si="2713"/>
        <v>0</v>
      </c>
      <c r="KG1319" s="25">
        <f t="shared" si="2714"/>
        <v>0</v>
      </c>
      <c r="KH1319" s="157">
        <f t="shared" si="2940"/>
        <v>36.165858912099999</v>
      </c>
      <c r="KI1319" s="157">
        <f t="shared" si="2941"/>
        <v>37.347654953000003</v>
      </c>
      <c r="KJ1319" s="157">
        <f t="shared" si="2942"/>
        <v>38.774441142100002</v>
      </c>
      <c r="KK1319" s="157">
        <f t="shared" si="2943"/>
        <v>0</v>
      </c>
      <c r="KL1319" s="157">
        <f t="shared" si="2944"/>
        <v>0</v>
      </c>
      <c r="KM1319" s="157">
        <f t="shared" si="2945"/>
        <v>0</v>
      </c>
      <c r="KN1319" s="25">
        <f t="shared" si="2715"/>
        <v>71608.399999999994</v>
      </c>
      <c r="KO1319" s="25">
        <f t="shared" si="2715"/>
        <v>73948.36</v>
      </c>
      <c r="KP1319" s="25">
        <f t="shared" si="2715"/>
        <v>76773.39</v>
      </c>
      <c r="KQ1319" s="25">
        <f t="shared" si="2716"/>
        <v>0</v>
      </c>
      <c r="KR1319" s="25">
        <f t="shared" si="2716"/>
        <v>0</v>
      </c>
      <c r="KS1319" s="25">
        <f t="shared" si="2716"/>
        <v>0</v>
      </c>
      <c r="KT1319" s="30"/>
      <c r="KU1319" s="30"/>
      <c r="KV1319" s="30"/>
      <c r="KW1319" s="25">
        <f t="shared" si="2717"/>
        <v>0</v>
      </c>
      <c r="KX1319" s="25">
        <f t="shared" si="2718"/>
        <v>0</v>
      </c>
      <c r="KY1319" s="25">
        <f t="shared" si="2719"/>
        <v>0</v>
      </c>
      <c r="KZ1319" s="25">
        <f t="shared" si="2720"/>
        <v>0</v>
      </c>
      <c r="LA1319" s="25">
        <f t="shared" si="2721"/>
        <v>0</v>
      </c>
      <c r="LB1319" s="25">
        <f t="shared" si="2722"/>
        <v>0</v>
      </c>
      <c r="LC1319" s="157">
        <f t="shared" si="2946"/>
        <v>0</v>
      </c>
      <c r="LD1319" s="157">
        <f t="shared" si="2947"/>
        <v>0</v>
      </c>
      <c r="LE1319" s="157">
        <f t="shared" si="2948"/>
        <v>0</v>
      </c>
      <c r="LF1319" s="157">
        <f t="shared" si="2949"/>
        <v>0</v>
      </c>
      <c r="LG1319" s="157">
        <f t="shared" si="2950"/>
        <v>0</v>
      </c>
      <c r="LH1319" s="157">
        <f t="shared" si="2951"/>
        <v>0</v>
      </c>
      <c r="LI1319" s="25">
        <f t="shared" si="2723"/>
        <v>0</v>
      </c>
      <c r="LJ1319" s="25">
        <f t="shared" si="2723"/>
        <v>0</v>
      </c>
      <c r="LK1319" s="25">
        <f t="shared" si="2723"/>
        <v>0</v>
      </c>
      <c r="LL1319" s="25">
        <f t="shared" si="2724"/>
        <v>0</v>
      </c>
      <c r="LM1319" s="25">
        <f t="shared" si="2724"/>
        <v>0</v>
      </c>
      <c r="LN1319" s="25">
        <f t="shared" si="2724"/>
        <v>0</v>
      </c>
      <c r="LO1319" s="30"/>
      <c r="LP1319" s="30"/>
      <c r="LQ1319" s="30"/>
      <c r="LR1319" s="25">
        <f t="shared" si="2725"/>
        <v>0</v>
      </c>
      <c r="LS1319" s="25">
        <f t="shared" si="2726"/>
        <v>0</v>
      </c>
      <c r="LT1319" s="25">
        <f t="shared" si="2727"/>
        <v>0</v>
      </c>
      <c r="LU1319" s="25">
        <f t="shared" si="2728"/>
        <v>0</v>
      </c>
      <c r="LV1319" s="25">
        <f t="shared" si="2729"/>
        <v>0</v>
      </c>
      <c r="LW1319" s="25">
        <f t="shared" si="2730"/>
        <v>0</v>
      </c>
      <c r="LX1319" s="157">
        <f t="shared" si="2952"/>
        <v>13.7013618062</v>
      </c>
      <c r="LY1319" s="157">
        <f t="shared" si="2953"/>
        <v>14.155336189</v>
      </c>
      <c r="LZ1319" s="157">
        <f t="shared" si="2954"/>
        <v>14.677395775300001</v>
      </c>
      <c r="MA1319" s="157">
        <f t="shared" si="2955"/>
        <v>0</v>
      </c>
      <c r="MB1319" s="157">
        <f t="shared" si="2956"/>
        <v>0</v>
      </c>
      <c r="MC1319" s="157">
        <f t="shared" si="2957"/>
        <v>0</v>
      </c>
      <c r="MD1319" s="25">
        <f t="shared" si="2731"/>
        <v>0</v>
      </c>
      <c r="ME1319" s="25">
        <f t="shared" si="2731"/>
        <v>0</v>
      </c>
      <c r="MF1319" s="25">
        <f t="shared" si="2731"/>
        <v>0</v>
      </c>
      <c r="MG1319" s="25">
        <f t="shared" si="2732"/>
        <v>0</v>
      </c>
      <c r="MH1319" s="25">
        <f t="shared" si="2732"/>
        <v>0</v>
      </c>
      <c r="MI1319" s="25">
        <f t="shared" si="2732"/>
        <v>0</v>
      </c>
      <c r="MJ1319" s="30"/>
      <c r="MK1319" s="30"/>
      <c r="ML1319" s="30"/>
      <c r="MM1319" s="25">
        <f t="shared" si="2733"/>
        <v>0</v>
      </c>
      <c r="MN1319" s="25">
        <f t="shared" si="2734"/>
        <v>0</v>
      </c>
      <c r="MO1319" s="25">
        <f t="shared" si="2735"/>
        <v>0</v>
      </c>
      <c r="MP1319" s="25">
        <f t="shared" si="2736"/>
        <v>0</v>
      </c>
      <c r="MQ1319" s="25">
        <f t="shared" si="2737"/>
        <v>0</v>
      </c>
      <c r="MR1319" s="25">
        <f t="shared" si="2738"/>
        <v>0</v>
      </c>
      <c r="MS1319" s="157">
        <f t="shared" si="2958"/>
        <v>5.1740968499999997</v>
      </c>
      <c r="MT1319" s="157">
        <f t="shared" si="2959"/>
        <v>5.3421745343999998</v>
      </c>
      <c r="MU1319" s="157">
        <f t="shared" si="2960"/>
        <v>5.5422078494999996</v>
      </c>
      <c r="MV1319" s="157">
        <f t="shared" si="2961"/>
        <v>0</v>
      </c>
      <c r="MW1319" s="157">
        <f t="shared" si="2962"/>
        <v>0</v>
      </c>
      <c r="MX1319" s="157">
        <f t="shared" si="2963"/>
        <v>0</v>
      </c>
      <c r="MY1319" s="25">
        <f t="shared" si="2739"/>
        <v>0</v>
      </c>
      <c r="MZ1319" s="25">
        <f t="shared" si="2739"/>
        <v>0</v>
      </c>
      <c r="NA1319" s="25">
        <f t="shared" si="2739"/>
        <v>0</v>
      </c>
      <c r="NB1319" s="25">
        <f t="shared" si="2740"/>
        <v>0</v>
      </c>
      <c r="NC1319" s="25">
        <f t="shared" si="2740"/>
        <v>0</v>
      </c>
      <c r="ND1319" s="25">
        <f t="shared" si="2740"/>
        <v>0</v>
      </c>
      <c r="NE1319" s="30"/>
      <c r="NF1319" s="30"/>
      <c r="NG1319" s="30"/>
      <c r="NH1319" s="25">
        <f t="shared" si="2741"/>
        <v>0</v>
      </c>
      <c r="NI1319" s="25">
        <f t="shared" si="2742"/>
        <v>0</v>
      </c>
      <c r="NJ1319" s="25">
        <f t="shared" si="2743"/>
        <v>0</v>
      </c>
      <c r="NK1319" s="25">
        <f t="shared" si="2744"/>
        <v>0</v>
      </c>
      <c r="NL1319" s="25">
        <f t="shared" si="2745"/>
        <v>0</v>
      </c>
      <c r="NM1319" s="25">
        <f t="shared" si="2746"/>
        <v>0</v>
      </c>
      <c r="NN1319" s="157">
        <f t="shared" si="2964"/>
        <v>0</v>
      </c>
      <c r="NO1319" s="157">
        <f t="shared" si="2965"/>
        <v>0</v>
      </c>
      <c r="NP1319" s="157">
        <f t="shared" si="2966"/>
        <v>0</v>
      </c>
      <c r="NQ1319" s="157">
        <f t="shared" si="2967"/>
        <v>0</v>
      </c>
      <c r="NR1319" s="157">
        <f t="shared" si="2968"/>
        <v>0</v>
      </c>
      <c r="NS1319" s="157">
        <f t="shared" si="2969"/>
        <v>0</v>
      </c>
      <c r="NT1319" s="25">
        <f t="shared" si="2747"/>
        <v>0</v>
      </c>
      <c r="NU1319" s="25">
        <f t="shared" si="2747"/>
        <v>0</v>
      </c>
      <c r="NV1319" s="25">
        <f t="shared" si="2747"/>
        <v>0</v>
      </c>
      <c r="NW1319" s="25">
        <f t="shared" si="2748"/>
        <v>0</v>
      </c>
      <c r="NX1319" s="25">
        <f t="shared" si="2748"/>
        <v>0</v>
      </c>
      <c r="NY1319" s="25">
        <f t="shared" si="2748"/>
        <v>0</v>
      </c>
      <c r="NZ1319" s="30"/>
      <c r="OA1319" s="30"/>
      <c r="OB1319" s="30"/>
      <c r="OC1319" s="25">
        <f t="shared" si="2749"/>
        <v>0</v>
      </c>
      <c r="OD1319" s="25">
        <f t="shared" si="2750"/>
        <v>0</v>
      </c>
      <c r="OE1319" s="25">
        <f t="shared" si="2751"/>
        <v>0</v>
      </c>
      <c r="OF1319" s="25">
        <f t="shared" si="2752"/>
        <v>0</v>
      </c>
      <c r="OG1319" s="25">
        <f t="shared" si="2753"/>
        <v>0</v>
      </c>
      <c r="OH1319" s="25">
        <f t="shared" si="2754"/>
        <v>0</v>
      </c>
      <c r="OI1319" s="157">
        <f t="shared" si="2970"/>
        <v>25.4156713004</v>
      </c>
      <c r="OJ1319" s="157">
        <f t="shared" si="2971"/>
        <v>26.2431895623</v>
      </c>
      <c r="OK1319" s="157">
        <f t="shared" si="2972"/>
        <v>27.242650382699999</v>
      </c>
      <c r="OL1319" s="157">
        <f t="shared" si="2973"/>
        <v>0</v>
      </c>
      <c r="OM1319" s="157">
        <f t="shared" si="2974"/>
        <v>0</v>
      </c>
      <c r="ON1319" s="157">
        <f t="shared" si="2975"/>
        <v>0</v>
      </c>
      <c r="OO1319" s="25">
        <f t="shared" si="2755"/>
        <v>0</v>
      </c>
      <c r="OP1319" s="25">
        <f t="shared" si="2755"/>
        <v>0</v>
      </c>
      <c r="OQ1319" s="25">
        <f t="shared" si="2755"/>
        <v>0</v>
      </c>
      <c r="OR1319" s="25">
        <f t="shared" si="2756"/>
        <v>0</v>
      </c>
      <c r="OS1319" s="25">
        <f t="shared" si="2756"/>
        <v>0</v>
      </c>
      <c r="OT1319" s="25">
        <f t="shared" si="2756"/>
        <v>0</v>
      </c>
      <c r="OU1319" s="30"/>
      <c r="OV1319" s="30"/>
      <c r="OW1319" s="30"/>
      <c r="OX1319" s="25">
        <f t="shared" si="2757"/>
        <v>0</v>
      </c>
      <c r="OY1319" s="25">
        <f t="shared" si="2758"/>
        <v>0</v>
      </c>
      <c r="OZ1319" s="25">
        <f t="shared" si="2759"/>
        <v>0</v>
      </c>
      <c r="PA1319" s="25">
        <f t="shared" si="2760"/>
        <v>0</v>
      </c>
      <c r="PB1319" s="25">
        <f t="shared" si="2761"/>
        <v>0</v>
      </c>
      <c r="PC1319" s="25">
        <f t="shared" si="2762"/>
        <v>0</v>
      </c>
      <c r="PD1319" s="157">
        <f t="shared" si="2976"/>
        <v>0</v>
      </c>
      <c r="PE1319" s="157">
        <f t="shared" si="2977"/>
        <v>0</v>
      </c>
      <c r="PF1319" s="157">
        <f t="shared" si="2978"/>
        <v>0</v>
      </c>
      <c r="PG1319" s="157">
        <f t="shared" si="2979"/>
        <v>0</v>
      </c>
      <c r="PH1319" s="157">
        <f t="shared" si="2980"/>
        <v>0</v>
      </c>
      <c r="PI1319" s="157">
        <f t="shared" si="2981"/>
        <v>0</v>
      </c>
      <c r="PJ1319" s="25">
        <f t="shared" si="2763"/>
        <v>0</v>
      </c>
      <c r="PK1319" s="25">
        <f t="shared" si="2763"/>
        <v>0</v>
      </c>
      <c r="PL1319" s="25">
        <f t="shared" si="2763"/>
        <v>0</v>
      </c>
      <c r="PM1319" s="25">
        <f t="shared" si="2764"/>
        <v>0</v>
      </c>
      <c r="PN1319" s="25">
        <f t="shared" si="2764"/>
        <v>0</v>
      </c>
      <c r="PO1319" s="25">
        <f t="shared" si="2764"/>
        <v>0</v>
      </c>
      <c r="PP1319" s="30">
        <v>9766</v>
      </c>
      <c r="PQ1319" s="30">
        <v>9766</v>
      </c>
      <c r="PR1319" s="30">
        <v>9766</v>
      </c>
      <c r="PS1319" s="25">
        <f t="shared" si="2765"/>
        <v>71877.759999999995</v>
      </c>
      <c r="PT1319" s="25">
        <f t="shared" si="2766"/>
        <v>74221.600000000006</v>
      </c>
      <c r="PU1319" s="25">
        <f t="shared" si="2767"/>
        <v>77151.399999999994</v>
      </c>
      <c r="PV1319" s="25">
        <f t="shared" si="2768"/>
        <v>0</v>
      </c>
      <c r="PW1319" s="25">
        <f t="shared" si="2769"/>
        <v>0</v>
      </c>
      <c r="PX1319" s="25">
        <f t="shared" si="2770"/>
        <v>0</v>
      </c>
      <c r="PY1319" s="157">
        <f t="shared" si="2982"/>
        <v>5.4719056318000003</v>
      </c>
      <c r="PZ1319" s="157">
        <f t="shared" si="2983"/>
        <v>5.6504190417000002</v>
      </c>
      <c r="QA1319" s="157">
        <f t="shared" si="2984"/>
        <v>5.8642110247000003</v>
      </c>
      <c r="QB1319" s="157">
        <f t="shared" si="2985"/>
        <v>0</v>
      </c>
      <c r="QC1319" s="157">
        <f t="shared" si="2986"/>
        <v>0</v>
      </c>
      <c r="QD1319" s="157">
        <f t="shared" si="2987"/>
        <v>0</v>
      </c>
      <c r="QE1319" s="25">
        <f t="shared" si="2771"/>
        <v>53438.63</v>
      </c>
      <c r="QF1319" s="25">
        <f t="shared" si="2771"/>
        <v>55181.99</v>
      </c>
      <c r="QG1319" s="25">
        <f t="shared" si="2771"/>
        <v>57269.88</v>
      </c>
      <c r="QH1319" s="25">
        <f t="shared" si="2772"/>
        <v>0</v>
      </c>
      <c r="QI1319" s="25">
        <f t="shared" si="2772"/>
        <v>0</v>
      </c>
      <c r="QJ1319" s="25">
        <f t="shared" si="2772"/>
        <v>0</v>
      </c>
      <c r="QK1319" s="30"/>
      <c r="QL1319" s="30"/>
      <c r="QM1319" s="30"/>
      <c r="QN1319" s="25">
        <f t="shared" si="2773"/>
        <v>0</v>
      </c>
      <c r="QO1319" s="25">
        <f t="shared" si="2774"/>
        <v>0</v>
      </c>
      <c r="QP1319" s="25">
        <f t="shared" si="2775"/>
        <v>0</v>
      </c>
      <c r="QQ1319" s="25">
        <f t="shared" si="2776"/>
        <v>0</v>
      </c>
      <c r="QR1319" s="25">
        <f t="shared" si="2777"/>
        <v>0</v>
      </c>
      <c r="QS1319" s="25">
        <f t="shared" si="2778"/>
        <v>0</v>
      </c>
      <c r="QT1319" s="157">
        <f t="shared" si="2988"/>
        <v>6.3522676687999997</v>
      </c>
      <c r="QU1319" s="157">
        <f t="shared" si="2989"/>
        <v>6.5620422678999999</v>
      </c>
      <c r="QV1319" s="157">
        <f t="shared" si="2990"/>
        <v>6.8053200348000003</v>
      </c>
      <c r="QW1319" s="157">
        <f t="shared" si="2991"/>
        <v>0</v>
      </c>
      <c r="QX1319" s="157">
        <f t="shared" si="2992"/>
        <v>0</v>
      </c>
      <c r="QY1319" s="157">
        <f t="shared" si="2993"/>
        <v>0</v>
      </c>
      <c r="QZ1319" s="25">
        <f t="shared" si="2779"/>
        <v>0</v>
      </c>
      <c r="RA1319" s="25">
        <f t="shared" si="2779"/>
        <v>0</v>
      </c>
      <c r="RB1319" s="25">
        <f t="shared" si="2779"/>
        <v>0</v>
      </c>
      <c r="RC1319" s="25">
        <f t="shared" si="2780"/>
        <v>0</v>
      </c>
      <c r="RD1319" s="25">
        <f t="shared" si="2780"/>
        <v>0</v>
      </c>
      <c r="RE1319" s="25">
        <f t="shared" si="2780"/>
        <v>0</v>
      </c>
      <c r="RF1319" s="30">
        <v>2625</v>
      </c>
      <c r="RG1319" s="30">
        <v>2625</v>
      </c>
      <c r="RH1319" s="30">
        <v>2625</v>
      </c>
      <c r="RI1319" s="25">
        <f t="shared" si="2781"/>
        <v>19320</v>
      </c>
      <c r="RJ1319" s="25">
        <f t="shared" si="2782"/>
        <v>19950</v>
      </c>
      <c r="RK1319" s="25">
        <f t="shared" si="2783"/>
        <v>20737.5</v>
      </c>
      <c r="RL1319" s="25">
        <f t="shared" si="2784"/>
        <v>0</v>
      </c>
      <c r="RM1319" s="25">
        <f t="shared" si="2785"/>
        <v>0</v>
      </c>
      <c r="RN1319" s="25">
        <f t="shared" si="2786"/>
        <v>0</v>
      </c>
      <c r="RO1319" s="157">
        <f t="shared" si="2994"/>
        <v>13.617130574800001</v>
      </c>
      <c r="RP1319" s="157">
        <f t="shared" si="2995"/>
        <v>14.060755306200001</v>
      </c>
      <c r="RQ1319" s="157">
        <f t="shared" si="2996"/>
        <v>14.5979708303</v>
      </c>
      <c r="RR1319" s="157">
        <f t="shared" si="2997"/>
        <v>0</v>
      </c>
      <c r="RS1319" s="157">
        <f t="shared" si="2998"/>
        <v>0</v>
      </c>
      <c r="RT1319" s="157">
        <f t="shared" si="2999"/>
        <v>0</v>
      </c>
      <c r="RU1319" s="25">
        <f t="shared" si="2787"/>
        <v>35744.97</v>
      </c>
      <c r="RV1319" s="25">
        <f t="shared" si="2787"/>
        <v>36909.480000000003</v>
      </c>
      <c r="RW1319" s="25">
        <f t="shared" si="2787"/>
        <v>38319.67</v>
      </c>
      <c r="RX1319" s="25">
        <f t="shared" si="2788"/>
        <v>0</v>
      </c>
      <c r="RY1319" s="25">
        <f t="shared" si="2788"/>
        <v>0</v>
      </c>
      <c r="RZ1319" s="25">
        <f t="shared" si="2788"/>
        <v>0</v>
      </c>
      <c r="SA1319" s="30">
        <v>2363</v>
      </c>
      <c r="SB1319" s="30">
        <v>2363</v>
      </c>
      <c r="SC1319" s="30">
        <v>2363</v>
      </c>
      <c r="SD1319" s="25">
        <f t="shared" si="2789"/>
        <v>17391.68</v>
      </c>
      <c r="SE1319" s="25">
        <f t="shared" si="2790"/>
        <v>17958.8</v>
      </c>
      <c r="SF1319" s="25">
        <f t="shared" si="2791"/>
        <v>18667.7</v>
      </c>
      <c r="SG1319" s="25">
        <f t="shared" si="2792"/>
        <v>0</v>
      </c>
      <c r="SH1319" s="25">
        <f t="shared" si="2793"/>
        <v>0</v>
      </c>
      <c r="SI1319" s="25">
        <f t="shared" si="2794"/>
        <v>0</v>
      </c>
      <c r="SJ1319" s="157">
        <f t="shared" si="3000"/>
        <v>13.8127899997</v>
      </c>
      <c r="SK1319" s="157">
        <f t="shared" si="3001"/>
        <v>14.260932796100001</v>
      </c>
      <c r="SL1319" s="157">
        <f t="shared" si="3002"/>
        <v>14.8278848076</v>
      </c>
      <c r="SM1319" s="157">
        <f t="shared" si="3003"/>
        <v>0</v>
      </c>
      <c r="SN1319" s="157">
        <f t="shared" si="3004"/>
        <v>0</v>
      </c>
      <c r="SO1319" s="157">
        <f t="shared" si="3005"/>
        <v>0</v>
      </c>
      <c r="SP1319" s="25">
        <f t="shared" si="2795"/>
        <v>32639.62</v>
      </c>
      <c r="SQ1319" s="25">
        <f t="shared" si="2795"/>
        <v>33698.58</v>
      </c>
      <c r="SR1319" s="25">
        <f t="shared" si="2795"/>
        <v>35038.29</v>
      </c>
      <c r="SS1319" s="25">
        <f t="shared" si="2796"/>
        <v>0</v>
      </c>
      <c r="ST1319" s="25">
        <f t="shared" si="2796"/>
        <v>0</v>
      </c>
      <c r="SU1319" s="25">
        <f t="shared" si="2796"/>
        <v>0</v>
      </c>
      <c r="SV1319" s="30"/>
      <c r="SW1319" s="30"/>
      <c r="SX1319" s="30"/>
      <c r="SY1319" s="25">
        <f t="shared" si="2797"/>
        <v>0</v>
      </c>
      <c r="SZ1319" s="25">
        <f t="shared" si="2798"/>
        <v>0</v>
      </c>
      <c r="TA1319" s="25">
        <f t="shared" si="2799"/>
        <v>0</v>
      </c>
      <c r="TB1319" s="25">
        <f t="shared" si="2800"/>
        <v>0</v>
      </c>
      <c r="TC1319" s="25">
        <f t="shared" si="2801"/>
        <v>0</v>
      </c>
      <c r="TD1319" s="25">
        <f t="shared" si="2802"/>
        <v>0</v>
      </c>
      <c r="TE1319" s="157">
        <f t="shared" si="3006"/>
        <v>0</v>
      </c>
      <c r="TF1319" s="157">
        <f t="shared" si="3007"/>
        <v>0</v>
      </c>
      <c r="TG1319" s="157">
        <f t="shared" si="3008"/>
        <v>0</v>
      </c>
      <c r="TH1319" s="157">
        <f t="shared" si="3009"/>
        <v>0</v>
      </c>
      <c r="TI1319" s="157">
        <f t="shared" si="3010"/>
        <v>0</v>
      </c>
      <c r="TJ1319" s="157">
        <f t="shared" si="3011"/>
        <v>0</v>
      </c>
      <c r="TK1319" s="25">
        <f t="shared" si="2803"/>
        <v>0</v>
      </c>
      <c r="TL1319" s="25">
        <f t="shared" si="2803"/>
        <v>0</v>
      </c>
      <c r="TM1319" s="25">
        <f t="shared" si="2803"/>
        <v>0</v>
      </c>
      <c r="TN1319" s="25">
        <f t="shared" si="2804"/>
        <v>0</v>
      </c>
      <c r="TO1319" s="25">
        <f t="shared" si="2804"/>
        <v>0</v>
      </c>
      <c r="TP1319" s="25">
        <f t="shared" si="2804"/>
        <v>0</v>
      </c>
      <c r="TQ1319" s="30">
        <v>9450</v>
      </c>
      <c r="TR1319" s="30">
        <v>9450</v>
      </c>
      <c r="TS1319" s="30">
        <v>9450</v>
      </c>
      <c r="TT1319" s="25">
        <f t="shared" si="2805"/>
        <v>69552</v>
      </c>
      <c r="TU1319" s="25">
        <f t="shared" si="2806"/>
        <v>71820</v>
      </c>
      <c r="TV1319" s="25">
        <f t="shared" si="2807"/>
        <v>74655</v>
      </c>
      <c r="TW1319" s="25">
        <f t="shared" si="2808"/>
        <v>0</v>
      </c>
      <c r="TX1319" s="25">
        <f t="shared" si="2809"/>
        <v>0</v>
      </c>
      <c r="TY1319" s="25">
        <f t="shared" si="2810"/>
        <v>0</v>
      </c>
      <c r="TZ1319" s="157">
        <f t="shared" si="3012"/>
        <v>3.1566424226000001</v>
      </c>
      <c r="UA1319" s="157">
        <f t="shared" si="3013"/>
        <v>3.2586068948000002</v>
      </c>
      <c r="UB1319" s="157">
        <f t="shared" si="3014"/>
        <v>3.3819103088000002</v>
      </c>
      <c r="UC1319" s="157">
        <f t="shared" si="3015"/>
        <v>0</v>
      </c>
      <c r="UD1319" s="157">
        <f t="shared" si="3016"/>
        <v>0</v>
      </c>
      <c r="UE1319" s="157">
        <f t="shared" si="3017"/>
        <v>0</v>
      </c>
      <c r="UF1319" s="25">
        <f t="shared" si="2811"/>
        <v>29830.27</v>
      </c>
      <c r="UG1319" s="25">
        <f t="shared" si="2811"/>
        <v>30793.84</v>
      </c>
      <c r="UH1319" s="25">
        <f t="shared" si="2811"/>
        <v>31959.05</v>
      </c>
      <c r="UI1319" s="25">
        <f t="shared" si="2812"/>
        <v>0</v>
      </c>
      <c r="UJ1319" s="25">
        <f t="shared" si="2812"/>
        <v>0</v>
      </c>
      <c r="UK1319" s="25">
        <f t="shared" si="2812"/>
        <v>0</v>
      </c>
      <c r="UL1319" s="30">
        <v>10098</v>
      </c>
      <c r="UM1319" s="30">
        <v>10098</v>
      </c>
      <c r="UN1319" s="30">
        <v>10098</v>
      </c>
      <c r="UO1319" s="25">
        <f t="shared" si="2813"/>
        <v>74321.279999999999</v>
      </c>
      <c r="UP1319" s="25">
        <f t="shared" si="2814"/>
        <v>76744.800000000003</v>
      </c>
      <c r="UQ1319" s="25">
        <f t="shared" si="2815"/>
        <v>79774.2</v>
      </c>
      <c r="UR1319" s="25">
        <f t="shared" si="2816"/>
        <v>0</v>
      </c>
      <c r="US1319" s="25">
        <f t="shared" si="2817"/>
        <v>0</v>
      </c>
      <c r="UT1319" s="25">
        <f t="shared" si="2818"/>
        <v>0</v>
      </c>
      <c r="UU1319" s="157">
        <f t="shared" si="3018"/>
        <v>3.7247625285999999</v>
      </c>
      <c r="UV1319" s="157">
        <f t="shared" si="3019"/>
        <v>3.8455051040999999</v>
      </c>
      <c r="UW1319" s="157">
        <f t="shared" si="3020"/>
        <v>3.9943888367999998</v>
      </c>
      <c r="UX1319" s="157">
        <f t="shared" si="3021"/>
        <v>0</v>
      </c>
      <c r="UY1319" s="157">
        <f t="shared" si="3022"/>
        <v>0</v>
      </c>
      <c r="UZ1319" s="157">
        <f t="shared" si="3023"/>
        <v>0</v>
      </c>
      <c r="VA1319" s="25">
        <f t="shared" si="2819"/>
        <v>37612.65</v>
      </c>
      <c r="VB1319" s="25">
        <f t="shared" si="2819"/>
        <v>38831.910000000003</v>
      </c>
      <c r="VC1319" s="25">
        <f t="shared" si="2819"/>
        <v>40335.339999999997</v>
      </c>
      <c r="VD1319" s="25">
        <f t="shared" si="2820"/>
        <v>0</v>
      </c>
      <c r="VE1319" s="25">
        <f t="shared" si="2820"/>
        <v>0</v>
      </c>
      <c r="VF1319" s="25">
        <f t="shared" si="2820"/>
        <v>0</v>
      </c>
      <c r="VG1319" s="30">
        <v>27300</v>
      </c>
      <c r="VH1319" s="30">
        <v>27300</v>
      </c>
      <c r="VI1319" s="30">
        <v>27300</v>
      </c>
      <c r="VJ1319" s="25">
        <f t="shared" si="2821"/>
        <v>200928</v>
      </c>
      <c r="VK1319" s="25">
        <f t="shared" si="2822"/>
        <v>207480</v>
      </c>
      <c r="VL1319" s="25">
        <f t="shared" si="2823"/>
        <v>215670</v>
      </c>
      <c r="VM1319" s="25">
        <f t="shared" si="2824"/>
        <v>0</v>
      </c>
      <c r="VN1319" s="25">
        <f t="shared" si="2825"/>
        <v>0</v>
      </c>
      <c r="VO1319" s="25">
        <f t="shared" si="2826"/>
        <v>0</v>
      </c>
      <c r="VP1319" s="157">
        <f t="shared" si="3024"/>
        <v>3.5714285713999998</v>
      </c>
      <c r="VQ1319" s="157">
        <f t="shared" si="3025"/>
        <v>3.6923076922</v>
      </c>
      <c r="VR1319" s="157">
        <f t="shared" si="3026"/>
        <v>3.8315018312000002</v>
      </c>
      <c r="VS1319" s="157">
        <f t="shared" si="3027"/>
        <v>0</v>
      </c>
      <c r="VT1319" s="157">
        <f t="shared" si="3028"/>
        <v>0</v>
      </c>
      <c r="VU1319" s="157">
        <f t="shared" si="3029"/>
        <v>0</v>
      </c>
      <c r="VV1319" s="25">
        <f t="shared" si="2827"/>
        <v>97500</v>
      </c>
      <c r="VW1319" s="25">
        <f t="shared" si="2827"/>
        <v>100800</v>
      </c>
      <c r="VX1319" s="25">
        <f t="shared" si="2827"/>
        <v>104600</v>
      </c>
      <c r="VY1319" s="25">
        <f t="shared" si="2828"/>
        <v>0</v>
      </c>
      <c r="VZ1319" s="25">
        <f t="shared" si="2828"/>
        <v>0</v>
      </c>
      <c r="WA1319" s="25">
        <f t="shared" si="2828"/>
        <v>0</v>
      </c>
      <c r="WB1319" s="30"/>
      <c r="WC1319" s="30"/>
      <c r="WD1319" s="30"/>
      <c r="WE1319" s="25">
        <f t="shared" si="2829"/>
        <v>0</v>
      </c>
      <c r="WF1319" s="25">
        <f t="shared" si="2830"/>
        <v>0</v>
      </c>
      <c r="WG1319" s="25">
        <f t="shared" si="2831"/>
        <v>0</v>
      </c>
      <c r="WH1319" s="25">
        <f t="shared" si="2832"/>
        <v>0</v>
      </c>
      <c r="WI1319" s="25">
        <f t="shared" si="2833"/>
        <v>0</v>
      </c>
      <c r="WJ1319" s="25">
        <f t="shared" si="2834"/>
        <v>0</v>
      </c>
      <c r="WK1319" s="157">
        <f t="shared" si="3030"/>
        <v>0</v>
      </c>
      <c r="WL1319" s="157">
        <f t="shared" si="3031"/>
        <v>0</v>
      </c>
      <c r="WM1319" s="157">
        <f t="shared" si="3032"/>
        <v>0</v>
      </c>
      <c r="WN1319" s="157">
        <f t="shared" si="3033"/>
        <v>0</v>
      </c>
      <c r="WO1319" s="157">
        <f t="shared" si="3034"/>
        <v>0</v>
      </c>
      <c r="WP1319" s="157">
        <f t="shared" si="3035"/>
        <v>0</v>
      </c>
      <c r="WQ1319" s="25">
        <f t="shared" si="2835"/>
        <v>0</v>
      </c>
      <c r="WR1319" s="25">
        <f t="shared" si="2835"/>
        <v>0</v>
      </c>
      <c r="WS1319" s="25">
        <f t="shared" si="2835"/>
        <v>0</v>
      </c>
      <c r="WT1319" s="25">
        <f t="shared" si="2836"/>
        <v>0</v>
      </c>
      <c r="WU1319" s="25">
        <f t="shared" si="2836"/>
        <v>0</v>
      </c>
      <c r="WV1319" s="25">
        <f t="shared" si="2836"/>
        <v>0</v>
      </c>
      <c r="WW1319" s="30"/>
      <c r="WX1319" s="30"/>
      <c r="WY1319" s="30"/>
      <c r="WZ1319" s="25">
        <f t="shared" si="2837"/>
        <v>0</v>
      </c>
      <c r="XA1319" s="25">
        <f t="shared" si="2838"/>
        <v>0</v>
      </c>
      <c r="XB1319" s="25">
        <f t="shared" si="2839"/>
        <v>0</v>
      </c>
      <c r="XC1319" s="25">
        <f t="shared" si="2840"/>
        <v>0</v>
      </c>
      <c r="XD1319" s="25">
        <f t="shared" si="2841"/>
        <v>0</v>
      </c>
      <c r="XE1319" s="25">
        <f t="shared" si="2842"/>
        <v>0</v>
      </c>
      <c r="XF1319" s="157">
        <f t="shared" si="3036"/>
        <v>0</v>
      </c>
      <c r="XG1319" s="157">
        <f t="shared" si="3037"/>
        <v>0</v>
      </c>
      <c r="XH1319" s="157">
        <f t="shared" si="3038"/>
        <v>0</v>
      </c>
      <c r="XI1319" s="157">
        <f t="shared" si="3039"/>
        <v>0</v>
      </c>
      <c r="XJ1319" s="157">
        <f t="shared" si="3040"/>
        <v>0</v>
      </c>
      <c r="XK1319" s="157">
        <f t="shared" si="3041"/>
        <v>0</v>
      </c>
      <c r="XL1319" s="25">
        <f t="shared" si="2843"/>
        <v>0</v>
      </c>
      <c r="XM1319" s="25">
        <f t="shared" si="2843"/>
        <v>0</v>
      </c>
      <c r="XN1319" s="25">
        <f t="shared" si="2843"/>
        <v>0</v>
      </c>
      <c r="XO1319" s="25">
        <f t="shared" si="2844"/>
        <v>0</v>
      </c>
      <c r="XP1319" s="25">
        <f t="shared" si="2844"/>
        <v>0</v>
      </c>
      <c r="XQ1319" s="25">
        <f t="shared" si="2844"/>
        <v>0</v>
      </c>
      <c r="XR1319" s="30"/>
      <c r="XS1319" s="30"/>
      <c r="XT1319" s="30"/>
      <c r="XU1319" s="25">
        <f t="shared" si="2845"/>
        <v>0</v>
      </c>
      <c r="XV1319" s="25">
        <f t="shared" si="2846"/>
        <v>0</v>
      </c>
      <c r="XW1319" s="25">
        <f t="shared" si="2847"/>
        <v>0</v>
      </c>
      <c r="XX1319" s="25">
        <f t="shared" si="2848"/>
        <v>0</v>
      </c>
      <c r="XY1319" s="25">
        <f t="shared" si="2849"/>
        <v>0</v>
      </c>
      <c r="XZ1319" s="25">
        <f t="shared" si="2850"/>
        <v>0</v>
      </c>
      <c r="YA1319" s="157">
        <f t="shared" si="3042"/>
        <v>0</v>
      </c>
      <c r="YB1319" s="157">
        <f t="shared" si="3043"/>
        <v>0</v>
      </c>
      <c r="YC1319" s="157">
        <f t="shared" si="3044"/>
        <v>0</v>
      </c>
      <c r="YD1319" s="157">
        <f t="shared" si="3045"/>
        <v>0</v>
      </c>
      <c r="YE1319" s="157">
        <f t="shared" si="3046"/>
        <v>0</v>
      </c>
      <c r="YF1319" s="157">
        <f t="shared" si="3047"/>
        <v>0</v>
      </c>
      <c r="YG1319" s="25">
        <f t="shared" si="2851"/>
        <v>0</v>
      </c>
      <c r="YH1319" s="25">
        <f t="shared" si="2851"/>
        <v>0</v>
      </c>
      <c r="YI1319" s="25">
        <f t="shared" si="2851"/>
        <v>0</v>
      </c>
      <c r="YJ1319" s="25">
        <f t="shared" si="2852"/>
        <v>0</v>
      </c>
      <c r="YK1319" s="25">
        <f t="shared" si="2852"/>
        <v>0</v>
      </c>
      <c r="YL1319" s="25">
        <f t="shared" si="2852"/>
        <v>0</v>
      </c>
      <c r="YM1319" s="59">
        <f t="shared" si="2853"/>
        <v>126337</v>
      </c>
      <c r="YN1319" s="59">
        <f t="shared" si="2853"/>
        <v>126337</v>
      </c>
      <c r="YO1319" s="59">
        <f t="shared" si="2853"/>
        <v>126337</v>
      </c>
      <c r="YP1319" s="25">
        <f t="shared" si="2854"/>
        <v>929840.32</v>
      </c>
      <c r="YQ1319" s="25">
        <f t="shared" si="2855"/>
        <v>960161.2</v>
      </c>
      <c r="YR1319" s="25">
        <f t="shared" si="2856"/>
        <v>998062.3</v>
      </c>
      <c r="YS1319" s="25">
        <f t="shared" si="2857"/>
        <v>0</v>
      </c>
      <c r="YT1319" s="25">
        <f t="shared" si="2858"/>
        <v>0</v>
      </c>
      <c r="YU1319" s="25">
        <f t="shared" si="2859"/>
        <v>0</v>
      </c>
      <c r="YV1319" s="157">
        <f t="shared" si="3048"/>
        <v>7.3644035881000001</v>
      </c>
      <c r="YW1319" s="157">
        <f t="shared" si="3049"/>
        <v>7.6040128623000003</v>
      </c>
      <c r="YX1319" s="157">
        <f t="shared" si="3050"/>
        <v>7.8966412076000001</v>
      </c>
      <c r="YY1319" s="157">
        <f t="shared" si="3051"/>
        <v>0</v>
      </c>
      <c r="YZ1319" s="157">
        <f t="shared" si="3052"/>
        <v>0</v>
      </c>
      <c r="ZA1319" s="157">
        <f t="shared" si="3053"/>
        <v>0</v>
      </c>
      <c r="ZB1319" s="25">
        <f t="shared" si="2860"/>
        <v>930396.66</v>
      </c>
      <c r="ZC1319" s="25">
        <f t="shared" si="2860"/>
        <v>960668.17</v>
      </c>
      <c r="ZD1319" s="25">
        <f t="shared" si="2860"/>
        <v>997637.96</v>
      </c>
      <c r="ZE1319" s="25">
        <f t="shared" si="2861"/>
        <v>0</v>
      </c>
      <c r="ZF1319" s="25">
        <f t="shared" si="2861"/>
        <v>0</v>
      </c>
      <c r="ZG1319" s="25">
        <f t="shared" si="2861"/>
        <v>0</v>
      </c>
    </row>
    <row r="1320" spans="1:683">
      <c r="A1320" s="8"/>
      <c r="B1320" s="87"/>
      <c r="C1320" s="5"/>
      <c r="D1320" s="160"/>
      <c r="E1320" s="76"/>
      <c r="F1320" s="38"/>
      <c r="G1320" s="38"/>
      <c r="H1320" s="38"/>
      <c r="I1320" s="25"/>
      <c r="J1320" s="25"/>
      <c r="K1320" s="25"/>
      <c r="L1320" s="30"/>
      <c r="M1320" s="30"/>
      <c r="N1320" s="30"/>
      <c r="O1320" s="25"/>
      <c r="P1320" s="25"/>
      <c r="Q1320" s="25"/>
      <c r="R1320" s="25"/>
      <c r="S1320" s="25"/>
      <c r="T1320" s="25"/>
      <c r="U1320" s="157"/>
      <c r="V1320" s="157"/>
      <c r="W1320" s="157"/>
      <c r="X1320" s="157"/>
      <c r="Y1320" s="157"/>
      <c r="Z1320" s="157"/>
      <c r="AA1320" s="25"/>
      <c r="AB1320" s="25"/>
      <c r="AC1320" s="25"/>
      <c r="AD1320" s="25"/>
      <c r="AE1320" s="25"/>
      <c r="AF1320" s="25"/>
      <c r="AG1320" s="30"/>
      <c r="AH1320" s="30"/>
      <c r="AI1320" s="30"/>
      <c r="AJ1320" s="25"/>
      <c r="AK1320" s="25"/>
      <c r="AL1320" s="25"/>
      <c r="AM1320" s="25"/>
      <c r="AN1320" s="25"/>
      <c r="AO1320" s="25"/>
      <c r="AP1320" s="157"/>
      <c r="AQ1320" s="157"/>
      <c r="AR1320" s="157"/>
      <c r="AS1320" s="157"/>
      <c r="AT1320" s="157"/>
      <c r="AU1320" s="157"/>
      <c r="AV1320" s="25"/>
      <c r="AW1320" s="25"/>
      <c r="AX1320" s="25"/>
      <c r="AY1320" s="25"/>
      <c r="AZ1320" s="25"/>
      <c r="BA1320" s="25"/>
      <c r="BB1320" s="30"/>
      <c r="BC1320" s="30"/>
      <c r="BD1320" s="30"/>
      <c r="BE1320" s="25"/>
      <c r="BF1320" s="25"/>
      <c r="BG1320" s="25"/>
      <c r="BH1320" s="25"/>
      <c r="BI1320" s="25"/>
      <c r="BJ1320" s="25"/>
      <c r="BK1320" s="157"/>
      <c r="BL1320" s="157"/>
      <c r="BM1320" s="157"/>
      <c r="BN1320" s="157"/>
      <c r="BO1320" s="157"/>
      <c r="BP1320" s="157"/>
      <c r="BQ1320" s="25"/>
      <c r="BR1320" s="25"/>
      <c r="BS1320" s="25"/>
      <c r="BT1320" s="25"/>
      <c r="BU1320" s="25"/>
      <c r="BV1320" s="25"/>
      <c r="BW1320" s="30"/>
      <c r="BX1320" s="30"/>
      <c r="BY1320" s="30"/>
      <c r="BZ1320" s="25"/>
      <c r="CA1320" s="25"/>
      <c r="CB1320" s="25"/>
      <c r="CC1320" s="25"/>
      <c r="CD1320" s="25"/>
      <c r="CE1320" s="25"/>
      <c r="CF1320" s="157"/>
      <c r="CG1320" s="157"/>
      <c r="CH1320" s="157"/>
      <c r="CI1320" s="157"/>
      <c r="CJ1320" s="157"/>
      <c r="CK1320" s="157"/>
      <c r="CL1320" s="25"/>
      <c r="CM1320" s="25"/>
      <c r="CN1320" s="25"/>
      <c r="CO1320" s="25"/>
      <c r="CP1320" s="25"/>
      <c r="CQ1320" s="25"/>
      <c r="CR1320" s="30"/>
      <c r="CS1320" s="30"/>
      <c r="CT1320" s="30"/>
      <c r="CU1320" s="25"/>
      <c r="CV1320" s="25"/>
      <c r="CW1320" s="25"/>
      <c r="CX1320" s="25"/>
      <c r="CY1320" s="25"/>
      <c r="CZ1320" s="25"/>
      <c r="DA1320" s="157"/>
      <c r="DB1320" s="157"/>
      <c r="DC1320" s="157"/>
      <c r="DD1320" s="157"/>
      <c r="DE1320" s="157"/>
      <c r="DF1320" s="157"/>
      <c r="DG1320" s="25"/>
      <c r="DH1320" s="25"/>
      <c r="DI1320" s="25"/>
      <c r="DJ1320" s="25"/>
      <c r="DK1320" s="25"/>
      <c r="DL1320" s="25"/>
      <c r="DM1320" s="30"/>
      <c r="DN1320" s="30"/>
      <c r="DO1320" s="30"/>
      <c r="DP1320" s="25"/>
      <c r="DQ1320" s="25"/>
      <c r="DR1320" s="25"/>
      <c r="DS1320" s="25"/>
      <c r="DT1320" s="25"/>
      <c r="DU1320" s="25"/>
      <c r="DV1320" s="157"/>
      <c r="DW1320" s="157"/>
      <c r="DX1320" s="157"/>
      <c r="DY1320" s="157"/>
      <c r="DZ1320" s="157"/>
      <c r="EA1320" s="157"/>
      <c r="EB1320" s="25"/>
      <c r="EC1320" s="25"/>
      <c r="ED1320" s="25"/>
      <c r="EE1320" s="25"/>
      <c r="EF1320" s="25"/>
      <c r="EG1320" s="25"/>
      <c r="EH1320" s="30"/>
      <c r="EI1320" s="30"/>
      <c r="EJ1320" s="30"/>
      <c r="EK1320" s="25"/>
      <c r="EL1320" s="25"/>
      <c r="EM1320" s="25"/>
      <c r="EN1320" s="25"/>
      <c r="EO1320" s="25"/>
      <c r="EP1320" s="25"/>
      <c r="EQ1320" s="157"/>
      <c r="ER1320" s="157"/>
      <c r="ES1320" s="157"/>
      <c r="ET1320" s="157"/>
      <c r="EU1320" s="157"/>
      <c r="EV1320" s="157"/>
      <c r="EW1320" s="25"/>
      <c r="EX1320" s="25"/>
      <c r="EY1320" s="25"/>
      <c r="EZ1320" s="25"/>
      <c r="FA1320" s="25"/>
      <c r="FB1320" s="25"/>
      <c r="FC1320" s="30"/>
      <c r="FD1320" s="30"/>
      <c r="FE1320" s="30"/>
      <c r="FF1320" s="25"/>
      <c r="FG1320" s="25"/>
      <c r="FH1320" s="25"/>
      <c r="FI1320" s="25"/>
      <c r="FJ1320" s="25"/>
      <c r="FK1320" s="25"/>
      <c r="FL1320" s="157"/>
      <c r="FM1320" s="157"/>
      <c r="FN1320" s="157"/>
      <c r="FO1320" s="157"/>
      <c r="FP1320" s="157"/>
      <c r="FQ1320" s="157"/>
      <c r="FR1320" s="25"/>
      <c r="FS1320" s="25"/>
      <c r="FT1320" s="25"/>
      <c r="FU1320" s="25"/>
      <c r="FV1320" s="25"/>
      <c r="FW1320" s="25"/>
      <c r="FX1320" s="30"/>
      <c r="FY1320" s="30"/>
      <c r="FZ1320" s="30"/>
      <c r="GA1320" s="25"/>
      <c r="GB1320" s="25"/>
      <c r="GC1320" s="25"/>
      <c r="GD1320" s="25"/>
      <c r="GE1320" s="25"/>
      <c r="GF1320" s="25"/>
      <c r="GG1320" s="157"/>
      <c r="GH1320" s="157"/>
      <c r="GI1320" s="157"/>
      <c r="GJ1320" s="157"/>
      <c r="GK1320" s="157"/>
      <c r="GL1320" s="157"/>
      <c r="GM1320" s="25"/>
      <c r="GN1320" s="25"/>
      <c r="GO1320" s="25"/>
      <c r="GP1320" s="25"/>
      <c r="GQ1320" s="25"/>
      <c r="GR1320" s="25"/>
      <c r="GS1320" s="30"/>
      <c r="GT1320" s="30"/>
      <c r="GU1320" s="30"/>
      <c r="GV1320" s="25"/>
      <c r="GW1320" s="25"/>
      <c r="GX1320" s="25"/>
      <c r="GY1320" s="25"/>
      <c r="GZ1320" s="25"/>
      <c r="HA1320" s="25"/>
      <c r="HB1320" s="157"/>
      <c r="HC1320" s="157"/>
      <c r="HD1320" s="157"/>
      <c r="HE1320" s="157"/>
      <c r="HF1320" s="157"/>
      <c r="HG1320" s="157"/>
      <c r="HH1320" s="25"/>
      <c r="HI1320" s="25"/>
      <c r="HJ1320" s="25"/>
      <c r="HK1320" s="25"/>
      <c r="HL1320" s="25"/>
      <c r="HM1320" s="25"/>
      <c r="HN1320" s="30"/>
      <c r="HO1320" s="30"/>
      <c r="HP1320" s="30"/>
      <c r="HQ1320" s="25"/>
      <c r="HR1320" s="25"/>
      <c r="HS1320" s="25"/>
      <c r="HT1320" s="25"/>
      <c r="HU1320" s="25"/>
      <c r="HV1320" s="25"/>
      <c r="HW1320" s="157"/>
      <c r="HX1320" s="157"/>
      <c r="HY1320" s="157"/>
      <c r="HZ1320" s="157"/>
      <c r="IA1320" s="157"/>
      <c r="IB1320" s="157"/>
      <c r="IC1320" s="25"/>
      <c r="ID1320" s="25"/>
      <c r="IE1320" s="25"/>
      <c r="IF1320" s="25"/>
      <c r="IG1320" s="25"/>
      <c r="IH1320" s="25"/>
      <c r="II1320" s="30"/>
      <c r="IJ1320" s="30"/>
      <c r="IK1320" s="30"/>
      <c r="IL1320" s="25"/>
      <c r="IM1320" s="25"/>
      <c r="IN1320" s="25"/>
      <c r="IO1320" s="25"/>
      <c r="IP1320" s="25"/>
      <c r="IQ1320" s="25"/>
      <c r="IR1320" s="157"/>
      <c r="IS1320" s="157"/>
      <c r="IT1320" s="157"/>
      <c r="IU1320" s="157"/>
      <c r="IV1320" s="157"/>
      <c r="IW1320" s="157"/>
      <c r="IX1320" s="25"/>
      <c r="IY1320" s="25"/>
      <c r="IZ1320" s="25"/>
      <c r="JA1320" s="25"/>
      <c r="JB1320" s="25"/>
      <c r="JC1320" s="25"/>
      <c r="JD1320" s="30"/>
      <c r="JE1320" s="30"/>
      <c r="JF1320" s="30"/>
      <c r="JG1320" s="25"/>
      <c r="JH1320" s="25"/>
      <c r="JI1320" s="25"/>
      <c r="JJ1320" s="25"/>
      <c r="JK1320" s="25"/>
      <c r="JL1320" s="25"/>
      <c r="JM1320" s="157"/>
      <c r="JN1320" s="157"/>
      <c r="JO1320" s="157"/>
      <c r="JP1320" s="157"/>
      <c r="JQ1320" s="157"/>
      <c r="JR1320" s="157"/>
      <c r="JS1320" s="25"/>
      <c r="JT1320" s="25"/>
      <c r="JU1320" s="25"/>
      <c r="JV1320" s="25"/>
      <c r="JW1320" s="25"/>
      <c r="JX1320" s="25"/>
      <c r="JY1320" s="30"/>
      <c r="JZ1320" s="30"/>
      <c r="KA1320" s="30"/>
      <c r="KB1320" s="25"/>
      <c r="KC1320" s="25"/>
      <c r="KD1320" s="25"/>
      <c r="KE1320" s="25"/>
      <c r="KF1320" s="25"/>
      <c r="KG1320" s="25"/>
      <c r="KH1320" s="157"/>
      <c r="KI1320" s="157"/>
      <c r="KJ1320" s="157"/>
      <c r="KK1320" s="157"/>
      <c r="KL1320" s="157"/>
      <c r="KM1320" s="157"/>
      <c r="KN1320" s="25"/>
      <c r="KO1320" s="25"/>
      <c r="KP1320" s="25"/>
      <c r="KQ1320" s="25"/>
      <c r="KR1320" s="25"/>
      <c r="KS1320" s="25"/>
      <c r="KT1320" s="30"/>
      <c r="KU1320" s="30"/>
      <c r="KV1320" s="30"/>
      <c r="KW1320" s="25"/>
      <c r="KX1320" s="25"/>
      <c r="KY1320" s="25"/>
      <c r="KZ1320" s="25"/>
      <c r="LA1320" s="25"/>
      <c r="LB1320" s="25"/>
      <c r="LC1320" s="157"/>
      <c r="LD1320" s="157"/>
      <c r="LE1320" s="157"/>
      <c r="LF1320" s="157"/>
      <c r="LG1320" s="157"/>
      <c r="LH1320" s="157"/>
      <c r="LI1320" s="25"/>
      <c r="LJ1320" s="25"/>
      <c r="LK1320" s="25"/>
      <c r="LL1320" s="25"/>
      <c r="LM1320" s="25"/>
      <c r="LN1320" s="25"/>
      <c r="LO1320" s="30"/>
      <c r="LP1320" s="30"/>
      <c r="LQ1320" s="30"/>
      <c r="LR1320" s="25"/>
      <c r="LS1320" s="25"/>
      <c r="LT1320" s="25"/>
      <c r="LU1320" s="25"/>
      <c r="LV1320" s="25"/>
      <c r="LW1320" s="25"/>
      <c r="LX1320" s="157"/>
      <c r="LY1320" s="157"/>
      <c r="LZ1320" s="157"/>
      <c r="MA1320" s="157"/>
      <c r="MB1320" s="157"/>
      <c r="MC1320" s="157"/>
      <c r="MD1320" s="25"/>
      <c r="ME1320" s="25"/>
      <c r="MF1320" s="25"/>
      <c r="MG1320" s="25"/>
      <c r="MH1320" s="25"/>
      <c r="MI1320" s="25"/>
      <c r="MJ1320" s="30"/>
      <c r="MK1320" s="30"/>
      <c r="ML1320" s="30"/>
      <c r="MM1320" s="25"/>
      <c r="MN1320" s="25"/>
      <c r="MO1320" s="25"/>
      <c r="MP1320" s="25"/>
      <c r="MQ1320" s="25"/>
      <c r="MR1320" s="25"/>
      <c r="MS1320" s="157"/>
      <c r="MT1320" s="157"/>
      <c r="MU1320" s="157"/>
      <c r="MV1320" s="157"/>
      <c r="MW1320" s="157"/>
      <c r="MX1320" s="157"/>
      <c r="MY1320" s="25"/>
      <c r="MZ1320" s="25"/>
      <c r="NA1320" s="25"/>
      <c r="NB1320" s="25"/>
      <c r="NC1320" s="25"/>
      <c r="ND1320" s="25"/>
      <c r="NE1320" s="30"/>
      <c r="NF1320" s="30"/>
      <c r="NG1320" s="30"/>
      <c r="NH1320" s="25"/>
      <c r="NI1320" s="25"/>
      <c r="NJ1320" s="25"/>
      <c r="NK1320" s="25"/>
      <c r="NL1320" s="25"/>
      <c r="NM1320" s="25"/>
      <c r="NN1320" s="157"/>
      <c r="NO1320" s="157"/>
      <c r="NP1320" s="157"/>
      <c r="NQ1320" s="157"/>
      <c r="NR1320" s="157"/>
      <c r="NS1320" s="157"/>
      <c r="NT1320" s="25"/>
      <c r="NU1320" s="25"/>
      <c r="NV1320" s="25"/>
      <c r="NW1320" s="25"/>
      <c r="NX1320" s="25"/>
      <c r="NY1320" s="25"/>
      <c r="NZ1320" s="30"/>
      <c r="OA1320" s="30"/>
      <c r="OB1320" s="30"/>
      <c r="OC1320" s="25"/>
      <c r="OD1320" s="25"/>
      <c r="OE1320" s="25"/>
      <c r="OF1320" s="25"/>
      <c r="OG1320" s="25"/>
      <c r="OH1320" s="25"/>
      <c r="OI1320" s="157"/>
      <c r="OJ1320" s="157"/>
      <c r="OK1320" s="157"/>
      <c r="OL1320" s="157"/>
      <c r="OM1320" s="157"/>
      <c r="ON1320" s="157"/>
      <c r="OO1320" s="25"/>
      <c r="OP1320" s="25"/>
      <c r="OQ1320" s="25"/>
      <c r="OR1320" s="25"/>
      <c r="OS1320" s="25"/>
      <c r="OT1320" s="25"/>
      <c r="OU1320" s="30"/>
      <c r="OV1320" s="30"/>
      <c r="OW1320" s="30"/>
      <c r="OX1320" s="25"/>
      <c r="OY1320" s="25"/>
      <c r="OZ1320" s="25"/>
      <c r="PA1320" s="25"/>
      <c r="PB1320" s="25"/>
      <c r="PC1320" s="25"/>
      <c r="PD1320" s="157"/>
      <c r="PE1320" s="157"/>
      <c r="PF1320" s="157"/>
      <c r="PG1320" s="157"/>
      <c r="PH1320" s="157"/>
      <c r="PI1320" s="157"/>
      <c r="PJ1320" s="25"/>
      <c r="PK1320" s="25"/>
      <c r="PL1320" s="25"/>
      <c r="PM1320" s="25"/>
      <c r="PN1320" s="25"/>
      <c r="PO1320" s="25"/>
      <c r="PP1320" s="30"/>
      <c r="PQ1320" s="30"/>
      <c r="PR1320" s="30"/>
      <c r="PS1320" s="25"/>
      <c r="PT1320" s="25"/>
      <c r="PU1320" s="25"/>
      <c r="PV1320" s="25"/>
      <c r="PW1320" s="25"/>
      <c r="PX1320" s="25"/>
      <c r="PY1320" s="157"/>
      <c r="PZ1320" s="157"/>
      <c r="QA1320" s="157"/>
      <c r="QB1320" s="157"/>
      <c r="QC1320" s="157"/>
      <c r="QD1320" s="157"/>
      <c r="QE1320" s="25"/>
      <c r="QF1320" s="25"/>
      <c r="QG1320" s="25"/>
      <c r="QH1320" s="25"/>
      <c r="QI1320" s="25"/>
      <c r="QJ1320" s="25"/>
      <c r="QK1320" s="30"/>
      <c r="QL1320" s="30"/>
      <c r="QM1320" s="30"/>
      <c r="QN1320" s="25"/>
      <c r="QO1320" s="25"/>
      <c r="QP1320" s="25"/>
      <c r="QQ1320" s="25"/>
      <c r="QR1320" s="25"/>
      <c r="QS1320" s="25"/>
      <c r="QT1320" s="157"/>
      <c r="QU1320" s="157"/>
      <c r="QV1320" s="157"/>
      <c r="QW1320" s="157"/>
      <c r="QX1320" s="157"/>
      <c r="QY1320" s="157"/>
      <c r="QZ1320" s="25"/>
      <c r="RA1320" s="25"/>
      <c r="RB1320" s="25"/>
      <c r="RC1320" s="25"/>
      <c r="RD1320" s="25"/>
      <c r="RE1320" s="25"/>
      <c r="RF1320" s="30"/>
      <c r="RG1320" s="30"/>
      <c r="RH1320" s="30"/>
      <c r="RI1320" s="25"/>
      <c r="RJ1320" s="25"/>
      <c r="RK1320" s="25"/>
      <c r="RL1320" s="25"/>
      <c r="RM1320" s="25"/>
      <c r="RN1320" s="25"/>
      <c r="RO1320" s="157"/>
      <c r="RP1320" s="157"/>
      <c r="RQ1320" s="157"/>
      <c r="RR1320" s="157"/>
      <c r="RS1320" s="157"/>
      <c r="RT1320" s="157"/>
      <c r="RU1320" s="25"/>
      <c r="RV1320" s="25"/>
      <c r="RW1320" s="25"/>
      <c r="RX1320" s="25"/>
      <c r="RY1320" s="25"/>
      <c r="RZ1320" s="25"/>
      <c r="SA1320" s="30"/>
      <c r="SB1320" s="30"/>
      <c r="SC1320" s="30"/>
      <c r="SD1320" s="25"/>
      <c r="SE1320" s="25"/>
      <c r="SF1320" s="25"/>
      <c r="SG1320" s="25"/>
      <c r="SH1320" s="25"/>
      <c r="SI1320" s="25"/>
      <c r="SJ1320" s="157"/>
      <c r="SK1320" s="157"/>
      <c r="SL1320" s="157"/>
      <c r="SM1320" s="157"/>
      <c r="SN1320" s="157"/>
      <c r="SO1320" s="157"/>
      <c r="SP1320" s="25"/>
      <c r="SQ1320" s="25"/>
      <c r="SR1320" s="25"/>
      <c r="SS1320" s="25"/>
      <c r="ST1320" s="25"/>
      <c r="SU1320" s="25"/>
      <c r="SV1320" s="30"/>
      <c r="SW1320" s="30"/>
      <c r="SX1320" s="30"/>
      <c r="SY1320" s="25"/>
      <c r="SZ1320" s="25"/>
      <c r="TA1320" s="25"/>
      <c r="TB1320" s="25"/>
      <c r="TC1320" s="25"/>
      <c r="TD1320" s="25"/>
      <c r="TE1320" s="157"/>
      <c r="TF1320" s="157"/>
      <c r="TG1320" s="157"/>
      <c r="TH1320" s="157"/>
      <c r="TI1320" s="157"/>
      <c r="TJ1320" s="157"/>
      <c r="TK1320" s="25"/>
      <c r="TL1320" s="25"/>
      <c r="TM1320" s="25"/>
      <c r="TN1320" s="25"/>
      <c r="TO1320" s="25"/>
      <c r="TP1320" s="25"/>
      <c r="TQ1320" s="30"/>
      <c r="TR1320" s="30"/>
      <c r="TS1320" s="30"/>
      <c r="TT1320" s="25"/>
      <c r="TU1320" s="25"/>
      <c r="TV1320" s="25"/>
      <c r="TW1320" s="25"/>
      <c r="TX1320" s="25"/>
      <c r="TY1320" s="25"/>
      <c r="TZ1320" s="157"/>
      <c r="UA1320" s="157"/>
      <c r="UB1320" s="157"/>
      <c r="UC1320" s="157"/>
      <c r="UD1320" s="157"/>
      <c r="UE1320" s="157"/>
      <c r="UF1320" s="25"/>
      <c r="UG1320" s="25"/>
      <c r="UH1320" s="25"/>
      <c r="UI1320" s="25"/>
      <c r="UJ1320" s="25"/>
      <c r="UK1320" s="25"/>
      <c r="UL1320" s="30"/>
      <c r="UM1320" s="30"/>
      <c r="UN1320" s="30"/>
      <c r="UO1320" s="25"/>
      <c r="UP1320" s="25"/>
      <c r="UQ1320" s="25"/>
      <c r="UR1320" s="25"/>
      <c r="US1320" s="25"/>
      <c r="UT1320" s="25"/>
      <c r="UU1320" s="157"/>
      <c r="UV1320" s="157"/>
      <c r="UW1320" s="157"/>
      <c r="UX1320" s="157"/>
      <c r="UY1320" s="157"/>
      <c r="UZ1320" s="157"/>
      <c r="VA1320" s="25"/>
      <c r="VB1320" s="25"/>
      <c r="VC1320" s="25"/>
      <c r="VD1320" s="25"/>
      <c r="VE1320" s="25"/>
      <c r="VF1320" s="25"/>
      <c r="VG1320" s="30"/>
      <c r="VH1320" s="30"/>
      <c r="VI1320" s="30"/>
      <c r="VJ1320" s="25"/>
      <c r="VK1320" s="25"/>
      <c r="VL1320" s="25"/>
      <c r="VM1320" s="25"/>
      <c r="VN1320" s="25"/>
      <c r="VO1320" s="25"/>
      <c r="VP1320" s="157"/>
      <c r="VQ1320" s="157"/>
      <c r="VR1320" s="157"/>
      <c r="VS1320" s="157"/>
      <c r="VT1320" s="157"/>
      <c r="VU1320" s="157"/>
      <c r="VV1320" s="25"/>
      <c r="VW1320" s="25"/>
      <c r="VX1320" s="25"/>
      <c r="VY1320" s="25"/>
      <c r="VZ1320" s="25"/>
      <c r="WA1320" s="25"/>
      <c r="WB1320" s="30"/>
      <c r="WC1320" s="30"/>
      <c r="WD1320" s="30"/>
      <c r="WE1320" s="25"/>
      <c r="WF1320" s="25"/>
      <c r="WG1320" s="25"/>
      <c r="WH1320" s="25"/>
      <c r="WI1320" s="25"/>
      <c r="WJ1320" s="25"/>
      <c r="WK1320" s="157"/>
      <c r="WL1320" s="157"/>
      <c r="WM1320" s="157"/>
      <c r="WN1320" s="157"/>
      <c r="WO1320" s="157"/>
      <c r="WP1320" s="157"/>
      <c r="WQ1320" s="25"/>
      <c r="WR1320" s="25"/>
      <c r="WS1320" s="25"/>
      <c r="WT1320" s="25"/>
      <c r="WU1320" s="25"/>
      <c r="WV1320" s="25"/>
      <c r="WW1320" s="30"/>
      <c r="WX1320" s="30"/>
      <c r="WY1320" s="30"/>
      <c r="WZ1320" s="25"/>
      <c r="XA1320" s="25"/>
      <c r="XB1320" s="25"/>
      <c r="XC1320" s="25"/>
      <c r="XD1320" s="25"/>
      <c r="XE1320" s="25"/>
      <c r="XF1320" s="157"/>
      <c r="XG1320" s="157"/>
      <c r="XH1320" s="157"/>
      <c r="XI1320" s="157"/>
      <c r="XJ1320" s="157"/>
      <c r="XK1320" s="157"/>
      <c r="XL1320" s="25"/>
      <c r="XM1320" s="25"/>
      <c r="XN1320" s="25"/>
      <c r="XO1320" s="25"/>
      <c r="XP1320" s="25"/>
      <c r="XQ1320" s="25"/>
      <c r="XR1320" s="30"/>
      <c r="XS1320" s="30"/>
      <c r="XT1320" s="30"/>
      <c r="XU1320" s="25"/>
      <c r="XV1320" s="25"/>
      <c r="XW1320" s="25"/>
      <c r="XX1320" s="25"/>
      <c r="XY1320" s="25"/>
      <c r="XZ1320" s="25"/>
      <c r="YA1320" s="157"/>
      <c r="YB1320" s="157"/>
      <c r="YC1320" s="157"/>
      <c r="YD1320" s="157"/>
      <c r="YE1320" s="157"/>
      <c r="YF1320" s="157"/>
      <c r="YG1320" s="25"/>
      <c r="YH1320" s="25"/>
      <c r="YI1320" s="25"/>
      <c r="YJ1320" s="25"/>
      <c r="YK1320" s="25"/>
      <c r="YL1320" s="25"/>
      <c r="YM1320" s="59"/>
      <c r="YN1320" s="59"/>
      <c r="YO1320" s="59"/>
      <c r="YP1320" s="25"/>
      <c r="YQ1320" s="25"/>
      <c r="YR1320" s="25"/>
      <c r="YS1320" s="25"/>
      <c r="YT1320" s="25"/>
      <c r="YU1320" s="25"/>
      <c r="YV1320" s="157"/>
      <c r="YW1320" s="157"/>
      <c r="YX1320" s="157"/>
      <c r="YY1320" s="157"/>
      <c r="YZ1320" s="157"/>
      <c r="ZA1320" s="157"/>
      <c r="ZB1320" s="25"/>
      <c r="ZC1320" s="25"/>
      <c r="ZD1320" s="25"/>
      <c r="ZE1320" s="25"/>
      <c r="ZF1320" s="25"/>
      <c r="ZG1320" s="25"/>
    </row>
    <row r="1321" spans="1:683">
      <c r="A1321" s="8" t="s">
        <v>111</v>
      </c>
      <c r="B1321" s="87" t="s">
        <v>164</v>
      </c>
      <c r="C1321" s="5"/>
      <c r="D1321" s="160"/>
      <c r="E1321" s="76"/>
      <c r="F1321" s="38">
        <f t="shared" ref="F1321:H1323" si="3054">F73</f>
        <v>3.43</v>
      </c>
      <c r="G1321" s="38">
        <f t="shared" si="3054"/>
        <v>3.54</v>
      </c>
      <c r="H1321" s="38">
        <f t="shared" si="3054"/>
        <v>3.69</v>
      </c>
      <c r="I1321" s="25"/>
      <c r="J1321" s="25"/>
      <c r="K1321" s="25"/>
      <c r="L1321" s="30">
        <v>2188</v>
      </c>
      <c r="M1321" s="30">
        <v>2188</v>
      </c>
      <c r="N1321" s="30">
        <v>2188</v>
      </c>
      <c r="O1321" s="25">
        <f t="shared" si="2605"/>
        <v>7504.84</v>
      </c>
      <c r="P1321" s="25">
        <f t="shared" si="2606"/>
        <v>7745.52</v>
      </c>
      <c r="Q1321" s="25">
        <f t="shared" si="2607"/>
        <v>8073.72</v>
      </c>
      <c r="R1321" s="25">
        <f t="shared" si="2608"/>
        <v>0</v>
      </c>
      <c r="S1321" s="25">
        <f t="shared" si="2609"/>
        <v>0</v>
      </c>
      <c r="T1321" s="25">
        <f t="shared" si="2610"/>
        <v>0</v>
      </c>
      <c r="U1321" s="157">
        <f t="shared" si="2862"/>
        <v>16.0723611423</v>
      </c>
      <c r="V1321" s="157">
        <f t="shared" si="2863"/>
        <v>16.5867781215</v>
      </c>
      <c r="W1321" s="157">
        <f t="shared" si="2864"/>
        <v>17.283963643100002</v>
      </c>
      <c r="X1321" s="157">
        <f t="shared" si="2865"/>
        <v>0</v>
      </c>
      <c r="Y1321" s="157">
        <f t="shared" si="2866"/>
        <v>0</v>
      </c>
      <c r="Z1321" s="157">
        <f t="shared" si="2867"/>
        <v>0</v>
      </c>
      <c r="AA1321" s="25">
        <f t="shared" si="2611"/>
        <v>35166.33</v>
      </c>
      <c r="AB1321" s="25">
        <f t="shared" si="2611"/>
        <v>36291.870000000003</v>
      </c>
      <c r="AC1321" s="25">
        <f t="shared" si="2611"/>
        <v>37817.31</v>
      </c>
      <c r="AD1321" s="25">
        <f t="shared" si="2612"/>
        <v>0</v>
      </c>
      <c r="AE1321" s="25">
        <f t="shared" si="2612"/>
        <v>0</v>
      </c>
      <c r="AF1321" s="25">
        <f t="shared" si="2612"/>
        <v>0</v>
      </c>
      <c r="AG1321" s="30">
        <v>9765</v>
      </c>
      <c r="AH1321" s="30">
        <v>9765</v>
      </c>
      <c r="AI1321" s="30">
        <v>9765</v>
      </c>
      <c r="AJ1321" s="25">
        <f t="shared" si="2613"/>
        <v>33493.949999999997</v>
      </c>
      <c r="AK1321" s="25">
        <f t="shared" si="2614"/>
        <v>34568.1</v>
      </c>
      <c r="AL1321" s="25">
        <f t="shared" si="2615"/>
        <v>36032.85</v>
      </c>
      <c r="AM1321" s="25">
        <f t="shared" si="2616"/>
        <v>0</v>
      </c>
      <c r="AN1321" s="25">
        <f t="shared" si="2617"/>
        <v>0</v>
      </c>
      <c r="AO1321" s="25">
        <f t="shared" si="2618"/>
        <v>0</v>
      </c>
      <c r="AP1321" s="157">
        <f t="shared" si="2868"/>
        <v>6.4049675450999999</v>
      </c>
      <c r="AQ1321" s="157">
        <f t="shared" si="2869"/>
        <v>6.6093075291999996</v>
      </c>
      <c r="AR1321" s="157">
        <f t="shared" si="2870"/>
        <v>6.8884696540999997</v>
      </c>
      <c r="AS1321" s="157">
        <f t="shared" si="2871"/>
        <v>0</v>
      </c>
      <c r="AT1321" s="157">
        <f t="shared" si="2872"/>
        <v>0</v>
      </c>
      <c r="AU1321" s="157">
        <f t="shared" si="2873"/>
        <v>0</v>
      </c>
      <c r="AV1321" s="25">
        <f t="shared" si="2619"/>
        <v>62544.51</v>
      </c>
      <c r="AW1321" s="25">
        <f t="shared" si="2619"/>
        <v>64539.89</v>
      </c>
      <c r="AX1321" s="25">
        <f t="shared" si="2619"/>
        <v>67265.91</v>
      </c>
      <c r="AY1321" s="25">
        <f t="shared" si="2620"/>
        <v>0</v>
      </c>
      <c r="AZ1321" s="25">
        <f t="shared" si="2620"/>
        <v>0</v>
      </c>
      <c r="BA1321" s="25">
        <f t="shared" si="2620"/>
        <v>0</v>
      </c>
      <c r="BB1321" s="30">
        <v>50400</v>
      </c>
      <c r="BC1321" s="30">
        <v>50400</v>
      </c>
      <c r="BD1321" s="30">
        <v>50400</v>
      </c>
      <c r="BE1321" s="25">
        <f t="shared" si="2621"/>
        <v>172872</v>
      </c>
      <c r="BF1321" s="25">
        <f t="shared" si="2622"/>
        <v>178416</v>
      </c>
      <c r="BG1321" s="25">
        <f t="shared" si="2623"/>
        <v>185976</v>
      </c>
      <c r="BH1321" s="25">
        <f t="shared" si="2624"/>
        <v>0</v>
      </c>
      <c r="BI1321" s="25">
        <f t="shared" si="2625"/>
        <v>0</v>
      </c>
      <c r="BJ1321" s="25">
        <f t="shared" si="2626"/>
        <v>0</v>
      </c>
      <c r="BK1321" s="157">
        <f t="shared" si="2874"/>
        <v>2.4358437936000001</v>
      </c>
      <c r="BL1321" s="157">
        <f t="shared" si="2875"/>
        <v>2.5146620896999998</v>
      </c>
      <c r="BM1321" s="157">
        <f t="shared" si="2876"/>
        <v>2.6175150445000002</v>
      </c>
      <c r="BN1321" s="157">
        <f t="shared" si="2877"/>
        <v>0</v>
      </c>
      <c r="BO1321" s="157">
        <f t="shared" si="2878"/>
        <v>0</v>
      </c>
      <c r="BP1321" s="157">
        <f t="shared" si="2879"/>
        <v>0</v>
      </c>
      <c r="BQ1321" s="25">
        <f t="shared" si="2627"/>
        <v>122766.53</v>
      </c>
      <c r="BR1321" s="25">
        <f t="shared" si="2627"/>
        <v>126738.97</v>
      </c>
      <c r="BS1321" s="25">
        <f t="shared" si="2627"/>
        <v>131922.76</v>
      </c>
      <c r="BT1321" s="25">
        <f t="shared" si="2628"/>
        <v>0</v>
      </c>
      <c r="BU1321" s="25">
        <f t="shared" si="2628"/>
        <v>0</v>
      </c>
      <c r="BV1321" s="25">
        <f t="shared" si="2628"/>
        <v>0</v>
      </c>
      <c r="BW1321" s="30"/>
      <c r="BX1321" s="30"/>
      <c r="BY1321" s="30"/>
      <c r="BZ1321" s="25">
        <f t="shared" si="2629"/>
        <v>0</v>
      </c>
      <c r="CA1321" s="25">
        <f t="shared" si="2630"/>
        <v>0</v>
      </c>
      <c r="CB1321" s="25">
        <f t="shared" si="2631"/>
        <v>0</v>
      </c>
      <c r="CC1321" s="25">
        <f t="shared" si="2632"/>
        <v>0</v>
      </c>
      <c r="CD1321" s="25">
        <f t="shared" si="2633"/>
        <v>0</v>
      </c>
      <c r="CE1321" s="25">
        <f t="shared" si="2634"/>
        <v>0</v>
      </c>
      <c r="CF1321" s="157">
        <f t="shared" si="2880"/>
        <v>14.7160438071</v>
      </c>
      <c r="CG1321" s="157">
        <f t="shared" si="2881"/>
        <v>15.159632626200001</v>
      </c>
      <c r="CH1321" s="157">
        <f t="shared" si="2882"/>
        <v>15.794905462299999</v>
      </c>
      <c r="CI1321" s="157">
        <f t="shared" si="2883"/>
        <v>0</v>
      </c>
      <c r="CJ1321" s="157">
        <f t="shared" si="2884"/>
        <v>0</v>
      </c>
      <c r="CK1321" s="157">
        <f t="shared" si="2885"/>
        <v>0</v>
      </c>
      <c r="CL1321" s="25">
        <f t="shared" si="2635"/>
        <v>0</v>
      </c>
      <c r="CM1321" s="25">
        <f t="shared" si="2635"/>
        <v>0</v>
      </c>
      <c r="CN1321" s="25">
        <f t="shared" si="2635"/>
        <v>0</v>
      </c>
      <c r="CO1321" s="25">
        <f t="shared" si="2636"/>
        <v>0</v>
      </c>
      <c r="CP1321" s="25">
        <f t="shared" si="2636"/>
        <v>0</v>
      </c>
      <c r="CQ1321" s="25">
        <f t="shared" si="2636"/>
        <v>0</v>
      </c>
      <c r="CR1321" s="30">
        <v>58905</v>
      </c>
      <c r="CS1321" s="30">
        <v>58905</v>
      </c>
      <c r="CT1321" s="30">
        <v>58905</v>
      </c>
      <c r="CU1321" s="25">
        <f t="shared" si="2637"/>
        <v>202044.15</v>
      </c>
      <c r="CV1321" s="25">
        <f t="shared" si="2638"/>
        <v>208523.7</v>
      </c>
      <c r="CW1321" s="25">
        <f t="shared" si="2639"/>
        <v>217359.45</v>
      </c>
      <c r="CX1321" s="25">
        <f t="shared" si="2640"/>
        <v>0</v>
      </c>
      <c r="CY1321" s="25">
        <f t="shared" si="2641"/>
        <v>0</v>
      </c>
      <c r="CZ1321" s="25">
        <f t="shared" si="2642"/>
        <v>0</v>
      </c>
      <c r="DA1321" s="157">
        <f t="shared" si="2886"/>
        <v>2.9242938884999998</v>
      </c>
      <c r="DB1321" s="157">
        <f t="shared" si="2887"/>
        <v>3.0180211664000001</v>
      </c>
      <c r="DC1321" s="157">
        <f t="shared" si="2888"/>
        <v>3.1435522693000002</v>
      </c>
      <c r="DD1321" s="157">
        <f t="shared" si="2889"/>
        <v>0</v>
      </c>
      <c r="DE1321" s="157">
        <f t="shared" si="2890"/>
        <v>0</v>
      </c>
      <c r="DF1321" s="157">
        <f t="shared" si="2891"/>
        <v>0</v>
      </c>
      <c r="DG1321" s="25">
        <f t="shared" si="2643"/>
        <v>172255.53</v>
      </c>
      <c r="DH1321" s="25">
        <f t="shared" si="2643"/>
        <v>177776.54</v>
      </c>
      <c r="DI1321" s="25">
        <f t="shared" si="2643"/>
        <v>185170.95</v>
      </c>
      <c r="DJ1321" s="25">
        <f t="shared" si="2644"/>
        <v>0</v>
      </c>
      <c r="DK1321" s="25">
        <f t="shared" si="2644"/>
        <v>0</v>
      </c>
      <c r="DL1321" s="25">
        <f t="shared" si="2644"/>
        <v>0</v>
      </c>
      <c r="DM1321" s="30"/>
      <c r="DN1321" s="30"/>
      <c r="DO1321" s="30"/>
      <c r="DP1321" s="25">
        <f t="shared" si="2645"/>
        <v>0</v>
      </c>
      <c r="DQ1321" s="25">
        <f t="shared" si="2646"/>
        <v>0</v>
      </c>
      <c r="DR1321" s="25">
        <f t="shared" si="2647"/>
        <v>0</v>
      </c>
      <c r="DS1321" s="25">
        <f t="shared" si="2648"/>
        <v>0</v>
      </c>
      <c r="DT1321" s="25">
        <f t="shared" si="2649"/>
        <v>0</v>
      </c>
      <c r="DU1321" s="25">
        <f t="shared" si="2650"/>
        <v>0</v>
      </c>
      <c r="DV1321" s="157">
        <f t="shared" si="2892"/>
        <v>0</v>
      </c>
      <c r="DW1321" s="157">
        <f t="shared" si="2893"/>
        <v>0</v>
      </c>
      <c r="DX1321" s="157">
        <f t="shared" si="2894"/>
        <v>0</v>
      </c>
      <c r="DY1321" s="157">
        <f t="shared" si="2895"/>
        <v>0</v>
      </c>
      <c r="DZ1321" s="157">
        <f t="shared" si="2896"/>
        <v>0</v>
      </c>
      <c r="EA1321" s="157">
        <f t="shared" si="2897"/>
        <v>0</v>
      </c>
      <c r="EB1321" s="25">
        <f t="shared" si="2651"/>
        <v>0</v>
      </c>
      <c r="EC1321" s="25">
        <f t="shared" si="2651"/>
        <v>0</v>
      </c>
      <c r="ED1321" s="25">
        <f t="shared" si="2651"/>
        <v>0</v>
      </c>
      <c r="EE1321" s="25">
        <f t="shared" si="2652"/>
        <v>0</v>
      </c>
      <c r="EF1321" s="25">
        <f t="shared" si="2652"/>
        <v>0</v>
      </c>
      <c r="EG1321" s="25">
        <f t="shared" si="2652"/>
        <v>0</v>
      </c>
      <c r="EH1321" s="30"/>
      <c r="EI1321" s="30"/>
      <c r="EJ1321" s="30"/>
      <c r="EK1321" s="25">
        <f t="shared" si="2653"/>
        <v>0</v>
      </c>
      <c r="EL1321" s="25">
        <f t="shared" si="2654"/>
        <v>0</v>
      </c>
      <c r="EM1321" s="25">
        <f t="shared" si="2655"/>
        <v>0</v>
      </c>
      <c r="EN1321" s="25">
        <f t="shared" si="2656"/>
        <v>0</v>
      </c>
      <c r="EO1321" s="25">
        <f t="shared" si="2657"/>
        <v>0</v>
      </c>
      <c r="EP1321" s="25">
        <f t="shared" si="2658"/>
        <v>0</v>
      </c>
      <c r="EQ1321" s="157">
        <f t="shared" si="2898"/>
        <v>0</v>
      </c>
      <c r="ER1321" s="157">
        <f t="shared" si="2899"/>
        <v>0</v>
      </c>
      <c r="ES1321" s="157">
        <f t="shared" si="2900"/>
        <v>0</v>
      </c>
      <c r="ET1321" s="157">
        <f t="shared" si="2901"/>
        <v>0</v>
      </c>
      <c r="EU1321" s="157">
        <f t="shared" si="2902"/>
        <v>0</v>
      </c>
      <c r="EV1321" s="157">
        <f t="shared" si="2903"/>
        <v>0</v>
      </c>
      <c r="EW1321" s="25">
        <f t="shared" si="2659"/>
        <v>0</v>
      </c>
      <c r="EX1321" s="25">
        <f t="shared" si="2659"/>
        <v>0</v>
      </c>
      <c r="EY1321" s="25">
        <f t="shared" si="2659"/>
        <v>0</v>
      </c>
      <c r="EZ1321" s="25">
        <f t="shared" si="2660"/>
        <v>0</v>
      </c>
      <c r="FA1321" s="25">
        <f t="shared" si="2660"/>
        <v>0</v>
      </c>
      <c r="FB1321" s="25">
        <f t="shared" si="2660"/>
        <v>0</v>
      </c>
      <c r="FC1321" s="30">
        <v>2100</v>
      </c>
      <c r="FD1321" s="30">
        <v>2100</v>
      </c>
      <c r="FE1321" s="30">
        <v>2100</v>
      </c>
      <c r="FF1321" s="25">
        <f t="shared" si="2661"/>
        <v>7203</v>
      </c>
      <c r="FG1321" s="25">
        <f t="shared" si="2662"/>
        <v>7434</v>
      </c>
      <c r="FH1321" s="25">
        <f t="shared" si="2663"/>
        <v>7749</v>
      </c>
      <c r="FI1321" s="25">
        <f t="shared" si="2664"/>
        <v>0</v>
      </c>
      <c r="FJ1321" s="25">
        <f t="shared" si="2665"/>
        <v>0</v>
      </c>
      <c r="FK1321" s="25">
        <f t="shared" si="2666"/>
        <v>0</v>
      </c>
      <c r="FL1321" s="157">
        <f t="shared" si="2904"/>
        <v>2.0510079844</v>
      </c>
      <c r="FM1321" s="157">
        <f t="shared" si="2905"/>
        <v>2.1164032987999999</v>
      </c>
      <c r="FN1321" s="157">
        <f t="shared" si="2906"/>
        <v>2.2060213359</v>
      </c>
      <c r="FO1321" s="157">
        <f t="shared" si="2907"/>
        <v>0</v>
      </c>
      <c r="FP1321" s="157">
        <f t="shared" si="2908"/>
        <v>0</v>
      </c>
      <c r="FQ1321" s="157">
        <f t="shared" si="2909"/>
        <v>0</v>
      </c>
      <c r="FR1321" s="25">
        <f t="shared" si="2667"/>
        <v>4307.12</v>
      </c>
      <c r="FS1321" s="25">
        <f t="shared" si="2667"/>
        <v>4444.45</v>
      </c>
      <c r="FT1321" s="25">
        <f t="shared" si="2667"/>
        <v>4632.6400000000003</v>
      </c>
      <c r="FU1321" s="25">
        <f t="shared" si="2668"/>
        <v>0</v>
      </c>
      <c r="FV1321" s="25">
        <f t="shared" si="2668"/>
        <v>0</v>
      </c>
      <c r="FW1321" s="25">
        <f t="shared" si="2668"/>
        <v>0</v>
      </c>
      <c r="FX1321" s="30"/>
      <c r="FY1321" s="30"/>
      <c r="FZ1321" s="30"/>
      <c r="GA1321" s="25">
        <f t="shared" si="2669"/>
        <v>0</v>
      </c>
      <c r="GB1321" s="25">
        <f t="shared" si="2670"/>
        <v>0</v>
      </c>
      <c r="GC1321" s="25">
        <f t="shared" si="2671"/>
        <v>0</v>
      </c>
      <c r="GD1321" s="25">
        <f t="shared" si="2672"/>
        <v>0</v>
      </c>
      <c r="GE1321" s="25">
        <f t="shared" si="2673"/>
        <v>0</v>
      </c>
      <c r="GF1321" s="25">
        <f t="shared" si="2674"/>
        <v>0</v>
      </c>
      <c r="GG1321" s="157">
        <f t="shared" si="2910"/>
        <v>6.2499966676999996</v>
      </c>
      <c r="GH1321" s="157">
        <f t="shared" si="2911"/>
        <v>6.4491489153000003</v>
      </c>
      <c r="GI1321" s="157">
        <f t="shared" si="2912"/>
        <v>6.7224125091999998</v>
      </c>
      <c r="GJ1321" s="157">
        <f t="shared" si="2913"/>
        <v>0</v>
      </c>
      <c r="GK1321" s="157">
        <f t="shared" si="2914"/>
        <v>0</v>
      </c>
      <c r="GL1321" s="157">
        <f t="shared" si="2915"/>
        <v>0</v>
      </c>
      <c r="GM1321" s="25">
        <f t="shared" si="2675"/>
        <v>0</v>
      </c>
      <c r="GN1321" s="25">
        <f t="shared" si="2675"/>
        <v>0</v>
      </c>
      <c r="GO1321" s="25">
        <f t="shared" si="2675"/>
        <v>0</v>
      </c>
      <c r="GP1321" s="25">
        <f t="shared" si="2676"/>
        <v>0</v>
      </c>
      <c r="GQ1321" s="25">
        <f t="shared" si="2676"/>
        <v>0</v>
      </c>
      <c r="GR1321" s="25">
        <f t="shared" si="2676"/>
        <v>0</v>
      </c>
      <c r="GS1321" s="30">
        <v>14648</v>
      </c>
      <c r="GT1321" s="30">
        <v>14648</v>
      </c>
      <c r="GU1321" s="30">
        <v>14648</v>
      </c>
      <c r="GV1321" s="25">
        <f t="shared" si="2677"/>
        <v>50242.64</v>
      </c>
      <c r="GW1321" s="25">
        <f t="shared" si="2678"/>
        <v>51853.919999999998</v>
      </c>
      <c r="GX1321" s="25">
        <f t="shared" si="2679"/>
        <v>54051.12</v>
      </c>
      <c r="GY1321" s="25">
        <f t="shared" si="2680"/>
        <v>0</v>
      </c>
      <c r="GZ1321" s="25">
        <f t="shared" si="2681"/>
        <v>0</v>
      </c>
      <c r="HA1321" s="25">
        <f t="shared" si="2682"/>
        <v>0</v>
      </c>
      <c r="HB1321" s="157">
        <f t="shared" si="2916"/>
        <v>6.0144729655000004</v>
      </c>
      <c r="HC1321" s="157">
        <f t="shared" si="2917"/>
        <v>6.2056253415000002</v>
      </c>
      <c r="HD1321" s="157">
        <f t="shared" si="2918"/>
        <v>6.4582195522000001</v>
      </c>
      <c r="HE1321" s="157">
        <f t="shared" si="2919"/>
        <v>0</v>
      </c>
      <c r="HF1321" s="157">
        <f t="shared" si="2920"/>
        <v>0</v>
      </c>
      <c r="HG1321" s="157">
        <f t="shared" si="2921"/>
        <v>0</v>
      </c>
      <c r="HH1321" s="25">
        <f t="shared" si="2683"/>
        <v>88100</v>
      </c>
      <c r="HI1321" s="25">
        <f t="shared" si="2683"/>
        <v>90900</v>
      </c>
      <c r="HJ1321" s="25">
        <f t="shared" si="2683"/>
        <v>94600</v>
      </c>
      <c r="HK1321" s="25">
        <f t="shared" si="2684"/>
        <v>0</v>
      </c>
      <c r="HL1321" s="25">
        <f t="shared" si="2684"/>
        <v>0</v>
      </c>
      <c r="HM1321" s="25">
        <f t="shared" si="2684"/>
        <v>0</v>
      </c>
      <c r="HN1321" s="30"/>
      <c r="HO1321" s="30"/>
      <c r="HP1321" s="30"/>
      <c r="HQ1321" s="25">
        <f t="shared" si="2685"/>
        <v>0</v>
      </c>
      <c r="HR1321" s="25">
        <f t="shared" si="2686"/>
        <v>0</v>
      </c>
      <c r="HS1321" s="25">
        <f t="shared" si="2687"/>
        <v>0</v>
      </c>
      <c r="HT1321" s="25">
        <f t="shared" si="2688"/>
        <v>0</v>
      </c>
      <c r="HU1321" s="25">
        <f t="shared" si="2689"/>
        <v>0</v>
      </c>
      <c r="HV1321" s="25">
        <f t="shared" si="2690"/>
        <v>0</v>
      </c>
      <c r="HW1321" s="157">
        <f t="shared" si="2922"/>
        <v>0</v>
      </c>
      <c r="HX1321" s="157">
        <f t="shared" si="2923"/>
        <v>0</v>
      </c>
      <c r="HY1321" s="157">
        <f t="shared" si="2924"/>
        <v>0</v>
      </c>
      <c r="HZ1321" s="157">
        <f t="shared" si="2925"/>
        <v>0</v>
      </c>
      <c r="IA1321" s="157">
        <f t="shared" si="2926"/>
        <v>0</v>
      </c>
      <c r="IB1321" s="157">
        <f t="shared" si="2927"/>
        <v>0</v>
      </c>
      <c r="IC1321" s="25">
        <f t="shared" si="2691"/>
        <v>0</v>
      </c>
      <c r="ID1321" s="25">
        <f t="shared" si="2691"/>
        <v>0</v>
      </c>
      <c r="IE1321" s="25">
        <f t="shared" si="2691"/>
        <v>0</v>
      </c>
      <c r="IF1321" s="25">
        <f t="shared" si="2692"/>
        <v>0</v>
      </c>
      <c r="IG1321" s="25">
        <f t="shared" si="2692"/>
        <v>0</v>
      </c>
      <c r="IH1321" s="25">
        <f t="shared" si="2692"/>
        <v>0</v>
      </c>
      <c r="II1321" s="30">
        <v>14963</v>
      </c>
      <c r="IJ1321" s="30">
        <v>14963</v>
      </c>
      <c r="IK1321" s="30">
        <v>14963</v>
      </c>
      <c r="IL1321" s="25">
        <f t="shared" si="2693"/>
        <v>51323.09</v>
      </c>
      <c r="IM1321" s="25">
        <f t="shared" si="2694"/>
        <v>52969.02</v>
      </c>
      <c r="IN1321" s="25">
        <f t="shared" si="2695"/>
        <v>55213.47</v>
      </c>
      <c r="IO1321" s="25">
        <f t="shared" si="2696"/>
        <v>0</v>
      </c>
      <c r="IP1321" s="25">
        <f t="shared" si="2697"/>
        <v>0</v>
      </c>
      <c r="IQ1321" s="25">
        <f t="shared" si="2698"/>
        <v>0</v>
      </c>
      <c r="IR1321" s="157">
        <f t="shared" si="2928"/>
        <v>3.6147914709000002</v>
      </c>
      <c r="IS1321" s="157">
        <f t="shared" si="2929"/>
        <v>3.7286928776999999</v>
      </c>
      <c r="IT1321" s="157">
        <f t="shared" si="2930"/>
        <v>3.8839812191999998</v>
      </c>
      <c r="IU1321" s="157">
        <f t="shared" si="2931"/>
        <v>0</v>
      </c>
      <c r="IV1321" s="157">
        <f t="shared" si="2932"/>
        <v>0</v>
      </c>
      <c r="IW1321" s="157">
        <f t="shared" si="2933"/>
        <v>0</v>
      </c>
      <c r="IX1321" s="25">
        <f t="shared" si="2699"/>
        <v>54088.12</v>
      </c>
      <c r="IY1321" s="25">
        <f t="shared" si="2699"/>
        <v>55792.43</v>
      </c>
      <c r="IZ1321" s="25">
        <f t="shared" si="2699"/>
        <v>58116.01</v>
      </c>
      <c r="JA1321" s="25">
        <f t="shared" si="2700"/>
        <v>0</v>
      </c>
      <c r="JB1321" s="25">
        <f t="shared" si="2700"/>
        <v>0</v>
      </c>
      <c r="JC1321" s="25">
        <f t="shared" si="2700"/>
        <v>0</v>
      </c>
      <c r="JD1321" s="30">
        <v>42525</v>
      </c>
      <c r="JE1321" s="30">
        <v>42525</v>
      </c>
      <c r="JF1321" s="30">
        <v>42525</v>
      </c>
      <c r="JG1321" s="25">
        <f t="shared" si="2701"/>
        <v>145860.75</v>
      </c>
      <c r="JH1321" s="25">
        <f t="shared" si="2702"/>
        <v>150538.5</v>
      </c>
      <c r="JI1321" s="25">
        <f t="shared" si="2703"/>
        <v>156917.25</v>
      </c>
      <c r="JJ1321" s="25">
        <f t="shared" si="2704"/>
        <v>0</v>
      </c>
      <c r="JK1321" s="25">
        <f t="shared" si="2705"/>
        <v>0</v>
      </c>
      <c r="JL1321" s="25">
        <f t="shared" si="2706"/>
        <v>0</v>
      </c>
      <c r="JM1321" s="157">
        <f t="shared" si="2934"/>
        <v>1.6084656084</v>
      </c>
      <c r="JN1321" s="157">
        <f t="shared" si="2935"/>
        <v>1.6601998822999999</v>
      </c>
      <c r="JO1321" s="157">
        <f t="shared" si="2936"/>
        <v>1.726043504</v>
      </c>
      <c r="JP1321" s="157">
        <f t="shared" si="2937"/>
        <v>0</v>
      </c>
      <c r="JQ1321" s="157">
        <f t="shared" si="2938"/>
        <v>0</v>
      </c>
      <c r="JR1321" s="157">
        <f t="shared" si="2939"/>
        <v>0</v>
      </c>
      <c r="JS1321" s="25">
        <f t="shared" si="2707"/>
        <v>68400</v>
      </c>
      <c r="JT1321" s="25">
        <f t="shared" si="2707"/>
        <v>70600</v>
      </c>
      <c r="JU1321" s="25">
        <f t="shared" si="2707"/>
        <v>73400</v>
      </c>
      <c r="JV1321" s="25">
        <f t="shared" si="2708"/>
        <v>0</v>
      </c>
      <c r="JW1321" s="25">
        <f t="shared" si="2708"/>
        <v>0</v>
      </c>
      <c r="JX1321" s="25">
        <f t="shared" si="2708"/>
        <v>0</v>
      </c>
      <c r="JY1321" s="30">
        <v>5280</v>
      </c>
      <c r="JZ1321" s="30">
        <v>5280</v>
      </c>
      <c r="KA1321" s="30">
        <v>5280</v>
      </c>
      <c r="KB1321" s="25">
        <f t="shared" si="2709"/>
        <v>18110.400000000001</v>
      </c>
      <c r="KC1321" s="25">
        <f t="shared" si="2710"/>
        <v>18691.2</v>
      </c>
      <c r="KD1321" s="25">
        <f t="shared" si="2711"/>
        <v>19483.2</v>
      </c>
      <c r="KE1321" s="25">
        <f t="shared" si="2712"/>
        <v>0</v>
      </c>
      <c r="KF1321" s="25">
        <f t="shared" si="2713"/>
        <v>0</v>
      </c>
      <c r="KG1321" s="25">
        <f t="shared" si="2714"/>
        <v>0</v>
      </c>
      <c r="KH1321" s="157">
        <f t="shared" si="2940"/>
        <v>16.854469574500001</v>
      </c>
      <c r="KI1321" s="157">
        <f t="shared" si="2941"/>
        <v>17.3961445439</v>
      </c>
      <c r="KJ1321" s="157">
        <f t="shared" si="2942"/>
        <v>18.111099723399999</v>
      </c>
      <c r="KK1321" s="157">
        <f t="shared" si="2943"/>
        <v>0</v>
      </c>
      <c r="KL1321" s="157">
        <f t="shared" si="2944"/>
        <v>0</v>
      </c>
      <c r="KM1321" s="157">
        <f t="shared" si="2945"/>
        <v>0</v>
      </c>
      <c r="KN1321" s="25">
        <f t="shared" si="2715"/>
        <v>88991.6</v>
      </c>
      <c r="KO1321" s="25">
        <f t="shared" si="2715"/>
        <v>91851.64</v>
      </c>
      <c r="KP1321" s="25">
        <f t="shared" si="2715"/>
        <v>95626.61</v>
      </c>
      <c r="KQ1321" s="25">
        <f t="shared" si="2716"/>
        <v>0</v>
      </c>
      <c r="KR1321" s="25">
        <f t="shared" si="2716"/>
        <v>0</v>
      </c>
      <c r="KS1321" s="25">
        <f t="shared" si="2716"/>
        <v>0</v>
      </c>
      <c r="KT1321" s="30"/>
      <c r="KU1321" s="30"/>
      <c r="KV1321" s="30"/>
      <c r="KW1321" s="25">
        <f t="shared" si="2717"/>
        <v>0</v>
      </c>
      <c r="KX1321" s="25">
        <f t="shared" si="2718"/>
        <v>0</v>
      </c>
      <c r="KY1321" s="25">
        <f t="shared" si="2719"/>
        <v>0</v>
      </c>
      <c r="KZ1321" s="25">
        <f t="shared" si="2720"/>
        <v>0</v>
      </c>
      <c r="LA1321" s="25">
        <f t="shared" si="2721"/>
        <v>0</v>
      </c>
      <c r="LB1321" s="25">
        <f t="shared" si="2722"/>
        <v>0</v>
      </c>
      <c r="LC1321" s="157">
        <f t="shared" si="2946"/>
        <v>0</v>
      </c>
      <c r="LD1321" s="157">
        <f t="shared" si="2947"/>
        <v>0</v>
      </c>
      <c r="LE1321" s="157">
        <f t="shared" si="2948"/>
        <v>0</v>
      </c>
      <c r="LF1321" s="157">
        <f t="shared" si="2949"/>
        <v>0</v>
      </c>
      <c r="LG1321" s="157">
        <f t="shared" si="2950"/>
        <v>0</v>
      </c>
      <c r="LH1321" s="157">
        <f t="shared" si="2951"/>
        <v>0</v>
      </c>
      <c r="LI1321" s="25">
        <f t="shared" si="2723"/>
        <v>0</v>
      </c>
      <c r="LJ1321" s="25">
        <f t="shared" si="2723"/>
        <v>0</v>
      </c>
      <c r="LK1321" s="25">
        <f t="shared" si="2723"/>
        <v>0</v>
      </c>
      <c r="LL1321" s="25">
        <f t="shared" si="2724"/>
        <v>0</v>
      </c>
      <c r="LM1321" s="25">
        <f t="shared" si="2724"/>
        <v>0</v>
      </c>
      <c r="LN1321" s="25">
        <f t="shared" si="2724"/>
        <v>0</v>
      </c>
      <c r="LO1321" s="30">
        <v>24024</v>
      </c>
      <c r="LP1321" s="30">
        <v>24024</v>
      </c>
      <c r="LQ1321" s="30">
        <v>24024</v>
      </c>
      <c r="LR1321" s="25">
        <f t="shared" si="2725"/>
        <v>82402.320000000007</v>
      </c>
      <c r="LS1321" s="25">
        <f t="shared" si="2726"/>
        <v>85044.96</v>
      </c>
      <c r="LT1321" s="25">
        <f t="shared" si="2727"/>
        <v>88648.56</v>
      </c>
      <c r="LU1321" s="25">
        <f t="shared" si="2728"/>
        <v>0</v>
      </c>
      <c r="LV1321" s="25">
        <f t="shared" si="2729"/>
        <v>0</v>
      </c>
      <c r="LW1321" s="25">
        <f t="shared" si="2730"/>
        <v>0</v>
      </c>
      <c r="LX1321" s="157">
        <f t="shared" si="2952"/>
        <v>6.3852813851999999</v>
      </c>
      <c r="LY1321" s="157">
        <f t="shared" si="2953"/>
        <v>6.5934065933000001</v>
      </c>
      <c r="LZ1321" s="157">
        <f t="shared" si="2954"/>
        <v>6.8556443558</v>
      </c>
      <c r="MA1321" s="157">
        <f t="shared" si="2955"/>
        <v>0</v>
      </c>
      <c r="MB1321" s="157">
        <f t="shared" si="2956"/>
        <v>0</v>
      </c>
      <c r="MC1321" s="157">
        <f t="shared" si="2957"/>
        <v>0</v>
      </c>
      <c r="MD1321" s="25">
        <f t="shared" si="2731"/>
        <v>153400</v>
      </c>
      <c r="ME1321" s="25">
        <f t="shared" si="2731"/>
        <v>158400</v>
      </c>
      <c r="MF1321" s="25">
        <f t="shared" si="2731"/>
        <v>164700</v>
      </c>
      <c r="MG1321" s="25">
        <f t="shared" si="2732"/>
        <v>0</v>
      </c>
      <c r="MH1321" s="25">
        <f t="shared" si="2732"/>
        <v>0</v>
      </c>
      <c r="MI1321" s="25">
        <f t="shared" si="2732"/>
        <v>0</v>
      </c>
      <c r="MJ1321" s="30">
        <v>42840</v>
      </c>
      <c r="MK1321" s="30">
        <v>42840</v>
      </c>
      <c r="ML1321" s="30">
        <v>42840</v>
      </c>
      <c r="MM1321" s="25">
        <f t="shared" si="2733"/>
        <v>146941.20000000001</v>
      </c>
      <c r="MN1321" s="25">
        <f t="shared" si="2734"/>
        <v>151653.6</v>
      </c>
      <c r="MO1321" s="25">
        <f t="shared" si="2735"/>
        <v>158079.6</v>
      </c>
      <c r="MP1321" s="25">
        <f t="shared" si="2736"/>
        <v>0</v>
      </c>
      <c r="MQ1321" s="25">
        <f t="shared" si="2737"/>
        <v>0</v>
      </c>
      <c r="MR1321" s="25">
        <f t="shared" si="2738"/>
        <v>0</v>
      </c>
      <c r="MS1321" s="157">
        <f t="shared" si="2958"/>
        <v>2.4112978526000002</v>
      </c>
      <c r="MT1321" s="157">
        <f t="shared" si="2959"/>
        <v>2.4883286647</v>
      </c>
      <c r="MU1321" s="157">
        <f t="shared" si="2960"/>
        <v>2.5887021473999998</v>
      </c>
      <c r="MV1321" s="157">
        <f t="shared" si="2961"/>
        <v>0</v>
      </c>
      <c r="MW1321" s="157">
        <f t="shared" si="2962"/>
        <v>0</v>
      </c>
      <c r="MX1321" s="157">
        <f t="shared" si="2963"/>
        <v>0</v>
      </c>
      <c r="MY1321" s="25">
        <f t="shared" si="2739"/>
        <v>103300</v>
      </c>
      <c r="MZ1321" s="25">
        <f t="shared" si="2739"/>
        <v>106600</v>
      </c>
      <c r="NA1321" s="25">
        <f t="shared" si="2739"/>
        <v>110900</v>
      </c>
      <c r="NB1321" s="25">
        <f t="shared" si="2740"/>
        <v>0</v>
      </c>
      <c r="NC1321" s="25">
        <f t="shared" si="2740"/>
        <v>0</v>
      </c>
      <c r="ND1321" s="25">
        <f t="shared" si="2740"/>
        <v>0</v>
      </c>
      <c r="NE1321" s="30"/>
      <c r="NF1321" s="30"/>
      <c r="NG1321" s="30"/>
      <c r="NH1321" s="25">
        <f t="shared" si="2741"/>
        <v>0</v>
      </c>
      <c r="NI1321" s="25">
        <f t="shared" si="2742"/>
        <v>0</v>
      </c>
      <c r="NJ1321" s="25">
        <f t="shared" si="2743"/>
        <v>0</v>
      </c>
      <c r="NK1321" s="25">
        <f t="shared" si="2744"/>
        <v>0</v>
      </c>
      <c r="NL1321" s="25">
        <f t="shared" si="2745"/>
        <v>0</v>
      </c>
      <c r="NM1321" s="25">
        <f t="shared" si="2746"/>
        <v>0</v>
      </c>
      <c r="NN1321" s="157">
        <f t="shared" si="2964"/>
        <v>0</v>
      </c>
      <c r="NO1321" s="157">
        <f t="shared" si="2965"/>
        <v>0</v>
      </c>
      <c r="NP1321" s="157">
        <f t="shared" si="2966"/>
        <v>0</v>
      </c>
      <c r="NQ1321" s="157">
        <f t="shared" si="2967"/>
        <v>0</v>
      </c>
      <c r="NR1321" s="157">
        <f t="shared" si="2968"/>
        <v>0</v>
      </c>
      <c r="NS1321" s="157">
        <f t="shared" si="2969"/>
        <v>0</v>
      </c>
      <c r="NT1321" s="25">
        <f t="shared" si="2747"/>
        <v>0</v>
      </c>
      <c r="NU1321" s="25">
        <f t="shared" si="2747"/>
        <v>0</v>
      </c>
      <c r="NV1321" s="25">
        <f t="shared" si="2747"/>
        <v>0</v>
      </c>
      <c r="NW1321" s="25">
        <f t="shared" si="2748"/>
        <v>0</v>
      </c>
      <c r="NX1321" s="25">
        <f t="shared" si="2748"/>
        <v>0</v>
      </c>
      <c r="NY1321" s="25">
        <f t="shared" si="2748"/>
        <v>0</v>
      </c>
      <c r="NZ1321" s="30">
        <v>8820</v>
      </c>
      <c r="OA1321" s="30">
        <v>8820</v>
      </c>
      <c r="OB1321" s="30">
        <v>8820</v>
      </c>
      <c r="OC1321" s="25">
        <f t="shared" si="2749"/>
        <v>30252.6</v>
      </c>
      <c r="OD1321" s="25">
        <f t="shared" si="2750"/>
        <v>31222.799999999999</v>
      </c>
      <c r="OE1321" s="25">
        <f t="shared" si="2751"/>
        <v>32545.8</v>
      </c>
      <c r="OF1321" s="25">
        <f t="shared" si="2752"/>
        <v>0</v>
      </c>
      <c r="OG1321" s="25">
        <f t="shared" si="2753"/>
        <v>0</v>
      </c>
      <c r="OH1321" s="25">
        <f t="shared" si="2754"/>
        <v>0</v>
      </c>
      <c r="OI1321" s="157">
        <f t="shared" si="2970"/>
        <v>11.8445315979</v>
      </c>
      <c r="OJ1321" s="157">
        <f t="shared" si="2971"/>
        <v>12.223801454</v>
      </c>
      <c r="OK1321" s="157">
        <f t="shared" si="2972"/>
        <v>12.724731634399999</v>
      </c>
      <c r="OL1321" s="157">
        <f t="shared" si="2973"/>
        <v>0</v>
      </c>
      <c r="OM1321" s="157">
        <f t="shared" si="2974"/>
        <v>0</v>
      </c>
      <c r="ON1321" s="157">
        <f t="shared" si="2975"/>
        <v>0</v>
      </c>
      <c r="OO1321" s="25">
        <f t="shared" si="2755"/>
        <v>104468.77</v>
      </c>
      <c r="OP1321" s="25">
        <f t="shared" si="2755"/>
        <v>107813.93</v>
      </c>
      <c r="OQ1321" s="25">
        <f t="shared" si="2755"/>
        <v>112232.13</v>
      </c>
      <c r="OR1321" s="25">
        <f t="shared" si="2756"/>
        <v>0</v>
      </c>
      <c r="OS1321" s="25">
        <f t="shared" si="2756"/>
        <v>0</v>
      </c>
      <c r="OT1321" s="25">
        <f t="shared" si="2756"/>
        <v>0</v>
      </c>
      <c r="OU1321" s="30"/>
      <c r="OV1321" s="30"/>
      <c r="OW1321" s="30"/>
      <c r="OX1321" s="25">
        <f t="shared" si="2757"/>
        <v>0</v>
      </c>
      <c r="OY1321" s="25">
        <f t="shared" si="2758"/>
        <v>0</v>
      </c>
      <c r="OZ1321" s="25">
        <f t="shared" si="2759"/>
        <v>0</v>
      </c>
      <c r="PA1321" s="25">
        <f t="shared" si="2760"/>
        <v>0</v>
      </c>
      <c r="PB1321" s="25">
        <f t="shared" si="2761"/>
        <v>0</v>
      </c>
      <c r="PC1321" s="25">
        <f t="shared" si="2762"/>
        <v>0</v>
      </c>
      <c r="PD1321" s="157">
        <f t="shared" si="2976"/>
        <v>0</v>
      </c>
      <c r="PE1321" s="157">
        <f t="shared" si="2977"/>
        <v>0</v>
      </c>
      <c r="PF1321" s="157">
        <f t="shared" si="2978"/>
        <v>0</v>
      </c>
      <c r="PG1321" s="157">
        <f t="shared" si="2979"/>
        <v>0</v>
      </c>
      <c r="PH1321" s="157">
        <f t="shared" si="2980"/>
        <v>0</v>
      </c>
      <c r="PI1321" s="157">
        <f t="shared" si="2981"/>
        <v>0</v>
      </c>
      <c r="PJ1321" s="25">
        <f t="shared" si="2763"/>
        <v>0</v>
      </c>
      <c r="PK1321" s="25">
        <f t="shared" si="2763"/>
        <v>0</v>
      </c>
      <c r="PL1321" s="25">
        <f t="shared" si="2763"/>
        <v>0</v>
      </c>
      <c r="PM1321" s="25">
        <f t="shared" si="2764"/>
        <v>0</v>
      </c>
      <c r="PN1321" s="25">
        <f t="shared" si="2764"/>
        <v>0</v>
      </c>
      <c r="PO1321" s="25">
        <f t="shared" si="2764"/>
        <v>0</v>
      </c>
      <c r="PP1321" s="30">
        <v>100643</v>
      </c>
      <c r="PQ1321" s="30">
        <v>100643</v>
      </c>
      <c r="PR1321" s="30">
        <v>100643</v>
      </c>
      <c r="PS1321" s="25">
        <f t="shared" si="2765"/>
        <v>345205.49</v>
      </c>
      <c r="PT1321" s="25">
        <f t="shared" si="2766"/>
        <v>356276.22</v>
      </c>
      <c r="PU1321" s="25">
        <f t="shared" si="2767"/>
        <v>371372.67</v>
      </c>
      <c r="PV1321" s="25">
        <f t="shared" si="2768"/>
        <v>0</v>
      </c>
      <c r="PW1321" s="25">
        <f t="shared" si="2769"/>
        <v>0</v>
      </c>
      <c r="PX1321" s="25">
        <f t="shared" si="2770"/>
        <v>0</v>
      </c>
      <c r="PY1321" s="157">
        <f t="shared" si="2982"/>
        <v>2.5500864560999998</v>
      </c>
      <c r="PZ1321" s="157">
        <f t="shared" si="2983"/>
        <v>2.6319057115</v>
      </c>
      <c r="QA1321" s="157">
        <f t="shared" si="2984"/>
        <v>2.7391061622000001</v>
      </c>
      <c r="QB1321" s="157">
        <f t="shared" si="2985"/>
        <v>0</v>
      </c>
      <c r="QC1321" s="157">
        <f t="shared" si="2986"/>
        <v>0</v>
      </c>
      <c r="QD1321" s="157">
        <f t="shared" si="2987"/>
        <v>0</v>
      </c>
      <c r="QE1321" s="25">
        <f t="shared" si="2771"/>
        <v>256648.35</v>
      </c>
      <c r="QF1321" s="25">
        <f t="shared" si="2771"/>
        <v>264882.89</v>
      </c>
      <c r="QG1321" s="25">
        <f t="shared" si="2771"/>
        <v>275671.86</v>
      </c>
      <c r="QH1321" s="25">
        <f t="shared" si="2772"/>
        <v>0</v>
      </c>
      <c r="QI1321" s="25">
        <f t="shared" si="2772"/>
        <v>0</v>
      </c>
      <c r="QJ1321" s="25">
        <f t="shared" si="2772"/>
        <v>0</v>
      </c>
      <c r="QK1321" s="30">
        <v>38475</v>
      </c>
      <c r="QL1321" s="30">
        <v>38475</v>
      </c>
      <c r="QM1321" s="30">
        <v>38475</v>
      </c>
      <c r="QN1321" s="25">
        <f t="shared" si="2773"/>
        <v>131969.25</v>
      </c>
      <c r="QO1321" s="25">
        <f t="shared" si="2774"/>
        <v>136201.5</v>
      </c>
      <c r="QP1321" s="25">
        <f t="shared" si="2775"/>
        <v>141972.75</v>
      </c>
      <c r="QQ1321" s="25">
        <f t="shared" si="2776"/>
        <v>0</v>
      </c>
      <c r="QR1321" s="25">
        <f t="shared" si="2777"/>
        <v>0</v>
      </c>
      <c r="QS1321" s="25">
        <f t="shared" si="2778"/>
        <v>0</v>
      </c>
      <c r="QT1321" s="157">
        <f t="shared" si="2988"/>
        <v>2.9603638727999999</v>
      </c>
      <c r="QU1321" s="157">
        <f t="shared" si="2989"/>
        <v>3.0565302142999999</v>
      </c>
      <c r="QV1321" s="157">
        <f t="shared" si="2990"/>
        <v>3.1786874592999999</v>
      </c>
      <c r="QW1321" s="157">
        <f t="shared" si="2991"/>
        <v>0</v>
      </c>
      <c r="QX1321" s="157">
        <f t="shared" si="2992"/>
        <v>0</v>
      </c>
      <c r="QY1321" s="157">
        <f t="shared" si="2993"/>
        <v>0</v>
      </c>
      <c r="QZ1321" s="25">
        <f t="shared" si="2779"/>
        <v>113900</v>
      </c>
      <c r="RA1321" s="25">
        <f t="shared" si="2779"/>
        <v>117600</v>
      </c>
      <c r="RB1321" s="25">
        <f t="shared" si="2779"/>
        <v>122300</v>
      </c>
      <c r="RC1321" s="25">
        <f t="shared" si="2780"/>
        <v>0</v>
      </c>
      <c r="RD1321" s="25">
        <f t="shared" si="2780"/>
        <v>0</v>
      </c>
      <c r="RE1321" s="25">
        <f t="shared" si="2780"/>
        <v>0</v>
      </c>
      <c r="RF1321" s="30">
        <v>42998</v>
      </c>
      <c r="RG1321" s="30">
        <v>42998</v>
      </c>
      <c r="RH1321" s="30">
        <v>42998</v>
      </c>
      <c r="RI1321" s="25">
        <f t="shared" si="2781"/>
        <v>147483.14000000001</v>
      </c>
      <c r="RJ1321" s="25">
        <f t="shared" si="2782"/>
        <v>152212.92000000001</v>
      </c>
      <c r="RK1321" s="25">
        <f t="shared" si="2783"/>
        <v>158662.62</v>
      </c>
      <c r="RL1321" s="25">
        <f t="shared" si="2784"/>
        <v>0</v>
      </c>
      <c r="RM1321" s="25">
        <f t="shared" si="2785"/>
        <v>0</v>
      </c>
      <c r="RN1321" s="25">
        <f t="shared" si="2786"/>
        <v>0</v>
      </c>
      <c r="RO1321" s="157">
        <f t="shared" si="2994"/>
        <v>6.3460268846999996</v>
      </c>
      <c r="RP1321" s="157">
        <f t="shared" si="2995"/>
        <v>6.5493518137000004</v>
      </c>
      <c r="RQ1321" s="157">
        <f t="shared" si="2996"/>
        <v>6.8185458688000002</v>
      </c>
      <c r="RR1321" s="157">
        <f t="shared" si="2997"/>
        <v>0</v>
      </c>
      <c r="RS1321" s="157">
        <f t="shared" si="2998"/>
        <v>0</v>
      </c>
      <c r="RT1321" s="157">
        <f t="shared" si="2999"/>
        <v>0</v>
      </c>
      <c r="RU1321" s="25">
        <f t="shared" si="2787"/>
        <v>272866.46000000002</v>
      </c>
      <c r="RV1321" s="25">
        <f t="shared" si="2787"/>
        <v>281609.03000000003</v>
      </c>
      <c r="RW1321" s="25">
        <f t="shared" si="2787"/>
        <v>293183.84000000003</v>
      </c>
      <c r="RX1321" s="25">
        <f t="shared" si="2788"/>
        <v>0</v>
      </c>
      <c r="RY1321" s="25">
        <f t="shared" si="2788"/>
        <v>0</v>
      </c>
      <c r="RZ1321" s="25">
        <f t="shared" si="2788"/>
        <v>0</v>
      </c>
      <c r="SA1321" s="30">
        <v>4095</v>
      </c>
      <c r="SB1321" s="30">
        <v>4095</v>
      </c>
      <c r="SC1321" s="30">
        <v>4095</v>
      </c>
      <c r="SD1321" s="25">
        <f t="shared" si="2789"/>
        <v>14045.85</v>
      </c>
      <c r="SE1321" s="25">
        <f t="shared" si="2790"/>
        <v>14496.3</v>
      </c>
      <c r="SF1321" s="25">
        <f t="shared" si="2791"/>
        <v>15110.55</v>
      </c>
      <c r="SG1321" s="25">
        <f t="shared" si="2792"/>
        <v>0</v>
      </c>
      <c r="SH1321" s="25">
        <f t="shared" si="2793"/>
        <v>0</v>
      </c>
      <c r="SI1321" s="25">
        <f t="shared" si="2794"/>
        <v>0</v>
      </c>
      <c r="SJ1321" s="157">
        <f t="shared" si="3000"/>
        <v>6.4372105569000002</v>
      </c>
      <c r="SK1321" s="157">
        <f t="shared" si="3001"/>
        <v>6.6425923813000001</v>
      </c>
      <c r="SL1321" s="157">
        <f t="shared" si="3002"/>
        <v>6.9259360684000004</v>
      </c>
      <c r="SM1321" s="157">
        <f t="shared" si="3003"/>
        <v>0</v>
      </c>
      <c r="SN1321" s="157">
        <f t="shared" si="3004"/>
        <v>0</v>
      </c>
      <c r="SO1321" s="157">
        <f t="shared" si="3005"/>
        <v>0</v>
      </c>
      <c r="SP1321" s="25">
        <f t="shared" si="2795"/>
        <v>26360.38</v>
      </c>
      <c r="SQ1321" s="25">
        <f t="shared" si="2795"/>
        <v>27201.42</v>
      </c>
      <c r="SR1321" s="25">
        <f t="shared" si="2795"/>
        <v>28361.71</v>
      </c>
      <c r="SS1321" s="25">
        <f t="shared" si="2796"/>
        <v>0</v>
      </c>
      <c r="ST1321" s="25">
        <f t="shared" si="2796"/>
        <v>0</v>
      </c>
      <c r="SU1321" s="25">
        <f t="shared" si="2796"/>
        <v>0</v>
      </c>
      <c r="SV1321" s="30"/>
      <c r="SW1321" s="30"/>
      <c r="SX1321" s="30"/>
      <c r="SY1321" s="25">
        <f t="shared" si="2797"/>
        <v>0</v>
      </c>
      <c r="SZ1321" s="25">
        <f t="shared" si="2798"/>
        <v>0</v>
      </c>
      <c r="TA1321" s="25">
        <f t="shared" si="2799"/>
        <v>0</v>
      </c>
      <c r="TB1321" s="25">
        <f t="shared" si="2800"/>
        <v>0</v>
      </c>
      <c r="TC1321" s="25">
        <f t="shared" si="2801"/>
        <v>0</v>
      </c>
      <c r="TD1321" s="25">
        <f t="shared" si="2802"/>
        <v>0</v>
      </c>
      <c r="TE1321" s="157">
        <f t="shared" si="3006"/>
        <v>0</v>
      </c>
      <c r="TF1321" s="157">
        <f t="shared" si="3007"/>
        <v>0</v>
      </c>
      <c r="TG1321" s="157">
        <f t="shared" si="3008"/>
        <v>0</v>
      </c>
      <c r="TH1321" s="157">
        <f t="shared" si="3009"/>
        <v>0</v>
      </c>
      <c r="TI1321" s="157">
        <f t="shared" si="3010"/>
        <v>0</v>
      </c>
      <c r="TJ1321" s="157">
        <f t="shared" si="3011"/>
        <v>0</v>
      </c>
      <c r="TK1321" s="25">
        <f t="shared" si="2803"/>
        <v>0</v>
      </c>
      <c r="TL1321" s="25">
        <f t="shared" si="2803"/>
        <v>0</v>
      </c>
      <c r="TM1321" s="25">
        <f t="shared" si="2803"/>
        <v>0</v>
      </c>
      <c r="TN1321" s="25">
        <f t="shared" si="2804"/>
        <v>0</v>
      </c>
      <c r="TO1321" s="25">
        <f t="shared" si="2804"/>
        <v>0</v>
      </c>
      <c r="TP1321" s="25">
        <f t="shared" si="2804"/>
        <v>0</v>
      </c>
      <c r="TQ1321" s="30">
        <f>99225</f>
        <v>99225</v>
      </c>
      <c r="TR1321" s="30">
        <f t="shared" ref="TR1321:TS1321" si="3055">99225</f>
        <v>99225</v>
      </c>
      <c r="TS1321" s="30">
        <f t="shared" si="3055"/>
        <v>99225</v>
      </c>
      <c r="TT1321" s="25">
        <f t="shared" si="2805"/>
        <v>340341.75</v>
      </c>
      <c r="TU1321" s="25">
        <f t="shared" si="2806"/>
        <v>351256.5</v>
      </c>
      <c r="TV1321" s="25">
        <f t="shared" si="2807"/>
        <v>366140.25</v>
      </c>
      <c r="TW1321" s="25">
        <f t="shared" si="2808"/>
        <v>0</v>
      </c>
      <c r="TX1321" s="25">
        <f t="shared" si="2809"/>
        <v>0</v>
      </c>
      <c r="TY1321" s="25">
        <f t="shared" si="2810"/>
        <v>0</v>
      </c>
      <c r="TZ1321" s="157">
        <f t="shared" si="3012"/>
        <v>1.4710983029</v>
      </c>
      <c r="UA1321" s="157">
        <f t="shared" si="3013"/>
        <v>1.5178247905</v>
      </c>
      <c r="UB1321" s="157">
        <f t="shared" si="3014"/>
        <v>1.5796517771</v>
      </c>
      <c r="UC1321" s="157">
        <f t="shared" si="3015"/>
        <v>0</v>
      </c>
      <c r="UD1321" s="157">
        <f t="shared" si="3016"/>
        <v>0</v>
      </c>
      <c r="UE1321" s="157">
        <f t="shared" si="3017"/>
        <v>0</v>
      </c>
      <c r="UF1321" s="25">
        <f t="shared" si="2811"/>
        <v>145969.73000000001</v>
      </c>
      <c r="UG1321" s="25">
        <f t="shared" si="2811"/>
        <v>150606.16</v>
      </c>
      <c r="UH1321" s="25">
        <f t="shared" si="2811"/>
        <v>156740.95000000001</v>
      </c>
      <c r="UI1321" s="25">
        <f t="shared" si="2812"/>
        <v>0</v>
      </c>
      <c r="UJ1321" s="25">
        <f t="shared" si="2812"/>
        <v>0</v>
      </c>
      <c r="UK1321" s="25">
        <f t="shared" si="2812"/>
        <v>0</v>
      </c>
      <c r="UL1321" s="30">
        <v>40576</v>
      </c>
      <c r="UM1321" s="30">
        <v>40576</v>
      </c>
      <c r="UN1321" s="30">
        <v>40576</v>
      </c>
      <c r="UO1321" s="25">
        <f t="shared" si="2813"/>
        <v>139175.67999999999</v>
      </c>
      <c r="UP1321" s="25">
        <f t="shared" si="2814"/>
        <v>143639.04000000001</v>
      </c>
      <c r="UQ1321" s="25">
        <f t="shared" si="2815"/>
        <v>149725.44</v>
      </c>
      <c r="UR1321" s="25">
        <f t="shared" si="2816"/>
        <v>0</v>
      </c>
      <c r="US1321" s="25">
        <f t="shared" si="2817"/>
        <v>0</v>
      </c>
      <c r="UT1321" s="25">
        <f t="shared" si="2818"/>
        <v>0</v>
      </c>
      <c r="UU1321" s="157">
        <f t="shared" si="3018"/>
        <v>1.735860798</v>
      </c>
      <c r="UV1321" s="157">
        <f t="shared" si="3019"/>
        <v>1.7911957985</v>
      </c>
      <c r="UW1321" s="157">
        <f t="shared" si="3020"/>
        <v>1.86573352</v>
      </c>
      <c r="UX1321" s="157">
        <f t="shared" si="3021"/>
        <v>0</v>
      </c>
      <c r="UY1321" s="157">
        <f t="shared" si="3022"/>
        <v>0</v>
      </c>
      <c r="UZ1321" s="157">
        <f t="shared" si="3023"/>
        <v>0</v>
      </c>
      <c r="VA1321" s="25">
        <f t="shared" si="2819"/>
        <v>70434.289999999994</v>
      </c>
      <c r="VB1321" s="25">
        <f t="shared" si="2819"/>
        <v>72679.56</v>
      </c>
      <c r="VC1321" s="25">
        <f t="shared" si="2819"/>
        <v>75704</v>
      </c>
      <c r="VD1321" s="25">
        <f t="shared" si="2820"/>
        <v>0</v>
      </c>
      <c r="VE1321" s="25">
        <f t="shared" si="2820"/>
        <v>0</v>
      </c>
      <c r="VF1321" s="25">
        <f t="shared" si="2820"/>
        <v>0</v>
      </c>
      <c r="VG1321" s="30"/>
      <c r="VH1321" s="30"/>
      <c r="VI1321" s="30"/>
      <c r="VJ1321" s="25">
        <f t="shared" si="2821"/>
        <v>0</v>
      </c>
      <c r="VK1321" s="25">
        <f t="shared" si="2822"/>
        <v>0</v>
      </c>
      <c r="VL1321" s="25">
        <f t="shared" si="2823"/>
        <v>0</v>
      </c>
      <c r="VM1321" s="25">
        <f t="shared" si="2824"/>
        <v>0</v>
      </c>
      <c r="VN1321" s="25">
        <f t="shared" si="2825"/>
        <v>0</v>
      </c>
      <c r="VO1321" s="25">
        <f t="shared" si="2826"/>
        <v>0</v>
      </c>
      <c r="VP1321" s="157">
        <f t="shared" si="3024"/>
        <v>1.6644021738999999</v>
      </c>
      <c r="VQ1321" s="157">
        <f t="shared" si="3025"/>
        <v>1.7198380566</v>
      </c>
      <c r="VR1321" s="157">
        <f t="shared" si="3026"/>
        <v>1.7896508552999999</v>
      </c>
      <c r="VS1321" s="157">
        <f t="shared" si="3027"/>
        <v>0</v>
      </c>
      <c r="VT1321" s="157">
        <f t="shared" si="3028"/>
        <v>0</v>
      </c>
      <c r="VU1321" s="157">
        <f t="shared" si="3029"/>
        <v>0</v>
      </c>
      <c r="VV1321" s="25">
        <f t="shared" si="2827"/>
        <v>0</v>
      </c>
      <c r="VW1321" s="25">
        <f t="shared" si="2827"/>
        <v>0</v>
      </c>
      <c r="VX1321" s="25">
        <f t="shared" si="2827"/>
        <v>0</v>
      </c>
      <c r="VY1321" s="25">
        <f t="shared" si="2828"/>
        <v>0</v>
      </c>
      <c r="VZ1321" s="25">
        <f t="shared" si="2828"/>
        <v>0</v>
      </c>
      <c r="WA1321" s="25">
        <f t="shared" si="2828"/>
        <v>0</v>
      </c>
      <c r="WB1321" s="30"/>
      <c r="WC1321" s="30"/>
      <c r="WD1321" s="30"/>
      <c r="WE1321" s="25">
        <f t="shared" si="2829"/>
        <v>0</v>
      </c>
      <c r="WF1321" s="25">
        <f t="shared" si="2830"/>
        <v>0</v>
      </c>
      <c r="WG1321" s="25">
        <f t="shared" si="2831"/>
        <v>0</v>
      </c>
      <c r="WH1321" s="25">
        <f t="shared" si="2832"/>
        <v>0</v>
      </c>
      <c r="WI1321" s="25">
        <f t="shared" si="2833"/>
        <v>0</v>
      </c>
      <c r="WJ1321" s="25">
        <f t="shared" si="2834"/>
        <v>0</v>
      </c>
      <c r="WK1321" s="157">
        <f t="shared" si="3030"/>
        <v>0</v>
      </c>
      <c r="WL1321" s="157">
        <f t="shared" si="3031"/>
        <v>0</v>
      </c>
      <c r="WM1321" s="157">
        <f t="shared" si="3032"/>
        <v>0</v>
      </c>
      <c r="WN1321" s="157">
        <f t="shared" si="3033"/>
        <v>0</v>
      </c>
      <c r="WO1321" s="157">
        <f t="shared" si="3034"/>
        <v>0</v>
      </c>
      <c r="WP1321" s="157">
        <f t="shared" si="3035"/>
        <v>0</v>
      </c>
      <c r="WQ1321" s="25">
        <f t="shared" si="2835"/>
        <v>0</v>
      </c>
      <c r="WR1321" s="25">
        <f t="shared" si="2835"/>
        <v>0</v>
      </c>
      <c r="WS1321" s="25">
        <f t="shared" si="2835"/>
        <v>0</v>
      </c>
      <c r="WT1321" s="25">
        <f t="shared" si="2836"/>
        <v>0</v>
      </c>
      <c r="WU1321" s="25">
        <f t="shared" si="2836"/>
        <v>0</v>
      </c>
      <c r="WV1321" s="25">
        <f t="shared" si="2836"/>
        <v>0</v>
      </c>
      <c r="WW1321" s="30"/>
      <c r="WX1321" s="30"/>
      <c r="WY1321" s="30"/>
      <c r="WZ1321" s="25">
        <f t="shared" si="2837"/>
        <v>0</v>
      </c>
      <c r="XA1321" s="25">
        <f t="shared" si="2838"/>
        <v>0</v>
      </c>
      <c r="XB1321" s="25">
        <f t="shared" si="2839"/>
        <v>0</v>
      </c>
      <c r="XC1321" s="25">
        <f t="shared" si="2840"/>
        <v>0</v>
      </c>
      <c r="XD1321" s="25">
        <f t="shared" si="2841"/>
        <v>0</v>
      </c>
      <c r="XE1321" s="25">
        <f t="shared" si="2842"/>
        <v>0</v>
      </c>
      <c r="XF1321" s="157">
        <f t="shared" si="3036"/>
        <v>0</v>
      </c>
      <c r="XG1321" s="157">
        <f t="shared" si="3037"/>
        <v>0</v>
      </c>
      <c r="XH1321" s="157">
        <f t="shared" si="3038"/>
        <v>0</v>
      </c>
      <c r="XI1321" s="157">
        <f t="shared" si="3039"/>
        <v>0</v>
      </c>
      <c r="XJ1321" s="157">
        <f t="shared" si="3040"/>
        <v>0</v>
      </c>
      <c r="XK1321" s="157">
        <f t="shared" si="3041"/>
        <v>0</v>
      </c>
      <c r="XL1321" s="25">
        <f t="shared" si="2843"/>
        <v>0</v>
      </c>
      <c r="XM1321" s="25">
        <f t="shared" si="2843"/>
        <v>0</v>
      </c>
      <c r="XN1321" s="25">
        <f t="shared" si="2843"/>
        <v>0</v>
      </c>
      <c r="XO1321" s="25">
        <f t="shared" si="2844"/>
        <v>0</v>
      </c>
      <c r="XP1321" s="25">
        <f t="shared" si="2844"/>
        <v>0</v>
      </c>
      <c r="XQ1321" s="25">
        <f t="shared" si="2844"/>
        <v>0</v>
      </c>
      <c r="XR1321" s="30"/>
      <c r="XS1321" s="30"/>
      <c r="XT1321" s="30"/>
      <c r="XU1321" s="25">
        <f t="shared" si="2845"/>
        <v>0</v>
      </c>
      <c r="XV1321" s="25">
        <f t="shared" si="2846"/>
        <v>0</v>
      </c>
      <c r="XW1321" s="25">
        <f t="shared" si="2847"/>
        <v>0</v>
      </c>
      <c r="XX1321" s="25">
        <f t="shared" si="2848"/>
        <v>0</v>
      </c>
      <c r="XY1321" s="25">
        <f t="shared" si="2849"/>
        <v>0</v>
      </c>
      <c r="XZ1321" s="25">
        <f t="shared" si="2850"/>
        <v>0</v>
      </c>
      <c r="YA1321" s="157">
        <f t="shared" si="3042"/>
        <v>0</v>
      </c>
      <c r="YB1321" s="157">
        <f t="shared" si="3043"/>
        <v>0</v>
      </c>
      <c r="YC1321" s="157">
        <f t="shared" si="3044"/>
        <v>0</v>
      </c>
      <c r="YD1321" s="157">
        <f t="shared" si="3045"/>
        <v>0</v>
      </c>
      <c r="YE1321" s="157">
        <f t="shared" si="3046"/>
        <v>0</v>
      </c>
      <c r="YF1321" s="157">
        <f t="shared" si="3047"/>
        <v>0</v>
      </c>
      <c r="YG1321" s="25">
        <f t="shared" si="2851"/>
        <v>0</v>
      </c>
      <c r="YH1321" s="25">
        <f t="shared" si="2851"/>
        <v>0</v>
      </c>
      <c r="YI1321" s="25">
        <f t="shared" si="2851"/>
        <v>0</v>
      </c>
      <c r="YJ1321" s="25">
        <f t="shared" si="2852"/>
        <v>0</v>
      </c>
      <c r="YK1321" s="25">
        <f t="shared" si="2852"/>
        <v>0</v>
      </c>
      <c r="YL1321" s="25">
        <f t="shared" si="2852"/>
        <v>0</v>
      </c>
      <c r="YM1321" s="59">
        <f t="shared" si="2853"/>
        <v>602470</v>
      </c>
      <c r="YN1321" s="59">
        <f t="shared" si="2853"/>
        <v>602470</v>
      </c>
      <c r="YO1321" s="59">
        <f t="shared" si="2853"/>
        <v>602470</v>
      </c>
      <c r="YP1321" s="25">
        <f t="shared" si="2854"/>
        <v>2066472.1</v>
      </c>
      <c r="YQ1321" s="25">
        <f t="shared" si="2855"/>
        <v>2132743.7999999998</v>
      </c>
      <c r="YR1321" s="25">
        <f t="shared" si="2856"/>
        <v>2223114.2999999998</v>
      </c>
      <c r="YS1321" s="25">
        <f t="shared" si="2857"/>
        <v>0</v>
      </c>
      <c r="YT1321" s="25">
        <f t="shared" si="2858"/>
        <v>0</v>
      </c>
      <c r="YU1321" s="25">
        <f t="shared" si="2859"/>
        <v>0</v>
      </c>
      <c r="YV1321" s="157">
        <f t="shared" si="3048"/>
        <v>3.4320522156000002</v>
      </c>
      <c r="YW1321" s="157">
        <f t="shared" si="3049"/>
        <v>3.541869149</v>
      </c>
      <c r="YX1321" s="157">
        <f t="shared" si="3050"/>
        <v>3.6884311463000001</v>
      </c>
      <c r="YY1321" s="157">
        <f t="shared" si="3051"/>
        <v>0</v>
      </c>
      <c r="YZ1321" s="157">
        <f t="shared" si="3052"/>
        <v>0</v>
      </c>
      <c r="ZA1321" s="157">
        <f t="shared" si="3053"/>
        <v>0</v>
      </c>
      <c r="ZB1321" s="25">
        <f t="shared" si="2860"/>
        <v>2067708.5</v>
      </c>
      <c r="ZC1321" s="25">
        <f t="shared" si="2860"/>
        <v>2133869.91</v>
      </c>
      <c r="ZD1321" s="25">
        <f t="shared" si="2860"/>
        <v>2222169.11</v>
      </c>
      <c r="ZE1321" s="25">
        <f t="shared" si="2861"/>
        <v>0</v>
      </c>
      <c r="ZF1321" s="25">
        <f t="shared" si="2861"/>
        <v>0</v>
      </c>
      <c r="ZG1321" s="25">
        <f t="shared" si="2861"/>
        <v>0</v>
      </c>
    </row>
    <row r="1322" spans="1:683">
      <c r="A1322" s="8" t="s">
        <v>112</v>
      </c>
      <c r="B1322" s="87" t="s">
        <v>165</v>
      </c>
      <c r="C1322" s="5"/>
      <c r="D1322" s="160"/>
      <c r="E1322" s="76"/>
      <c r="F1322" s="38">
        <f t="shared" si="3054"/>
        <v>12.16</v>
      </c>
      <c r="G1322" s="38">
        <f t="shared" si="3054"/>
        <v>12.55</v>
      </c>
      <c r="H1322" s="38">
        <f t="shared" si="3054"/>
        <v>13.06</v>
      </c>
      <c r="I1322" s="25"/>
      <c r="J1322" s="25"/>
      <c r="K1322" s="25"/>
      <c r="L1322" s="30">
        <v>1750</v>
      </c>
      <c r="M1322" s="30">
        <v>1750</v>
      </c>
      <c r="N1322" s="30">
        <v>1750</v>
      </c>
      <c r="O1322" s="25">
        <f t="shared" si="2605"/>
        <v>21280</v>
      </c>
      <c r="P1322" s="25">
        <f t="shared" si="2606"/>
        <v>21962.5</v>
      </c>
      <c r="Q1322" s="25">
        <f t="shared" si="2607"/>
        <v>22855</v>
      </c>
      <c r="R1322" s="25">
        <f t="shared" si="2608"/>
        <v>0</v>
      </c>
      <c r="S1322" s="25">
        <f t="shared" si="2609"/>
        <v>0</v>
      </c>
      <c r="T1322" s="25">
        <f t="shared" si="2610"/>
        <v>0</v>
      </c>
      <c r="U1322" s="157">
        <f t="shared" si="2862"/>
        <v>56.979566032000001</v>
      </c>
      <c r="V1322" s="157">
        <f t="shared" si="2863"/>
        <v>58.803408312099997</v>
      </c>
      <c r="W1322" s="157">
        <f t="shared" si="2864"/>
        <v>61.173052894100003</v>
      </c>
      <c r="X1322" s="157">
        <f t="shared" si="2865"/>
        <v>0</v>
      </c>
      <c r="Y1322" s="157">
        <f t="shared" si="2866"/>
        <v>0</v>
      </c>
      <c r="Z1322" s="157">
        <f t="shared" si="2867"/>
        <v>0</v>
      </c>
      <c r="AA1322" s="25">
        <f t="shared" si="2611"/>
        <v>99714.240000000005</v>
      </c>
      <c r="AB1322" s="25">
        <f t="shared" si="2611"/>
        <v>102905.96</v>
      </c>
      <c r="AC1322" s="25">
        <f t="shared" si="2611"/>
        <v>107052.84</v>
      </c>
      <c r="AD1322" s="25">
        <f t="shared" si="2612"/>
        <v>0</v>
      </c>
      <c r="AE1322" s="25">
        <f t="shared" si="2612"/>
        <v>0</v>
      </c>
      <c r="AF1322" s="25">
        <f t="shared" si="2612"/>
        <v>0</v>
      </c>
      <c r="AG1322" s="30">
        <v>2100</v>
      </c>
      <c r="AH1322" s="30">
        <v>2100</v>
      </c>
      <c r="AI1322" s="30">
        <v>2100</v>
      </c>
      <c r="AJ1322" s="25">
        <f t="shared" si="2613"/>
        <v>25536</v>
      </c>
      <c r="AK1322" s="25">
        <f t="shared" si="2614"/>
        <v>26355</v>
      </c>
      <c r="AL1322" s="25">
        <f t="shared" si="2615"/>
        <v>27426</v>
      </c>
      <c r="AM1322" s="25">
        <f t="shared" si="2616"/>
        <v>0</v>
      </c>
      <c r="AN1322" s="25">
        <f t="shared" si="2617"/>
        <v>0</v>
      </c>
      <c r="AO1322" s="25">
        <f t="shared" si="2618"/>
        <v>0</v>
      </c>
      <c r="AP1322" s="157">
        <f t="shared" si="2868"/>
        <v>22.706823716700001</v>
      </c>
      <c r="AQ1322" s="157">
        <f t="shared" si="2869"/>
        <v>23.431302116299999</v>
      </c>
      <c r="AR1322" s="157">
        <f t="shared" si="2870"/>
        <v>24.380328911300001</v>
      </c>
      <c r="AS1322" s="157">
        <f t="shared" si="2871"/>
        <v>0</v>
      </c>
      <c r="AT1322" s="157">
        <f t="shared" si="2872"/>
        <v>0</v>
      </c>
      <c r="AU1322" s="157">
        <f t="shared" si="2873"/>
        <v>0</v>
      </c>
      <c r="AV1322" s="25">
        <f t="shared" si="2619"/>
        <v>47684.33</v>
      </c>
      <c r="AW1322" s="25">
        <f t="shared" si="2619"/>
        <v>49205.73</v>
      </c>
      <c r="AX1322" s="25">
        <f t="shared" si="2619"/>
        <v>51198.69</v>
      </c>
      <c r="AY1322" s="25">
        <f t="shared" si="2620"/>
        <v>0</v>
      </c>
      <c r="AZ1322" s="25">
        <f t="shared" si="2620"/>
        <v>0</v>
      </c>
      <c r="BA1322" s="25">
        <f t="shared" si="2620"/>
        <v>0</v>
      </c>
      <c r="BB1322" s="30"/>
      <c r="BC1322" s="30"/>
      <c r="BD1322" s="30"/>
      <c r="BE1322" s="25">
        <f t="shared" si="2621"/>
        <v>0</v>
      </c>
      <c r="BF1322" s="25">
        <f t="shared" si="2622"/>
        <v>0</v>
      </c>
      <c r="BG1322" s="25">
        <f t="shared" si="2623"/>
        <v>0</v>
      </c>
      <c r="BH1322" s="25">
        <f t="shared" si="2624"/>
        <v>0</v>
      </c>
      <c r="BI1322" s="25">
        <f t="shared" si="2625"/>
        <v>0</v>
      </c>
      <c r="BJ1322" s="25">
        <f t="shared" si="2626"/>
        <v>0</v>
      </c>
      <c r="BK1322" s="157">
        <f t="shared" si="2874"/>
        <v>8.6355278512999991</v>
      </c>
      <c r="BL1322" s="157">
        <f t="shared" si="2875"/>
        <v>8.9149743574000002</v>
      </c>
      <c r="BM1322" s="157">
        <f t="shared" si="2876"/>
        <v>9.2641589379999996</v>
      </c>
      <c r="BN1322" s="157">
        <f t="shared" si="2877"/>
        <v>0</v>
      </c>
      <c r="BO1322" s="157">
        <f t="shared" si="2878"/>
        <v>0</v>
      </c>
      <c r="BP1322" s="157">
        <f t="shared" si="2879"/>
        <v>0</v>
      </c>
      <c r="BQ1322" s="25">
        <f t="shared" si="2627"/>
        <v>0</v>
      </c>
      <c r="BR1322" s="25">
        <f t="shared" si="2627"/>
        <v>0</v>
      </c>
      <c r="BS1322" s="25">
        <f t="shared" si="2627"/>
        <v>0</v>
      </c>
      <c r="BT1322" s="25">
        <f t="shared" si="2628"/>
        <v>0</v>
      </c>
      <c r="BU1322" s="25">
        <f t="shared" si="2628"/>
        <v>0</v>
      </c>
      <c r="BV1322" s="25">
        <f t="shared" si="2628"/>
        <v>0</v>
      </c>
      <c r="BW1322" s="30"/>
      <c r="BX1322" s="30"/>
      <c r="BY1322" s="30"/>
      <c r="BZ1322" s="25">
        <f t="shared" si="2629"/>
        <v>0</v>
      </c>
      <c r="CA1322" s="25">
        <f t="shared" si="2630"/>
        <v>0</v>
      </c>
      <c r="CB1322" s="25">
        <f t="shared" si="2631"/>
        <v>0</v>
      </c>
      <c r="CC1322" s="25">
        <f t="shared" si="2632"/>
        <v>0</v>
      </c>
      <c r="CD1322" s="25">
        <f t="shared" si="2633"/>
        <v>0</v>
      </c>
      <c r="CE1322" s="25">
        <f t="shared" si="2634"/>
        <v>0</v>
      </c>
      <c r="CF1322" s="157">
        <f t="shared" si="2880"/>
        <v>52.171164050900003</v>
      </c>
      <c r="CG1322" s="157">
        <f t="shared" si="2881"/>
        <v>53.743895327399997</v>
      </c>
      <c r="CH1322" s="157">
        <f t="shared" si="2882"/>
        <v>55.902836134799998</v>
      </c>
      <c r="CI1322" s="157">
        <f t="shared" si="2883"/>
        <v>0</v>
      </c>
      <c r="CJ1322" s="157">
        <f t="shared" si="2884"/>
        <v>0</v>
      </c>
      <c r="CK1322" s="157">
        <f t="shared" si="2885"/>
        <v>0</v>
      </c>
      <c r="CL1322" s="25">
        <f t="shared" si="2635"/>
        <v>0</v>
      </c>
      <c r="CM1322" s="25">
        <f t="shared" si="2635"/>
        <v>0</v>
      </c>
      <c r="CN1322" s="25">
        <f t="shared" si="2635"/>
        <v>0</v>
      </c>
      <c r="CO1322" s="25">
        <f t="shared" si="2636"/>
        <v>0</v>
      </c>
      <c r="CP1322" s="25">
        <f t="shared" si="2636"/>
        <v>0</v>
      </c>
      <c r="CQ1322" s="25">
        <f t="shared" si="2636"/>
        <v>0</v>
      </c>
      <c r="CR1322" s="30">
        <v>18585</v>
      </c>
      <c r="CS1322" s="30">
        <v>18585</v>
      </c>
      <c r="CT1322" s="30">
        <v>18585</v>
      </c>
      <c r="CU1322" s="25">
        <f t="shared" si="2637"/>
        <v>225993.60000000001</v>
      </c>
      <c r="CV1322" s="25">
        <f t="shared" si="2638"/>
        <v>233241.75</v>
      </c>
      <c r="CW1322" s="25">
        <f t="shared" si="2639"/>
        <v>242720.1</v>
      </c>
      <c r="CX1322" s="25">
        <f t="shared" si="2640"/>
        <v>0</v>
      </c>
      <c r="CY1322" s="25">
        <f t="shared" si="2641"/>
        <v>0</v>
      </c>
      <c r="CZ1322" s="25">
        <f t="shared" si="2642"/>
        <v>0</v>
      </c>
      <c r="DA1322" s="157">
        <f t="shared" si="2886"/>
        <v>10.367176001300001</v>
      </c>
      <c r="DB1322" s="157">
        <f t="shared" si="2887"/>
        <v>10.699481818900001</v>
      </c>
      <c r="DC1322" s="157">
        <f t="shared" si="2888"/>
        <v>11.125960064299999</v>
      </c>
      <c r="DD1322" s="157">
        <f t="shared" si="2889"/>
        <v>0</v>
      </c>
      <c r="DE1322" s="157">
        <f t="shared" si="2890"/>
        <v>0</v>
      </c>
      <c r="DF1322" s="157">
        <f t="shared" si="2891"/>
        <v>0</v>
      </c>
      <c r="DG1322" s="25">
        <f t="shared" si="2643"/>
        <v>192673.97</v>
      </c>
      <c r="DH1322" s="25">
        <f t="shared" si="2643"/>
        <v>198849.87</v>
      </c>
      <c r="DI1322" s="25">
        <f t="shared" si="2643"/>
        <v>206775.97</v>
      </c>
      <c r="DJ1322" s="25">
        <f t="shared" si="2644"/>
        <v>0</v>
      </c>
      <c r="DK1322" s="25">
        <f t="shared" si="2644"/>
        <v>0</v>
      </c>
      <c r="DL1322" s="25">
        <f t="shared" si="2644"/>
        <v>0</v>
      </c>
      <c r="DM1322" s="30"/>
      <c r="DN1322" s="30"/>
      <c r="DO1322" s="30"/>
      <c r="DP1322" s="25">
        <f t="shared" si="2645"/>
        <v>0</v>
      </c>
      <c r="DQ1322" s="25">
        <f t="shared" si="2646"/>
        <v>0</v>
      </c>
      <c r="DR1322" s="25">
        <f t="shared" si="2647"/>
        <v>0</v>
      </c>
      <c r="DS1322" s="25">
        <f t="shared" si="2648"/>
        <v>0</v>
      </c>
      <c r="DT1322" s="25">
        <f t="shared" si="2649"/>
        <v>0</v>
      </c>
      <c r="DU1322" s="25">
        <f t="shared" si="2650"/>
        <v>0</v>
      </c>
      <c r="DV1322" s="157">
        <f t="shared" si="2892"/>
        <v>0</v>
      </c>
      <c r="DW1322" s="157">
        <f t="shared" si="2893"/>
        <v>0</v>
      </c>
      <c r="DX1322" s="157">
        <f t="shared" si="2894"/>
        <v>0</v>
      </c>
      <c r="DY1322" s="157">
        <f t="shared" si="2895"/>
        <v>0</v>
      </c>
      <c r="DZ1322" s="157">
        <f t="shared" si="2896"/>
        <v>0</v>
      </c>
      <c r="EA1322" s="157">
        <f t="shared" si="2897"/>
        <v>0</v>
      </c>
      <c r="EB1322" s="25">
        <f t="shared" si="2651"/>
        <v>0</v>
      </c>
      <c r="EC1322" s="25">
        <f t="shared" si="2651"/>
        <v>0</v>
      </c>
      <c r="ED1322" s="25">
        <f t="shared" si="2651"/>
        <v>0</v>
      </c>
      <c r="EE1322" s="25">
        <f t="shared" si="2652"/>
        <v>0</v>
      </c>
      <c r="EF1322" s="25">
        <f t="shared" si="2652"/>
        <v>0</v>
      </c>
      <c r="EG1322" s="25">
        <f t="shared" si="2652"/>
        <v>0</v>
      </c>
      <c r="EH1322" s="30"/>
      <c r="EI1322" s="30"/>
      <c r="EJ1322" s="30"/>
      <c r="EK1322" s="25">
        <f t="shared" si="2653"/>
        <v>0</v>
      </c>
      <c r="EL1322" s="25">
        <f t="shared" si="2654"/>
        <v>0</v>
      </c>
      <c r="EM1322" s="25">
        <f t="shared" si="2655"/>
        <v>0</v>
      </c>
      <c r="EN1322" s="25">
        <f t="shared" si="2656"/>
        <v>0</v>
      </c>
      <c r="EO1322" s="25">
        <f t="shared" si="2657"/>
        <v>0</v>
      </c>
      <c r="EP1322" s="25">
        <f t="shared" si="2658"/>
        <v>0</v>
      </c>
      <c r="EQ1322" s="157">
        <f t="shared" si="2898"/>
        <v>0</v>
      </c>
      <c r="ER1322" s="157">
        <f t="shared" si="2899"/>
        <v>0</v>
      </c>
      <c r="ES1322" s="157">
        <f t="shared" si="2900"/>
        <v>0</v>
      </c>
      <c r="ET1322" s="157">
        <f t="shared" si="2901"/>
        <v>0</v>
      </c>
      <c r="EU1322" s="157">
        <f t="shared" si="2902"/>
        <v>0</v>
      </c>
      <c r="EV1322" s="157">
        <f t="shared" si="2903"/>
        <v>0</v>
      </c>
      <c r="EW1322" s="25">
        <f t="shared" si="2659"/>
        <v>0</v>
      </c>
      <c r="EX1322" s="25">
        <f t="shared" si="2659"/>
        <v>0</v>
      </c>
      <c r="EY1322" s="25">
        <f t="shared" si="2659"/>
        <v>0</v>
      </c>
      <c r="EZ1322" s="25">
        <f t="shared" si="2660"/>
        <v>0</v>
      </c>
      <c r="FA1322" s="25">
        <f t="shared" si="2660"/>
        <v>0</v>
      </c>
      <c r="FB1322" s="25">
        <f t="shared" si="2660"/>
        <v>0</v>
      </c>
      <c r="FC1322" s="30">
        <v>2100</v>
      </c>
      <c r="FD1322" s="30">
        <v>2100</v>
      </c>
      <c r="FE1322" s="30">
        <v>2100</v>
      </c>
      <c r="FF1322" s="25">
        <f t="shared" si="2661"/>
        <v>25536</v>
      </c>
      <c r="FG1322" s="25">
        <f t="shared" si="2662"/>
        <v>26355</v>
      </c>
      <c r="FH1322" s="25">
        <f t="shared" si="2663"/>
        <v>27426</v>
      </c>
      <c r="FI1322" s="25">
        <f t="shared" si="2664"/>
        <v>0</v>
      </c>
      <c r="FJ1322" s="25">
        <f t="shared" si="2665"/>
        <v>0</v>
      </c>
      <c r="FK1322" s="25">
        <f t="shared" si="2666"/>
        <v>0</v>
      </c>
      <c r="FL1322" s="157">
        <f t="shared" si="2904"/>
        <v>7.2712119798000003</v>
      </c>
      <c r="FM1322" s="157">
        <f t="shared" si="2905"/>
        <v>7.5030681919999997</v>
      </c>
      <c r="FN1322" s="157">
        <f t="shared" si="2906"/>
        <v>7.8077611508000002</v>
      </c>
      <c r="FO1322" s="157">
        <f t="shared" si="2907"/>
        <v>0</v>
      </c>
      <c r="FP1322" s="157">
        <f t="shared" si="2908"/>
        <v>0</v>
      </c>
      <c r="FQ1322" s="157">
        <f t="shared" si="2909"/>
        <v>0</v>
      </c>
      <c r="FR1322" s="25">
        <f t="shared" si="2667"/>
        <v>15269.55</v>
      </c>
      <c r="FS1322" s="25">
        <f t="shared" si="2667"/>
        <v>15756.44</v>
      </c>
      <c r="FT1322" s="25">
        <f t="shared" si="2667"/>
        <v>16396.3</v>
      </c>
      <c r="FU1322" s="25">
        <f t="shared" si="2668"/>
        <v>0</v>
      </c>
      <c r="FV1322" s="25">
        <f t="shared" si="2668"/>
        <v>0</v>
      </c>
      <c r="FW1322" s="25">
        <f t="shared" si="2668"/>
        <v>0</v>
      </c>
      <c r="FX1322" s="30"/>
      <c r="FY1322" s="30"/>
      <c r="FZ1322" s="30"/>
      <c r="GA1322" s="25">
        <f t="shared" si="2669"/>
        <v>0</v>
      </c>
      <c r="GB1322" s="25">
        <f t="shared" si="2670"/>
        <v>0</v>
      </c>
      <c r="GC1322" s="25">
        <f t="shared" si="2671"/>
        <v>0</v>
      </c>
      <c r="GD1322" s="25">
        <f t="shared" si="2672"/>
        <v>0</v>
      </c>
      <c r="GE1322" s="25">
        <f t="shared" si="2673"/>
        <v>0</v>
      </c>
      <c r="GF1322" s="25">
        <f t="shared" si="2674"/>
        <v>0</v>
      </c>
      <c r="GG1322" s="157">
        <f t="shared" si="2910"/>
        <v>22.157422588900001</v>
      </c>
      <c r="GH1322" s="157">
        <f t="shared" si="2911"/>
        <v>22.863508160199999</v>
      </c>
      <c r="GI1322" s="157">
        <f t="shared" si="2912"/>
        <v>23.792603623200002</v>
      </c>
      <c r="GJ1322" s="157">
        <f t="shared" si="2913"/>
        <v>0</v>
      </c>
      <c r="GK1322" s="157">
        <f t="shared" si="2914"/>
        <v>0</v>
      </c>
      <c r="GL1322" s="157">
        <f t="shared" si="2915"/>
        <v>0</v>
      </c>
      <c r="GM1322" s="25">
        <f t="shared" si="2675"/>
        <v>0</v>
      </c>
      <c r="GN1322" s="25">
        <f t="shared" si="2675"/>
        <v>0</v>
      </c>
      <c r="GO1322" s="25">
        <f t="shared" si="2675"/>
        <v>0</v>
      </c>
      <c r="GP1322" s="25">
        <f t="shared" si="2676"/>
        <v>0</v>
      </c>
      <c r="GQ1322" s="25">
        <f t="shared" si="2676"/>
        <v>0</v>
      </c>
      <c r="GR1322" s="25">
        <f t="shared" si="2676"/>
        <v>0</v>
      </c>
      <c r="GS1322" s="30"/>
      <c r="GT1322" s="30"/>
      <c r="GU1322" s="30"/>
      <c r="GV1322" s="25">
        <f t="shared" si="2677"/>
        <v>0</v>
      </c>
      <c r="GW1322" s="25">
        <f t="shared" si="2678"/>
        <v>0</v>
      </c>
      <c r="GX1322" s="25">
        <f t="shared" si="2679"/>
        <v>0</v>
      </c>
      <c r="GY1322" s="25">
        <f t="shared" si="2680"/>
        <v>0</v>
      </c>
      <c r="GZ1322" s="25">
        <f t="shared" si="2681"/>
        <v>0</v>
      </c>
      <c r="HA1322" s="25">
        <f t="shared" si="2682"/>
        <v>0</v>
      </c>
      <c r="HB1322" s="157">
        <f t="shared" si="2916"/>
        <v>21.322446431700001</v>
      </c>
      <c r="HC1322" s="157">
        <f t="shared" si="2917"/>
        <v>22.0001689367</v>
      </c>
      <c r="HD1322" s="157">
        <f t="shared" si="2918"/>
        <v>22.857546707800001</v>
      </c>
      <c r="HE1322" s="157">
        <f t="shared" si="2919"/>
        <v>0</v>
      </c>
      <c r="HF1322" s="157">
        <f t="shared" si="2920"/>
        <v>0</v>
      </c>
      <c r="HG1322" s="157">
        <f t="shared" si="2921"/>
        <v>0</v>
      </c>
      <c r="HH1322" s="25">
        <f t="shared" si="2683"/>
        <v>0</v>
      </c>
      <c r="HI1322" s="25">
        <f t="shared" si="2683"/>
        <v>0</v>
      </c>
      <c r="HJ1322" s="25">
        <f t="shared" si="2683"/>
        <v>0</v>
      </c>
      <c r="HK1322" s="25">
        <f t="shared" si="2684"/>
        <v>0</v>
      </c>
      <c r="HL1322" s="25">
        <f t="shared" si="2684"/>
        <v>0</v>
      </c>
      <c r="HM1322" s="25">
        <f t="shared" si="2684"/>
        <v>0</v>
      </c>
      <c r="HN1322" s="30"/>
      <c r="HO1322" s="30"/>
      <c r="HP1322" s="30"/>
      <c r="HQ1322" s="25">
        <f t="shared" si="2685"/>
        <v>0</v>
      </c>
      <c r="HR1322" s="25">
        <f t="shared" si="2686"/>
        <v>0</v>
      </c>
      <c r="HS1322" s="25">
        <f t="shared" si="2687"/>
        <v>0</v>
      </c>
      <c r="HT1322" s="25">
        <f t="shared" si="2688"/>
        <v>0</v>
      </c>
      <c r="HU1322" s="25">
        <f t="shared" si="2689"/>
        <v>0</v>
      </c>
      <c r="HV1322" s="25">
        <f t="shared" si="2690"/>
        <v>0</v>
      </c>
      <c r="HW1322" s="157">
        <f t="shared" si="2922"/>
        <v>0</v>
      </c>
      <c r="HX1322" s="157">
        <f t="shared" si="2923"/>
        <v>0</v>
      </c>
      <c r="HY1322" s="157">
        <f t="shared" si="2924"/>
        <v>0</v>
      </c>
      <c r="HZ1322" s="157">
        <f t="shared" si="2925"/>
        <v>0</v>
      </c>
      <c r="IA1322" s="157">
        <f t="shared" si="2926"/>
        <v>0</v>
      </c>
      <c r="IB1322" s="157">
        <f t="shared" si="2927"/>
        <v>0</v>
      </c>
      <c r="IC1322" s="25">
        <f t="shared" si="2691"/>
        <v>0</v>
      </c>
      <c r="ID1322" s="25">
        <f t="shared" si="2691"/>
        <v>0</v>
      </c>
      <c r="IE1322" s="25">
        <f t="shared" si="2691"/>
        <v>0</v>
      </c>
      <c r="IF1322" s="25">
        <f t="shared" si="2692"/>
        <v>0</v>
      </c>
      <c r="IG1322" s="25">
        <f t="shared" si="2692"/>
        <v>0</v>
      </c>
      <c r="IH1322" s="25">
        <f t="shared" si="2692"/>
        <v>0</v>
      </c>
      <c r="II1322" s="30"/>
      <c r="IJ1322" s="30"/>
      <c r="IK1322" s="30"/>
      <c r="IL1322" s="25">
        <f t="shared" si="2693"/>
        <v>0</v>
      </c>
      <c r="IM1322" s="25">
        <f t="shared" si="2694"/>
        <v>0</v>
      </c>
      <c r="IN1322" s="25">
        <f t="shared" si="2695"/>
        <v>0</v>
      </c>
      <c r="IO1322" s="25">
        <f t="shared" si="2696"/>
        <v>0</v>
      </c>
      <c r="IP1322" s="25">
        <f t="shared" si="2697"/>
        <v>0</v>
      </c>
      <c r="IQ1322" s="25">
        <f t="shared" si="2698"/>
        <v>0</v>
      </c>
      <c r="IR1322" s="157">
        <f t="shared" si="2928"/>
        <v>12.815120783099999</v>
      </c>
      <c r="IS1322" s="157">
        <f t="shared" si="2929"/>
        <v>13.2189535636</v>
      </c>
      <c r="IT1322" s="157">
        <f t="shared" si="2930"/>
        <v>13.7465568355</v>
      </c>
      <c r="IU1322" s="157">
        <f t="shared" si="2931"/>
        <v>0</v>
      </c>
      <c r="IV1322" s="157">
        <f t="shared" si="2932"/>
        <v>0</v>
      </c>
      <c r="IW1322" s="157">
        <f t="shared" si="2933"/>
        <v>0</v>
      </c>
      <c r="IX1322" s="25">
        <f t="shared" si="2699"/>
        <v>0</v>
      </c>
      <c r="IY1322" s="25">
        <f t="shared" si="2699"/>
        <v>0</v>
      </c>
      <c r="IZ1322" s="25">
        <f t="shared" si="2699"/>
        <v>0</v>
      </c>
      <c r="JA1322" s="25">
        <f t="shared" si="2700"/>
        <v>0</v>
      </c>
      <c r="JB1322" s="25">
        <f t="shared" si="2700"/>
        <v>0</v>
      </c>
      <c r="JC1322" s="25">
        <f t="shared" si="2700"/>
        <v>0</v>
      </c>
      <c r="JD1322" s="30"/>
      <c r="JE1322" s="30"/>
      <c r="JF1322" s="30"/>
      <c r="JG1322" s="25">
        <f t="shared" si="2701"/>
        <v>0</v>
      </c>
      <c r="JH1322" s="25">
        <f t="shared" si="2702"/>
        <v>0</v>
      </c>
      <c r="JI1322" s="25">
        <f t="shared" si="2703"/>
        <v>0</v>
      </c>
      <c r="JJ1322" s="25">
        <f t="shared" si="2704"/>
        <v>0</v>
      </c>
      <c r="JK1322" s="25">
        <f t="shared" si="2705"/>
        <v>0</v>
      </c>
      <c r="JL1322" s="25">
        <f t="shared" si="2706"/>
        <v>0</v>
      </c>
      <c r="JM1322" s="157">
        <f t="shared" si="2934"/>
        <v>5.7023153929000001</v>
      </c>
      <c r="JN1322" s="157">
        <f t="shared" si="2935"/>
        <v>5.8857368708999998</v>
      </c>
      <c r="JO1322" s="157">
        <f t="shared" si="2936"/>
        <v>6.1089778215999999</v>
      </c>
      <c r="JP1322" s="157">
        <f t="shared" si="2937"/>
        <v>0</v>
      </c>
      <c r="JQ1322" s="157">
        <f t="shared" si="2938"/>
        <v>0</v>
      </c>
      <c r="JR1322" s="157">
        <f t="shared" si="2939"/>
        <v>0</v>
      </c>
      <c r="JS1322" s="25">
        <f t="shared" si="2707"/>
        <v>0</v>
      </c>
      <c r="JT1322" s="25">
        <f t="shared" si="2707"/>
        <v>0</v>
      </c>
      <c r="JU1322" s="25">
        <f t="shared" si="2707"/>
        <v>0</v>
      </c>
      <c r="JV1322" s="25">
        <f t="shared" si="2708"/>
        <v>0</v>
      </c>
      <c r="JW1322" s="25">
        <f t="shared" si="2708"/>
        <v>0</v>
      </c>
      <c r="JX1322" s="25">
        <f t="shared" si="2708"/>
        <v>0</v>
      </c>
      <c r="JY1322" s="30"/>
      <c r="JZ1322" s="30"/>
      <c r="KA1322" s="30"/>
      <c r="KB1322" s="25">
        <f t="shared" si="2709"/>
        <v>0</v>
      </c>
      <c r="KC1322" s="25">
        <f t="shared" si="2710"/>
        <v>0</v>
      </c>
      <c r="KD1322" s="25">
        <f t="shared" si="2711"/>
        <v>0</v>
      </c>
      <c r="KE1322" s="25">
        <f t="shared" si="2712"/>
        <v>0</v>
      </c>
      <c r="KF1322" s="25">
        <f t="shared" si="2713"/>
        <v>0</v>
      </c>
      <c r="KG1322" s="25">
        <f t="shared" si="2714"/>
        <v>0</v>
      </c>
      <c r="KH1322" s="157">
        <f t="shared" si="2940"/>
        <v>59.7522886374</v>
      </c>
      <c r="KI1322" s="157">
        <f t="shared" si="2941"/>
        <v>61.672772323799997</v>
      </c>
      <c r="KJ1322" s="157">
        <f t="shared" si="2942"/>
        <v>64.100531812200003</v>
      </c>
      <c r="KK1322" s="157">
        <f t="shared" si="2943"/>
        <v>0</v>
      </c>
      <c r="KL1322" s="157">
        <f t="shared" si="2944"/>
        <v>0</v>
      </c>
      <c r="KM1322" s="157">
        <f t="shared" si="2945"/>
        <v>0</v>
      </c>
      <c r="KN1322" s="25">
        <f t="shared" si="2715"/>
        <v>0</v>
      </c>
      <c r="KO1322" s="25">
        <f t="shared" si="2715"/>
        <v>0</v>
      </c>
      <c r="KP1322" s="25">
        <f t="shared" si="2715"/>
        <v>0</v>
      </c>
      <c r="KQ1322" s="25">
        <f t="shared" si="2716"/>
        <v>0</v>
      </c>
      <c r="KR1322" s="25">
        <f t="shared" si="2716"/>
        <v>0</v>
      </c>
      <c r="KS1322" s="25">
        <f t="shared" si="2716"/>
        <v>0</v>
      </c>
      <c r="KT1322" s="30"/>
      <c r="KU1322" s="30"/>
      <c r="KV1322" s="30"/>
      <c r="KW1322" s="25">
        <f t="shared" si="2717"/>
        <v>0</v>
      </c>
      <c r="KX1322" s="25">
        <f t="shared" si="2718"/>
        <v>0</v>
      </c>
      <c r="KY1322" s="25">
        <f t="shared" si="2719"/>
        <v>0</v>
      </c>
      <c r="KZ1322" s="25">
        <f t="shared" si="2720"/>
        <v>0</v>
      </c>
      <c r="LA1322" s="25">
        <f t="shared" si="2721"/>
        <v>0</v>
      </c>
      <c r="LB1322" s="25">
        <f t="shared" si="2722"/>
        <v>0</v>
      </c>
      <c r="LC1322" s="157">
        <f t="shared" si="2946"/>
        <v>0</v>
      </c>
      <c r="LD1322" s="157">
        <f t="shared" si="2947"/>
        <v>0</v>
      </c>
      <c r="LE1322" s="157">
        <f t="shared" si="2948"/>
        <v>0</v>
      </c>
      <c r="LF1322" s="157">
        <f t="shared" si="2949"/>
        <v>0</v>
      </c>
      <c r="LG1322" s="157">
        <f t="shared" si="2950"/>
        <v>0</v>
      </c>
      <c r="LH1322" s="157">
        <f t="shared" si="2951"/>
        <v>0</v>
      </c>
      <c r="LI1322" s="25">
        <f t="shared" si="2723"/>
        <v>0</v>
      </c>
      <c r="LJ1322" s="25">
        <f t="shared" si="2723"/>
        <v>0</v>
      </c>
      <c r="LK1322" s="25">
        <f t="shared" si="2723"/>
        <v>0</v>
      </c>
      <c r="LL1322" s="25">
        <f t="shared" si="2724"/>
        <v>0</v>
      </c>
      <c r="LM1322" s="25">
        <f t="shared" si="2724"/>
        <v>0</v>
      </c>
      <c r="LN1322" s="25">
        <f t="shared" si="2724"/>
        <v>0</v>
      </c>
      <c r="LO1322" s="30"/>
      <c r="LP1322" s="30"/>
      <c r="LQ1322" s="30"/>
      <c r="LR1322" s="25">
        <f t="shared" si="2725"/>
        <v>0</v>
      </c>
      <c r="LS1322" s="25">
        <f t="shared" si="2726"/>
        <v>0</v>
      </c>
      <c r="LT1322" s="25">
        <f t="shared" si="2727"/>
        <v>0</v>
      </c>
      <c r="LU1322" s="25">
        <f t="shared" si="2728"/>
        <v>0</v>
      </c>
      <c r="LV1322" s="25">
        <f t="shared" si="2729"/>
        <v>0</v>
      </c>
      <c r="LW1322" s="25">
        <f t="shared" si="2730"/>
        <v>0</v>
      </c>
      <c r="LX1322" s="157">
        <f t="shared" si="2952"/>
        <v>22.637032549400001</v>
      </c>
      <c r="LY1322" s="157">
        <f t="shared" si="2953"/>
        <v>23.374930154299999</v>
      </c>
      <c r="LZ1322" s="157">
        <f t="shared" si="2954"/>
        <v>24.264150484200002</v>
      </c>
      <c r="MA1322" s="157">
        <f t="shared" si="2955"/>
        <v>0</v>
      </c>
      <c r="MB1322" s="157">
        <f t="shared" si="2956"/>
        <v>0</v>
      </c>
      <c r="MC1322" s="157">
        <f t="shared" si="2957"/>
        <v>0</v>
      </c>
      <c r="MD1322" s="25">
        <f t="shared" si="2731"/>
        <v>0</v>
      </c>
      <c r="ME1322" s="25">
        <f t="shared" si="2731"/>
        <v>0</v>
      </c>
      <c r="MF1322" s="25">
        <f t="shared" si="2731"/>
        <v>0</v>
      </c>
      <c r="MG1322" s="25">
        <f t="shared" si="2732"/>
        <v>0</v>
      </c>
      <c r="MH1322" s="25">
        <f t="shared" si="2732"/>
        <v>0</v>
      </c>
      <c r="MI1322" s="25">
        <f t="shared" si="2732"/>
        <v>0</v>
      </c>
      <c r="MJ1322" s="30"/>
      <c r="MK1322" s="30"/>
      <c r="ML1322" s="30"/>
      <c r="MM1322" s="25">
        <f t="shared" si="2733"/>
        <v>0</v>
      </c>
      <c r="MN1322" s="25">
        <f t="shared" si="2734"/>
        <v>0</v>
      </c>
      <c r="MO1322" s="25">
        <f t="shared" si="2735"/>
        <v>0</v>
      </c>
      <c r="MP1322" s="25">
        <f t="shared" si="2736"/>
        <v>0</v>
      </c>
      <c r="MQ1322" s="25">
        <f t="shared" si="2737"/>
        <v>0</v>
      </c>
      <c r="MR1322" s="25">
        <f t="shared" si="2738"/>
        <v>0</v>
      </c>
      <c r="MS1322" s="157">
        <f t="shared" si="2958"/>
        <v>8.5485078390999991</v>
      </c>
      <c r="MT1322" s="157">
        <f t="shared" si="2959"/>
        <v>8.8216171588000005</v>
      </c>
      <c r="MU1322" s="157">
        <f t="shared" si="2960"/>
        <v>9.1621815840000007</v>
      </c>
      <c r="MV1322" s="157">
        <f t="shared" si="2961"/>
        <v>0</v>
      </c>
      <c r="MW1322" s="157">
        <f t="shared" si="2962"/>
        <v>0</v>
      </c>
      <c r="MX1322" s="157">
        <f t="shared" si="2963"/>
        <v>0</v>
      </c>
      <c r="MY1322" s="25">
        <f t="shared" si="2739"/>
        <v>0</v>
      </c>
      <c r="MZ1322" s="25">
        <f t="shared" si="2739"/>
        <v>0</v>
      </c>
      <c r="NA1322" s="25">
        <f t="shared" si="2739"/>
        <v>0</v>
      </c>
      <c r="NB1322" s="25">
        <f t="shared" si="2740"/>
        <v>0</v>
      </c>
      <c r="NC1322" s="25">
        <f t="shared" si="2740"/>
        <v>0</v>
      </c>
      <c r="ND1322" s="25">
        <f t="shared" si="2740"/>
        <v>0</v>
      </c>
      <c r="NE1322" s="30"/>
      <c r="NF1322" s="30"/>
      <c r="NG1322" s="30"/>
      <c r="NH1322" s="25">
        <f t="shared" si="2741"/>
        <v>0</v>
      </c>
      <c r="NI1322" s="25">
        <f t="shared" si="2742"/>
        <v>0</v>
      </c>
      <c r="NJ1322" s="25">
        <f t="shared" si="2743"/>
        <v>0</v>
      </c>
      <c r="NK1322" s="25">
        <f t="shared" si="2744"/>
        <v>0</v>
      </c>
      <c r="NL1322" s="25">
        <f t="shared" si="2745"/>
        <v>0</v>
      </c>
      <c r="NM1322" s="25">
        <f t="shared" si="2746"/>
        <v>0</v>
      </c>
      <c r="NN1322" s="157">
        <f t="shared" si="2964"/>
        <v>0</v>
      </c>
      <c r="NO1322" s="157">
        <f t="shared" si="2965"/>
        <v>0</v>
      </c>
      <c r="NP1322" s="157">
        <f t="shared" si="2966"/>
        <v>0</v>
      </c>
      <c r="NQ1322" s="157">
        <f t="shared" si="2967"/>
        <v>0</v>
      </c>
      <c r="NR1322" s="157">
        <f t="shared" si="2968"/>
        <v>0</v>
      </c>
      <c r="NS1322" s="157">
        <f t="shared" si="2969"/>
        <v>0</v>
      </c>
      <c r="NT1322" s="25">
        <f t="shared" si="2747"/>
        <v>0</v>
      </c>
      <c r="NU1322" s="25">
        <f t="shared" si="2747"/>
        <v>0</v>
      </c>
      <c r="NV1322" s="25">
        <f t="shared" si="2747"/>
        <v>0</v>
      </c>
      <c r="NW1322" s="25">
        <f t="shared" si="2748"/>
        <v>0</v>
      </c>
      <c r="NX1322" s="25">
        <f t="shared" si="2748"/>
        <v>0</v>
      </c>
      <c r="NY1322" s="25">
        <f t="shared" si="2748"/>
        <v>0</v>
      </c>
      <c r="NZ1322" s="30"/>
      <c r="OA1322" s="30"/>
      <c r="OB1322" s="30"/>
      <c r="OC1322" s="25">
        <f t="shared" si="2749"/>
        <v>0</v>
      </c>
      <c r="OD1322" s="25">
        <f t="shared" si="2750"/>
        <v>0</v>
      </c>
      <c r="OE1322" s="25">
        <f t="shared" si="2751"/>
        <v>0</v>
      </c>
      <c r="OF1322" s="25">
        <f t="shared" si="2752"/>
        <v>0</v>
      </c>
      <c r="OG1322" s="25">
        <f t="shared" si="2753"/>
        <v>0</v>
      </c>
      <c r="OH1322" s="25">
        <f t="shared" si="2754"/>
        <v>0</v>
      </c>
      <c r="OI1322" s="157">
        <f t="shared" si="2970"/>
        <v>41.991109105100001</v>
      </c>
      <c r="OJ1322" s="157">
        <f t="shared" si="2971"/>
        <v>43.335793290399998</v>
      </c>
      <c r="OK1322" s="157">
        <f t="shared" si="2972"/>
        <v>45.0365840503</v>
      </c>
      <c r="OL1322" s="157">
        <f t="shared" si="2973"/>
        <v>0</v>
      </c>
      <c r="OM1322" s="157">
        <f t="shared" si="2974"/>
        <v>0</v>
      </c>
      <c r="ON1322" s="157">
        <f t="shared" si="2975"/>
        <v>0</v>
      </c>
      <c r="OO1322" s="25">
        <f t="shared" si="2755"/>
        <v>0</v>
      </c>
      <c r="OP1322" s="25">
        <f t="shared" si="2755"/>
        <v>0</v>
      </c>
      <c r="OQ1322" s="25">
        <f t="shared" si="2755"/>
        <v>0</v>
      </c>
      <c r="OR1322" s="25">
        <f t="shared" si="2756"/>
        <v>0</v>
      </c>
      <c r="OS1322" s="25">
        <f t="shared" si="2756"/>
        <v>0</v>
      </c>
      <c r="OT1322" s="25">
        <f t="shared" si="2756"/>
        <v>0</v>
      </c>
      <c r="OU1322" s="30"/>
      <c r="OV1322" s="30"/>
      <c r="OW1322" s="30"/>
      <c r="OX1322" s="25">
        <f t="shared" si="2757"/>
        <v>0</v>
      </c>
      <c r="OY1322" s="25">
        <f t="shared" si="2758"/>
        <v>0</v>
      </c>
      <c r="OZ1322" s="25">
        <f t="shared" si="2759"/>
        <v>0</v>
      </c>
      <c r="PA1322" s="25">
        <f t="shared" si="2760"/>
        <v>0</v>
      </c>
      <c r="PB1322" s="25">
        <f t="shared" si="2761"/>
        <v>0</v>
      </c>
      <c r="PC1322" s="25">
        <f t="shared" si="2762"/>
        <v>0</v>
      </c>
      <c r="PD1322" s="157">
        <f t="shared" si="2976"/>
        <v>0</v>
      </c>
      <c r="PE1322" s="157">
        <f t="shared" si="2977"/>
        <v>0</v>
      </c>
      <c r="PF1322" s="157">
        <f t="shared" si="2978"/>
        <v>0</v>
      </c>
      <c r="PG1322" s="157">
        <f t="shared" si="2979"/>
        <v>0</v>
      </c>
      <c r="PH1322" s="157">
        <f t="shared" si="2980"/>
        <v>0</v>
      </c>
      <c r="PI1322" s="157">
        <f t="shared" si="2981"/>
        <v>0</v>
      </c>
      <c r="PJ1322" s="25">
        <f t="shared" si="2763"/>
        <v>0</v>
      </c>
      <c r="PK1322" s="25">
        <f t="shared" si="2763"/>
        <v>0</v>
      </c>
      <c r="PL1322" s="25">
        <f t="shared" si="2763"/>
        <v>0</v>
      </c>
      <c r="PM1322" s="25">
        <f t="shared" si="2764"/>
        <v>0</v>
      </c>
      <c r="PN1322" s="25">
        <f t="shared" si="2764"/>
        <v>0</v>
      </c>
      <c r="PO1322" s="25">
        <f t="shared" si="2764"/>
        <v>0</v>
      </c>
      <c r="PP1322" s="30"/>
      <c r="PQ1322" s="30"/>
      <c r="PR1322" s="30"/>
      <c r="PS1322" s="25">
        <f t="shared" si="2765"/>
        <v>0</v>
      </c>
      <c r="PT1322" s="25">
        <f t="shared" si="2766"/>
        <v>0</v>
      </c>
      <c r="PU1322" s="25">
        <f t="shared" si="2767"/>
        <v>0</v>
      </c>
      <c r="PV1322" s="25">
        <f t="shared" si="2768"/>
        <v>0</v>
      </c>
      <c r="PW1322" s="25">
        <f t="shared" si="2769"/>
        <v>0</v>
      </c>
      <c r="PX1322" s="25">
        <f t="shared" si="2770"/>
        <v>0</v>
      </c>
      <c r="PY1322" s="157">
        <f t="shared" si="2982"/>
        <v>9.0405397394999998</v>
      </c>
      <c r="PZ1322" s="157">
        <f t="shared" si="2983"/>
        <v>9.3306261806999995</v>
      </c>
      <c r="QA1322" s="157">
        <f t="shared" si="2984"/>
        <v>9.6945058205999999</v>
      </c>
      <c r="QB1322" s="157">
        <f t="shared" si="2985"/>
        <v>0</v>
      </c>
      <c r="QC1322" s="157">
        <f t="shared" si="2986"/>
        <v>0</v>
      </c>
      <c r="QD1322" s="157">
        <f t="shared" si="2987"/>
        <v>0</v>
      </c>
      <c r="QE1322" s="25">
        <f t="shared" si="2771"/>
        <v>0</v>
      </c>
      <c r="QF1322" s="25">
        <f t="shared" si="2771"/>
        <v>0</v>
      </c>
      <c r="QG1322" s="25">
        <f t="shared" si="2771"/>
        <v>0</v>
      </c>
      <c r="QH1322" s="25">
        <f t="shared" si="2772"/>
        <v>0</v>
      </c>
      <c r="QI1322" s="25">
        <f t="shared" si="2772"/>
        <v>0</v>
      </c>
      <c r="QJ1322" s="25">
        <f t="shared" si="2772"/>
        <v>0</v>
      </c>
      <c r="QK1322" s="30"/>
      <c r="QL1322" s="30"/>
      <c r="QM1322" s="30"/>
      <c r="QN1322" s="25">
        <f t="shared" si="2773"/>
        <v>0</v>
      </c>
      <c r="QO1322" s="25">
        <f t="shared" si="2774"/>
        <v>0</v>
      </c>
      <c r="QP1322" s="25">
        <f t="shared" si="2775"/>
        <v>0</v>
      </c>
      <c r="QQ1322" s="25">
        <f t="shared" si="2776"/>
        <v>0</v>
      </c>
      <c r="QR1322" s="25">
        <f t="shared" si="2777"/>
        <v>0</v>
      </c>
      <c r="QS1322" s="25">
        <f t="shared" si="2778"/>
        <v>0</v>
      </c>
      <c r="QT1322" s="157">
        <f t="shared" si="2988"/>
        <v>10.495050931</v>
      </c>
      <c r="QU1322" s="157">
        <f t="shared" si="2989"/>
        <v>10.8360040082</v>
      </c>
      <c r="QV1322" s="157">
        <f t="shared" si="2990"/>
        <v>11.2503138803</v>
      </c>
      <c r="QW1322" s="157">
        <f t="shared" si="2991"/>
        <v>0</v>
      </c>
      <c r="QX1322" s="157">
        <f t="shared" si="2992"/>
        <v>0</v>
      </c>
      <c r="QY1322" s="157">
        <f t="shared" si="2993"/>
        <v>0</v>
      </c>
      <c r="QZ1322" s="25">
        <f t="shared" si="2779"/>
        <v>0</v>
      </c>
      <c r="RA1322" s="25">
        <f t="shared" si="2779"/>
        <v>0</v>
      </c>
      <c r="RB1322" s="25">
        <f t="shared" si="2779"/>
        <v>0</v>
      </c>
      <c r="RC1322" s="25">
        <f t="shared" si="2780"/>
        <v>0</v>
      </c>
      <c r="RD1322" s="25">
        <f t="shared" si="2780"/>
        <v>0</v>
      </c>
      <c r="RE1322" s="25">
        <f t="shared" si="2780"/>
        <v>0</v>
      </c>
      <c r="RF1322" s="30"/>
      <c r="RG1322" s="30"/>
      <c r="RH1322" s="30"/>
      <c r="RI1322" s="25">
        <f t="shared" si="2781"/>
        <v>0</v>
      </c>
      <c r="RJ1322" s="25">
        <f t="shared" si="2782"/>
        <v>0</v>
      </c>
      <c r="RK1322" s="25">
        <f t="shared" si="2783"/>
        <v>0</v>
      </c>
      <c r="RL1322" s="25">
        <f t="shared" si="2784"/>
        <v>0</v>
      </c>
      <c r="RM1322" s="25">
        <f t="shared" si="2785"/>
        <v>0</v>
      </c>
      <c r="RN1322" s="25">
        <f t="shared" si="2786"/>
        <v>0</v>
      </c>
      <c r="RO1322" s="157">
        <f t="shared" si="2994"/>
        <v>22.497867906100002</v>
      </c>
      <c r="RP1322" s="157">
        <f t="shared" si="2995"/>
        <v>23.218747249100002</v>
      </c>
      <c r="RQ1322" s="157">
        <f t="shared" si="2996"/>
        <v>24.132847980200001</v>
      </c>
      <c r="RR1322" s="157">
        <f t="shared" si="2997"/>
        <v>0</v>
      </c>
      <c r="RS1322" s="157">
        <f t="shared" si="2998"/>
        <v>0</v>
      </c>
      <c r="RT1322" s="157">
        <f t="shared" si="2999"/>
        <v>0</v>
      </c>
      <c r="RU1322" s="25">
        <f t="shared" si="2787"/>
        <v>0</v>
      </c>
      <c r="RV1322" s="25">
        <f t="shared" si="2787"/>
        <v>0</v>
      </c>
      <c r="RW1322" s="25">
        <f t="shared" si="2787"/>
        <v>0</v>
      </c>
      <c r="RX1322" s="25">
        <f t="shared" si="2788"/>
        <v>0</v>
      </c>
      <c r="RY1322" s="25">
        <f t="shared" si="2788"/>
        <v>0</v>
      </c>
      <c r="RZ1322" s="25">
        <f t="shared" si="2788"/>
        <v>0</v>
      </c>
      <c r="SA1322" s="30"/>
      <c r="SB1322" s="30"/>
      <c r="SC1322" s="30"/>
      <c r="SD1322" s="25">
        <f t="shared" si="2789"/>
        <v>0</v>
      </c>
      <c r="SE1322" s="25">
        <f t="shared" si="2790"/>
        <v>0</v>
      </c>
      <c r="SF1322" s="25">
        <f t="shared" si="2791"/>
        <v>0</v>
      </c>
      <c r="SG1322" s="25">
        <f t="shared" si="2792"/>
        <v>0</v>
      </c>
      <c r="SH1322" s="25">
        <f t="shared" si="2793"/>
        <v>0</v>
      </c>
      <c r="SI1322" s="25">
        <f t="shared" si="2794"/>
        <v>0</v>
      </c>
      <c r="SJ1322" s="157">
        <f t="shared" si="3000"/>
        <v>22.8211313039</v>
      </c>
      <c r="SK1322" s="157">
        <f t="shared" si="3001"/>
        <v>23.549303498800001</v>
      </c>
      <c r="SL1322" s="157">
        <f t="shared" si="3002"/>
        <v>24.512933618600002</v>
      </c>
      <c r="SM1322" s="157">
        <f t="shared" si="3003"/>
        <v>0</v>
      </c>
      <c r="SN1322" s="157">
        <f t="shared" si="3004"/>
        <v>0</v>
      </c>
      <c r="SO1322" s="157">
        <f t="shared" si="3005"/>
        <v>0</v>
      </c>
      <c r="SP1322" s="25">
        <f t="shared" si="2795"/>
        <v>0</v>
      </c>
      <c r="SQ1322" s="25">
        <f t="shared" si="2795"/>
        <v>0</v>
      </c>
      <c r="SR1322" s="25">
        <f t="shared" si="2795"/>
        <v>0</v>
      </c>
      <c r="SS1322" s="25">
        <f t="shared" si="2796"/>
        <v>0</v>
      </c>
      <c r="ST1322" s="25">
        <f t="shared" si="2796"/>
        <v>0</v>
      </c>
      <c r="SU1322" s="25">
        <f t="shared" si="2796"/>
        <v>0</v>
      </c>
      <c r="SV1322" s="30"/>
      <c r="SW1322" s="30"/>
      <c r="SX1322" s="30"/>
      <c r="SY1322" s="25">
        <f t="shared" si="2797"/>
        <v>0</v>
      </c>
      <c r="SZ1322" s="25">
        <f t="shared" si="2798"/>
        <v>0</v>
      </c>
      <c r="TA1322" s="25">
        <f t="shared" si="2799"/>
        <v>0</v>
      </c>
      <c r="TB1322" s="25">
        <f t="shared" si="2800"/>
        <v>0</v>
      </c>
      <c r="TC1322" s="25">
        <f t="shared" si="2801"/>
        <v>0</v>
      </c>
      <c r="TD1322" s="25">
        <f t="shared" si="2802"/>
        <v>0</v>
      </c>
      <c r="TE1322" s="157">
        <f t="shared" si="3006"/>
        <v>0</v>
      </c>
      <c r="TF1322" s="157">
        <f t="shared" si="3007"/>
        <v>0</v>
      </c>
      <c r="TG1322" s="157">
        <f t="shared" si="3008"/>
        <v>0</v>
      </c>
      <c r="TH1322" s="157">
        <f t="shared" si="3009"/>
        <v>0</v>
      </c>
      <c r="TI1322" s="157">
        <f t="shared" si="3010"/>
        <v>0</v>
      </c>
      <c r="TJ1322" s="157">
        <f t="shared" si="3011"/>
        <v>0</v>
      </c>
      <c r="TK1322" s="25">
        <f t="shared" si="2803"/>
        <v>0</v>
      </c>
      <c r="TL1322" s="25">
        <f t="shared" si="2803"/>
        <v>0</v>
      </c>
      <c r="TM1322" s="25">
        <f t="shared" si="2803"/>
        <v>0</v>
      </c>
      <c r="TN1322" s="25">
        <f t="shared" si="2804"/>
        <v>0</v>
      </c>
      <c r="TO1322" s="25">
        <f t="shared" si="2804"/>
        <v>0</v>
      </c>
      <c r="TP1322" s="25">
        <f t="shared" si="2804"/>
        <v>0</v>
      </c>
      <c r="TQ1322" s="30"/>
      <c r="TR1322" s="30"/>
      <c r="TS1322" s="30"/>
      <c r="TT1322" s="25">
        <f t="shared" si="2805"/>
        <v>0</v>
      </c>
      <c r="TU1322" s="25">
        <f t="shared" si="2806"/>
        <v>0</v>
      </c>
      <c r="TV1322" s="25">
        <f t="shared" si="2807"/>
        <v>0</v>
      </c>
      <c r="TW1322" s="25">
        <f t="shared" si="2808"/>
        <v>0</v>
      </c>
      <c r="TX1322" s="25">
        <f t="shared" si="2809"/>
        <v>0</v>
      </c>
      <c r="TY1322" s="25">
        <f t="shared" si="2810"/>
        <v>0</v>
      </c>
      <c r="TZ1322" s="157">
        <f t="shared" si="3012"/>
        <v>5.2153222634</v>
      </c>
      <c r="UA1322" s="157">
        <f t="shared" si="3013"/>
        <v>5.3809890170000001</v>
      </c>
      <c r="UB1322" s="157">
        <f t="shared" si="3014"/>
        <v>5.5908542573000002</v>
      </c>
      <c r="UC1322" s="157">
        <f t="shared" si="3015"/>
        <v>0</v>
      </c>
      <c r="UD1322" s="157">
        <f t="shared" si="3016"/>
        <v>0</v>
      </c>
      <c r="UE1322" s="157">
        <f t="shared" si="3017"/>
        <v>0</v>
      </c>
      <c r="UF1322" s="25">
        <f t="shared" si="2811"/>
        <v>0</v>
      </c>
      <c r="UG1322" s="25">
        <f t="shared" si="2811"/>
        <v>0</v>
      </c>
      <c r="UH1322" s="25">
        <f t="shared" si="2811"/>
        <v>0</v>
      </c>
      <c r="UI1322" s="25">
        <f t="shared" si="2812"/>
        <v>0</v>
      </c>
      <c r="UJ1322" s="25">
        <f t="shared" si="2812"/>
        <v>0</v>
      </c>
      <c r="UK1322" s="25">
        <f t="shared" si="2812"/>
        <v>0</v>
      </c>
      <c r="UL1322" s="30">
        <v>2448</v>
      </c>
      <c r="UM1322" s="30">
        <v>2448</v>
      </c>
      <c r="UN1322" s="30">
        <v>2448</v>
      </c>
      <c r="UO1322" s="25">
        <f t="shared" si="2813"/>
        <v>29767.68</v>
      </c>
      <c r="UP1322" s="25">
        <f t="shared" si="2814"/>
        <v>30722.400000000001</v>
      </c>
      <c r="UQ1322" s="25">
        <f t="shared" si="2815"/>
        <v>31970.880000000001</v>
      </c>
      <c r="UR1322" s="25">
        <f t="shared" si="2816"/>
        <v>0</v>
      </c>
      <c r="US1322" s="25">
        <f t="shared" si="2817"/>
        <v>0</v>
      </c>
      <c r="UT1322" s="25">
        <f t="shared" si="2818"/>
        <v>0</v>
      </c>
      <c r="UU1322" s="157">
        <f t="shared" si="3018"/>
        <v>6.1539554819999998</v>
      </c>
      <c r="UV1322" s="157">
        <f t="shared" si="3019"/>
        <v>6.3501432968999998</v>
      </c>
      <c r="UW1322" s="157">
        <f t="shared" si="3020"/>
        <v>6.6033820516999997</v>
      </c>
      <c r="UX1322" s="157">
        <f t="shared" si="3021"/>
        <v>0</v>
      </c>
      <c r="UY1322" s="157">
        <f t="shared" si="3022"/>
        <v>0</v>
      </c>
      <c r="UZ1322" s="157">
        <f t="shared" si="3023"/>
        <v>0</v>
      </c>
      <c r="VA1322" s="25">
        <f t="shared" si="2819"/>
        <v>15064.88</v>
      </c>
      <c r="VB1322" s="25">
        <f t="shared" si="2819"/>
        <v>15545.15</v>
      </c>
      <c r="VC1322" s="25">
        <f t="shared" si="2819"/>
        <v>16165.08</v>
      </c>
      <c r="VD1322" s="25">
        <f t="shared" si="2820"/>
        <v>0</v>
      </c>
      <c r="VE1322" s="25">
        <f t="shared" si="2820"/>
        <v>0</v>
      </c>
      <c r="VF1322" s="25">
        <f t="shared" si="2820"/>
        <v>0</v>
      </c>
      <c r="VG1322" s="30"/>
      <c r="VH1322" s="30"/>
      <c r="VI1322" s="30"/>
      <c r="VJ1322" s="25">
        <f t="shared" si="2821"/>
        <v>0</v>
      </c>
      <c r="VK1322" s="25">
        <f t="shared" si="2822"/>
        <v>0</v>
      </c>
      <c r="VL1322" s="25">
        <f t="shared" si="2823"/>
        <v>0</v>
      </c>
      <c r="VM1322" s="25">
        <f t="shared" si="2824"/>
        <v>0</v>
      </c>
      <c r="VN1322" s="25">
        <f t="shared" si="2825"/>
        <v>0</v>
      </c>
      <c r="VO1322" s="25">
        <f t="shared" si="2826"/>
        <v>0</v>
      </c>
      <c r="VP1322" s="157">
        <f t="shared" si="3024"/>
        <v>5.9006211180000001</v>
      </c>
      <c r="VQ1322" s="157">
        <f t="shared" si="3025"/>
        <v>6.0971659916999998</v>
      </c>
      <c r="VR1322" s="157">
        <f t="shared" si="3026"/>
        <v>6.3341030273000003</v>
      </c>
      <c r="VS1322" s="157">
        <f t="shared" si="3027"/>
        <v>0</v>
      </c>
      <c r="VT1322" s="157">
        <f t="shared" si="3028"/>
        <v>0</v>
      </c>
      <c r="VU1322" s="157">
        <f t="shared" si="3029"/>
        <v>0</v>
      </c>
      <c r="VV1322" s="25">
        <f t="shared" si="2827"/>
        <v>0</v>
      </c>
      <c r="VW1322" s="25">
        <f t="shared" si="2827"/>
        <v>0</v>
      </c>
      <c r="VX1322" s="25">
        <f t="shared" si="2827"/>
        <v>0</v>
      </c>
      <c r="VY1322" s="25">
        <f t="shared" si="2828"/>
        <v>0</v>
      </c>
      <c r="VZ1322" s="25">
        <f t="shared" si="2828"/>
        <v>0</v>
      </c>
      <c r="WA1322" s="25">
        <f t="shared" si="2828"/>
        <v>0</v>
      </c>
      <c r="WB1322" s="30"/>
      <c r="WC1322" s="30"/>
      <c r="WD1322" s="30"/>
      <c r="WE1322" s="25">
        <f t="shared" si="2829"/>
        <v>0</v>
      </c>
      <c r="WF1322" s="25">
        <f t="shared" si="2830"/>
        <v>0</v>
      </c>
      <c r="WG1322" s="25">
        <f t="shared" si="2831"/>
        <v>0</v>
      </c>
      <c r="WH1322" s="25">
        <f t="shared" si="2832"/>
        <v>0</v>
      </c>
      <c r="WI1322" s="25">
        <f t="shared" si="2833"/>
        <v>0</v>
      </c>
      <c r="WJ1322" s="25">
        <f t="shared" si="2834"/>
        <v>0</v>
      </c>
      <c r="WK1322" s="157">
        <f t="shared" si="3030"/>
        <v>0</v>
      </c>
      <c r="WL1322" s="157">
        <f t="shared" si="3031"/>
        <v>0</v>
      </c>
      <c r="WM1322" s="157">
        <f t="shared" si="3032"/>
        <v>0</v>
      </c>
      <c r="WN1322" s="157">
        <f t="shared" si="3033"/>
        <v>0</v>
      </c>
      <c r="WO1322" s="157">
        <f t="shared" si="3034"/>
        <v>0</v>
      </c>
      <c r="WP1322" s="157">
        <f t="shared" si="3035"/>
        <v>0</v>
      </c>
      <c r="WQ1322" s="25">
        <f t="shared" si="2835"/>
        <v>0</v>
      </c>
      <c r="WR1322" s="25">
        <f t="shared" si="2835"/>
        <v>0</v>
      </c>
      <c r="WS1322" s="25">
        <f t="shared" si="2835"/>
        <v>0</v>
      </c>
      <c r="WT1322" s="25">
        <f t="shared" si="2836"/>
        <v>0</v>
      </c>
      <c r="WU1322" s="25">
        <f t="shared" si="2836"/>
        <v>0</v>
      </c>
      <c r="WV1322" s="25">
        <f t="shared" si="2836"/>
        <v>0</v>
      </c>
      <c r="WW1322" s="30"/>
      <c r="WX1322" s="30"/>
      <c r="WY1322" s="30"/>
      <c r="WZ1322" s="25">
        <f t="shared" si="2837"/>
        <v>0</v>
      </c>
      <c r="XA1322" s="25">
        <f t="shared" si="2838"/>
        <v>0</v>
      </c>
      <c r="XB1322" s="25">
        <f t="shared" si="2839"/>
        <v>0</v>
      </c>
      <c r="XC1322" s="25">
        <f t="shared" si="2840"/>
        <v>0</v>
      </c>
      <c r="XD1322" s="25">
        <f t="shared" si="2841"/>
        <v>0</v>
      </c>
      <c r="XE1322" s="25">
        <f t="shared" si="2842"/>
        <v>0</v>
      </c>
      <c r="XF1322" s="157">
        <f t="shared" si="3036"/>
        <v>0</v>
      </c>
      <c r="XG1322" s="157">
        <f t="shared" si="3037"/>
        <v>0</v>
      </c>
      <c r="XH1322" s="157">
        <f t="shared" si="3038"/>
        <v>0</v>
      </c>
      <c r="XI1322" s="157">
        <f t="shared" si="3039"/>
        <v>0</v>
      </c>
      <c r="XJ1322" s="157">
        <f t="shared" si="3040"/>
        <v>0</v>
      </c>
      <c r="XK1322" s="157">
        <f t="shared" si="3041"/>
        <v>0</v>
      </c>
      <c r="XL1322" s="25">
        <f t="shared" si="2843"/>
        <v>0</v>
      </c>
      <c r="XM1322" s="25">
        <f t="shared" si="2843"/>
        <v>0</v>
      </c>
      <c r="XN1322" s="25">
        <f t="shared" si="2843"/>
        <v>0</v>
      </c>
      <c r="XO1322" s="25">
        <f t="shared" si="2844"/>
        <v>0</v>
      </c>
      <c r="XP1322" s="25">
        <f t="shared" si="2844"/>
        <v>0</v>
      </c>
      <c r="XQ1322" s="25">
        <f t="shared" si="2844"/>
        <v>0</v>
      </c>
      <c r="XR1322" s="30"/>
      <c r="XS1322" s="30"/>
      <c r="XT1322" s="30"/>
      <c r="XU1322" s="25">
        <f t="shared" si="2845"/>
        <v>0</v>
      </c>
      <c r="XV1322" s="25">
        <f t="shared" si="2846"/>
        <v>0</v>
      </c>
      <c r="XW1322" s="25">
        <f t="shared" si="2847"/>
        <v>0</v>
      </c>
      <c r="XX1322" s="25">
        <f t="shared" si="2848"/>
        <v>0</v>
      </c>
      <c r="XY1322" s="25">
        <f t="shared" si="2849"/>
        <v>0</v>
      </c>
      <c r="XZ1322" s="25">
        <f t="shared" si="2850"/>
        <v>0</v>
      </c>
      <c r="YA1322" s="157">
        <f t="shared" si="3042"/>
        <v>0</v>
      </c>
      <c r="YB1322" s="157">
        <f t="shared" si="3043"/>
        <v>0</v>
      </c>
      <c r="YC1322" s="157">
        <f t="shared" si="3044"/>
        <v>0</v>
      </c>
      <c r="YD1322" s="157">
        <f t="shared" si="3045"/>
        <v>0</v>
      </c>
      <c r="YE1322" s="157">
        <f t="shared" si="3046"/>
        <v>0</v>
      </c>
      <c r="YF1322" s="157">
        <f t="shared" si="3047"/>
        <v>0</v>
      </c>
      <c r="YG1322" s="25">
        <f t="shared" si="2851"/>
        <v>0</v>
      </c>
      <c r="YH1322" s="25">
        <f t="shared" si="2851"/>
        <v>0</v>
      </c>
      <c r="YI1322" s="25">
        <f t="shared" si="2851"/>
        <v>0</v>
      </c>
      <c r="YJ1322" s="25">
        <f t="shared" si="2852"/>
        <v>0</v>
      </c>
      <c r="YK1322" s="25">
        <f t="shared" si="2852"/>
        <v>0</v>
      </c>
      <c r="YL1322" s="25">
        <f t="shared" si="2852"/>
        <v>0</v>
      </c>
      <c r="YM1322" s="59">
        <f t="shared" si="2853"/>
        <v>26983</v>
      </c>
      <c r="YN1322" s="59">
        <f t="shared" si="2853"/>
        <v>26983</v>
      </c>
      <c r="YO1322" s="59">
        <f t="shared" si="2853"/>
        <v>26983</v>
      </c>
      <c r="YP1322" s="25">
        <f t="shared" si="2854"/>
        <v>328113.28000000003</v>
      </c>
      <c r="YQ1322" s="25">
        <f t="shared" si="2855"/>
        <v>338636.65</v>
      </c>
      <c r="YR1322" s="25">
        <f t="shared" si="2856"/>
        <v>352397.98</v>
      </c>
      <c r="YS1322" s="25">
        <f t="shared" si="2857"/>
        <v>0</v>
      </c>
      <c r="YT1322" s="25">
        <f t="shared" si="2858"/>
        <v>0</v>
      </c>
      <c r="YU1322" s="25">
        <f t="shared" si="2859"/>
        <v>0</v>
      </c>
      <c r="YV1322" s="157">
        <f t="shared" si="3048"/>
        <v>12.1672754934</v>
      </c>
      <c r="YW1322" s="157">
        <f t="shared" si="3049"/>
        <v>12.5566265029</v>
      </c>
      <c r="YX1322" s="157">
        <f t="shared" si="3050"/>
        <v>13.0544473634</v>
      </c>
      <c r="YY1322" s="157">
        <f t="shared" si="3051"/>
        <v>0</v>
      </c>
      <c r="YZ1322" s="157">
        <f t="shared" si="3052"/>
        <v>0</v>
      </c>
      <c r="ZA1322" s="157">
        <f t="shared" si="3053"/>
        <v>0</v>
      </c>
      <c r="ZB1322" s="25">
        <f t="shared" si="2860"/>
        <v>328309.59000000003</v>
      </c>
      <c r="ZC1322" s="25">
        <f t="shared" si="2860"/>
        <v>338815.45</v>
      </c>
      <c r="ZD1322" s="25">
        <f t="shared" si="2860"/>
        <v>352248.15</v>
      </c>
      <c r="ZE1322" s="25">
        <f t="shared" si="2861"/>
        <v>0</v>
      </c>
      <c r="ZF1322" s="25">
        <f t="shared" si="2861"/>
        <v>0</v>
      </c>
      <c r="ZG1322" s="25">
        <f t="shared" si="2861"/>
        <v>0</v>
      </c>
    </row>
    <row r="1323" spans="1:683" ht="24">
      <c r="A1323" s="8" t="s">
        <v>113</v>
      </c>
      <c r="B1323" s="87" t="s">
        <v>166</v>
      </c>
      <c r="C1323" s="5"/>
      <c r="D1323" s="160"/>
      <c r="E1323" s="76"/>
      <c r="F1323" s="38">
        <f t="shared" si="3054"/>
        <v>5.21</v>
      </c>
      <c r="G1323" s="38">
        <f t="shared" si="3054"/>
        <v>5.38</v>
      </c>
      <c r="H1323" s="38">
        <f t="shared" si="3054"/>
        <v>5.6</v>
      </c>
      <c r="I1323" s="25"/>
      <c r="J1323" s="25"/>
      <c r="K1323" s="25"/>
      <c r="L1323" s="30">
        <v>2625</v>
      </c>
      <c r="M1323" s="30">
        <v>2625</v>
      </c>
      <c r="N1323" s="30">
        <v>2625</v>
      </c>
      <c r="O1323" s="25">
        <f t="shared" si="2605"/>
        <v>13676.25</v>
      </c>
      <c r="P1323" s="25">
        <f t="shared" si="2606"/>
        <v>14122.5</v>
      </c>
      <c r="Q1323" s="25">
        <f t="shared" si="2607"/>
        <v>14700</v>
      </c>
      <c r="R1323" s="25">
        <f t="shared" si="2608"/>
        <v>0</v>
      </c>
      <c r="S1323" s="25">
        <f t="shared" si="2609"/>
        <v>0</v>
      </c>
      <c r="T1323" s="25">
        <f t="shared" si="2610"/>
        <v>0</v>
      </c>
      <c r="U1323" s="157">
        <f t="shared" si="2862"/>
        <v>24.413119985800002</v>
      </c>
      <c r="V1323" s="157">
        <f t="shared" si="2863"/>
        <v>25.2081543203</v>
      </c>
      <c r="W1323" s="157">
        <f t="shared" si="2864"/>
        <v>26.2304055289</v>
      </c>
      <c r="X1323" s="157">
        <f t="shared" si="2865"/>
        <v>0</v>
      </c>
      <c r="Y1323" s="157">
        <f t="shared" si="2866"/>
        <v>0</v>
      </c>
      <c r="Z1323" s="157">
        <f t="shared" si="2867"/>
        <v>0</v>
      </c>
      <c r="AA1323" s="25">
        <f t="shared" si="2611"/>
        <v>64084.44</v>
      </c>
      <c r="AB1323" s="25">
        <f t="shared" si="2611"/>
        <v>66171.41</v>
      </c>
      <c r="AC1323" s="25">
        <f t="shared" si="2611"/>
        <v>68854.81</v>
      </c>
      <c r="AD1323" s="25">
        <f t="shared" si="2612"/>
        <v>0</v>
      </c>
      <c r="AE1323" s="25">
        <f t="shared" si="2612"/>
        <v>0</v>
      </c>
      <c r="AF1323" s="25">
        <f t="shared" si="2612"/>
        <v>0</v>
      </c>
      <c r="AG1323" s="30">
        <v>1330</v>
      </c>
      <c r="AH1323" s="30">
        <v>1330</v>
      </c>
      <c r="AI1323" s="30">
        <v>1330</v>
      </c>
      <c r="AJ1323" s="25">
        <f t="shared" si="2613"/>
        <v>6929.3</v>
      </c>
      <c r="AK1323" s="25">
        <f t="shared" si="2614"/>
        <v>7155.4</v>
      </c>
      <c r="AL1323" s="25">
        <f t="shared" si="2615"/>
        <v>7448</v>
      </c>
      <c r="AM1323" s="25">
        <f t="shared" si="2616"/>
        <v>0</v>
      </c>
      <c r="AN1323" s="25">
        <f t="shared" si="2617"/>
        <v>0</v>
      </c>
      <c r="AO1323" s="25">
        <f t="shared" si="2618"/>
        <v>0</v>
      </c>
      <c r="AP1323" s="157">
        <f t="shared" si="2868"/>
        <v>9.7288282535999997</v>
      </c>
      <c r="AQ1323" s="157">
        <f t="shared" si="2869"/>
        <v>10.0446538156</v>
      </c>
      <c r="AR1323" s="157">
        <f t="shared" si="2870"/>
        <v>10.4540460875</v>
      </c>
      <c r="AS1323" s="157">
        <f t="shared" si="2871"/>
        <v>0</v>
      </c>
      <c r="AT1323" s="157">
        <f t="shared" si="2872"/>
        <v>0</v>
      </c>
      <c r="AU1323" s="157">
        <f t="shared" si="2873"/>
        <v>0</v>
      </c>
      <c r="AV1323" s="25">
        <f t="shared" si="2619"/>
        <v>12939.34</v>
      </c>
      <c r="AW1323" s="25">
        <f t="shared" si="2619"/>
        <v>13359.39</v>
      </c>
      <c r="AX1323" s="25">
        <f t="shared" si="2619"/>
        <v>13903.88</v>
      </c>
      <c r="AY1323" s="25">
        <f t="shared" si="2620"/>
        <v>0</v>
      </c>
      <c r="AZ1323" s="25">
        <f t="shared" si="2620"/>
        <v>0</v>
      </c>
      <c r="BA1323" s="25">
        <f t="shared" si="2620"/>
        <v>0</v>
      </c>
      <c r="BB1323" s="30"/>
      <c r="BC1323" s="30"/>
      <c r="BD1323" s="30"/>
      <c r="BE1323" s="25">
        <f t="shared" si="2621"/>
        <v>0</v>
      </c>
      <c r="BF1323" s="25">
        <f t="shared" si="2622"/>
        <v>0</v>
      </c>
      <c r="BG1323" s="25">
        <f t="shared" si="2623"/>
        <v>0</v>
      </c>
      <c r="BH1323" s="25">
        <f t="shared" si="2624"/>
        <v>0</v>
      </c>
      <c r="BI1323" s="25">
        <f t="shared" si="2625"/>
        <v>0</v>
      </c>
      <c r="BJ1323" s="25">
        <f t="shared" si="2626"/>
        <v>0</v>
      </c>
      <c r="BK1323" s="157">
        <f t="shared" si="2874"/>
        <v>3.6999259955000001</v>
      </c>
      <c r="BL1323" s="157">
        <f t="shared" si="2875"/>
        <v>3.8217180911000002</v>
      </c>
      <c r="BM1323" s="157">
        <f t="shared" si="2876"/>
        <v>3.9723805554</v>
      </c>
      <c r="BN1323" s="157">
        <f t="shared" si="2877"/>
        <v>0</v>
      </c>
      <c r="BO1323" s="157">
        <f t="shared" si="2878"/>
        <v>0</v>
      </c>
      <c r="BP1323" s="157">
        <f t="shared" si="2879"/>
        <v>0</v>
      </c>
      <c r="BQ1323" s="25">
        <f t="shared" si="2627"/>
        <v>0</v>
      </c>
      <c r="BR1323" s="25">
        <f t="shared" si="2627"/>
        <v>0</v>
      </c>
      <c r="BS1323" s="25">
        <f t="shared" si="2627"/>
        <v>0</v>
      </c>
      <c r="BT1323" s="25">
        <f t="shared" si="2628"/>
        <v>0</v>
      </c>
      <c r="BU1323" s="25">
        <f t="shared" si="2628"/>
        <v>0</v>
      </c>
      <c r="BV1323" s="25">
        <f t="shared" si="2628"/>
        <v>0</v>
      </c>
      <c r="BW1323" s="30">
        <v>2040</v>
      </c>
      <c r="BX1323" s="30">
        <v>2040</v>
      </c>
      <c r="BY1323" s="30">
        <v>2040</v>
      </c>
      <c r="BZ1323" s="25">
        <f t="shared" si="2629"/>
        <v>10628.4</v>
      </c>
      <c r="CA1323" s="25">
        <f t="shared" si="2630"/>
        <v>10975.2</v>
      </c>
      <c r="CB1323" s="25">
        <f t="shared" si="2631"/>
        <v>11424</v>
      </c>
      <c r="CC1323" s="25">
        <f t="shared" si="2632"/>
        <v>0</v>
      </c>
      <c r="CD1323" s="25">
        <f t="shared" si="2633"/>
        <v>0</v>
      </c>
      <c r="CE1323" s="25">
        <f t="shared" si="2634"/>
        <v>0</v>
      </c>
      <c r="CF1323" s="157">
        <f t="shared" si="2880"/>
        <v>22.352941176400002</v>
      </c>
      <c r="CG1323" s="157">
        <f t="shared" si="2881"/>
        <v>23.039215686199999</v>
      </c>
      <c r="CH1323" s="157">
        <f t="shared" si="2882"/>
        <v>23.970588235400001</v>
      </c>
      <c r="CI1323" s="157">
        <f t="shared" si="2883"/>
        <v>0</v>
      </c>
      <c r="CJ1323" s="157">
        <f t="shared" si="2884"/>
        <v>0</v>
      </c>
      <c r="CK1323" s="157">
        <f t="shared" si="2885"/>
        <v>0</v>
      </c>
      <c r="CL1323" s="25">
        <f t="shared" si="2635"/>
        <v>45600</v>
      </c>
      <c r="CM1323" s="25">
        <f t="shared" si="2635"/>
        <v>47000</v>
      </c>
      <c r="CN1323" s="25">
        <f t="shared" si="2635"/>
        <v>48900</v>
      </c>
      <c r="CO1323" s="25">
        <f t="shared" si="2636"/>
        <v>0</v>
      </c>
      <c r="CP1323" s="25">
        <f t="shared" si="2636"/>
        <v>0</v>
      </c>
      <c r="CQ1323" s="25">
        <f t="shared" si="2636"/>
        <v>0</v>
      </c>
      <c r="CR1323" s="30">
        <v>14910</v>
      </c>
      <c r="CS1323" s="30">
        <v>14910</v>
      </c>
      <c r="CT1323" s="30">
        <v>14910</v>
      </c>
      <c r="CU1323" s="25">
        <f t="shared" si="2637"/>
        <v>77681.100000000006</v>
      </c>
      <c r="CV1323" s="25">
        <f t="shared" si="2638"/>
        <v>80215.8</v>
      </c>
      <c r="CW1323" s="25">
        <f t="shared" si="2639"/>
        <v>83496</v>
      </c>
      <c r="CX1323" s="25">
        <f t="shared" si="2640"/>
        <v>0</v>
      </c>
      <c r="CY1323" s="25">
        <f t="shared" si="2641"/>
        <v>0</v>
      </c>
      <c r="CZ1323" s="25">
        <f t="shared" si="2642"/>
        <v>0</v>
      </c>
      <c r="DA1323" s="157">
        <f t="shared" si="2886"/>
        <v>4.4418574808000004</v>
      </c>
      <c r="DB1323" s="157">
        <f t="shared" si="2887"/>
        <v>4.5867101342999996</v>
      </c>
      <c r="DC1323" s="157">
        <f t="shared" si="2888"/>
        <v>4.7707026309999998</v>
      </c>
      <c r="DD1323" s="157">
        <f t="shared" si="2889"/>
        <v>0</v>
      </c>
      <c r="DE1323" s="157">
        <f t="shared" si="2890"/>
        <v>0</v>
      </c>
      <c r="DF1323" s="157">
        <f t="shared" si="2891"/>
        <v>0</v>
      </c>
      <c r="DG1323" s="25">
        <f t="shared" si="2643"/>
        <v>66228.100000000006</v>
      </c>
      <c r="DH1323" s="25">
        <f t="shared" si="2643"/>
        <v>68387.850000000006</v>
      </c>
      <c r="DI1323" s="25">
        <f t="shared" si="2643"/>
        <v>71131.179999999993</v>
      </c>
      <c r="DJ1323" s="25">
        <f t="shared" si="2644"/>
        <v>0</v>
      </c>
      <c r="DK1323" s="25">
        <f t="shared" si="2644"/>
        <v>0</v>
      </c>
      <c r="DL1323" s="25">
        <f t="shared" si="2644"/>
        <v>0</v>
      </c>
      <c r="DM1323" s="30"/>
      <c r="DN1323" s="30"/>
      <c r="DO1323" s="30"/>
      <c r="DP1323" s="25">
        <f t="shared" si="2645"/>
        <v>0</v>
      </c>
      <c r="DQ1323" s="25">
        <f t="shared" si="2646"/>
        <v>0</v>
      </c>
      <c r="DR1323" s="25">
        <f t="shared" si="2647"/>
        <v>0</v>
      </c>
      <c r="DS1323" s="25">
        <f t="shared" si="2648"/>
        <v>0</v>
      </c>
      <c r="DT1323" s="25">
        <f t="shared" si="2649"/>
        <v>0</v>
      </c>
      <c r="DU1323" s="25">
        <f t="shared" si="2650"/>
        <v>0</v>
      </c>
      <c r="DV1323" s="157">
        <f t="shared" si="2892"/>
        <v>0</v>
      </c>
      <c r="DW1323" s="157">
        <f t="shared" si="2893"/>
        <v>0</v>
      </c>
      <c r="DX1323" s="157">
        <f t="shared" si="2894"/>
        <v>0</v>
      </c>
      <c r="DY1323" s="157">
        <f t="shared" si="2895"/>
        <v>0</v>
      </c>
      <c r="DZ1323" s="157">
        <f t="shared" si="2896"/>
        <v>0</v>
      </c>
      <c r="EA1323" s="157">
        <f t="shared" si="2897"/>
        <v>0</v>
      </c>
      <c r="EB1323" s="25">
        <f t="shared" si="2651"/>
        <v>0</v>
      </c>
      <c r="EC1323" s="25">
        <f t="shared" si="2651"/>
        <v>0</v>
      </c>
      <c r="ED1323" s="25">
        <f t="shared" si="2651"/>
        <v>0</v>
      </c>
      <c r="EE1323" s="25">
        <f t="shared" si="2652"/>
        <v>0</v>
      </c>
      <c r="EF1323" s="25">
        <f t="shared" si="2652"/>
        <v>0</v>
      </c>
      <c r="EG1323" s="25">
        <f t="shared" si="2652"/>
        <v>0</v>
      </c>
      <c r="EH1323" s="30"/>
      <c r="EI1323" s="30"/>
      <c r="EJ1323" s="30"/>
      <c r="EK1323" s="25">
        <f t="shared" si="2653"/>
        <v>0</v>
      </c>
      <c r="EL1323" s="25">
        <f t="shared" si="2654"/>
        <v>0</v>
      </c>
      <c r="EM1323" s="25">
        <f t="shared" si="2655"/>
        <v>0</v>
      </c>
      <c r="EN1323" s="25">
        <f t="shared" si="2656"/>
        <v>0</v>
      </c>
      <c r="EO1323" s="25">
        <f t="shared" si="2657"/>
        <v>0</v>
      </c>
      <c r="EP1323" s="25">
        <f t="shared" si="2658"/>
        <v>0</v>
      </c>
      <c r="EQ1323" s="157">
        <f t="shared" si="2898"/>
        <v>0</v>
      </c>
      <c r="ER1323" s="157">
        <f t="shared" si="2899"/>
        <v>0</v>
      </c>
      <c r="ES1323" s="157">
        <f t="shared" si="2900"/>
        <v>0</v>
      </c>
      <c r="ET1323" s="157">
        <f t="shared" si="2901"/>
        <v>0</v>
      </c>
      <c r="EU1323" s="157">
        <f t="shared" si="2902"/>
        <v>0</v>
      </c>
      <c r="EV1323" s="157">
        <f t="shared" si="2903"/>
        <v>0</v>
      </c>
      <c r="EW1323" s="25">
        <f t="shared" si="2659"/>
        <v>0</v>
      </c>
      <c r="EX1323" s="25">
        <f t="shared" si="2659"/>
        <v>0</v>
      </c>
      <c r="EY1323" s="25">
        <f t="shared" si="2659"/>
        <v>0</v>
      </c>
      <c r="EZ1323" s="25">
        <f t="shared" si="2660"/>
        <v>0</v>
      </c>
      <c r="FA1323" s="25">
        <f t="shared" si="2660"/>
        <v>0</v>
      </c>
      <c r="FB1323" s="25">
        <f t="shared" si="2660"/>
        <v>0</v>
      </c>
      <c r="FC1323" s="30">
        <v>14700</v>
      </c>
      <c r="FD1323" s="30">
        <v>14700</v>
      </c>
      <c r="FE1323" s="30">
        <v>14700</v>
      </c>
      <c r="FF1323" s="25">
        <f t="shared" si="2661"/>
        <v>76587</v>
      </c>
      <c r="FG1323" s="25">
        <f t="shared" si="2662"/>
        <v>79086</v>
      </c>
      <c r="FH1323" s="25">
        <f t="shared" si="2663"/>
        <v>82320</v>
      </c>
      <c r="FI1323" s="25">
        <f t="shared" si="2664"/>
        <v>0</v>
      </c>
      <c r="FJ1323" s="25">
        <f t="shared" si="2665"/>
        <v>0</v>
      </c>
      <c r="FK1323" s="25">
        <f t="shared" si="2666"/>
        <v>0</v>
      </c>
      <c r="FL1323" s="157">
        <f t="shared" si="2904"/>
        <v>3.1153794749000001</v>
      </c>
      <c r="FM1323" s="157">
        <f t="shared" si="2905"/>
        <v>3.2164547308999998</v>
      </c>
      <c r="FN1323" s="157">
        <f t="shared" si="2906"/>
        <v>3.3478914581999999</v>
      </c>
      <c r="FO1323" s="157">
        <f t="shared" si="2907"/>
        <v>0</v>
      </c>
      <c r="FP1323" s="157">
        <f t="shared" si="2908"/>
        <v>0</v>
      </c>
      <c r="FQ1323" s="157">
        <f t="shared" si="2909"/>
        <v>0</v>
      </c>
      <c r="FR1323" s="25">
        <f t="shared" si="2667"/>
        <v>45796.08</v>
      </c>
      <c r="FS1323" s="25">
        <f t="shared" si="2667"/>
        <v>47281.88</v>
      </c>
      <c r="FT1323" s="25">
        <f t="shared" si="2667"/>
        <v>49214</v>
      </c>
      <c r="FU1323" s="25">
        <f t="shared" si="2668"/>
        <v>0</v>
      </c>
      <c r="FV1323" s="25">
        <f t="shared" si="2668"/>
        <v>0</v>
      </c>
      <c r="FW1323" s="25">
        <f t="shared" si="2668"/>
        <v>0</v>
      </c>
      <c r="FX1323" s="30">
        <v>6120</v>
      </c>
      <c r="FY1323" s="30">
        <v>6120</v>
      </c>
      <c r="FZ1323" s="30">
        <v>6120</v>
      </c>
      <c r="GA1323" s="25">
        <f t="shared" si="2669"/>
        <v>31885.200000000001</v>
      </c>
      <c r="GB1323" s="25">
        <f t="shared" si="2670"/>
        <v>32925.599999999999</v>
      </c>
      <c r="GC1323" s="25">
        <f t="shared" si="2671"/>
        <v>34272</v>
      </c>
      <c r="GD1323" s="25">
        <f t="shared" si="2672"/>
        <v>0</v>
      </c>
      <c r="GE1323" s="25">
        <f t="shared" si="2673"/>
        <v>0</v>
      </c>
      <c r="GF1323" s="25">
        <f t="shared" si="2674"/>
        <v>0</v>
      </c>
      <c r="GG1323" s="157">
        <f t="shared" si="2910"/>
        <v>9.4934351716999998</v>
      </c>
      <c r="GH1323" s="157">
        <f t="shared" si="2911"/>
        <v>9.8012489165000005</v>
      </c>
      <c r="GI1323" s="157">
        <f t="shared" si="2912"/>
        <v>10.202035244199999</v>
      </c>
      <c r="GJ1323" s="157">
        <f t="shared" si="2913"/>
        <v>0</v>
      </c>
      <c r="GK1323" s="157">
        <f t="shared" si="2914"/>
        <v>0</v>
      </c>
      <c r="GL1323" s="157">
        <f t="shared" si="2915"/>
        <v>0</v>
      </c>
      <c r="GM1323" s="25">
        <f t="shared" si="2675"/>
        <v>58099.82</v>
      </c>
      <c r="GN1323" s="25">
        <f t="shared" si="2675"/>
        <v>59983.64</v>
      </c>
      <c r="GO1323" s="25">
        <f t="shared" si="2675"/>
        <v>62436.46</v>
      </c>
      <c r="GP1323" s="25">
        <f t="shared" si="2676"/>
        <v>0</v>
      </c>
      <c r="GQ1323" s="25">
        <f t="shared" si="2676"/>
        <v>0</v>
      </c>
      <c r="GR1323" s="25">
        <f t="shared" si="2676"/>
        <v>0</v>
      </c>
      <c r="GS1323" s="30"/>
      <c r="GT1323" s="30"/>
      <c r="GU1323" s="30"/>
      <c r="GV1323" s="25">
        <f t="shared" si="2677"/>
        <v>0</v>
      </c>
      <c r="GW1323" s="25">
        <f t="shared" si="2678"/>
        <v>0</v>
      </c>
      <c r="GX1323" s="25">
        <f t="shared" si="2679"/>
        <v>0</v>
      </c>
      <c r="GY1323" s="25">
        <f t="shared" si="2680"/>
        <v>0</v>
      </c>
      <c r="GZ1323" s="25">
        <f t="shared" si="2681"/>
        <v>0</v>
      </c>
      <c r="HA1323" s="25">
        <f t="shared" si="2682"/>
        <v>0</v>
      </c>
      <c r="HB1323" s="157">
        <f t="shared" si="2916"/>
        <v>9.1356863411999996</v>
      </c>
      <c r="HC1323" s="157">
        <f t="shared" si="2917"/>
        <v>9.4311481178999994</v>
      </c>
      <c r="HD1323" s="157">
        <f t="shared" si="2918"/>
        <v>9.8010920034000009</v>
      </c>
      <c r="HE1323" s="157">
        <f t="shared" si="2919"/>
        <v>0</v>
      </c>
      <c r="HF1323" s="157">
        <f t="shared" si="2920"/>
        <v>0</v>
      </c>
      <c r="HG1323" s="157">
        <f t="shared" si="2921"/>
        <v>0</v>
      </c>
      <c r="HH1323" s="25">
        <f t="shared" si="2683"/>
        <v>0</v>
      </c>
      <c r="HI1323" s="25">
        <f t="shared" si="2683"/>
        <v>0</v>
      </c>
      <c r="HJ1323" s="25">
        <f t="shared" si="2683"/>
        <v>0</v>
      </c>
      <c r="HK1323" s="25">
        <f t="shared" si="2684"/>
        <v>0</v>
      </c>
      <c r="HL1323" s="25">
        <f t="shared" si="2684"/>
        <v>0</v>
      </c>
      <c r="HM1323" s="25">
        <f t="shared" si="2684"/>
        <v>0</v>
      </c>
      <c r="HN1323" s="30"/>
      <c r="HO1323" s="30"/>
      <c r="HP1323" s="30"/>
      <c r="HQ1323" s="25">
        <f t="shared" si="2685"/>
        <v>0</v>
      </c>
      <c r="HR1323" s="25">
        <f t="shared" si="2686"/>
        <v>0</v>
      </c>
      <c r="HS1323" s="25">
        <f t="shared" si="2687"/>
        <v>0</v>
      </c>
      <c r="HT1323" s="25">
        <f t="shared" si="2688"/>
        <v>0</v>
      </c>
      <c r="HU1323" s="25">
        <f t="shared" si="2689"/>
        <v>0</v>
      </c>
      <c r="HV1323" s="25">
        <f t="shared" si="2690"/>
        <v>0</v>
      </c>
      <c r="HW1323" s="157">
        <f t="shared" si="2922"/>
        <v>0</v>
      </c>
      <c r="HX1323" s="157">
        <f t="shared" si="2923"/>
        <v>0</v>
      </c>
      <c r="HY1323" s="157">
        <f t="shared" si="2924"/>
        <v>0</v>
      </c>
      <c r="HZ1323" s="157">
        <f t="shared" si="2925"/>
        <v>0</v>
      </c>
      <c r="IA1323" s="157">
        <f t="shared" si="2926"/>
        <v>0</v>
      </c>
      <c r="IB1323" s="157">
        <f t="shared" si="2927"/>
        <v>0</v>
      </c>
      <c r="IC1323" s="25">
        <f t="shared" si="2691"/>
        <v>0</v>
      </c>
      <c r="ID1323" s="25">
        <f t="shared" si="2691"/>
        <v>0</v>
      </c>
      <c r="IE1323" s="25">
        <f t="shared" si="2691"/>
        <v>0</v>
      </c>
      <c r="IF1323" s="25">
        <f t="shared" si="2692"/>
        <v>0</v>
      </c>
      <c r="IG1323" s="25">
        <f t="shared" si="2692"/>
        <v>0</v>
      </c>
      <c r="IH1323" s="25">
        <f t="shared" si="2692"/>
        <v>0</v>
      </c>
      <c r="II1323" s="30"/>
      <c r="IJ1323" s="30"/>
      <c r="IK1323" s="30"/>
      <c r="IL1323" s="25">
        <f t="shared" si="2693"/>
        <v>0</v>
      </c>
      <c r="IM1323" s="25">
        <f t="shared" si="2694"/>
        <v>0</v>
      </c>
      <c r="IN1323" s="25">
        <f t="shared" si="2695"/>
        <v>0</v>
      </c>
      <c r="IO1323" s="25">
        <f t="shared" si="2696"/>
        <v>0</v>
      </c>
      <c r="IP1323" s="25">
        <f t="shared" si="2697"/>
        <v>0</v>
      </c>
      <c r="IQ1323" s="25">
        <f t="shared" si="2698"/>
        <v>0</v>
      </c>
      <c r="IR1323" s="157">
        <f t="shared" si="2928"/>
        <v>5.4906890854999997</v>
      </c>
      <c r="IS1323" s="157">
        <f t="shared" si="2929"/>
        <v>5.6667705317000001</v>
      </c>
      <c r="IT1323" s="157">
        <f t="shared" si="2930"/>
        <v>5.8943888421999997</v>
      </c>
      <c r="IU1323" s="157">
        <f t="shared" si="2931"/>
        <v>0</v>
      </c>
      <c r="IV1323" s="157">
        <f t="shared" si="2932"/>
        <v>0</v>
      </c>
      <c r="IW1323" s="157">
        <f t="shared" si="2933"/>
        <v>0</v>
      </c>
      <c r="IX1323" s="25">
        <f t="shared" si="2699"/>
        <v>0</v>
      </c>
      <c r="IY1323" s="25">
        <f t="shared" si="2699"/>
        <v>0</v>
      </c>
      <c r="IZ1323" s="25">
        <f t="shared" si="2699"/>
        <v>0</v>
      </c>
      <c r="JA1323" s="25">
        <f t="shared" si="2700"/>
        <v>0</v>
      </c>
      <c r="JB1323" s="25">
        <f t="shared" si="2700"/>
        <v>0</v>
      </c>
      <c r="JC1323" s="25">
        <f t="shared" si="2700"/>
        <v>0</v>
      </c>
      <c r="JD1323" s="30"/>
      <c r="JE1323" s="30"/>
      <c r="JF1323" s="30"/>
      <c r="JG1323" s="25">
        <f t="shared" si="2701"/>
        <v>0</v>
      </c>
      <c r="JH1323" s="25">
        <f t="shared" si="2702"/>
        <v>0</v>
      </c>
      <c r="JI1323" s="25">
        <f t="shared" si="2703"/>
        <v>0</v>
      </c>
      <c r="JJ1323" s="25">
        <f t="shared" si="2704"/>
        <v>0</v>
      </c>
      <c r="JK1323" s="25">
        <f t="shared" si="2705"/>
        <v>0</v>
      </c>
      <c r="JL1323" s="25">
        <f t="shared" si="2706"/>
        <v>0</v>
      </c>
      <c r="JM1323" s="157">
        <f t="shared" si="2934"/>
        <v>2.4431795392</v>
      </c>
      <c r="JN1323" s="157">
        <f t="shared" si="2935"/>
        <v>2.5231286346999999</v>
      </c>
      <c r="JO1323" s="157">
        <f t="shared" si="2936"/>
        <v>2.6194698163000001</v>
      </c>
      <c r="JP1323" s="157">
        <f t="shared" si="2937"/>
        <v>0</v>
      </c>
      <c r="JQ1323" s="157">
        <f t="shared" si="2938"/>
        <v>0</v>
      </c>
      <c r="JR1323" s="157">
        <f t="shared" si="2939"/>
        <v>0</v>
      </c>
      <c r="JS1323" s="25">
        <f t="shared" si="2707"/>
        <v>0</v>
      </c>
      <c r="JT1323" s="25">
        <f t="shared" si="2707"/>
        <v>0</v>
      </c>
      <c r="JU1323" s="25">
        <f t="shared" si="2707"/>
        <v>0</v>
      </c>
      <c r="JV1323" s="25">
        <f t="shared" si="2708"/>
        <v>0</v>
      </c>
      <c r="JW1323" s="25">
        <f t="shared" si="2708"/>
        <v>0</v>
      </c>
      <c r="JX1323" s="25">
        <f t="shared" si="2708"/>
        <v>0</v>
      </c>
      <c r="JY1323" s="30"/>
      <c r="JZ1323" s="30"/>
      <c r="KA1323" s="30"/>
      <c r="KB1323" s="25">
        <f t="shared" si="2709"/>
        <v>0</v>
      </c>
      <c r="KC1323" s="25">
        <f t="shared" si="2710"/>
        <v>0</v>
      </c>
      <c r="KD1323" s="25">
        <f t="shared" si="2711"/>
        <v>0</v>
      </c>
      <c r="KE1323" s="25">
        <f t="shared" si="2712"/>
        <v>0</v>
      </c>
      <c r="KF1323" s="25">
        <f t="shared" si="2713"/>
        <v>0</v>
      </c>
      <c r="KG1323" s="25">
        <f t="shared" si="2714"/>
        <v>0</v>
      </c>
      <c r="KH1323" s="157">
        <f t="shared" si="2940"/>
        <v>25.601103931000001</v>
      </c>
      <c r="KI1323" s="157">
        <f t="shared" si="2941"/>
        <v>26.4382083747</v>
      </c>
      <c r="KJ1323" s="157">
        <f t="shared" si="2942"/>
        <v>27.485679797</v>
      </c>
      <c r="KK1323" s="157">
        <f t="shared" si="2943"/>
        <v>0</v>
      </c>
      <c r="KL1323" s="157">
        <f t="shared" si="2944"/>
        <v>0</v>
      </c>
      <c r="KM1323" s="157">
        <f t="shared" si="2945"/>
        <v>0</v>
      </c>
      <c r="KN1323" s="25">
        <f t="shared" si="2715"/>
        <v>0</v>
      </c>
      <c r="KO1323" s="25">
        <f t="shared" si="2715"/>
        <v>0</v>
      </c>
      <c r="KP1323" s="25">
        <f t="shared" si="2715"/>
        <v>0</v>
      </c>
      <c r="KQ1323" s="25">
        <f t="shared" si="2716"/>
        <v>0</v>
      </c>
      <c r="KR1323" s="25">
        <f t="shared" si="2716"/>
        <v>0</v>
      </c>
      <c r="KS1323" s="25">
        <f t="shared" si="2716"/>
        <v>0</v>
      </c>
      <c r="KT1323" s="30"/>
      <c r="KU1323" s="30"/>
      <c r="KV1323" s="30"/>
      <c r="KW1323" s="25">
        <f t="shared" si="2717"/>
        <v>0</v>
      </c>
      <c r="KX1323" s="25">
        <f t="shared" si="2718"/>
        <v>0</v>
      </c>
      <c r="KY1323" s="25">
        <f t="shared" si="2719"/>
        <v>0</v>
      </c>
      <c r="KZ1323" s="25">
        <f t="shared" si="2720"/>
        <v>0</v>
      </c>
      <c r="LA1323" s="25">
        <f t="shared" si="2721"/>
        <v>0</v>
      </c>
      <c r="LB1323" s="25">
        <f t="shared" si="2722"/>
        <v>0</v>
      </c>
      <c r="LC1323" s="157">
        <f t="shared" si="2946"/>
        <v>0</v>
      </c>
      <c r="LD1323" s="157">
        <f t="shared" si="2947"/>
        <v>0</v>
      </c>
      <c r="LE1323" s="157">
        <f t="shared" si="2948"/>
        <v>0</v>
      </c>
      <c r="LF1323" s="157">
        <f t="shared" si="2949"/>
        <v>0</v>
      </c>
      <c r="LG1323" s="157">
        <f t="shared" si="2950"/>
        <v>0</v>
      </c>
      <c r="LH1323" s="157">
        <f t="shared" si="2951"/>
        <v>0</v>
      </c>
      <c r="LI1323" s="25">
        <f t="shared" si="2723"/>
        <v>0</v>
      </c>
      <c r="LJ1323" s="25">
        <f t="shared" si="2723"/>
        <v>0</v>
      </c>
      <c r="LK1323" s="25">
        <f t="shared" si="2723"/>
        <v>0</v>
      </c>
      <c r="LL1323" s="25">
        <f t="shared" si="2724"/>
        <v>0</v>
      </c>
      <c r="LM1323" s="25">
        <f t="shared" si="2724"/>
        <v>0</v>
      </c>
      <c r="LN1323" s="25">
        <f t="shared" si="2724"/>
        <v>0</v>
      </c>
      <c r="LO1323" s="30"/>
      <c r="LP1323" s="30"/>
      <c r="LQ1323" s="30"/>
      <c r="LR1323" s="25">
        <f t="shared" si="2725"/>
        <v>0</v>
      </c>
      <c r="LS1323" s="25">
        <f t="shared" si="2726"/>
        <v>0</v>
      </c>
      <c r="LT1323" s="25">
        <f t="shared" si="2727"/>
        <v>0</v>
      </c>
      <c r="LU1323" s="25">
        <f t="shared" si="2728"/>
        <v>0</v>
      </c>
      <c r="LV1323" s="25">
        <f t="shared" si="2729"/>
        <v>0</v>
      </c>
      <c r="LW1323" s="25">
        <f t="shared" si="2730"/>
        <v>0</v>
      </c>
      <c r="LX1323" s="157">
        <f t="shared" si="2952"/>
        <v>9.6989259524999998</v>
      </c>
      <c r="LY1323" s="157">
        <f t="shared" si="2953"/>
        <v>10.020487986499999</v>
      </c>
      <c r="LZ1323" s="157">
        <f t="shared" si="2954"/>
        <v>10.4042299166</v>
      </c>
      <c r="MA1323" s="157">
        <f t="shared" si="2955"/>
        <v>0</v>
      </c>
      <c r="MB1323" s="157">
        <f t="shared" si="2956"/>
        <v>0</v>
      </c>
      <c r="MC1323" s="157">
        <f t="shared" si="2957"/>
        <v>0</v>
      </c>
      <c r="MD1323" s="25">
        <f t="shared" si="2731"/>
        <v>0</v>
      </c>
      <c r="ME1323" s="25">
        <f t="shared" si="2731"/>
        <v>0</v>
      </c>
      <c r="MF1323" s="25">
        <f t="shared" si="2731"/>
        <v>0</v>
      </c>
      <c r="MG1323" s="25">
        <f t="shared" si="2732"/>
        <v>0</v>
      </c>
      <c r="MH1323" s="25">
        <f t="shared" si="2732"/>
        <v>0</v>
      </c>
      <c r="MI1323" s="25">
        <f t="shared" si="2732"/>
        <v>0</v>
      </c>
      <c r="MJ1323" s="30"/>
      <c r="MK1323" s="30"/>
      <c r="ML1323" s="30"/>
      <c r="MM1323" s="25">
        <f t="shared" si="2733"/>
        <v>0</v>
      </c>
      <c r="MN1323" s="25">
        <f t="shared" si="2734"/>
        <v>0</v>
      </c>
      <c r="MO1323" s="25">
        <f t="shared" si="2735"/>
        <v>0</v>
      </c>
      <c r="MP1323" s="25">
        <f t="shared" si="2736"/>
        <v>0</v>
      </c>
      <c r="MQ1323" s="25">
        <f t="shared" si="2737"/>
        <v>0</v>
      </c>
      <c r="MR1323" s="25">
        <f t="shared" si="2738"/>
        <v>0</v>
      </c>
      <c r="MS1323" s="157">
        <f t="shared" si="2958"/>
        <v>3.6626419278000002</v>
      </c>
      <c r="MT1323" s="157">
        <f t="shared" si="2959"/>
        <v>3.7816972361999999</v>
      </c>
      <c r="MU1323" s="157">
        <f t="shared" si="2960"/>
        <v>3.9286536654000002</v>
      </c>
      <c r="MV1323" s="157">
        <f t="shared" si="2961"/>
        <v>0</v>
      </c>
      <c r="MW1323" s="157">
        <f t="shared" si="2962"/>
        <v>0</v>
      </c>
      <c r="MX1323" s="157">
        <f t="shared" si="2963"/>
        <v>0</v>
      </c>
      <c r="MY1323" s="25">
        <f t="shared" si="2739"/>
        <v>0</v>
      </c>
      <c r="MZ1323" s="25">
        <f t="shared" si="2739"/>
        <v>0</v>
      </c>
      <c r="NA1323" s="25">
        <f t="shared" si="2739"/>
        <v>0</v>
      </c>
      <c r="NB1323" s="25">
        <f t="shared" si="2740"/>
        <v>0</v>
      </c>
      <c r="NC1323" s="25">
        <f t="shared" si="2740"/>
        <v>0</v>
      </c>
      <c r="ND1323" s="25">
        <f t="shared" si="2740"/>
        <v>0</v>
      </c>
      <c r="NE1323" s="30"/>
      <c r="NF1323" s="30"/>
      <c r="NG1323" s="30"/>
      <c r="NH1323" s="25">
        <f t="shared" si="2741"/>
        <v>0</v>
      </c>
      <c r="NI1323" s="25">
        <f t="shared" si="2742"/>
        <v>0</v>
      </c>
      <c r="NJ1323" s="25">
        <f t="shared" si="2743"/>
        <v>0</v>
      </c>
      <c r="NK1323" s="25">
        <f t="shared" si="2744"/>
        <v>0</v>
      </c>
      <c r="NL1323" s="25">
        <f t="shared" si="2745"/>
        <v>0</v>
      </c>
      <c r="NM1323" s="25">
        <f t="shared" si="2746"/>
        <v>0</v>
      </c>
      <c r="NN1323" s="157">
        <f t="shared" si="2964"/>
        <v>0</v>
      </c>
      <c r="NO1323" s="157">
        <f t="shared" si="2965"/>
        <v>0</v>
      </c>
      <c r="NP1323" s="157">
        <f t="shared" si="2966"/>
        <v>0</v>
      </c>
      <c r="NQ1323" s="157">
        <f t="shared" si="2967"/>
        <v>0</v>
      </c>
      <c r="NR1323" s="157">
        <f t="shared" si="2968"/>
        <v>0</v>
      </c>
      <c r="NS1323" s="157">
        <f t="shared" si="2969"/>
        <v>0</v>
      </c>
      <c r="NT1323" s="25">
        <f t="shared" si="2747"/>
        <v>0</v>
      </c>
      <c r="NU1323" s="25">
        <f t="shared" si="2747"/>
        <v>0</v>
      </c>
      <c r="NV1323" s="25">
        <f t="shared" si="2747"/>
        <v>0</v>
      </c>
      <c r="NW1323" s="25">
        <f t="shared" si="2748"/>
        <v>0</v>
      </c>
      <c r="NX1323" s="25">
        <f t="shared" si="2748"/>
        <v>0</v>
      </c>
      <c r="NY1323" s="25">
        <f t="shared" si="2748"/>
        <v>0</v>
      </c>
      <c r="NZ1323" s="30">
        <v>2700</v>
      </c>
      <c r="OA1323" s="30">
        <v>2700</v>
      </c>
      <c r="OB1323" s="30">
        <v>2700</v>
      </c>
      <c r="OC1323" s="25">
        <f t="shared" si="2749"/>
        <v>14067</v>
      </c>
      <c r="OD1323" s="25">
        <f t="shared" si="2750"/>
        <v>14526</v>
      </c>
      <c r="OE1323" s="25">
        <f t="shared" si="2751"/>
        <v>15120</v>
      </c>
      <c r="OF1323" s="25">
        <f t="shared" si="2752"/>
        <v>0</v>
      </c>
      <c r="OG1323" s="25">
        <f t="shared" si="2753"/>
        <v>0</v>
      </c>
      <c r="OH1323" s="25">
        <f t="shared" si="2754"/>
        <v>0</v>
      </c>
      <c r="OI1323" s="157">
        <f t="shared" si="2970"/>
        <v>17.9912564505</v>
      </c>
      <c r="OJ1323" s="157">
        <f t="shared" si="2971"/>
        <v>18.5774157691</v>
      </c>
      <c r="OK1323" s="157">
        <f t="shared" si="2972"/>
        <v>19.3112458409</v>
      </c>
      <c r="OL1323" s="157">
        <f t="shared" si="2973"/>
        <v>0</v>
      </c>
      <c r="OM1323" s="157">
        <f t="shared" si="2974"/>
        <v>0</v>
      </c>
      <c r="ON1323" s="157">
        <f t="shared" si="2975"/>
        <v>0</v>
      </c>
      <c r="OO1323" s="25">
        <f t="shared" si="2755"/>
        <v>48576.39</v>
      </c>
      <c r="OP1323" s="25">
        <f t="shared" si="2755"/>
        <v>50159.02</v>
      </c>
      <c r="OQ1323" s="25">
        <f t="shared" si="2755"/>
        <v>52140.36</v>
      </c>
      <c r="OR1323" s="25">
        <f t="shared" si="2756"/>
        <v>0</v>
      </c>
      <c r="OS1323" s="25">
        <f t="shared" si="2756"/>
        <v>0</v>
      </c>
      <c r="OT1323" s="25">
        <f t="shared" si="2756"/>
        <v>0</v>
      </c>
      <c r="OU1323" s="30"/>
      <c r="OV1323" s="30"/>
      <c r="OW1323" s="30"/>
      <c r="OX1323" s="25">
        <f t="shared" si="2757"/>
        <v>0</v>
      </c>
      <c r="OY1323" s="25">
        <f t="shared" si="2758"/>
        <v>0</v>
      </c>
      <c r="OZ1323" s="25">
        <f t="shared" si="2759"/>
        <v>0</v>
      </c>
      <c r="PA1323" s="25">
        <f t="shared" si="2760"/>
        <v>0</v>
      </c>
      <c r="PB1323" s="25">
        <f t="shared" si="2761"/>
        <v>0</v>
      </c>
      <c r="PC1323" s="25">
        <f t="shared" si="2762"/>
        <v>0</v>
      </c>
      <c r="PD1323" s="157">
        <f t="shared" si="2976"/>
        <v>0</v>
      </c>
      <c r="PE1323" s="157">
        <f t="shared" si="2977"/>
        <v>0</v>
      </c>
      <c r="PF1323" s="157">
        <f t="shared" si="2978"/>
        <v>0</v>
      </c>
      <c r="PG1323" s="157">
        <f t="shared" si="2979"/>
        <v>0</v>
      </c>
      <c r="PH1323" s="157">
        <f t="shared" si="2980"/>
        <v>0</v>
      </c>
      <c r="PI1323" s="157">
        <f t="shared" si="2981"/>
        <v>0</v>
      </c>
      <c r="PJ1323" s="25">
        <f t="shared" si="2763"/>
        <v>0</v>
      </c>
      <c r="PK1323" s="25">
        <f t="shared" si="2763"/>
        <v>0</v>
      </c>
      <c r="PL1323" s="25">
        <f t="shared" si="2763"/>
        <v>0</v>
      </c>
      <c r="PM1323" s="25">
        <f t="shared" si="2764"/>
        <v>0</v>
      </c>
      <c r="PN1323" s="25">
        <f t="shared" si="2764"/>
        <v>0</v>
      </c>
      <c r="PO1323" s="25">
        <f t="shared" si="2764"/>
        <v>0</v>
      </c>
      <c r="PP1323" s="30"/>
      <c r="PQ1323" s="30"/>
      <c r="PR1323" s="30"/>
      <c r="PS1323" s="25">
        <f t="shared" si="2765"/>
        <v>0</v>
      </c>
      <c r="PT1323" s="25">
        <f t="shared" si="2766"/>
        <v>0</v>
      </c>
      <c r="PU1323" s="25">
        <f t="shared" si="2767"/>
        <v>0</v>
      </c>
      <c r="PV1323" s="25">
        <f t="shared" si="2768"/>
        <v>0</v>
      </c>
      <c r="PW1323" s="25">
        <f t="shared" si="2769"/>
        <v>0</v>
      </c>
      <c r="PX1323" s="25">
        <f t="shared" si="2770"/>
        <v>0</v>
      </c>
      <c r="PY1323" s="157">
        <f t="shared" si="2982"/>
        <v>3.8734549377</v>
      </c>
      <c r="PZ1323" s="157">
        <f t="shared" si="2983"/>
        <v>3.9999019005999998</v>
      </c>
      <c r="QA1323" s="157">
        <f t="shared" si="2984"/>
        <v>4.1569090808000002</v>
      </c>
      <c r="QB1323" s="157">
        <f t="shared" si="2985"/>
        <v>0</v>
      </c>
      <c r="QC1323" s="157">
        <f t="shared" si="2986"/>
        <v>0</v>
      </c>
      <c r="QD1323" s="157">
        <f t="shared" si="2987"/>
        <v>0</v>
      </c>
      <c r="QE1323" s="25">
        <f t="shared" si="2771"/>
        <v>0</v>
      </c>
      <c r="QF1323" s="25">
        <f t="shared" si="2771"/>
        <v>0</v>
      </c>
      <c r="QG1323" s="25">
        <f t="shared" si="2771"/>
        <v>0</v>
      </c>
      <c r="QH1323" s="25">
        <f t="shared" si="2772"/>
        <v>0</v>
      </c>
      <c r="QI1323" s="25">
        <f t="shared" si="2772"/>
        <v>0</v>
      </c>
      <c r="QJ1323" s="25">
        <f t="shared" si="2772"/>
        <v>0</v>
      </c>
      <c r="QK1323" s="30"/>
      <c r="QL1323" s="30"/>
      <c r="QM1323" s="30"/>
      <c r="QN1323" s="25">
        <f t="shared" si="2773"/>
        <v>0</v>
      </c>
      <c r="QO1323" s="25">
        <f t="shared" si="2774"/>
        <v>0</v>
      </c>
      <c r="QP1323" s="25">
        <f t="shared" si="2775"/>
        <v>0</v>
      </c>
      <c r="QQ1323" s="25">
        <f t="shared" si="2776"/>
        <v>0</v>
      </c>
      <c r="QR1323" s="25">
        <f t="shared" si="2777"/>
        <v>0</v>
      </c>
      <c r="QS1323" s="25">
        <f t="shared" si="2778"/>
        <v>0</v>
      </c>
      <c r="QT1323" s="157">
        <f t="shared" si="2988"/>
        <v>4.4966459992000001</v>
      </c>
      <c r="QU1323" s="157">
        <f t="shared" si="2989"/>
        <v>4.6452351843999997</v>
      </c>
      <c r="QV1323" s="157">
        <f t="shared" si="2990"/>
        <v>4.8240243285000002</v>
      </c>
      <c r="QW1323" s="157">
        <f t="shared" si="2991"/>
        <v>0</v>
      </c>
      <c r="QX1323" s="157">
        <f t="shared" si="2992"/>
        <v>0</v>
      </c>
      <c r="QY1323" s="157">
        <f t="shared" si="2993"/>
        <v>0</v>
      </c>
      <c r="QZ1323" s="25">
        <f t="shared" si="2779"/>
        <v>0</v>
      </c>
      <c r="RA1323" s="25">
        <f t="shared" si="2779"/>
        <v>0</v>
      </c>
      <c r="RB1323" s="25">
        <f t="shared" si="2779"/>
        <v>0</v>
      </c>
      <c r="RC1323" s="25">
        <f t="shared" si="2780"/>
        <v>0</v>
      </c>
      <c r="RD1323" s="25">
        <f t="shared" si="2780"/>
        <v>0</v>
      </c>
      <c r="RE1323" s="25">
        <f t="shared" si="2780"/>
        <v>0</v>
      </c>
      <c r="RF1323" s="30">
        <v>23048</v>
      </c>
      <c r="RG1323" s="30">
        <v>23048</v>
      </c>
      <c r="RH1323" s="30">
        <v>23048</v>
      </c>
      <c r="RI1323" s="25">
        <f t="shared" si="2781"/>
        <v>120080.08</v>
      </c>
      <c r="RJ1323" s="25">
        <f t="shared" si="2782"/>
        <v>123998.24</v>
      </c>
      <c r="RK1323" s="25">
        <f t="shared" si="2783"/>
        <v>129068.8</v>
      </c>
      <c r="RL1323" s="25">
        <f t="shared" si="2784"/>
        <v>0</v>
      </c>
      <c r="RM1323" s="25">
        <f t="shared" si="2785"/>
        <v>0</v>
      </c>
      <c r="RN1323" s="25">
        <f t="shared" si="2786"/>
        <v>0</v>
      </c>
      <c r="RO1323" s="157">
        <f t="shared" si="2994"/>
        <v>9.6393003116999996</v>
      </c>
      <c r="RP1323" s="157">
        <f t="shared" si="2995"/>
        <v>9.9535346773000004</v>
      </c>
      <c r="RQ1323" s="157">
        <f t="shared" si="2996"/>
        <v>10.3479286898</v>
      </c>
      <c r="RR1323" s="157">
        <f t="shared" si="2997"/>
        <v>0</v>
      </c>
      <c r="RS1323" s="157">
        <f t="shared" si="2998"/>
        <v>0</v>
      </c>
      <c r="RT1323" s="157">
        <f t="shared" si="2999"/>
        <v>0</v>
      </c>
      <c r="RU1323" s="25">
        <f t="shared" si="2787"/>
        <v>222166.59</v>
      </c>
      <c r="RV1323" s="25">
        <f t="shared" si="2787"/>
        <v>229409.07</v>
      </c>
      <c r="RW1323" s="25">
        <f t="shared" si="2787"/>
        <v>238499.06</v>
      </c>
      <c r="RX1323" s="25">
        <f t="shared" si="2788"/>
        <v>0</v>
      </c>
      <c r="RY1323" s="25">
        <f t="shared" si="2788"/>
        <v>0</v>
      </c>
      <c r="RZ1323" s="25">
        <f t="shared" si="2788"/>
        <v>0</v>
      </c>
      <c r="SA1323" s="30"/>
      <c r="SB1323" s="30"/>
      <c r="SC1323" s="30"/>
      <c r="SD1323" s="25">
        <f t="shared" si="2789"/>
        <v>0</v>
      </c>
      <c r="SE1323" s="25">
        <f t="shared" si="2790"/>
        <v>0</v>
      </c>
      <c r="SF1323" s="25">
        <f t="shared" si="2791"/>
        <v>0</v>
      </c>
      <c r="SG1323" s="25">
        <f t="shared" si="2792"/>
        <v>0</v>
      </c>
      <c r="SH1323" s="25">
        <f t="shared" si="2793"/>
        <v>0</v>
      </c>
      <c r="SI1323" s="25">
        <f t="shared" si="2794"/>
        <v>0</v>
      </c>
      <c r="SJ1323" s="157">
        <f t="shared" si="3000"/>
        <v>9.7778037906000002</v>
      </c>
      <c r="SK1323" s="157">
        <f t="shared" si="3001"/>
        <v>10.0952392688</v>
      </c>
      <c r="SL1323" s="157">
        <f t="shared" si="3002"/>
        <v>10.510905686399999</v>
      </c>
      <c r="SM1323" s="157">
        <f t="shared" si="3003"/>
        <v>0</v>
      </c>
      <c r="SN1323" s="157">
        <f t="shared" si="3004"/>
        <v>0</v>
      </c>
      <c r="SO1323" s="157">
        <f t="shared" si="3005"/>
        <v>0</v>
      </c>
      <c r="SP1323" s="25">
        <f t="shared" si="2795"/>
        <v>0</v>
      </c>
      <c r="SQ1323" s="25">
        <f t="shared" si="2795"/>
        <v>0</v>
      </c>
      <c r="SR1323" s="25">
        <f t="shared" si="2795"/>
        <v>0</v>
      </c>
      <c r="SS1323" s="25">
        <f t="shared" si="2796"/>
        <v>0</v>
      </c>
      <c r="ST1323" s="25">
        <f t="shared" si="2796"/>
        <v>0</v>
      </c>
      <c r="SU1323" s="25">
        <f t="shared" si="2796"/>
        <v>0</v>
      </c>
      <c r="SV1323" s="30"/>
      <c r="SW1323" s="30"/>
      <c r="SX1323" s="30"/>
      <c r="SY1323" s="25">
        <f t="shared" si="2797"/>
        <v>0</v>
      </c>
      <c r="SZ1323" s="25">
        <f t="shared" si="2798"/>
        <v>0</v>
      </c>
      <c r="TA1323" s="25">
        <f t="shared" si="2799"/>
        <v>0</v>
      </c>
      <c r="TB1323" s="25">
        <f t="shared" si="2800"/>
        <v>0</v>
      </c>
      <c r="TC1323" s="25">
        <f t="shared" si="2801"/>
        <v>0</v>
      </c>
      <c r="TD1323" s="25">
        <f t="shared" si="2802"/>
        <v>0</v>
      </c>
      <c r="TE1323" s="157">
        <f t="shared" si="3006"/>
        <v>0</v>
      </c>
      <c r="TF1323" s="157">
        <f t="shared" si="3007"/>
        <v>0</v>
      </c>
      <c r="TG1323" s="157">
        <f t="shared" si="3008"/>
        <v>0</v>
      </c>
      <c r="TH1323" s="157">
        <f t="shared" si="3009"/>
        <v>0</v>
      </c>
      <c r="TI1323" s="157">
        <f t="shared" si="3010"/>
        <v>0</v>
      </c>
      <c r="TJ1323" s="157">
        <f t="shared" si="3011"/>
        <v>0</v>
      </c>
      <c r="TK1323" s="25">
        <f t="shared" si="2803"/>
        <v>0</v>
      </c>
      <c r="TL1323" s="25">
        <f t="shared" si="2803"/>
        <v>0</v>
      </c>
      <c r="TM1323" s="25">
        <f t="shared" si="2803"/>
        <v>0</v>
      </c>
      <c r="TN1323" s="25">
        <f t="shared" si="2804"/>
        <v>0</v>
      </c>
      <c r="TO1323" s="25">
        <f t="shared" si="2804"/>
        <v>0</v>
      </c>
      <c r="TP1323" s="25">
        <f t="shared" si="2804"/>
        <v>0</v>
      </c>
      <c r="TQ1323" s="30"/>
      <c r="TR1323" s="30"/>
      <c r="TS1323" s="30"/>
      <c r="TT1323" s="25">
        <f t="shared" si="2805"/>
        <v>0</v>
      </c>
      <c r="TU1323" s="25">
        <f t="shared" si="2806"/>
        <v>0</v>
      </c>
      <c r="TV1323" s="25">
        <f t="shared" si="2807"/>
        <v>0</v>
      </c>
      <c r="TW1323" s="25">
        <f t="shared" si="2808"/>
        <v>0</v>
      </c>
      <c r="TX1323" s="25">
        <f t="shared" si="2809"/>
        <v>0</v>
      </c>
      <c r="TY1323" s="25">
        <f t="shared" si="2810"/>
        <v>0</v>
      </c>
      <c r="TZ1323" s="157">
        <f t="shared" si="3012"/>
        <v>2.2345254104999999</v>
      </c>
      <c r="UA1323" s="157">
        <f t="shared" si="3013"/>
        <v>2.3067506702</v>
      </c>
      <c r="UB1323" s="157">
        <f t="shared" si="3014"/>
        <v>2.39730351</v>
      </c>
      <c r="UC1323" s="157">
        <f t="shared" si="3015"/>
        <v>0</v>
      </c>
      <c r="UD1323" s="157">
        <f t="shared" si="3016"/>
        <v>0</v>
      </c>
      <c r="UE1323" s="157">
        <f t="shared" si="3017"/>
        <v>0</v>
      </c>
      <c r="UF1323" s="25">
        <f t="shared" si="2811"/>
        <v>0</v>
      </c>
      <c r="UG1323" s="25">
        <f t="shared" si="2811"/>
        <v>0</v>
      </c>
      <c r="UH1323" s="25">
        <f t="shared" si="2811"/>
        <v>0</v>
      </c>
      <c r="UI1323" s="25">
        <f t="shared" si="2812"/>
        <v>0</v>
      </c>
      <c r="UJ1323" s="25">
        <f t="shared" si="2812"/>
        <v>0</v>
      </c>
      <c r="UK1323" s="25">
        <f t="shared" si="2812"/>
        <v>0</v>
      </c>
      <c r="UL1323" s="30">
        <v>173128</v>
      </c>
      <c r="UM1323" s="30">
        <v>173128</v>
      </c>
      <c r="UN1323" s="30">
        <v>173128</v>
      </c>
      <c r="UO1323" s="25">
        <f t="shared" si="2813"/>
        <v>901996.88</v>
      </c>
      <c r="UP1323" s="25">
        <f t="shared" si="2814"/>
        <v>931428.64</v>
      </c>
      <c r="UQ1323" s="25">
        <f t="shared" si="2815"/>
        <v>969516.8</v>
      </c>
      <c r="UR1323" s="25">
        <f t="shared" si="2816"/>
        <v>0</v>
      </c>
      <c r="US1323" s="25">
        <f t="shared" si="2817"/>
        <v>0</v>
      </c>
      <c r="UT1323" s="25">
        <f t="shared" si="2818"/>
        <v>0</v>
      </c>
      <c r="UU1323" s="157">
        <f t="shared" si="3018"/>
        <v>2.6366865181999999</v>
      </c>
      <c r="UV1323" s="157">
        <f t="shared" si="3019"/>
        <v>2.7222128237000001</v>
      </c>
      <c r="UW1323" s="157">
        <f t="shared" si="3020"/>
        <v>2.8314655046000001</v>
      </c>
      <c r="UX1323" s="157">
        <f t="shared" si="3021"/>
        <v>0</v>
      </c>
      <c r="UY1323" s="157">
        <f t="shared" si="3022"/>
        <v>0</v>
      </c>
      <c r="UZ1323" s="157">
        <f t="shared" si="3023"/>
        <v>0</v>
      </c>
      <c r="VA1323" s="25">
        <f t="shared" si="2819"/>
        <v>456484.26</v>
      </c>
      <c r="VB1323" s="25">
        <f t="shared" si="2819"/>
        <v>471291.26</v>
      </c>
      <c r="VC1323" s="25">
        <f t="shared" si="2819"/>
        <v>490205.96</v>
      </c>
      <c r="VD1323" s="25">
        <f t="shared" si="2820"/>
        <v>0</v>
      </c>
      <c r="VE1323" s="25">
        <f t="shared" si="2820"/>
        <v>0</v>
      </c>
      <c r="VF1323" s="25">
        <f t="shared" si="2820"/>
        <v>0</v>
      </c>
      <c r="VG1323" s="30"/>
      <c r="VH1323" s="30"/>
      <c r="VI1323" s="30"/>
      <c r="VJ1323" s="25">
        <f t="shared" si="2821"/>
        <v>0</v>
      </c>
      <c r="VK1323" s="25">
        <f t="shared" si="2822"/>
        <v>0</v>
      </c>
      <c r="VL1323" s="25">
        <f t="shared" si="2823"/>
        <v>0</v>
      </c>
      <c r="VM1323" s="25">
        <f t="shared" si="2824"/>
        <v>0</v>
      </c>
      <c r="VN1323" s="25">
        <f t="shared" si="2825"/>
        <v>0</v>
      </c>
      <c r="VO1323" s="25">
        <f t="shared" si="2826"/>
        <v>0</v>
      </c>
      <c r="VP1323" s="157">
        <f t="shared" si="3024"/>
        <v>2.5281444098999999</v>
      </c>
      <c r="VQ1323" s="157">
        <f t="shared" si="3025"/>
        <v>2.6137651820999999</v>
      </c>
      <c r="VR1323" s="157">
        <f t="shared" si="3026"/>
        <v>2.7160012981000001</v>
      </c>
      <c r="VS1323" s="157">
        <f t="shared" si="3027"/>
        <v>0</v>
      </c>
      <c r="VT1323" s="157">
        <f t="shared" si="3028"/>
        <v>0</v>
      </c>
      <c r="VU1323" s="157">
        <f t="shared" si="3029"/>
        <v>0</v>
      </c>
      <c r="VV1323" s="25">
        <f t="shared" si="2827"/>
        <v>0</v>
      </c>
      <c r="VW1323" s="25">
        <f t="shared" si="2827"/>
        <v>0</v>
      </c>
      <c r="VX1323" s="25">
        <f t="shared" si="2827"/>
        <v>0</v>
      </c>
      <c r="VY1323" s="25">
        <f t="shared" si="2828"/>
        <v>0</v>
      </c>
      <c r="VZ1323" s="25">
        <f t="shared" si="2828"/>
        <v>0</v>
      </c>
      <c r="WA1323" s="25">
        <f t="shared" si="2828"/>
        <v>0</v>
      </c>
      <c r="WB1323" s="30"/>
      <c r="WC1323" s="30"/>
      <c r="WD1323" s="30"/>
      <c r="WE1323" s="25">
        <f t="shared" si="2829"/>
        <v>0</v>
      </c>
      <c r="WF1323" s="25">
        <f t="shared" si="2830"/>
        <v>0</v>
      </c>
      <c r="WG1323" s="25">
        <f t="shared" si="2831"/>
        <v>0</v>
      </c>
      <c r="WH1323" s="25">
        <f t="shared" si="2832"/>
        <v>0</v>
      </c>
      <c r="WI1323" s="25">
        <f t="shared" si="2833"/>
        <v>0</v>
      </c>
      <c r="WJ1323" s="25">
        <f t="shared" si="2834"/>
        <v>0</v>
      </c>
      <c r="WK1323" s="157">
        <f t="shared" si="3030"/>
        <v>0</v>
      </c>
      <c r="WL1323" s="157">
        <f t="shared" si="3031"/>
        <v>0</v>
      </c>
      <c r="WM1323" s="157">
        <f t="shared" si="3032"/>
        <v>0</v>
      </c>
      <c r="WN1323" s="157">
        <f t="shared" si="3033"/>
        <v>0</v>
      </c>
      <c r="WO1323" s="157">
        <f t="shared" si="3034"/>
        <v>0</v>
      </c>
      <c r="WP1323" s="157">
        <f t="shared" si="3035"/>
        <v>0</v>
      </c>
      <c r="WQ1323" s="25">
        <f t="shared" si="2835"/>
        <v>0</v>
      </c>
      <c r="WR1323" s="25">
        <f t="shared" si="2835"/>
        <v>0</v>
      </c>
      <c r="WS1323" s="25">
        <f t="shared" si="2835"/>
        <v>0</v>
      </c>
      <c r="WT1323" s="25">
        <f t="shared" si="2836"/>
        <v>0</v>
      </c>
      <c r="WU1323" s="25">
        <f t="shared" si="2836"/>
        <v>0</v>
      </c>
      <c r="WV1323" s="25">
        <f t="shared" si="2836"/>
        <v>0</v>
      </c>
      <c r="WW1323" s="30"/>
      <c r="WX1323" s="30"/>
      <c r="WY1323" s="30"/>
      <c r="WZ1323" s="25">
        <f t="shared" si="2837"/>
        <v>0</v>
      </c>
      <c r="XA1323" s="25">
        <f t="shared" si="2838"/>
        <v>0</v>
      </c>
      <c r="XB1323" s="25">
        <f t="shared" si="2839"/>
        <v>0</v>
      </c>
      <c r="XC1323" s="25">
        <f t="shared" si="2840"/>
        <v>0</v>
      </c>
      <c r="XD1323" s="25">
        <f t="shared" si="2841"/>
        <v>0</v>
      </c>
      <c r="XE1323" s="25">
        <f t="shared" si="2842"/>
        <v>0</v>
      </c>
      <c r="XF1323" s="157">
        <f t="shared" si="3036"/>
        <v>0</v>
      </c>
      <c r="XG1323" s="157">
        <f t="shared" si="3037"/>
        <v>0</v>
      </c>
      <c r="XH1323" s="157">
        <f t="shared" si="3038"/>
        <v>0</v>
      </c>
      <c r="XI1323" s="157">
        <f t="shared" si="3039"/>
        <v>0</v>
      </c>
      <c r="XJ1323" s="157">
        <f t="shared" si="3040"/>
        <v>0</v>
      </c>
      <c r="XK1323" s="157">
        <f t="shared" si="3041"/>
        <v>0</v>
      </c>
      <c r="XL1323" s="25">
        <f t="shared" si="2843"/>
        <v>0</v>
      </c>
      <c r="XM1323" s="25">
        <f t="shared" si="2843"/>
        <v>0</v>
      </c>
      <c r="XN1323" s="25">
        <f t="shared" si="2843"/>
        <v>0</v>
      </c>
      <c r="XO1323" s="25">
        <f t="shared" si="2844"/>
        <v>0</v>
      </c>
      <c r="XP1323" s="25">
        <f t="shared" si="2844"/>
        <v>0</v>
      </c>
      <c r="XQ1323" s="25">
        <f t="shared" si="2844"/>
        <v>0</v>
      </c>
      <c r="XR1323" s="30"/>
      <c r="XS1323" s="30"/>
      <c r="XT1323" s="30"/>
      <c r="XU1323" s="25">
        <f t="shared" si="2845"/>
        <v>0</v>
      </c>
      <c r="XV1323" s="25">
        <f t="shared" si="2846"/>
        <v>0</v>
      </c>
      <c r="XW1323" s="25">
        <f t="shared" si="2847"/>
        <v>0</v>
      </c>
      <c r="XX1323" s="25">
        <f t="shared" si="2848"/>
        <v>0</v>
      </c>
      <c r="XY1323" s="25">
        <f t="shared" si="2849"/>
        <v>0</v>
      </c>
      <c r="XZ1323" s="25">
        <f t="shared" si="2850"/>
        <v>0</v>
      </c>
      <c r="YA1323" s="157">
        <f t="shared" si="3042"/>
        <v>0</v>
      </c>
      <c r="YB1323" s="157">
        <f t="shared" si="3043"/>
        <v>0</v>
      </c>
      <c r="YC1323" s="157">
        <f t="shared" si="3044"/>
        <v>0</v>
      </c>
      <c r="YD1323" s="157">
        <f t="shared" si="3045"/>
        <v>0</v>
      </c>
      <c r="YE1323" s="157">
        <f t="shared" si="3046"/>
        <v>0</v>
      </c>
      <c r="YF1323" s="157">
        <f t="shared" si="3047"/>
        <v>0</v>
      </c>
      <c r="YG1323" s="25">
        <f t="shared" si="2851"/>
        <v>0</v>
      </c>
      <c r="YH1323" s="25">
        <f t="shared" si="2851"/>
        <v>0</v>
      </c>
      <c r="YI1323" s="25">
        <f t="shared" si="2851"/>
        <v>0</v>
      </c>
      <c r="YJ1323" s="25">
        <f t="shared" si="2852"/>
        <v>0</v>
      </c>
      <c r="YK1323" s="25">
        <f t="shared" si="2852"/>
        <v>0</v>
      </c>
      <c r="YL1323" s="25">
        <f t="shared" si="2852"/>
        <v>0</v>
      </c>
      <c r="YM1323" s="59">
        <f t="shared" si="2853"/>
        <v>240601</v>
      </c>
      <c r="YN1323" s="59">
        <f t="shared" si="2853"/>
        <v>240601</v>
      </c>
      <c r="YO1323" s="59">
        <f t="shared" si="2853"/>
        <v>240601</v>
      </c>
      <c r="YP1323" s="25">
        <f t="shared" si="2854"/>
        <v>1253531.21</v>
      </c>
      <c r="YQ1323" s="25">
        <f t="shared" si="2855"/>
        <v>1294433.3799999999</v>
      </c>
      <c r="YR1323" s="25">
        <f t="shared" si="2856"/>
        <v>1347365.6</v>
      </c>
      <c r="YS1323" s="25">
        <f t="shared" si="2857"/>
        <v>0</v>
      </c>
      <c r="YT1323" s="25">
        <f t="shared" si="2858"/>
        <v>0</v>
      </c>
      <c r="YU1323" s="25">
        <f t="shared" si="2859"/>
        <v>0</v>
      </c>
      <c r="YV1323" s="157">
        <f t="shared" si="3048"/>
        <v>5.2131172139000004</v>
      </c>
      <c r="YW1323" s="157">
        <f t="shared" si="3049"/>
        <v>5.3828406840999996</v>
      </c>
      <c r="YX1323" s="157">
        <f t="shared" si="3050"/>
        <v>5.5976190837999997</v>
      </c>
      <c r="YY1323" s="157">
        <f t="shared" si="3051"/>
        <v>0</v>
      </c>
      <c r="YZ1323" s="157">
        <f t="shared" si="3052"/>
        <v>0</v>
      </c>
      <c r="ZA1323" s="157">
        <f t="shared" si="3053"/>
        <v>0</v>
      </c>
      <c r="ZB1323" s="25">
        <f t="shared" si="2860"/>
        <v>1254281.21</v>
      </c>
      <c r="ZC1323" s="25">
        <f t="shared" si="2860"/>
        <v>1295116.8500000001</v>
      </c>
      <c r="ZD1323" s="25">
        <f t="shared" si="2860"/>
        <v>1346792.75</v>
      </c>
      <c r="ZE1323" s="25">
        <f t="shared" si="2861"/>
        <v>0</v>
      </c>
      <c r="ZF1323" s="25">
        <f t="shared" si="2861"/>
        <v>0</v>
      </c>
      <c r="ZG1323" s="25">
        <f t="shared" si="2861"/>
        <v>0</v>
      </c>
    </row>
    <row r="1324" spans="1:683" s="16" customFormat="1" ht="24" customHeight="1">
      <c r="A1324" s="97" t="s">
        <v>236</v>
      </c>
      <c r="B1324" s="264"/>
      <c r="C1324" s="99"/>
      <c r="D1324" s="173"/>
      <c r="E1324" s="100"/>
      <c r="F1324" s="100"/>
      <c r="G1324" s="100"/>
      <c r="H1324" s="100"/>
      <c r="I1324" s="101"/>
      <c r="J1324" s="101"/>
      <c r="K1324" s="101"/>
      <c r="L1324" s="101"/>
      <c r="M1324" s="101"/>
      <c r="N1324" s="101"/>
      <c r="O1324" s="101"/>
      <c r="P1324" s="101"/>
      <c r="Q1324" s="101"/>
      <c r="R1324" s="101"/>
      <c r="S1324" s="101"/>
      <c r="T1324" s="101"/>
      <c r="U1324" s="101"/>
      <c r="V1324" s="101"/>
      <c r="W1324" s="101"/>
      <c r="X1324" s="101"/>
      <c r="Y1324" s="101"/>
      <c r="Z1324" s="101"/>
      <c r="AA1324" s="101"/>
      <c r="AB1324" s="101"/>
      <c r="AC1324" s="101"/>
      <c r="AD1324" s="101"/>
      <c r="AE1324" s="101"/>
      <c r="AF1324" s="101"/>
      <c r="AG1324" s="101"/>
      <c r="AH1324" s="101"/>
      <c r="AI1324" s="101"/>
      <c r="AJ1324" s="101"/>
      <c r="AK1324" s="101"/>
      <c r="AL1324" s="101"/>
      <c r="AM1324" s="101"/>
      <c r="AN1324" s="101"/>
      <c r="AO1324" s="101"/>
      <c r="AP1324" s="101"/>
      <c r="AQ1324" s="101"/>
      <c r="AR1324" s="101"/>
      <c r="AS1324" s="101"/>
      <c r="AT1324" s="101"/>
      <c r="AU1324" s="101"/>
      <c r="AV1324" s="101"/>
      <c r="AW1324" s="101"/>
      <c r="AX1324" s="101"/>
      <c r="AY1324" s="101"/>
      <c r="AZ1324" s="101"/>
      <c r="BA1324" s="101"/>
      <c r="BB1324" s="101"/>
      <c r="BC1324" s="101"/>
      <c r="BD1324" s="101"/>
      <c r="BE1324" s="101"/>
      <c r="BF1324" s="101"/>
      <c r="BG1324" s="101"/>
      <c r="BH1324" s="101"/>
      <c r="BI1324" s="101"/>
      <c r="BJ1324" s="101"/>
      <c r="BK1324" s="101"/>
      <c r="BL1324" s="101"/>
      <c r="BM1324" s="101"/>
      <c r="BN1324" s="101"/>
      <c r="BO1324" s="101"/>
      <c r="BP1324" s="101"/>
      <c r="BQ1324" s="101"/>
      <c r="BR1324" s="101"/>
      <c r="BS1324" s="101"/>
      <c r="BT1324" s="101"/>
      <c r="BU1324" s="101"/>
      <c r="BV1324" s="101"/>
      <c r="BW1324" s="101"/>
      <c r="BX1324" s="101"/>
      <c r="BY1324" s="101"/>
      <c r="BZ1324" s="101"/>
      <c r="CA1324" s="101"/>
      <c r="CB1324" s="101"/>
      <c r="CC1324" s="101"/>
      <c r="CD1324" s="101"/>
      <c r="CE1324" s="101"/>
      <c r="CF1324" s="101"/>
      <c r="CG1324" s="101"/>
      <c r="CH1324" s="101"/>
      <c r="CI1324" s="101"/>
      <c r="CJ1324" s="101"/>
      <c r="CK1324" s="101"/>
      <c r="CL1324" s="101"/>
      <c r="CM1324" s="101"/>
      <c r="CN1324" s="101"/>
      <c r="CO1324" s="101"/>
      <c r="CP1324" s="101"/>
      <c r="CQ1324" s="101"/>
      <c r="CR1324" s="101"/>
      <c r="CS1324" s="101"/>
      <c r="CT1324" s="101"/>
      <c r="CU1324" s="101"/>
      <c r="CV1324" s="101"/>
      <c r="CW1324" s="101"/>
      <c r="CX1324" s="101"/>
      <c r="CY1324" s="101"/>
      <c r="CZ1324" s="101"/>
      <c r="DA1324" s="101"/>
      <c r="DB1324" s="101"/>
      <c r="DC1324" s="101"/>
      <c r="DD1324" s="101"/>
      <c r="DE1324" s="101"/>
      <c r="DF1324" s="101"/>
      <c r="DG1324" s="101"/>
      <c r="DH1324" s="101"/>
      <c r="DI1324" s="101"/>
      <c r="DJ1324" s="101"/>
      <c r="DK1324" s="101"/>
      <c r="DL1324" s="101"/>
      <c r="DM1324" s="101"/>
      <c r="DN1324" s="101"/>
      <c r="DO1324" s="101"/>
      <c r="DP1324" s="101"/>
      <c r="DQ1324" s="101"/>
      <c r="DR1324" s="101"/>
      <c r="DS1324" s="101"/>
      <c r="DT1324" s="101"/>
      <c r="DU1324" s="101"/>
      <c r="DV1324" s="101"/>
      <c r="DW1324" s="101"/>
      <c r="DX1324" s="101"/>
      <c r="DY1324" s="101"/>
      <c r="DZ1324" s="101"/>
      <c r="EA1324" s="101"/>
      <c r="EB1324" s="101"/>
      <c r="EC1324" s="101"/>
      <c r="ED1324" s="101"/>
      <c r="EE1324" s="101"/>
      <c r="EF1324" s="101"/>
      <c r="EG1324" s="101"/>
      <c r="EH1324" s="101"/>
      <c r="EI1324" s="101"/>
      <c r="EJ1324" s="101"/>
      <c r="EK1324" s="101"/>
      <c r="EL1324" s="101"/>
      <c r="EM1324" s="101"/>
      <c r="EN1324" s="101"/>
      <c r="EO1324" s="101"/>
      <c r="EP1324" s="101"/>
      <c r="EQ1324" s="101"/>
      <c r="ER1324" s="101"/>
      <c r="ES1324" s="101"/>
      <c r="ET1324" s="101"/>
      <c r="EU1324" s="101"/>
      <c r="EV1324" s="101"/>
      <c r="EW1324" s="101"/>
      <c r="EX1324" s="101"/>
      <c r="EY1324" s="101"/>
      <c r="EZ1324" s="101"/>
      <c r="FA1324" s="101"/>
      <c r="FB1324" s="101"/>
      <c r="FC1324" s="101"/>
      <c r="FD1324" s="101"/>
      <c r="FE1324" s="101"/>
      <c r="FF1324" s="101"/>
      <c r="FG1324" s="101"/>
      <c r="FH1324" s="101"/>
      <c r="FI1324" s="101"/>
      <c r="FJ1324" s="101"/>
      <c r="FK1324" s="101"/>
      <c r="FL1324" s="101"/>
      <c r="FM1324" s="101"/>
      <c r="FN1324" s="101"/>
      <c r="FO1324" s="101"/>
      <c r="FP1324" s="101"/>
      <c r="FQ1324" s="101"/>
      <c r="FR1324" s="101"/>
      <c r="FS1324" s="101"/>
      <c r="FT1324" s="101"/>
      <c r="FU1324" s="101"/>
      <c r="FV1324" s="101"/>
      <c r="FW1324" s="101"/>
      <c r="FX1324" s="101"/>
      <c r="FY1324" s="101"/>
      <c r="FZ1324" s="101"/>
      <c r="GA1324" s="101"/>
      <c r="GB1324" s="101"/>
      <c r="GC1324" s="101"/>
      <c r="GD1324" s="101"/>
      <c r="GE1324" s="101"/>
      <c r="GF1324" s="101"/>
      <c r="GG1324" s="101"/>
      <c r="GH1324" s="101"/>
      <c r="GI1324" s="101"/>
      <c r="GJ1324" s="101"/>
      <c r="GK1324" s="101"/>
      <c r="GL1324" s="101"/>
      <c r="GM1324" s="101"/>
      <c r="GN1324" s="101"/>
      <c r="GO1324" s="101"/>
      <c r="GP1324" s="101"/>
      <c r="GQ1324" s="101"/>
      <c r="GR1324" s="101"/>
      <c r="GS1324" s="101"/>
      <c r="GT1324" s="101"/>
      <c r="GU1324" s="101"/>
      <c r="GV1324" s="101"/>
      <c r="GW1324" s="101"/>
      <c r="GX1324" s="101"/>
      <c r="GY1324" s="101"/>
      <c r="GZ1324" s="101"/>
      <c r="HA1324" s="101"/>
      <c r="HB1324" s="101"/>
      <c r="HC1324" s="101"/>
      <c r="HD1324" s="101"/>
      <c r="HE1324" s="101"/>
      <c r="HF1324" s="101"/>
      <c r="HG1324" s="101"/>
      <c r="HH1324" s="101"/>
      <c r="HI1324" s="101"/>
      <c r="HJ1324" s="101"/>
      <c r="HK1324" s="101"/>
      <c r="HL1324" s="101"/>
      <c r="HM1324" s="101"/>
      <c r="HN1324" s="101"/>
      <c r="HO1324" s="101"/>
      <c r="HP1324" s="101"/>
      <c r="HQ1324" s="101"/>
      <c r="HR1324" s="101"/>
      <c r="HS1324" s="101"/>
      <c r="HT1324" s="101"/>
      <c r="HU1324" s="101"/>
      <c r="HV1324" s="101"/>
      <c r="HW1324" s="101"/>
      <c r="HX1324" s="101"/>
      <c r="HY1324" s="101"/>
      <c r="HZ1324" s="101"/>
      <c r="IA1324" s="101"/>
      <c r="IB1324" s="101"/>
      <c r="IC1324" s="101"/>
      <c r="ID1324" s="101"/>
      <c r="IE1324" s="101"/>
      <c r="IF1324" s="101"/>
      <c r="IG1324" s="101"/>
      <c r="IH1324" s="101"/>
      <c r="II1324" s="101"/>
      <c r="IJ1324" s="101"/>
      <c r="IK1324" s="101"/>
      <c r="IL1324" s="101"/>
      <c r="IM1324" s="101"/>
      <c r="IN1324" s="101"/>
      <c r="IO1324" s="101"/>
      <c r="IP1324" s="101"/>
      <c r="IQ1324" s="101"/>
      <c r="IR1324" s="101"/>
      <c r="IS1324" s="101"/>
      <c r="IT1324" s="101"/>
      <c r="IU1324" s="101"/>
      <c r="IV1324" s="101"/>
      <c r="IW1324" s="101"/>
      <c r="IX1324" s="101"/>
      <c r="IY1324" s="101"/>
      <c r="IZ1324" s="101"/>
      <c r="JA1324" s="101"/>
      <c r="JB1324" s="101"/>
      <c r="JC1324" s="101"/>
      <c r="JD1324" s="101"/>
      <c r="JE1324" s="101"/>
      <c r="JF1324" s="101"/>
      <c r="JG1324" s="101"/>
      <c r="JH1324" s="101"/>
      <c r="JI1324" s="101"/>
      <c r="JJ1324" s="101"/>
      <c r="JK1324" s="101"/>
      <c r="JL1324" s="101"/>
      <c r="JM1324" s="101"/>
      <c r="JN1324" s="101"/>
      <c r="JO1324" s="101"/>
      <c r="JP1324" s="101"/>
      <c r="JQ1324" s="101"/>
      <c r="JR1324" s="101"/>
      <c r="JS1324" s="101"/>
      <c r="JT1324" s="101"/>
      <c r="JU1324" s="101"/>
      <c r="JV1324" s="101"/>
      <c r="JW1324" s="101"/>
      <c r="JX1324" s="101"/>
      <c r="JY1324" s="101"/>
      <c r="JZ1324" s="101"/>
      <c r="KA1324" s="101"/>
      <c r="KB1324" s="101"/>
      <c r="KC1324" s="101"/>
      <c r="KD1324" s="101"/>
      <c r="KE1324" s="101"/>
      <c r="KF1324" s="101"/>
      <c r="KG1324" s="101"/>
      <c r="KH1324" s="101"/>
      <c r="KI1324" s="101"/>
      <c r="KJ1324" s="101"/>
      <c r="KK1324" s="101"/>
      <c r="KL1324" s="101"/>
      <c r="KM1324" s="101"/>
      <c r="KN1324" s="101"/>
      <c r="KO1324" s="101"/>
      <c r="KP1324" s="101"/>
      <c r="KQ1324" s="101"/>
      <c r="KR1324" s="101"/>
      <c r="KS1324" s="101"/>
      <c r="KT1324" s="101"/>
      <c r="KU1324" s="101"/>
      <c r="KV1324" s="101"/>
      <c r="KW1324" s="101"/>
      <c r="KX1324" s="101"/>
      <c r="KY1324" s="101"/>
      <c r="KZ1324" s="101"/>
      <c r="LA1324" s="101"/>
      <c r="LB1324" s="101"/>
      <c r="LC1324" s="101"/>
      <c r="LD1324" s="101"/>
      <c r="LE1324" s="101"/>
      <c r="LF1324" s="101"/>
      <c r="LG1324" s="101"/>
      <c r="LH1324" s="101"/>
      <c r="LI1324" s="101"/>
      <c r="LJ1324" s="101"/>
      <c r="LK1324" s="101"/>
      <c r="LL1324" s="101"/>
      <c r="LM1324" s="101"/>
      <c r="LN1324" s="101"/>
      <c r="LO1324" s="101"/>
      <c r="LP1324" s="101"/>
      <c r="LQ1324" s="101"/>
      <c r="LR1324" s="101"/>
      <c r="LS1324" s="101"/>
      <c r="LT1324" s="101"/>
      <c r="LU1324" s="101"/>
      <c r="LV1324" s="101"/>
      <c r="LW1324" s="101"/>
      <c r="LX1324" s="101"/>
      <c r="LY1324" s="101"/>
      <c r="LZ1324" s="101"/>
      <c r="MA1324" s="101"/>
      <c r="MB1324" s="101"/>
      <c r="MC1324" s="101"/>
      <c r="MD1324" s="101"/>
      <c r="ME1324" s="101"/>
      <c r="MF1324" s="101"/>
      <c r="MG1324" s="101"/>
      <c r="MH1324" s="101"/>
      <c r="MI1324" s="101"/>
      <c r="MJ1324" s="101"/>
      <c r="MK1324" s="101"/>
      <c r="ML1324" s="101"/>
      <c r="MM1324" s="101"/>
      <c r="MN1324" s="101"/>
      <c r="MO1324" s="101"/>
      <c r="MP1324" s="101"/>
      <c r="MQ1324" s="101"/>
      <c r="MR1324" s="101"/>
      <c r="MS1324" s="101"/>
      <c r="MT1324" s="101"/>
      <c r="MU1324" s="101"/>
      <c r="MV1324" s="101"/>
      <c r="MW1324" s="101"/>
      <c r="MX1324" s="101"/>
      <c r="MY1324" s="101"/>
      <c r="MZ1324" s="101"/>
      <c r="NA1324" s="101"/>
      <c r="NB1324" s="101"/>
      <c r="NC1324" s="101"/>
      <c r="ND1324" s="101"/>
      <c r="NE1324" s="101"/>
      <c r="NF1324" s="101"/>
      <c r="NG1324" s="101"/>
      <c r="NH1324" s="101"/>
      <c r="NI1324" s="101"/>
      <c r="NJ1324" s="101"/>
      <c r="NK1324" s="101"/>
      <c r="NL1324" s="101"/>
      <c r="NM1324" s="101"/>
      <c r="NN1324" s="101"/>
      <c r="NO1324" s="101"/>
      <c r="NP1324" s="101"/>
      <c r="NQ1324" s="101"/>
      <c r="NR1324" s="101"/>
      <c r="NS1324" s="101"/>
      <c r="NT1324" s="101"/>
      <c r="NU1324" s="101"/>
      <c r="NV1324" s="101"/>
      <c r="NW1324" s="101"/>
      <c r="NX1324" s="101"/>
      <c r="NY1324" s="101"/>
      <c r="NZ1324" s="101"/>
      <c r="OA1324" s="101"/>
      <c r="OB1324" s="101"/>
      <c r="OC1324" s="101"/>
      <c r="OD1324" s="101"/>
      <c r="OE1324" s="101"/>
      <c r="OF1324" s="101"/>
      <c r="OG1324" s="101"/>
      <c r="OH1324" s="101"/>
      <c r="OI1324" s="101"/>
      <c r="OJ1324" s="101"/>
      <c r="OK1324" s="101"/>
      <c r="OL1324" s="101"/>
      <c r="OM1324" s="101"/>
      <c r="ON1324" s="101"/>
      <c r="OO1324" s="101"/>
      <c r="OP1324" s="101"/>
      <c r="OQ1324" s="101"/>
      <c r="OR1324" s="101"/>
      <c r="OS1324" s="101"/>
      <c r="OT1324" s="101"/>
      <c r="OU1324" s="101"/>
      <c r="OV1324" s="101"/>
      <c r="OW1324" s="101"/>
      <c r="OX1324" s="101"/>
      <c r="OY1324" s="101"/>
      <c r="OZ1324" s="101"/>
      <c r="PA1324" s="101"/>
      <c r="PB1324" s="101"/>
      <c r="PC1324" s="101"/>
      <c r="PD1324" s="101"/>
      <c r="PE1324" s="101"/>
      <c r="PF1324" s="101"/>
      <c r="PG1324" s="101"/>
      <c r="PH1324" s="101"/>
      <c r="PI1324" s="101"/>
      <c r="PJ1324" s="101"/>
      <c r="PK1324" s="101"/>
      <c r="PL1324" s="101"/>
      <c r="PM1324" s="101"/>
      <c r="PN1324" s="101"/>
      <c r="PO1324" s="101"/>
      <c r="PP1324" s="101"/>
      <c r="PQ1324" s="101"/>
      <c r="PR1324" s="101"/>
      <c r="PS1324" s="101"/>
      <c r="PT1324" s="101"/>
      <c r="PU1324" s="101"/>
      <c r="PV1324" s="101"/>
      <c r="PW1324" s="101"/>
      <c r="PX1324" s="101"/>
      <c r="PY1324" s="101"/>
      <c r="PZ1324" s="101"/>
      <c r="QA1324" s="101"/>
      <c r="QB1324" s="101"/>
      <c r="QC1324" s="101"/>
      <c r="QD1324" s="101"/>
      <c r="QE1324" s="101"/>
      <c r="QF1324" s="101"/>
      <c r="QG1324" s="101"/>
      <c r="QH1324" s="101"/>
      <c r="QI1324" s="101"/>
      <c r="QJ1324" s="101"/>
      <c r="QK1324" s="101"/>
      <c r="QL1324" s="101"/>
      <c r="QM1324" s="101"/>
      <c r="QN1324" s="101"/>
      <c r="QO1324" s="101"/>
      <c r="QP1324" s="101"/>
      <c r="QQ1324" s="101"/>
      <c r="QR1324" s="101"/>
      <c r="QS1324" s="101"/>
      <c r="QT1324" s="101"/>
      <c r="QU1324" s="101"/>
      <c r="QV1324" s="101"/>
      <c r="QW1324" s="101"/>
      <c r="QX1324" s="101"/>
      <c r="QY1324" s="101"/>
      <c r="QZ1324" s="101"/>
      <c r="RA1324" s="101"/>
      <c r="RB1324" s="101"/>
      <c r="RC1324" s="101"/>
      <c r="RD1324" s="101"/>
      <c r="RE1324" s="101"/>
      <c r="RF1324" s="101"/>
      <c r="RG1324" s="101"/>
      <c r="RH1324" s="101"/>
      <c r="RI1324" s="101"/>
      <c r="RJ1324" s="101"/>
      <c r="RK1324" s="101"/>
      <c r="RL1324" s="101"/>
      <c r="RM1324" s="101"/>
      <c r="RN1324" s="101"/>
      <c r="RO1324" s="101"/>
      <c r="RP1324" s="101"/>
      <c r="RQ1324" s="101"/>
      <c r="RR1324" s="101"/>
      <c r="RS1324" s="101"/>
      <c r="RT1324" s="101"/>
      <c r="RU1324" s="101"/>
      <c r="RV1324" s="101"/>
      <c r="RW1324" s="101"/>
      <c r="RX1324" s="101"/>
      <c r="RY1324" s="101"/>
      <c r="RZ1324" s="101"/>
      <c r="SA1324" s="101"/>
      <c r="SB1324" s="101"/>
      <c r="SC1324" s="101"/>
      <c r="SD1324" s="101"/>
      <c r="SE1324" s="101"/>
      <c r="SF1324" s="101"/>
      <c r="SG1324" s="101"/>
      <c r="SH1324" s="101"/>
      <c r="SI1324" s="101"/>
      <c r="SJ1324" s="101"/>
      <c r="SK1324" s="101"/>
      <c r="SL1324" s="101"/>
      <c r="SM1324" s="101"/>
      <c r="SN1324" s="101"/>
      <c r="SO1324" s="101"/>
      <c r="SP1324" s="101"/>
      <c r="SQ1324" s="101"/>
      <c r="SR1324" s="101"/>
      <c r="SS1324" s="101"/>
      <c r="ST1324" s="101"/>
      <c r="SU1324" s="101"/>
      <c r="SV1324" s="101"/>
      <c r="SW1324" s="101"/>
      <c r="SX1324" s="101"/>
      <c r="SY1324" s="101"/>
      <c r="SZ1324" s="101"/>
      <c r="TA1324" s="101"/>
      <c r="TB1324" s="101"/>
      <c r="TC1324" s="101"/>
      <c r="TD1324" s="101"/>
      <c r="TE1324" s="101"/>
      <c r="TF1324" s="101"/>
      <c r="TG1324" s="101"/>
      <c r="TH1324" s="101"/>
      <c r="TI1324" s="101"/>
      <c r="TJ1324" s="101"/>
      <c r="TK1324" s="101"/>
      <c r="TL1324" s="101"/>
      <c r="TM1324" s="101"/>
      <c r="TN1324" s="101"/>
      <c r="TO1324" s="101"/>
      <c r="TP1324" s="101"/>
      <c r="TQ1324" s="101"/>
      <c r="TR1324" s="101"/>
      <c r="TS1324" s="101"/>
      <c r="TT1324" s="101"/>
      <c r="TU1324" s="101"/>
      <c r="TV1324" s="101"/>
      <c r="TW1324" s="101"/>
      <c r="TX1324" s="101"/>
      <c r="TY1324" s="101"/>
      <c r="TZ1324" s="101"/>
      <c r="UA1324" s="101"/>
      <c r="UB1324" s="101"/>
      <c r="UC1324" s="101"/>
      <c r="UD1324" s="101"/>
      <c r="UE1324" s="101"/>
      <c r="UF1324" s="101"/>
      <c r="UG1324" s="101"/>
      <c r="UH1324" s="101"/>
      <c r="UI1324" s="101"/>
      <c r="UJ1324" s="101"/>
      <c r="UK1324" s="101"/>
      <c r="UL1324" s="101"/>
      <c r="UM1324" s="101"/>
      <c r="UN1324" s="101"/>
      <c r="UO1324" s="101"/>
      <c r="UP1324" s="101"/>
      <c r="UQ1324" s="101"/>
      <c r="UR1324" s="101"/>
      <c r="US1324" s="101"/>
      <c r="UT1324" s="101"/>
      <c r="UU1324" s="101"/>
      <c r="UV1324" s="101"/>
      <c r="UW1324" s="101"/>
      <c r="UX1324" s="101"/>
      <c r="UY1324" s="101"/>
      <c r="UZ1324" s="101"/>
      <c r="VA1324" s="101"/>
      <c r="VB1324" s="101"/>
      <c r="VC1324" s="101"/>
      <c r="VD1324" s="101"/>
      <c r="VE1324" s="101"/>
      <c r="VF1324" s="101"/>
      <c r="VG1324" s="101"/>
      <c r="VH1324" s="101"/>
      <c r="VI1324" s="101"/>
      <c r="VJ1324" s="101"/>
      <c r="VK1324" s="101"/>
      <c r="VL1324" s="101"/>
      <c r="VM1324" s="101"/>
      <c r="VN1324" s="101"/>
      <c r="VO1324" s="101"/>
      <c r="VP1324" s="101"/>
      <c r="VQ1324" s="101"/>
      <c r="VR1324" s="101"/>
      <c r="VS1324" s="101"/>
      <c r="VT1324" s="101"/>
      <c r="VU1324" s="101"/>
      <c r="VV1324" s="101"/>
      <c r="VW1324" s="101"/>
      <c r="VX1324" s="101"/>
      <c r="VY1324" s="101"/>
      <c r="VZ1324" s="101"/>
      <c r="WA1324" s="101"/>
      <c r="WB1324" s="101"/>
      <c r="WC1324" s="101"/>
      <c r="WD1324" s="101"/>
      <c r="WE1324" s="101"/>
      <c r="WF1324" s="101"/>
      <c r="WG1324" s="101"/>
      <c r="WH1324" s="101"/>
      <c r="WI1324" s="101"/>
      <c r="WJ1324" s="101"/>
      <c r="WK1324" s="101"/>
      <c r="WL1324" s="101"/>
      <c r="WM1324" s="101"/>
      <c r="WN1324" s="101"/>
      <c r="WO1324" s="101"/>
      <c r="WP1324" s="101"/>
      <c r="WQ1324" s="101"/>
      <c r="WR1324" s="101"/>
      <c r="WS1324" s="101"/>
      <c r="WT1324" s="101"/>
      <c r="WU1324" s="101"/>
      <c r="WV1324" s="101"/>
      <c r="WW1324" s="101"/>
      <c r="WX1324" s="101"/>
      <c r="WY1324" s="101"/>
      <c r="WZ1324" s="101"/>
      <c r="XA1324" s="101"/>
      <c r="XB1324" s="101"/>
      <c r="XC1324" s="101"/>
      <c r="XD1324" s="101"/>
      <c r="XE1324" s="101"/>
      <c r="XF1324" s="101"/>
      <c r="XG1324" s="101"/>
      <c r="XH1324" s="101"/>
      <c r="XI1324" s="101"/>
      <c r="XJ1324" s="101"/>
      <c r="XK1324" s="101"/>
      <c r="XL1324" s="101"/>
      <c r="XM1324" s="101"/>
      <c r="XN1324" s="101"/>
      <c r="XO1324" s="101"/>
      <c r="XP1324" s="101"/>
      <c r="XQ1324" s="101"/>
      <c r="XR1324" s="101"/>
      <c r="XS1324" s="101"/>
      <c r="XT1324" s="101"/>
      <c r="XU1324" s="101"/>
      <c r="XV1324" s="101"/>
      <c r="XW1324" s="101"/>
      <c r="XX1324" s="101"/>
      <c r="XY1324" s="101"/>
      <c r="XZ1324" s="101"/>
      <c r="YA1324" s="101"/>
      <c r="YB1324" s="101"/>
      <c r="YC1324" s="101"/>
      <c r="YD1324" s="101"/>
      <c r="YE1324" s="101"/>
      <c r="YF1324" s="101"/>
      <c r="YG1324" s="101"/>
      <c r="YH1324" s="101"/>
      <c r="YI1324" s="101"/>
      <c r="YJ1324" s="101"/>
      <c r="YK1324" s="101"/>
      <c r="YL1324" s="101"/>
      <c r="YM1324" s="101"/>
      <c r="YN1324" s="101"/>
      <c r="YO1324" s="101"/>
      <c r="YP1324" s="101"/>
      <c r="YQ1324" s="101"/>
      <c r="YR1324" s="101"/>
      <c r="YS1324" s="101"/>
      <c r="YT1324" s="101"/>
      <c r="YU1324" s="101"/>
      <c r="YV1324" s="101"/>
      <c r="YW1324" s="101"/>
      <c r="YX1324" s="101"/>
      <c r="YY1324" s="101"/>
      <c r="YZ1324" s="101"/>
      <c r="ZA1324" s="101"/>
      <c r="ZB1324" s="101"/>
      <c r="ZC1324" s="101"/>
      <c r="ZD1324" s="101"/>
      <c r="ZE1324" s="101"/>
      <c r="ZF1324" s="101"/>
      <c r="ZG1324" s="101"/>
    </row>
    <row r="1325" spans="1:683" s="69" customFormat="1" ht="24">
      <c r="A1325" s="42" t="s">
        <v>228</v>
      </c>
      <c r="B1325" s="265"/>
      <c r="C1325" s="64" t="s">
        <v>137</v>
      </c>
      <c r="D1325" s="316"/>
      <c r="E1325" s="317"/>
      <c r="F1325" s="65"/>
      <c r="G1325" s="65"/>
      <c r="H1325" s="65"/>
      <c r="I1325" s="102"/>
      <c r="J1325" s="102"/>
      <c r="K1325" s="102"/>
      <c r="L1325" s="98" t="s">
        <v>216</v>
      </c>
      <c r="M1325" s="98" t="s">
        <v>216</v>
      </c>
      <c r="N1325" s="98" t="s">
        <v>216</v>
      </c>
      <c r="O1325" s="65">
        <f>O1316</f>
        <v>116479.09</v>
      </c>
      <c r="P1325" s="65">
        <f t="shared" ref="P1325:T1325" si="3056">P1316</f>
        <v>120242.52</v>
      </c>
      <c r="Q1325" s="65">
        <f t="shared" si="3056"/>
        <v>125106.72</v>
      </c>
      <c r="R1325" s="65">
        <f t="shared" si="3056"/>
        <v>0</v>
      </c>
      <c r="S1325" s="65">
        <f t="shared" si="3056"/>
        <v>0</v>
      </c>
      <c r="T1325" s="65">
        <f t="shared" si="3056"/>
        <v>0</v>
      </c>
      <c r="U1325" s="98" t="s">
        <v>216</v>
      </c>
      <c r="V1325" s="98" t="s">
        <v>216</v>
      </c>
      <c r="W1325" s="98" t="s">
        <v>216</v>
      </c>
      <c r="X1325" s="98" t="s">
        <v>216</v>
      </c>
      <c r="Y1325" s="98" t="s">
        <v>216</v>
      </c>
      <c r="Z1325" s="98" t="s">
        <v>216</v>
      </c>
      <c r="AA1325" s="98" t="s">
        <v>216</v>
      </c>
      <c r="AB1325" s="98" t="s">
        <v>216</v>
      </c>
      <c r="AC1325" s="98" t="s">
        <v>216</v>
      </c>
      <c r="AD1325" s="98" t="s">
        <v>216</v>
      </c>
      <c r="AE1325" s="98" t="s">
        <v>216</v>
      </c>
      <c r="AF1325" s="98" t="s">
        <v>216</v>
      </c>
      <c r="AG1325" s="98" t="s">
        <v>216</v>
      </c>
      <c r="AH1325" s="98" t="s">
        <v>216</v>
      </c>
      <c r="AI1325" s="98" t="s">
        <v>216</v>
      </c>
      <c r="AJ1325" s="65">
        <f t="shared" ref="AJ1325:AO1325" si="3057">AJ1316</f>
        <v>360459.75</v>
      </c>
      <c r="AK1325" s="65">
        <f t="shared" si="3057"/>
        <v>372140.65</v>
      </c>
      <c r="AL1325" s="65">
        <f t="shared" si="3057"/>
        <v>387080.75</v>
      </c>
      <c r="AM1325" s="65">
        <f t="shared" si="3057"/>
        <v>0</v>
      </c>
      <c r="AN1325" s="65">
        <f t="shared" si="3057"/>
        <v>0</v>
      </c>
      <c r="AO1325" s="65">
        <f t="shared" si="3057"/>
        <v>0</v>
      </c>
      <c r="AP1325" s="98" t="s">
        <v>216</v>
      </c>
      <c r="AQ1325" s="98" t="s">
        <v>216</v>
      </c>
      <c r="AR1325" s="98" t="s">
        <v>216</v>
      </c>
      <c r="AS1325" s="98" t="s">
        <v>216</v>
      </c>
      <c r="AT1325" s="98" t="s">
        <v>216</v>
      </c>
      <c r="AU1325" s="98" t="s">
        <v>216</v>
      </c>
      <c r="AV1325" s="98" t="s">
        <v>216</v>
      </c>
      <c r="AW1325" s="98" t="s">
        <v>216</v>
      </c>
      <c r="AX1325" s="98" t="s">
        <v>216</v>
      </c>
      <c r="AY1325" s="98" t="s">
        <v>216</v>
      </c>
      <c r="AZ1325" s="98" t="s">
        <v>216</v>
      </c>
      <c r="BA1325" s="98" t="s">
        <v>216</v>
      </c>
      <c r="BB1325" s="98" t="s">
        <v>216</v>
      </c>
      <c r="BC1325" s="98" t="s">
        <v>216</v>
      </c>
      <c r="BD1325" s="98" t="s">
        <v>216</v>
      </c>
      <c r="BE1325" s="65">
        <f t="shared" ref="BE1325:BJ1325" si="3058">BE1316</f>
        <v>281064</v>
      </c>
      <c r="BF1325" s="65">
        <f t="shared" si="3058"/>
        <v>290136</v>
      </c>
      <c r="BG1325" s="65">
        <f t="shared" si="3058"/>
        <v>302106</v>
      </c>
      <c r="BH1325" s="65">
        <f t="shared" si="3058"/>
        <v>0</v>
      </c>
      <c r="BI1325" s="65">
        <f t="shared" si="3058"/>
        <v>0</v>
      </c>
      <c r="BJ1325" s="65">
        <f t="shared" si="3058"/>
        <v>0</v>
      </c>
      <c r="BK1325" s="98" t="s">
        <v>216</v>
      </c>
      <c r="BL1325" s="98" t="s">
        <v>216</v>
      </c>
      <c r="BM1325" s="98" t="s">
        <v>216</v>
      </c>
      <c r="BN1325" s="98" t="s">
        <v>216</v>
      </c>
      <c r="BO1325" s="98" t="s">
        <v>216</v>
      </c>
      <c r="BP1325" s="98" t="s">
        <v>216</v>
      </c>
      <c r="BQ1325" s="98" t="s">
        <v>216</v>
      </c>
      <c r="BR1325" s="98" t="s">
        <v>216</v>
      </c>
      <c r="BS1325" s="98" t="s">
        <v>216</v>
      </c>
      <c r="BT1325" s="98" t="s">
        <v>216</v>
      </c>
      <c r="BU1325" s="98" t="s">
        <v>216</v>
      </c>
      <c r="BV1325" s="98" t="s">
        <v>216</v>
      </c>
      <c r="BW1325" s="98" t="s">
        <v>216</v>
      </c>
      <c r="BX1325" s="98" t="s">
        <v>216</v>
      </c>
      <c r="BY1325" s="98" t="s">
        <v>216</v>
      </c>
      <c r="BZ1325" s="65">
        <f t="shared" ref="BZ1325:CE1325" si="3059">BZ1316</f>
        <v>10628.4</v>
      </c>
      <c r="CA1325" s="65">
        <f t="shared" si="3059"/>
        <v>10975.2</v>
      </c>
      <c r="CB1325" s="65">
        <f t="shared" si="3059"/>
        <v>11424</v>
      </c>
      <c r="CC1325" s="65">
        <f t="shared" si="3059"/>
        <v>0</v>
      </c>
      <c r="CD1325" s="65">
        <f t="shared" si="3059"/>
        <v>0</v>
      </c>
      <c r="CE1325" s="65">
        <f t="shared" si="3059"/>
        <v>0</v>
      </c>
      <c r="CF1325" s="98" t="s">
        <v>216</v>
      </c>
      <c r="CG1325" s="98" t="s">
        <v>216</v>
      </c>
      <c r="CH1325" s="98" t="s">
        <v>216</v>
      </c>
      <c r="CI1325" s="98" t="s">
        <v>216</v>
      </c>
      <c r="CJ1325" s="98" t="s">
        <v>216</v>
      </c>
      <c r="CK1325" s="98" t="s">
        <v>216</v>
      </c>
      <c r="CL1325" s="98" t="s">
        <v>216</v>
      </c>
      <c r="CM1325" s="98" t="s">
        <v>216</v>
      </c>
      <c r="CN1325" s="98" t="s">
        <v>216</v>
      </c>
      <c r="CO1325" s="98" t="s">
        <v>216</v>
      </c>
      <c r="CP1325" s="98" t="s">
        <v>216</v>
      </c>
      <c r="CQ1325" s="98" t="s">
        <v>216</v>
      </c>
      <c r="CR1325" s="98" t="s">
        <v>216</v>
      </c>
      <c r="CS1325" s="98" t="s">
        <v>216</v>
      </c>
      <c r="CT1325" s="98" t="s">
        <v>216</v>
      </c>
      <c r="CU1325" s="65">
        <f t="shared" ref="CU1325:CZ1325" si="3060">CU1316</f>
        <v>720063.4</v>
      </c>
      <c r="CV1325" s="65">
        <f t="shared" si="3060"/>
        <v>743300.95</v>
      </c>
      <c r="CW1325" s="65">
        <f t="shared" si="3060"/>
        <v>773672.2</v>
      </c>
      <c r="CX1325" s="65">
        <f t="shared" si="3060"/>
        <v>0</v>
      </c>
      <c r="CY1325" s="65">
        <f t="shared" si="3060"/>
        <v>0</v>
      </c>
      <c r="CZ1325" s="65">
        <f t="shared" si="3060"/>
        <v>0</v>
      </c>
      <c r="DA1325" s="98" t="s">
        <v>216</v>
      </c>
      <c r="DB1325" s="98" t="s">
        <v>216</v>
      </c>
      <c r="DC1325" s="98" t="s">
        <v>216</v>
      </c>
      <c r="DD1325" s="98" t="s">
        <v>216</v>
      </c>
      <c r="DE1325" s="98" t="s">
        <v>216</v>
      </c>
      <c r="DF1325" s="98" t="s">
        <v>216</v>
      </c>
      <c r="DG1325" s="98" t="s">
        <v>216</v>
      </c>
      <c r="DH1325" s="98" t="s">
        <v>216</v>
      </c>
      <c r="DI1325" s="98" t="s">
        <v>216</v>
      </c>
      <c r="DJ1325" s="98" t="s">
        <v>216</v>
      </c>
      <c r="DK1325" s="98" t="s">
        <v>216</v>
      </c>
      <c r="DL1325" s="98" t="s">
        <v>216</v>
      </c>
      <c r="DM1325" s="98" t="s">
        <v>216</v>
      </c>
      <c r="DN1325" s="98" t="s">
        <v>216</v>
      </c>
      <c r="DO1325" s="98" t="s">
        <v>216</v>
      </c>
      <c r="DP1325" s="65">
        <f t="shared" ref="DP1325:DU1325" si="3061">DP1316</f>
        <v>0</v>
      </c>
      <c r="DQ1325" s="65">
        <f t="shared" si="3061"/>
        <v>0</v>
      </c>
      <c r="DR1325" s="65">
        <f t="shared" si="3061"/>
        <v>0</v>
      </c>
      <c r="DS1325" s="65">
        <f t="shared" si="3061"/>
        <v>0</v>
      </c>
      <c r="DT1325" s="65">
        <f t="shared" si="3061"/>
        <v>0</v>
      </c>
      <c r="DU1325" s="65">
        <f t="shared" si="3061"/>
        <v>0</v>
      </c>
      <c r="DV1325" s="98" t="s">
        <v>216</v>
      </c>
      <c r="DW1325" s="98" t="s">
        <v>216</v>
      </c>
      <c r="DX1325" s="98" t="s">
        <v>216</v>
      </c>
      <c r="DY1325" s="98" t="s">
        <v>216</v>
      </c>
      <c r="DZ1325" s="98" t="s">
        <v>216</v>
      </c>
      <c r="EA1325" s="98" t="s">
        <v>216</v>
      </c>
      <c r="EB1325" s="98" t="s">
        <v>216</v>
      </c>
      <c r="EC1325" s="98" t="s">
        <v>216</v>
      </c>
      <c r="ED1325" s="98" t="s">
        <v>216</v>
      </c>
      <c r="EE1325" s="98" t="s">
        <v>216</v>
      </c>
      <c r="EF1325" s="98" t="s">
        <v>216</v>
      </c>
      <c r="EG1325" s="98" t="s">
        <v>216</v>
      </c>
      <c r="EH1325" s="98" t="s">
        <v>216</v>
      </c>
      <c r="EI1325" s="98" t="s">
        <v>216</v>
      </c>
      <c r="EJ1325" s="98" t="s">
        <v>216</v>
      </c>
      <c r="EK1325" s="65">
        <f t="shared" ref="EK1325:EP1325" si="3062">EK1316</f>
        <v>0</v>
      </c>
      <c r="EL1325" s="65">
        <f t="shared" si="3062"/>
        <v>0</v>
      </c>
      <c r="EM1325" s="65">
        <f t="shared" si="3062"/>
        <v>0</v>
      </c>
      <c r="EN1325" s="65">
        <f t="shared" si="3062"/>
        <v>0</v>
      </c>
      <c r="EO1325" s="65">
        <f t="shared" si="3062"/>
        <v>0</v>
      </c>
      <c r="EP1325" s="65">
        <f t="shared" si="3062"/>
        <v>0</v>
      </c>
      <c r="EQ1325" s="98" t="s">
        <v>216</v>
      </c>
      <c r="ER1325" s="98" t="s">
        <v>216</v>
      </c>
      <c r="ES1325" s="98" t="s">
        <v>216</v>
      </c>
      <c r="ET1325" s="98" t="s">
        <v>216</v>
      </c>
      <c r="EU1325" s="98" t="s">
        <v>216</v>
      </c>
      <c r="EV1325" s="98" t="s">
        <v>216</v>
      </c>
      <c r="EW1325" s="98" t="s">
        <v>216</v>
      </c>
      <c r="EX1325" s="98" t="s">
        <v>216</v>
      </c>
      <c r="EY1325" s="98" t="s">
        <v>216</v>
      </c>
      <c r="EZ1325" s="98" t="s">
        <v>216</v>
      </c>
      <c r="FA1325" s="98" t="s">
        <v>216</v>
      </c>
      <c r="FB1325" s="98" t="s">
        <v>216</v>
      </c>
      <c r="FC1325" s="98" t="s">
        <v>216</v>
      </c>
      <c r="FD1325" s="98" t="s">
        <v>216</v>
      </c>
      <c r="FE1325" s="98" t="s">
        <v>216</v>
      </c>
      <c r="FF1325" s="65">
        <f t="shared" ref="FF1325:FK1325" si="3063">FF1316</f>
        <v>546189</v>
      </c>
      <c r="FG1325" s="65">
        <f t="shared" si="3063"/>
        <v>563850</v>
      </c>
      <c r="FH1325" s="65">
        <f t="shared" si="3063"/>
        <v>586614</v>
      </c>
      <c r="FI1325" s="65">
        <f t="shared" si="3063"/>
        <v>0</v>
      </c>
      <c r="FJ1325" s="65">
        <f t="shared" si="3063"/>
        <v>0</v>
      </c>
      <c r="FK1325" s="65">
        <f t="shared" si="3063"/>
        <v>0</v>
      </c>
      <c r="FL1325" s="98" t="s">
        <v>216</v>
      </c>
      <c r="FM1325" s="98" t="s">
        <v>216</v>
      </c>
      <c r="FN1325" s="98" t="s">
        <v>216</v>
      </c>
      <c r="FO1325" s="98" t="s">
        <v>216</v>
      </c>
      <c r="FP1325" s="98" t="s">
        <v>216</v>
      </c>
      <c r="FQ1325" s="98" t="s">
        <v>216</v>
      </c>
      <c r="FR1325" s="98" t="s">
        <v>216</v>
      </c>
      <c r="FS1325" s="98" t="s">
        <v>216</v>
      </c>
      <c r="FT1325" s="98" t="s">
        <v>216</v>
      </c>
      <c r="FU1325" s="98" t="s">
        <v>216</v>
      </c>
      <c r="FV1325" s="98" t="s">
        <v>216</v>
      </c>
      <c r="FW1325" s="98" t="s">
        <v>216</v>
      </c>
      <c r="FX1325" s="98" t="s">
        <v>216</v>
      </c>
      <c r="FY1325" s="98" t="s">
        <v>216</v>
      </c>
      <c r="FZ1325" s="98" t="s">
        <v>216</v>
      </c>
      <c r="GA1325" s="65">
        <f t="shared" ref="GA1325:GF1325" si="3064">GA1316</f>
        <v>150042</v>
      </c>
      <c r="GB1325" s="65">
        <f t="shared" si="3064"/>
        <v>154902.29999999999</v>
      </c>
      <c r="GC1325" s="65">
        <f t="shared" si="3064"/>
        <v>161160</v>
      </c>
      <c r="GD1325" s="65">
        <f t="shared" si="3064"/>
        <v>0</v>
      </c>
      <c r="GE1325" s="65">
        <f t="shared" si="3064"/>
        <v>0</v>
      </c>
      <c r="GF1325" s="65">
        <f t="shared" si="3064"/>
        <v>0</v>
      </c>
      <c r="GG1325" s="98" t="s">
        <v>216</v>
      </c>
      <c r="GH1325" s="98" t="s">
        <v>216</v>
      </c>
      <c r="GI1325" s="98" t="s">
        <v>216</v>
      </c>
      <c r="GJ1325" s="98" t="s">
        <v>216</v>
      </c>
      <c r="GK1325" s="98" t="s">
        <v>216</v>
      </c>
      <c r="GL1325" s="98" t="s">
        <v>216</v>
      </c>
      <c r="GM1325" s="98" t="s">
        <v>216</v>
      </c>
      <c r="GN1325" s="98" t="s">
        <v>216</v>
      </c>
      <c r="GO1325" s="98" t="s">
        <v>216</v>
      </c>
      <c r="GP1325" s="98" t="s">
        <v>216</v>
      </c>
      <c r="GQ1325" s="98" t="s">
        <v>216</v>
      </c>
      <c r="GR1325" s="98" t="s">
        <v>216</v>
      </c>
      <c r="GS1325" s="98" t="s">
        <v>216</v>
      </c>
      <c r="GT1325" s="98" t="s">
        <v>216</v>
      </c>
      <c r="GU1325" s="98" t="s">
        <v>216</v>
      </c>
      <c r="GV1325" s="65">
        <f t="shared" ref="GV1325:HA1325" si="3065">GV1316</f>
        <v>50242.64</v>
      </c>
      <c r="GW1325" s="65">
        <f t="shared" si="3065"/>
        <v>51853.919999999998</v>
      </c>
      <c r="GX1325" s="65">
        <f t="shared" si="3065"/>
        <v>54051.12</v>
      </c>
      <c r="GY1325" s="65">
        <f t="shared" si="3065"/>
        <v>0</v>
      </c>
      <c r="GZ1325" s="65">
        <f t="shared" si="3065"/>
        <v>0</v>
      </c>
      <c r="HA1325" s="65">
        <f t="shared" si="3065"/>
        <v>0</v>
      </c>
      <c r="HB1325" s="98" t="s">
        <v>216</v>
      </c>
      <c r="HC1325" s="98" t="s">
        <v>216</v>
      </c>
      <c r="HD1325" s="98" t="s">
        <v>216</v>
      </c>
      <c r="HE1325" s="98" t="s">
        <v>216</v>
      </c>
      <c r="HF1325" s="98" t="s">
        <v>216</v>
      </c>
      <c r="HG1325" s="98" t="s">
        <v>216</v>
      </c>
      <c r="HH1325" s="98" t="s">
        <v>216</v>
      </c>
      <c r="HI1325" s="98" t="s">
        <v>216</v>
      </c>
      <c r="HJ1325" s="98" t="s">
        <v>216</v>
      </c>
      <c r="HK1325" s="98" t="s">
        <v>216</v>
      </c>
      <c r="HL1325" s="98" t="s">
        <v>216</v>
      </c>
      <c r="HM1325" s="98" t="s">
        <v>216</v>
      </c>
      <c r="HN1325" s="98" t="s">
        <v>216</v>
      </c>
      <c r="HO1325" s="98" t="s">
        <v>216</v>
      </c>
      <c r="HP1325" s="98" t="s">
        <v>216</v>
      </c>
      <c r="HQ1325" s="65">
        <f t="shared" ref="HQ1325:HV1325" si="3066">HQ1316</f>
        <v>0</v>
      </c>
      <c r="HR1325" s="65">
        <f t="shared" si="3066"/>
        <v>0</v>
      </c>
      <c r="HS1325" s="65">
        <f t="shared" si="3066"/>
        <v>0</v>
      </c>
      <c r="HT1325" s="65">
        <f t="shared" si="3066"/>
        <v>0</v>
      </c>
      <c r="HU1325" s="65">
        <f t="shared" si="3066"/>
        <v>0</v>
      </c>
      <c r="HV1325" s="65">
        <f t="shared" si="3066"/>
        <v>0</v>
      </c>
      <c r="HW1325" s="98" t="s">
        <v>216</v>
      </c>
      <c r="HX1325" s="98" t="s">
        <v>216</v>
      </c>
      <c r="HY1325" s="98" t="s">
        <v>216</v>
      </c>
      <c r="HZ1325" s="98" t="s">
        <v>216</v>
      </c>
      <c r="IA1325" s="98" t="s">
        <v>216</v>
      </c>
      <c r="IB1325" s="98" t="s">
        <v>216</v>
      </c>
      <c r="IC1325" s="98" t="s">
        <v>216</v>
      </c>
      <c r="ID1325" s="98" t="s">
        <v>216</v>
      </c>
      <c r="IE1325" s="98" t="s">
        <v>216</v>
      </c>
      <c r="IF1325" s="98" t="s">
        <v>216</v>
      </c>
      <c r="IG1325" s="98" t="s">
        <v>216</v>
      </c>
      <c r="IH1325" s="98" t="s">
        <v>216</v>
      </c>
      <c r="II1325" s="98" t="s">
        <v>216</v>
      </c>
      <c r="IJ1325" s="98" t="s">
        <v>216</v>
      </c>
      <c r="IK1325" s="98" t="s">
        <v>216</v>
      </c>
      <c r="IL1325" s="65">
        <f t="shared" ref="IL1325:IQ1325" si="3067">IL1316</f>
        <v>125631.59</v>
      </c>
      <c r="IM1325" s="65">
        <f t="shared" si="3067"/>
        <v>129687.27</v>
      </c>
      <c r="IN1325" s="65">
        <f t="shared" si="3067"/>
        <v>135002.97</v>
      </c>
      <c r="IO1325" s="65">
        <f t="shared" si="3067"/>
        <v>0</v>
      </c>
      <c r="IP1325" s="65">
        <f t="shared" si="3067"/>
        <v>0</v>
      </c>
      <c r="IQ1325" s="65">
        <f t="shared" si="3067"/>
        <v>0</v>
      </c>
      <c r="IR1325" s="98" t="s">
        <v>216</v>
      </c>
      <c r="IS1325" s="98" t="s">
        <v>216</v>
      </c>
      <c r="IT1325" s="98" t="s">
        <v>216</v>
      </c>
      <c r="IU1325" s="98" t="s">
        <v>216</v>
      </c>
      <c r="IV1325" s="98" t="s">
        <v>216</v>
      </c>
      <c r="IW1325" s="98" t="s">
        <v>216</v>
      </c>
      <c r="IX1325" s="98" t="s">
        <v>216</v>
      </c>
      <c r="IY1325" s="98" t="s">
        <v>216</v>
      </c>
      <c r="IZ1325" s="98" t="s">
        <v>216</v>
      </c>
      <c r="JA1325" s="98" t="s">
        <v>216</v>
      </c>
      <c r="JB1325" s="98" t="s">
        <v>216</v>
      </c>
      <c r="JC1325" s="98" t="s">
        <v>216</v>
      </c>
      <c r="JD1325" s="98" t="s">
        <v>216</v>
      </c>
      <c r="JE1325" s="98" t="s">
        <v>216</v>
      </c>
      <c r="JF1325" s="98" t="s">
        <v>216</v>
      </c>
      <c r="JG1325" s="65">
        <f t="shared" ref="JG1325:JL1325" si="3068">JG1316</f>
        <v>145860.75</v>
      </c>
      <c r="JH1325" s="65">
        <f t="shared" si="3068"/>
        <v>150538.5</v>
      </c>
      <c r="JI1325" s="65">
        <f t="shared" si="3068"/>
        <v>156917.25</v>
      </c>
      <c r="JJ1325" s="65">
        <f t="shared" si="3068"/>
        <v>0</v>
      </c>
      <c r="JK1325" s="65">
        <f t="shared" si="3068"/>
        <v>0</v>
      </c>
      <c r="JL1325" s="65">
        <f t="shared" si="3068"/>
        <v>0</v>
      </c>
      <c r="JM1325" s="98" t="s">
        <v>216</v>
      </c>
      <c r="JN1325" s="98" t="s">
        <v>216</v>
      </c>
      <c r="JO1325" s="98" t="s">
        <v>216</v>
      </c>
      <c r="JP1325" s="98" t="s">
        <v>216</v>
      </c>
      <c r="JQ1325" s="98" t="s">
        <v>216</v>
      </c>
      <c r="JR1325" s="98" t="s">
        <v>216</v>
      </c>
      <c r="JS1325" s="98" t="s">
        <v>216</v>
      </c>
      <c r="JT1325" s="98" t="s">
        <v>216</v>
      </c>
      <c r="JU1325" s="98" t="s">
        <v>216</v>
      </c>
      <c r="JV1325" s="98" t="s">
        <v>216</v>
      </c>
      <c r="JW1325" s="98" t="s">
        <v>216</v>
      </c>
      <c r="JX1325" s="98" t="s">
        <v>216</v>
      </c>
      <c r="JY1325" s="98" t="s">
        <v>216</v>
      </c>
      <c r="JZ1325" s="98" t="s">
        <v>216</v>
      </c>
      <c r="KA1325" s="98" t="s">
        <v>216</v>
      </c>
      <c r="KB1325" s="65">
        <f t="shared" ref="KB1325:KG1325" si="3069">KB1316</f>
        <v>32683.200000000001</v>
      </c>
      <c r="KC1325" s="65">
        <f t="shared" si="3069"/>
        <v>33739.199999999997</v>
      </c>
      <c r="KD1325" s="65">
        <f t="shared" si="3069"/>
        <v>35125.199999999997</v>
      </c>
      <c r="KE1325" s="65">
        <f t="shared" si="3069"/>
        <v>0</v>
      </c>
      <c r="KF1325" s="65">
        <f t="shared" si="3069"/>
        <v>0</v>
      </c>
      <c r="KG1325" s="65">
        <f t="shared" si="3069"/>
        <v>0</v>
      </c>
      <c r="KH1325" s="98" t="s">
        <v>216</v>
      </c>
      <c r="KI1325" s="98" t="s">
        <v>216</v>
      </c>
      <c r="KJ1325" s="98" t="s">
        <v>216</v>
      </c>
      <c r="KK1325" s="98" t="s">
        <v>216</v>
      </c>
      <c r="KL1325" s="98" t="s">
        <v>216</v>
      </c>
      <c r="KM1325" s="98" t="s">
        <v>216</v>
      </c>
      <c r="KN1325" s="98" t="s">
        <v>216</v>
      </c>
      <c r="KO1325" s="98" t="s">
        <v>216</v>
      </c>
      <c r="KP1325" s="98" t="s">
        <v>216</v>
      </c>
      <c r="KQ1325" s="98" t="s">
        <v>216</v>
      </c>
      <c r="KR1325" s="98" t="s">
        <v>216</v>
      </c>
      <c r="KS1325" s="98" t="s">
        <v>216</v>
      </c>
      <c r="KT1325" s="98" t="s">
        <v>216</v>
      </c>
      <c r="KU1325" s="98" t="s">
        <v>216</v>
      </c>
      <c r="KV1325" s="98" t="s">
        <v>216</v>
      </c>
      <c r="KW1325" s="65">
        <f t="shared" ref="KW1325:LB1325" si="3070">KW1316</f>
        <v>0</v>
      </c>
      <c r="KX1325" s="65">
        <f t="shared" si="3070"/>
        <v>0</v>
      </c>
      <c r="KY1325" s="65">
        <f t="shared" si="3070"/>
        <v>0</v>
      </c>
      <c r="KZ1325" s="65">
        <f t="shared" si="3070"/>
        <v>0</v>
      </c>
      <c r="LA1325" s="65">
        <f t="shared" si="3070"/>
        <v>0</v>
      </c>
      <c r="LB1325" s="65">
        <f t="shared" si="3070"/>
        <v>0</v>
      </c>
      <c r="LC1325" s="98" t="s">
        <v>216</v>
      </c>
      <c r="LD1325" s="98" t="s">
        <v>216</v>
      </c>
      <c r="LE1325" s="98" t="s">
        <v>216</v>
      </c>
      <c r="LF1325" s="98" t="s">
        <v>216</v>
      </c>
      <c r="LG1325" s="98" t="s">
        <v>216</v>
      </c>
      <c r="LH1325" s="98" t="s">
        <v>216</v>
      </c>
      <c r="LI1325" s="98" t="s">
        <v>216</v>
      </c>
      <c r="LJ1325" s="98" t="s">
        <v>216</v>
      </c>
      <c r="LK1325" s="98" t="s">
        <v>216</v>
      </c>
      <c r="LL1325" s="98" t="s">
        <v>216</v>
      </c>
      <c r="LM1325" s="98" t="s">
        <v>216</v>
      </c>
      <c r="LN1325" s="98" t="s">
        <v>216</v>
      </c>
      <c r="LO1325" s="98" t="s">
        <v>216</v>
      </c>
      <c r="LP1325" s="98" t="s">
        <v>216</v>
      </c>
      <c r="LQ1325" s="98" t="s">
        <v>216</v>
      </c>
      <c r="LR1325" s="65">
        <f t="shared" ref="LR1325:LW1325" si="3071">LR1316</f>
        <v>82402.320000000007</v>
      </c>
      <c r="LS1325" s="65">
        <f t="shared" si="3071"/>
        <v>85044.96</v>
      </c>
      <c r="LT1325" s="65">
        <f t="shared" si="3071"/>
        <v>88648.56</v>
      </c>
      <c r="LU1325" s="65">
        <f t="shared" si="3071"/>
        <v>0</v>
      </c>
      <c r="LV1325" s="65">
        <f t="shared" si="3071"/>
        <v>0</v>
      </c>
      <c r="LW1325" s="65">
        <f t="shared" si="3071"/>
        <v>0</v>
      </c>
      <c r="LX1325" s="98" t="s">
        <v>216</v>
      </c>
      <c r="LY1325" s="98" t="s">
        <v>216</v>
      </c>
      <c r="LZ1325" s="98" t="s">
        <v>216</v>
      </c>
      <c r="MA1325" s="98" t="s">
        <v>216</v>
      </c>
      <c r="MB1325" s="98" t="s">
        <v>216</v>
      </c>
      <c r="MC1325" s="98" t="s">
        <v>216</v>
      </c>
      <c r="MD1325" s="98" t="s">
        <v>216</v>
      </c>
      <c r="ME1325" s="98" t="s">
        <v>216</v>
      </c>
      <c r="MF1325" s="98" t="s">
        <v>216</v>
      </c>
      <c r="MG1325" s="98" t="s">
        <v>216</v>
      </c>
      <c r="MH1325" s="98" t="s">
        <v>216</v>
      </c>
      <c r="MI1325" s="98" t="s">
        <v>216</v>
      </c>
      <c r="MJ1325" s="98" t="s">
        <v>216</v>
      </c>
      <c r="MK1325" s="98" t="s">
        <v>216</v>
      </c>
      <c r="ML1325" s="98" t="s">
        <v>216</v>
      </c>
      <c r="MM1325" s="65">
        <f t="shared" ref="MM1325:MR1325" si="3072">MM1316</f>
        <v>146941.20000000001</v>
      </c>
      <c r="MN1325" s="65">
        <f t="shared" si="3072"/>
        <v>151653.6</v>
      </c>
      <c r="MO1325" s="65">
        <f t="shared" si="3072"/>
        <v>158079.6</v>
      </c>
      <c r="MP1325" s="65">
        <f t="shared" si="3072"/>
        <v>0</v>
      </c>
      <c r="MQ1325" s="65">
        <f t="shared" si="3072"/>
        <v>0</v>
      </c>
      <c r="MR1325" s="65">
        <f t="shared" si="3072"/>
        <v>0</v>
      </c>
      <c r="MS1325" s="98" t="s">
        <v>216</v>
      </c>
      <c r="MT1325" s="98" t="s">
        <v>216</v>
      </c>
      <c r="MU1325" s="98" t="s">
        <v>216</v>
      </c>
      <c r="MV1325" s="98" t="s">
        <v>216</v>
      </c>
      <c r="MW1325" s="98" t="s">
        <v>216</v>
      </c>
      <c r="MX1325" s="98" t="s">
        <v>216</v>
      </c>
      <c r="MY1325" s="98" t="s">
        <v>216</v>
      </c>
      <c r="MZ1325" s="98" t="s">
        <v>216</v>
      </c>
      <c r="NA1325" s="98" t="s">
        <v>216</v>
      </c>
      <c r="NB1325" s="98" t="s">
        <v>216</v>
      </c>
      <c r="NC1325" s="98" t="s">
        <v>216</v>
      </c>
      <c r="ND1325" s="98" t="s">
        <v>216</v>
      </c>
      <c r="NE1325" s="98" t="s">
        <v>216</v>
      </c>
      <c r="NF1325" s="98" t="s">
        <v>216</v>
      </c>
      <c r="NG1325" s="98" t="s">
        <v>216</v>
      </c>
      <c r="NH1325" s="65">
        <f t="shared" ref="NH1325:NM1325" si="3073">NH1316</f>
        <v>0</v>
      </c>
      <c r="NI1325" s="65">
        <f t="shared" si="3073"/>
        <v>0</v>
      </c>
      <c r="NJ1325" s="65">
        <f t="shared" si="3073"/>
        <v>0</v>
      </c>
      <c r="NK1325" s="65">
        <f t="shared" si="3073"/>
        <v>0</v>
      </c>
      <c r="NL1325" s="65">
        <f t="shared" si="3073"/>
        <v>0</v>
      </c>
      <c r="NM1325" s="65">
        <f t="shared" si="3073"/>
        <v>0</v>
      </c>
      <c r="NN1325" s="98" t="s">
        <v>216</v>
      </c>
      <c r="NO1325" s="98" t="s">
        <v>216</v>
      </c>
      <c r="NP1325" s="98" t="s">
        <v>216</v>
      </c>
      <c r="NQ1325" s="98" t="s">
        <v>216</v>
      </c>
      <c r="NR1325" s="98" t="s">
        <v>216</v>
      </c>
      <c r="NS1325" s="98" t="s">
        <v>216</v>
      </c>
      <c r="NT1325" s="98" t="s">
        <v>216</v>
      </c>
      <c r="NU1325" s="98" t="s">
        <v>216</v>
      </c>
      <c r="NV1325" s="98" t="s">
        <v>216</v>
      </c>
      <c r="NW1325" s="98" t="s">
        <v>216</v>
      </c>
      <c r="NX1325" s="98" t="s">
        <v>216</v>
      </c>
      <c r="NY1325" s="98" t="s">
        <v>216</v>
      </c>
      <c r="NZ1325" s="98" t="s">
        <v>216</v>
      </c>
      <c r="OA1325" s="98" t="s">
        <v>216</v>
      </c>
      <c r="OB1325" s="98" t="s">
        <v>216</v>
      </c>
      <c r="OC1325" s="65">
        <f t="shared" ref="OC1325:OH1325" si="3074">OC1316</f>
        <v>63795.6</v>
      </c>
      <c r="OD1325" s="65">
        <f t="shared" si="3074"/>
        <v>65854.8</v>
      </c>
      <c r="OE1325" s="65">
        <f t="shared" si="3074"/>
        <v>68581.8</v>
      </c>
      <c r="OF1325" s="65">
        <f t="shared" si="3074"/>
        <v>0</v>
      </c>
      <c r="OG1325" s="65">
        <f t="shared" si="3074"/>
        <v>0</v>
      </c>
      <c r="OH1325" s="65">
        <f t="shared" si="3074"/>
        <v>0</v>
      </c>
      <c r="OI1325" s="98" t="s">
        <v>216</v>
      </c>
      <c r="OJ1325" s="98" t="s">
        <v>216</v>
      </c>
      <c r="OK1325" s="98" t="s">
        <v>216</v>
      </c>
      <c r="OL1325" s="98" t="s">
        <v>216</v>
      </c>
      <c r="OM1325" s="98" t="s">
        <v>216</v>
      </c>
      <c r="ON1325" s="98" t="s">
        <v>216</v>
      </c>
      <c r="OO1325" s="98" t="s">
        <v>216</v>
      </c>
      <c r="OP1325" s="98" t="s">
        <v>216</v>
      </c>
      <c r="OQ1325" s="98" t="s">
        <v>216</v>
      </c>
      <c r="OR1325" s="98" t="s">
        <v>216</v>
      </c>
      <c r="OS1325" s="98" t="s">
        <v>216</v>
      </c>
      <c r="OT1325" s="98" t="s">
        <v>216</v>
      </c>
      <c r="OU1325" s="98" t="s">
        <v>216</v>
      </c>
      <c r="OV1325" s="98" t="s">
        <v>216</v>
      </c>
      <c r="OW1325" s="98" t="s">
        <v>216</v>
      </c>
      <c r="OX1325" s="65">
        <f t="shared" ref="OX1325:PC1325" si="3075">OX1316</f>
        <v>0</v>
      </c>
      <c r="OY1325" s="65">
        <f t="shared" si="3075"/>
        <v>0</v>
      </c>
      <c r="OZ1325" s="65">
        <f t="shared" si="3075"/>
        <v>0</v>
      </c>
      <c r="PA1325" s="65">
        <f t="shared" si="3075"/>
        <v>0</v>
      </c>
      <c r="PB1325" s="65">
        <f t="shared" si="3075"/>
        <v>0</v>
      </c>
      <c r="PC1325" s="65">
        <f t="shared" si="3075"/>
        <v>0</v>
      </c>
      <c r="PD1325" s="98" t="s">
        <v>216</v>
      </c>
      <c r="PE1325" s="98" t="s">
        <v>216</v>
      </c>
      <c r="PF1325" s="98" t="s">
        <v>216</v>
      </c>
      <c r="PG1325" s="98" t="s">
        <v>216</v>
      </c>
      <c r="PH1325" s="98" t="s">
        <v>216</v>
      </c>
      <c r="PI1325" s="98" t="s">
        <v>216</v>
      </c>
      <c r="PJ1325" s="98" t="s">
        <v>216</v>
      </c>
      <c r="PK1325" s="98" t="s">
        <v>216</v>
      </c>
      <c r="PL1325" s="98" t="s">
        <v>216</v>
      </c>
      <c r="PM1325" s="98" t="s">
        <v>216</v>
      </c>
      <c r="PN1325" s="98" t="s">
        <v>216</v>
      </c>
      <c r="PO1325" s="98" t="s">
        <v>216</v>
      </c>
      <c r="PP1325" s="98" t="s">
        <v>216</v>
      </c>
      <c r="PQ1325" s="98" t="s">
        <v>216</v>
      </c>
      <c r="PR1325" s="98" t="s">
        <v>216</v>
      </c>
      <c r="PS1325" s="65">
        <f t="shared" ref="PS1325:PX1325" si="3076">PS1316</f>
        <v>488657.55</v>
      </c>
      <c r="PT1325" s="65">
        <f t="shared" si="3076"/>
        <v>504387.37</v>
      </c>
      <c r="PU1325" s="65">
        <f t="shared" si="3076"/>
        <v>525390.37</v>
      </c>
      <c r="PV1325" s="65">
        <f t="shared" si="3076"/>
        <v>0</v>
      </c>
      <c r="PW1325" s="65">
        <f t="shared" si="3076"/>
        <v>0</v>
      </c>
      <c r="PX1325" s="65">
        <f t="shared" si="3076"/>
        <v>0</v>
      </c>
      <c r="PY1325" s="98" t="s">
        <v>216</v>
      </c>
      <c r="PZ1325" s="98" t="s">
        <v>216</v>
      </c>
      <c r="QA1325" s="98" t="s">
        <v>216</v>
      </c>
      <c r="QB1325" s="98" t="s">
        <v>216</v>
      </c>
      <c r="QC1325" s="98" t="s">
        <v>216</v>
      </c>
      <c r="QD1325" s="98" t="s">
        <v>216</v>
      </c>
      <c r="QE1325" s="98" t="s">
        <v>216</v>
      </c>
      <c r="QF1325" s="98" t="s">
        <v>216</v>
      </c>
      <c r="QG1325" s="98" t="s">
        <v>216</v>
      </c>
      <c r="QH1325" s="98" t="s">
        <v>216</v>
      </c>
      <c r="QI1325" s="98" t="s">
        <v>216</v>
      </c>
      <c r="QJ1325" s="98" t="s">
        <v>216</v>
      </c>
      <c r="QK1325" s="98" t="s">
        <v>216</v>
      </c>
      <c r="QL1325" s="98" t="s">
        <v>216</v>
      </c>
      <c r="QM1325" s="98" t="s">
        <v>216</v>
      </c>
      <c r="QN1325" s="65">
        <f t="shared" ref="QN1325:QS1325" si="3077">QN1316</f>
        <v>131969.25</v>
      </c>
      <c r="QO1325" s="65">
        <f t="shared" si="3077"/>
        <v>136201.5</v>
      </c>
      <c r="QP1325" s="65">
        <f t="shared" si="3077"/>
        <v>141972.75</v>
      </c>
      <c r="QQ1325" s="65">
        <f t="shared" si="3077"/>
        <v>0</v>
      </c>
      <c r="QR1325" s="65">
        <f t="shared" si="3077"/>
        <v>0</v>
      </c>
      <c r="QS1325" s="65">
        <f t="shared" si="3077"/>
        <v>0</v>
      </c>
      <c r="QT1325" s="98" t="s">
        <v>216</v>
      </c>
      <c r="QU1325" s="98" t="s">
        <v>216</v>
      </c>
      <c r="QV1325" s="98" t="s">
        <v>216</v>
      </c>
      <c r="QW1325" s="98" t="s">
        <v>216</v>
      </c>
      <c r="QX1325" s="98" t="s">
        <v>216</v>
      </c>
      <c r="QY1325" s="98" t="s">
        <v>216</v>
      </c>
      <c r="QZ1325" s="98" t="s">
        <v>216</v>
      </c>
      <c r="RA1325" s="98" t="s">
        <v>216</v>
      </c>
      <c r="RB1325" s="98" t="s">
        <v>216</v>
      </c>
      <c r="RC1325" s="98" t="s">
        <v>216</v>
      </c>
      <c r="RD1325" s="98" t="s">
        <v>216</v>
      </c>
      <c r="RE1325" s="98" t="s">
        <v>216</v>
      </c>
      <c r="RF1325" s="98" t="s">
        <v>216</v>
      </c>
      <c r="RG1325" s="98" t="s">
        <v>216</v>
      </c>
      <c r="RH1325" s="98" t="s">
        <v>216</v>
      </c>
      <c r="RI1325" s="65">
        <f t="shared" ref="RI1325:RN1325" si="3078">RI1316</f>
        <v>346349.62</v>
      </c>
      <c r="RJ1325" s="65">
        <f t="shared" si="3078"/>
        <v>357548.36</v>
      </c>
      <c r="RK1325" s="65">
        <f t="shared" si="3078"/>
        <v>372325.72</v>
      </c>
      <c r="RL1325" s="65">
        <f t="shared" si="3078"/>
        <v>0</v>
      </c>
      <c r="RM1325" s="65">
        <f t="shared" si="3078"/>
        <v>0</v>
      </c>
      <c r="RN1325" s="65">
        <f t="shared" si="3078"/>
        <v>0</v>
      </c>
      <c r="RO1325" s="98" t="s">
        <v>216</v>
      </c>
      <c r="RP1325" s="98" t="s">
        <v>216</v>
      </c>
      <c r="RQ1325" s="98" t="s">
        <v>216</v>
      </c>
      <c r="RR1325" s="98" t="s">
        <v>216</v>
      </c>
      <c r="RS1325" s="98" t="s">
        <v>216</v>
      </c>
      <c r="RT1325" s="98" t="s">
        <v>216</v>
      </c>
      <c r="RU1325" s="98" t="s">
        <v>216</v>
      </c>
      <c r="RV1325" s="98" t="s">
        <v>216</v>
      </c>
      <c r="RW1325" s="98" t="s">
        <v>216</v>
      </c>
      <c r="RX1325" s="98" t="s">
        <v>216</v>
      </c>
      <c r="RY1325" s="98" t="s">
        <v>216</v>
      </c>
      <c r="RZ1325" s="98" t="s">
        <v>216</v>
      </c>
      <c r="SA1325" s="98" t="s">
        <v>216</v>
      </c>
      <c r="SB1325" s="98" t="s">
        <v>216</v>
      </c>
      <c r="SC1325" s="98" t="s">
        <v>216</v>
      </c>
      <c r="SD1325" s="65">
        <f t="shared" ref="SD1325:SI1325" si="3079">SD1316</f>
        <v>31437.53</v>
      </c>
      <c r="SE1325" s="65">
        <f t="shared" si="3079"/>
        <v>32455.1</v>
      </c>
      <c r="SF1325" s="65">
        <f t="shared" si="3079"/>
        <v>33778.25</v>
      </c>
      <c r="SG1325" s="65">
        <f t="shared" si="3079"/>
        <v>0</v>
      </c>
      <c r="SH1325" s="65">
        <f t="shared" si="3079"/>
        <v>0</v>
      </c>
      <c r="SI1325" s="65">
        <f t="shared" si="3079"/>
        <v>0</v>
      </c>
      <c r="SJ1325" s="98" t="s">
        <v>216</v>
      </c>
      <c r="SK1325" s="98" t="s">
        <v>216</v>
      </c>
      <c r="SL1325" s="98" t="s">
        <v>216</v>
      </c>
      <c r="SM1325" s="98" t="s">
        <v>216</v>
      </c>
      <c r="SN1325" s="98" t="s">
        <v>216</v>
      </c>
      <c r="SO1325" s="98" t="s">
        <v>216</v>
      </c>
      <c r="SP1325" s="98" t="s">
        <v>216</v>
      </c>
      <c r="SQ1325" s="98" t="s">
        <v>216</v>
      </c>
      <c r="SR1325" s="98" t="s">
        <v>216</v>
      </c>
      <c r="SS1325" s="98" t="s">
        <v>216</v>
      </c>
      <c r="ST1325" s="98" t="s">
        <v>216</v>
      </c>
      <c r="SU1325" s="98" t="s">
        <v>216</v>
      </c>
      <c r="SV1325" s="98" t="s">
        <v>216</v>
      </c>
      <c r="SW1325" s="98" t="s">
        <v>216</v>
      </c>
      <c r="SX1325" s="98" t="s">
        <v>216</v>
      </c>
      <c r="SY1325" s="65">
        <f t="shared" ref="SY1325:TD1325" si="3080">SY1316</f>
        <v>0</v>
      </c>
      <c r="SZ1325" s="65">
        <f t="shared" si="3080"/>
        <v>0</v>
      </c>
      <c r="TA1325" s="65">
        <f t="shared" si="3080"/>
        <v>0</v>
      </c>
      <c r="TB1325" s="65">
        <f t="shared" si="3080"/>
        <v>0</v>
      </c>
      <c r="TC1325" s="65">
        <f t="shared" si="3080"/>
        <v>0</v>
      </c>
      <c r="TD1325" s="65">
        <f t="shared" si="3080"/>
        <v>0</v>
      </c>
      <c r="TE1325" s="98" t="s">
        <v>216</v>
      </c>
      <c r="TF1325" s="98" t="s">
        <v>216</v>
      </c>
      <c r="TG1325" s="98" t="s">
        <v>216</v>
      </c>
      <c r="TH1325" s="98" t="s">
        <v>216</v>
      </c>
      <c r="TI1325" s="98" t="s">
        <v>216</v>
      </c>
      <c r="TJ1325" s="98" t="s">
        <v>216</v>
      </c>
      <c r="TK1325" s="98" t="s">
        <v>216</v>
      </c>
      <c r="TL1325" s="98" t="s">
        <v>216</v>
      </c>
      <c r="TM1325" s="98" t="s">
        <v>216</v>
      </c>
      <c r="TN1325" s="98" t="s">
        <v>216</v>
      </c>
      <c r="TO1325" s="98" t="s">
        <v>216</v>
      </c>
      <c r="TP1325" s="98" t="s">
        <v>216</v>
      </c>
      <c r="TQ1325" s="98" t="s">
        <v>216</v>
      </c>
      <c r="TR1325" s="98" t="s">
        <v>216</v>
      </c>
      <c r="TS1325" s="98" t="s">
        <v>216</v>
      </c>
      <c r="TT1325" s="65">
        <f t="shared" ref="TT1325:TY1325" si="3081">TT1316</f>
        <v>409893.75</v>
      </c>
      <c r="TU1325" s="65">
        <f t="shared" si="3081"/>
        <v>423076.5</v>
      </c>
      <c r="TV1325" s="65">
        <f t="shared" si="3081"/>
        <v>440795.25</v>
      </c>
      <c r="TW1325" s="65">
        <f t="shared" si="3081"/>
        <v>0</v>
      </c>
      <c r="TX1325" s="65">
        <f t="shared" si="3081"/>
        <v>0</v>
      </c>
      <c r="TY1325" s="65">
        <f t="shared" si="3081"/>
        <v>0</v>
      </c>
      <c r="TZ1325" s="98" t="s">
        <v>216</v>
      </c>
      <c r="UA1325" s="98" t="s">
        <v>216</v>
      </c>
      <c r="UB1325" s="98" t="s">
        <v>216</v>
      </c>
      <c r="UC1325" s="98" t="s">
        <v>216</v>
      </c>
      <c r="UD1325" s="98" t="s">
        <v>216</v>
      </c>
      <c r="UE1325" s="98" t="s">
        <v>216</v>
      </c>
      <c r="UF1325" s="98" t="s">
        <v>216</v>
      </c>
      <c r="UG1325" s="98" t="s">
        <v>216</v>
      </c>
      <c r="UH1325" s="98" t="s">
        <v>216</v>
      </c>
      <c r="UI1325" s="98" t="s">
        <v>216</v>
      </c>
      <c r="UJ1325" s="98" t="s">
        <v>216</v>
      </c>
      <c r="UK1325" s="98" t="s">
        <v>216</v>
      </c>
      <c r="UL1325" s="98" t="s">
        <v>216</v>
      </c>
      <c r="UM1325" s="98" t="s">
        <v>216</v>
      </c>
      <c r="UN1325" s="98" t="s">
        <v>216</v>
      </c>
      <c r="UO1325" s="65">
        <f t="shared" ref="UO1325:UT1325" si="3082">UO1316</f>
        <v>1234385.27</v>
      </c>
      <c r="UP1325" s="65">
        <f t="shared" si="3082"/>
        <v>1274537.3799999999</v>
      </c>
      <c r="UQ1325" s="65">
        <f t="shared" si="3082"/>
        <v>1326691.07</v>
      </c>
      <c r="UR1325" s="65">
        <f t="shared" si="3082"/>
        <v>0</v>
      </c>
      <c r="US1325" s="65">
        <f t="shared" si="3082"/>
        <v>0</v>
      </c>
      <c r="UT1325" s="65">
        <f t="shared" si="3082"/>
        <v>0</v>
      </c>
      <c r="UU1325" s="98" t="s">
        <v>216</v>
      </c>
      <c r="UV1325" s="98" t="s">
        <v>216</v>
      </c>
      <c r="UW1325" s="98" t="s">
        <v>216</v>
      </c>
      <c r="UX1325" s="98" t="s">
        <v>216</v>
      </c>
      <c r="UY1325" s="98" t="s">
        <v>216</v>
      </c>
      <c r="UZ1325" s="98" t="s">
        <v>216</v>
      </c>
      <c r="VA1325" s="98" t="s">
        <v>216</v>
      </c>
      <c r="VB1325" s="98" t="s">
        <v>216</v>
      </c>
      <c r="VC1325" s="98" t="s">
        <v>216</v>
      </c>
      <c r="VD1325" s="98" t="s">
        <v>216</v>
      </c>
      <c r="VE1325" s="98" t="s">
        <v>216</v>
      </c>
      <c r="VF1325" s="98" t="s">
        <v>216</v>
      </c>
      <c r="VG1325" s="98" t="s">
        <v>216</v>
      </c>
      <c r="VH1325" s="98" t="s">
        <v>216</v>
      </c>
      <c r="VI1325" s="98" t="s">
        <v>216</v>
      </c>
      <c r="VJ1325" s="65">
        <f t="shared" ref="VJ1325:VO1325" si="3083">VJ1316</f>
        <v>200928</v>
      </c>
      <c r="VK1325" s="65">
        <f t="shared" si="3083"/>
        <v>207480</v>
      </c>
      <c r="VL1325" s="65">
        <f t="shared" si="3083"/>
        <v>215670</v>
      </c>
      <c r="VM1325" s="65">
        <f t="shared" si="3083"/>
        <v>0</v>
      </c>
      <c r="VN1325" s="65">
        <f t="shared" si="3083"/>
        <v>0</v>
      </c>
      <c r="VO1325" s="65">
        <f t="shared" si="3083"/>
        <v>0</v>
      </c>
      <c r="VP1325" s="98" t="s">
        <v>216</v>
      </c>
      <c r="VQ1325" s="98" t="s">
        <v>216</v>
      </c>
      <c r="VR1325" s="98" t="s">
        <v>216</v>
      </c>
      <c r="VS1325" s="98" t="s">
        <v>216</v>
      </c>
      <c r="VT1325" s="98" t="s">
        <v>216</v>
      </c>
      <c r="VU1325" s="98" t="s">
        <v>216</v>
      </c>
      <c r="VV1325" s="98" t="s">
        <v>216</v>
      </c>
      <c r="VW1325" s="98" t="s">
        <v>216</v>
      </c>
      <c r="VX1325" s="98" t="s">
        <v>216</v>
      </c>
      <c r="VY1325" s="98" t="s">
        <v>216</v>
      </c>
      <c r="VZ1325" s="98" t="s">
        <v>216</v>
      </c>
      <c r="WA1325" s="98" t="s">
        <v>216</v>
      </c>
      <c r="WB1325" s="98" t="s">
        <v>216</v>
      </c>
      <c r="WC1325" s="98" t="s">
        <v>216</v>
      </c>
      <c r="WD1325" s="98" t="s">
        <v>216</v>
      </c>
      <c r="WE1325" s="65">
        <f t="shared" ref="WE1325:WJ1325" si="3084">WE1316</f>
        <v>0</v>
      </c>
      <c r="WF1325" s="65">
        <f t="shared" si="3084"/>
        <v>0</v>
      </c>
      <c r="WG1325" s="65">
        <f t="shared" si="3084"/>
        <v>0</v>
      </c>
      <c r="WH1325" s="65">
        <f t="shared" si="3084"/>
        <v>0</v>
      </c>
      <c r="WI1325" s="65">
        <f t="shared" si="3084"/>
        <v>0</v>
      </c>
      <c r="WJ1325" s="65">
        <f t="shared" si="3084"/>
        <v>0</v>
      </c>
      <c r="WK1325" s="98" t="s">
        <v>216</v>
      </c>
      <c r="WL1325" s="98" t="s">
        <v>216</v>
      </c>
      <c r="WM1325" s="98" t="s">
        <v>216</v>
      </c>
      <c r="WN1325" s="98" t="s">
        <v>216</v>
      </c>
      <c r="WO1325" s="98" t="s">
        <v>216</v>
      </c>
      <c r="WP1325" s="98" t="s">
        <v>216</v>
      </c>
      <c r="WQ1325" s="98" t="s">
        <v>216</v>
      </c>
      <c r="WR1325" s="98" t="s">
        <v>216</v>
      </c>
      <c r="WS1325" s="98" t="s">
        <v>216</v>
      </c>
      <c r="WT1325" s="98" t="s">
        <v>216</v>
      </c>
      <c r="WU1325" s="98" t="s">
        <v>216</v>
      </c>
      <c r="WV1325" s="98" t="s">
        <v>216</v>
      </c>
      <c r="WW1325" s="98" t="s">
        <v>216</v>
      </c>
      <c r="WX1325" s="98" t="s">
        <v>216</v>
      </c>
      <c r="WY1325" s="98" t="s">
        <v>216</v>
      </c>
      <c r="WZ1325" s="65">
        <f t="shared" ref="WZ1325:XE1325" si="3085">WZ1316</f>
        <v>0</v>
      </c>
      <c r="XA1325" s="65">
        <f t="shared" si="3085"/>
        <v>0</v>
      </c>
      <c r="XB1325" s="65">
        <f t="shared" si="3085"/>
        <v>0</v>
      </c>
      <c r="XC1325" s="65">
        <f t="shared" si="3085"/>
        <v>0</v>
      </c>
      <c r="XD1325" s="65">
        <f t="shared" si="3085"/>
        <v>0</v>
      </c>
      <c r="XE1325" s="65">
        <f t="shared" si="3085"/>
        <v>0</v>
      </c>
      <c r="XF1325" s="98" t="s">
        <v>216</v>
      </c>
      <c r="XG1325" s="98" t="s">
        <v>216</v>
      </c>
      <c r="XH1325" s="98" t="s">
        <v>216</v>
      </c>
      <c r="XI1325" s="98" t="s">
        <v>216</v>
      </c>
      <c r="XJ1325" s="98" t="s">
        <v>216</v>
      </c>
      <c r="XK1325" s="98" t="s">
        <v>216</v>
      </c>
      <c r="XL1325" s="98" t="s">
        <v>216</v>
      </c>
      <c r="XM1325" s="98" t="s">
        <v>216</v>
      </c>
      <c r="XN1325" s="98" t="s">
        <v>216</v>
      </c>
      <c r="XO1325" s="98" t="s">
        <v>216</v>
      </c>
      <c r="XP1325" s="98" t="s">
        <v>216</v>
      </c>
      <c r="XQ1325" s="98" t="s">
        <v>216</v>
      </c>
      <c r="XR1325" s="98" t="s">
        <v>216</v>
      </c>
      <c r="XS1325" s="98" t="s">
        <v>216</v>
      </c>
      <c r="XT1325" s="98" t="s">
        <v>216</v>
      </c>
      <c r="XU1325" s="65">
        <f t="shared" ref="XU1325:XZ1325" si="3086">XU1316</f>
        <v>0</v>
      </c>
      <c r="XV1325" s="65">
        <f t="shared" si="3086"/>
        <v>0</v>
      </c>
      <c r="XW1325" s="65">
        <f t="shared" si="3086"/>
        <v>0</v>
      </c>
      <c r="XX1325" s="65">
        <f t="shared" si="3086"/>
        <v>0</v>
      </c>
      <c r="XY1325" s="65">
        <f t="shared" si="3086"/>
        <v>0</v>
      </c>
      <c r="XZ1325" s="65">
        <f t="shared" si="3086"/>
        <v>0</v>
      </c>
      <c r="YA1325" s="98" t="s">
        <v>216</v>
      </c>
      <c r="YB1325" s="98" t="s">
        <v>216</v>
      </c>
      <c r="YC1325" s="98" t="s">
        <v>216</v>
      </c>
      <c r="YD1325" s="98" t="s">
        <v>216</v>
      </c>
      <c r="YE1325" s="98" t="s">
        <v>216</v>
      </c>
      <c r="YF1325" s="98" t="s">
        <v>216</v>
      </c>
      <c r="YG1325" s="98" t="s">
        <v>216</v>
      </c>
      <c r="YH1325" s="98" t="s">
        <v>216</v>
      </c>
      <c r="YI1325" s="98" t="s">
        <v>216</v>
      </c>
      <c r="YJ1325" s="98" t="s">
        <v>216</v>
      </c>
      <c r="YK1325" s="98" t="s">
        <v>216</v>
      </c>
      <c r="YL1325" s="98" t="s">
        <v>216</v>
      </c>
      <c r="YM1325" s="98" t="s">
        <v>216</v>
      </c>
      <c r="YN1325" s="98" t="s">
        <v>216</v>
      </c>
      <c r="YO1325" s="98" t="s">
        <v>216</v>
      </c>
      <c r="YP1325" s="65">
        <f t="shared" ref="YP1325:YU1325" si="3087">YP1316</f>
        <v>5676103.9100000001</v>
      </c>
      <c r="YQ1325" s="65">
        <f t="shared" si="3087"/>
        <v>5859606.0800000001</v>
      </c>
      <c r="YR1325" s="65">
        <f t="shared" si="3087"/>
        <v>6100193.5800000001</v>
      </c>
      <c r="YS1325" s="65">
        <f t="shared" si="3087"/>
        <v>0</v>
      </c>
      <c r="YT1325" s="65">
        <f t="shared" si="3087"/>
        <v>0</v>
      </c>
      <c r="YU1325" s="65">
        <f t="shared" si="3087"/>
        <v>0</v>
      </c>
      <c r="YV1325" s="98" t="s">
        <v>216</v>
      </c>
      <c r="YW1325" s="98" t="s">
        <v>216</v>
      </c>
      <c r="YX1325" s="98" t="s">
        <v>216</v>
      </c>
      <c r="YY1325" s="98" t="s">
        <v>216</v>
      </c>
      <c r="YZ1325" s="98" t="s">
        <v>216</v>
      </c>
      <c r="ZA1325" s="98" t="s">
        <v>216</v>
      </c>
      <c r="ZB1325" s="98" t="s">
        <v>216</v>
      </c>
      <c r="ZC1325" s="98" t="s">
        <v>216</v>
      </c>
      <c r="ZD1325" s="98" t="s">
        <v>216</v>
      </c>
      <c r="ZE1325" s="98" t="s">
        <v>216</v>
      </c>
      <c r="ZF1325" s="98" t="s">
        <v>216</v>
      </c>
      <c r="ZG1325" s="98" t="s">
        <v>216</v>
      </c>
    </row>
    <row r="1326" spans="1:683" s="63" customFormat="1">
      <c r="A1326" s="31" t="s">
        <v>229</v>
      </c>
      <c r="B1326" s="266"/>
      <c r="C1326" s="61" t="s">
        <v>237</v>
      </c>
      <c r="D1326" s="318"/>
      <c r="E1326" s="319"/>
      <c r="F1326" s="62"/>
      <c r="G1326" s="62"/>
      <c r="H1326" s="62"/>
      <c r="I1326" s="62"/>
      <c r="J1326" s="62"/>
      <c r="K1326" s="62"/>
      <c r="L1326" s="98" t="s">
        <v>216</v>
      </c>
      <c r="M1326" s="98" t="s">
        <v>216</v>
      </c>
      <c r="N1326" s="98" t="s">
        <v>216</v>
      </c>
      <c r="O1326" s="98" t="s">
        <v>216</v>
      </c>
      <c r="P1326" s="98" t="s">
        <v>216</v>
      </c>
      <c r="Q1326" s="98" t="s">
        <v>216</v>
      </c>
      <c r="R1326" s="98" t="s">
        <v>216</v>
      </c>
      <c r="S1326" s="98" t="s">
        <v>216</v>
      </c>
      <c r="T1326" s="98" t="s">
        <v>216</v>
      </c>
      <c r="U1326" s="62">
        <f>IF(O1325=0,0,(AA1330-AA1329)/O1325)</f>
        <v>4.685819575</v>
      </c>
      <c r="V1326" s="62">
        <f t="shared" ref="V1326:Z1326" si="3088">IF(P1325=0,0,(AB1330-AB1329)/P1325)</f>
        <v>4.6855305427999996</v>
      </c>
      <c r="W1326" s="62">
        <f t="shared" si="3088"/>
        <v>4.6840009873000001</v>
      </c>
      <c r="X1326" s="62">
        <f t="shared" si="3088"/>
        <v>0</v>
      </c>
      <c r="Y1326" s="62">
        <f t="shared" si="3088"/>
        <v>0</v>
      </c>
      <c r="Z1326" s="62">
        <f t="shared" si="3088"/>
        <v>0</v>
      </c>
      <c r="AA1326" s="98" t="s">
        <v>216</v>
      </c>
      <c r="AB1326" s="98" t="s">
        <v>216</v>
      </c>
      <c r="AC1326" s="98" t="s">
        <v>216</v>
      </c>
      <c r="AD1326" s="98" t="s">
        <v>216</v>
      </c>
      <c r="AE1326" s="98" t="s">
        <v>216</v>
      </c>
      <c r="AF1326" s="98" t="s">
        <v>216</v>
      </c>
      <c r="AG1326" s="98" t="s">
        <v>216</v>
      </c>
      <c r="AH1326" s="98" t="s">
        <v>216</v>
      </c>
      <c r="AI1326" s="98" t="s">
        <v>216</v>
      </c>
      <c r="AJ1326" s="98" t="s">
        <v>216</v>
      </c>
      <c r="AK1326" s="98" t="s">
        <v>216</v>
      </c>
      <c r="AL1326" s="98" t="s">
        <v>216</v>
      </c>
      <c r="AM1326" s="98" t="s">
        <v>216</v>
      </c>
      <c r="AN1326" s="98" t="s">
        <v>216</v>
      </c>
      <c r="AO1326" s="98" t="s">
        <v>216</v>
      </c>
      <c r="AP1326" s="62">
        <f>IF(AJ1325=0,0,(AV1330-AV1329)/AJ1325)</f>
        <v>1.8673374766999999</v>
      </c>
      <c r="AQ1326" s="62">
        <f t="shared" ref="AQ1326:AU1326" si="3089">IF(AK1325=0,0,(AW1330-AW1329)/AK1325)</f>
        <v>1.8670360252</v>
      </c>
      <c r="AR1326" s="62">
        <f t="shared" si="3089"/>
        <v>1.8667939442000001</v>
      </c>
      <c r="AS1326" s="62">
        <f t="shared" si="3089"/>
        <v>0</v>
      </c>
      <c r="AT1326" s="62">
        <f t="shared" si="3089"/>
        <v>0</v>
      </c>
      <c r="AU1326" s="62">
        <f t="shared" si="3089"/>
        <v>0</v>
      </c>
      <c r="AV1326" s="98" t="s">
        <v>216</v>
      </c>
      <c r="AW1326" s="98" t="s">
        <v>216</v>
      </c>
      <c r="AX1326" s="98" t="s">
        <v>216</v>
      </c>
      <c r="AY1326" s="98" t="s">
        <v>216</v>
      </c>
      <c r="AZ1326" s="98" t="s">
        <v>216</v>
      </c>
      <c r="BA1326" s="98" t="s">
        <v>216</v>
      </c>
      <c r="BB1326" s="98" t="s">
        <v>216</v>
      </c>
      <c r="BC1326" s="98" t="s">
        <v>216</v>
      </c>
      <c r="BD1326" s="98" t="s">
        <v>216</v>
      </c>
      <c r="BE1326" s="98" t="s">
        <v>216</v>
      </c>
      <c r="BF1326" s="98" t="s">
        <v>216</v>
      </c>
      <c r="BG1326" s="98" t="s">
        <v>216</v>
      </c>
      <c r="BH1326" s="98" t="s">
        <v>216</v>
      </c>
      <c r="BI1326" s="98" t="s">
        <v>216</v>
      </c>
      <c r="BJ1326" s="98" t="s">
        <v>216</v>
      </c>
      <c r="BK1326" s="62">
        <f>IF(BE1325=0,0,(BQ1330-BQ1329)/BE1325)</f>
        <v>0.71015854040000004</v>
      </c>
      <c r="BL1326" s="62">
        <f t="shared" ref="BL1326:BP1326" si="3090">IF(BF1325=0,0,(BR1330-BR1329)/BF1325)</f>
        <v>0.71035652250000003</v>
      </c>
      <c r="BM1326" s="62">
        <f t="shared" si="3090"/>
        <v>0.70935367059999999</v>
      </c>
      <c r="BN1326" s="62">
        <f t="shared" si="3090"/>
        <v>0</v>
      </c>
      <c r="BO1326" s="62">
        <f t="shared" si="3090"/>
        <v>0</v>
      </c>
      <c r="BP1326" s="62">
        <f t="shared" si="3090"/>
        <v>0</v>
      </c>
      <c r="BQ1326" s="98" t="s">
        <v>216</v>
      </c>
      <c r="BR1326" s="98" t="s">
        <v>216</v>
      </c>
      <c r="BS1326" s="98" t="s">
        <v>216</v>
      </c>
      <c r="BT1326" s="98" t="s">
        <v>216</v>
      </c>
      <c r="BU1326" s="98" t="s">
        <v>216</v>
      </c>
      <c r="BV1326" s="98" t="s">
        <v>216</v>
      </c>
      <c r="BW1326" s="98" t="s">
        <v>216</v>
      </c>
      <c r="BX1326" s="98" t="s">
        <v>216</v>
      </c>
      <c r="BY1326" s="98" t="s">
        <v>216</v>
      </c>
      <c r="BZ1326" s="98" t="s">
        <v>216</v>
      </c>
      <c r="CA1326" s="98" t="s">
        <v>216</v>
      </c>
      <c r="CB1326" s="98" t="s">
        <v>216</v>
      </c>
      <c r="CC1326" s="98" t="s">
        <v>216</v>
      </c>
      <c r="CD1326" s="98" t="s">
        <v>216</v>
      </c>
      <c r="CE1326" s="98" t="s">
        <v>216</v>
      </c>
      <c r="CF1326" s="62">
        <f>IF(BZ1325=0,0,(CL1330-CL1329)/BZ1325)</f>
        <v>4.2903917805000003</v>
      </c>
      <c r="CG1326" s="62">
        <f t="shared" ref="CG1326:CK1326" si="3091">IF(CA1325=0,0,(CM1330-CM1329)/CA1325)</f>
        <v>4.2823820978000002</v>
      </c>
      <c r="CH1326" s="62">
        <f t="shared" si="3091"/>
        <v>4.2804621849000002</v>
      </c>
      <c r="CI1326" s="62">
        <f t="shared" si="3091"/>
        <v>0</v>
      </c>
      <c r="CJ1326" s="62">
        <f t="shared" si="3091"/>
        <v>0</v>
      </c>
      <c r="CK1326" s="62">
        <f t="shared" si="3091"/>
        <v>0</v>
      </c>
      <c r="CL1326" s="98" t="s">
        <v>216</v>
      </c>
      <c r="CM1326" s="98" t="s">
        <v>216</v>
      </c>
      <c r="CN1326" s="98" t="s">
        <v>216</v>
      </c>
      <c r="CO1326" s="98" t="s">
        <v>216</v>
      </c>
      <c r="CP1326" s="98" t="s">
        <v>216</v>
      </c>
      <c r="CQ1326" s="98" t="s">
        <v>216</v>
      </c>
      <c r="CR1326" s="98" t="s">
        <v>216</v>
      </c>
      <c r="CS1326" s="98" t="s">
        <v>216</v>
      </c>
      <c r="CT1326" s="98" t="s">
        <v>216</v>
      </c>
      <c r="CU1326" s="98" t="s">
        <v>216</v>
      </c>
      <c r="CV1326" s="98" t="s">
        <v>216</v>
      </c>
      <c r="CW1326" s="98" t="s">
        <v>216</v>
      </c>
      <c r="CX1326" s="98" t="s">
        <v>216</v>
      </c>
      <c r="CY1326" s="98" t="s">
        <v>216</v>
      </c>
      <c r="CZ1326" s="98" t="s">
        <v>216</v>
      </c>
      <c r="DA1326" s="62">
        <f>IF(CU1325=0,0,(DG1330-DG1329)/CU1325)</f>
        <v>0.85256381589999997</v>
      </c>
      <c r="DB1326" s="62">
        <f t="shared" ref="DB1326:DF1326" si="3092">IF(CV1325=0,0,(DH1330-DH1329)/CV1325)</f>
        <v>0.85254835210000002</v>
      </c>
      <c r="DC1326" s="62">
        <f t="shared" si="3092"/>
        <v>0.8519111841</v>
      </c>
      <c r="DD1326" s="62">
        <f t="shared" si="3092"/>
        <v>0</v>
      </c>
      <c r="DE1326" s="62">
        <f t="shared" si="3092"/>
        <v>0</v>
      </c>
      <c r="DF1326" s="62">
        <f t="shared" si="3092"/>
        <v>0</v>
      </c>
      <c r="DG1326" s="98" t="s">
        <v>216</v>
      </c>
      <c r="DH1326" s="98" t="s">
        <v>216</v>
      </c>
      <c r="DI1326" s="98" t="s">
        <v>216</v>
      </c>
      <c r="DJ1326" s="98" t="s">
        <v>216</v>
      </c>
      <c r="DK1326" s="98" t="s">
        <v>216</v>
      </c>
      <c r="DL1326" s="98" t="s">
        <v>216</v>
      </c>
      <c r="DM1326" s="98" t="s">
        <v>216</v>
      </c>
      <c r="DN1326" s="98" t="s">
        <v>216</v>
      </c>
      <c r="DO1326" s="98" t="s">
        <v>216</v>
      </c>
      <c r="DP1326" s="98" t="s">
        <v>216</v>
      </c>
      <c r="DQ1326" s="98" t="s">
        <v>216</v>
      </c>
      <c r="DR1326" s="98" t="s">
        <v>216</v>
      </c>
      <c r="DS1326" s="98" t="s">
        <v>216</v>
      </c>
      <c r="DT1326" s="98" t="s">
        <v>216</v>
      </c>
      <c r="DU1326" s="98" t="s">
        <v>216</v>
      </c>
      <c r="DV1326" s="62">
        <f>IF(DP1325=0,0,(EB1330-EB1329)/DP1325)</f>
        <v>0</v>
      </c>
      <c r="DW1326" s="62">
        <f t="shared" ref="DW1326:EA1326" si="3093">IF(DQ1325=0,0,(EC1330-EC1329)/DQ1325)</f>
        <v>0</v>
      </c>
      <c r="DX1326" s="62">
        <f t="shared" si="3093"/>
        <v>0</v>
      </c>
      <c r="DY1326" s="62">
        <f t="shared" si="3093"/>
        <v>0</v>
      </c>
      <c r="DZ1326" s="62">
        <f t="shared" si="3093"/>
        <v>0</v>
      </c>
      <c r="EA1326" s="62">
        <f t="shared" si="3093"/>
        <v>0</v>
      </c>
      <c r="EB1326" s="98" t="s">
        <v>216</v>
      </c>
      <c r="EC1326" s="98" t="s">
        <v>216</v>
      </c>
      <c r="ED1326" s="98" t="s">
        <v>216</v>
      </c>
      <c r="EE1326" s="98" t="s">
        <v>216</v>
      </c>
      <c r="EF1326" s="98" t="s">
        <v>216</v>
      </c>
      <c r="EG1326" s="98" t="s">
        <v>216</v>
      </c>
      <c r="EH1326" s="98" t="s">
        <v>216</v>
      </c>
      <c r="EI1326" s="98" t="s">
        <v>216</v>
      </c>
      <c r="EJ1326" s="98" t="s">
        <v>216</v>
      </c>
      <c r="EK1326" s="98" t="s">
        <v>216</v>
      </c>
      <c r="EL1326" s="98" t="s">
        <v>216</v>
      </c>
      <c r="EM1326" s="98" t="s">
        <v>216</v>
      </c>
      <c r="EN1326" s="98" t="s">
        <v>216</v>
      </c>
      <c r="EO1326" s="98" t="s">
        <v>216</v>
      </c>
      <c r="EP1326" s="98" t="s">
        <v>216</v>
      </c>
      <c r="EQ1326" s="62">
        <f>IF(EK1325=0,0,(EW1330-EW1329)/EK1325)</f>
        <v>0</v>
      </c>
      <c r="ER1326" s="62">
        <f t="shared" ref="ER1326:EV1326" si="3094">IF(EL1325=0,0,(EX1330-EX1329)/EL1325)</f>
        <v>0</v>
      </c>
      <c r="ES1326" s="62">
        <f t="shared" si="3094"/>
        <v>0</v>
      </c>
      <c r="ET1326" s="62">
        <f t="shared" si="3094"/>
        <v>0</v>
      </c>
      <c r="EU1326" s="62">
        <f t="shared" si="3094"/>
        <v>0</v>
      </c>
      <c r="EV1326" s="62">
        <f t="shared" si="3094"/>
        <v>0</v>
      </c>
      <c r="EW1326" s="98" t="s">
        <v>216</v>
      </c>
      <c r="EX1326" s="98" t="s">
        <v>216</v>
      </c>
      <c r="EY1326" s="98" t="s">
        <v>216</v>
      </c>
      <c r="EZ1326" s="98" t="s">
        <v>216</v>
      </c>
      <c r="FA1326" s="98" t="s">
        <v>216</v>
      </c>
      <c r="FB1326" s="98" t="s">
        <v>216</v>
      </c>
      <c r="FC1326" s="98" t="s">
        <v>216</v>
      </c>
      <c r="FD1326" s="98" t="s">
        <v>216</v>
      </c>
      <c r="FE1326" s="98" t="s">
        <v>216</v>
      </c>
      <c r="FF1326" s="98" t="s">
        <v>216</v>
      </c>
      <c r="FG1326" s="98" t="s">
        <v>216</v>
      </c>
      <c r="FH1326" s="98" t="s">
        <v>216</v>
      </c>
      <c r="FI1326" s="98" t="s">
        <v>216</v>
      </c>
      <c r="FJ1326" s="98" t="s">
        <v>216</v>
      </c>
      <c r="FK1326" s="98" t="s">
        <v>216</v>
      </c>
      <c r="FL1326" s="62">
        <f>IF(FF1325=0,0,(FR1330-FR1329)/FF1325)</f>
        <v>0.59796151149999999</v>
      </c>
      <c r="FM1326" s="62">
        <f t="shared" ref="FM1326:FQ1326" si="3095">IF(FG1325=0,0,(FS1330-FS1329)/FG1325)</f>
        <v>0.59785403920000002</v>
      </c>
      <c r="FN1326" s="62">
        <f t="shared" si="3095"/>
        <v>0.59783776040000003</v>
      </c>
      <c r="FO1326" s="62">
        <f t="shared" si="3095"/>
        <v>0</v>
      </c>
      <c r="FP1326" s="62">
        <f t="shared" si="3095"/>
        <v>0</v>
      </c>
      <c r="FQ1326" s="62">
        <f t="shared" si="3095"/>
        <v>0</v>
      </c>
      <c r="FR1326" s="98" t="s">
        <v>216</v>
      </c>
      <c r="FS1326" s="98" t="s">
        <v>216</v>
      </c>
      <c r="FT1326" s="98" t="s">
        <v>216</v>
      </c>
      <c r="FU1326" s="98" t="s">
        <v>216</v>
      </c>
      <c r="FV1326" s="98" t="s">
        <v>216</v>
      </c>
      <c r="FW1326" s="98" t="s">
        <v>216</v>
      </c>
      <c r="FX1326" s="98" t="s">
        <v>216</v>
      </c>
      <c r="FY1326" s="98" t="s">
        <v>216</v>
      </c>
      <c r="FZ1326" s="98" t="s">
        <v>216</v>
      </c>
      <c r="GA1326" s="98" t="s">
        <v>216</v>
      </c>
      <c r="GB1326" s="98" t="s">
        <v>216</v>
      </c>
      <c r="GC1326" s="98" t="s">
        <v>216</v>
      </c>
      <c r="GD1326" s="98" t="s">
        <v>216</v>
      </c>
      <c r="GE1326" s="98" t="s">
        <v>216</v>
      </c>
      <c r="GF1326" s="98" t="s">
        <v>216</v>
      </c>
      <c r="GG1326" s="62">
        <f>IF(GA1325=0,0,(GM1330-GM1329)/GA1325)</f>
        <v>1.8221564629</v>
      </c>
      <c r="GH1326" s="62">
        <f t="shared" ref="GH1326:GL1326" si="3096">IF(GB1325=0,0,(GN1330-GN1329)/GB1325)</f>
        <v>1.8217934789000001</v>
      </c>
      <c r="GI1326" s="62">
        <f t="shared" si="3096"/>
        <v>1.8217920079000001</v>
      </c>
      <c r="GJ1326" s="62">
        <f t="shared" si="3096"/>
        <v>0</v>
      </c>
      <c r="GK1326" s="62">
        <f t="shared" si="3096"/>
        <v>0</v>
      </c>
      <c r="GL1326" s="62">
        <f t="shared" si="3096"/>
        <v>0</v>
      </c>
      <c r="GM1326" s="98" t="s">
        <v>216</v>
      </c>
      <c r="GN1326" s="98" t="s">
        <v>216</v>
      </c>
      <c r="GO1326" s="98" t="s">
        <v>216</v>
      </c>
      <c r="GP1326" s="98" t="s">
        <v>216</v>
      </c>
      <c r="GQ1326" s="98" t="s">
        <v>216</v>
      </c>
      <c r="GR1326" s="98" t="s">
        <v>216</v>
      </c>
      <c r="GS1326" s="98" t="s">
        <v>216</v>
      </c>
      <c r="GT1326" s="98" t="s">
        <v>216</v>
      </c>
      <c r="GU1326" s="98" t="s">
        <v>216</v>
      </c>
      <c r="GV1326" s="98" t="s">
        <v>216</v>
      </c>
      <c r="GW1326" s="98" t="s">
        <v>216</v>
      </c>
      <c r="GX1326" s="98" t="s">
        <v>216</v>
      </c>
      <c r="GY1326" s="98" t="s">
        <v>216</v>
      </c>
      <c r="GZ1326" s="98" t="s">
        <v>216</v>
      </c>
      <c r="HA1326" s="98" t="s">
        <v>216</v>
      </c>
      <c r="HB1326" s="62">
        <f>IF(GV1325=0,0,(HH1330-HH1329)/GV1325)</f>
        <v>1.7534906605</v>
      </c>
      <c r="HC1326" s="62">
        <f t="shared" ref="HC1326:HG1326" si="3097">IF(GW1325=0,0,(HI1330-HI1329)/GW1325)</f>
        <v>1.7530015088999999</v>
      </c>
      <c r="HD1326" s="62">
        <f t="shared" si="3097"/>
        <v>1.7501950006</v>
      </c>
      <c r="HE1326" s="62">
        <f t="shared" si="3097"/>
        <v>0</v>
      </c>
      <c r="HF1326" s="62">
        <f t="shared" si="3097"/>
        <v>0</v>
      </c>
      <c r="HG1326" s="62">
        <f t="shared" si="3097"/>
        <v>0</v>
      </c>
      <c r="HH1326" s="98" t="s">
        <v>216</v>
      </c>
      <c r="HI1326" s="98" t="s">
        <v>216</v>
      </c>
      <c r="HJ1326" s="98" t="s">
        <v>216</v>
      </c>
      <c r="HK1326" s="98" t="s">
        <v>216</v>
      </c>
      <c r="HL1326" s="98" t="s">
        <v>216</v>
      </c>
      <c r="HM1326" s="98" t="s">
        <v>216</v>
      </c>
      <c r="HN1326" s="98" t="s">
        <v>216</v>
      </c>
      <c r="HO1326" s="98" t="s">
        <v>216</v>
      </c>
      <c r="HP1326" s="98" t="s">
        <v>216</v>
      </c>
      <c r="HQ1326" s="98" t="s">
        <v>216</v>
      </c>
      <c r="HR1326" s="98" t="s">
        <v>216</v>
      </c>
      <c r="HS1326" s="98" t="s">
        <v>216</v>
      </c>
      <c r="HT1326" s="98" t="s">
        <v>216</v>
      </c>
      <c r="HU1326" s="98" t="s">
        <v>216</v>
      </c>
      <c r="HV1326" s="98" t="s">
        <v>216</v>
      </c>
      <c r="HW1326" s="62">
        <f>IF(HQ1325=0,0,(IC1330-IC1329)/HQ1325)</f>
        <v>0</v>
      </c>
      <c r="HX1326" s="62">
        <f t="shared" ref="HX1326:IB1326" si="3098">IF(HR1325=0,0,(ID1330-ID1329)/HR1325)</f>
        <v>0</v>
      </c>
      <c r="HY1326" s="62">
        <f t="shared" si="3098"/>
        <v>0</v>
      </c>
      <c r="HZ1326" s="62">
        <f t="shared" si="3098"/>
        <v>0</v>
      </c>
      <c r="IA1326" s="62">
        <f t="shared" si="3098"/>
        <v>0</v>
      </c>
      <c r="IB1326" s="62">
        <f t="shared" si="3098"/>
        <v>0</v>
      </c>
      <c r="IC1326" s="98" t="s">
        <v>216</v>
      </c>
      <c r="ID1326" s="98" t="s">
        <v>216</v>
      </c>
      <c r="IE1326" s="98" t="s">
        <v>216</v>
      </c>
      <c r="IF1326" s="98" t="s">
        <v>216</v>
      </c>
      <c r="IG1326" s="98" t="s">
        <v>216</v>
      </c>
      <c r="IH1326" s="98" t="s">
        <v>216</v>
      </c>
      <c r="II1326" s="98" t="s">
        <v>216</v>
      </c>
      <c r="IJ1326" s="98" t="s">
        <v>216</v>
      </c>
      <c r="IK1326" s="98" t="s">
        <v>216</v>
      </c>
      <c r="IL1326" s="98" t="s">
        <v>216</v>
      </c>
      <c r="IM1326" s="98" t="s">
        <v>216</v>
      </c>
      <c r="IN1326" s="98" t="s">
        <v>216</v>
      </c>
      <c r="IO1326" s="98" t="s">
        <v>216</v>
      </c>
      <c r="IP1326" s="98" t="s">
        <v>216</v>
      </c>
      <c r="IQ1326" s="98" t="s">
        <v>216</v>
      </c>
      <c r="IR1326" s="62">
        <f>IF(IL1325=0,0,(IX1330-IX1329)/IL1325)</f>
        <v>1.0538750643999999</v>
      </c>
      <c r="IS1326" s="62">
        <f t="shared" ref="IS1326:IW1326" si="3099">IF(IM1325=0,0,(IY1330-IY1329)/IM1325)</f>
        <v>1.0533030727999999</v>
      </c>
      <c r="IT1326" s="62">
        <f t="shared" si="3099"/>
        <v>1.0525694361</v>
      </c>
      <c r="IU1326" s="62">
        <f t="shared" si="3099"/>
        <v>0</v>
      </c>
      <c r="IV1326" s="62">
        <f t="shared" si="3099"/>
        <v>0</v>
      </c>
      <c r="IW1326" s="62">
        <f t="shared" si="3099"/>
        <v>0</v>
      </c>
      <c r="IX1326" s="98" t="s">
        <v>216</v>
      </c>
      <c r="IY1326" s="98" t="s">
        <v>216</v>
      </c>
      <c r="IZ1326" s="98" t="s">
        <v>216</v>
      </c>
      <c r="JA1326" s="98" t="s">
        <v>216</v>
      </c>
      <c r="JB1326" s="98" t="s">
        <v>216</v>
      </c>
      <c r="JC1326" s="98" t="s">
        <v>216</v>
      </c>
      <c r="JD1326" s="98" t="s">
        <v>216</v>
      </c>
      <c r="JE1326" s="98" t="s">
        <v>216</v>
      </c>
      <c r="JF1326" s="98" t="s">
        <v>216</v>
      </c>
      <c r="JG1326" s="98" t="s">
        <v>216</v>
      </c>
      <c r="JH1326" s="98" t="s">
        <v>216</v>
      </c>
      <c r="JI1326" s="98" t="s">
        <v>216</v>
      </c>
      <c r="JJ1326" s="98" t="s">
        <v>216</v>
      </c>
      <c r="JK1326" s="98" t="s">
        <v>216</v>
      </c>
      <c r="JL1326" s="98" t="s">
        <v>216</v>
      </c>
      <c r="JM1326" s="62">
        <f>IF(JG1325=0,0,(JS1330-JS1329)/JG1325)</f>
        <v>0.46894041060000002</v>
      </c>
      <c r="JN1326" s="62">
        <f t="shared" ref="JN1326:JR1326" si="3100">IF(JH1325=0,0,(JT1330-JT1329)/JH1325)</f>
        <v>0.4689830176</v>
      </c>
      <c r="JO1326" s="62">
        <f t="shared" si="3100"/>
        <v>0.46776246719999998</v>
      </c>
      <c r="JP1326" s="62">
        <f t="shared" si="3100"/>
        <v>0</v>
      </c>
      <c r="JQ1326" s="62">
        <f t="shared" si="3100"/>
        <v>0</v>
      </c>
      <c r="JR1326" s="62">
        <f t="shared" si="3100"/>
        <v>0</v>
      </c>
      <c r="JS1326" s="98" t="s">
        <v>216</v>
      </c>
      <c r="JT1326" s="98" t="s">
        <v>216</v>
      </c>
      <c r="JU1326" s="98" t="s">
        <v>216</v>
      </c>
      <c r="JV1326" s="98" t="s">
        <v>216</v>
      </c>
      <c r="JW1326" s="98" t="s">
        <v>216</v>
      </c>
      <c r="JX1326" s="98" t="s">
        <v>216</v>
      </c>
      <c r="JY1326" s="98" t="s">
        <v>216</v>
      </c>
      <c r="JZ1326" s="98" t="s">
        <v>216</v>
      </c>
      <c r="KA1326" s="98" t="s">
        <v>216</v>
      </c>
      <c r="KB1326" s="98" t="s">
        <v>216</v>
      </c>
      <c r="KC1326" s="98" t="s">
        <v>216</v>
      </c>
      <c r="KD1326" s="98" t="s">
        <v>216</v>
      </c>
      <c r="KE1326" s="98" t="s">
        <v>216</v>
      </c>
      <c r="KF1326" s="98" t="s">
        <v>216</v>
      </c>
      <c r="KG1326" s="98" t="s">
        <v>216</v>
      </c>
      <c r="KH1326" s="62">
        <f>IF(KB1325=0,0,(KN1330-KN1329)/KB1325)</f>
        <v>4.9138395261000003</v>
      </c>
      <c r="KI1326" s="62">
        <f t="shared" ref="KI1326:KM1326" si="3101">IF(KC1325=0,0,(KO1330-KO1329)/KC1325)</f>
        <v>4.9141651254000003</v>
      </c>
      <c r="KJ1326" s="62">
        <f t="shared" si="3101"/>
        <v>4.9081571066</v>
      </c>
      <c r="KK1326" s="62">
        <f t="shared" si="3101"/>
        <v>0</v>
      </c>
      <c r="KL1326" s="62">
        <f t="shared" si="3101"/>
        <v>0</v>
      </c>
      <c r="KM1326" s="62">
        <f t="shared" si="3101"/>
        <v>0</v>
      </c>
      <c r="KN1326" s="98" t="s">
        <v>216</v>
      </c>
      <c r="KO1326" s="98" t="s">
        <v>216</v>
      </c>
      <c r="KP1326" s="98" t="s">
        <v>216</v>
      </c>
      <c r="KQ1326" s="98" t="s">
        <v>216</v>
      </c>
      <c r="KR1326" s="98" t="s">
        <v>216</v>
      </c>
      <c r="KS1326" s="98" t="s">
        <v>216</v>
      </c>
      <c r="KT1326" s="98" t="s">
        <v>216</v>
      </c>
      <c r="KU1326" s="98" t="s">
        <v>216</v>
      </c>
      <c r="KV1326" s="98" t="s">
        <v>216</v>
      </c>
      <c r="KW1326" s="98" t="s">
        <v>216</v>
      </c>
      <c r="KX1326" s="98" t="s">
        <v>216</v>
      </c>
      <c r="KY1326" s="98" t="s">
        <v>216</v>
      </c>
      <c r="KZ1326" s="98" t="s">
        <v>216</v>
      </c>
      <c r="LA1326" s="98" t="s">
        <v>216</v>
      </c>
      <c r="LB1326" s="98" t="s">
        <v>216</v>
      </c>
      <c r="LC1326" s="62">
        <f>IF(KW1325=0,0,(LI1330-LI1329)/KW1325)</f>
        <v>0</v>
      </c>
      <c r="LD1326" s="62">
        <f t="shared" ref="LD1326:LH1326" si="3102">IF(KX1325=0,0,(LJ1330-LJ1329)/KX1325)</f>
        <v>0</v>
      </c>
      <c r="LE1326" s="62">
        <f t="shared" si="3102"/>
        <v>0</v>
      </c>
      <c r="LF1326" s="62">
        <f t="shared" si="3102"/>
        <v>0</v>
      </c>
      <c r="LG1326" s="62">
        <f t="shared" si="3102"/>
        <v>0</v>
      </c>
      <c r="LH1326" s="62">
        <f t="shared" si="3102"/>
        <v>0</v>
      </c>
      <c r="LI1326" s="98" t="s">
        <v>216</v>
      </c>
      <c r="LJ1326" s="98" t="s">
        <v>216</v>
      </c>
      <c r="LK1326" s="98" t="s">
        <v>216</v>
      </c>
      <c r="LL1326" s="98" t="s">
        <v>216</v>
      </c>
      <c r="LM1326" s="98" t="s">
        <v>216</v>
      </c>
      <c r="LN1326" s="98" t="s">
        <v>216</v>
      </c>
      <c r="LO1326" s="98" t="s">
        <v>216</v>
      </c>
      <c r="LP1326" s="98" t="s">
        <v>216</v>
      </c>
      <c r="LQ1326" s="98" t="s">
        <v>216</v>
      </c>
      <c r="LR1326" s="98" t="s">
        <v>216</v>
      </c>
      <c r="LS1326" s="98" t="s">
        <v>216</v>
      </c>
      <c r="LT1326" s="98" t="s">
        <v>216</v>
      </c>
      <c r="LU1326" s="98" t="s">
        <v>216</v>
      </c>
      <c r="LV1326" s="98" t="s">
        <v>216</v>
      </c>
      <c r="LW1326" s="98" t="s">
        <v>216</v>
      </c>
      <c r="LX1326" s="62">
        <f>IF(LR1325=0,0,(MD1330-MD1329)/LR1325)</f>
        <v>1.8615980715</v>
      </c>
      <c r="LY1326" s="62">
        <f t="shared" ref="LY1326:MC1326" si="3103">IF(LS1325=0,0,(ME1330-ME1329)/LS1325)</f>
        <v>1.8625442353999999</v>
      </c>
      <c r="LZ1326" s="62">
        <f t="shared" si="3103"/>
        <v>1.8578981993999999</v>
      </c>
      <c r="MA1326" s="62">
        <f t="shared" si="3103"/>
        <v>0</v>
      </c>
      <c r="MB1326" s="62">
        <f t="shared" si="3103"/>
        <v>0</v>
      </c>
      <c r="MC1326" s="62">
        <f t="shared" si="3103"/>
        <v>0</v>
      </c>
      <c r="MD1326" s="98" t="s">
        <v>216</v>
      </c>
      <c r="ME1326" s="98" t="s">
        <v>216</v>
      </c>
      <c r="MF1326" s="98" t="s">
        <v>216</v>
      </c>
      <c r="MG1326" s="98" t="s">
        <v>216</v>
      </c>
      <c r="MH1326" s="98" t="s">
        <v>216</v>
      </c>
      <c r="MI1326" s="98" t="s">
        <v>216</v>
      </c>
      <c r="MJ1326" s="98" t="s">
        <v>216</v>
      </c>
      <c r="MK1326" s="98" t="s">
        <v>216</v>
      </c>
      <c r="ML1326" s="98" t="s">
        <v>216</v>
      </c>
      <c r="MM1326" s="98" t="s">
        <v>216</v>
      </c>
      <c r="MN1326" s="98" t="s">
        <v>216</v>
      </c>
      <c r="MO1326" s="98" t="s">
        <v>216</v>
      </c>
      <c r="MP1326" s="98" t="s">
        <v>216</v>
      </c>
      <c r="MQ1326" s="98" t="s">
        <v>216</v>
      </c>
      <c r="MR1326" s="98" t="s">
        <v>216</v>
      </c>
      <c r="MS1326" s="62">
        <f>IF(MM1325=0,0,(MY1330-MY1329)/MM1325)</f>
        <v>0.70300228939999998</v>
      </c>
      <c r="MT1326" s="62">
        <f t="shared" ref="MT1326:MX1326" si="3104">IF(MN1325=0,0,(MZ1330-MZ1329)/MN1325)</f>
        <v>0.70291770190000002</v>
      </c>
      <c r="MU1326" s="62">
        <f t="shared" si="3104"/>
        <v>0.70154529740000005</v>
      </c>
      <c r="MV1326" s="62">
        <f t="shared" si="3104"/>
        <v>0</v>
      </c>
      <c r="MW1326" s="62">
        <f t="shared" si="3104"/>
        <v>0</v>
      </c>
      <c r="MX1326" s="62">
        <f t="shared" si="3104"/>
        <v>0</v>
      </c>
      <c r="MY1326" s="98" t="s">
        <v>216</v>
      </c>
      <c r="MZ1326" s="98" t="s">
        <v>216</v>
      </c>
      <c r="NA1326" s="98" t="s">
        <v>216</v>
      </c>
      <c r="NB1326" s="98" t="s">
        <v>216</v>
      </c>
      <c r="NC1326" s="98" t="s">
        <v>216</v>
      </c>
      <c r="ND1326" s="98" t="s">
        <v>216</v>
      </c>
      <c r="NE1326" s="98" t="s">
        <v>216</v>
      </c>
      <c r="NF1326" s="98" t="s">
        <v>216</v>
      </c>
      <c r="NG1326" s="98" t="s">
        <v>216</v>
      </c>
      <c r="NH1326" s="98" t="s">
        <v>216</v>
      </c>
      <c r="NI1326" s="98" t="s">
        <v>216</v>
      </c>
      <c r="NJ1326" s="98" t="s">
        <v>216</v>
      </c>
      <c r="NK1326" s="98" t="s">
        <v>216</v>
      </c>
      <c r="NL1326" s="98" t="s">
        <v>216</v>
      </c>
      <c r="NM1326" s="98" t="s">
        <v>216</v>
      </c>
      <c r="NN1326" s="62">
        <f>IF(NH1325=0,0,(NT1330-NT1329)/NH1325)</f>
        <v>0</v>
      </c>
      <c r="NO1326" s="62">
        <f t="shared" ref="NO1326:NS1326" si="3105">IF(NI1325=0,0,(NU1330-NU1329)/NI1325)</f>
        <v>0</v>
      </c>
      <c r="NP1326" s="62">
        <f t="shared" si="3105"/>
        <v>0</v>
      </c>
      <c r="NQ1326" s="62">
        <f t="shared" si="3105"/>
        <v>0</v>
      </c>
      <c r="NR1326" s="62">
        <f t="shared" si="3105"/>
        <v>0</v>
      </c>
      <c r="NS1326" s="62">
        <f t="shared" si="3105"/>
        <v>0</v>
      </c>
      <c r="NT1326" s="98" t="s">
        <v>216</v>
      </c>
      <c r="NU1326" s="98" t="s">
        <v>216</v>
      </c>
      <c r="NV1326" s="98" t="s">
        <v>216</v>
      </c>
      <c r="NW1326" s="98" t="s">
        <v>216</v>
      </c>
      <c r="NX1326" s="98" t="s">
        <v>216</v>
      </c>
      <c r="NY1326" s="98" t="s">
        <v>216</v>
      </c>
      <c r="NZ1326" s="98" t="s">
        <v>216</v>
      </c>
      <c r="OA1326" s="98" t="s">
        <v>216</v>
      </c>
      <c r="OB1326" s="98" t="s">
        <v>216</v>
      </c>
      <c r="OC1326" s="98" t="s">
        <v>216</v>
      </c>
      <c r="OD1326" s="98" t="s">
        <v>216</v>
      </c>
      <c r="OE1326" s="98" t="s">
        <v>216</v>
      </c>
      <c r="OF1326" s="98" t="s">
        <v>216</v>
      </c>
      <c r="OG1326" s="98" t="s">
        <v>216</v>
      </c>
      <c r="OH1326" s="98" t="s">
        <v>216</v>
      </c>
      <c r="OI1326" s="62">
        <f>IF(OC1325=0,0,(OO1330-OO1329)/OC1325)</f>
        <v>3.4532162092999998</v>
      </c>
      <c r="OJ1326" s="62">
        <f t="shared" ref="OJ1326:ON1326" si="3106">IF(OD1325=0,0,(OP1330-OP1329)/OD1325)</f>
        <v>3.4530512581999999</v>
      </c>
      <c r="OK1326" s="62">
        <f t="shared" si="3106"/>
        <v>3.4484367573000001</v>
      </c>
      <c r="OL1326" s="62">
        <f t="shared" si="3106"/>
        <v>0</v>
      </c>
      <c r="OM1326" s="62">
        <f t="shared" si="3106"/>
        <v>0</v>
      </c>
      <c r="ON1326" s="62">
        <f t="shared" si="3106"/>
        <v>0</v>
      </c>
      <c r="OO1326" s="98" t="s">
        <v>216</v>
      </c>
      <c r="OP1326" s="98" t="s">
        <v>216</v>
      </c>
      <c r="OQ1326" s="98" t="s">
        <v>216</v>
      </c>
      <c r="OR1326" s="98" t="s">
        <v>216</v>
      </c>
      <c r="OS1326" s="98" t="s">
        <v>216</v>
      </c>
      <c r="OT1326" s="98" t="s">
        <v>216</v>
      </c>
      <c r="OU1326" s="98" t="s">
        <v>216</v>
      </c>
      <c r="OV1326" s="98" t="s">
        <v>216</v>
      </c>
      <c r="OW1326" s="98" t="s">
        <v>216</v>
      </c>
      <c r="OX1326" s="98" t="s">
        <v>216</v>
      </c>
      <c r="OY1326" s="98" t="s">
        <v>216</v>
      </c>
      <c r="OZ1326" s="98" t="s">
        <v>216</v>
      </c>
      <c r="PA1326" s="98" t="s">
        <v>216</v>
      </c>
      <c r="PB1326" s="98" t="s">
        <v>216</v>
      </c>
      <c r="PC1326" s="98" t="s">
        <v>216</v>
      </c>
      <c r="PD1326" s="62">
        <f>IF(OX1325=0,0,(PJ1330-PJ1329)/OX1325)</f>
        <v>0</v>
      </c>
      <c r="PE1326" s="62">
        <f t="shared" ref="PE1326:PI1326" si="3107">IF(OY1325=0,0,(PK1330-PK1329)/OY1325)</f>
        <v>0</v>
      </c>
      <c r="PF1326" s="62">
        <f t="shared" si="3107"/>
        <v>0</v>
      </c>
      <c r="PG1326" s="62">
        <f t="shared" si="3107"/>
        <v>0</v>
      </c>
      <c r="PH1326" s="62">
        <f t="shared" si="3107"/>
        <v>0</v>
      </c>
      <c r="PI1326" s="62">
        <f t="shared" si="3107"/>
        <v>0</v>
      </c>
      <c r="PJ1326" s="98" t="s">
        <v>216</v>
      </c>
      <c r="PK1326" s="98" t="s">
        <v>216</v>
      </c>
      <c r="PL1326" s="98" t="s">
        <v>216</v>
      </c>
      <c r="PM1326" s="98" t="s">
        <v>216</v>
      </c>
      <c r="PN1326" s="98" t="s">
        <v>216</v>
      </c>
      <c r="PO1326" s="98" t="s">
        <v>216</v>
      </c>
      <c r="PP1326" s="98" t="s">
        <v>216</v>
      </c>
      <c r="PQ1326" s="98" t="s">
        <v>216</v>
      </c>
      <c r="PR1326" s="98" t="s">
        <v>216</v>
      </c>
      <c r="PS1326" s="98" t="s">
        <v>216</v>
      </c>
      <c r="PT1326" s="98" t="s">
        <v>216</v>
      </c>
      <c r="PU1326" s="98" t="s">
        <v>216</v>
      </c>
      <c r="PV1326" s="98" t="s">
        <v>216</v>
      </c>
      <c r="PW1326" s="98" t="s">
        <v>216</v>
      </c>
      <c r="PX1326" s="98" t="s">
        <v>216</v>
      </c>
      <c r="PY1326" s="62">
        <f>IF(PS1325=0,0,(QE1330-QE1329)/PS1325)</f>
        <v>0.74346543909999996</v>
      </c>
      <c r="PZ1326" s="62">
        <f t="shared" ref="PZ1326:QD1326" si="3108">IF(PT1325=0,0,(QF1330-QF1329)/PT1325)</f>
        <v>0.74347618969999996</v>
      </c>
      <c r="QA1326" s="62">
        <f t="shared" si="3108"/>
        <v>0.74230519299999997</v>
      </c>
      <c r="QB1326" s="62">
        <f t="shared" si="3108"/>
        <v>0</v>
      </c>
      <c r="QC1326" s="62">
        <f t="shared" si="3108"/>
        <v>0</v>
      </c>
      <c r="QD1326" s="62">
        <f t="shared" si="3108"/>
        <v>0</v>
      </c>
      <c r="QE1326" s="98" t="s">
        <v>216</v>
      </c>
      <c r="QF1326" s="98" t="s">
        <v>216</v>
      </c>
      <c r="QG1326" s="98" t="s">
        <v>216</v>
      </c>
      <c r="QH1326" s="98" t="s">
        <v>216</v>
      </c>
      <c r="QI1326" s="98" t="s">
        <v>216</v>
      </c>
      <c r="QJ1326" s="98" t="s">
        <v>216</v>
      </c>
      <c r="QK1326" s="98" t="s">
        <v>216</v>
      </c>
      <c r="QL1326" s="98" t="s">
        <v>216</v>
      </c>
      <c r="QM1326" s="98" t="s">
        <v>216</v>
      </c>
      <c r="QN1326" s="98" t="s">
        <v>216</v>
      </c>
      <c r="QO1326" s="98" t="s">
        <v>216</v>
      </c>
      <c r="QP1326" s="98" t="s">
        <v>216</v>
      </c>
      <c r="QQ1326" s="98" t="s">
        <v>216</v>
      </c>
      <c r="QR1326" s="98" t="s">
        <v>216</v>
      </c>
      <c r="QS1326" s="98" t="s">
        <v>216</v>
      </c>
      <c r="QT1326" s="62">
        <f>IF(QN1325=0,0,(QZ1330-QZ1329)/QN1325)</f>
        <v>0.86307984630000001</v>
      </c>
      <c r="QU1326" s="62">
        <f t="shared" ref="QU1326:QY1326" si="3109">IF(QO1325=0,0,(RA1330-RA1329)/QO1325)</f>
        <v>0.8634266142</v>
      </c>
      <c r="QV1326" s="62">
        <f t="shared" si="3109"/>
        <v>0.86143291580000003</v>
      </c>
      <c r="QW1326" s="62">
        <f t="shared" si="3109"/>
        <v>0</v>
      </c>
      <c r="QX1326" s="62">
        <f t="shared" si="3109"/>
        <v>0</v>
      </c>
      <c r="QY1326" s="62">
        <f t="shared" si="3109"/>
        <v>0</v>
      </c>
      <c r="QZ1326" s="98" t="s">
        <v>216</v>
      </c>
      <c r="RA1326" s="98" t="s">
        <v>216</v>
      </c>
      <c r="RB1326" s="98" t="s">
        <v>216</v>
      </c>
      <c r="RC1326" s="98" t="s">
        <v>216</v>
      </c>
      <c r="RD1326" s="98" t="s">
        <v>216</v>
      </c>
      <c r="RE1326" s="98" t="s">
        <v>216</v>
      </c>
      <c r="RF1326" s="98" t="s">
        <v>216</v>
      </c>
      <c r="RG1326" s="98" t="s">
        <v>216</v>
      </c>
      <c r="RH1326" s="98" t="s">
        <v>216</v>
      </c>
      <c r="RI1326" s="98" t="s">
        <v>216</v>
      </c>
      <c r="RJ1326" s="98" t="s">
        <v>216</v>
      </c>
      <c r="RK1326" s="98" t="s">
        <v>216</v>
      </c>
      <c r="RL1326" s="98" t="s">
        <v>216</v>
      </c>
      <c r="RM1326" s="98" t="s">
        <v>216</v>
      </c>
      <c r="RN1326" s="98" t="s">
        <v>216</v>
      </c>
      <c r="RO1326" s="62">
        <f>IF(RI1325=0,0,(RU1330-RU1329)/RI1325)</f>
        <v>1.8501536107000001</v>
      </c>
      <c r="RP1326" s="62">
        <f t="shared" ref="RP1326:RT1326" si="3110">IF(RJ1325=0,0,(RV1330-RV1329)/RJ1325)</f>
        <v>1.8500993824</v>
      </c>
      <c r="RQ1326" s="62">
        <f t="shared" si="3110"/>
        <v>1.8478444088999999</v>
      </c>
      <c r="RR1326" s="62">
        <f t="shared" si="3110"/>
        <v>0</v>
      </c>
      <c r="RS1326" s="62">
        <f t="shared" si="3110"/>
        <v>0</v>
      </c>
      <c r="RT1326" s="62">
        <f t="shared" si="3110"/>
        <v>0</v>
      </c>
      <c r="RU1326" s="98" t="s">
        <v>216</v>
      </c>
      <c r="RV1326" s="98" t="s">
        <v>216</v>
      </c>
      <c r="RW1326" s="98" t="s">
        <v>216</v>
      </c>
      <c r="RX1326" s="98" t="s">
        <v>216</v>
      </c>
      <c r="RY1326" s="98" t="s">
        <v>216</v>
      </c>
      <c r="RZ1326" s="98" t="s">
        <v>216</v>
      </c>
      <c r="SA1326" s="98" t="s">
        <v>216</v>
      </c>
      <c r="SB1326" s="98" t="s">
        <v>216</v>
      </c>
      <c r="SC1326" s="98" t="s">
        <v>216</v>
      </c>
      <c r="SD1326" s="98" t="s">
        <v>216</v>
      </c>
      <c r="SE1326" s="98" t="s">
        <v>216</v>
      </c>
      <c r="SF1326" s="98" t="s">
        <v>216</v>
      </c>
      <c r="SG1326" s="98" t="s">
        <v>216</v>
      </c>
      <c r="SH1326" s="98" t="s">
        <v>216</v>
      </c>
      <c r="SI1326" s="98" t="s">
        <v>216</v>
      </c>
      <c r="SJ1326" s="62">
        <f>IF(SD1325=0,0,(SP1330-SP1329)/SD1325)</f>
        <v>1.8767377717</v>
      </c>
      <c r="SK1326" s="62">
        <f t="shared" ref="SK1326:SO1326" si="3111">IF(SE1325=0,0,(SQ1330-SQ1329)/SE1325)</f>
        <v>1.8764385258</v>
      </c>
      <c r="SL1326" s="62">
        <f t="shared" si="3111"/>
        <v>1.876947444</v>
      </c>
      <c r="SM1326" s="62">
        <f t="shared" si="3111"/>
        <v>0</v>
      </c>
      <c r="SN1326" s="62">
        <f t="shared" si="3111"/>
        <v>0</v>
      </c>
      <c r="SO1326" s="62">
        <f t="shared" si="3111"/>
        <v>0</v>
      </c>
      <c r="SP1326" s="98" t="s">
        <v>216</v>
      </c>
      <c r="SQ1326" s="98" t="s">
        <v>216</v>
      </c>
      <c r="SR1326" s="98" t="s">
        <v>216</v>
      </c>
      <c r="SS1326" s="98" t="s">
        <v>216</v>
      </c>
      <c r="ST1326" s="98" t="s">
        <v>216</v>
      </c>
      <c r="SU1326" s="98" t="s">
        <v>216</v>
      </c>
      <c r="SV1326" s="98" t="s">
        <v>216</v>
      </c>
      <c r="SW1326" s="98" t="s">
        <v>216</v>
      </c>
      <c r="SX1326" s="98" t="s">
        <v>216</v>
      </c>
      <c r="SY1326" s="98" t="s">
        <v>216</v>
      </c>
      <c r="SZ1326" s="98" t="s">
        <v>216</v>
      </c>
      <c r="TA1326" s="98" t="s">
        <v>216</v>
      </c>
      <c r="TB1326" s="98" t="s">
        <v>216</v>
      </c>
      <c r="TC1326" s="98" t="s">
        <v>216</v>
      </c>
      <c r="TD1326" s="98" t="s">
        <v>216</v>
      </c>
      <c r="TE1326" s="62">
        <f>IF(SY1325=0,0,(TK1330-TK1329)/SY1325)</f>
        <v>0</v>
      </c>
      <c r="TF1326" s="62">
        <f t="shared" ref="TF1326:TJ1326" si="3112">IF(SZ1325=0,0,(TL1330-TL1329)/SZ1325)</f>
        <v>0</v>
      </c>
      <c r="TG1326" s="62">
        <f t="shared" si="3112"/>
        <v>0</v>
      </c>
      <c r="TH1326" s="62">
        <f t="shared" si="3112"/>
        <v>0</v>
      </c>
      <c r="TI1326" s="62">
        <f t="shared" si="3112"/>
        <v>0</v>
      </c>
      <c r="TJ1326" s="62">
        <f t="shared" si="3112"/>
        <v>0</v>
      </c>
      <c r="TK1326" s="98" t="s">
        <v>216</v>
      </c>
      <c r="TL1326" s="98" t="s">
        <v>216</v>
      </c>
      <c r="TM1326" s="98" t="s">
        <v>216</v>
      </c>
      <c r="TN1326" s="98" t="s">
        <v>216</v>
      </c>
      <c r="TO1326" s="98" t="s">
        <v>216</v>
      </c>
      <c r="TP1326" s="98" t="s">
        <v>216</v>
      </c>
      <c r="TQ1326" s="98" t="s">
        <v>216</v>
      </c>
      <c r="TR1326" s="98" t="s">
        <v>216</v>
      </c>
      <c r="TS1326" s="98" t="s">
        <v>216</v>
      </c>
      <c r="TT1326" s="98" t="s">
        <v>216</v>
      </c>
      <c r="TU1326" s="98" t="s">
        <v>216</v>
      </c>
      <c r="TV1326" s="98" t="s">
        <v>216</v>
      </c>
      <c r="TW1326" s="98" t="s">
        <v>216</v>
      </c>
      <c r="TX1326" s="98" t="s">
        <v>216</v>
      </c>
      <c r="TY1326" s="98" t="s">
        <v>216</v>
      </c>
      <c r="TZ1326" s="62">
        <f>IF(TT1325=0,0,(UF1330-UF1329)/TT1325)</f>
        <v>0.42889163349999998</v>
      </c>
      <c r="UA1326" s="62">
        <f t="shared" ref="UA1326:UE1326" si="3113">IF(TU1325=0,0,(UG1330-UG1329)/TU1325)</f>
        <v>0.42876406509999998</v>
      </c>
      <c r="UB1326" s="62">
        <f t="shared" si="3113"/>
        <v>0.4280899125</v>
      </c>
      <c r="UC1326" s="62">
        <f t="shared" si="3113"/>
        <v>0</v>
      </c>
      <c r="UD1326" s="62">
        <f t="shared" si="3113"/>
        <v>0</v>
      </c>
      <c r="UE1326" s="62">
        <f t="shared" si="3113"/>
        <v>0</v>
      </c>
      <c r="UF1326" s="98" t="s">
        <v>216</v>
      </c>
      <c r="UG1326" s="98" t="s">
        <v>216</v>
      </c>
      <c r="UH1326" s="98" t="s">
        <v>216</v>
      </c>
      <c r="UI1326" s="98" t="s">
        <v>216</v>
      </c>
      <c r="UJ1326" s="98" t="s">
        <v>216</v>
      </c>
      <c r="UK1326" s="98" t="s">
        <v>216</v>
      </c>
      <c r="UL1326" s="98" t="s">
        <v>216</v>
      </c>
      <c r="UM1326" s="98" t="s">
        <v>216</v>
      </c>
      <c r="UN1326" s="98" t="s">
        <v>216</v>
      </c>
      <c r="UO1326" s="98" t="s">
        <v>216</v>
      </c>
      <c r="UP1326" s="98" t="s">
        <v>216</v>
      </c>
      <c r="UQ1326" s="98" t="s">
        <v>216</v>
      </c>
      <c r="UR1326" s="98" t="s">
        <v>216</v>
      </c>
      <c r="US1326" s="98" t="s">
        <v>216</v>
      </c>
      <c r="UT1326" s="98" t="s">
        <v>216</v>
      </c>
      <c r="UU1326" s="62">
        <f>IF(UO1325=0,0,(VA1330-VA1329)/UO1325)</f>
        <v>0.50608186529999999</v>
      </c>
      <c r="UV1326" s="62">
        <f t="shared" ref="UV1326:UZ1326" si="3114">IF(UP1325=0,0,(VB1330-VB1329)/UP1325)</f>
        <v>0.50598751369999995</v>
      </c>
      <c r="UW1326" s="62">
        <f t="shared" si="3114"/>
        <v>0.50561884010000002</v>
      </c>
      <c r="UX1326" s="62">
        <f t="shared" si="3114"/>
        <v>0</v>
      </c>
      <c r="UY1326" s="62">
        <f t="shared" si="3114"/>
        <v>0</v>
      </c>
      <c r="UZ1326" s="62">
        <f t="shared" si="3114"/>
        <v>0</v>
      </c>
      <c r="VA1326" s="98" t="s">
        <v>216</v>
      </c>
      <c r="VB1326" s="98" t="s">
        <v>216</v>
      </c>
      <c r="VC1326" s="98" t="s">
        <v>216</v>
      </c>
      <c r="VD1326" s="98" t="s">
        <v>216</v>
      </c>
      <c r="VE1326" s="98" t="s">
        <v>216</v>
      </c>
      <c r="VF1326" s="98" t="s">
        <v>216</v>
      </c>
      <c r="VG1326" s="98" t="s">
        <v>216</v>
      </c>
      <c r="VH1326" s="98" t="s">
        <v>216</v>
      </c>
      <c r="VI1326" s="98" t="s">
        <v>216</v>
      </c>
      <c r="VJ1326" s="98" t="s">
        <v>216</v>
      </c>
      <c r="VK1326" s="98" t="s">
        <v>216</v>
      </c>
      <c r="VL1326" s="98" t="s">
        <v>216</v>
      </c>
      <c r="VM1326" s="98" t="s">
        <v>216</v>
      </c>
      <c r="VN1326" s="98" t="s">
        <v>216</v>
      </c>
      <c r="VO1326" s="98" t="s">
        <v>216</v>
      </c>
      <c r="VP1326" s="62">
        <f>IF(VJ1325=0,0,(VV1330-VV1329)/VJ1325)</f>
        <v>0.48524844719999999</v>
      </c>
      <c r="VQ1326" s="62">
        <f t="shared" ref="VQ1326:VU1326" si="3115">IF(VK1325=0,0,(VW1330-VW1329)/VK1325)</f>
        <v>0.48582995950000002</v>
      </c>
      <c r="VR1326" s="62">
        <f t="shared" si="3115"/>
        <v>0.48500023180000001</v>
      </c>
      <c r="VS1326" s="62">
        <f t="shared" si="3115"/>
        <v>0</v>
      </c>
      <c r="VT1326" s="62">
        <f t="shared" si="3115"/>
        <v>0</v>
      </c>
      <c r="VU1326" s="62">
        <f t="shared" si="3115"/>
        <v>0</v>
      </c>
      <c r="VV1326" s="98" t="s">
        <v>216</v>
      </c>
      <c r="VW1326" s="98" t="s">
        <v>216</v>
      </c>
      <c r="VX1326" s="98" t="s">
        <v>216</v>
      </c>
      <c r="VY1326" s="98" t="s">
        <v>216</v>
      </c>
      <c r="VZ1326" s="98" t="s">
        <v>216</v>
      </c>
      <c r="WA1326" s="98" t="s">
        <v>216</v>
      </c>
      <c r="WB1326" s="98" t="s">
        <v>216</v>
      </c>
      <c r="WC1326" s="98" t="s">
        <v>216</v>
      </c>
      <c r="WD1326" s="98" t="s">
        <v>216</v>
      </c>
      <c r="WE1326" s="98" t="s">
        <v>216</v>
      </c>
      <c r="WF1326" s="98" t="s">
        <v>216</v>
      </c>
      <c r="WG1326" s="98" t="s">
        <v>216</v>
      </c>
      <c r="WH1326" s="98" t="s">
        <v>216</v>
      </c>
      <c r="WI1326" s="98" t="s">
        <v>216</v>
      </c>
      <c r="WJ1326" s="98" t="s">
        <v>216</v>
      </c>
      <c r="WK1326" s="62">
        <f>IF(WE1325=0,0,(WQ1330-WQ1329)/WE1325)</f>
        <v>0</v>
      </c>
      <c r="WL1326" s="62">
        <f t="shared" ref="WL1326:WP1326" si="3116">IF(WF1325=0,0,(WR1330-WR1329)/WF1325)</f>
        <v>0</v>
      </c>
      <c r="WM1326" s="62">
        <f t="shared" si="3116"/>
        <v>0</v>
      </c>
      <c r="WN1326" s="62">
        <f t="shared" si="3116"/>
        <v>0</v>
      </c>
      <c r="WO1326" s="62">
        <f t="shared" si="3116"/>
        <v>0</v>
      </c>
      <c r="WP1326" s="62">
        <f t="shared" si="3116"/>
        <v>0</v>
      </c>
      <c r="WQ1326" s="98" t="s">
        <v>216</v>
      </c>
      <c r="WR1326" s="98" t="s">
        <v>216</v>
      </c>
      <c r="WS1326" s="98" t="s">
        <v>216</v>
      </c>
      <c r="WT1326" s="98" t="s">
        <v>216</v>
      </c>
      <c r="WU1326" s="98" t="s">
        <v>216</v>
      </c>
      <c r="WV1326" s="98" t="s">
        <v>216</v>
      </c>
      <c r="WW1326" s="98" t="s">
        <v>216</v>
      </c>
      <c r="WX1326" s="98" t="s">
        <v>216</v>
      </c>
      <c r="WY1326" s="98" t="s">
        <v>216</v>
      </c>
      <c r="WZ1326" s="98" t="s">
        <v>216</v>
      </c>
      <c r="XA1326" s="98" t="s">
        <v>216</v>
      </c>
      <c r="XB1326" s="98" t="s">
        <v>216</v>
      </c>
      <c r="XC1326" s="98" t="s">
        <v>216</v>
      </c>
      <c r="XD1326" s="98" t="s">
        <v>216</v>
      </c>
      <c r="XE1326" s="98" t="s">
        <v>216</v>
      </c>
      <c r="XF1326" s="62">
        <f>IF(WZ1325=0,0,(XL1330-XL1329)/WZ1325)</f>
        <v>0</v>
      </c>
      <c r="XG1326" s="62">
        <f t="shared" ref="XG1326:XK1326" si="3117">IF(XA1325=0,0,(XM1330-XM1329)/XA1325)</f>
        <v>0</v>
      </c>
      <c r="XH1326" s="62">
        <f t="shared" si="3117"/>
        <v>0</v>
      </c>
      <c r="XI1326" s="62">
        <f t="shared" si="3117"/>
        <v>0</v>
      </c>
      <c r="XJ1326" s="62">
        <f t="shared" si="3117"/>
        <v>0</v>
      </c>
      <c r="XK1326" s="62">
        <f t="shared" si="3117"/>
        <v>0</v>
      </c>
      <c r="XL1326" s="98" t="s">
        <v>216</v>
      </c>
      <c r="XM1326" s="98" t="s">
        <v>216</v>
      </c>
      <c r="XN1326" s="98" t="s">
        <v>216</v>
      </c>
      <c r="XO1326" s="98" t="s">
        <v>216</v>
      </c>
      <c r="XP1326" s="98" t="s">
        <v>216</v>
      </c>
      <c r="XQ1326" s="98" t="s">
        <v>216</v>
      </c>
      <c r="XR1326" s="98" t="s">
        <v>216</v>
      </c>
      <c r="XS1326" s="98" t="s">
        <v>216</v>
      </c>
      <c r="XT1326" s="98" t="s">
        <v>216</v>
      </c>
      <c r="XU1326" s="98" t="s">
        <v>216</v>
      </c>
      <c r="XV1326" s="98" t="s">
        <v>216</v>
      </c>
      <c r="XW1326" s="98" t="s">
        <v>216</v>
      </c>
      <c r="XX1326" s="98" t="s">
        <v>216</v>
      </c>
      <c r="XY1326" s="98" t="s">
        <v>216</v>
      </c>
      <c r="XZ1326" s="98" t="s">
        <v>216</v>
      </c>
      <c r="YA1326" s="62">
        <f>IF(XU1325=0,0,(YG1330-YG1329)/XU1325)</f>
        <v>0</v>
      </c>
      <c r="YB1326" s="62">
        <f t="shared" ref="YB1326:YF1326" si="3118">IF(XV1325=0,0,(YH1330-YH1329)/XV1325)</f>
        <v>0</v>
      </c>
      <c r="YC1326" s="62">
        <f t="shared" si="3118"/>
        <v>0</v>
      </c>
      <c r="YD1326" s="62">
        <f t="shared" si="3118"/>
        <v>0</v>
      </c>
      <c r="YE1326" s="62">
        <f t="shared" si="3118"/>
        <v>0</v>
      </c>
      <c r="YF1326" s="62">
        <f t="shared" si="3118"/>
        <v>0</v>
      </c>
      <c r="YG1326" s="98" t="s">
        <v>216</v>
      </c>
      <c r="YH1326" s="98" t="s">
        <v>216</v>
      </c>
      <c r="YI1326" s="98" t="s">
        <v>216</v>
      </c>
      <c r="YJ1326" s="98" t="s">
        <v>216</v>
      </c>
      <c r="YK1326" s="98" t="s">
        <v>216</v>
      </c>
      <c r="YL1326" s="98" t="s">
        <v>216</v>
      </c>
      <c r="YM1326" s="98" t="s">
        <v>216</v>
      </c>
      <c r="YN1326" s="98" t="s">
        <v>216</v>
      </c>
      <c r="YO1326" s="98" t="s">
        <v>216</v>
      </c>
      <c r="YP1326" s="98" t="s">
        <v>216</v>
      </c>
      <c r="YQ1326" s="98" t="s">
        <v>216</v>
      </c>
      <c r="YR1326" s="98" t="s">
        <v>216</v>
      </c>
      <c r="YS1326" s="98" t="s">
        <v>216</v>
      </c>
      <c r="YT1326" s="98" t="s">
        <v>216</v>
      </c>
      <c r="YU1326" s="98" t="s">
        <v>216</v>
      </c>
      <c r="YV1326" s="62">
        <f>IF(YP1325=0,0,(ZB1330-ZB1329)/YP1325)</f>
        <v>1.0005983136000001</v>
      </c>
      <c r="YW1326" s="62">
        <f t="shared" ref="YW1326:ZA1326" si="3119">IF(YQ1325=0,0,(ZC1330-ZC1329)/YQ1325)</f>
        <v>1.0005280082000001</v>
      </c>
      <c r="YX1326" s="62">
        <f t="shared" si="3119"/>
        <v>0.9995748364</v>
      </c>
      <c r="YY1326" s="62">
        <f t="shared" si="3119"/>
        <v>0</v>
      </c>
      <c r="YZ1326" s="62">
        <f t="shared" si="3119"/>
        <v>0</v>
      </c>
      <c r="ZA1326" s="62">
        <f t="shared" si="3119"/>
        <v>0</v>
      </c>
      <c r="ZB1326" s="98" t="s">
        <v>216</v>
      </c>
      <c r="ZC1326" s="98" t="s">
        <v>216</v>
      </c>
      <c r="ZD1326" s="98" t="s">
        <v>216</v>
      </c>
      <c r="ZE1326" s="98" t="s">
        <v>216</v>
      </c>
      <c r="ZF1326" s="98" t="s">
        <v>216</v>
      </c>
      <c r="ZG1326" s="98" t="s">
        <v>216</v>
      </c>
    </row>
    <row r="1327" spans="1:683" s="69" customFormat="1" ht="24">
      <c r="A1327" s="42" t="s">
        <v>230</v>
      </c>
      <c r="B1327" s="265"/>
      <c r="C1327" s="64" t="s">
        <v>238</v>
      </c>
      <c r="D1327" s="316"/>
      <c r="E1327" s="317"/>
      <c r="F1327" s="65"/>
      <c r="G1327" s="65"/>
      <c r="H1327" s="65"/>
      <c r="I1327" s="102"/>
      <c r="J1327" s="102"/>
      <c r="K1327" s="102"/>
      <c r="L1327" s="98" t="s">
        <v>216</v>
      </c>
      <c r="M1327" s="98" t="s">
        <v>216</v>
      </c>
      <c r="N1327" s="98" t="s">
        <v>216</v>
      </c>
      <c r="O1327" s="98" t="s">
        <v>216</v>
      </c>
      <c r="P1327" s="98" t="s">
        <v>216</v>
      </c>
      <c r="Q1327" s="98" t="s">
        <v>216</v>
      </c>
      <c r="R1327" s="98" t="s">
        <v>216</v>
      </c>
      <c r="S1327" s="98" t="s">
        <v>216</v>
      </c>
      <c r="T1327" s="98" t="s">
        <v>216</v>
      </c>
      <c r="U1327" s="98" t="s">
        <v>216</v>
      </c>
      <c r="V1327" s="98" t="s">
        <v>216</v>
      </c>
      <c r="W1327" s="98" t="s">
        <v>216</v>
      </c>
      <c r="X1327" s="98" t="s">
        <v>216</v>
      </c>
      <c r="Y1327" s="98" t="s">
        <v>216</v>
      </c>
      <c r="Z1327" s="98" t="s">
        <v>216</v>
      </c>
      <c r="AA1327" s="65">
        <f>AA1316</f>
        <v>545800</v>
      </c>
      <c r="AB1327" s="65">
        <f t="shared" ref="AB1327:AF1327" si="3120">AB1316</f>
        <v>563399.99</v>
      </c>
      <c r="AC1327" s="65">
        <f t="shared" si="3120"/>
        <v>585999.99</v>
      </c>
      <c r="AD1327" s="65">
        <f t="shared" si="3120"/>
        <v>0</v>
      </c>
      <c r="AE1327" s="65">
        <f t="shared" si="3120"/>
        <v>0</v>
      </c>
      <c r="AF1327" s="65">
        <f t="shared" si="3120"/>
        <v>0</v>
      </c>
      <c r="AG1327" s="98" t="s">
        <v>216</v>
      </c>
      <c r="AH1327" s="98" t="s">
        <v>216</v>
      </c>
      <c r="AI1327" s="98" t="s">
        <v>216</v>
      </c>
      <c r="AJ1327" s="98" t="s">
        <v>216</v>
      </c>
      <c r="AK1327" s="98" t="s">
        <v>216</v>
      </c>
      <c r="AL1327" s="98" t="s">
        <v>216</v>
      </c>
      <c r="AM1327" s="98" t="s">
        <v>216</v>
      </c>
      <c r="AN1327" s="98" t="s">
        <v>216</v>
      </c>
      <c r="AO1327" s="98" t="s">
        <v>216</v>
      </c>
      <c r="AP1327" s="98" t="s">
        <v>216</v>
      </c>
      <c r="AQ1327" s="98" t="s">
        <v>216</v>
      </c>
      <c r="AR1327" s="98" t="s">
        <v>216</v>
      </c>
      <c r="AS1327" s="98" t="s">
        <v>216</v>
      </c>
      <c r="AT1327" s="98" t="s">
        <v>216</v>
      </c>
      <c r="AU1327" s="98" t="s">
        <v>216</v>
      </c>
      <c r="AV1327" s="65">
        <f t="shared" ref="AV1327:BA1327" si="3121">AV1316</f>
        <v>673100</v>
      </c>
      <c r="AW1327" s="65">
        <f t="shared" si="3121"/>
        <v>694800</v>
      </c>
      <c r="AX1327" s="65">
        <f t="shared" si="3121"/>
        <v>722600</v>
      </c>
      <c r="AY1327" s="65">
        <f t="shared" si="3121"/>
        <v>0</v>
      </c>
      <c r="AZ1327" s="65">
        <f t="shared" si="3121"/>
        <v>0</v>
      </c>
      <c r="BA1327" s="65">
        <f t="shared" si="3121"/>
        <v>0</v>
      </c>
      <c r="BB1327" s="98" t="s">
        <v>216</v>
      </c>
      <c r="BC1327" s="98" t="s">
        <v>216</v>
      </c>
      <c r="BD1327" s="98" t="s">
        <v>216</v>
      </c>
      <c r="BE1327" s="98" t="s">
        <v>216</v>
      </c>
      <c r="BF1327" s="98" t="s">
        <v>216</v>
      </c>
      <c r="BG1327" s="98" t="s">
        <v>216</v>
      </c>
      <c r="BH1327" s="98" t="s">
        <v>216</v>
      </c>
      <c r="BI1327" s="98" t="s">
        <v>216</v>
      </c>
      <c r="BJ1327" s="98" t="s">
        <v>216</v>
      </c>
      <c r="BK1327" s="98" t="s">
        <v>216</v>
      </c>
      <c r="BL1327" s="98" t="s">
        <v>216</v>
      </c>
      <c r="BM1327" s="98" t="s">
        <v>216</v>
      </c>
      <c r="BN1327" s="98" t="s">
        <v>216</v>
      </c>
      <c r="BO1327" s="98" t="s">
        <v>216</v>
      </c>
      <c r="BP1327" s="98" t="s">
        <v>216</v>
      </c>
      <c r="BQ1327" s="65">
        <f t="shared" ref="BQ1327:BV1327" si="3122">BQ1316</f>
        <v>199600</v>
      </c>
      <c r="BR1327" s="65">
        <f t="shared" si="3122"/>
        <v>206100</v>
      </c>
      <c r="BS1327" s="65">
        <f t="shared" si="3122"/>
        <v>214300</v>
      </c>
      <c r="BT1327" s="65">
        <f t="shared" si="3122"/>
        <v>0</v>
      </c>
      <c r="BU1327" s="65">
        <f t="shared" si="3122"/>
        <v>0</v>
      </c>
      <c r="BV1327" s="65">
        <f t="shared" si="3122"/>
        <v>0</v>
      </c>
      <c r="BW1327" s="98" t="s">
        <v>216</v>
      </c>
      <c r="BX1327" s="98" t="s">
        <v>216</v>
      </c>
      <c r="BY1327" s="98" t="s">
        <v>216</v>
      </c>
      <c r="BZ1327" s="98" t="s">
        <v>216</v>
      </c>
      <c r="CA1327" s="98" t="s">
        <v>216</v>
      </c>
      <c r="CB1327" s="98" t="s">
        <v>216</v>
      </c>
      <c r="CC1327" s="98" t="s">
        <v>216</v>
      </c>
      <c r="CD1327" s="98" t="s">
        <v>216</v>
      </c>
      <c r="CE1327" s="98" t="s">
        <v>216</v>
      </c>
      <c r="CF1327" s="98" t="s">
        <v>216</v>
      </c>
      <c r="CG1327" s="98" t="s">
        <v>216</v>
      </c>
      <c r="CH1327" s="98" t="s">
        <v>216</v>
      </c>
      <c r="CI1327" s="98" t="s">
        <v>216</v>
      </c>
      <c r="CJ1327" s="98" t="s">
        <v>216</v>
      </c>
      <c r="CK1327" s="98" t="s">
        <v>216</v>
      </c>
      <c r="CL1327" s="65">
        <f t="shared" ref="CL1327:CQ1327" si="3123">CL1316</f>
        <v>45600</v>
      </c>
      <c r="CM1327" s="65">
        <f t="shared" si="3123"/>
        <v>47000</v>
      </c>
      <c r="CN1327" s="65">
        <f t="shared" si="3123"/>
        <v>48900</v>
      </c>
      <c r="CO1327" s="65">
        <f t="shared" si="3123"/>
        <v>0</v>
      </c>
      <c r="CP1327" s="65">
        <f t="shared" si="3123"/>
        <v>0</v>
      </c>
      <c r="CQ1327" s="65">
        <f t="shared" si="3123"/>
        <v>0</v>
      </c>
      <c r="CR1327" s="98" t="s">
        <v>216</v>
      </c>
      <c r="CS1327" s="98" t="s">
        <v>216</v>
      </c>
      <c r="CT1327" s="98" t="s">
        <v>216</v>
      </c>
      <c r="CU1327" s="98" t="s">
        <v>216</v>
      </c>
      <c r="CV1327" s="98" t="s">
        <v>216</v>
      </c>
      <c r="CW1327" s="98" t="s">
        <v>216</v>
      </c>
      <c r="CX1327" s="98" t="s">
        <v>216</v>
      </c>
      <c r="CY1327" s="98" t="s">
        <v>216</v>
      </c>
      <c r="CZ1327" s="98" t="s">
        <v>216</v>
      </c>
      <c r="DA1327" s="98" t="s">
        <v>216</v>
      </c>
      <c r="DB1327" s="98" t="s">
        <v>216</v>
      </c>
      <c r="DC1327" s="98" t="s">
        <v>216</v>
      </c>
      <c r="DD1327" s="98" t="s">
        <v>216</v>
      </c>
      <c r="DE1327" s="98" t="s">
        <v>216</v>
      </c>
      <c r="DF1327" s="98" t="s">
        <v>216</v>
      </c>
      <c r="DG1327" s="65">
        <f t="shared" ref="DG1327:DL1327" si="3124">DG1316</f>
        <v>613900.01</v>
      </c>
      <c r="DH1327" s="65">
        <f t="shared" si="3124"/>
        <v>633700.01</v>
      </c>
      <c r="DI1327" s="65">
        <f t="shared" si="3124"/>
        <v>659100.01</v>
      </c>
      <c r="DJ1327" s="65">
        <f t="shared" si="3124"/>
        <v>0</v>
      </c>
      <c r="DK1327" s="65">
        <f t="shared" si="3124"/>
        <v>0</v>
      </c>
      <c r="DL1327" s="65">
        <f t="shared" si="3124"/>
        <v>0</v>
      </c>
      <c r="DM1327" s="98" t="s">
        <v>216</v>
      </c>
      <c r="DN1327" s="98" t="s">
        <v>216</v>
      </c>
      <c r="DO1327" s="98" t="s">
        <v>216</v>
      </c>
      <c r="DP1327" s="98" t="s">
        <v>216</v>
      </c>
      <c r="DQ1327" s="98" t="s">
        <v>216</v>
      </c>
      <c r="DR1327" s="98" t="s">
        <v>216</v>
      </c>
      <c r="DS1327" s="98" t="s">
        <v>216</v>
      </c>
      <c r="DT1327" s="98" t="s">
        <v>216</v>
      </c>
      <c r="DU1327" s="98" t="s">
        <v>216</v>
      </c>
      <c r="DV1327" s="98" t="s">
        <v>216</v>
      </c>
      <c r="DW1327" s="98" t="s">
        <v>216</v>
      </c>
      <c r="DX1327" s="98" t="s">
        <v>216</v>
      </c>
      <c r="DY1327" s="98" t="s">
        <v>216</v>
      </c>
      <c r="DZ1327" s="98" t="s">
        <v>216</v>
      </c>
      <c r="EA1327" s="98" t="s">
        <v>216</v>
      </c>
      <c r="EB1327" s="65">
        <f t="shared" ref="EB1327:EG1327" si="3125">EB1316</f>
        <v>0</v>
      </c>
      <c r="EC1327" s="65">
        <f t="shared" si="3125"/>
        <v>0</v>
      </c>
      <c r="ED1327" s="65">
        <f t="shared" si="3125"/>
        <v>0</v>
      </c>
      <c r="EE1327" s="65">
        <f t="shared" si="3125"/>
        <v>0</v>
      </c>
      <c r="EF1327" s="65">
        <f t="shared" si="3125"/>
        <v>0</v>
      </c>
      <c r="EG1327" s="65">
        <f t="shared" si="3125"/>
        <v>0</v>
      </c>
      <c r="EH1327" s="98" t="s">
        <v>216</v>
      </c>
      <c r="EI1327" s="98" t="s">
        <v>216</v>
      </c>
      <c r="EJ1327" s="98" t="s">
        <v>216</v>
      </c>
      <c r="EK1327" s="98" t="s">
        <v>216</v>
      </c>
      <c r="EL1327" s="98" t="s">
        <v>216</v>
      </c>
      <c r="EM1327" s="98" t="s">
        <v>216</v>
      </c>
      <c r="EN1327" s="98" t="s">
        <v>216</v>
      </c>
      <c r="EO1327" s="98" t="s">
        <v>216</v>
      </c>
      <c r="EP1327" s="98" t="s">
        <v>216</v>
      </c>
      <c r="EQ1327" s="98" t="s">
        <v>216</v>
      </c>
      <c r="ER1327" s="98" t="s">
        <v>216</v>
      </c>
      <c r="ES1327" s="98" t="s">
        <v>216</v>
      </c>
      <c r="ET1327" s="98" t="s">
        <v>216</v>
      </c>
      <c r="EU1327" s="98" t="s">
        <v>216</v>
      </c>
      <c r="EV1327" s="98" t="s">
        <v>216</v>
      </c>
      <c r="EW1327" s="65">
        <f t="shared" ref="EW1327:FB1327" si="3126">EW1316</f>
        <v>0</v>
      </c>
      <c r="EX1327" s="65">
        <f t="shared" si="3126"/>
        <v>0</v>
      </c>
      <c r="EY1327" s="65">
        <f t="shared" si="3126"/>
        <v>0</v>
      </c>
      <c r="EZ1327" s="65">
        <f t="shared" si="3126"/>
        <v>0</v>
      </c>
      <c r="FA1327" s="65">
        <f t="shared" si="3126"/>
        <v>0</v>
      </c>
      <c r="FB1327" s="65">
        <f t="shared" si="3126"/>
        <v>0</v>
      </c>
      <c r="FC1327" s="98" t="s">
        <v>216</v>
      </c>
      <c r="FD1327" s="98" t="s">
        <v>216</v>
      </c>
      <c r="FE1327" s="98" t="s">
        <v>216</v>
      </c>
      <c r="FF1327" s="98" t="s">
        <v>216</v>
      </c>
      <c r="FG1327" s="98" t="s">
        <v>216</v>
      </c>
      <c r="FH1327" s="98" t="s">
        <v>216</v>
      </c>
      <c r="FI1327" s="98" t="s">
        <v>216</v>
      </c>
      <c r="FJ1327" s="98" t="s">
        <v>216</v>
      </c>
      <c r="FK1327" s="98" t="s">
        <v>216</v>
      </c>
      <c r="FL1327" s="98" t="s">
        <v>216</v>
      </c>
      <c r="FM1327" s="98" t="s">
        <v>216</v>
      </c>
      <c r="FN1327" s="98" t="s">
        <v>216</v>
      </c>
      <c r="FO1327" s="98" t="s">
        <v>216</v>
      </c>
      <c r="FP1327" s="98" t="s">
        <v>216</v>
      </c>
      <c r="FQ1327" s="98" t="s">
        <v>216</v>
      </c>
      <c r="FR1327" s="65">
        <f t="shared" ref="FR1327:FW1327" si="3127">FR1316</f>
        <v>326600.01</v>
      </c>
      <c r="FS1327" s="65">
        <f t="shared" si="3127"/>
        <v>337099.99</v>
      </c>
      <c r="FT1327" s="65">
        <f t="shared" si="3127"/>
        <v>350700</v>
      </c>
      <c r="FU1327" s="65">
        <f t="shared" si="3127"/>
        <v>0</v>
      </c>
      <c r="FV1327" s="65">
        <f t="shared" si="3127"/>
        <v>0</v>
      </c>
      <c r="FW1327" s="65">
        <f t="shared" si="3127"/>
        <v>0</v>
      </c>
      <c r="FX1327" s="98" t="s">
        <v>216</v>
      </c>
      <c r="FY1327" s="98" t="s">
        <v>216</v>
      </c>
      <c r="FZ1327" s="98" t="s">
        <v>216</v>
      </c>
      <c r="GA1327" s="98" t="s">
        <v>216</v>
      </c>
      <c r="GB1327" s="98" t="s">
        <v>216</v>
      </c>
      <c r="GC1327" s="98" t="s">
        <v>216</v>
      </c>
      <c r="GD1327" s="98" t="s">
        <v>216</v>
      </c>
      <c r="GE1327" s="98" t="s">
        <v>216</v>
      </c>
      <c r="GF1327" s="98" t="s">
        <v>216</v>
      </c>
      <c r="GG1327" s="98" t="s">
        <v>216</v>
      </c>
      <c r="GH1327" s="98" t="s">
        <v>216</v>
      </c>
      <c r="GI1327" s="98" t="s">
        <v>216</v>
      </c>
      <c r="GJ1327" s="98" t="s">
        <v>216</v>
      </c>
      <c r="GK1327" s="98" t="s">
        <v>216</v>
      </c>
      <c r="GL1327" s="98" t="s">
        <v>216</v>
      </c>
      <c r="GM1327" s="65">
        <f t="shared" ref="GM1327:GR1327" si="3128">GM1316</f>
        <v>273400</v>
      </c>
      <c r="GN1327" s="65">
        <f t="shared" si="3128"/>
        <v>282199.99</v>
      </c>
      <c r="GO1327" s="65">
        <f t="shared" si="3128"/>
        <v>293600</v>
      </c>
      <c r="GP1327" s="65">
        <f t="shared" si="3128"/>
        <v>0</v>
      </c>
      <c r="GQ1327" s="65">
        <f t="shared" si="3128"/>
        <v>0</v>
      </c>
      <c r="GR1327" s="65">
        <f t="shared" si="3128"/>
        <v>0</v>
      </c>
      <c r="GS1327" s="98" t="s">
        <v>216</v>
      </c>
      <c r="GT1327" s="98" t="s">
        <v>216</v>
      </c>
      <c r="GU1327" s="98" t="s">
        <v>216</v>
      </c>
      <c r="GV1327" s="98" t="s">
        <v>216</v>
      </c>
      <c r="GW1327" s="98" t="s">
        <v>216</v>
      </c>
      <c r="GX1327" s="98" t="s">
        <v>216</v>
      </c>
      <c r="GY1327" s="98" t="s">
        <v>216</v>
      </c>
      <c r="GZ1327" s="98" t="s">
        <v>216</v>
      </c>
      <c r="HA1327" s="98" t="s">
        <v>216</v>
      </c>
      <c r="HB1327" s="98" t="s">
        <v>216</v>
      </c>
      <c r="HC1327" s="98" t="s">
        <v>216</v>
      </c>
      <c r="HD1327" s="98" t="s">
        <v>216</v>
      </c>
      <c r="HE1327" s="98" t="s">
        <v>216</v>
      </c>
      <c r="HF1327" s="98" t="s">
        <v>216</v>
      </c>
      <c r="HG1327" s="98" t="s">
        <v>216</v>
      </c>
      <c r="HH1327" s="65">
        <f t="shared" ref="HH1327:HM1327" si="3129">HH1316</f>
        <v>88100</v>
      </c>
      <c r="HI1327" s="65">
        <f t="shared" si="3129"/>
        <v>90900</v>
      </c>
      <c r="HJ1327" s="65">
        <f t="shared" si="3129"/>
        <v>94600</v>
      </c>
      <c r="HK1327" s="65">
        <f t="shared" si="3129"/>
        <v>0</v>
      </c>
      <c r="HL1327" s="65">
        <f t="shared" si="3129"/>
        <v>0</v>
      </c>
      <c r="HM1327" s="65">
        <f t="shared" si="3129"/>
        <v>0</v>
      </c>
      <c r="HN1327" s="98" t="s">
        <v>216</v>
      </c>
      <c r="HO1327" s="98" t="s">
        <v>216</v>
      </c>
      <c r="HP1327" s="98" t="s">
        <v>216</v>
      </c>
      <c r="HQ1327" s="98" t="s">
        <v>216</v>
      </c>
      <c r="HR1327" s="98" t="s">
        <v>216</v>
      </c>
      <c r="HS1327" s="98" t="s">
        <v>216</v>
      </c>
      <c r="HT1327" s="98" t="s">
        <v>216</v>
      </c>
      <c r="HU1327" s="98" t="s">
        <v>216</v>
      </c>
      <c r="HV1327" s="98" t="s">
        <v>216</v>
      </c>
      <c r="HW1327" s="98" t="s">
        <v>216</v>
      </c>
      <c r="HX1327" s="98" t="s">
        <v>216</v>
      </c>
      <c r="HY1327" s="98" t="s">
        <v>216</v>
      </c>
      <c r="HZ1327" s="98" t="s">
        <v>216</v>
      </c>
      <c r="IA1327" s="98" t="s">
        <v>216</v>
      </c>
      <c r="IB1327" s="98" t="s">
        <v>216</v>
      </c>
      <c r="IC1327" s="65">
        <f t="shared" ref="IC1327:IH1327" si="3130">IC1316</f>
        <v>0</v>
      </c>
      <c r="ID1327" s="65">
        <f t="shared" si="3130"/>
        <v>0</v>
      </c>
      <c r="IE1327" s="65">
        <f t="shared" si="3130"/>
        <v>0</v>
      </c>
      <c r="IF1327" s="65">
        <f t="shared" si="3130"/>
        <v>0</v>
      </c>
      <c r="IG1327" s="65">
        <f t="shared" si="3130"/>
        <v>0</v>
      </c>
      <c r="IH1327" s="65">
        <f t="shared" si="3130"/>
        <v>0</v>
      </c>
      <c r="II1327" s="98" t="s">
        <v>216</v>
      </c>
      <c r="IJ1327" s="98" t="s">
        <v>216</v>
      </c>
      <c r="IK1327" s="98" t="s">
        <v>216</v>
      </c>
      <c r="IL1327" s="98" t="s">
        <v>216</v>
      </c>
      <c r="IM1327" s="98" t="s">
        <v>216</v>
      </c>
      <c r="IN1327" s="98" t="s">
        <v>216</v>
      </c>
      <c r="IO1327" s="98" t="s">
        <v>216</v>
      </c>
      <c r="IP1327" s="98" t="s">
        <v>216</v>
      </c>
      <c r="IQ1327" s="98" t="s">
        <v>216</v>
      </c>
      <c r="IR1327" s="98" t="s">
        <v>216</v>
      </c>
      <c r="IS1327" s="98" t="s">
        <v>216</v>
      </c>
      <c r="IT1327" s="98" t="s">
        <v>216</v>
      </c>
      <c r="IU1327" s="98" t="s">
        <v>216</v>
      </c>
      <c r="IV1327" s="98" t="s">
        <v>216</v>
      </c>
      <c r="IW1327" s="98" t="s">
        <v>216</v>
      </c>
      <c r="IX1327" s="65">
        <f t="shared" ref="IX1327:JC1327" si="3131">IX1316</f>
        <v>132400</v>
      </c>
      <c r="IY1327" s="65">
        <f t="shared" si="3131"/>
        <v>136600</v>
      </c>
      <c r="IZ1327" s="65">
        <f t="shared" si="3131"/>
        <v>142100</v>
      </c>
      <c r="JA1327" s="65">
        <f t="shared" si="3131"/>
        <v>0</v>
      </c>
      <c r="JB1327" s="65">
        <f t="shared" si="3131"/>
        <v>0</v>
      </c>
      <c r="JC1327" s="65">
        <f t="shared" si="3131"/>
        <v>0</v>
      </c>
      <c r="JD1327" s="98" t="s">
        <v>216</v>
      </c>
      <c r="JE1327" s="98" t="s">
        <v>216</v>
      </c>
      <c r="JF1327" s="98" t="s">
        <v>216</v>
      </c>
      <c r="JG1327" s="98" t="s">
        <v>216</v>
      </c>
      <c r="JH1327" s="98" t="s">
        <v>216</v>
      </c>
      <c r="JI1327" s="98" t="s">
        <v>216</v>
      </c>
      <c r="JJ1327" s="98" t="s">
        <v>216</v>
      </c>
      <c r="JK1327" s="98" t="s">
        <v>216</v>
      </c>
      <c r="JL1327" s="98" t="s">
        <v>216</v>
      </c>
      <c r="JM1327" s="98" t="s">
        <v>216</v>
      </c>
      <c r="JN1327" s="98" t="s">
        <v>216</v>
      </c>
      <c r="JO1327" s="98" t="s">
        <v>216</v>
      </c>
      <c r="JP1327" s="98" t="s">
        <v>216</v>
      </c>
      <c r="JQ1327" s="98" t="s">
        <v>216</v>
      </c>
      <c r="JR1327" s="98" t="s">
        <v>216</v>
      </c>
      <c r="JS1327" s="65">
        <f t="shared" ref="JS1327:JX1327" si="3132">JS1316</f>
        <v>68400</v>
      </c>
      <c r="JT1327" s="65">
        <f t="shared" si="3132"/>
        <v>70600</v>
      </c>
      <c r="JU1327" s="65">
        <f t="shared" si="3132"/>
        <v>73400</v>
      </c>
      <c r="JV1327" s="65">
        <f t="shared" si="3132"/>
        <v>0</v>
      </c>
      <c r="JW1327" s="65">
        <f t="shared" si="3132"/>
        <v>0</v>
      </c>
      <c r="JX1327" s="65">
        <f t="shared" si="3132"/>
        <v>0</v>
      </c>
      <c r="JY1327" s="98" t="s">
        <v>216</v>
      </c>
      <c r="JZ1327" s="98" t="s">
        <v>216</v>
      </c>
      <c r="KA1327" s="98" t="s">
        <v>216</v>
      </c>
      <c r="KB1327" s="98" t="s">
        <v>216</v>
      </c>
      <c r="KC1327" s="98" t="s">
        <v>216</v>
      </c>
      <c r="KD1327" s="98" t="s">
        <v>216</v>
      </c>
      <c r="KE1327" s="98" t="s">
        <v>216</v>
      </c>
      <c r="KF1327" s="98" t="s">
        <v>216</v>
      </c>
      <c r="KG1327" s="98" t="s">
        <v>216</v>
      </c>
      <c r="KH1327" s="98" t="s">
        <v>216</v>
      </c>
      <c r="KI1327" s="98" t="s">
        <v>216</v>
      </c>
      <c r="KJ1327" s="98" t="s">
        <v>216</v>
      </c>
      <c r="KK1327" s="98" t="s">
        <v>216</v>
      </c>
      <c r="KL1327" s="98" t="s">
        <v>216</v>
      </c>
      <c r="KM1327" s="98" t="s">
        <v>216</v>
      </c>
      <c r="KN1327" s="65">
        <f t="shared" ref="KN1327:KS1327" si="3133">KN1316</f>
        <v>160600</v>
      </c>
      <c r="KO1327" s="65">
        <f t="shared" si="3133"/>
        <v>165800</v>
      </c>
      <c r="KP1327" s="65">
        <f t="shared" si="3133"/>
        <v>172400</v>
      </c>
      <c r="KQ1327" s="65">
        <f t="shared" si="3133"/>
        <v>0</v>
      </c>
      <c r="KR1327" s="65">
        <f t="shared" si="3133"/>
        <v>0</v>
      </c>
      <c r="KS1327" s="65">
        <f t="shared" si="3133"/>
        <v>0</v>
      </c>
      <c r="KT1327" s="98" t="s">
        <v>216</v>
      </c>
      <c r="KU1327" s="98" t="s">
        <v>216</v>
      </c>
      <c r="KV1327" s="98" t="s">
        <v>216</v>
      </c>
      <c r="KW1327" s="98" t="s">
        <v>216</v>
      </c>
      <c r="KX1327" s="98" t="s">
        <v>216</v>
      </c>
      <c r="KY1327" s="98" t="s">
        <v>216</v>
      </c>
      <c r="KZ1327" s="98" t="s">
        <v>216</v>
      </c>
      <c r="LA1327" s="98" t="s">
        <v>216</v>
      </c>
      <c r="LB1327" s="98" t="s">
        <v>216</v>
      </c>
      <c r="LC1327" s="98" t="s">
        <v>216</v>
      </c>
      <c r="LD1327" s="98" t="s">
        <v>216</v>
      </c>
      <c r="LE1327" s="98" t="s">
        <v>216</v>
      </c>
      <c r="LF1327" s="98" t="s">
        <v>216</v>
      </c>
      <c r="LG1327" s="98" t="s">
        <v>216</v>
      </c>
      <c r="LH1327" s="98" t="s">
        <v>216</v>
      </c>
      <c r="LI1327" s="65">
        <f t="shared" ref="LI1327:LN1327" si="3134">LI1316</f>
        <v>0</v>
      </c>
      <c r="LJ1327" s="65">
        <f t="shared" si="3134"/>
        <v>0</v>
      </c>
      <c r="LK1327" s="65">
        <f t="shared" si="3134"/>
        <v>0</v>
      </c>
      <c r="LL1327" s="65">
        <f t="shared" si="3134"/>
        <v>0</v>
      </c>
      <c r="LM1327" s="65">
        <f t="shared" si="3134"/>
        <v>0</v>
      </c>
      <c r="LN1327" s="65">
        <f t="shared" si="3134"/>
        <v>0</v>
      </c>
      <c r="LO1327" s="98" t="s">
        <v>216</v>
      </c>
      <c r="LP1327" s="98" t="s">
        <v>216</v>
      </c>
      <c r="LQ1327" s="98" t="s">
        <v>216</v>
      </c>
      <c r="LR1327" s="98" t="s">
        <v>216</v>
      </c>
      <c r="LS1327" s="98" t="s">
        <v>216</v>
      </c>
      <c r="LT1327" s="98" t="s">
        <v>216</v>
      </c>
      <c r="LU1327" s="98" t="s">
        <v>216</v>
      </c>
      <c r="LV1327" s="98" t="s">
        <v>216</v>
      </c>
      <c r="LW1327" s="98" t="s">
        <v>216</v>
      </c>
      <c r="LX1327" s="98" t="s">
        <v>216</v>
      </c>
      <c r="LY1327" s="98" t="s">
        <v>216</v>
      </c>
      <c r="LZ1327" s="98" t="s">
        <v>216</v>
      </c>
      <c r="MA1327" s="98" t="s">
        <v>216</v>
      </c>
      <c r="MB1327" s="98" t="s">
        <v>216</v>
      </c>
      <c r="MC1327" s="98" t="s">
        <v>216</v>
      </c>
      <c r="MD1327" s="65">
        <f t="shared" ref="MD1327:MI1327" si="3135">MD1316</f>
        <v>153400</v>
      </c>
      <c r="ME1327" s="65">
        <f t="shared" si="3135"/>
        <v>158400</v>
      </c>
      <c r="MF1327" s="65">
        <f t="shared" si="3135"/>
        <v>164700</v>
      </c>
      <c r="MG1327" s="65">
        <f t="shared" si="3135"/>
        <v>0</v>
      </c>
      <c r="MH1327" s="65">
        <f t="shared" si="3135"/>
        <v>0</v>
      </c>
      <c r="MI1327" s="65">
        <f t="shared" si="3135"/>
        <v>0</v>
      </c>
      <c r="MJ1327" s="98" t="s">
        <v>216</v>
      </c>
      <c r="MK1327" s="98" t="s">
        <v>216</v>
      </c>
      <c r="ML1327" s="98" t="s">
        <v>216</v>
      </c>
      <c r="MM1327" s="98" t="s">
        <v>216</v>
      </c>
      <c r="MN1327" s="98" t="s">
        <v>216</v>
      </c>
      <c r="MO1327" s="98" t="s">
        <v>216</v>
      </c>
      <c r="MP1327" s="98" t="s">
        <v>216</v>
      </c>
      <c r="MQ1327" s="98" t="s">
        <v>216</v>
      </c>
      <c r="MR1327" s="98" t="s">
        <v>216</v>
      </c>
      <c r="MS1327" s="98" t="s">
        <v>216</v>
      </c>
      <c r="MT1327" s="98" t="s">
        <v>216</v>
      </c>
      <c r="MU1327" s="98" t="s">
        <v>216</v>
      </c>
      <c r="MV1327" s="98" t="s">
        <v>216</v>
      </c>
      <c r="MW1327" s="98" t="s">
        <v>216</v>
      </c>
      <c r="MX1327" s="98" t="s">
        <v>216</v>
      </c>
      <c r="MY1327" s="65">
        <f t="shared" ref="MY1327:ND1327" si="3136">MY1316</f>
        <v>103300</v>
      </c>
      <c r="MZ1327" s="65">
        <f t="shared" si="3136"/>
        <v>106600</v>
      </c>
      <c r="NA1327" s="65">
        <f t="shared" si="3136"/>
        <v>110900</v>
      </c>
      <c r="NB1327" s="65">
        <f t="shared" si="3136"/>
        <v>0</v>
      </c>
      <c r="NC1327" s="65">
        <f t="shared" si="3136"/>
        <v>0</v>
      </c>
      <c r="ND1327" s="65">
        <f t="shared" si="3136"/>
        <v>0</v>
      </c>
      <c r="NE1327" s="98" t="s">
        <v>216</v>
      </c>
      <c r="NF1327" s="98" t="s">
        <v>216</v>
      </c>
      <c r="NG1327" s="98" t="s">
        <v>216</v>
      </c>
      <c r="NH1327" s="98" t="s">
        <v>216</v>
      </c>
      <c r="NI1327" s="98" t="s">
        <v>216</v>
      </c>
      <c r="NJ1327" s="98" t="s">
        <v>216</v>
      </c>
      <c r="NK1327" s="98" t="s">
        <v>216</v>
      </c>
      <c r="NL1327" s="98" t="s">
        <v>216</v>
      </c>
      <c r="NM1327" s="98" t="s">
        <v>216</v>
      </c>
      <c r="NN1327" s="98" t="s">
        <v>216</v>
      </c>
      <c r="NO1327" s="98" t="s">
        <v>216</v>
      </c>
      <c r="NP1327" s="98" t="s">
        <v>216</v>
      </c>
      <c r="NQ1327" s="98" t="s">
        <v>216</v>
      </c>
      <c r="NR1327" s="98" t="s">
        <v>216</v>
      </c>
      <c r="NS1327" s="98" t="s">
        <v>216</v>
      </c>
      <c r="NT1327" s="65">
        <f t="shared" ref="NT1327:NY1327" si="3137">NT1316</f>
        <v>0</v>
      </c>
      <c r="NU1327" s="65">
        <f t="shared" si="3137"/>
        <v>0</v>
      </c>
      <c r="NV1327" s="65">
        <f t="shared" si="3137"/>
        <v>0</v>
      </c>
      <c r="NW1327" s="65">
        <f t="shared" si="3137"/>
        <v>0</v>
      </c>
      <c r="NX1327" s="65">
        <f t="shared" si="3137"/>
        <v>0</v>
      </c>
      <c r="NY1327" s="65">
        <f t="shared" si="3137"/>
        <v>0</v>
      </c>
      <c r="NZ1327" s="98" t="s">
        <v>216</v>
      </c>
      <c r="OA1327" s="98" t="s">
        <v>216</v>
      </c>
      <c r="OB1327" s="98" t="s">
        <v>216</v>
      </c>
      <c r="OC1327" s="98" t="s">
        <v>216</v>
      </c>
      <c r="OD1327" s="98" t="s">
        <v>216</v>
      </c>
      <c r="OE1327" s="98" t="s">
        <v>216</v>
      </c>
      <c r="OF1327" s="98" t="s">
        <v>216</v>
      </c>
      <c r="OG1327" s="98" t="s">
        <v>216</v>
      </c>
      <c r="OH1327" s="98" t="s">
        <v>216</v>
      </c>
      <c r="OI1327" s="98" t="s">
        <v>216</v>
      </c>
      <c r="OJ1327" s="98" t="s">
        <v>216</v>
      </c>
      <c r="OK1327" s="98" t="s">
        <v>216</v>
      </c>
      <c r="OL1327" s="98" t="s">
        <v>216</v>
      </c>
      <c r="OM1327" s="98" t="s">
        <v>216</v>
      </c>
      <c r="ON1327" s="98" t="s">
        <v>216</v>
      </c>
      <c r="OO1327" s="65">
        <f t="shared" ref="OO1327:OT1327" si="3138">OO1316</f>
        <v>220300</v>
      </c>
      <c r="OP1327" s="65">
        <f t="shared" si="3138"/>
        <v>227400</v>
      </c>
      <c r="OQ1327" s="65">
        <f t="shared" si="3138"/>
        <v>236499.99</v>
      </c>
      <c r="OR1327" s="65">
        <f t="shared" si="3138"/>
        <v>0</v>
      </c>
      <c r="OS1327" s="65">
        <f t="shared" si="3138"/>
        <v>0</v>
      </c>
      <c r="OT1327" s="65">
        <f t="shared" si="3138"/>
        <v>0</v>
      </c>
      <c r="OU1327" s="98" t="s">
        <v>216</v>
      </c>
      <c r="OV1327" s="98" t="s">
        <v>216</v>
      </c>
      <c r="OW1327" s="98" t="s">
        <v>216</v>
      </c>
      <c r="OX1327" s="98" t="s">
        <v>216</v>
      </c>
      <c r="OY1327" s="98" t="s">
        <v>216</v>
      </c>
      <c r="OZ1327" s="98" t="s">
        <v>216</v>
      </c>
      <c r="PA1327" s="98" t="s">
        <v>216</v>
      </c>
      <c r="PB1327" s="98" t="s">
        <v>216</v>
      </c>
      <c r="PC1327" s="98" t="s">
        <v>216</v>
      </c>
      <c r="PD1327" s="98" t="s">
        <v>216</v>
      </c>
      <c r="PE1327" s="98" t="s">
        <v>216</v>
      </c>
      <c r="PF1327" s="98" t="s">
        <v>216</v>
      </c>
      <c r="PG1327" s="98" t="s">
        <v>216</v>
      </c>
      <c r="PH1327" s="98" t="s">
        <v>216</v>
      </c>
      <c r="PI1327" s="98" t="s">
        <v>216</v>
      </c>
      <c r="PJ1327" s="65">
        <f t="shared" ref="PJ1327:PO1327" si="3139">PJ1316</f>
        <v>0</v>
      </c>
      <c r="PK1327" s="65">
        <f t="shared" si="3139"/>
        <v>0</v>
      </c>
      <c r="PL1327" s="65">
        <f t="shared" si="3139"/>
        <v>0</v>
      </c>
      <c r="PM1327" s="65">
        <f t="shared" si="3139"/>
        <v>0</v>
      </c>
      <c r="PN1327" s="65">
        <f t="shared" si="3139"/>
        <v>0</v>
      </c>
      <c r="PO1327" s="65">
        <f t="shared" si="3139"/>
        <v>0</v>
      </c>
      <c r="PP1327" s="98" t="s">
        <v>216</v>
      </c>
      <c r="PQ1327" s="98" t="s">
        <v>216</v>
      </c>
      <c r="PR1327" s="98" t="s">
        <v>216</v>
      </c>
      <c r="PS1327" s="98" t="s">
        <v>216</v>
      </c>
      <c r="PT1327" s="98" t="s">
        <v>216</v>
      </c>
      <c r="PU1327" s="98" t="s">
        <v>216</v>
      </c>
      <c r="PV1327" s="98" t="s">
        <v>216</v>
      </c>
      <c r="PW1327" s="98" t="s">
        <v>216</v>
      </c>
      <c r="PX1327" s="98" t="s">
        <v>216</v>
      </c>
      <c r="PY1327" s="98" t="s">
        <v>216</v>
      </c>
      <c r="PZ1327" s="98" t="s">
        <v>216</v>
      </c>
      <c r="QA1327" s="98" t="s">
        <v>216</v>
      </c>
      <c r="QB1327" s="98" t="s">
        <v>216</v>
      </c>
      <c r="QC1327" s="98" t="s">
        <v>216</v>
      </c>
      <c r="QD1327" s="98" t="s">
        <v>216</v>
      </c>
      <c r="QE1327" s="65">
        <f t="shared" ref="QE1327:QJ1327" si="3140">QE1316</f>
        <v>363300</v>
      </c>
      <c r="QF1327" s="65">
        <f t="shared" si="3140"/>
        <v>375000</v>
      </c>
      <c r="QG1327" s="65">
        <f t="shared" si="3140"/>
        <v>389999.99</v>
      </c>
      <c r="QH1327" s="65">
        <f t="shared" si="3140"/>
        <v>0</v>
      </c>
      <c r="QI1327" s="65">
        <f t="shared" si="3140"/>
        <v>0</v>
      </c>
      <c r="QJ1327" s="65">
        <f t="shared" si="3140"/>
        <v>0</v>
      </c>
      <c r="QK1327" s="98" t="s">
        <v>216</v>
      </c>
      <c r="QL1327" s="98" t="s">
        <v>216</v>
      </c>
      <c r="QM1327" s="98" t="s">
        <v>216</v>
      </c>
      <c r="QN1327" s="98" t="s">
        <v>216</v>
      </c>
      <c r="QO1327" s="98" t="s">
        <v>216</v>
      </c>
      <c r="QP1327" s="98" t="s">
        <v>216</v>
      </c>
      <c r="QQ1327" s="98" t="s">
        <v>216</v>
      </c>
      <c r="QR1327" s="98" t="s">
        <v>216</v>
      </c>
      <c r="QS1327" s="98" t="s">
        <v>216</v>
      </c>
      <c r="QT1327" s="98" t="s">
        <v>216</v>
      </c>
      <c r="QU1327" s="98" t="s">
        <v>216</v>
      </c>
      <c r="QV1327" s="98" t="s">
        <v>216</v>
      </c>
      <c r="QW1327" s="98" t="s">
        <v>216</v>
      </c>
      <c r="QX1327" s="98" t="s">
        <v>216</v>
      </c>
      <c r="QY1327" s="98" t="s">
        <v>216</v>
      </c>
      <c r="QZ1327" s="65">
        <f t="shared" ref="QZ1327:RE1327" si="3141">QZ1316</f>
        <v>113900</v>
      </c>
      <c r="RA1327" s="65">
        <f t="shared" si="3141"/>
        <v>117600</v>
      </c>
      <c r="RB1327" s="65">
        <f t="shared" si="3141"/>
        <v>122300</v>
      </c>
      <c r="RC1327" s="65">
        <f t="shared" si="3141"/>
        <v>0</v>
      </c>
      <c r="RD1327" s="65">
        <f t="shared" si="3141"/>
        <v>0</v>
      </c>
      <c r="RE1327" s="65">
        <f t="shared" si="3141"/>
        <v>0</v>
      </c>
      <c r="RF1327" s="98" t="s">
        <v>216</v>
      </c>
      <c r="RG1327" s="98" t="s">
        <v>216</v>
      </c>
      <c r="RH1327" s="98" t="s">
        <v>216</v>
      </c>
      <c r="RI1327" s="98" t="s">
        <v>216</v>
      </c>
      <c r="RJ1327" s="98" t="s">
        <v>216</v>
      </c>
      <c r="RK1327" s="98" t="s">
        <v>216</v>
      </c>
      <c r="RL1327" s="98" t="s">
        <v>216</v>
      </c>
      <c r="RM1327" s="98" t="s">
        <v>216</v>
      </c>
      <c r="RN1327" s="98" t="s">
        <v>216</v>
      </c>
      <c r="RO1327" s="98" t="s">
        <v>216</v>
      </c>
      <c r="RP1327" s="98" t="s">
        <v>216</v>
      </c>
      <c r="RQ1327" s="98" t="s">
        <v>216</v>
      </c>
      <c r="RR1327" s="98" t="s">
        <v>216</v>
      </c>
      <c r="RS1327" s="98" t="s">
        <v>216</v>
      </c>
      <c r="RT1327" s="98" t="s">
        <v>216</v>
      </c>
      <c r="RU1327" s="65">
        <f t="shared" ref="RU1327:RZ1327" si="3142">RU1316</f>
        <v>640799.99</v>
      </c>
      <c r="RV1327" s="65">
        <f t="shared" si="3142"/>
        <v>661500</v>
      </c>
      <c r="RW1327" s="65">
        <f t="shared" si="3142"/>
        <v>688000</v>
      </c>
      <c r="RX1327" s="65">
        <f t="shared" si="3142"/>
        <v>0</v>
      </c>
      <c r="RY1327" s="65">
        <f t="shared" si="3142"/>
        <v>0</v>
      </c>
      <c r="RZ1327" s="65">
        <f t="shared" si="3142"/>
        <v>0</v>
      </c>
      <c r="SA1327" s="98" t="s">
        <v>216</v>
      </c>
      <c r="SB1327" s="98" t="s">
        <v>216</v>
      </c>
      <c r="SC1327" s="98" t="s">
        <v>216</v>
      </c>
      <c r="SD1327" s="98" t="s">
        <v>216</v>
      </c>
      <c r="SE1327" s="98" t="s">
        <v>216</v>
      </c>
      <c r="SF1327" s="98" t="s">
        <v>216</v>
      </c>
      <c r="SG1327" s="98" t="s">
        <v>216</v>
      </c>
      <c r="SH1327" s="98" t="s">
        <v>216</v>
      </c>
      <c r="SI1327" s="98" t="s">
        <v>216</v>
      </c>
      <c r="SJ1327" s="98" t="s">
        <v>216</v>
      </c>
      <c r="SK1327" s="98" t="s">
        <v>216</v>
      </c>
      <c r="SL1327" s="98" t="s">
        <v>216</v>
      </c>
      <c r="SM1327" s="98" t="s">
        <v>216</v>
      </c>
      <c r="SN1327" s="98" t="s">
        <v>216</v>
      </c>
      <c r="SO1327" s="98" t="s">
        <v>216</v>
      </c>
      <c r="SP1327" s="65">
        <f t="shared" ref="SP1327:SU1327" si="3143">SP1316</f>
        <v>59000</v>
      </c>
      <c r="SQ1327" s="65">
        <f t="shared" si="3143"/>
        <v>60900</v>
      </c>
      <c r="SR1327" s="65">
        <f t="shared" si="3143"/>
        <v>63400</v>
      </c>
      <c r="SS1327" s="65">
        <f t="shared" si="3143"/>
        <v>0</v>
      </c>
      <c r="ST1327" s="65">
        <f t="shared" si="3143"/>
        <v>0</v>
      </c>
      <c r="SU1327" s="65">
        <f t="shared" si="3143"/>
        <v>0</v>
      </c>
      <c r="SV1327" s="98" t="s">
        <v>216</v>
      </c>
      <c r="SW1327" s="98" t="s">
        <v>216</v>
      </c>
      <c r="SX1327" s="98" t="s">
        <v>216</v>
      </c>
      <c r="SY1327" s="98" t="s">
        <v>216</v>
      </c>
      <c r="SZ1327" s="98" t="s">
        <v>216</v>
      </c>
      <c r="TA1327" s="98" t="s">
        <v>216</v>
      </c>
      <c r="TB1327" s="98" t="s">
        <v>216</v>
      </c>
      <c r="TC1327" s="98" t="s">
        <v>216</v>
      </c>
      <c r="TD1327" s="98" t="s">
        <v>216</v>
      </c>
      <c r="TE1327" s="98" t="s">
        <v>216</v>
      </c>
      <c r="TF1327" s="98" t="s">
        <v>216</v>
      </c>
      <c r="TG1327" s="98" t="s">
        <v>216</v>
      </c>
      <c r="TH1327" s="98" t="s">
        <v>216</v>
      </c>
      <c r="TI1327" s="98" t="s">
        <v>216</v>
      </c>
      <c r="TJ1327" s="98" t="s">
        <v>216</v>
      </c>
      <c r="TK1327" s="65">
        <f t="shared" ref="TK1327:TP1327" si="3144">TK1316</f>
        <v>0</v>
      </c>
      <c r="TL1327" s="65">
        <f t="shared" si="3144"/>
        <v>0</v>
      </c>
      <c r="TM1327" s="65">
        <f t="shared" si="3144"/>
        <v>0</v>
      </c>
      <c r="TN1327" s="65">
        <f t="shared" si="3144"/>
        <v>0</v>
      </c>
      <c r="TO1327" s="65">
        <f t="shared" si="3144"/>
        <v>0</v>
      </c>
      <c r="TP1327" s="65">
        <f t="shared" si="3144"/>
        <v>0</v>
      </c>
      <c r="TQ1327" s="98" t="s">
        <v>216</v>
      </c>
      <c r="TR1327" s="98" t="s">
        <v>216</v>
      </c>
      <c r="TS1327" s="98" t="s">
        <v>216</v>
      </c>
      <c r="TT1327" s="98" t="s">
        <v>216</v>
      </c>
      <c r="TU1327" s="98" t="s">
        <v>216</v>
      </c>
      <c r="TV1327" s="98" t="s">
        <v>216</v>
      </c>
      <c r="TW1327" s="98" t="s">
        <v>216</v>
      </c>
      <c r="TX1327" s="98" t="s">
        <v>216</v>
      </c>
      <c r="TY1327" s="98" t="s">
        <v>216</v>
      </c>
      <c r="TZ1327" s="98" t="s">
        <v>216</v>
      </c>
      <c r="UA1327" s="98" t="s">
        <v>216</v>
      </c>
      <c r="UB1327" s="98" t="s">
        <v>216</v>
      </c>
      <c r="UC1327" s="98" t="s">
        <v>216</v>
      </c>
      <c r="UD1327" s="98" t="s">
        <v>216</v>
      </c>
      <c r="UE1327" s="98" t="s">
        <v>216</v>
      </c>
      <c r="UF1327" s="65">
        <f t="shared" ref="UF1327:UK1327" si="3145">UF1316</f>
        <v>175800</v>
      </c>
      <c r="UG1327" s="65">
        <f t="shared" si="3145"/>
        <v>181400</v>
      </c>
      <c r="UH1327" s="65">
        <f t="shared" si="3145"/>
        <v>188700</v>
      </c>
      <c r="UI1327" s="65">
        <f t="shared" si="3145"/>
        <v>0</v>
      </c>
      <c r="UJ1327" s="65">
        <f t="shared" si="3145"/>
        <v>0</v>
      </c>
      <c r="UK1327" s="65">
        <f t="shared" si="3145"/>
        <v>0</v>
      </c>
      <c r="UL1327" s="98" t="s">
        <v>216</v>
      </c>
      <c r="UM1327" s="98" t="s">
        <v>216</v>
      </c>
      <c r="UN1327" s="98" t="s">
        <v>216</v>
      </c>
      <c r="UO1327" s="98" t="s">
        <v>216</v>
      </c>
      <c r="UP1327" s="98" t="s">
        <v>216</v>
      </c>
      <c r="UQ1327" s="98" t="s">
        <v>216</v>
      </c>
      <c r="UR1327" s="98" t="s">
        <v>216</v>
      </c>
      <c r="US1327" s="98" t="s">
        <v>216</v>
      </c>
      <c r="UT1327" s="98" t="s">
        <v>216</v>
      </c>
      <c r="UU1327" s="98" t="s">
        <v>216</v>
      </c>
      <c r="UV1327" s="98" t="s">
        <v>216</v>
      </c>
      <c r="UW1327" s="98" t="s">
        <v>216</v>
      </c>
      <c r="UX1327" s="98" t="s">
        <v>216</v>
      </c>
      <c r="UY1327" s="98" t="s">
        <v>216</v>
      </c>
      <c r="UZ1327" s="98" t="s">
        <v>216</v>
      </c>
      <c r="VA1327" s="65">
        <f t="shared" ref="VA1327:VF1327" si="3146">VA1316</f>
        <v>624699.99</v>
      </c>
      <c r="VB1327" s="65">
        <f t="shared" si="3146"/>
        <v>644900</v>
      </c>
      <c r="VC1327" s="65">
        <f t="shared" si="3146"/>
        <v>670800</v>
      </c>
      <c r="VD1327" s="65">
        <f t="shared" si="3146"/>
        <v>0</v>
      </c>
      <c r="VE1327" s="65">
        <f t="shared" si="3146"/>
        <v>0</v>
      </c>
      <c r="VF1327" s="65">
        <f t="shared" si="3146"/>
        <v>0</v>
      </c>
      <c r="VG1327" s="98" t="s">
        <v>216</v>
      </c>
      <c r="VH1327" s="98" t="s">
        <v>216</v>
      </c>
      <c r="VI1327" s="98" t="s">
        <v>216</v>
      </c>
      <c r="VJ1327" s="98" t="s">
        <v>216</v>
      </c>
      <c r="VK1327" s="98" t="s">
        <v>216</v>
      </c>
      <c r="VL1327" s="98" t="s">
        <v>216</v>
      </c>
      <c r="VM1327" s="98" t="s">
        <v>216</v>
      </c>
      <c r="VN1327" s="98" t="s">
        <v>216</v>
      </c>
      <c r="VO1327" s="98" t="s">
        <v>216</v>
      </c>
      <c r="VP1327" s="98" t="s">
        <v>216</v>
      </c>
      <c r="VQ1327" s="98" t="s">
        <v>216</v>
      </c>
      <c r="VR1327" s="98" t="s">
        <v>216</v>
      </c>
      <c r="VS1327" s="98" t="s">
        <v>216</v>
      </c>
      <c r="VT1327" s="98" t="s">
        <v>216</v>
      </c>
      <c r="VU1327" s="98" t="s">
        <v>216</v>
      </c>
      <c r="VV1327" s="65">
        <f t="shared" ref="VV1327:WA1327" si="3147">VV1316</f>
        <v>97500</v>
      </c>
      <c r="VW1327" s="65">
        <f t="shared" si="3147"/>
        <v>100800</v>
      </c>
      <c r="VX1327" s="65">
        <f t="shared" si="3147"/>
        <v>104600</v>
      </c>
      <c r="VY1327" s="65">
        <f t="shared" si="3147"/>
        <v>0</v>
      </c>
      <c r="VZ1327" s="65">
        <f t="shared" si="3147"/>
        <v>0</v>
      </c>
      <c r="WA1327" s="65">
        <f t="shared" si="3147"/>
        <v>0</v>
      </c>
      <c r="WB1327" s="98" t="s">
        <v>216</v>
      </c>
      <c r="WC1327" s="98" t="s">
        <v>216</v>
      </c>
      <c r="WD1327" s="98" t="s">
        <v>216</v>
      </c>
      <c r="WE1327" s="98" t="s">
        <v>216</v>
      </c>
      <c r="WF1327" s="98" t="s">
        <v>216</v>
      </c>
      <c r="WG1327" s="98" t="s">
        <v>216</v>
      </c>
      <c r="WH1327" s="98" t="s">
        <v>216</v>
      </c>
      <c r="WI1327" s="98" t="s">
        <v>216</v>
      </c>
      <c r="WJ1327" s="98" t="s">
        <v>216</v>
      </c>
      <c r="WK1327" s="98" t="s">
        <v>216</v>
      </c>
      <c r="WL1327" s="98" t="s">
        <v>216</v>
      </c>
      <c r="WM1327" s="98" t="s">
        <v>216</v>
      </c>
      <c r="WN1327" s="98" t="s">
        <v>216</v>
      </c>
      <c r="WO1327" s="98" t="s">
        <v>216</v>
      </c>
      <c r="WP1327" s="98" t="s">
        <v>216</v>
      </c>
      <c r="WQ1327" s="65">
        <f t="shared" ref="WQ1327:WV1327" si="3148">WQ1316</f>
        <v>0</v>
      </c>
      <c r="WR1327" s="65">
        <f t="shared" si="3148"/>
        <v>0</v>
      </c>
      <c r="WS1327" s="65">
        <f t="shared" si="3148"/>
        <v>0</v>
      </c>
      <c r="WT1327" s="65">
        <f t="shared" si="3148"/>
        <v>0</v>
      </c>
      <c r="WU1327" s="65">
        <f t="shared" si="3148"/>
        <v>0</v>
      </c>
      <c r="WV1327" s="65">
        <f t="shared" si="3148"/>
        <v>0</v>
      </c>
      <c r="WW1327" s="98" t="s">
        <v>216</v>
      </c>
      <c r="WX1327" s="98" t="s">
        <v>216</v>
      </c>
      <c r="WY1327" s="98" t="s">
        <v>216</v>
      </c>
      <c r="WZ1327" s="98" t="s">
        <v>216</v>
      </c>
      <c r="XA1327" s="98" t="s">
        <v>216</v>
      </c>
      <c r="XB1327" s="98" t="s">
        <v>216</v>
      </c>
      <c r="XC1327" s="98" t="s">
        <v>216</v>
      </c>
      <c r="XD1327" s="98" t="s">
        <v>216</v>
      </c>
      <c r="XE1327" s="98" t="s">
        <v>216</v>
      </c>
      <c r="XF1327" s="98" t="s">
        <v>216</v>
      </c>
      <c r="XG1327" s="98" t="s">
        <v>216</v>
      </c>
      <c r="XH1327" s="98" t="s">
        <v>216</v>
      </c>
      <c r="XI1327" s="98" t="s">
        <v>216</v>
      </c>
      <c r="XJ1327" s="98" t="s">
        <v>216</v>
      </c>
      <c r="XK1327" s="98" t="s">
        <v>216</v>
      </c>
      <c r="XL1327" s="65">
        <f t="shared" ref="XL1327:XQ1327" si="3149">XL1316</f>
        <v>0</v>
      </c>
      <c r="XM1327" s="65">
        <f t="shared" si="3149"/>
        <v>0</v>
      </c>
      <c r="XN1327" s="65">
        <f t="shared" si="3149"/>
        <v>0</v>
      </c>
      <c r="XO1327" s="65">
        <f t="shared" si="3149"/>
        <v>0</v>
      </c>
      <c r="XP1327" s="65">
        <f t="shared" si="3149"/>
        <v>0</v>
      </c>
      <c r="XQ1327" s="65">
        <f t="shared" si="3149"/>
        <v>0</v>
      </c>
      <c r="XR1327" s="98" t="s">
        <v>216</v>
      </c>
      <c r="XS1327" s="98" t="s">
        <v>216</v>
      </c>
      <c r="XT1327" s="98" t="s">
        <v>216</v>
      </c>
      <c r="XU1327" s="98" t="s">
        <v>216</v>
      </c>
      <c r="XV1327" s="98" t="s">
        <v>216</v>
      </c>
      <c r="XW1327" s="98" t="s">
        <v>216</v>
      </c>
      <c r="XX1327" s="98" t="s">
        <v>216</v>
      </c>
      <c r="XY1327" s="98" t="s">
        <v>216</v>
      </c>
      <c r="XZ1327" s="98" t="s">
        <v>216</v>
      </c>
      <c r="YA1327" s="98" t="s">
        <v>216</v>
      </c>
      <c r="YB1327" s="98" t="s">
        <v>216</v>
      </c>
      <c r="YC1327" s="98" t="s">
        <v>216</v>
      </c>
      <c r="YD1327" s="98" t="s">
        <v>216</v>
      </c>
      <c r="YE1327" s="98" t="s">
        <v>216</v>
      </c>
      <c r="YF1327" s="98" t="s">
        <v>216</v>
      </c>
      <c r="YG1327" s="65">
        <f t="shared" ref="YG1327:YL1327" si="3150">YG1316</f>
        <v>0</v>
      </c>
      <c r="YH1327" s="65">
        <f t="shared" si="3150"/>
        <v>0</v>
      </c>
      <c r="YI1327" s="65">
        <f t="shared" si="3150"/>
        <v>0</v>
      </c>
      <c r="YJ1327" s="65">
        <f t="shared" si="3150"/>
        <v>0</v>
      </c>
      <c r="YK1327" s="65">
        <f t="shared" si="3150"/>
        <v>0</v>
      </c>
      <c r="YL1327" s="65">
        <f t="shared" si="3150"/>
        <v>0</v>
      </c>
      <c r="YM1327" s="98" t="s">
        <v>216</v>
      </c>
      <c r="YN1327" s="98" t="s">
        <v>216</v>
      </c>
      <c r="YO1327" s="98" t="s">
        <v>216</v>
      </c>
      <c r="YP1327" s="98" t="s">
        <v>216</v>
      </c>
      <c r="YQ1327" s="98" t="s">
        <v>216</v>
      </c>
      <c r="YR1327" s="98" t="s">
        <v>216</v>
      </c>
      <c r="YS1327" s="98" t="s">
        <v>216</v>
      </c>
      <c r="YT1327" s="98" t="s">
        <v>216</v>
      </c>
      <c r="YU1327" s="98" t="s">
        <v>216</v>
      </c>
      <c r="YV1327" s="98" t="s">
        <v>216</v>
      </c>
      <c r="YW1327" s="98" t="s">
        <v>216</v>
      </c>
      <c r="YX1327" s="98" t="s">
        <v>216</v>
      </c>
      <c r="YY1327" s="98" t="s">
        <v>216</v>
      </c>
      <c r="YZ1327" s="98" t="s">
        <v>216</v>
      </c>
      <c r="ZA1327" s="98" t="s">
        <v>216</v>
      </c>
      <c r="ZB1327" s="65">
        <f t="shared" ref="ZB1327:ZG1327" si="3151">ZB1316</f>
        <v>5679500</v>
      </c>
      <c r="ZC1327" s="65">
        <f t="shared" si="3151"/>
        <v>5862699.9900000002</v>
      </c>
      <c r="ZD1327" s="65">
        <f t="shared" si="3151"/>
        <v>6097599.9900000002</v>
      </c>
      <c r="ZE1327" s="65">
        <f t="shared" si="3151"/>
        <v>0</v>
      </c>
      <c r="ZF1327" s="65">
        <f t="shared" si="3151"/>
        <v>0</v>
      </c>
      <c r="ZG1327" s="65">
        <f t="shared" si="3151"/>
        <v>0</v>
      </c>
    </row>
    <row r="1328" spans="1:683" s="81" customFormat="1">
      <c r="A1328" s="78" t="s">
        <v>231</v>
      </c>
      <c r="B1328" s="267"/>
      <c r="C1328" s="77"/>
      <c r="D1328" s="78"/>
      <c r="E1328" s="79"/>
      <c r="F1328" s="80"/>
      <c r="G1328" s="80"/>
      <c r="H1328" s="80"/>
      <c r="I1328" s="80"/>
      <c r="J1328" s="80"/>
      <c r="K1328" s="80"/>
      <c r="L1328" s="80"/>
      <c r="M1328" s="80"/>
      <c r="N1328" s="80"/>
      <c r="O1328" s="80"/>
      <c r="P1328" s="80"/>
      <c r="Q1328" s="80"/>
      <c r="R1328" s="80"/>
      <c r="S1328" s="80"/>
      <c r="T1328" s="80"/>
      <c r="U1328" s="80"/>
      <c r="V1328" s="80"/>
      <c r="W1328" s="80"/>
      <c r="X1328" s="80"/>
      <c r="Y1328" s="80"/>
      <c r="Z1328" s="80"/>
      <c r="AA1328" s="80">
        <f>AA1330-AA1329-AA1327</f>
        <v>0</v>
      </c>
      <c r="AB1328" s="80">
        <f t="shared" ref="AB1328:AF1328" si="3152">AB1330-AB1329-AB1327</f>
        <v>0.01</v>
      </c>
      <c r="AC1328" s="80">
        <f t="shared" si="3152"/>
        <v>0.01</v>
      </c>
      <c r="AD1328" s="80">
        <f t="shared" si="3152"/>
        <v>0</v>
      </c>
      <c r="AE1328" s="80">
        <f t="shared" si="3152"/>
        <v>0</v>
      </c>
      <c r="AF1328" s="80">
        <f t="shared" si="3152"/>
        <v>0</v>
      </c>
      <c r="AG1328" s="80"/>
      <c r="AH1328" s="80"/>
      <c r="AI1328" s="80"/>
      <c r="AJ1328" s="80"/>
      <c r="AK1328" s="80"/>
      <c r="AL1328" s="80"/>
      <c r="AM1328" s="80"/>
      <c r="AN1328" s="80"/>
      <c r="AO1328" s="80"/>
      <c r="AP1328" s="80"/>
      <c r="AQ1328" s="80"/>
      <c r="AR1328" s="80"/>
      <c r="AS1328" s="80"/>
      <c r="AT1328" s="80"/>
      <c r="AU1328" s="80"/>
      <c r="AV1328" s="80">
        <f t="shared" ref="AV1328:BA1328" si="3153">AV1330-AV1329-AV1327</f>
        <v>0</v>
      </c>
      <c r="AW1328" s="80">
        <f t="shared" si="3153"/>
        <v>0</v>
      </c>
      <c r="AX1328" s="80">
        <f t="shared" si="3153"/>
        <v>0</v>
      </c>
      <c r="AY1328" s="80">
        <f t="shared" si="3153"/>
        <v>0</v>
      </c>
      <c r="AZ1328" s="80">
        <f t="shared" si="3153"/>
        <v>0</v>
      </c>
      <c r="BA1328" s="80">
        <f t="shared" si="3153"/>
        <v>0</v>
      </c>
      <c r="BB1328" s="80"/>
      <c r="BC1328" s="80"/>
      <c r="BD1328" s="80"/>
      <c r="BE1328" s="80"/>
      <c r="BF1328" s="80"/>
      <c r="BG1328" s="80"/>
      <c r="BH1328" s="80"/>
      <c r="BI1328" s="80"/>
      <c r="BJ1328" s="80"/>
      <c r="BK1328" s="80"/>
      <c r="BL1328" s="80"/>
      <c r="BM1328" s="80"/>
      <c r="BN1328" s="80"/>
      <c r="BO1328" s="80"/>
      <c r="BP1328" s="80"/>
      <c r="BQ1328" s="80">
        <f t="shared" ref="BQ1328:BV1328" si="3154">BQ1330-BQ1329-BQ1327</f>
        <v>0</v>
      </c>
      <c r="BR1328" s="80">
        <f t="shared" si="3154"/>
        <v>0</v>
      </c>
      <c r="BS1328" s="80">
        <f t="shared" si="3154"/>
        <v>0</v>
      </c>
      <c r="BT1328" s="80">
        <f t="shared" si="3154"/>
        <v>0</v>
      </c>
      <c r="BU1328" s="80">
        <f t="shared" si="3154"/>
        <v>0</v>
      </c>
      <c r="BV1328" s="80">
        <f t="shared" si="3154"/>
        <v>0</v>
      </c>
      <c r="BW1328" s="80"/>
      <c r="BX1328" s="80"/>
      <c r="BY1328" s="80"/>
      <c r="BZ1328" s="80"/>
      <c r="CA1328" s="80"/>
      <c r="CB1328" s="80"/>
      <c r="CC1328" s="80"/>
      <c r="CD1328" s="80"/>
      <c r="CE1328" s="80"/>
      <c r="CF1328" s="80"/>
      <c r="CG1328" s="80"/>
      <c r="CH1328" s="80"/>
      <c r="CI1328" s="80"/>
      <c r="CJ1328" s="80"/>
      <c r="CK1328" s="80"/>
      <c r="CL1328" s="80">
        <f t="shared" ref="CL1328:CQ1328" si="3155">CL1330-CL1329-CL1327</f>
        <v>0</v>
      </c>
      <c r="CM1328" s="80">
        <f t="shared" si="3155"/>
        <v>0</v>
      </c>
      <c r="CN1328" s="80">
        <f t="shared" si="3155"/>
        <v>0</v>
      </c>
      <c r="CO1328" s="80">
        <f t="shared" si="3155"/>
        <v>0</v>
      </c>
      <c r="CP1328" s="80">
        <f t="shared" si="3155"/>
        <v>0</v>
      </c>
      <c r="CQ1328" s="80">
        <f t="shared" si="3155"/>
        <v>0</v>
      </c>
      <c r="CR1328" s="80"/>
      <c r="CS1328" s="80"/>
      <c r="CT1328" s="80"/>
      <c r="CU1328" s="80"/>
      <c r="CV1328" s="80"/>
      <c r="CW1328" s="80"/>
      <c r="CX1328" s="80"/>
      <c r="CY1328" s="80"/>
      <c r="CZ1328" s="80"/>
      <c r="DA1328" s="80"/>
      <c r="DB1328" s="80"/>
      <c r="DC1328" s="80"/>
      <c r="DD1328" s="80"/>
      <c r="DE1328" s="80"/>
      <c r="DF1328" s="80"/>
      <c r="DG1328" s="80">
        <f t="shared" ref="DG1328:DL1328" si="3156">DG1330-DG1329-DG1327</f>
        <v>-0.01</v>
      </c>
      <c r="DH1328" s="80">
        <f t="shared" si="3156"/>
        <v>-0.01</v>
      </c>
      <c r="DI1328" s="80">
        <f t="shared" si="3156"/>
        <v>-0.01</v>
      </c>
      <c r="DJ1328" s="80">
        <f t="shared" si="3156"/>
        <v>0</v>
      </c>
      <c r="DK1328" s="80">
        <f t="shared" si="3156"/>
        <v>0</v>
      </c>
      <c r="DL1328" s="80">
        <f t="shared" si="3156"/>
        <v>0</v>
      </c>
      <c r="DM1328" s="80"/>
      <c r="DN1328" s="80"/>
      <c r="DO1328" s="80"/>
      <c r="DP1328" s="80"/>
      <c r="DQ1328" s="80"/>
      <c r="DR1328" s="80"/>
      <c r="DS1328" s="80"/>
      <c r="DT1328" s="80"/>
      <c r="DU1328" s="80"/>
      <c r="DV1328" s="80"/>
      <c r="DW1328" s="80"/>
      <c r="DX1328" s="80"/>
      <c r="DY1328" s="80"/>
      <c r="DZ1328" s="80"/>
      <c r="EA1328" s="80"/>
      <c r="EB1328" s="80">
        <f t="shared" ref="EB1328:EG1328" si="3157">EB1330-EB1329-EB1327</f>
        <v>0</v>
      </c>
      <c r="EC1328" s="80">
        <f t="shared" si="3157"/>
        <v>0</v>
      </c>
      <c r="ED1328" s="80">
        <f t="shared" si="3157"/>
        <v>0</v>
      </c>
      <c r="EE1328" s="80">
        <f t="shared" si="3157"/>
        <v>0</v>
      </c>
      <c r="EF1328" s="80">
        <f t="shared" si="3157"/>
        <v>0</v>
      </c>
      <c r="EG1328" s="80">
        <f t="shared" si="3157"/>
        <v>0</v>
      </c>
      <c r="EH1328" s="80"/>
      <c r="EI1328" s="80"/>
      <c r="EJ1328" s="80"/>
      <c r="EK1328" s="80"/>
      <c r="EL1328" s="80"/>
      <c r="EM1328" s="80"/>
      <c r="EN1328" s="80"/>
      <c r="EO1328" s="80"/>
      <c r="EP1328" s="80"/>
      <c r="EQ1328" s="80"/>
      <c r="ER1328" s="80"/>
      <c r="ES1328" s="80"/>
      <c r="ET1328" s="80"/>
      <c r="EU1328" s="80"/>
      <c r="EV1328" s="80"/>
      <c r="EW1328" s="80">
        <f t="shared" ref="EW1328:FB1328" si="3158">EW1330-EW1329-EW1327</f>
        <v>0</v>
      </c>
      <c r="EX1328" s="80">
        <f t="shared" si="3158"/>
        <v>0</v>
      </c>
      <c r="EY1328" s="80">
        <f t="shared" si="3158"/>
        <v>0</v>
      </c>
      <c r="EZ1328" s="80">
        <f t="shared" si="3158"/>
        <v>0</v>
      </c>
      <c r="FA1328" s="80">
        <f t="shared" si="3158"/>
        <v>0</v>
      </c>
      <c r="FB1328" s="80">
        <f t="shared" si="3158"/>
        <v>0</v>
      </c>
      <c r="FC1328" s="80"/>
      <c r="FD1328" s="80"/>
      <c r="FE1328" s="80"/>
      <c r="FF1328" s="80"/>
      <c r="FG1328" s="80"/>
      <c r="FH1328" s="80"/>
      <c r="FI1328" s="80"/>
      <c r="FJ1328" s="80"/>
      <c r="FK1328" s="80"/>
      <c r="FL1328" s="80"/>
      <c r="FM1328" s="80"/>
      <c r="FN1328" s="80"/>
      <c r="FO1328" s="80"/>
      <c r="FP1328" s="80"/>
      <c r="FQ1328" s="80"/>
      <c r="FR1328" s="80">
        <f t="shared" ref="FR1328:FW1328" si="3159">FR1330-FR1329-FR1327</f>
        <v>-0.01</v>
      </c>
      <c r="FS1328" s="80">
        <f t="shared" si="3159"/>
        <v>0.01</v>
      </c>
      <c r="FT1328" s="80">
        <f t="shared" si="3159"/>
        <v>0</v>
      </c>
      <c r="FU1328" s="80">
        <f t="shared" si="3159"/>
        <v>0</v>
      </c>
      <c r="FV1328" s="80">
        <f t="shared" si="3159"/>
        <v>0</v>
      </c>
      <c r="FW1328" s="80">
        <f t="shared" si="3159"/>
        <v>0</v>
      </c>
      <c r="FX1328" s="80"/>
      <c r="FY1328" s="80"/>
      <c r="FZ1328" s="80"/>
      <c r="GA1328" s="80"/>
      <c r="GB1328" s="80"/>
      <c r="GC1328" s="80"/>
      <c r="GD1328" s="80"/>
      <c r="GE1328" s="80"/>
      <c r="GF1328" s="80"/>
      <c r="GG1328" s="80"/>
      <c r="GH1328" s="80"/>
      <c r="GI1328" s="80"/>
      <c r="GJ1328" s="80"/>
      <c r="GK1328" s="80"/>
      <c r="GL1328" s="80"/>
      <c r="GM1328" s="80">
        <f t="shared" ref="GM1328:GR1328" si="3160">GM1330-GM1329-GM1327</f>
        <v>0</v>
      </c>
      <c r="GN1328" s="80">
        <f t="shared" si="3160"/>
        <v>0.01</v>
      </c>
      <c r="GO1328" s="80">
        <f t="shared" si="3160"/>
        <v>0</v>
      </c>
      <c r="GP1328" s="80">
        <f t="shared" si="3160"/>
        <v>0</v>
      </c>
      <c r="GQ1328" s="80">
        <f t="shared" si="3160"/>
        <v>0</v>
      </c>
      <c r="GR1328" s="80">
        <f t="shared" si="3160"/>
        <v>0</v>
      </c>
      <c r="GS1328" s="80"/>
      <c r="GT1328" s="80"/>
      <c r="GU1328" s="80"/>
      <c r="GV1328" s="80"/>
      <c r="GW1328" s="80"/>
      <c r="GX1328" s="80"/>
      <c r="GY1328" s="80"/>
      <c r="GZ1328" s="80"/>
      <c r="HA1328" s="80"/>
      <c r="HB1328" s="80"/>
      <c r="HC1328" s="80"/>
      <c r="HD1328" s="80"/>
      <c r="HE1328" s="80"/>
      <c r="HF1328" s="80"/>
      <c r="HG1328" s="80"/>
      <c r="HH1328" s="80">
        <f t="shared" ref="HH1328:HM1328" si="3161">HH1330-HH1329-HH1327</f>
        <v>0</v>
      </c>
      <c r="HI1328" s="80">
        <f t="shared" si="3161"/>
        <v>0</v>
      </c>
      <c r="HJ1328" s="80">
        <f t="shared" si="3161"/>
        <v>0</v>
      </c>
      <c r="HK1328" s="80">
        <f t="shared" si="3161"/>
        <v>0</v>
      </c>
      <c r="HL1328" s="80">
        <f t="shared" si="3161"/>
        <v>0</v>
      </c>
      <c r="HM1328" s="80">
        <f t="shared" si="3161"/>
        <v>0</v>
      </c>
      <c r="HN1328" s="80"/>
      <c r="HO1328" s="80"/>
      <c r="HP1328" s="80"/>
      <c r="HQ1328" s="80"/>
      <c r="HR1328" s="80"/>
      <c r="HS1328" s="80"/>
      <c r="HT1328" s="80"/>
      <c r="HU1328" s="80"/>
      <c r="HV1328" s="80"/>
      <c r="HW1328" s="80"/>
      <c r="HX1328" s="80"/>
      <c r="HY1328" s="80"/>
      <c r="HZ1328" s="80"/>
      <c r="IA1328" s="80"/>
      <c r="IB1328" s="80"/>
      <c r="IC1328" s="80">
        <f t="shared" ref="IC1328:IH1328" si="3162">IC1330-IC1329-IC1327</f>
        <v>0</v>
      </c>
      <c r="ID1328" s="80">
        <f t="shared" si="3162"/>
        <v>0</v>
      </c>
      <c r="IE1328" s="80">
        <f t="shared" si="3162"/>
        <v>0</v>
      </c>
      <c r="IF1328" s="80">
        <f t="shared" si="3162"/>
        <v>0</v>
      </c>
      <c r="IG1328" s="80">
        <f t="shared" si="3162"/>
        <v>0</v>
      </c>
      <c r="IH1328" s="80">
        <f t="shared" si="3162"/>
        <v>0</v>
      </c>
      <c r="II1328" s="80"/>
      <c r="IJ1328" s="80"/>
      <c r="IK1328" s="80"/>
      <c r="IL1328" s="80"/>
      <c r="IM1328" s="80"/>
      <c r="IN1328" s="80"/>
      <c r="IO1328" s="80"/>
      <c r="IP1328" s="80"/>
      <c r="IQ1328" s="80"/>
      <c r="IR1328" s="80"/>
      <c r="IS1328" s="80"/>
      <c r="IT1328" s="80"/>
      <c r="IU1328" s="80"/>
      <c r="IV1328" s="80"/>
      <c r="IW1328" s="80"/>
      <c r="IX1328" s="80">
        <f t="shared" ref="IX1328:JC1328" si="3163">IX1330-IX1329-IX1327</f>
        <v>0</v>
      </c>
      <c r="IY1328" s="80">
        <f t="shared" si="3163"/>
        <v>0</v>
      </c>
      <c r="IZ1328" s="80">
        <f t="shared" si="3163"/>
        <v>0</v>
      </c>
      <c r="JA1328" s="80">
        <f t="shared" si="3163"/>
        <v>0</v>
      </c>
      <c r="JB1328" s="80">
        <f t="shared" si="3163"/>
        <v>0</v>
      </c>
      <c r="JC1328" s="80">
        <f t="shared" si="3163"/>
        <v>0</v>
      </c>
      <c r="JD1328" s="80"/>
      <c r="JE1328" s="80"/>
      <c r="JF1328" s="80"/>
      <c r="JG1328" s="80"/>
      <c r="JH1328" s="80"/>
      <c r="JI1328" s="80"/>
      <c r="JJ1328" s="80"/>
      <c r="JK1328" s="80"/>
      <c r="JL1328" s="80"/>
      <c r="JM1328" s="80"/>
      <c r="JN1328" s="80"/>
      <c r="JO1328" s="80"/>
      <c r="JP1328" s="80"/>
      <c r="JQ1328" s="80"/>
      <c r="JR1328" s="80"/>
      <c r="JS1328" s="80">
        <f t="shared" ref="JS1328:JX1328" si="3164">JS1330-JS1329-JS1327</f>
        <v>0</v>
      </c>
      <c r="JT1328" s="80">
        <f t="shared" si="3164"/>
        <v>0</v>
      </c>
      <c r="JU1328" s="80">
        <f t="shared" si="3164"/>
        <v>0</v>
      </c>
      <c r="JV1328" s="80">
        <f t="shared" si="3164"/>
        <v>0</v>
      </c>
      <c r="JW1328" s="80">
        <f t="shared" si="3164"/>
        <v>0</v>
      </c>
      <c r="JX1328" s="80">
        <f t="shared" si="3164"/>
        <v>0</v>
      </c>
      <c r="JY1328" s="80"/>
      <c r="JZ1328" s="80"/>
      <c r="KA1328" s="80"/>
      <c r="KB1328" s="80"/>
      <c r="KC1328" s="80"/>
      <c r="KD1328" s="80"/>
      <c r="KE1328" s="80"/>
      <c r="KF1328" s="80"/>
      <c r="KG1328" s="80"/>
      <c r="KH1328" s="80"/>
      <c r="KI1328" s="80"/>
      <c r="KJ1328" s="80"/>
      <c r="KK1328" s="80"/>
      <c r="KL1328" s="80"/>
      <c r="KM1328" s="80"/>
      <c r="KN1328" s="80">
        <f t="shared" ref="KN1328:KS1328" si="3165">KN1330-KN1329-KN1327</f>
        <v>0</v>
      </c>
      <c r="KO1328" s="80">
        <f t="shared" si="3165"/>
        <v>0</v>
      </c>
      <c r="KP1328" s="80">
        <f t="shared" si="3165"/>
        <v>0</v>
      </c>
      <c r="KQ1328" s="80">
        <f t="shared" si="3165"/>
        <v>0</v>
      </c>
      <c r="KR1328" s="80">
        <f t="shared" si="3165"/>
        <v>0</v>
      </c>
      <c r="KS1328" s="80">
        <f t="shared" si="3165"/>
        <v>0</v>
      </c>
      <c r="KT1328" s="80"/>
      <c r="KU1328" s="80"/>
      <c r="KV1328" s="80"/>
      <c r="KW1328" s="80"/>
      <c r="KX1328" s="80"/>
      <c r="KY1328" s="80"/>
      <c r="KZ1328" s="80"/>
      <c r="LA1328" s="80"/>
      <c r="LB1328" s="80"/>
      <c r="LC1328" s="80"/>
      <c r="LD1328" s="80"/>
      <c r="LE1328" s="80"/>
      <c r="LF1328" s="80"/>
      <c r="LG1328" s="80"/>
      <c r="LH1328" s="80"/>
      <c r="LI1328" s="80">
        <f t="shared" ref="LI1328:LN1328" si="3166">LI1330-LI1329-LI1327</f>
        <v>0</v>
      </c>
      <c r="LJ1328" s="80">
        <f t="shared" si="3166"/>
        <v>0</v>
      </c>
      <c r="LK1328" s="80">
        <f t="shared" si="3166"/>
        <v>0</v>
      </c>
      <c r="LL1328" s="80">
        <f t="shared" si="3166"/>
        <v>0</v>
      </c>
      <c r="LM1328" s="80">
        <f t="shared" si="3166"/>
        <v>0</v>
      </c>
      <c r="LN1328" s="80">
        <f t="shared" si="3166"/>
        <v>0</v>
      </c>
      <c r="LO1328" s="80"/>
      <c r="LP1328" s="80"/>
      <c r="LQ1328" s="80"/>
      <c r="LR1328" s="80"/>
      <c r="LS1328" s="80"/>
      <c r="LT1328" s="80"/>
      <c r="LU1328" s="80"/>
      <c r="LV1328" s="80"/>
      <c r="LW1328" s="80"/>
      <c r="LX1328" s="80"/>
      <c r="LY1328" s="80"/>
      <c r="LZ1328" s="80"/>
      <c r="MA1328" s="80"/>
      <c r="MB1328" s="80"/>
      <c r="MC1328" s="80"/>
      <c r="MD1328" s="80">
        <f t="shared" ref="MD1328:MI1328" si="3167">MD1330-MD1329-MD1327</f>
        <v>0</v>
      </c>
      <c r="ME1328" s="80">
        <f t="shared" si="3167"/>
        <v>0</v>
      </c>
      <c r="MF1328" s="80">
        <f t="shared" si="3167"/>
        <v>0</v>
      </c>
      <c r="MG1328" s="80">
        <f t="shared" si="3167"/>
        <v>0</v>
      </c>
      <c r="MH1328" s="80">
        <f t="shared" si="3167"/>
        <v>0</v>
      </c>
      <c r="MI1328" s="80">
        <f t="shared" si="3167"/>
        <v>0</v>
      </c>
      <c r="MJ1328" s="80"/>
      <c r="MK1328" s="80"/>
      <c r="ML1328" s="80"/>
      <c r="MM1328" s="80"/>
      <c r="MN1328" s="80"/>
      <c r="MO1328" s="80"/>
      <c r="MP1328" s="80"/>
      <c r="MQ1328" s="80"/>
      <c r="MR1328" s="80"/>
      <c r="MS1328" s="80"/>
      <c r="MT1328" s="80"/>
      <c r="MU1328" s="80"/>
      <c r="MV1328" s="80"/>
      <c r="MW1328" s="80"/>
      <c r="MX1328" s="80"/>
      <c r="MY1328" s="80">
        <f t="shared" ref="MY1328:ND1328" si="3168">MY1330-MY1329-MY1327</f>
        <v>0</v>
      </c>
      <c r="MZ1328" s="80">
        <f t="shared" si="3168"/>
        <v>0</v>
      </c>
      <c r="NA1328" s="80">
        <f t="shared" si="3168"/>
        <v>0</v>
      </c>
      <c r="NB1328" s="80">
        <f t="shared" si="3168"/>
        <v>0</v>
      </c>
      <c r="NC1328" s="80">
        <f t="shared" si="3168"/>
        <v>0</v>
      </c>
      <c r="ND1328" s="80">
        <f t="shared" si="3168"/>
        <v>0</v>
      </c>
      <c r="NE1328" s="80"/>
      <c r="NF1328" s="80"/>
      <c r="NG1328" s="80"/>
      <c r="NH1328" s="80"/>
      <c r="NI1328" s="80"/>
      <c r="NJ1328" s="80"/>
      <c r="NK1328" s="80"/>
      <c r="NL1328" s="80"/>
      <c r="NM1328" s="80"/>
      <c r="NN1328" s="80"/>
      <c r="NO1328" s="80"/>
      <c r="NP1328" s="80"/>
      <c r="NQ1328" s="80"/>
      <c r="NR1328" s="80"/>
      <c r="NS1328" s="80"/>
      <c r="NT1328" s="80">
        <f t="shared" ref="NT1328:NY1328" si="3169">NT1330-NT1329-NT1327</f>
        <v>0</v>
      </c>
      <c r="NU1328" s="80">
        <f t="shared" si="3169"/>
        <v>0</v>
      </c>
      <c r="NV1328" s="80">
        <f t="shared" si="3169"/>
        <v>0</v>
      </c>
      <c r="NW1328" s="80">
        <f t="shared" si="3169"/>
        <v>0</v>
      </c>
      <c r="NX1328" s="80">
        <f t="shared" si="3169"/>
        <v>0</v>
      </c>
      <c r="NY1328" s="80">
        <f t="shared" si="3169"/>
        <v>0</v>
      </c>
      <c r="NZ1328" s="80"/>
      <c r="OA1328" s="80"/>
      <c r="OB1328" s="80"/>
      <c r="OC1328" s="80"/>
      <c r="OD1328" s="80"/>
      <c r="OE1328" s="80"/>
      <c r="OF1328" s="80"/>
      <c r="OG1328" s="80"/>
      <c r="OH1328" s="80"/>
      <c r="OI1328" s="80"/>
      <c r="OJ1328" s="80"/>
      <c r="OK1328" s="80"/>
      <c r="OL1328" s="80"/>
      <c r="OM1328" s="80"/>
      <c r="ON1328" s="80"/>
      <c r="OO1328" s="80">
        <f t="shared" ref="OO1328:OT1328" si="3170">OO1330-OO1329-OO1327</f>
        <v>0</v>
      </c>
      <c r="OP1328" s="80">
        <f t="shared" si="3170"/>
        <v>0</v>
      </c>
      <c r="OQ1328" s="80">
        <f t="shared" si="3170"/>
        <v>0.01</v>
      </c>
      <c r="OR1328" s="80">
        <f t="shared" si="3170"/>
        <v>0</v>
      </c>
      <c r="OS1328" s="80">
        <f t="shared" si="3170"/>
        <v>0</v>
      </c>
      <c r="OT1328" s="80">
        <f t="shared" si="3170"/>
        <v>0</v>
      </c>
      <c r="OU1328" s="80"/>
      <c r="OV1328" s="80"/>
      <c r="OW1328" s="80"/>
      <c r="OX1328" s="80"/>
      <c r="OY1328" s="80"/>
      <c r="OZ1328" s="80"/>
      <c r="PA1328" s="80"/>
      <c r="PB1328" s="80"/>
      <c r="PC1328" s="80"/>
      <c r="PD1328" s="80"/>
      <c r="PE1328" s="80"/>
      <c r="PF1328" s="80"/>
      <c r="PG1328" s="80"/>
      <c r="PH1328" s="80"/>
      <c r="PI1328" s="80"/>
      <c r="PJ1328" s="80">
        <f t="shared" ref="PJ1328:PO1328" si="3171">PJ1330-PJ1329-PJ1327</f>
        <v>0</v>
      </c>
      <c r="PK1328" s="80">
        <f t="shared" si="3171"/>
        <v>0</v>
      </c>
      <c r="PL1328" s="80">
        <f t="shared" si="3171"/>
        <v>0</v>
      </c>
      <c r="PM1328" s="80">
        <f t="shared" si="3171"/>
        <v>0</v>
      </c>
      <c r="PN1328" s="80">
        <f t="shared" si="3171"/>
        <v>0</v>
      </c>
      <c r="PO1328" s="80">
        <f t="shared" si="3171"/>
        <v>0</v>
      </c>
      <c r="PP1328" s="80"/>
      <c r="PQ1328" s="80"/>
      <c r="PR1328" s="80"/>
      <c r="PS1328" s="80"/>
      <c r="PT1328" s="80"/>
      <c r="PU1328" s="80"/>
      <c r="PV1328" s="80"/>
      <c r="PW1328" s="80"/>
      <c r="PX1328" s="80"/>
      <c r="PY1328" s="80"/>
      <c r="PZ1328" s="80"/>
      <c r="QA1328" s="80"/>
      <c r="QB1328" s="80"/>
      <c r="QC1328" s="80"/>
      <c r="QD1328" s="80"/>
      <c r="QE1328" s="80">
        <f t="shared" ref="QE1328:QJ1328" si="3172">QE1330-QE1329-QE1327</f>
        <v>0</v>
      </c>
      <c r="QF1328" s="80">
        <f t="shared" si="3172"/>
        <v>0</v>
      </c>
      <c r="QG1328" s="80">
        <f t="shared" si="3172"/>
        <v>0.01</v>
      </c>
      <c r="QH1328" s="80">
        <f t="shared" si="3172"/>
        <v>0</v>
      </c>
      <c r="QI1328" s="80">
        <f t="shared" si="3172"/>
        <v>0</v>
      </c>
      <c r="QJ1328" s="80">
        <f t="shared" si="3172"/>
        <v>0</v>
      </c>
      <c r="QK1328" s="80"/>
      <c r="QL1328" s="80"/>
      <c r="QM1328" s="80"/>
      <c r="QN1328" s="80"/>
      <c r="QO1328" s="80"/>
      <c r="QP1328" s="80"/>
      <c r="QQ1328" s="80"/>
      <c r="QR1328" s="80"/>
      <c r="QS1328" s="80"/>
      <c r="QT1328" s="80"/>
      <c r="QU1328" s="80"/>
      <c r="QV1328" s="80"/>
      <c r="QW1328" s="80"/>
      <c r="QX1328" s="80"/>
      <c r="QY1328" s="80"/>
      <c r="QZ1328" s="80">
        <f t="shared" ref="QZ1328:RE1328" si="3173">QZ1330-QZ1329-QZ1327</f>
        <v>0</v>
      </c>
      <c r="RA1328" s="80">
        <f t="shared" si="3173"/>
        <v>0</v>
      </c>
      <c r="RB1328" s="80">
        <f t="shared" si="3173"/>
        <v>0</v>
      </c>
      <c r="RC1328" s="80">
        <f t="shared" si="3173"/>
        <v>0</v>
      </c>
      <c r="RD1328" s="80">
        <f t="shared" si="3173"/>
        <v>0</v>
      </c>
      <c r="RE1328" s="80">
        <f t="shared" si="3173"/>
        <v>0</v>
      </c>
      <c r="RF1328" s="80"/>
      <c r="RG1328" s="80"/>
      <c r="RH1328" s="80"/>
      <c r="RI1328" s="80"/>
      <c r="RJ1328" s="80"/>
      <c r="RK1328" s="80"/>
      <c r="RL1328" s="80"/>
      <c r="RM1328" s="80"/>
      <c r="RN1328" s="80"/>
      <c r="RO1328" s="80"/>
      <c r="RP1328" s="80"/>
      <c r="RQ1328" s="80"/>
      <c r="RR1328" s="80"/>
      <c r="RS1328" s="80"/>
      <c r="RT1328" s="80"/>
      <c r="RU1328" s="80">
        <f t="shared" ref="RU1328:RZ1328" si="3174">RU1330-RU1329-RU1327</f>
        <v>0.01</v>
      </c>
      <c r="RV1328" s="80">
        <f t="shared" si="3174"/>
        <v>0</v>
      </c>
      <c r="RW1328" s="80">
        <f t="shared" si="3174"/>
        <v>0</v>
      </c>
      <c r="RX1328" s="80">
        <f t="shared" si="3174"/>
        <v>0</v>
      </c>
      <c r="RY1328" s="80">
        <f t="shared" si="3174"/>
        <v>0</v>
      </c>
      <c r="RZ1328" s="80">
        <f t="shared" si="3174"/>
        <v>0</v>
      </c>
      <c r="SA1328" s="80"/>
      <c r="SB1328" s="80"/>
      <c r="SC1328" s="80"/>
      <c r="SD1328" s="80"/>
      <c r="SE1328" s="80"/>
      <c r="SF1328" s="80"/>
      <c r="SG1328" s="80"/>
      <c r="SH1328" s="80"/>
      <c r="SI1328" s="80"/>
      <c r="SJ1328" s="80"/>
      <c r="SK1328" s="80"/>
      <c r="SL1328" s="80"/>
      <c r="SM1328" s="80"/>
      <c r="SN1328" s="80"/>
      <c r="SO1328" s="80"/>
      <c r="SP1328" s="80">
        <f t="shared" ref="SP1328:SU1328" si="3175">SP1330-SP1329-SP1327</f>
        <v>0</v>
      </c>
      <c r="SQ1328" s="80">
        <f t="shared" si="3175"/>
        <v>0</v>
      </c>
      <c r="SR1328" s="80">
        <f t="shared" si="3175"/>
        <v>0</v>
      </c>
      <c r="SS1328" s="80">
        <f t="shared" si="3175"/>
        <v>0</v>
      </c>
      <c r="ST1328" s="80">
        <f t="shared" si="3175"/>
        <v>0</v>
      </c>
      <c r="SU1328" s="80">
        <f t="shared" si="3175"/>
        <v>0</v>
      </c>
      <c r="SV1328" s="80"/>
      <c r="SW1328" s="80"/>
      <c r="SX1328" s="80"/>
      <c r="SY1328" s="80"/>
      <c r="SZ1328" s="80"/>
      <c r="TA1328" s="80"/>
      <c r="TB1328" s="80"/>
      <c r="TC1328" s="80"/>
      <c r="TD1328" s="80"/>
      <c r="TE1328" s="80"/>
      <c r="TF1328" s="80"/>
      <c r="TG1328" s="80"/>
      <c r="TH1328" s="80"/>
      <c r="TI1328" s="80"/>
      <c r="TJ1328" s="80"/>
      <c r="TK1328" s="80">
        <f t="shared" ref="TK1328:TP1328" si="3176">TK1330-TK1329-TK1327</f>
        <v>0</v>
      </c>
      <c r="TL1328" s="80">
        <f t="shared" si="3176"/>
        <v>0</v>
      </c>
      <c r="TM1328" s="80">
        <f t="shared" si="3176"/>
        <v>0</v>
      </c>
      <c r="TN1328" s="80">
        <f t="shared" si="3176"/>
        <v>0</v>
      </c>
      <c r="TO1328" s="80">
        <f t="shared" si="3176"/>
        <v>0</v>
      </c>
      <c r="TP1328" s="80">
        <f t="shared" si="3176"/>
        <v>0</v>
      </c>
      <c r="TQ1328" s="80"/>
      <c r="TR1328" s="80"/>
      <c r="TS1328" s="80"/>
      <c r="TT1328" s="80"/>
      <c r="TU1328" s="80"/>
      <c r="TV1328" s="80"/>
      <c r="TW1328" s="80"/>
      <c r="TX1328" s="80"/>
      <c r="TY1328" s="80"/>
      <c r="TZ1328" s="80"/>
      <c r="UA1328" s="80"/>
      <c r="UB1328" s="80"/>
      <c r="UC1328" s="80"/>
      <c r="UD1328" s="80"/>
      <c r="UE1328" s="80"/>
      <c r="UF1328" s="80">
        <f t="shared" ref="UF1328:UK1328" si="3177">UF1330-UF1329-UF1327</f>
        <v>0</v>
      </c>
      <c r="UG1328" s="80">
        <f t="shared" si="3177"/>
        <v>0</v>
      </c>
      <c r="UH1328" s="80">
        <f t="shared" si="3177"/>
        <v>0</v>
      </c>
      <c r="UI1328" s="80">
        <f t="shared" si="3177"/>
        <v>0</v>
      </c>
      <c r="UJ1328" s="80">
        <f t="shared" si="3177"/>
        <v>0</v>
      </c>
      <c r="UK1328" s="80">
        <f t="shared" si="3177"/>
        <v>0</v>
      </c>
      <c r="UL1328" s="80"/>
      <c r="UM1328" s="80"/>
      <c r="UN1328" s="80"/>
      <c r="UO1328" s="80"/>
      <c r="UP1328" s="80"/>
      <c r="UQ1328" s="80"/>
      <c r="UR1328" s="80"/>
      <c r="US1328" s="80"/>
      <c r="UT1328" s="80"/>
      <c r="UU1328" s="80"/>
      <c r="UV1328" s="80"/>
      <c r="UW1328" s="80"/>
      <c r="UX1328" s="80"/>
      <c r="UY1328" s="80"/>
      <c r="UZ1328" s="80"/>
      <c r="VA1328" s="80">
        <f t="shared" ref="VA1328:VF1328" si="3178">VA1330-VA1329-VA1327</f>
        <v>0.01</v>
      </c>
      <c r="VB1328" s="80">
        <f t="shared" si="3178"/>
        <v>0</v>
      </c>
      <c r="VC1328" s="80">
        <f t="shared" si="3178"/>
        <v>0</v>
      </c>
      <c r="VD1328" s="80">
        <f t="shared" si="3178"/>
        <v>0</v>
      </c>
      <c r="VE1328" s="80">
        <f t="shared" si="3178"/>
        <v>0</v>
      </c>
      <c r="VF1328" s="80">
        <f t="shared" si="3178"/>
        <v>0</v>
      </c>
      <c r="VG1328" s="80"/>
      <c r="VH1328" s="80"/>
      <c r="VI1328" s="80"/>
      <c r="VJ1328" s="80"/>
      <c r="VK1328" s="80"/>
      <c r="VL1328" s="80"/>
      <c r="VM1328" s="80"/>
      <c r="VN1328" s="80"/>
      <c r="VO1328" s="80"/>
      <c r="VP1328" s="80"/>
      <c r="VQ1328" s="80"/>
      <c r="VR1328" s="80"/>
      <c r="VS1328" s="80"/>
      <c r="VT1328" s="80"/>
      <c r="VU1328" s="80"/>
      <c r="VV1328" s="80">
        <f t="shared" ref="VV1328:WA1328" si="3179">VV1330-VV1329-VV1327</f>
        <v>0</v>
      </c>
      <c r="VW1328" s="80">
        <f t="shared" si="3179"/>
        <v>0</v>
      </c>
      <c r="VX1328" s="80">
        <f t="shared" si="3179"/>
        <v>0</v>
      </c>
      <c r="VY1328" s="80">
        <f t="shared" si="3179"/>
        <v>0</v>
      </c>
      <c r="VZ1328" s="80">
        <f t="shared" si="3179"/>
        <v>0</v>
      </c>
      <c r="WA1328" s="80">
        <f t="shared" si="3179"/>
        <v>0</v>
      </c>
      <c r="WB1328" s="80"/>
      <c r="WC1328" s="80"/>
      <c r="WD1328" s="80"/>
      <c r="WE1328" s="80"/>
      <c r="WF1328" s="80"/>
      <c r="WG1328" s="80"/>
      <c r="WH1328" s="80"/>
      <c r="WI1328" s="80"/>
      <c r="WJ1328" s="80"/>
      <c r="WK1328" s="80"/>
      <c r="WL1328" s="80"/>
      <c r="WM1328" s="80"/>
      <c r="WN1328" s="80"/>
      <c r="WO1328" s="80"/>
      <c r="WP1328" s="80"/>
      <c r="WQ1328" s="80">
        <f t="shared" ref="WQ1328:WV1328" si="3180">WQ1330-WQ1329-WQ1327</f>
        <v>0</v>
      </c>
      <c r="WR1328" s="80">
        <f t="shared" si="3180"/>
        <v>0</v>
      </c>
      <c r="WS1328" s="80">
        <f t="shared" si="3180"/>
        <v>0</v>
      </c>
      <c r="WT1328" s="80">
        <f t="shared" si="3180"/>
        <v>0</v>
      </c>
      <c r="WU1328" s="80">
        <f t="shared" si="3180"/>
        <v>0</v>
      </c>
      <c r="WV1328" s="80">
        <f t="shared" si="3180"/>
        <v>0</v>
      </c>
      <c r="WW1328" s="80"/>
      <c r="WX1328" s="80"/>
      <c r="WY1328" s="80"/>
      <c r="WZ1328" s="80"/>
      <c r="XA1328" s="80"/>
      <c r="XB1328" s="80"/>
      <c r="XC1328" s="80"/>
      <c r="XD1328" s="80"/>
      <c r="XE1328" s="80"/>
      <c r="XF1328" s="80"/>
      <c r="XG1328" s="80"/>
      <c r="XH1328" s="80"/>
      <c r="XI1328" s="80"/>
      <c r="XJ1328" s="80"/>
      <c r="XK1328" s="80"/>
      <c r="XL1328" s="80">
        <f t="shared" ref="XL1328:XQ1328" si="3181">XL1330-XL1329-XL1327</f>
        <v>0</v>
      </c>
      <c r="XM1328" s="80">
        <f t="shared" si="3181"/>
        <v>0</v>
      </c>
      <c r="XN1328" s="80">
        <f t="shared" si="3181"/>
        <v>0</v>
      </c>
      <c r="XO1328" s="80">
        <f t="shared" si="3181"/>
        <v>0</v>
      </c>
      <c r="XP1328" s="80">
        <f t="shared" si="3181"/>
        <v>0</v>
      </c>
      <c r="XQ1328" s="80">
        <f t="shared" si="3181"/>
        <v>0</v>
      </c>
      <c r="XR1328" s="80"/>
      <c r="XS1328" s="80"/>
      <c r="XT1328" s="80"/>
      <c r="XU1328" s="80"/>
      <c r="XV1328" s="80"/>
      <c r="XW1328" s="80"/>
      <c r="XX1328" s="80"/>
      <c r="XY1328" s="80"/>
      <c r="XZ1328" s="80"/>
      <c r="YA1328" s="80"/>
      <c r="YB1328" s="80"/>
      <c r="YC1328" s="80"/>
      <c r="YD1328" s="80"/>
      <c r="YE1328" s="80"/>
      <c r="YF1328" s="80"/>
      <c r="YG1328" s="80">
        <f t="shared" ref="YG1328:YL1328" si="3182">YG1330-YG1329-YG1327</f>
        <v>0</v>
      </c>
      <c r="YH1328" s="80">
        <f t="shared" si="3182"/>
        <v>0</v>
      </c>
      <c r="YI1328" s="80">
        <f t="shared" si="3182"/>
        <v>0</v>
      </c>
      <c r="YJ1328" s="80">
        <f t="shared" si="3182"/>
        <v>0</v>
      </c>
      <c r="YK1328" s="80">
        <f t="shared" si="3182"/>
        <v>0</v>
      </c>
      <c r="YL1328" s="80">
        <f t="shared" si="3182"/>
        <v>0</v>
      </c>
      <c r="YM1328" s="80"/>
      <c r="YN1328" s="80"/>
      <c r="YO1328" s="80"/>
      <c r="YP1328" s="80"/>
      <c r="YQ1328" s="80"/>
      <c r="YR1328" s="80"/>
      <c r="YS1328" s="80"/>
      <c r="YT1328" s="80"/>
      <c r="YU1328" s="80"/>
      <c r="YV1328" s="80"/>
      <c r="YW1328" s="80"/>
      <c r="YX1328" s="80"/>
      <c r="YY1328" s="80"/>
      <c r="YZ1328" s="80"/>
      <c r="ZA1328" s="80"/>
      <c r="ZB1328" s="80">
        <f t="shared" ref="ZB1328:ZG1330" si="3183">AA1328+AV1328+BQ1328+CL1328+DG1328+EB1328+EW1328+FR1328+GM1328+HH1328+IC1328+IX1328+JS1328+KN1328+LI1328+MD1328+MY1328+NT1328+OO1328+PJ1328+QE1328+QZ1328+RU1328+SP1328+TK1328+UF1328+VA1328+VV1328+WQ1328+XL1328+YG1328</f>
        <v>0</v>
      </c>
      <c r="ZC1328" s="80">
        <f t="shared" si="3183"/>
        <v>0.02</v>
      </c>
      <c r="ZD1328" s="80">
        <f t="shared" si="3183"/>
        <v>0.02</v>
      </c>
      <c r="ZE1328" s="80">
        <f t="shared" si="3183"/>
        <v>0</v>
      </c>
      <c r="ZF1328" s="80">
        <f t="shared" si="3183"/>
        <v>0</v>
      </c>
      <c r="ZG1328" s="80">
        <f t="shared" si="3183"/>
        <v>0</v>
      </c>
    </row>
    <row r="1329" spans="1:683" ht="51.75" customHeight="1">
      <c r="A1329" s="42" t="s">
        <v>232</v>
      </c>
      <c r="B1329" s="265"/>
      <c r="C1329" s="66" t="s">
        <v>239</v>
      </c>
      <c r="D1329" s="316"/>
      <c r="E1329" s="317"/>
      <c r="F1329" s="67"/>
      <c r="G1329" s="67"/>
      <c r="H1329" s="67"/>
      <c r="I1329" s="103"/>
      <c r="J1329" s="103"/>
      <c r="K1329" s="103"/>
      <c r="L1329" s="98" t="s">
        <v>216</v>
      </c>
      <c r="M1329" s="98" t="s">
        <v>216</v>
      </c>
      <c r="N1329" s="98" t="s">
        <v>216</v>
      </c>
      <c r="O1329" s="98" t="s">
        <v>216</v>
      </c>
      <c r="P1329" s="98" t="s">
        <v>216</v>
      </c>
      <c r="Q1329" s="98" t="s">
        <v>216</v>
      </c>
      <c r="R1329" s="98" t="s">
        <v>216</v>
      </c>
      <c r="S1329" s="98" t="s">
        <v>216</v>
      </c>
      <c r="T1329" s="98" t="s">
        <v>216</v>
      </c>
      <c r="U1329" s="98" t="s">
        <v>216</v>
      </c>
      <c r="V1329" s="98" t="s">
        <v>216</v>
      </c>
      <c r="W1329" s="98" t="s">
        <v>216</v>
      </c>
      <c r="X1329" s="98" t="s">
        <v>216</v>
      </c>
      <c r="Y1329" s="98" t="s">
        <v>216</v>
      </c>
      <c r="Z1329" s="98" t="s">
        <v>216</v>
      </c>
      <c r="AA1329" s="68"/>
      <c r="AB1329" s="68"/>
      <c r="AC1329" s="68"/>
      <c r="AD1329" s="68"/>
      <c r="AE1329" s="68"/>
      <c r="AF1329" s="68"/>
      <c r="AG1329" s="98" t="s">
        <v>216</v>
      </c>
      <c r="AH1329" s="98" t="s">
        <v>216</v>
      </c>
      <c r="AI1329" s="98" t="s">
        <v>216</v>
      </c>
      <c r="AJ1329" s="98" t="s">
        <v>216</v>
      </c>
      <c r="AK1329" s="98" t="s">
        <v>216</v>
      </c>
      <c r="AL1329" s="98" t="s">
        <v>216</v>
      </c>
      <c r="AM1329" s="98" t="s">
        <v>216</v>
      </c>
      <c r="AN1329" s="98" t="s">
        <v>216</v>
      </c>
      <c r="AO1329" s="98" t="s">
        <v>216</v>
      </c>
      <c r="AP1329" s="98" t="s">
        <v>216</v>
      </c>
      <c r="AQ1329" s="98" t="s">
        <v>216</v>
      </c>
      <c r="AR1329" s="98" t="s">
        <v>216</v>
      </c>
      <c r="AS1329" s="98" t="s">
        <v>216</v>
      </c>
      <c r="AT1329" s="98" t="s">
        <v>216</v>
      </c>
      <c r="AU1329" s="98" t="s">
        <v>216</v>
      </c>
      <c r="AV1329" s="68"/>
      <c r="AW1329" s="68"/>
      <c r="AX1329" s="68"/>
      <c r="AY1329" s="68"/>
      <c r="AZ1329" s="68"/>
      <c r="BA1329" s="68"/>
      <c r="BB1329" s="98" t="s">
        <v>216</v>
      </c>
      <c r="BC1329" s="98" t="s">
        <v>216</v>
      </c>
      <c r="BD1329" s="98" t="s">
        <v>216</v>
      </c>
      <c r="BE1329" s="98" t="s">
        <v>216</v>
      </c>
      <c r="BF1329" s="98" t="s">
        <v>216</v>
      </c>
      <c r="BG1329" s="98" t="s">
        <v>216</v>
      </c>
      <c r="BH1329" s="98" t="s">
        <v>216</v>
      </c>
      <c r="BI1329" s="98" t="s">
        <v>216</v>
      </c>
      <c r="BJ1329" s="98" t="s">
        <v>216</v>
      </c>
      <c r="BK1329" s="98" t="s">
        <v>216</v>
      </c>
      <c r="BL1329" s="98" t="s">
        <v>216</v>
      </c>
      <c r="BM1329" s="98" t="s">
        <v>216</v>
      </c>
      <c r="BN1329" s="98" t="s">
        <v>216</v>
      </c>
      <c r="BO1329" s="98" t="s">
        <v>216</v>
      </c>
      <c r="BP1329" s="98" t="s">
        <v>216</v>
      </c>
      <c r="BQ1329" s="68"/>
      <c r="BR1329" s="68"/>
      <c r="BS1329" s="68"/>
      <c r="BT1329" s="68"/>
      <c r="BU1329" s="68"/>
      <c r="BV1329" s="68"/>
      <c r="BW1329" s="98" t="s">
        <v>216</v>
      </c>
      <c r="BX1329" s="98" t="s">
        <v>216</v>
      </c>
      <c r="BY1329" s="98" t="s">
        <v>216</v>
      </c>
      <c r="BZ1329" s="98" t="s">
        <v>216</v>
      </c>
      <c r="CA1329" s="98" t="s">
        <v>216</v>
      </c>
      <c r="CB1329" s="98" t="s">
        <v>216</v>
      </c>
      <c r="CC1329" s="98" t="s">
        <v>216</v>
      </c>
      <c r="CD1329" s="98" t="s">
        <v>216</v>
      </c>
      <c r="CE1329" s="98" t="s">
        <v>216</v>
      </c>
      <c r="CF1329" s="98" t="s">
        <v>216</v>
      </c>
      <c r="CG1329" s="98" t="s">
        <v>216</v>
      </c>
      <c r="CH1329" s="98" t="s">
        <v>216</v>
      </c>
      <c r="CI1329" s="98" t="s">
        <v>216</v>
      </c>
      <c r="CJ1329" s="98" t="s">
        <v>216</v>
      </c>
      <c r="CK1329" s="98" t="s">
        <v>216</v>
      </c>
      <c r="CL1329" s="68"/>
      <c r="CM1329" s="68"/>
      <c r="CN1329" s="68"/>
      <c r="CO1329" s="68"/>
      <c r="CP1329" s="68"/>
      <c r="CQ1329" s="68"/>
      <c r="CR1329" s="98" t="s">
        <v>216</v>
      </c>
      <c r="CS1329" s="98" t="s">
        <v>216</v>
      </c>
      <c r="CT1329" s="98" t="s">
        <v>216</v>
      </c>
      <c r="CU1329" s="98" t="s">
        <v>216</v>
      </c>
      <c r="CV1329" s="98" t="s">
        <v>216</v>
      </c>
      <c r="CW1329" s="98" t="s">
        <v>216</v>
      </c>
      <c r="CX1329" s="98" t="s">
        <v>216</v>
      </c>
      <c r="CY1329" s="98" t="s">
        <v>216</v>
      </c>
      <c r="CZ1329" s="98" t="s">
        <v>216</v>
      </c>
      <c r="DA1329" s="98" t="s">
        <v>216</v>
      </c>
      <c r="DB1329" s="98" t="s">
        <v>216</v>
      </c>
      <c r="DC1329" s="98" t="s">
        <v>216</v>
      </c>
      <c r="DD1329" s="98" t="s">
        <v>216</v>
      </c>
      <c r="DE1329" s="98" t="s">
        <v>216</v>
      </c>
      <c r="DF1329" s="98" t="s">
        <v>216</v>
      </c>
      <c r="DG1329" s="68"/>
      <c r="DH1329" s="68"/>
      <c r="DI1329" s="68"/>
      <c r="DJ1329" s="68"/>
      <c r="DK1329" s="68"/>
      <c r="DL1329" s="68"/>
      <c r="DM1329" s="98" t="s">
        <v>216</v>
      </c>
      <c r="DN1329" s="98" t="s">
        <v>216</v>
      </c>
      <c r="DO1329" s="98" t="s">
        <v>216</v>
      </c>
      <c r="DP1329" s="98" t="s">
        <v>216</v>
      </c>
      <c r="DQ1329" s="98" t="s">
        <v>216</v>
      </c>
      <c r="DR1329" s="98" t="s">
        <v>216</v>
      </c>
      <c r="DS1329" s="98" t="s">
        <v>216</v>
      </c>
      <c r="DT1329" s="98" t="s">
        <v>216</v>
      </c>
      <c r="DU1329" s="98" t="s">
        <v>216</v>
      </c>
      <c r="DV1329" s="98" t="s">
        <v>216</v>
      </c>
      <c r="DW1329" s="98" t="s">
        <v>216</v>
      </c>
      <c r="DX1329" s="98" t="s">
        <v>216</v>
      </c>
      <c r="DY1329" s="98" t="s">
        <v>216</v>
      </c>
      <c r="DZ1329" s="98" t="s">
        <v>216</v>
      </c>
      <c r="EA1329" s="98" t="s">
        <v>216</v>
      </c>
      <c r="EB1329" s="68"/>
      <c r="EC1329" s="68"/>
      <c r="ED1329" s="68"/>
      <c r="EE1329" s="68"/>
      <c r="EF1329" s="68"/>
      <c r="EG1329" s="68"/>
      <c r="EH1329" s="98" t="s">
        <v>216</v>
      </c>
      <c r="EI1329" s="98" t="s">
        <v>216</v>
      </c>
      <c r="EJ1329" s="98" t="s">
        <v>216</v>
      </c>
      <c r="EK1329" s="98" t="s">
        <v>216</v>
      </c>
      <c r="EL1329" s="98" t="s">
        <v>216</v>
      </c>
      <c r="EM1329" s="98" t="s">
        <v>216</v>
      </c>
      <c r="EN1329" s="98" t="s">
        <v>216</v>
      </c>
      <c r="EO1329" s="98" t="s">
        <v>216</v>
      </c>
      <c r="EP1329" s="98" t="s">
        <v>216</v>
      </c>
      <c r="EQ1329" s="98" t="s">
        <v>216</v>
      </c>
      <c r="ER1329" s="98" t="s">
        <v>216</v>
      </c>
      <c r="ES1329" s="98" t="s">
        <v>216</v>
      </c>
      <c r="ET1329" s="98" t="s">
        <v>216</v>
      </c>
      <c r="EU1329" s="98" t="s">
        <v>216</v>
      </c>
      <c r="EV1329" s="98" t="s">
        <v>216</v>
      </c>
      <c r="EW1329" s="68"/>
      <c r="EX1329" s="68"/>
      <c r="EY1329" s="68"/>
      <c r="EZ1329" s="68"/>
      <c r="FA1329" s="68"/>
      <c r="FB1329" s="68"/>
      <c r="FC1329" s="98" t="s">
        <v>216</v>
      </c>
      <c r="FD1329" s="98" t="s">
        <v>216</v>
      </c>
      <c r="FE1329" s="98" t="s">
        <v>216</v>
      </c>
      <c r="FF1329" s="98" t="s">
        <v>216</v>
      </c>
      <c r="FG1329" s="98" t="s">
        <v>216</v>
      </c>
      <c r="FH1329" s="98" t="s">
        <v>216</v>
      </c>
      <c r="FI1329" s="98" t="s">
        <v>216</v>
      </c>
      <c r="FJ1329" s="98" t="s">
        <v>216</v>
      </c>
      <c r="FK1329" s="98" t="s">
        <v>216</v>
      </c>
      <c r="FL1329" s="98" t="s">
        <v>216</v>
      </c>
      <c r="FM1329" s="98" t="s">
        <v>216</v>
      </c>
      <c r="FN1329" s="98" t="s">
        <v>216</v>
      </c>
      <c r="FO1329" s="98" t="s">
        <v>216</v>
      </c>
      <c r="FP1329" s="98" t="s">
        <v>216</v>
      </c>
      <c r="FQ1329" s="98" t="s">
        <v>216</v>
      </c>
      <c r="FR1329" s="68"/>
      <c r="FS1329" s="68"/>
      <c r="FT1329" s="68"/>
      <c r="FU1329" s="68"/>
      <c r="FV1329" s="68"/>
      <c r="FW1329" s="68"/>
      <c r="FX1329" s="98" t="s">
        <v>216</v>
      </c>
      <c r="FY1329" s="98" t="s">
        <v>216</v>
      </c>
      <c r="FZ1329" s="98" t="s">
        <v>216</v>
      </c>
      <c r="GA1329" s="98" t="s">
        <v>216</v>
      </c>
      <c r="GB1329" s="98" t="s">
        <v>216</v>
      </c>
      <c r="GC1329" s="98" t="s">
        <v>216</v>
      </c>
      <c r="GD1329" s="98" t="s">
        <v>216</v>
      </c>
      <c r="GE1329" s="98" t="s">
        <v>216</v>
      </c>
      <c r="GF1329" s="98" t="s">
        <v>216</v>
      </c>
      <c r="GG1329" s="98" t="s">
        <v>216</v>
      </c>
      <c r="GH1329" s="98" t="s">
        <v>216</v>
      </c>
      <c r="GI1329" s="98" t="s">
        <v>216</v>
      </c>
      <c r="GJ1329" s="98" t="s">
        <v>216</v>
      </c>
      <c r="GK1329" s="98" t="s">
        <v>216</v>
      </c>
      <c r="GL1329" s="98" t="s">
        <v>216</v>
      </c>
      <c r="GM1329" s="68"/>
      <c r="GN1329" s="68"/>
      <c r="GO1329" s="68"/>
      <c r="GP1329" s="68"/>
      <c r="GQ1329" s="68"/>
      <c r="GR1329" s="68"/>
      <c r="GS1329" s="98" t="s">
        <v>216</v>
      </c>
      <c r="GT1329" s="98" t="s">
        <v>216</v>
      </c>
      <c r="GU1329" s="98" t="s">
        <v>216</v>
      </c>
      <c r="GV1329" s="98" t="s">
        <v>216</v>
      </c>
      <c r="GW1329" s="98" t="s">
        <v>216</v>
      </c>
      <c r="GX1329" s="98" t="s">
        <v>216</v>
      </c>
      <c r="GY1329" s="98" t="s">
        <v>216</v>
      </c>
      <c r="GZ1329" s="98" t="s">
        <v>216</v>
      </c>
      <c r="HA1329" s="98" t="s">
        <v>216</v>
      </c>
      <c r="HB1329" s="98" t="s">
        <v>216</v>
      </c>
      <c r="HC1329" s="98" t="s">
        <v>216</v>
      </c>
      <c r="HD1329" s="98" t="s">
        <v>216</v>
      </c>
      <c r="HE1329" s="98" t="s">
        <v>216</v>
      </c>
      <c r="HF1329" s="98" t="s">
        <v>216</v>
      </c>
      <c r="HG1329" s="98" t="s">
        <v>216</v>
      </c>
      <c r="HH1329" s="68"/>
      <c r="HI1329" s="68"/>
      <c r="HJ1329" s="68"/>
      <c r="HK1329" s="68"/>
      <c r="HL1329" s="68"/>
      <c r="HM1329" s="68"/>
      <c r="HN1329" s="98" t="s">
        <v>216</v>
      </c>
      <c r="HO1329" s="98" t="s">
        <v>216</v>
      </c>
      <c r="HP1329" s="98" t="s">
        <v>216</v>
      </c>
      <c r="HQ1329" s="98" t="s">
        <v>216</v>
      </c>
      <c r="HR1329" s="98" t="s">
        <v>216</v>
      </c>
      <c r="HS1329" s="98" t="s">
        <v>216</v>
      </c>
      <c r="HT1329" s="98" t="s">
        <v>216</v>
      </c>
      <c r="HU1329" s="98" t="s">
        <v>216</v>
      </c>
      <c r="HV1329" s="98" t="s">
        <v>216</v>
      </c>
      <c r="HW1329" s="98" t="s">
        <v>216</v>
      </c>
      <c r="HX1329" s="98" t="s">
        <v>216</v>
      </c>
      <c r="HY1329" s="98" t="s">
        <v>216</v>
      </c>
      <c r="HZ1329" s="98" t="s">
        <v>216</v>
      </c>
      <c r="IA1329" s="98" t="s">
        <v>216</v>
      </c>
      <c r="IB1329" s="98" t="s">
        <v>216</v>
      </c>
      <c r="IC1329" s="68"/>
      <c r="ID1329" s="68"/>
      <c r="IE1329" s="68"/>
      <c r="IF1329" s="68"/>
      <c r="IG1329" s="68"/>
      <c r="IH1329" s="68"/>
      <c r="II1329" s="98" t="s">
        <v>216</v>
      </c>
      <c r="IJ1329" s="98" t="s">
        <v>216</v>
      </c>
      <c r="IK1329" s="98" t="s">
        <v>216</v>
      </c>
      <c r="IL1329" s="98" t="s">
        <v>216</v>
      </c>
      <c r="IM1329" s="98" t="s">
        <v>216</v>
      </c>
      <c r="IN1329" s="98" t="s">
        <v>216</v>
      </c>
      <c r="IO1329" s="98" t="s">
        <v>216</v>
      </c>
      <c r="IP1329" s="98" t="s">
        <v>216</v>
      </c>
      <c r="IQ1329" s="98" t="s">
        <v>216</v>
      </c>
      <c r="IR1329" s="98" t="s">
        <v>216</v>
      </c>
      <c r="IS1329" s="98" t="s">
        <v>216</v>
      </c>
      <c r="IT1329" s="98" t="s">
        <v>216</v>
      </c>
      <c r="IU1329" s="98" t="s">
        <v>216</v>
      </c>
      <c r="IV1329" s="98" t="s">
        <v>216</v>
      </c>
      <c r="IW1329" s="98" t="s">
        <v>216</v>
      </c>
      <c r="IX1329" s="68"/>
      <c r="IY1329" s="68"/>
      <c r="IZ1329" s="68"/>
      <c r="JA1329" s="68"/>
      <c r="JB1329" s="68"/>
      <c r="JC1329" s="68"/>
      <c r="JD1329" s="98" t="s">
        <v>216</v>
      </c>
      <c r="JE1329" s="98" t="s">
        <v>216</v>
      </c>
      <c r="JF1329" s="98" t="s">
        <v>216</v>
      </c>
      <c r="JG1329" s="98" t="s">
        <v>216</v>
      </c>
      <c r="JH1329" s="98" t="s">
        <v>216</v>
      </c>
      <c r="JI1329" s="98" t="s">
        <v>216</v>
      </c>
      <c r="JJ1329" s="98" t="s">
        <v>216</v>
      </c>
      <c r="JK1329" s="98" t="s">
        <v>216</v>
      </c>
      <c r="JL1329" s="98" t="s">
        <v>216</v>
      </c>
      <c r="JM1329" s="98" t="s">
        <v>216</v>
      </c>
      <c r="JN1329" s="98" t="s">
        <v>216</v>
      </c>
      <c r="JO1329" s="98" t="s">
        <v>216</v>
      </c>
      <c r="JP1329" s="98" t="s">
        <v>216</v>
      </c>
      <c r="JQ1329" s="98" t="s">
        <v>216</v>
      </c>
      <c r="JR1329" s="98" t="s">
        <v>216</v>
      </c>
      <c r="JS1329" s="68"/>
      <c r="JT1329" s="68"/>
      <c r="JU1329" s="68"/>
      <c r="JV1329" s="68"/>
      <c r="JW1329" s="68"/>
      <c r="JX1329" s="68"/>
      <c r="JY1329" s="98" t="s">
        <v>216</v>
      </c>
      <c r="JZ1329" s="98" t="s">
        <v>216</v>
      </c>
      <c r="KA1329" s="98" t="s">
        <v>216</v>
      </c>
      <c r="KB1329" s="98" t="s">
        <v>216</v>
      </c>
      <c r="KC1329" s="98" t="s">
        <v>216</v>
      </c>
      <c r="KD1329" s="98" t="s">
        <v>216</v>
      </c>
      <c r="KE1329" s="98" t="s">
        <v>216</v>
      </c>
      <c r="KF1329" s="98" t="s">
        <v>216</v>
      </c>
      <c r="KG1329" s="98" t="s">
        <v>216</v>
      </c>
      <c r="KH1329" s="98" t="s">
        <v>216</v>
      </c>
      <c r="KI1329" s="98" t="s">
        <v>216</v>
      </c>
      <c r="KJ1329" s="98" t="s">
        <v>216</v>
      </c>
      <c r="KK1329" s="98" t="s">
        <v>216</v>
      </c>
      <c r="KL1329" s="98" t="s">
        <v>216</v>
      </c>
      <c r="KM1329" s="98" t="s">
        <v>216</v>
      </c>
      <c r="KN1329" s="68"/>
      <c r="KO1329" s="68"/>
      <c r="KP1329" s="68"/>
      <c r="KQ1329" s="68"/>
      <c r="KR1329" s="68"/>
      <c r="KS1329" s="68"/>
      <c r="KT1329" s="98" t="s">
        <v>216</v>
      </c>
      <c r="KU1329" s="98" t="s">
        <v>216</v>
      </c>
      <c r="KV1329" s="98" t="s">
        <v>216</v>
      </c>
      <c r="KW1329" s="98" t="s">
        <v>216</v>
      </c>
      <c r="KX1329" s="98" t="s">
        <v>216</v>
      </c>
      <c r="KY1329" s="98" t="s">
        <v>216</v>
      </c>
      <c r="KZ1329" s="98" t="s">
        <v>216</v>
      </c>
      <c r="LA1329" s="98" t="s">
        <v>216</v>
      </c>
      <c r="LB1329" s="98" t="s">
        <v>216</v>
      </c>
      <c r="LC1329" s="98" t="s">
        <v>216</v>
      </c>
      <c r="LD1329" s="98" t="s">
        <v>216</v>
      </c>
      <c r="LE1329" s="98" t="s">
        <v>216</v>
      </c>
      <c r="LF1329" s="98" t="s">
        <v>216</v>
      </c>
      <c r="LG1329" s="98" t="s">
        <v>216</v>
      </c>
      <c r="LH1329" s="98" t="s">
        <v>216</v>
      </c>
      <c r="LI1329" s="68"/>
      <c r="LJ1329" s="68"/>
      <c r="LK1329" s="68"/>
      <c r="LL1329" s="68"/>
      <c r="LM1329" s="68"/>
      <c r="LN1329" s="68"/>
      <c r="LO1329" s="98" t="s">
        <v>216</v>
      </c>
      <c r="LP1329" s="98" t="s">
        <v>216</v>
      </c>
      <c r="LQ1329" s="98" t="s">
        <v>216</v>
      </c>
      <c r="LR1329" s="98" t="s">
        <v>216</v>
      </c>
      <c r="LS1329" s="98" t="s">
        <v>216</v>
      </c>
      <c r="LT1329" s="98" t="s">
        <v>216</v>
      </c>
      <c r="LU1329" s="98" t="s">
        <v>216</v>
      </c>
      <c r="LV1329" s="98" t="s">
        <v>216</v>
      </c>
      <c r="LW1329" s="98" t="s">
        <v>216</v>
      </c>
      <c r="LX1329" s="98" t="s">
        <v>216</v>
      </c>
      <c r="LY1329" s="98" t="s">
        <v>216</v>
      </c>
      <c r="LZ1329" s="98" t="s">
        <v>216</v>
      </c>
      <c r="MA1329" s="98" t="s">
        <v>216</v>
      </c>
      <c r="MB1329" s="98" t="s">
        <v>216</v>
      </c>
      <c r="MC1329" s="98" t="s">
        <v>216</v>
      </c>
      <c r="MD1329" s="68"/>
      <c r="ME1329" s="68"/>
      <c r="MF1329" s="68"/>
      <c r="MG1329" s="68"/>
      <c r="MH1329" s="68"/>
      <c r="MI1329" s="68"/>
      <c r="MJ1329" s="98" t="s">
        <v>216</v>
      </c>
      <c r="MK1329" s="98" t="s">
        <v>216</v>
      </c>
      <c r="ML1329" s="98" t="s">
        <v>216</v>
      </c>
      <c r="MM1329" s="98" t="s">
        <v>216</v>
      </c>
      <c r="MN1329" s="98" t="s">
        <v>216</v>
      </c>
      <c r="MO1329" s="98" t="s">
        <v>216</v>
      </c>
      <c r="MP1329" s="98" t="s">
        <v>216</v>
      </c>
      <c r="MQ1329" s="98" t="s">
        <v>216</v>
      </c>
      <c r="MR1329" s="98" t="s">
        <v>216</v>
      </c>
      <c r="MS1329" s="98" t="s">
        <v>216</v>
      </c>
      <c r="MT1329" s="98" t="s">
        <v>216</v>
      </c>
      <c r="MU1329" s="98" t="s">
        <v>216</v>
      </c>
      <c r="MV1329" s="98" t="s">
        <v>216</v>
      </c>
      <c r="MW1329" s="98" t="s">
        <v>216</v>
      </c>
      <c r="MX1329" s="98" t="s">
        <v>216</v>
      </c>
      <c r="MY1329" s="68"/>
      <c r="MZ1329" s="68"/>
      <c r="NA1329" s="68"/>
      <c r="NB1329" s="68"/>
      <c r="NC1329" s="68"/>
      <c r="ND1329" s="68"/>
      <c r="NE1329" s="98" t="s">
        <v>216</v>
      </c>
      <c r="NF1329" s="98" t="s">
        <v>216</v>
      </c>
      <c r="NG1329" s="98" t="s">
        <v>216</v>
      </c>
      <c r="NH1329" s="98" t="s">
        <v>216</v>
      </c>
      <c r="NI1329" s="98" t="s">
        <v>216</v>
      </c>
      <c r="NJ1329" s="98" t="s">
        <v>216</v>
      </c>
      <c r="NK1329" s="98" t="s">
        <v>216</v>
      </c>
      <c r="NL1329" s="98" t="s">
        <v>216</v>
      </c>
      <c r="NM1329" s="98" t="s">
        <v>216</v>
      </c>
      <c r="NN1329" s="98" t="s">
        <v>216</v>
      </c>
      <c r="NO1329" s="98" t="s">
        <v>216</v>
      </c>
      <c r="NP1329" s="98" t="s">
        <v>216</v>
      </c>
      <c r="NQ1329" s="98" t="s">
        <v>216</v>
      </c>
      <c r="NR1329" s="98" t="s">
        <v>216</v>
      </c>
      <c r="NS1329" s="98" t="s">
        <v>216</v>
      </c>
      <c r="NT1329" s="68"/>
      <c r="NU1329" s="68"/>
      <c r="NV1329" s="68"/>
      <c r="NW1329" s="68"/>
      <c r="NX1329" s="68"/>
      <c r="NY1329" s="68"/>
      <c r="NZ1329" s="98" t="s">
        <v>216</v>
      </c>
      <c r="OA1329" s="98" t="s">
        <v>216</v>
      </c>
      <c r="OB1329" s="98" t="s">
        <v>216</v>
      </c>
      <c r="OC1329" s="98" t="s">
        <v>216</v>
      </c>
      <c r="OD1329" s="98" t="s">
        <v>216</v>
      </c>
      <c r="OE1329" s="98" t="s">
        <v>216</v>
      </c>
      <c r="OF1329" s="98" t="s">
        <v>216</v>
      </c>
      <c r="OG1329" s="98" t="s">
        <v>216</v>
      </c>
      <c r="OH1329" s="98" t="s">
        <v>216</v>
      </c>
      <c r="OI1329" s="98" t="s">
        <v>216</v>
      </c>
      <c r="OJ1329" s="98" t="s">
        <v>216</v>
      </c>
      <c r="OK1329" s="98" t="s">
        <v>216</v>
      </c>
      <c r="OL1329" s="98" t="s">
        <v>216</v>
      </c>
      <c r="OM1329" s="98" t="s">
        <v>216</v>
      </c>
      <c r="ON1329" s="98" t="s">
        <v>216</v>
      </c>
      <c r="OO1329" s="68"/>
      <c r="OP1329" s="68"/>
      <c r="OQ1329" s="68"/>
      <c r="OR1329" s="68"/>
      <c r="OS1329" s="68"/>
      <c r="OT1329" s="68"/>
      <c r="OU1329" s="98" t="s">
        <v>216</v>
      </c>
      <c r="OV1329" s="98" t="s">
        <v>216</v>
      </c>
      <c r="OW1329" s="98" t="s">
        <v>216</v>
      </c>
      <c r="OX1329" s="98" t="s">
        <v>216</v>
      </c>
      <c r="OY1329" s="98" t="s">
        <v>216</v>
      </c>
      <c r="OZ1329" s="98" t="s">
        <v>216</v>
      </c>
      <c r="PA1329" s="98" t="s">
        <v>216</v>
      </c>
      <c r="PB1329" s="98" t="s">
        <v>216</v>
      </c>
      <c r="PC1329" s="98" t="s">
        <v>216</v>
      </c>
      <c r="PD1329" s="98" t="s">
        <v>216</v>
      </c>
      <c r="PE1329" s="98" t="s">
        <v>216</v>
      </c>
      <c r="PF1329" s="98" t="s">
        <v>216</v>
      </c>
      <c r="PG1329" s="98" t="s">
        <v>216</v>
      </c>
      <c r="PH1329" s="98" t="s">
        <v>216</v>
      </c>
      <c r="PI1329" s="98" t="s">
        <v>216</v>
      </c>
      <c r="PJ1329" s="68"/>
      <c r="PK1329" s="68"/>
      <c r="PL1329" s="68"/>
      <c r="PM1329" s="68"/>
      <c r="PN1329" s="68"/>
      <c r="PO1329" s="68"/>
      <c r="PP1329" s="98" t="s">
        <v>216</v>
      </c>
      <c r="PQ1329" s="98" t="s">
        <v>216</v>
      </c>
      <c r="PR1329" s="98" t="s">
        <v>216</v>
      </c>
      <c r="PS1329" s="98" t="s">
        <v>216</v>
      </c>
      <c r="PT1329" s="98" t="s">
        <v>216</v>
      </c>
      <c r="PU1329" s="98" t="s">
        <v>216</v>
      </c>
      <c r="PV1329" s="98" t="s">
        <v>216</v>
      </c>
      <c r="PW1329" s="98" t="s">
        <v>216</v>
      </c>
      <c r="PX1329" s="98" t="s">
        <v>216</v>
      </c>
      <c r="PY1329" s="98" t="s">
        <v>216</v>
      </c>
      <c r="PZ1329" s="98" t="s">
        <v>216</v>
      </c>
      <c r="QA1329" s="98" t="s">
        <v>216</v>
      </c>
      <c r="QB1329" s="98" t="s">
        <v>216</v>
      </c>
      <c r="QC1329" s="98" t="s">
        <v>216</v>
      </c>
      <c r="QD1329" s="98" t="s">
        <v>216</v>
      </c>
      <c r="QE1329" s="68"/>
      <c r="QF1329" s="68"/>
      <c r="QG1329" s="68"/>
      <c r="QH1329" s="68"/>
      <c r="QI1329" s="68"/>
      <c r="QJ1329" s="68"/>
      <c r="QK1329" s="98" t="s">
        <v>216</v>
      </c>
      <c r="QL1329" s="98" t="s">
        <v>216</v>
      </c>
      <c r="QM1329" s="98" t="s">
        <v>216</v>
      </c>
      <c r="QN1329" s="98" t="s">
        <v>216</v>
      </c>
      <c r="QO1329" s="98" t="s">
        <v>216</v>
      </c>
      <c r="QP1329" s="98" t="s">
        <v>216</v>
      </c>
      <c r="QQ1329" s="98" t="s">
        <v>216</v>
      </c>
      <c r="QR1329" s="98" t="s">
        <v>216</v>
      </c>
      <c r="QS1329" s="98" t="s">
        <v>216</v>
      </c>
      <c r="QT1329" s="98" t="s">
        <v>216</v>
      </c>
      <c r="QU1329" s="98" t="s">
        <v>216</v>
      </c>
      <c r="QV1329" s="98" t="s">
        <v>216</v>
      </c>
      <c r="QW1329" s="98" t="s">
        <v>216</v>
      </c>
      <c r="QX1329" s="98" t="s">
        <v>216</v>
      </c>
      <c r="QY1329" s="98" t="s">
        <v>216</v>
      </c>
      <c r="QZ1329" s="68"/>
      <c r="RA1329" s="68"/>
      <c r="RB1329" s="68"/>
      <c r="RC1329" s="68"/>
      <c r="RD1329" s="68"/>
      <c r="RE1329" s="68"/>
      <c r="RF1329" s="98" t="s">
        <v>216</v>
      </c>
      <c r="RG1329" s="98" t="s">
        <v>216</v>
      </c>
      <c r="RH1329" s="98" t="s">
        <v>216</v>
      </c>
      <c r="RI1329" s="98" t="s">
        <v>216</v>
      </c>
      <c r="RJ1329" s="98" t="s">
        <v>216</v>
      </c>
      <c r="RK1329" s="98" t="s">
        <v>216</v>
      </c>
      <c r="RL1329" s="98" t="s">
        <v>216</v>
      </c>
      <c r="RM1329" s="98" t="s">
        <v>216</v>
      </c>
      <c r="RN1329" s="98" t="s">
        <v>216</v>
      </c>
      <c r="RO1329" s="98" t="s">
        <v>216</v>
      </c>
      <c r="RP1329" s="98" t="s">
        <v>216</v>
      </c>
      <c r="RQ1329" s="98" t="s">
        <v>216</v>
      </c>
      <c r="RR1329" s="98" t="s">
        <v>216</v>
      </c>
      <c r="RS1329" s="98" t="s">
        <v>216</v>
      </c>
      <c r="RT1329" s="98" t="s">
        <v>216</v>
      </c>
      <c r="RU1329" s="68"/>
      <c r="RV1329" s="68"/>
      <c r="RW1329" s="68"/>
      <c r="RX1329" s="68"/>
      <c r="RY1329" s="68"/>
      <c r="RZ1329" s="68"/>
      <c r="SA1329" s="98" t="s">
        <v>216</v>
      </c>
      <c r="SB1329" s="98" t="s">
        <v>216</v>
      </c>
      <c r="SC1329" s="98" t="s">
        <v>216</v>
      </c>
      <c r="SD1329" s="98" t="s">
        <v>216</v>
      </c>
      <c r="SE1329" s="98" t="s">
        <v>216</v>
      </c>
      <c r="SF1329" s="98" t="s">
        <v>216</v>
      </c>
      <c r="SG1329" s="98" t="s">
        <v>216</v>
      </c>
      <c r="SH1329" s="98" t="s">
        <v>216</v>
      </c>
      <c r="SI1329" s="98" t="s">
        <v>216</v>
      </c>
      <c r="SJ1329" s="98" t="s">
        <v>216</v>
      </c>
      <c r="SK1329" s="98" t="s">
        <v>216</v>
      </c>
      <c r="SL1329" s="98" t="s">
        <v>216</v>
      </c>
      <c r="SM1329" s="98" t="s">
        <v>216</v>
      </c>
      <c r="SN1329" s="98" t="s">
        <v>216</v>
      </c>
      <c r="SO1329" s="98" t="s">
        <v>216</v>
      </c>
      <c r="SP1329" s="68"/>
      <c r="SQ1329" s="68"/>
      <c r="SR1329" s="68"/>
      <c r="SS1329" s="68"/>
      <c r="ST1329" s="68"/>
      <c r="SU1329" s="68"/>
      <c r="SV1329" s="98" t="s">
        <v>216</v>
      </c>
      <c r="SW1329" s="98" t="s">
        <v>216</v>
      </c>
      <c r="SX1329" s="98" t="s">
        <v>216</v>
      </c>
      <c r="SY1329" s="98" t="s">
        <v>216</v>
      </c>
      <c r="SZ1329" s="98" t="s">
        <v>216</v>
      </c>
      <c r="TA1329" s="98" t="s">
        <v>216</v>
      </c>
      <c r="TB1329" s="98" t="s">
        <v>216</v>
      </c>
      <c r="TC1329" s="98" t="s">
        <v>216</v>
      </c>
      <c r="TD1329" s="98" t="s">
        <v>216</v>
      </c>
      <c r="TE1329" s="98" t="s">
        <v>216</v>
      </c>
      <c r="TF1329" s="98" t="s">
        <v>216</v>
      </c>
      <c r="TG1329" s="98" t="s">
        <v>216</v>
      </c>
      <c r="TH1329" s="98" t="s">
        <v>216</v>
      </c>
      <c r="TI1329" s="98" t="s">
        <v>216</v>
      </c>
      <c r="TJ1329" s="98" t="s">
        <v>216</v>
      </c>
      <c r="TK1329" s="68"/>
      <c r="TL1329" s="68"/>
      <c r="TM1329" s="68"/>
      <c r="TN1329" s="68"/>
      <c r="TO1329" s="68"/>
      <c r="TP1329" s="68"/>
      <c r="TQ1329" s="98" t="s">
        <v>216</v>
      </c>
      <c r="TR1329" s="98" t="s">
        <v>216</v>
      </c>
      <c r="TS1329" s="98" t="s">
        <v>216</v>
      </c>
      <c r="TT1329" s="98" t="s">
        <v>216</v>
      </c>
      <c r="TU1329" s="98" t="s">
        <v>216</v>
      </c>
      <c r="TV1329" s="98" t="s">
        <v>216</v>
      </c>
      <c r="TW1329" s="98" t="s">
        <v>216</v>
      </c>
      <c r="TX1329" s="98" t="s">
        <v>216</v>
      </c>
      <c r="TY1329" s="98" t="s">
        <v>216</v>
      </c>
      <c r="TZ1329" s="98" t="s">
        <v>216</v>
      </c>
      <c r="UA1329" s="98" t="s">
        <v>216</v>
      </c>
      <c r="UB1329" s="98" t="s">
        <v>216</v>
      </c>
      <c r="UC1329" s="98" t="s">
        <v>216</v>
      </c>
      <c r="UD1329" s="98" t="s">
        <v>216</v>
      </c>
      <c r="UE1329" s="98" t="s">
        <v>216</v>
      </c>
      <c r="UF1329" s="68"/>
      <c r="UG1329" s="68"/>
      <c r="UH1329" s="68"/>
      <c r="UI1329" s="68"/>
      <c r="UJ1329" s="68"/>
      <c r="UK1329" s="68"/>
      <c r="UL1329" s="98" t="s">
        <v>216</v>
      </c>
      <c r="UM1329" s="98" t="s">
        <v>216</v>
      </c>
      <c r="UN1329" s="98" t="s">
        <v>216</v>
      </c>
      <c r="UO1329" s="98" t="s">
        <v>216</v>
      </c>
      <c r="UP1329" s="98" t="s">
        <v>216</v>
      </c>
      <c r="UQ1329" s="98" t="s">
        <v>216</v>
      </c>
      <c r="UR1329" s="98" t="s">
        <v>216</v>
      </c>
      <c r="US1329" s="98" t="s">
        <v>216</v>
      </c>
      <c r="UT1329" s="98" t="s">
        <v>216</v>
      </c>
      <c r="UU1329" s="98" t="s">
        <v>216</v>
      </c>
      <c r="UV1329" s="98" t="s">
        <v>216</v>
      </c>
      <c r="UW1329" s="98" t="s">
        <v>216</v>
      </c>
      <c r="UX1329" s="98" t="s">
        <v>216</v>
      </c>
      <c r="UY1329" s="98" t="s">
        <v>216</v>
      </c>
      <c r="UZ1329" s="98" t="s">
        <v>216</v>
      </c>
      <c r="VA1329" s="68"/>
      <c r="VB1329" s="68"/>
      <c r="VC1329" s="68"/>
      <c r="VD1329" s="68"/>
      <c r="VE1329" s="68"/>
      <c r="VF1329" s="68"/>
      <c r="VG1329" s="98" t="s">
        <v>216</v>
      </c>
      <c r="VH1329" s="98" t="s">
        <v>216</v>
      </c>
      <c r="VI1329" s="98" t="s">
        <v>216</v>
      </c>
      <c r="VJ1329" s="98" t="s">
        <v>216</v>
      </c>
      <c r="VK1329" s="98" t="s">
        <v>216</v>
      </c>
      <c r="VL1329" s="98" t="s">
        <v>216</v>
      </c>
      <c r="VM1329" s="98" t="s">
        <v>216</v>
      </c>
      <c r="VN1329" s="98" t="s">
        <v>216</v>
      </c>
      <c r="VO1329" s="98" t="s">
        <v>216</v>
      </c>
      <c r="VP1329" s="98" t="s">
        <v>216</v>
      </c>
      <c r="VQ1329" s="98" t="s">
        <v>216</v>
      </c>
      <c r="VR1329" s="98" t="s">
        <v>216</v>
      </c>
      <c r="VS1329" s="98" t="s">
        <v>216</v>
      </c>
      <c r="VT1329" s="98" t="s">
        <v>216</v>
      </c>
      <c r="VU1329" s="98" t="s">
        <v>216</v>
      </c>
      <c r="VV1329" s="68"/>
      <c r="VW1329" s="68"/>
      <c r="VX1329" s="68"/>
      <c r="VY1329" s="68"/>
      <c r="VZ1329" s="68"/>
      <c r="WA1329" s="68"/>
      <c r="WB1329" s="98" t="s">
        <v>216</v>
      </c>
      <c r="WC1329" s="98" t="s">
        <v>216</v>
      </c>
      <c r="WD1329" s="98" t="s">
        <v>216</v>
      </c>
      <c r="WE1329" s="98" t="s">
        <v>216</v>
      </c>
      <c r="WF1329" s="98" t="s">
        <v>216</v>
      </c>
      <c r="WG1329" s="98" t="s">
        <v>216</v>
      </c>
      <c r="WH1329" s="98" t="s">
        <v>216</v>
      </c>
      <c r="WI1329" s="98" t="s">
        <v>216</v>
      </c>
      <c r="WJ1329" s="98" t="s">
        <v>216</v>
      </c>
      <c r="WK1329" s="98" t="s">
        <v>216</v>
      </c>
      <c r="WL1329" s="98" t="s">
        <v>216</v>
      </c>
      <c r="WM1329" s="98" t="s">
        <v>216</v>
      </c>
      <c r="WN1329" s="98" t="s">
        <v>216</v>
      </c>
      <c r="WO1329" s="98" t="s">
        <v>216</v>
      </c>
      <c r="WP1329" s="98" t="s">
        <v>216</v>
      </c>
      <c r="WQ1329" s="68"/>
      <c r="WR1329" s="68"/>
      <c r="WS1329" s="68"/>
      <c r="WT1329" s="68"/>
      <c r="WU1329" s="68"/>
      <c r="WV1329" s="68"/>
      <c r="WW1329" s="98" t="s">
        <v>216</v>
      </c>
      <c r="WX1329" s="98" t="s">
        <v>216</v>
      </c>
      <c r="WY1329" s="98" t="s">
        <v>216</v>
      </c>
      <c r="WZ1329" s="98" t="s">
        <v>216</v>
      </c>
      <c r="XA1329" s="98" t="s">
        <v>216</v>
      </c>
      <c r="XB1329" s="98" t="s">
        <v>216</v>
      </c>
      <c r="XC1329" s="98" t="s">
        <v>216</v>
      </c>
      <c r="XD1329" s="98" t="s">
        <v>216</v>
      </c>
      <c r="XE1329" s="98" t="s">
        <v>216</v>
      </c>
      <c r="XF1329" s="98" t="s">
        <v>216</v>
      </c>
      <c r="XG1329" s="98" t="s">
        <v>216</v>
      </c>
      <c r="XH1329" s="98" t="s">
        <v>216</v>
      </c>
      <c r="XI1329" s="98" t="s">
        <v>216</v>
      </c>
      <c r="XJ1329" s="98" t="s">
        <v>216</v>
      </c>
      <c r="XK1329" s="98" t="s">
        <v>216</v>
      </c>
      <c r="XL1329" s="68"/>
      <c r="XM1329" s="68"/>
      <c r="XN1329" s="68"/>
      <c r="XO1329" s="68"/>
      <c r="XP1329" s="68"/>
      <c r="XQ1329" s="68"/>
      <c r="XR1329" s="98" t="s">
        <v>216</v>
      </c>
      <c r="XS1329" s="98" t="s">
        <v>216</v>
      </c>
      <c r="XT1329" s="98" t="s">
        <v>216</v>
      </c>
      <c r="XU1329" s="98" t="s">
        <v>216</v>
      </c>
      <c r="XV1329" s="98" t="s">
        <v>216</v>
      </c>
      <c r="XW1329" s="98" t="s">
        <v>216</v>
      </c>
      <c r="XX1329" s="98" t="s">
        <v>216</v>
      </c>
      <c r="XY1329" s="98" t="s">
        <v>216</v>
      </c>
      <c r="XZ1329" s="98" t="s">
        <v>216</v>
      </c>
      <c r="YA1329" s="98" t="s">
        <v>216</v>
      </c>
      <c r="YB1329" s="98" t="s">
        <v>216</v>
      </c>
      <c r="YC1329" s="98" t="s">
        <v>216</v>
      </c>
      <c r="YD1329" s="98" t="s">
        <v>216</v>
      </c>
      <c r="YE1329" s="98" t="s">
        <v>216</v>
      </c>
      <c r="YF1329" s="98" t="s">
        <v>216</v>
      </c>
      <c r="YG1329" s="68"/>
      <c r="YH1329" s="68"/>
      <c r="YI1329" s="68"/>
      <c r="YJ1329" s="68"/>
      <c r="YK1329" s="68"/>
      <c r="YL1329" s="68"/>
      <c r="YM1329" s="98" t="s">
        <v>216</v>
      </c>
      <c r="YN1329" s="98" t="s">
        <v>216</v>
      </c>
      <c r="YO1329" s="98" t="s">
        <v>216</v>
      </c>
      <c r="YP1329" s="98" t="s">
        <v>216</v>
      </c>
      <c r="YQ1329" s="98" t="s">
        <v>216</v>
      </c>
      <c r="YR1329" s="98" t="s">
        <v>216</v>
      </c>
      <c r="YS1329" s="98" t="s">
        <v>216</v>
      </c>
      <c r="YT1329" s="98" t="s">
        <v>216</v>
      </c>
      <c r="YU1329" s="98" t="s">
        <v>216</v>
      </c>
      <c r="YV1329" s="98" t="s">
        <v>216</v>
      </c>
      <c r="YW1329" s="98" t="s">
        <v>216</v>
      </c>
      <c r="YX1329" s="98" t="s">
        <v>216</v>
      </c>
      <c r="YY1329" s="98" t="s">
        <v>216</v>
      </c>
      <c r="YZ1329" s="98" t="s">
        <v>216</v>
      </c>
      <c r="ZA1329" s="98" t="s">
        <v>216</v>
      </c>
      <c r="ZB1329" s="104">
        <f t="shared" si="3183"/>
        <v>0</v>
      </c>
      <c r="ZC1329" s="104">
        <f t="shared" si="3183"/>
        <v>0</v>
      </c>
      <c r="ZD1329" s="104">
        <f t="shared" si="3183"/>
        <v>0</v>
      </c>
      <c r="ZE1329" s="104">
        <f t="shared" si="3183"/>
        <v>0</v>
      </c>
      <c r="ZF1329" s="104">
        <f t="shared" si="3183"/>
        <v>0</v>
      </c>
      <c r="ZG1329" s="104">
        <f t="shared" si="3183"/>
        <v>0</v>
      </c>
    </row>
    <row r="1330" spans="1:683" ht="74.25" customHeight="1">
      <c r="A1330" s="169" t="s">
        <v>233</v>
      </c>
      <c r="B1330" s="33"/>
      <c r="C1330" s="41" t="s">
        <v>240</v>
      </c>
      <c r="D1330" s="316"/>
      <c r="E1330" s="317"/>
      <c r="F1330" s="57"/>
      <c r="G1330" s="57"/>
      <c r="H1330" s="57"/>
      <c r="I1330" s="105"/>
      <c r="J1330" s="105"/>
      <c r="K1330" s="105"/>
      <c r="L1330" s="98" t="s">
        <v>216</v>
      </c>
      <c r="M1330" s="98" t="s">
        <v>216</v>
      </c>
      <c r="N1330" s="98" t="s">
        <v>216</v>
      </c>
      <c r="O1330" s="98" t="s">
        <v>216</v>
      </c>
      <c r="P1330" s="98" t="s">
        <v>216</v>
      </c>
      <c r="Q1330" s="98" t="s">
        <v>216</v>
      </c>
      <c r="R1330" s="98" t="s">
        <v>216</v>
      </c>
      <c r="S1330" s="98" t="s">
        <v>216</v>
      </c>
      <c r="T1330" s="98" t="s">
        <v>216</v>
      </c>
      <c r="U1330" s="98" t="s">
        <v>216</v>
      </c>
      <c r="V1330" s="98" t="s">
        <v>216</v>
      </c>
      <c r="W1330" s="98" t="s">
        <v>216</v>
      </c>
      <c r="X1330" s="98" t="s">
        <v>216</v>
      </c>
      <c r="Y1330" s="98" t="s">
        <v>216</v>
      </c>
      <c r="Z1330" s="98" t="s">
        <v>216</v>
      </c>
      <c r="AA1330" s="68">
        <v>545800</v>
      </c>
      <c r="AB1330" s="68">
        <v>563400</v>
      </c>
      <c r="AC1330" s="68">
        <v>586000</v>
      </c>
      <c r="AD1330" s="68"/>
      <c r="AE1330" s="68"/>
      <c r="AF1330" s="68"/>
      <c r="AG1330" s="98" t="s">
        <v>216</v>
      </c>
      <c r="AH1330" s="98" t="s">
        <v>216</v>
      </c>
      <c r="AI1330" s="98" t="s">
        <v>216</v>
      </c>
      <c r="AJ1330" s="98" t="s">
        <v>216</v>
      </c>
      <c r="AK1330" s="98" t="s">
        <v>216</v>
      </c>
      <c r="AL1330" s="98" t="s">
        <v>216</v>
      </c>
      <c r="AM1330" s="98" t="s">
        <v>216</v>
      </c>
      <c r="AN1330" s="98" t="s">
        <v>216</v>
      </c>
      <c r="AO1330" s="98" t="s">
        <v>216</v>
      </c>
      <c r="AP1330" s="98" t="s">
        <v>216</v>
      </c>
      <c r="AQ1330" s="98" t="s">
        <v>216</v>
      </c>
      <c r="AR1330" s="98" t="s">
        <v>216</v>
      </c>
      <c r="AS1330" s="98" t="s">
        <v>216</v>
      </c>
      <c r="AT1330" s="98" t="s">
        <v>216</v>
      </c>
      <c r="AU1330" s="98" t="s">
        <v>216</v>
      </c>
      <c r="AV1330" s="68">
        <v>673100</v>
      </c>
      <c r="AW1330" s="68">
        <v>694800</v>
      </c>
      <c r="AX1330" s="68">
        <v>722600</v>
      </c>
      <c r="AY1330" s="68"/>
      <c r="AZ1330" s="68"/>
      <c r="BA1330" s="68"/>
      <c r="BB1330" s="98" t="s">
        <v>216</v>
      </c>
      <c r="BC1330" s="98" t="s">
        <v>216</v>
      </c>
      <c r="BD1330" s="98" t="s">
        <v>216</v>
      </c>
      <c r="BE1330" s="98" t="s">
        <v>216</v>
      </c>
      <c r="BF1330" s="98" t="s">
        <v>216</v>
      </c>
      <c r="BG1330" s="98" t="s">
        <v>216</v>
      </c>
      <c r="BH1330" s="98" t="s">
        <v>216</v>
      </c>
      <c r="BI1330" s="98" t="s">
        <v>216</v>
      </c>
      <c r="BJ1330" s="98" t="s">
        <v>216</v>
      </c>
      <c r="BK1330" s="98" t="s">
        <v>216</v>
      </c>
      <c r="BL1330" s="98" t="s">
        <v>216</v>
      </c>
      <c r="BM1330" s="98" t="s">
        <v>216</v>
      </c>
      <c r="BN1330" s="98" t="s">
        <v>216</v>
      </c>
      <c r="BO1330" s="98" t="s">
        <v>216</v>
      </c>
      <c r="BP1330" s="98" t="s">
        <v>216</v>
      </c>
      <c r="BQ1330" s="68">
        <v>199600</v>
      </c>
      <c r="BR1330" s="68">
        <v>206100</v>
      </c>
      <c r="BS1330" s="68">
        <v>214300</v>
      </c>
      <c r="BT1330" s="68"/>
      <c r="BU1330" s="68"/>
      <c r="BV1330" s="68"/>
      <c r="BW1330" s="98" t="s">
        <v>216</v>
      </c>
      <c r="BX1330" s="98" t="s">
        <v>216</v>
      </c>
      <c r="BY1330" s="98" t="s">
        <v>216</v>
      </c>
      <c r="BZ1330" s="98" t="s">
        <v>216</v>
      </c>
      <c r="CA1330" s="98" t="s">
        <v>216</v>
      </c>
      <c r="CB1330" s="98" t="s">
        <v>216</v>
      </c>
      <c r="CC1330" s="98" t="s">
        <v>216</v>
      </c>
      <c r="CD1330" s="98" t="s">
        <v>216</v>
      </c>
      <c r="CE1330" s="98" t="s">
        <v>216</v>
      </c>
      <c r="CF1330" s="98" t="s">
        <v>216</v>
      </c>
      <c r="CG1330" s="98" t="s">
        <v>216</v>
      </c>
      <c r="CH1330" s="98" t="s">
        <v>216</v>
      </c>
      <c r="CI1330" s="98" t="s">
        <v>216</v>
      </c>
      <c r="CJ1330" s="98" t="s">
        <v>216</v>
      </c>
      <c r="CK1330" s="98" t="s">
        <v>216</v>
      </c>
      <c r="CL1330" s="68">
        <v>45600</v>
      </c>
      <c r="CM1330" s="68">
        <v>47000</v>
      </c>
      <c r="CN1330" s="68">
        <v>48900</v>
      </c>
      <c r="CO1330" s="68"/>
      <c r="CP1330" s="68"/>
      <c r="CQ1330" s="68"/>
      <c r="CR1330" s="98" t="s">
        <v>216</v>
      </c>
      <c r="CS1330" s="98" t="s">
        <v>216</v>
      </c>
      <c r="CT1330" s="98" t="s">
        <v>216</v>
      </c>
      <c r="CU1330" s="98" t="s">
        <v>216</v>
      </c>
      <c r="CV1330" s="98" t="s">
        <v>216</v>
      </c>
      <c r="CW1330" s="98" t="s">
        <v>216</v>
      </c>
      <c r="CX1330" s="98" t="s">
        <v>216</v>
      </c>
      <c r="CY1330" s="98" t="s">
        <v>216</v>
      </c>
      <c r="CZ1330" s="98" t="s">
        <v>216</v>
      </c>
      <c r="DA1330" s="98" t="s">
        <v>216</v>
      </c>
      <c r="DB1330" s="98" t="s">
        <v>216</v>
      </c>
      <c r="DC1330" s="98" t="s">
        <v>216</v>
      </c>
      <c r="DD1330" s="98" t="s">
        <v>216</v>
      </c>
      <c r="DE1330" s="98" t="s">
        <v>216</v>
      </c>
      <c r="DF1330" s="98" t="s">
        <v>216</v>
      </c>
      <c r="DG1330" s="68">
        <v>613900</v>
      </c>
      <c r="DH1330" s="68">
        <v>633700</v>
      </c>
      <c r="DI1330" s="68">
        <v>659100</v>
      </c>
      <c r="DJ1330" s="68"/>
      <c r="DK1330" s="68"/>
      <c r="DL1330" s="68"/>
      <c r="DM1330" s="98" t="s">
        <v>216</v>
      </c>
      <c r="DN1330" s="98" t="s">
        <v>216</v>
      </c>
      <c r="DO1330" s="98" t="s">
        <v>216</v>
      </c>
      <c r="DP1330" s="98" t="s">
        <v>216</v>
      </c>
      <c r="DQ1330" s="98" t="s">
        <v>216</v>
      </c>
      <c r="DR1330" s="98" t="s">
        <v>216</v>
      </c>
      <c r="DS1330" s="98" t="s">
        <v>216</v>
      </c>
      <c r="DT1330" s="98" t="s">
        <v>216</v>
      </c>
      <c r="DU1330" s="98" t="s">
        <v>216</v>
      </c>
      <c r="DV1330" s="98" t="s">
        <v>216</v>
      </c>
      <c r="DW1330" s="98" t="s">
        <v>216</v>
      </c>
      <c r="DX1330" s="98" t="s">
        <v>216</v>
      </c>
      <c r="DY1330" s="98" t="s">
        <v>216</v>
      </c>
      <c r="DZ1330" s="98" t="s">
        <v>216</v>
      </c>
      <c r="EA1330" s="98" t="s">
        <v>216</v>
      </c>
      <c r="EB1330" s="68"/>
      <c r="EC1330" s="68"/>
      <c r="ED1330" s="68"/>
      <c r="EE1330" s="68"/>
      <c r="EF1330" s="68"/>
      <c r="EG1330" s="68"/>
      <c r="EH1330" s="98" t="s">
        <v>216</v>
      </c>
      <c r="EI1330" s="98" t="s">
        <v>216</v>
      </c>
      <c r="EJ1330" s="98" t="s">
        <v>216</v>
      </c>
      <c r="EK1330" s="98" t="s">
        <v>216</v>
      </c>
      <c r="EL1330" s="98" t="s">
        <v>216</v>
      </c>
      <c r="EM1330" s="98" t="s">
        <v>216</v>
      </c>
      <c r="EN1330" s="98" t="s">
        <v>216</v>
      </c>
      <c r="EO1330" s="98" t="s">
        <v>216</v>
      </c>
      <c r="EP1330" s="98" t="s">
        <v>216</v>
      </c>
      <c r="EQ1330" s="98" t="s">
        <v>216</v>
      </c>
      <c r="ER1330" s="98" t="s">
        <v>216</v>
      </c>
      <c r="ES1330" s="98" t="s">
        <v>216</v>
      </c>
      <c r="ET1330" s="98" t="s">
        <v>216</v>
      </c>
      <c r="EU1330" s="98" t="s">
        <v>216</v>
      </c>
      <c r="EV1330" s="98" t="s">
        <v>216</v>
      </c>
      <c r="EW1330" s="68"/>
      <c r="EX1330" s="68"/>
      <c r="EY1330" s="68"/>
      <c r="EZ1330" s="68"/>
      <c r="FA1330" s="68"/>
      <c r="FB1330" s="68"/>
      <c r="FC1330" s="98" t="s">
        <v>216</v>
      </c>
      <c r="FD1330" s="98" t="s">
        <v>216</v>
      </c>
      <c r="FE1330" s="98" t="s">
        <v>216</v>
      </c>
      <c r="FF1330" s="98" t="s">
        <v>216</v>
      </c>
      <c r="FG1330" s="98" t="s">
        <v>216</v>
      </c>
      <c r="FH1330" s="98" t="s">
        <v>216</v>
      </c>
      <c r="FI1330" s="98" t="s">
        <v>216</v>
      </c>
      <c r="FJ1330" s="98" t="s">
        <v>216</v>
      </c>
      <c r="FK1330" s="98" t="s">
        <v>216</v>
      </c>
      <c r="FL1330" s="98" t="s">
        <v>216</v>
      </c>
      <c r="FM1330" s="98" t="s">
        <v>216</v>
      </c>
      <c r="FN1330" s="98" t="s">
        <v>216</v>
      </c>
      <c r="FO1330" s="98" t="s">
        <v>216</v>
      </c>
      <c r="FP1330" s="98" t="s">
        <v>216</v>
      </c>
      <c r="FQ1330" s="98" t="s">
        <v>216</v>
      </c>
      <c r="FR1330" s="68">
        <v>326600</v>
      </c>
      <c r="FS1330" s="68">
        <v>337100</v>
      </c>
      <c r="FT1330" s="68">
        <v>350700</v>
      </c>
      <c r="FU1330" s="68"/>
      <c r="FV1330" s="68"/>
      <c r="FW1330" s="68"/>
      <c r="FX1330" s="98" t="s">
        <v>216</v>
      </c>
      <c r="FY1330" s="98" t="s">
        <v>216</v>
      </c>
      <c r="FZ1330" s="98" t="s">
        <v>216</v>
      </c>
      <c r="GA1330" s="98" t="s">
        <v>216</v>
      </c>
      <c r="GB1330" s="98" t="s">
        <v>216</v>
      </c>
      <c r="GC1330" s="98" t="s">
        <v>216</v>
      </c>
      <c r="GD1330" s="98" t="s">
        <v>216</v>
      </c>
      <c r="GE1330" s="98" t="s">
        <v>216</v>
      </c>
      <c r="GF1330" s="98" t="s">
        <v>216</v>
      </c>
      <c r="GG1330" s="98" t="s">
        <v>216</v>
      </c>
      <c r="GH1330" s="98" t="s">
        <v>216</v>
      </c>
      <c r="GI1330" s="98" t="s">
        <v>216</v>
      </c>
      <c r="GJ1330" s="98" t="s">
        <v>216</v>
      </c>
      <c r="GK1330" s="98" t="s">
        <v>216</v>
      </c>
      <c r="GL1330" s="98" t="s">
        <v>216</v>
      </c>
      <c r="GM1330" s="68">
        <v>273400</v>
      </c>
      <c r="GN1330" s="68">
        <v>282200</v>
      </c>
      <c r="GO1330" s="68">
        <v>293600</v>
      </c>
      <c r="GP1330" s="68"/>
      <c r="GQ1330" s="68"/>
      <c r="GR1330" s="68"/>
      <c r="GS1330" s="98" t="s">
        <v>216</v>
      </c>
      <c r="GT1330" s="98" t="s">
        <v>216</v>
      </c>
      <c r="GU1330" s="98" t="s">
        <v>216</v>
      </c>
      <c r="GV1330" s="98" t="s">
        <v>216</v>
      </c>
      <c r="GW1330" s="98" t="s">
        <v>216</v>
      </c>
      <c r="GX1330" s="98" t="s">
        <v>216</v>
      </c>
      <c r="GY1330" s="98" t="s">
        <v>216</v>
      </c>
      <c r="GZ1330" s="98" t="s">
        <v>216</v>
      </c>
      <c r="HA1330" s="98" t="s">
        <v>216</v>
      </c>
      <c r="HB1330" s="98" t="s">
        <v>216</v>
      </c>
      <c r="HC1330" s="98" t="s">
        <v>216</v>
      </c>
      <c r="HD1330" s="98" t="s">
        <v>216</v>
      </c>
      <c r="HE1330" s="98" t="s">
        <v>216</v>
      </c>
      <c r="HF1330" s="98" t="s">
        <v>216</v>
      </c>
      <c r="HG1330" s="98" t="s">
        <v>216</v>
      </c>
      <c r="HH1330" s="68">
        <v>88100</v>
      </c>
      <c r="HI1330" s="68">
        <v>90900</v>
      </c>
      <c r="HJ1330" s="68">
        <v>94600</v>
      </c>
      <c r="HK1330" s="68"/>
      <c r="HL1330" s="68"/>
      <c r="HM1330" s="68"/>
      <c r="HN1330" s="98" t="s">
        <v>216</v>
      </c>
      <c r="HO1330" s="98" t="s">
        <v>216</v>
      </c>
      <c r="HP1330" s="98" t="s">
        <v>216</v>
      </c>
      <c r="HQ1330" s="98" t="s">
        <v>216</v>
      </c>
      <c r="HR1330" s="98" t="s">
        <v>216</v>
      </c>
      <c r="HS1330" s="98" t="s">
        <v>216</v>
      </c>
      <c r="HT1330" s="98" t="s">
        <v>216</v>
      </c>
      <c r="HU1330" s="98" t="s">
        <v>216</v>
      </c>
      <c r="HV1330" s="98" t="s">
        <v>216</v>
      </c>
      <c r="HW1330" s="98" t="s">
        <v>216</v>
      </c>
      <c r="HX1330" s="98" t="s">
        <v>216</v>
      </c>
      <c r="HY1330" s="98" t="s">
        <v>216</v>
      </c>
      <c r="HZ1330" s="98" t="s">
        <v>216</v>
      </c>
      <c r="IA1330" s="98" t="s">
        <v>216</v>
      </c>
      <c r="IB1330" s="98" t="s">
        <v>216</v>
      </c>
      <c r="IC1330" s="68"/>
      <c r="ID1330" s="68"/>
      <c r="IE1330" s="68"/>
      <c r="IF1330" s="68"/>
      <c r="IG1330" s="68"/>
      <c r="IH1330" s="68"/>
      <c r="II1330" s="98" t="s">
        <v>216</v>
      </c>
      <c r="IJ1330" s="98" t="s">
        <v>216</v>
      </c>
      <c r="IK1330" s="98" t="s">
        <v>216</v>
      </c>
      <c r="IL1330" s="98" t="s">
        <v>216</v>
      </c>
      <c r="IM1330" s="98" t="s">
        <v>216</v>
      </c>
      <c r="IN1330" s="98" t="s">
        <v>216</v>
      </c>
      <c r="IO1330" s="98" t="s">
        <v>216</v>
      </c>
      <c r="IP1330" s="98" t="s">
        <v>216</v>
      </c>
      <c r="IQ1330" s="98" t="s">
        <v>216</v>
      </c>
      <c r="IR1330" s="98" t="s">
        <v>216</v>
      </c>
      <c r="IS1330" s="98" t="s">
        <v>216</v>
      </c>
      <c r="IT1330" s="98" t="s">
        <v>216</v>
      </c>
      <c r="IU1330" s="98" t="s">
        <v>216</v>
      </c>
      <c r="IV1330" s="98" t="s">
        <v>216</v>
      </c>
      <c r="IW1330" s="98" t="s">
        <v>216</v>
      </c>
      <c r="IX1330" s="68">
        <v>132400</v>
      </c>
      <c r="IY1330" s="68">
        <v>136600</v>
      </c>
      <c r="IZ1330" s="68">
        <v>142100</v>
      </c>
      <c r="JA1330" s="68"/>
      <c r="JB1330" s="68"/>
      <c r="JC1330" s="68"/>
      <c r="JD1330" s="98" t="s">
        <v>216</v>
      </c>
      <c r="JE1330" s="98" t="s">
        <v>216</v>
      </c>
      <c r="JF1330" s="98" t="s">
        <v>216</v>
      </c>
      <c r="JG1330" s="98" t="s">
        <v>216</v>
      </c>
      <c r="JH1330" s="98" t="s">
        <v>216</v>
      </c>
      <c r="JI1330" s="98" t="s">
        <v>216</v>
      </c>
      <c r="JJ1330" s="98" t="s">
        <v>216</v>
      </c>
      <c r="JK1330" s="98" t="s">
        <v>216</v>
      </c>
      <c r="JL1330" s="98" t="s">
        <v>216</v>
      </c>
      <c r="JM1330" s="98" t="s">
        <v>216</v>
      </c>
      <c r="JN1330" s="98" t="s">
        <v>216</v>
      </c>
      <c r="JO1330" s="98" t="s">
        <v>216</v>
      </c>
      <c r="JP1330" s="98" t="s">
        <v>216</v>
      </c>
      <c r="JQ1330" s="98" t="s">
        <v>216</v>
      </c>
      <c r="JR1330" s="98" t="s">
        <v>216</v>
      </c>
      <c r="JS1330" s="68">
        <v>68400</v>
      </c>
      <c r="JT1330" s="68">
        <v>70600</v>
      </c>
      <c r="JU1330" s="68">
        <v>73400</v>
      </c>
      <c r="JV1330" s="68"/>
      <c r="JW1330" s="68"/>
      <c r="JX1330" s="68"/>
      <c r="JY1330" s="98" t="s">
        <v>216</v>
      </c>
      <c r="JZ1330" s="98" t="s">
        <v>216</v>
      </c>
      <c r="KA1330" s="98" t="s">
        <v>216</v>
      </c>
      <c r="KB1330" s="98" t="s">
        <v>216</v>
      </c>
      <c r="KC1330" s="98" t="s">
        <v>216</v>
      </c>
      <c r="KD1330" s="98" t="s">
        <v>216</v>
      </c>
      <c r="KE1330" s="98" t="s">
        <v>216</v>
      </c>
      <c r="KF1330" s="98" t="s">
        <v>216</v>
      </c>
      <c r="KG1330" s="98" t="s">
        <v>216</v>
      </c>
      <c r="KH1330" s="98" t="s">
        <v>216</v>
      </c>
      <c r="KI1330" s="98" t="s">
        <v>216</v>
      </c>
      <c r="KJ1330" s="98" t="s">
        <v>216</v>
      </c>
      <c r="KK1330" s="98" t="s">
        <v>216</v>
      </c>
      <c r="KL1330" s="98" t="s">
        <v>216</v>
      </c>
      <c r="KM1330" s="98" t="s">
        <v>216</v>
      </c>
      <c r="KN1330" s="68">
        <v>160600</v>
      </c>
      <c r="KO1330" s="68">
        <v>165800</v>
      </c>
      <c r="KP1330" s="68">
        <v>172400</v>
      </c>
      <c r="KQ1330" s="68"/>
      <c r="KR1330" s="68"/>
      <c r="KS1330" s="68"/>
      <c r="KT1330" s="98" t="s">
        <v>216</v>
      </c>
      <c r="KU1330" s="98" t="s">
        <v>216</v>
      </c>
      <c r="KV1330" s="98" t="s">
        <v>216</v>
      </c>
      <c r="KW1330" s="98" t="s">
        <v>216</v>
      </c>
      <c r="KX1330" s="98" t="s">
        <v>216</v>
      </c>
      <c r="KY1330" s="98" t="s">
        <v>216</v>
      </c>
      <c r="KZ1330" s="98" t="s">
        <v>216</v>
      </c>
      <c r="LA1330" s="98" t="s">
        <v>216</v>
      </c>
      <c r="LB1330" s="98" t="s">
        <v>216</v>
      </c>
      <c r="LC1330" s="98" t="s">
        <v>216</v>
      </c>
      <c r="LD1330" s="98" t="s">
        <v>216</v>
      </c>
      <c r="LE1330" s="98" t="s">
        <v>216</v>
      </c>
      <c r="LF1330" s="98" t="s">
        <v>216</v>
      </c>
      <c r="LG1330" s="98" t="s">
        <v>216</v>
      </c>
      <c r="LH1330" s="98" t="s">
        <v>216</v>
      </c>
      <c r="LI1330" s="68"/>
      <c r="LJ1330" s="68"/>
      <c r="LK1330" s="68"/>
      <c r="LL1330" s="68"/>
      <c r="LM1330" s="68"/>
      <c r="LN1330" s="68"/>
      <c r="LO1330" s="98" t="s">
        <v>216</v>
      </c>
      <c r="LP1330" s="98" t="s">
        <v>216</v>
      </c>
      <c r="LQ1330" s="98" t="s">
        <v>216</v>
      </c>
      <c r="LR1330" s="98" t="s">
        <v>216</v>
      </c>
      <c r="LS1330" s="98" t="s">
        <v>216</v>
      </c>
      <c r="LT1330" s="98" t="s">
        <v>216</v>
      </c>
      <c r="LU1330" s="98" t="s">
        <v>216</v>
      </c>
      <c r="LV1330" s="98" t="s">
        <v>216</v>
      </c>
      <c r="LW1330" s="98" t="s">
        <v>216</v>
      </c>
      <c r="LX1330" s="98" t="s">
        <v>216</v>
      </c>
      <c r="LY1330" s="98" t="s">
        <v>216</v>
      </c>
      <c r="LZ1330" s="98" t="s">
        <v>216</v>
      </c>
      <c r="MA1330" s="98" t="s">
        <v>216</v>
      </c>
      <c r="MB1330" s="98" t="s">
        <v>216</v>
      </c>
      <c r="MC1330" s="98" t="s">
        <v>216</v>
      </c>
      <c r="MD1330" s="68">
        <v>153400</v>
      </c>
      <c r="ME1330" s="68">
        <v>158400</v>
      </c>
      <c r="MF1330" s="68">
        <v>164700</v>
      </c>
      <c r="MG1330" s="68"/>
      <c r="MH1330" s="68"/>
      <c r="MI1330" s="68"/>
      <c r="MJ1330" s="98" t="s">
        <v>216</v>
      </c>
      <c r="MK1330" s="98" t="s">
        <v>216</v>
      </c>
      <c r="ML1330" s="98" t="s">
        <v>216</v>
      </c>
      <c r="MM1330" s="98" t="s">
        <v>216</v>
      </c>
      <c r="MN1330" s="98" t="s">
        <v>216</v>
      </c>
      <c r="MO1330" s="98" t="s">
        <v>216</v>
      </c>
      <c r="MP1330" s="98" t="s">
        <v>216</v>
      </c>
      <c r="MQ1330" s="98" t="s">
        <v>216</v>
      </c>
      <c r="MR1330" s="98" t="s">
        <v>216</v>
      </c>
      <c r="MS1330" s="98" t="s">
        <v>216</v>
      </c>
      <c r="MT1330" s="98" t="s">
        <v>216</v>
      </c>
      <c r="MU1330" s="98" t="s">
        <v>216</v>
      </c>
      <c r="MV1330" s="98" t="s">
        <v>216</v>
      </c>
      <c r="MW1330" s="98" t="s">
        <v>216</v>
      </c>
      <c r="MX1330" s="98" t="s">
        <v>216</v>
      </c>
      <c r="MY1330" s="68">
        <v>103300</v>
      </c>
      <c r="MZ1330" s="68">
        <v>106600</v>
      </c>
      <c r="NA1330" s="68">
        <v>110900</v>
      </c>
      <c r="NB1330" s="68"/>
      <c r="NC1330" s="68"/>
      <c r="ND1330" s="68"/>
      <c r="NE1330" s="98" t="s">
        <v>216</v>
      </c>
      <c r="NF1330" s="98" t="s">
        <v>216</v>
      </c>
      <c r="NG1330" s="98" t="s">
        <v>216</v>
      </c>
      <c r="NH1330" s="98" t="s">
        <v>216</v>
      </c>
      <c r="NI1330" s="98" t="s">
        <v>216</v>
      </c>
      <c r="NJ1330" s="98" t="s">
        <v>216</v>
      </c>
      <c r="NK1330" s="98" t="s">
        <v>216</v>
      </c>
      <c r="NL1330" s="98" t="s">
        <v>216</v>
      </c>
      <c r="NM1330" s="98" t="s">
        <v>216</v>
      </c>
      <c r="NN1330" s="98" t="s">
        <v>216</v>
      </c>
      <c r="NO1330" s="98" t="s">
        <v>216</v>
      </c>
      <c r="NP1330" s="98" t="s">
        <v>216</v>
      </c>
      <c r="NQ1330" s="98" t="s">
        <v>216</v>
      </c>
      <c r="NR1330" s="98" t="s">
        <v>216</v>
      </c>
      <c r="NS1330" s="98" t="s">
        <v>216</v>
      </c>
      <c r="NT1330" s="68"/>
      <c r="NU1330" s="68"/>
      <c r="NV1330" s="68"/>
      <c r="NW1330" s="68"/>
      <c r="NX1330" s="68"/>
      <c r="NY1330" s="68"/>
      <c r="NZ1330" s="98" t="s">
        <v>216</v>
      </c>
      <c r="OA1330" s="98" t="s">
        <v>216</v>
      </c>
      <c r="OB1330" s="98" t="s">
        <v>216</v>
      </c>
      <c r="OC1330" s="98" t="s">
        <v>216</v>
      </c>
      <c r="OD1330" s="98" t="s">
        <v>216</v>
      </c>
      <c r="OE1330" s="98" t="s">
        <v>216</v>
      </c>
      <c r="OF1330" s="98" t="s">
        <v>216</v>
      </c>
      <c r="OG1330" s="98" t="s">
        <v>216</v>
      </c>
      <c r="OH1330" s="98" t="s">
        <v>216</v>
      </c>
      <c r="OI1330" s="98" t="s">
        <v>216</v>
      </c>
      <c r="OJ1330" s="98" t="s">
        <v>216</v>
      </c>
      <c r="OK1330" s="98" t="s">
        <v>216</v>
      </c>
      <c r="OL1330" s="98" t="s">
        <v>216</v>
      </c>
      <c r="OM1330" s="98" t="s">
        <v>216</v>
      </c>
      <c r="ON1330" s="98" t="s">
        <v>216</v>
      </c>
      <c r="OO1330" s="68">
        <v>220300</v>
      </c>
      <c r="OP1330" s="68">
        <v>227400</v>
      </c>
      <c r="OQ1330" s="68">
        <v>236500</v>
      </c>
      <c r="OR1330" s="68"/>
      <c r="OS1330" s="68"/>
      <c r="OT1330" s="68"/>
      <c r="OU1330" s="98" t="s">
        <v>216</v>
      </c>
      <c r="OV1330" s="98" t="s">
        <v>216</v>
      </c>
      <c r="OW1330" s="98" t="s">
        <v>216</v>
      </c>
      <c r="OX1330" s="98" t="s">
        <v>216</v>
      </c>
      <c r="OY1330" s="98" t="s">
        <v>216</v>
      </c>
      <c r="OZ1330" s="98" t="s">
        <v>216</v>
      </c>
      <c r="PA1330" s="98" t="s">
        <v>216</v>
      </c>
      <c r="PB1330" s="98" t="s">
        <v>216</v>
      </c>
      <c r="PC1330" s="98" t="s">
        <v>216</v>
      </c>
      <c r="PD1330" s="98" t="s">
        <v>216</v>
      </c>
      <c r="PE1330" s="98" t="s">
        <v>216</v>
      </c>
      <c r="PF1330" s="98" t="s">
        <v>216</v>
      </c>
      <c r="PG1330" s="98" t="s">
        <v>216</v>
      </c>
      <c r="PH1330" s="98" t="s">
        <v>216</v>
      </c>
      <c r="PI1330" s="98" t="s">
        <v>216</v>
      </c>
      <c r="PJ1330" s="68"/>
      <c r="PK1330" s="68"/>
      <c r="PL1330" s="68"/>
      <c r="PM1330" s="68"/>
      <c r="PN1330" s="68"/>
      <c r="PO1330" s="68"/>
      <c r="PP1330" s="98" t="s">
        <v>216</v>
      </c>
      <c r="PQ1330" s="98" t="s">
        <v>216</v>
      </c>
      <c r="PR1330" s="98" t="s">
        <v>216</v>
      </c>
      <c r="PS1330" s="98" t="s">
        <v>216</v>
      </c>
      <c r="PT1330" s="98" t="s">
        <v>216</v>
      </c>
      <c r="PU1330" s="98" t="s">
        <v>216</v>
      </c>
      <c r="PV1330" s="98" t="s">
        <v>216</v>
      </c>
      <c r="PW1330" s="98" t="s">
        <v>216</v>
      </c>
      <c r="PX1330" s="98" t="s">
        <v>216</v>
      </c>
      <c r="PY1330" s="98" t="s">
        <v>216</v>
      </c>
      <c r="PZ1330" s="98" t="s">
        <v>216</v>
      </c>
      <c r="QA1330" s="98" t="s">
        <v>216</v>
      </c>
      <c r="QB1330" s="98" t="s">
        <v>216</v>
      </c>
      <c r="QC1330" s="98" t="s">
        <v>216</v>
      </c>
      <c r="QD1330" s="98" t="s">
        <v>216</v>
      </c>
      <c r="QE1330" s="68">
        <v>363300</v>
      </c>
      <c r="QF1330" s="68">
        <v>375000</v>
      </c>
      <c r="QG1330" s="68">
        <v>390000</v>
      </c>
      <c r="QH1330" s="68"/>
      <c r="QI1330" s="68"/>
      <c r="QJ1330" s="68"/>
      <c r="QK1330" s="98" t="s">
        <v>216</v>
      </c>
      <c r="QL1330" s="98" t="s">
        <v>216</v>
      </c>
      <c r="QM1330" s="98" t="s">
        <v>216</v>
      </c>
      <c r="QN1330" s="98" t="s">
        <v>216</v>
      </c>
      <c r="QO1330" s="98" t="s">
        <v>216</v>
      </c>
      <c r="QP1330" s="98" t="s">
        <v>216</v>
      </c>
      <c r="QQ1330" s="98" t="s">
        <v>216</v>
      </c>
      <c r="QR1330" s="98" t="s">
        <v>216</v>
      </c>
      <c r="QS1330" s="98" t="s">
        <v>216</v>
      </c>
      <c r="QT1330" s="98" t="s">
        <v>216</v>
      </c>
      <c r="QU1330" s="98" t="s">
        <v>216</v>
      </c>
      <c r="QV1330" s="98" t="s">
        <v>216</v>
      </c>
      <c r="QW1330" s="98" t="s">
        <v>216</v>
      </c>
      <c r="QX1330" s="98" t="s">
        <v>216</v>
      </c>
      <c r="QY1330" s="98" t="s">
        <v>216</v>
      </c>
      <c r="QZ1330" s="68">
        <v>113900</v>
      </c>
      <c r="RA1330" s="68">
        <v>117600</v>
      </c>
      <c r="RB1330" s="68">
        <v>122300</v>
      </c>
      <c r="RC1330" s="68"/>
      <c r="RD1330" s="68"/>
      <c r="RE1330" s="68"/>
      <c r="RF1330" s="98" t="s">
        <v>216</v>
      </c>
      <c r="RG1330" s="98" t="s">
        <v>216</v>
      </c>
      <c r="RH1330" s="98" t="s">
        <v>216</v>
      </c>
      <c r="RI1330" s="98" t="s">
        <v>216</v>
      </c>
      <c r="RJ1330" s="98" t="s">
        <v>216</v>
      </c>
      <c r="RK1330" s="98" t="s">
        <v>216</v>
      </c>
      <c r="RL1330" s="98" t="s">
        <v>216</v>
      </c>
      <c r="RM1330" s="98" t="s">
        <v>216</v>
      </c>
      <c r="RN1330" s="98" t="s">
        <v>216</v>
      </c>
      <c r="RO1330" s="98" t="s">
        <v>216</v>
      </c>
      <c r="RP1330" s="98" t="s">
        <v>216</v>
      </c>
      <c r="RQ1330" s="98" t="s">
        <v>216</v>
      </c>
      <c r="RR1330" s="98" t="s">
        <v>216</v>
      </c>
      <c r="RS1330" s="98" t="s">
        <v>216</v>
      </c>
      <c r="RT1330" s="98" t="s">
        <v>216</v>
      </c>
      <c r="RU1330" s="68">
        <v>640800</v>
      </c>
      <c r="RV1330" s="68">
        <v>661500</v>
      </c>
      <c r="RW1330" s="68">
        <v>688000</v>
      </c>
      <c r="RX1330" s="68"/>
      <c r="RY1330" s="68"/>
      <c r="RZ1330" s="68"/>
      <c r="SA1330" s="98" t="s">
        <v>216</v>
      </c>
      <c r="SB1330" s="98" t="s">
        <v>216</v>
      </c>
      <c r="SC1330" s="98" t="s">
        <v>216</v>
      </c>
      <c r="SD1330" s="98" t="s">
        <v>216</v>
      </c>
      <c r="SE1330" s="98" t="s">
        <v>216</v>
      </c>
      <c r="SF1330" s="98" t="s">
        <v>216</v>
      </c>
      <c r="SG1330" s="98" t="s">
        <v>216</v>
      </c>
      <c r="SH1330" s="98" t="s">
        <v>216</v>
      </c>
      <c r="SI1330" s="98" t="s">
        <v>216</v>
      </c>
      <c r="SJ1330" s="98" t="s">
        <v>216</v>
      </c>
      <c r="SK1330" s="98" t="s">
        <v>216</v>
      </c>
      <c r="SL1330" s="98" t="s">
        <v>216</v>
      </c>
      <c r="SM1330" s="98" t="s">
        <v>216</v>
      </c>
      <c r="SN1330" s="98" t="s">
        <v>216</v>
      </c>
      <c r="SO1330" s="98" t="s">
        <v>216</v>
      </c>
      <c r="SP1330" s="68">
        <v>59000</v>
      </c>
      <c r="SQ1330" s="68">
        <v>60900</v>
      </c>
      <c r="SR1330" s="68">
        <v>63400</v>
      </c>
      <c r="SS1330" s="68"/>
      <c r="ST1330" s="68"/>
      <c r="SU1330" s="68"/>
      <c r="SV1330" s="98" t="s">
        <v>216</v>
      </c>
      <c r="SW1330" s="98" t="s">
        <v>216</v>
      </c>
      <c r="SX1330" s="98" t="s">
        <v>216</v>
      </c>
      <c r="SY1330" s="98" t="s">
        <v>216</v>
      </c>
      <c r="SZ1330" s="98" t="s">
        <v>216</v>
      </c>
      <c r="TA1330" s="98" t="s">
        <v>216</v>
      </c>
      <c r="TB1330" s="98" t="s">
        <v>216</v>
      </c>
      <c r="TC1330" s="98" t="s">
        <v>216</v>
      </c>
      <c r="TD1330" s="98" t="s">
        <v>216</v>
      </c>
      <c r="TE1330" s="98" t="s">
        <v>216</v>
      </c>
      <c r="TF1330" s="98" t="s">
        <v>216</v>
      </c>
      <c r="TG1330" s="98" t="s">
        <v>216</v>
      </c>
      <c r="TH1330" s="98" t="s">
        <v>216</v>
      </c>
      <c r="TI1330" s="98" t="s">
        <v>216</v>
      </c>
      <c r="TJ1330" s="98" t="s">
        <v>216</v>
      </c>
      <c r="TK1330" s="68"/>
      <c r="TL1330" s="68"/>
      <c r="TM1330" s="68"/>
      <c r="TN1330" s="68"/>
      <c r="TO1330" s="68"/>
      <c r="TP1330" s="68"/>
      <c r="TQ1330" s="98" t="s">
        <v>216</v>
      </c>
      <c r="TR1330" s="98" t="s">
        <v>216</v>
      </c>
      <c r="TS1330" s="98" t="s">
        <v>216</v>
      </c>
      <c r="TT1330" s="98" t="s">
        <v>216</v>
      </c>
      <c r="TU1330" s="98" t="s">
        <v>216</v>
      </c>
      <c r="TV1330" s="98" t="s">
        <v>216</v>
      </c>
      <c r="TW1330" s="98" t="s">
        <v>216</v>
      </c>
      <c r="TX1330" s="98" t="s">
        <v>216</v>
      </c>
      <c r="TY1330" s="98" t="s">
        <v>216</v>
      </c>
      <c r="TZ1330" s="98" t="s">
        <v>216</v>
      </c>
      <c r="UA1330" s="98" t="s">
        <v>216</v>
      </c>
      <c r="UB1330" s="98" t="s">
        <v>216</v>
      </c>
      <c r="UC1330" s="98" t="s">
        <v>216</v>
      </c>
      <c r="UD1330" s="98" t="s">
        <v>216</v>
      </c>
      <c r="UE1330" s="98" t="s">
        <v>216</v>
      </c>
      <c r="UF1330" s="68">
        <v>175800</v>
      </c>
      <c r="UG1330" s="68">
        <v>181400</v>
      </c>
      <c r="UH1330" s="68">
        <v>188700</v>
      </c>
      <c r="UI1330" s="68"/>
      <c r="UJ1330" s="68"/>
      <c r="UK1330" s="68"/>
      <c r="UL1330" s="98" t="s">
        <v>216</v>
      </c>
      <c r="UM1330" s="98" t="s">
        <v>216</v>
      </c>
      <c r="UN1330" s="98" t="s">
        <v>216</v>
      </c>
      <c r="UO1330" s="98" t="s">
        <v>216</v>
      </c>
      <c r="UP1330" s="98" t="s">
        <v>216</v>
      </c>
      <c r="UQ1330" s="98" t="s">
        <v>216</v>
      </c>
      <c r="UR1330" s="98" t="s">
        <v>216</v>
      </c>
      <c r="US1330" s="98" t="s">
        <v>216</v>
      </c>
      <c r="UT1330" s="98" t="s">
        <v>216</v>
      </c>
      <c r="UU1330" s="98" t="s">
        <v>216</v>
      </c>
      <c r="UV1330" s="98" t="s">
        <v>216</v>
      </c>
      <c r="UW1330" s="98" t="s">
        <v>216</v>
      </c>
      <c r="UX1330" s="98" t="s">
        <v>216</v>
      </c>
      <c r="UY1330" s="98" t="s">
        <v>216</v>
      </c>
      <c r="UZ1330" s="98" t="s">
        <v>216</v>
      </c>
      <c r="VA1330" s="68">
        <v>624700</v>
      </c>
      <c r="VB1330" s="68">
        <v>644900</v>
      </c>
      <c r="VC1330" s="68">
        <v>670800</v>
      </c>
      <c r="VD1330" s="68"/>
      <c r="VE1330" s="68"/>
      <c r="VF1330" s="68"/>
      <c r="VG1330" s="98" t="s">
        <v>216</v>
      </c>
      <c r="VH1330" s="98" t="s">
        <v>216</v>
      </c>
      <c r="VI1330" s="98" t="s">
        <v>216</v>
      </c>
      <c r="VJ1330" s="98" t="s">
        <v>216</v>
      </c>
      <c r="VK1330" s="98" t="s">
        <v>216</v>
      </c>
      <c r="VL1330" s="98" t="s">
        <v>216</v>
      </c>
      <c r="VM1330" s="98" t="s">
        <v>216</v>
      </c>
      <c r="VN1330" s="98" t="s">
        <v>216</v>
      </c>
      <c r="VO1330" s="98" t="s">
        <v>216</v>
      </c>
      <c r="VP1330" s="98" t="s">
        <v>216</v>
      </c>
      <c r="VQ1330" s="98" t="s">
        <v>216</v>
      </c>
      <c r="VR1330" s="98" t="s">
        <v>216</v>
      </c>
      <c r="VS1330" s="98" t="s">
        <v>216</v>
      </c>
      <c r="VT1330" s="98" t="s">
        <v>216</v>
      </c>
      <c r="VU1330" s="98" t="s">
        <v>216</v>
      </c>
      <c r="VV1330" s="68">
        <v>97500</v>
      </c>
      <c r="VW1330" s="68">
        <v>100800</v>
      </c>
      <c r="VX1330" s="68">
        <v>104600</v>
      </c>
      <c r="VY1330" s="68"/>
      <c r="VZ1330" s="68"/>
      <c r="WA1330" s="68"/>
      <c r="WB1330" s="98" t="s">
        <v>216</v>
      </c>
      <c r="WC1330" s="98" t="s">
        <v>216</v>
      </c>
      <c r="WD1330" s="98" t="s">
        <v>216</v>
      </c>
      <c r="WE1330" s="98" t="s">
        <v>216</v>
      </c>
      <c r="WF1330" s="98" t="s">
        <v>216</v>
      </c>
      <c r="WG1330" s="98" t="s">
        <v>216</v>
      </c>
      <c r="WH1330" s="98" t="s">
        <v>216</v>
      </c>
      <c r="WI1330" s="98" t="s">
        <v>216</v>
      </c>
      <c r="WJ1330" s="98" t="s">
        <v>216</v>
      </c>
      <c r="WK1330" s="98" t="s">
        <v>216</v>
      </c>
      <c r="WL1330" s="98" t="s">
        <v>216</v>
      </c>
      <c r="WM1330" s="98" t="s">
        <v>216</v>
      </c>
      <c r="WN1330" s="98" t="s">
        <v>216</v>
      </c>
      <c r="WO1330" s="98" t="s">
        <v>216</v>
      </c>
      <c r="WP1330" s="98" t="s">
        <v>216</v>
      </c>
      <c r="WQ1330" s="68"/>
      <c r="WR1330" s="68"/>
      <c r="WS1330" s="68"/>
      <c r="WT1330" s="68"/>
      <c r="WU1330" s="68"/>
      <c r="WV1330" s="68"/>
      <c r="WW1330" s="98" t="s">
        <v>216</v>
      </c>
      <c r="WX1330" s="98" t="s">
        <v>216</v>
      </c>
      <c r="WY1330" s="98" t="s">
        <v>216</v>
      </c>
      <c r="WZ1330" s="98" t="s">
        <v>216</v>
      </c>
      <c r="XA1330" s="98" t="s">
        <v>216</v>
      </c>
      <c r="XB1330" s="98" t="s">
        <v>216</v>
      </c>
      <c r="XC1330" s="98" t="s">
        <v>216</v>
      </c>
      <c r="XD1330" s="98" t="s">
        <v>216</v>
      </c>
      <c r="XE1330" s="98" t="s">
        <v>216</v>
      </c>
      <c r="XF1330" s="98" t="s">
        <v>216</v>
      </c>
      <c r="XG1330" s="98" t="s">
        <v>216</v>
      </c>
      <c r="XH1330" s="98" t="s">
        <v>216</v>
      </c>
      <c r="XI1330" s="98" t="s">
        <v>216</v>
      </c>
      <c r="XJ1330" s="98" t="s">
        <v>216</v>
      </c>
      <c r="XK1330" s="98" t="s">
        <v>216</v>
      </c>
      <c r="XL1330" s="68"/>
      <c r="XM1330" s="68"/>
      <c r="XN1330" s="68"/>
      <c r="XO1330" s="68"/>
      <c r="XP1330" s="68"/>
      <c r="XQ1330" s="68"/>
      <c r="XR1330" s="98" t="s">
        <v>216</v>
      </c>
      <c r="XS1330" s="98" t="s">
        <v>216</v>
      </c>
      <c r="XT1330" s="98" t="s">
        <v>216</v>
      </c>
      <c r="XU1330" s="98" t="s">
        <v>216</v>
      </c>
      <c r="XV1330" s="98" t="s">
        <v>216</v>
      </c>
      <c r="XW1330" s="98" t="s">
        <v>216</v>
      </c>
      <c r="XX1330" s="98" t="s">
        <v>216</v>
      </c>
      <c r="XY1330" s="98" t="s">
        <v>216</v>
      </c>
      <c r="XZ1330" s="98" t="s">
        <v>216</v>
      </c>
      <c r="YA1330" s="98" t="s">
        <v>216</v>
      </c>
      <c r="YB1330" s="98" t="s">
        <v>216</v>
      </c>
      <c r="YC1330" s="98" t="s">
        <v>216</v>
      </c>
      <c r="YD1330" s="98" t="s">
        <v>216</v>
      </c>
      <c r="YE1330" s="98" t="s">
        <v>216</v>
      </c>
      <c r="YF1330" s="98" t="s">
        <v>216</v>
      </c>
      <c r="YG1330" s="68"/>
      <c r="YH1330" s="68"/>
      <c r="YI1330" s="68"/>
      <c r="YJ1330" s="68"/>
      <c r="YK1330" s="68"/>
      <c r="YL1330" s="68"/>
      <c r="YM1330" s="98" t="s">
        <v>216</v>
      </c>
      <c r="YN1330" s="98" t="s">
        <v>216</v>
      </c>
      <c r="YO1330" s="98" t="s">
        <v>216</v>
      </c>
      <c r="YP1330" s="98" t="s">
        <v>216</v>
      </c>
      <c r="YQ1330" s="98" t="s">
        <v>216</v>
      </c>
      <c r="YR1330" s="98" t="s">
        <v>216</v>
      </c>
      <c r="YS1330" s="98" t="s">
        <v>216</v>
      </c>
      <c r="YT1330" s="98" t="s">
        <v>216</v>
      </c>
      <c r="YU1330" s="98" t="s">
        <v>216</v>
      </c>
      <c r="YV1330" s="98" t="s">
        <v>216</v>
      </c>
      <c r="YW1330" s="98" t="s">
        <v>216</v>
      </c>
      <c r="YX1330" s="98" t="s">
        <v>216</v>
      </c>
      <c r="YY1330" s="98" t="s">
        <v>216</v>
      </c>
      <c r="YZ1330" s="98" t="s">
        <v>216</v>
      </c>
      <c r="ZA1330" s="98" t="s">
        <v>216</v>
      </c>
      <c r="ZB1330" s="104">
        <f t="shared" si="3183"/>
        <v>5679500</v>
      </c>
      <c r="ZC1330" s="104">
        <f t="shared" si="3183"/>
        <v>5862700</v>
      </c>
      <c r="ZD1330" s="104">
        <f t="shared" si="3183"/>
        <v>6097600</v>
      </c>
      <c r="ZE1330" s="104">
        <f t="shared" si="3183"/>
        <v>0</v>
      </c>
      <c r="ZF1330" s="104">
        <f t="shared" si="3183"/>
        <v>0</v>
      </c>
      <c r="ZG1330" s="104">
        <f t="shared" si="3183"/>
        <v>0</v>
      </c>
    </row>
    <row r="1332" spans="1:683">
      <c r="C1332" s="268" t="s">
        <v>64</v>
      </c>
      <c r="I1332" s="268" t="s">
        <v>66</v>
      </c>
    </row>
    <row r="1333" spans="1:683">
      <c r="C1333" s="268"/>
    </row>
    <row r="1334" spans="1:683">
      <c r="C1334" s="268" t="s">
        <v>67</v>
      </c>
    </row>
  </sheetData>
  <mergeCells count="1031">
    <mergeCell ref="I798:J798"/>
    <mergeCell ref="I799:J799"/>
    <mergeCell ref="I800:J800"/>
    <mergeCell ref="I802:J802"/>
    <mergeCell ref="I803:J803"/>
    <mergeCell ref="I804:J804"/>
    <mergeCell ref="I805:J805"/>
    <mergeCell ref="I806:J806"/>
    <mergeCell ref="I807:J807"/>
    <mergeCell ref="I788:J788"/>
    <mergeCell ref="I789:J789"/>
    <mergeCell ref="I790:J790"/>
    <mergeCell ref="I791:J791"/>
    <mergeCell ref="I793:J793"/>
    <mergeCell ref="I794:J794"/>
    <mergeCell ref="I795:J795"/>
    <mergeCell ref="I796:J796"/>
    <mergeCell ref="I797:J797"/>
    <mergeCell ref="I778:J778"/>
    <mergeCell ref="I779:J779"/>
    <mergeCell ref="I780:J780"/>
    <mergeCell ref="I781:J781"/>
    <mergeCell ref="I782:J782"/>
    <mergeCell ref="I784:J784"/>
    <mergeCell ref="I785:J785"/>
    <mergeCell ref="I786:J786"/>
    <mergeCell ref="I787:J787"/>
    <mergeCell ref="I768:J768"/>
    <mergeCell ref="I769:J769"/>
    <mergeCell ref="I770:J770"/>
    <mergeCell ref="I771:J771"/>
    <mergeCell ref="I772:J772"/>
    <mergeCell ref="I773:J773"/>
    <mergeCell ref="I775:J775"/>
    <mergeCell ref="I776:J776"/>
    <mergeCell ref="I777:J777"/>
    <mergeCell ref="I758:J758"/>
    <mergeCell ref="I759:J759"/>
    <mergeCell ref="I760:J760"/>
    <mergeCell ref="I761:J761"/>
    <mergeCell ref="I762:J762"/>
    <mergeCell ref="I764:J764"/>
    <mergeCell ref="I765:J765"/>
    <mergeCell ref="I766:J766"/>
    <mergeCell ref="I767:J767"/>
    <mergeCell ref="I749:J749"/>
    <mergeCell ref="I750:J750"/>
    <mergeCell ref="I751:J751"/>
    <mergeCell ref="I752:J752"/>
    <mergeCell ref="I753:J753"/>
    <mergeCell ref="I754:J754"/>
    <mergeCell ref="I755:J755"/>
    <mergeCell ref="I756:J756"/>
    <mergeCell ref="I757:J757"/>
    <mergeCell ref="D1325:E1325"/>
    <mergeCell ref="D1326:E1326"/>
    <mergeCell ref="D1327:E1327"/>
    <mergeCell ref="D1329:E1329"/>
    <mergeCell ref="D1330:E1330"/>
    <mergeCell ref="D1308:E1308"/>
    <mergeCell ref="D1309:E1309"/>
    <mergeCell ref="D1310:E1310"/>
    <mergeCell ref="D1312:E1312"/>
    <mergeCell ref="D1313:E1313"/>
    <mergeCell ref="D1316:E1316"/>
    <mergeCell ref="D1272:E1272"/>
    <mergeCell ref="D1274:E1274"/>
    <mergeCell ref="D1275:E1275"/>
    <mergeCell ref="D1278:E1278"/>
    <mergeCell ref="D1288:E1288"/>
    <mergeCell ref="D1298:E1298"/>
    <mergeCell ref="ZE1238:ZG1238"/>
    <mergeCell ref="F1240:H1240"/>
    <mergeCell ref="D1242:E1242"/>
    <mergeCell ref="D1258:E1258"/>
    <mergeCell ref="D1270:E1270"/>
    <mergeCell ref="D1271:E1271"/>
    <mergeCell ref="YM1238:YO1238"/>
    <mergeCell ref="YP1238:YR1238"/>
    <mergeCell ref="YS1238:YU1238"/>
    <mergeCell ref="YV1238:YX1238"/>
    <mergeCell ref="YY1238:ZA1238"/>
    <mergeCell ref="ZB1238:ZD1238"/>
    <mergeCell ref="XU1238:XW1238"/>
    <mergeCell ref="XX1238:XZ1238"/>
    <mergeCell ref="YA1238:YC1238"/>
    <mergeCell ref="YD1238:YF1238"/>
    <mergeCell ref="YG1238:YI1238"/>
    <mergeCell ref="YJ1238:YL1238"/>
    <mergeCell ref="XC1238:XE1238"/>
    <mergeCell ref="XF1238:XH1238"/>
    <mergeCell ref="XI1238:XK1238"/>
    <mergeCell ref="XL1238:XN1238"/>
    <mergeCell ref="XO1238:XQ1238"/>
    <mergeCell ref="XR1238:XT1238"/>
    <mergeCell ref="WK1238:WM1238"/>
    <mergeCell ref="WN1238:WP1238"/>
    <mergeCell ref="WQ1238:WS1238"/>
    <mergeCell ref="WT1238:WV1238"/>
    <mergeCell ref="WW1238:WY1238"/>
    <mergeCell ref="WZ1238:XB1238"/>
    <mergeCell ref="VS1238:VU1238"/>
    <mergeCell ref="VV1238:VX1238"/>
    <mergeCell ref="VY1238:WA1238"/>
    <mergeCell ref="WB1238:WD1238"/>
    <mergeCell ref="WE1238:WG1238"/>
    <mergeCell ref="WH1238:WJ1238"/>
    <mergeCell ref="VA1238:VC1238"/>
    <mergeCell ref="VD1238:VF1238"/>
    <mergeCell ref="VG1238:VI1238"/>
    <mergeCell ref="VJ1238:VL1238"/>
    <mergeCell ref="VM1238:VO1238"/>
    <mergeCell ref="VP1238:VR1238"/>
    <mergeCell ref="UI1238:UK1238"/>
    <mergeCell ref="UL1238:UN1238"/>
    <mergeCell ref="UO1238:UQ1238"/>
    <mergeCell ref="UR1238:UT1238"/>
    <mergeCell ref="UU1238:UW1238"/>
    <mergeCell ref="UX1238:UZ1238"/>
    <mergeCell ref="TQ1238:TS1238"/>
    <mergeCell ref="TT1238:TV1238"/>
    <mergeCell ref="TW1238:TY1238"/>
    <mergeCell ref="TZ1238:UB1238"/>
    <mergeCell ref="UC1238:UE1238"/>
    <mergeCell ref="UF1238:UH1238"/>
    <mergeCell ref="SY1238:TA1238"/>
    <mergeCell ref="TB1238:TD1238"/>
    <mergeCell ref="TE1238:TG1238"/>
    <mergeCell ref="TH1238:TJ1238"/>
    <mergeCell ref="TK1238:TM1238"/>
    <mergeCell ref="TN1238:TP1238"/>
    <mergeCell ref="SG1238:SI1238"/>
    <mergeCell ref="SJ1238:SL1238"/>
    <mergeCell ref="SM1238:SO1238"/>
    <mergeCell ref="SP1238:SR1238"/>
    <mergeCell ref="SS1238:SU1238"/>
    <mergeCell ref="SV1238:SX1238"/>
    <mergeCell ref="RO1238:RQ1238"/>
    <mergeCell ref="RR1238:RT1238"/>
    <mergeCell ref="RU1238:RW1238"/>
    <mergeCell ref="RX1238:RZ1238"/>
    <mergeCell ref="SA1238:SC1238"/>
    <mergeCell ref="SD1238:SF1238"/>
    <mergeCell ref="QW1238:QY1238"/>
    <mergeCell ref="QZ1238:RB1238"/>
    <mergeCell ref="RC1238:RE1238"/>
    <mergeCell ref="RF1238:RH1238"/>
    <mergeCell ref="RI1238:RK1238"/>
    <mergeCell ref="RL1238:RN1238"/>
    <mergeCell ref="QE1238:QG1238"/>
    <mergeCell ref="QH1238:QJ1238"/>
    <mergeCell ref="QK1238:QM1238"/>
    <mergeCell ref="QN1238:QP1238"/>
    <mergeCell ref="QQ1238:QS1238"/>
    <mergeCell ref="QT1238:QV1238"/>
    <mergeCell ref="PM1238:PO1238"/>
    <mergeCell ref="PP1238:PR1238"/>
    <mergeCell ref="PS1238:PU1238"/>
    <mergeCell ref="PV1238:PX1238"/>
    <mergeCell ref="PY1238:QA1238"/>
    <mergeCell ref="QB1238:QD1238"/>
    <mergeCell ref="OU1238:OW1238"/>
    <mergeCell ref="OX1238:OZ1238"/>
    <mergeCell ref="PA1238:PC1238"/>
    <mergeCell ref="PD1238:PF1238"/>
    <mergeCell ref="PG1238:PI1238"/>
    <mergeCell ref="PJ1238:PL1238"/>
    <mergeCell ref="OC1238:OE1238"/>
    <mergeCell ref="OF1238:OH1238"/>
    <mergeCell ref="OI1238:OK1238"/>
    <mergeCell ref="OL1238:ON1238"/>
    <mergeCell ref="OO1238:OQ1238"/>
    <mergeCell ref="OR1238:OT1238"/>
    <mergeCell ref="NK1238:NM1238"/>
    <mergeCell ref="NN1238:NP1238"/>
    <mergeCell ref="NQ1238:NS1238"/>
    <mergeCell ref="NT1238:NV1238"/>
    <mergeCell ref="NW1238:NY1238"/>
    <mergeCell ref="NZ1238:OB1238"/>
    <mergeCell ref="MS1238:MU1238"/>
    <mergeCell ref="MV1238:MX1238"/>
    <mergeCell ref="MY1238:NA1238"/>
    <mergeCell ref="NB1238:ND1238"/>
    <mergeCell ref="NE1238:NG1238"/>
    <mergeCell ref="NH1238:NJ1238"/>
    <mergeCell ref="MA1238:MC1238"/>
    <mergeCell ref="MD1238:MF1238"/>
    <mergeCell ref="MG1238:MI1238"/>
    <mergeCell ref="MJ1238:ML1238"/>
    <mergeCell ref="MM1238:MO1238"/>
    <mergeCell ref="MP1238:MR1238"/>
    <mergeCell ref="LI1238:LK1238"/>
    <mergeCell ref="LL1238:LN1238"/>
    <mergeCell ref="LO1238:LQ1238"/>
    <mergeCell ref="LR1238:LT1238"/>
    <mergeCell ref="LU1238:LW1238"/>
    <mergeCell ref="LX1238:LZ1238"/>
    <mergeCell ref="KQ1238:KS1238"/>
    <mergeCell ref="KT1238:KV1238"/>
    <mergeCell ref="KW1238:KY1238"/>
    <mergeCell ref="KZ1238:LB1238"/>
    <mergeCell ref="LC1238:LE1238"/>
    <mergeCell ref="LF1238:LH1238"/>
    <mergeCell ref="JY1238:KA1238"/>
    <mergeCell ref="KB1238:KD1238"/>
    <mergeCell ref="KE1238:KG1238"/>
    <mergeCell ref="KH1238:KJ1238"/>
    <mergeCell ref="KK1238:KM1238"/>
    <mergeCell ref="KN1238:KP1238"/>
    <mergeCell ref="JG1238:JI1238"/>
    <mergeCell ref="JJ1238:JL1238"/>
    <mergeCell ref="JM1238:JO1238"/>
    <mergeCell ref="JP1238:JR1238"/>
    <mergeCell ref="JS1238:JU1238"/>
    <mergeCell ref="JV1238:JX1238"/>
    <mergeCell ref="IO1238:IQ1238"/>
    <mergeCell ref="IR1238:IT1238"/>
    <mergeCell ref="IU1238:IW1238"/>
    <mergeCell ref="IX1238:IZ1238"/>
    <mergeCell ref="JA1238:JC1238"/>
    <mergeCell ref="JD1238:JF1238"/>
    <mergeCell ref="HW1238:HY1238"/>
    <mergeCell ref="HZ1238:IB1238"/>
    <mergeCell ref="IC1238:IE1238"/>
    <mergeCell ref="IF1238:IH1238"/>
    <mergeCell ref="II1238:IK1238"/>
    <mergeCell ref="IL1238:IN1238"/>
    <mergeCell ref="HE1238:HG1238"/>
    <mergeCell ref="HH1238:HJ1238"/>
    <mergeCell ref="HK1238:HM1238"/>
    <mergeCell ref="HN1238:HP1238"/>
    <mergeCell ref="HQ1238:HS1238"/>
    <mergeCell ref="HT1238:HV1238"/>
    <mergeCell ref="GM1238:GO1238"/>
    <mergeCell ref="GP1238:GR1238"/>
    <mergeCell ref="GS1238:GU1238"/>
    <mergeCell ref="GV1238:GX1238"/>
    <mergeCell ref="GY1238:HA1238"/>
    <mergeCell ref="HB1238:HD1238"/>
    <mergeCell ref="FU1238:FW1238"/>
    <mergeCell ref="FX1238:FZ1238"/>
    <mergeCell ref="GA1238:GC1238"/>
    <mergeCell ref="GD1238:GF1238"/>
    <mergeCell ref="GG1238:GI1238"/>
    <mergeCell ref="GJ1238:GL1238"/>
    <mergeCell ref="FC1238:FE1238"/>
    <mergeCell ref="FF1238:FH1238"/>
    <mergeCell ref="FI1238:FK1238"/>
    <mergeCell ref="FL1238:FN1238"/>
    <mergeCell ref="FO1238:FQ1238"/>
    <mergeCell ref="FR1238:FT1238"/>
    <mergeCell ref="EK1238:EM1238"/>
    <mergeCell ref="EN1238:EP1238"/>
    <mergeCell ref="EQ1238:ES1238"/>
    <mergeCell ref="ET1238:EV1238"/>
    <mergeCell ref="EW1238:EY1238"/>
    <mergeCell ref="EZ1238:FB1238"/>
    <mergeCell ref="DS1238:DU1238"/>
    <mergeCell ref="DV1238:DX1238"/>
    <mergeCell ref="DY1238:EA1238"/>
    <mergeCell ref="EB1238:ED1238"/>
    <mergeCell ref="EE1238:EG1238"/>
    <mergeCell ref="EH1238:EJ1238"/>
    <mergeCell ref="DA1238:DC1238"/>
    <mergeCell ref="DD1238:DF1238"/>
    <mergeCell ref="DG1238:DI1238"/>
    <mergeCell ref="DJ1238:DL1238"/>
    <mergeCell ref="DM1238:DO1238"/>
    <mergeCell ref="DP1238:DR1238"/>
    <mergeCell ref="CI1238:CK1238"/>
    <mergeCell ref="CL1238:CN1238"/>
    <mergeCell ref="CO1238:CQ1238"/>
    <mergeCell ref="CR1238:CT1238"/>
    <mergeCell ref="CU1238:CW1238"/>
    <mergeCell ref="CX1238:CZ1238"/>
    <mergeCell ref="BQ1238:BS1238"/>
    <mergeCell ref="BT1238:BV1238"/>
    <mergeCell ref="BW1238:BY1238"/>
    <mergeCell ref="BZ1238:CB1238"/>
    <mergeCell ref="CC1238:CE1238"/>
    <mergeCell ref="CF1238:CH1238"/>
    <mergeCell ref="YM1237:ZG1237"/>
    <mergeCell ref="F1238:H1238"/>
    <mergeCell ref="I1238:K1238"/>
    <mergeCell ref="L1238:N1238"/>
    <mergeCell ref="O1238:Q1238"/>
    <mergeCell ref="R1238:T1238"/>
    <mergeCell ref="U1238:W1238"/>
    <mergeCell ref="X1238:Z1238"/>
    <mergeCell ref="AA1238:AC1238"/>
    <mergeCell ref="AD1238:AF1238"/>
    <mergeCell ref="TQ1237:UK1237"/>
    <mergeCell ref="UL1237:VF1237"/>
    <mergeCell ref="VG1237:WA1237"/>
    <mergeCell ref="WB1237:WV1237"/>
    <mergeCell ref="WW1237:XQ1237"/>
    <mergeCell ref="XR1237:YL1237"/>
    <mergeCell ref="OU1237:PO1237"/>
    <mergeCell ref="PP1237:QJ1237"/>
    <mergeCell ref="QK1237:RE1237"/>
    <mergeCell ref="RF1237:RZ1237"/>
    <mergeCell ref="SA1237:SU1237"/>
    <mergeCell ref="SV1237:TP1237"/>
    <mergeCell ref="JY1237:KS1237"/>
    <mergeCell ref="KT1237:LN1237"/>
    <mergeCell ref="LO1237:MI1237"/>
    <mergeCell ref="MJ1237:ND1237"/>
    <mergeCell ref="NE1237:NY1237"/>
    <mergeCell ref="NZ1237:OT1237"/>
    <mergeCell ref="FC1237:FW1237"/>
    <mergeCell ref="FX1237:GR1237"/>
    <mergeCell ref="GS1237:HM1237"/>
    <mergeCell ref="HN1237:IH1237"/>
    <mergeCell ref="II1237:JC1237"/>
    <mergeCell ref="JD1237:JX1237"/>
    <mergeCell ref="AG1237:BA1237"/>
    <mergeCell ref="BB1237:BV1237"/>
    <mergeCell ref="BW1237:CQ1237"/>
    <mergeCell ref="CR1237:DL1237"/>
    <mergeCell ref="DM1237:EG1237"/>
    <mergeCell ref="EH1237:FB1237"/>
    <mergeCell ref="A1237:A1238"/>
    <mergeCell ref="B1237:B1238"/>
    <mergeCell ref="C1237:C1238"/>
    <mergeCell ref="D1237:E1238"/>
    <mergeCell ref="F1237:K1237"/>
    <mergeCell ref="L1237:AF1237"/>
    <mergeCell ref="AY1238:BA1238"/>
    <mergeCell ref="BB1238:BD1238"/>
    <mergeCell ref="BE1238:BG1238"/>
    <mergeCell ref="BH1238:BJ1238"/>
    <mergeCell ref="BK1238:BM1238"/>
    <mergeCell ref="BN1238:BP1238"/>
    <mergeCell ref="AG1238:AI1238"/>
    <mergeCell ref="AJ1238:AL1238"/>
    <mergeCell ref="AM1238:AO1238"/>
    <mergeCell ref="AP1238:AR1238"/>
    <mergeCell ref="AS1238:AU1238"/>
    <mergeCell ref="AV1238:AX1238"/>
    <mergeCell ref="E1159:E1166"/>
    <mergeCell ref="I1159:J1159"/>
    <mergeCell ref="I1160:J1160"/>
    <mergeCell ref="I1161:J1161"/>
    <mergeCell ref="I1162:J1162"/>
    <mergeCell ref="I1163:J1163"/>
    <mergeCell ref="I1164:J1164"/>
    <mergeCell ref="I1165:J1165"/>
    <mergeCell ref="I1166:J1166"/>
    <mergeCell ref="E1150:E1157"/>
    <mergeCell ref="I1150:J1150"/>
    <mergeCell ref="I1151:J1151"/>
    <mergeCell ref="I1152:J1152"/>
    <mergeCell ref="I1153:J1153"/>
    <mergeCell ref="I1154:J1154"/>
    <mergeCell ref="I1155:J1155"/>
    <mergeCell ref="I1156:J1156"/>
    <mergeCell ref="I1157:J1157"/>
    <mergeCell ref="E1141:E1148"/>
    <mergeCell ref="I1141:J1141"/>
    <mergeCell ref="I1142:J1142"/>
    <mergeCell ref="I1143:J1143"/>
    <mergeCell ref="I1144:J1144"/>
    <mergeCell ref="I1145:J1145"/>
    <mergeCell ref="I1146:J1146"/>
    <mergeCell ref="I1147:J1147"/>
    <mergeCell ref="I1148:J1148"/>
    <mergeCell ref="I1123:J1123"/>
    <mergeCell ref="I1124:J1124"/>
    <mergeCell ref="I1125:J1125"/>
    <mergeCell ref="I1126:J1126"/>
    <mergeCell ref="I1127:J1127"/>
    <mergeCell ref="I1128:J1128"/>
    <mergeCell ref="I1105:J1105"/>
    <mergeCell ref="E1115:E1128"/>
    <mergeCell ref="I1115:J1115"/>
    <mergeCell ref="I1116:J1116"/>
    <mergeCell ref="I1117:J1117"/>
    <mergeCell ref="I1118:J1118"/>
    <mergeCell ref="I1119:J1119"/>
    <mergeCell ref="I1120:J1120"/>
    <mergeCell ref="I1121:J1121"/>
    <mergeCell ref="I1122:J1122"/>
    <mergeCell ref="I1099:J1099"/>
    <mergeCell ref="I1100:J1100"/>
    <mergeCell ref="I1101:J1101"/>
    <mergeCell ref="I1102:J1102"/>
    <mergeCell ref="I1103:J1103"/>
    <mergeCell ref="I1104:J1104"/>
    <mergeCell ref="I1092:J1092"/>
    <mergeCell ref="I1093:J1093"/>
    <mergeCell ref="I1094:J1094"/>
    <mergeCell ref="I1095:J1095"/>
    <mergeCell ref="I1096:J1096"/>
    <mergeCell ref="I1098:J1098"/>
    <mergeCell ref="I1085:J1085"/>
    <mergeCell ref="I1086:J1086"/>
    <mergeCell ref="I1087:J1087"/>
    <mergeCell ref="I1089:J1089"/>
    <mergeCell ref="I1090:J1090"/>
    <mergeCell ref="I1091:J1091"/>
    <mergeCell ref="I1067:J1067"/>
    <mergeCell ref="I1080:J1080"/>
    <mergeCell ref="I1081:J1081"/>
    <mergeCell ref="I1082:J1082"/>
    <mergeCell ref="I1083:J1083"/>
    <mergeCell ref="I1084:J1084"/>
    <mergeCell ref="I1061:J1061"/>
    <mergeCell ref="I1062:J1062"/>
    <mergeCell ref="I1063:J1063"/>
    <mergeCell ref="I1064:J1064"/>
    <mergeCell ref="I1065:J1065"/>
    <mergeCell ref="I1066:J1066"/>
    <mergeCell ref="I1055:J1055"/>
    <mergeCell ref="I1056:J1056"/>
    <mergeCell ref="I1057:J1057"/>
    <mergeCell ref="I1058:J1058"/>
    <mergeCell ref="I1059:J1059"/>
    <mergeCell ref="I1060:J1060"/>
    <mergeCell ref="E958:E965"/>
    <mergeCell ref="E967:E974"/>
    <mergeCell ref="E976:E983"/>
    <mergeCell ref="E985:E990"/>
    <mergeCell ref="I1054:J1054"/>
    <mergeCell ref="I913:J913"/>
    <mergeCell ref="E915:E922"/>
    <mergeCell ref="I915:J915"/>
    <mergeCell ref="I916:J916"/>
    <mergeCell ref="I917:J917"/>
    <mergeCell ref="I918:J918"/>
    <mergeCell ref="I919:J919"/>
    <mergeCell ref="I920:J920"/>
    <mergeCell ref="I921:J921"/>
    <mergeCell ref="I922:J922"/>
    <mergeCell ref="E906:E913"/>
    <mergeCell ref="I906:J906"/>
    <mergeCell ref="I907:J907"/>
    <mergeCell ref="I908:J908"/>
    <mergeCell ref="I909:J909"/>
    <mergeCell ref="I910:J910"/>
    <mergeCell ref="I911:J911"/>
    <mergeCell ref="I912:J912"/>
    <mergeCell ref="E932:E945"/>
    <mergeCell ref="I893:J893"/>
    <mergeCell ref="I894:J894"/>
    <mergeCell ref="I895:J895"/>
    <mergeCell ref="E897:E904"/>
    <mergeCell ref="I897:J897"/>
    <mergeCell ref="I898:J898"/>
    <mergeCell ref="I899:J899"/>
    <mergeCell ref="I900:J900"/>
    <mergeCell ref="I901:J901"/>
    <mergeCell ref="I902:J902"/>
    <mergeCell ref="I903:J903"/>
    <mergeCell ref="I904:J904"/>
    <mergeCell ref="I887:J887"/>
    <mergeCell ref="I888:J888"/>
    <mergeCell ref="I889:J889"/>
    <mergeCell ref="I890:J890"/>
    <mergeCell ref="I891:J891"/>
    <mergeCell ref="I892:J892"/>
    <mergeCell ref="I880:J880"/>
    <mergeCell ref="I881:J881"/>
    <mergeCell ref="I882:J882"/>
    <mergeCell ref="I883:J883"/>
    <mergeCell ref="I884:J884"/>
    <mergeCell ref="I886:J886"/>
    <mergeCell ref="E871:E884"/>
    <mergeCell ref="I871:J871"/>
    <mergeCell ref="I872:J872"/>
    <mergeCell ref="I873:J873"/>
    <mergeCell ref="I874:J874"/>
    <mergeCell ref="I875:J875"/>
    <mergeCell ref="I876:J876"/>
    <mergeCell ref="I877:J877"/>
    <mergeCell ref="I878:J878"/>
    <mergeCell ref="I879:J879"/>
    <mergeCell ref="E854:E861"/>
    <mergeCell ref="I854:J854"/>
    <mergeCell ref="I855:J855"/>
    <mergeCell ref="I856:J856"/>
    <mergeCell ref="I857:J857"/>
    <mergeCell ref="I858:J858"/>
    <mergeCell ref="I859:J859"/>
    <mergeCell ref="I860:J860"/>
    <mergeCell ref="I861:J861"/>
    <mergeCell ref="E845:E852"/>
    <mergeCell ref="I845:J845"/>
    <mergeCell ref="I846:J846"/>
    <mergeCell ref="I847:J847"/>
    <mergeCell ref="I848:J848"/>
    <mergeCell ref="I849:J849"/>
    <mergeCell ref="I850:J850"/>
    <mergeCell ref="I851:J851"/>
    <mergeCell ref="I852:J852"/>
    <mergeCell ref="I832:J832"/>
    <mergeCell ref="I833:J833"/>
    <mergeCell ref="I834:J834"/>
    <mergeCell ref="E836:E843"/>
    <mergeCell ref="I836:J836"/>
    <mergeCell ref="I837:J837"/>
    <mergeCell ref="I838:J838"/>
    <mergeCell ref="I839:J839"/>
    <mergeCell ref="I840:J840"/>
    <mergeCell ref="I841:J841"/>
    <mergeCell ref="I842:J842"/>
    <mergeCell ref="I843:J843"/>
    <mergeCell ref="I826:J826"/>
    <mergeCell ref="I827:J827"/>
    <mergeCell ref="I828:J828"/>
    <mergeCell ref="I829:J829"/>
    <mergeCell ref="I830:J830"/>
    <mergeCell ref="I831:J831"/>
    <mergeCell ref="I819:J819"/>
    <mergeCell ref="I820:J820"/>
    <mergeCell ref="I821:J821"/>
    <mergeCell ref="I822:J822"/>
    <mergeCell ref="I823:J823"/>
    <mergeCell ref="I825:J825"/>
    <mergeCell ref="E810:E823"/>
    <mergeCell ref="I810:J810"/>
    <mergeCell ref="I811:J811"/>
    <mergeCell ref="I812:J812"/>
    <mergeCell ref="I813:J813"/>
    <mergeCell ref="I814:J814"/>
    <mergeCell ref="I815:J815"/>
    <mergeCell ref="I816:J816"/>
    <mergeCell ref="I817:J817"/>
    <mergeCell ref="I818:J818"/>
    <mergeCell ref="I741:J741"/>
    <mergeCell ref="I742:J742"/>
    <mergeCell ref="I743:J743"/>
    <mergeCell ref="I744:J744"/>
    <mergeCell ref="I745:J745"/>
    <mergeCell ref="I746:J746"/>
    <mergeCell ref="I734:J734"/>
    <mergeCell ref="I735:J735"/>
    <mergeCell ref="I736:J736"/>
    <mergeCell ref="I737:J737"/>
    <mergeCell ref="I738:J738"/>
    <mergeCell ref="I739:J739"/>
    <mergeCell ref="I727:J727"/>
    <mergeCell ref="I728:J728"/>
    <mergeCell ref="I729:J729"/>
    <mergeCell ref="I730:J730"/>
    <mergeCell ref="I732:J732"/>
    <mergeCell ref="I733:J733"/>
    <mergeCell ref="I720:J720"/>
    <mergeCell ref="I721:J721"/>
    <mergeCell ref="I723:J723"/>
    <mergeCell ref="I724:J724"/>
    <mergeCell ref="I725:J725"/>
    <mergeCell ref="I726:J726"/>
    <mergeCell ref="I714:J714"/>
    <mergeCell ref="I715:J715"/>
    <mergeCell ref="I716:J716"/>
    <mergeCell ref="I717:J717"/>
    <mergeCell ref="I718:J718"/>
    <mergeCell ref="I719:J719"/>
    <mergeCell ref="I707:J707"/>
    <mergeCell ref="I708:J708"/>
    <mergeCell ref="I709:J709"/>
    <mergeCell ref="I710:J710"/>
    <mergeCell ref="I711:J711"/>
    <mergeCell ref="I712:J712"/>
    <mergeCell ref="I700:J700"/>
    <mergeCell ref="I701:J701"/>
    <mergeCell ref="I703:J703"/>
    <mergeCell ref="I704:J704"/>
    <mergeCell ref="I705:J705"/>
    <mergeCell ref="I706:J706"/>
    <mergeCell ref="I694:J694"/>
    <mergeCell ref="I695:J695"/>
    <mergeCell ref="I696:J696"/>
    <mergeCell ref="I697:J697"/>
    <mergeCell ref="I698:J698"/>
    <mergeCell ref="I699:J699"/>
    <mergeCell ref="I688:J688"/>
    <mergeCell ref="I689:J689"/>
    <mergeCell ref="I690:J690"/>
    <mergeCell ref="I691:J691"/>
    <mergeCell ref="I692:J692"/>
    <mergeCell ref="I693:J693"/>
    <mergeCell ref="I680:J680"/>
    <mergeCell ref="I681:J681"/>
    <mergeCell ref="I682:J682"/>
    <mergeCell ref="I683:J683"/>
    <mergeCell ref="I684:J684"/>
    <mergeCell ref="I685:J685"/>
    <mergeCell ref="I673:J673"/>
    <mergeCell ref="I674:J674"/>
    <mergeCell ref="I675:J675"/>
    <mergeCell ref="I676:J676"/>
    <mergeCell ref="I677:J677"/>
    <mergeCell ref="I678:J678"/>
    <mergeCell ref="I666:J666"/>
    <mergeCell ref="I667:J667"/>
    <mergeCell ref="I668:J668"/>
    <mergeCell ref="I669:J669"/>
    <mergeCell ref="I671:J671"/>
    <mergeCell ref="I672:J672"/>
    <mergeCell ref="I659:J659"/>
    <mergeCell ref="I660:J660"/>
    <mergeCell ref="I662:J662"/>
    <mergeCell ref="I663:J663"/>
    <mergeCell ref="I664:J664"/>
    <mergeCell ref="I665:J665"/>
    <mergeCell ref="I653:J653"/>
    <mergeCell ref="I654:J654"/>
    <mergeCell ref="I655:J655"/>
    <mergeCell ref="I656:J656"/>
    <mergeCell ref="I657:J657"/>
    <mergeCell ref="I658:J658"/>
    <mergeCell ref="I646:J646"/>
    <mergeCell ref="I647:J647"/>
    <mergeCell ref="I648:J648"/>
    <mergeCell ref="I649:J649"/>
    <mergeCell ref="I650:J650"/>
    <mergeCell ref="I651:J651"/>
    <mergeCell ref="I639:J639"/>
    <mergeCell ref="I640:J640"/>
    <mergeCell ref="I642:J642"/>
    <mergeCell ref="I643:J643"/>
    <mergeCell ref="I644:J644"/>
    <mergeCell ref="I645:J645"/>
    <mergeCell ref="I633:J633"/>
    <mergeCell ref="I634:J634"/>
    <mergeCell ref="I635:J635"/>
    <mergeCell ref="I636:J636"/>
    <mergeCell ref="I637:J637"/>
    <mergeCell ref="I638:J638"/>
    <mergeCell ref="I627:J627"/>
    <mergeCell ref="I628:J628"/>
    <mergeCell ref="I629:J629"/>
    <mergeCell ref="I630:J630"/>
    <mergeCell ref="I631:J631"/>
    <mergeCell ref="I632:J632"/>
    <mergeCell ref="I619:J619"/>
    <mergeCell ref="I620:J620"/>
    <mergeCell ref="I621:J621"/>
    <mergeCell ref="I622:J622"/>
    <mergeCell ref="I623:J623"/>
    <mergeCell ref="I624:J624"/>
    <mergeCell ref="I612:J612"/>
    <mergeCell ref="I613:J613"/>
    <mergeCell ref="I614:J614"/>
    <mergeCell ref="I615:J615"/>
    <mergeCell ref="I616:J616"/>
    <mergeCell ref="I617:J617"/>
    <mergeCell ref="I605:J605"/>
    <mergeCell ref="I606:J606"/>
    <mergeCell ref="I607:J607"/>
    <mergeCell ref="I608:J608"/>
    <mergeCell ref="I610:J610"/>
    <mergeCell ref="I611:J611"/>
    <mergeCell ref="I598:J598"/>
    <mergeCell ref="I599:J599"/>
    <mergeCell ref="I601:J601"/>
    <mergeCell ref="I602:J602"/>
    <mergeCell ref="I603:J603"/>
    <mergeCell ref="I604:J604"/>
    <mergeCell ref="I592:J592"/>
    <mergeCell ref="I593:J593"/>
    <mergeCell ref="I594:J594"/>
    <mergeCell ref="I595:J595"/>
    <mergeCell ref="I596:J596"/>
    <mergeCell ref="I597:J597"/>
    <mergeCell ref="I585:J585"/>
    <mergeCell ref="I586:J586"/>
    <mergeCell ref="I587:J587"/>
    <mergeCell ref="I588:J588"/>
    <mergeCell ref="I589:J589"/>
    <mergeCell ref="I590:J590"/>
    <mergeCell ref="I578:J578"/>
    <mergeCell ref="I579:J579"/>
    <mergeCell ref="I581:J581"/>
    <mergeCell ref="I582:J582"/>
    <mergeCell ref="I583:J583"/>
    <mergeCell ref="I584:J584"/>
    <mergeCell ref="I572:J572"/>
    <mergeCell ref="I573:J573"/>
    <mergeCell ref="I574:J574"/>
    <mergeCell ref="I575:J575"/>
    <mergeCell ref="I576:J576"/>
    <mergeCell ref="I577:J577"/>
    <mergeCell ref="I566:J566"/>
    <mergeCell ref="I567:J567"/>
    <mergeCell ref="I568:J568"/>
    <mergeCell ref="I569:J569"/>
    <mergeCell ref="I570:J570"/>
    <mergeCell ref="I571:J571"/>
    <mergeCell ref="I558:J558"/>
    <mergeCell ref="I559:J559"/>
    <mergeCell ref="I560:J560"/>
    <mergeCell ref="I561:J561"/>
    <mergeCell ref="I562:J562"/>
    <mergeCell ref="I563:J563"/>
    <mergeCell ref="I551:J551"/>
    <mergeCell ref="I552:J552"/>
    <mergeCell ref="I553:J553"/>
    <mergeCell ref="I554:J554"/>
    <mergeCell ref="I555:J555"/>
    <mergeCell ref="I556:J556"/>
    <mergeCell ref="I544:J544"/>
    <mergeCell ref="I545:J545"/>
    <mergeCell ref="I546:J546"/>
    <mergeCell ref="I547:J547"/>
    <mergeCell ref="I549:J549"/>
    <mergeCell ref="I550:J550"/>
    <mergeCell ref="I537:J537"/>
    <mergeCell ref="I538:J538"/>
    <mergeCell ref="I540:J540"/>
    <mergeCell ref="I541:J541"/>
    <mergeCell ref="I542:J542"/>
    <mergeCell ref="I543:J543"/>
    <mergeCell ref="I531:J531"/>
    <mergeCell ref="I532:J532"/>
    <mergeCell ref="I533:J533"/>
    <mergeCell ref="I534:J534"/>
    <mergeCell ref="I535:J535"/>
    <mergeCell ref="I536:J536"/>
    <mergeCell ref="I524:J524"/>
    <mergeCell ref="I525:J525"/>
    <mergeCell ref="I526:J526"/>
    <mergeCell ref="I527:J527"/>
    <mergeCell ref="I528:J528"/>
    <mergeCell ref="I529:J529"/>
    <mergeCell ref="I517:J517"/>
    <mergeCell ref="I518:J518"/>
    <mergeCell ref="I520:J520"/>
    <mergeCell ref="I521:J521"/>
    <mergeCell ref="I522:J522"/>
    <mergeCell ref="I523:J523"/>
    <mergeCell ref="I511:J511"/>
    <mergeCell ref="I512:J512"/>
    <mergeCell ref="I513:J513"/>
    <mergeCell ref="I514:J514"/>
    <mergeCell ref="I515:J515"/>
    <mergeCell ref="I516:J516"/>
    <mergeCell ref="I505:J505"/>
    <mergeCell ref="I506:J506"/>
    <mergeCell ref="I507:J507"/>
    <mergeCell ref="I508:J508"/>
    <mergeCell ref="I509:J509"/>
    <mergeCell ref="I510:J510"/>
    <mergeCell ref="I497:J497"/>
    <mergeCell ref="I498:J498"/>
    <mergeCell ref="I499:J499"/>
    <mergeCell ref="I500:J500"/>
    <mergeCell ref="I501:J501"/>
    <mergeCell ref="I502:J502"/>
    <mergeCell ref="I490:J490"/>
    <mergeCell ref="I491:J491"/>
    <mergeCell ref="I492:J492"/>
    <mergeCell ref="I493:J493"/>
    <mergeCell ref="I494:J494"/>
    <mergeCell ref="I495:J495"/>
    <mergeCell ref="I483:J483"/>
    <mergeCell ref="I484:J484"/>
    <mergeCell ref="I485:J485"/>
    <mergeCell ref="I486:J486"/>
    <mergeCell ref="I488:J488"/>
    <mergeCell ref="I489:J489"/>
    <mergeCell ref="I476:J476"/>
    <mergeCell ref="I477:J477"/>
    <mergeCell ref="I479:J479"/>
    <mergeCell ref="I480:J480"/>
    <mergeCell ref="I481:J481"/>
    <mergeCell ref="I482:J482"/>
    <mergeCell ref="I470:J470"/>
    <mergeCell ref="I471:J471"/>
    <mergeCell ref="I472:J472"/>
    <mergeCell ref="I473:J473"/>
    <mergeCell ref="I474:J474"/>
    <mergeCell ref="I475:J475"/>
    <mergeCell ref="I463:J463"/>
    <mergeCell ref="I464:J464"/>
    <mergeCell ref="I465:J465"/>
    <mergeCell ref="I466:J466"/>
    <mergeCell ref="I467:J467"/>
    <mergeCell ref="I468:J468"/>
    <mergeCell ref="I456:J456"/>
    <mergeCell ref="I457:J457"/>
    <mergeCell ref="I459:J459"/>
    <mergeCell ref="I460:J460"/>
    <mergeCell ref="I461:J461"/>
    <mergeCell ref="I462:J462"/>
    <mergeCell ref="I450:J450"/>
    <mergeCell ref="I451:J451"/>
    <mergeCell ref="I452:J452"/>
    <mergeCell ref="I453:J453"/>
    <mergeCell ref="I454:J454"/>
    <mergeCell ref="I455:J455"/>
    <mergeCell ref="I446:J446"/>
    <mergeCell ref="I447:J447"/>
    <mergeCell ref="I448:J448"/>
    <mergeCell ref="I449:J449"/>
    <mergeCell ref="I311:J311"/>
    <mergeCell ref="I312:J312"/>
    <mergeCell ref="E314:E319"/>
    <mergeCell ref="I314:J314"/>
    <mergeCell ref="I315:J315"/>
    <mergeCell ref="I316:J316"/>
    <mergeCell ref="I317:J317"/>
    <mergeCell ref="I318:J318"/>
    <mergeCell ref="I319:J319"/>
    <mergeCell ref="E305:E312"/>
    <mergeCell ref="I305:J305"/>
    <mergeCell ref="I306:J306"/>
    <mergeCell ref="I307:J307"/>
    <mergeCell ref="I308:J308"/>
    <mergeCell ref="I309:J309"/>
    <mergeCell ref="I310:J310"/>
    <mergeCell ref="I444:J444"/>
    <mergeCell ref="I445:J445"/>
    <mergeCell ref="E296:E303"/>
    <mergeCell ref="I296:J296"/>
    <mergeCell ref="I297:J297"/>
    <mergeCell ref="I298:J298"/>
    <mergeCell ref="I299:J299"/>
    <mergeCell ref="I300:J300"/>
    <mergeCell ref="I301:J301"/>
    <mergeCell ref="I302:J302"/>
    <mergeCell ref="I303:J303"/>
    <mergeCell ref="I240:J240"/>
    <mergeCell ref="I241:J241"/>
    <mergeCell ref="I242:J242"/>
    <mergeCell ref="I270:J270"/>
    <mergeCell ref="I271:J271"/>
    <mergeCell ref="I272:J272"/>
    <mergeCell ref="I273:J273"/>
    <mergeCell ref="I274:J274"/>
    <mergeCell ref="E287:E294"/>
    <mergeCell ref="I287:J287"/>
    <mergeCell ref="I288:J288"/>
    <mergeCell ref="I289:J289"/>
    <mergeCell ref="I290:J290"/>
    <mergeCell ref="E261:E274"/>
    <mergeCell ref="I261:J261"/>
    <mergeCell ref="I262:J262"/>
    <mergeCell ref="I263:J263"/>
    <mergeCell ref="I264:J264"/>
    <mergeCell ref="I265:J265"/>
    <mergeCell ref="I266:J266"/>
    <mergeCell ref="I267:J267"/>
    <mergeCell ref="I268:J268"/>
    <mergeCell ref="I269:J269"/>
    <mergeCell ref="I291:J291"/>
    <mergeCell ref="I292:J292"/>
    <mergeCell ref="I293:J293"/>
    <mergeCell ref="I294:J294"/>
    <mergeCell ref="I208:J208"/>
    <mergeCell ref="I219:J219"/>
    <mergeCell ref="I220:J220"/>
    <mergeCell ref="I221:J221"/>
    <mergeCell ref="I222:J222"/>
    <mergeCell ref="I223:J223"/>
    <mergeCell ref="I224:J224"/>
    <mergeCell ref="I209:J209"/>
    <mergeCell ref="I210:J210"/>
    <mergeCell ref="I211:J211"/>
    <mergeCell ref="E253:E258"/>
    <mergeCell ref="I253:J253"/>
    <mergeCell ref="I254:J254"/>
    <mergeCell ref="I255:J255"/>
    <mergeCell ref="I256:J256"/>
    <mergeCell ref="I257:J257"/>
    <mergeCell ref="I258:J258"/>
    <mergeCell ref="E244:E251"/>
    <mergeCell ref="I244:J244"/>
    <mergeCell ref="I245:J245"/>
    <mergeCell ref="I246:J246"/>
    <mergeCell ref="I247:J247"/>
    <mergeCell ref="I248:J248"/>
    <mergeCell ref="I249:J249"/>
    <mergeCell ref="I250:J250"/>
    <mergeCell ref="I251:J251"/>
    <mergeCell ref="E235:E242"/>
    <mergeCell ref="I235:J235"/>
    <mergeCell ref="I236:J236"/>
    <mergeCell ref="I237:J237"/>
    <mergeCell ref="I238:J238"/>
    <mergeCell ref="I239:J239"/>
    <mergeCell ref="E226:E233"/>
    <mergeCell ref="I226:J226"/>
    <mergeCell ref="I227:J227"/>
    <mergeCell ref="I228:J228"/>
    <mergeCell ref="I229:J229"/>
    <mergeCell ref="I230:J230"/>
    <mergeCell ref="I231:J231"/>
    <mergeCell ref="I232:J232"/>
    <mergeCell ref="I233:J233"/>
    <mergeCell ref="I212:J212"/>
    <mergeCell ref="I213:J213"/>
    <mergeCell ref="E131:E136"/>
    <mergeCell ref="I131:J131"/>
    <mergeCell ref="I132:J132"/>
    <mergeCell ref="I133:J133"/>
    <mergeCell ref="I134:J134"/>
    <mergeCell ref="I135:J135"/>
    <mergeCell ref="I136:J136"/>
    <mergeCell ref="E215:E224"/>
    <mergeCell ref="I215:J215"/>
    <mergeCell ref="I216:J216"/>
    <mergeCell ref="I217:J217"/>
    <mergeCell ref="I218:J218"/>
    <mergeCell ref="E200:E213"/>
    <mergeCell ref="I200:J200"/>
    <mergeCell ref="I201:J201"/>
    <mergeCell ref="I202:J202"/>
    <mergeCell ref="I203:J203"/>
    <mergeCell ref="I204:J204"/>
    <mergeCell ref="I205:J205"/>
    <mergeCell ref="I206:J206"/>
    <mergeCell ref="I207:J207"/>
    <mergeCell ref="E122:E129"/>
    <mergeCell ref="I122:J122"/>
    <mergeCell ref="I123:J123"/>
    <mergeCell ref="I124:J124"/>
    <mergeCell ref="I125:J125"/>
    <mergeCell ref="I126:J126"/>
    <mergeCell ref="I127:J127"/>
    <mergeCell ref="I128:J128"/>
    <mergeCell ref="I129:J129"/>
    <mergeCell ref="E113:E120"/>
    <mergeCell ref="I113:J113"/>
    <mergeCell ref="I114:J114"/>
    <mergeCell ref="I115:J115"/>
    <mergeCell ref="I116:J116"/>
    <mergeCell ref="I117:J117"/>
    <mergeCell ref="I118:J118"/>
    <mergeCell ref="I119:J119"/>
    <mergeCell ref="I120:J120"/>
    <mergeCell ref="E104:E111"/>
    <mergeCell ref="I104:J104"/>
    <mergeCell ref="I105:J105"/>
    <mergeCell ref="I106:J106"/>
    <mergeCell ref="I107:J107"/>
    <mergeCell ref="I108:J108"/>
    <mergeCell ref="I109:J109"/>
    <mergeCell ref="I110:J110"/>
    <mergeCell ref="I111:J111"/>
    <mergeCell ref="I86:J86"/>
    <mergeCell ref="I87:J87"/>
    <mergeCell ref="I88:J88"/>
    <mergeCell ref="I89:J89"/>
    <mergeCell ref="I90:J90"/>
    <mergeCell ref="I91:J91"/>
    <mergeCell ref="I75:J75"/>
    <mergeCell ref="E78:E91"/>
    <mergeCell ref="I78:J78"/>
    <mergeCell ref="I79:J79"/>
    <mergeCell ref="I80:J80"/>
    <mergeCell ref="I81:J81"/>
    <mergeCell ref="I82:J82"/>
    <mergeCell ref="I83:J83"/>
    <mergeCell ref="I84:J84"/>
    <mergeCell ref="I85:J85"/>
    <mergeCell ref="I68:J68"/>
    <mergeCell ref="I70:J70"/>
    <mergeCell ref="I71:J71"/>
    <mergeCell ref="I72:J72"/>
    <mergeCell ref="I73:J73"/>
    <mergeCell ref="I74:J74"/>
    <mergeCell ref="I62:J62"/>
    <mergeCell ref="I63:J63"/>
    <mergeCell ref="I64:J64"/>
    <mergeCell ref="I65:J65"/>
    <mergeCell ref="I66:J66"/>
    <mergeCell ref="I67:J67"/>
    <mergeCell ref="I56:J56"/>
    <mergeCell ref="I57:J57"/>
    <mergeCell ref="I58:J58"/>
    <mergeCell ref="I59:J59"/>
    <mergeCell ref="I60:J60"/>
    <mergeCell ref="I61:J61"/>
    <mergeCell ref="I27:J27"/>
    <mergeCell ref="I28:J28"/>
    <mergeCell ref="I29:J29"/>
    <mergeCell ref="I30:J30"/>
    <mergeCell ref="I31:J31"/>
    <mergeCell ref="I20:J20"/>
    <mergeCell ref="I21:J21"/>
    <mergeCell ref="I22:J22"/>
    <mergeCell ref="I23:J23"/>
    <mergeCell ref="I24:J24"/>
    <mergeCell ref="I25:J25"/>
    <mergeCell ref="I50:J50"/>
    <mergeCell ref="I51:J51"/>
    <mergeCell ref="I52:J52"/>
    <mergeCell ref="I53:J53"/>
    <mergeCell ref="I54:J54"/>
    <mergeCell ref="I55:J55"/>
    <mergeCell ref="I44:J44"/>
    <mergeCell ref="I45:J45"/>
    <mergeCell ref="I46:J46"/>
    <mergeCell ref="I47:J47"/>
    <mergeCell ref="I48:J48"/>
    <mergeCell ref="I49:J49"/>
    <mergeCell ref="I38:J38"/>
    <mergeCell ref="I39:J39"/>
    <mergeCell ref="I40:J40"/>
    <mergeCell ref="I41:J41"/>
    <mergeCell ref="I42:J42"/>
    <mergeCell ref="I43:J43"/>
    <mergeCell ref="E1:H1"/>
    <mergeCell ref="E2:H2"/>
    <mergeCell ref="E4:H4"/>
    <mergeCell ref="E5:H5"/>
    <mergeCell ref="I11:J13"/>
    <mergeCell ref="F14:H14"/>
    <mergeCell ref="I16:J16"/>
    <mergeCell ref="I17:J17"/>
    <mergeCell ref="I18:J18"/>
    <mergeCell ref="I19:J19"/>
    <mergeCell ref="A8:H8"/>
    <mergeCell ref="A9:H9"/>
    <mergeCell ref="A10:H10"/>
    <mergeCell ref="A11:A13"/>
    <mergeCell ref="B11:B13"/>
    <mergeCell ref="C11:D12"/>
    <mergeCell ref="E11:E13"/>
    <mergeCell ref="F11:F13"/>
    <mergeCell ref="G11:G13"/>
    <mergeCell ref="H11:H13"/>
    <mergeCell ref="I32:J32"/>
    <mergeCell ref="I33:J33"/>
    <mergeCell ref="I34:J34"/>
    <mergeCell ref="I35:J35"/>
    <mergeCell ref="I36:J36"/>
    <mergeCell ref="I37:J37"/>
    <mergeCell ref="I26:J26"/>
  </mergeCells>
  <pageMargins left="0.31496062992125984" right="0.11811023622047245" top="0.15748031496062992" bottom="0.15748031496062992" header="0.19685039370078741" footer="0.11811023622047245"/>
  <pageSetup paperSize="9" scale="45" fitToWidth="0" fitToHeight="3" orientation="landscape" verticalDpi="0" r:id="rId1"/>
  <rowBreaks count="3" manualBreakCount="3">
    <brk id="1235" max="682" man="1"/>
    <brk id="1275" max="682" man="1"/>
    <brk id="1313" max="682" man="1"/>
  </rowBreaks>
  <colBreaks count="1" manualBreakCount="1">
    <brk id="659" max="1335" man="1"/>
  </colBreaks>
</worksheet>
</file>

<file path=xl/worksheets/sheet2.xml><?xml version="1.0" encoding="utf-8"?>
<worksheet xmlns="http://schemas.openxmlformats.org/spreadsheetml/2006/main" xmlns:r="http://schemas.openxmlformats.org/officeDocument/2006/relationships">
  <sheetPr>
    <tabColor rgb="FF92D050"/>
    <pageSetUpPr fitToPage="1"/>
  </sheetPr>
  <dimension ref="A1:DF80"/>
  <sheetViews>
    <sheetView view="pageBreakPreview" topLeftCell="A42" zoomScale="75" zoomScaleSheetLayoutView="75" workbookViewId="0">
      <selection activeCell="C78" sqref="C78:C80"/>
    </sheetView>
  </sheetViews>
  <sheetFormatPr defaultRowHeight="15"/>
  <cols>
    <col min="1" max="1" width="34.85546875" style="256" customWidth="1"/>
    <col min="2" max="2" width="23.140625" style="256" customWidth="1"/>
    <col min="3" max="3" width="13.42578125" style="256" customWidth="1"/>
    <col min="4" max="29" width="12.140625" style="256" customWidth="1"/>
    <col min="30" max="30" width="12" style="256" customWidth="1"/>
    <col min="31" max="31" width="10.85546875" style="256" customWidth="1"/>
    <col min="32" max="32" width="11" style="256" customWidth="1"/>
    <col min="33" max="56" width="9.140625" style="256" customWidth="1"/>
    <col min="57" max="62" width="9.7109375" style="256" customWidth="1"/>
    <col min="63" max="65" width="12.140625" style="256" customWidth="1"/>
    <col min="66" max="77" width="9.140625" style="256" customWidth="1"/>
    <col min="78" max="83" width="9.7109375" style="256" customWidth="1"/>
    <col min="84" max="92" width="9.140625" style="256" customWidth="1"/>
    <col min="93" max="95" width="9.7109375" style="256" customWidth="1"/>
    <col min="96" max="98" width="11" style="256" hidden="1" customWidth="1"/>
    <col min="99" max="104" width="12.85546875" style="256" hidden="1" customWidth="1"/>
    <col min="105" max="107" width="13.140625" style="256" hidden="1" customWidth="1"/>
    <col min="108" max="110" width="12.140625" style="256" hidden="1" customWidth="1"/>
    <col min="111" max="231" width="9.140625" style="256"/>
    <col min="232" max="232" width="34.85546875" style="256" customWidth="1"/>
    <col min="233" max="233" width="23.140625" style="256" customWidth="1"/>
    <col min="234" max="234" width="6.28515625" style="256" customWidth="1"/>
    <col min="235" max="235" width="51" style="256" customWidth="1"/>
    <col min="236" max="236" width="16.5703125" style="256" customWidth="1"/>
    <col min="237" max="237" width="12.85546875" style="256" customWidth="1"/>
    <col min="238" max="238" width="15.5703125" style="256" customWidth="1"/>
    <col min="239" max="239" width="16.5703125" style="256" customWidth="1"/>
    <col min="240" max="240" width="17" style="256" customWidth="1"/>
    <col min="241" max="242" width="17.42578125" style="256" customWidth="1"/>
    <col min="243" max="244" width="16.5703125" style="256" customWidth="1"/>
    <col min="245" max="247" width="17.42578125" style="256" customWidth="1"/>
    <col min="248" max="249" width="16.5703125" style="256" customWidth="1"/>
    <col min="250" max="252" width="17.42578125" style="256" customWidth="1"/>
    <col min="253" max="254" width="16.5703125" style="256" customWidth="1"/>
    <col min="255" max="257" width="17.42578125" style="256" customWidth="1"/>
    <col min="258" max="258" width="15.5703125" style="256" customWidth="1"/>
    <col min="259" max="259" width="16.5703125" style="256" customWidth="1"/>
    <col min="260" max="261" width="17.42578125" style="256" customWidth="1"/>
    <col min="262" max="296" width="12.140625" style="256" customWidth="1"/>
    <col min="297" max="487" width="9.140625" style="256"/>
    <col min="488" max="488" width="34.85546875" style="256" customWidth="1"/>
    <col min="489" max="489" width="23.140625" style="256" customWidth="1"/>
    <col min="490" max="490" width="6.28515625" style="256" customWidth="1"/>
    <col min="491" max="491" width="51" style="256" customWidth="1"/>
    <col min="492" max="492" width="16.5703125" style="256" customWidth="1"/>
    <col min="493" max="493" width="12.85546875" style="256" customWidth="1"/>
    <col min="494" max="494" width="15.5703125" style="256" customWidth="1"/>
    <col min="495" max="495" width="16.5703125" style="256" customWidth="1"/>
    <col min="496" max="496" width="17" style="256" customWidth="1"/>
    <col min="497" max="498" width="17.42578125" style="256" customWidth="1"/>
    <col min="499" max="500" width="16.5703125" style="256" customWidth="1"/>
    <col min="501" max="503" width="17.42578125" style="256" customWidth="1"/>
    <col min="504" max="505" width="16.5703125" style="256" customWidth="1"/>
    <col min="506" max="508" width="17.42578125" style="256" customWidth="1"/>
    <col min="509" max="510" width="16.5703125" style="256" customWidth="1"/>
    <col min="511" max="513" width="17.42578125" style="256" customWidth="1"/>
    <col min="514" max="514" width="15.5703125" style="256" customWidth="1"/>
    <col min="515" max="515" width="16.5703125" style="256" customWidth="1"/>
    <col min="516" max="517" width="17.42578125" style="256" customWidth="1"/>
    <col min="518" max="552" width="12.140625" style="256" customWidth="1"/>
    <col min="553" max="743" width="9.140625" style="256"/>
    <col min="744" max="744" width="34.85546875" style="256" customWidth="1"/>
    <col min="745" max="745" width="23.140625" style="256" customWidth="1"/>
    <col min="746" max="746" width="6.28515625" style="256" customWidth="1"/>
    <col min="747" max="747" width="51" style="256" customWidth="1"/>
    <col min="748" max="748" width="16.5703125" style="256" customWidth="1"/>
    <col min="749" max="749" width="12.85546875" style="256" customWidth="1"/>
    <col min="750" max="750" width="15.5703125" style="256" customWidth="1"/>
    <col min="751" max="751" width="16.5703125" style="256" customWidth="1"/>
    <col min="752" max="752" width="17" style="256" customWidth="1"/>
    <col min="753" max="754" width="17.42578125" style="256" customWidth="1"/>
    <col min="755" max="756" width="16.5703125" style="256" customWidth="1"/>
    <col min="757" max="759" width="17.42578125" style="256" customWidth="1"/>
    <col min="760" max="761" width="16.5703125" style="256" customWidth="1"/>
    <col min="762" max="764" width="17.42578125" style="256" customWidth="1"/>
    <col min="765" max="766" width="16.5703125" style="256" customWidth="1"/>
    <col min="767" max="769" width="17.42578125" style="256" customWidth="1"/>
    <col min="770" max="770" width="15.5703125" style="256" customWidth="1"/>
    <col min="771" max="771" width="16.5703125" style="256" customWidth="1"/>
    <col min="772" max="773" width="17.42578125" style="256" customWidth="1"/>
    <col min="774" max="808" width="12.140625" style="256" customWidth="1"/>
    <col min="809" max="999" width="9.140625" style="256"/>
    <col min="1000" max="1000" width="34.85546875" style="256" customWidth="1"/>
    <col min="1001" max="1001" width="23.140625" style="256" customWidth="1"/>
    <col min="1002" max="1002" width="6.28515625" style="256" customWidth="1"/>
    <col min="1003" max="1003" width="51" style="256" customWidth="1"/>
    <col min="1004" max="1004" width="16.5703125" style="256" customWidth="1"/>
    <col min="1005" max="1005" width="12.85546875" style="256" customWidth="1"/>
    <col min="1006" max="1006" width="15.5703125" style="256" customWidth="1"/>
    <col min="1007" max="1007" width="16.5703125" style="256" customWidth="1"/>
    <col min="1008" max="1008" width="17" style="256" customWidth="1"/>
    <col min="1009" max="1010" width="17.42578125" style="256" customWidth="1"/>
    <col min="1011" max="1012" width="16.5703125" style="256" customWidth="1"/>
    <col min="1013" max="1015" width="17.42578125" style="256" customWidth="1"/>
    <col min="1016" max="1017" width="16.5703125" style="256" customWidth="1"/>
    <col min="1018" max="1020" width="17.42578125" style="256" customWidth="1"/>
    <col min="1021" max="1022" width="16.5703125" style="256" customWidth="1"/>
    <col min="1023" max="1025" width="17.42578125" style="256" customWidth="1"/>
    <col min="1026" max="1026" width="15.5703125" style="256" customWidth="1"/>
    <col min="1027" max="1027" width="16.5703125" style="256" customWidth="1"/>
    <col min="1028" max="1029" width="17.42578125" style="256" customWidth="1"/>
    <col min="1030" max="1064" width="12.140625" style="256" customWidth="1"/>
    <col min="1065" max="1255" width="9.140625" style="256"/>
    <col min="1256" max="1256" width="34.85546875" style="256" customWidth="1"/>
    <col min="1257" max="1257" width="23.140625" style="256" customWidth="1"/>
    <col min="1258" max="1258" width="6.28515625" style="256" customWidth="1"/>
    <col min="1259" max="1259" width="51" style="256" customWidth="1"/>
    <col min="1260" max="1260" width="16.5703125" style="256" customWidth="1"/>
    <col min="1261" max="1261" width="12.85546875" style="256" customWidth="1"/>
    <col min="1262" max="1262" width="15.5703125" style="256" customWidth="1"/>
    <col min="1263" max="1263" width="16.5703125" style="256" customWidth="1"/>
    <col min="1264" max="1264" width="17" style="256" customWidth="1"/>
    <col min="1265" max="1266" width="17.42578125" style="256" customWidth="1"/>
    <col min="1267" max="1268" width="16.5703125" style="256" customWidth="1"/>
    <col min="1269" max="1271" width="17.42578125" style="256" customWidth="1"/>
    <col min="1272" max="1273" width="16.5703125" style="256" customWidth="1"/>
    <col min="1274" max="1276" width="17.42578125" style="256" customWidth="1"/>
    <col min="1277" max="1278" width="16.5703125" style="256" customWidth="1"/>
    <col min="1279" max="1281" width="17.42578125" style="256" customWidth="1"/>
    <col min="1282" max="1282" width="15.5703125" style="256" customWidth="1"/>
    <col min="1283" max="1283" width="16.5703125" style="256" customWidth="1"/>
    <col min="1284" max="1285" width="17.42578125" style="256" customWidth="1"/>
    <col min="1286" max="1320" width="12.140625" style="256" customWidth="1"/>
    <col min="1321" max="1511" width="9.140625" style="256"/>
    <col min="1512" max="1512" width="34.85546875" style="256" customWidth="1"/>
    <col min="1513" max="1513" width="23.140625" style="256" customWidth="1"/>
    <col min="1514" max="1514" width="6.28515625" style="256" customWidth="1"/>
    <col min="1515" max="1515" width="51" style="256" customWidth="1"/>
    <col min="1516" max="1516" width="16.5703125" style="256" customWidth="1"/>
    <col min="1517" max="1517" width="12.85546875" style="256" customWidth="1"/>
    <col min="1518" max="1518" width="15.5703125" style="256" customWidth="1"/>
    <col min="1519" max="1519" width="16.5703125" style="256" customWidth="1"/>
    <col min="1520" max="1520" width="17" style="256" customWidth="1"/>
    <col min="1521" max="1522" width="17.42578125" style="256" customWidth="1"/>
    <col min="1523" max="1524" width="16.5703125" style="256" customWidth="1"/>
    <col min="1525" max="1527" width="17.42578125" style="256" customWidth="1"/>
    <col min="1528" max="1529" width="16.5703125" style="256" customWidth="1"/>
    <col min="1530" max="1532" width="17.42578125" style="256" customWidth="1"/>
    <col min="1533" max="1534" width="16.5703125" style="256" customWidth="1"/>
    <col min="1535" max="1537" width="17.42578125" style="256" customWidth="1"/>
    <col min="1538" max="1538" width="15.5703125" style="256" customWidth="1"/>
    <col min="1539" max="1539" width="16.5703125" style="256" customWidth="1"/>
    <col min="1540" max="1541" width="17.42578125" style="256" customWidth="1"/>
    <col min="1542" max="1576" width="12.140625" style="256" customWidth="1"/>
    <col min="1577" max="1767" width="9.140625" style="256"/>
    <col min="1768" max="1768" width="34.85546875" style="256" customWidth="1"/>
    <col min="1769" max="1769" width="23.140625" style="256" customWidth="1"/>
    <col min="1770" max="1770" width="6.28515625" style="256" customWidth="1"/>
    <col min="1771" max="1771" width="51" style="256" customWidth="1"/>
    <col min="1772" max="1772" width="16.5703125" style="256" customWidth="1"/>
    <col min="1773" max="1773" width="12.85546875" style="256" customWidth="1"/>
    <col min="1774" max="1774" width="15.5703125" style="256" customWidth="1"/>
    <col min="1775" max="1775" width="16.5703125" style="256" customWidth="1"/>
    <col min="1776" max="1776" width="17" style="256" customWidth="1"/>
    <col min="1777" max="1778" width="17.42578125" style="256" customWidth="1"/>
    <col min="1779" max="1780" width="16.5703125" style="256" customWidth="1"/>
    <col min="1781" max="1783" width="17.42578125" style="256" customWidth="1"/>
    <col min="1784" max="1785" width="16.5703125" style="256" customWidth="1"/>
    <col min="1786" max="1788" width="17.42578125" style="256" customWidth="1"/>
    <col min="1789" max="1790" width="16.5703125" style="256" customWidth="1"/>
    <col min="1791" max="1793" width="17.42578125" style="256" customWidth="1"/>
    <col min="1794" max="1794" width="15.5703125" style="256" customWidth="1"/>
    <col min="1795" max="1795" width="16.5703125" style="256" customWidth="1"/>
    <col min="1796" max="1797" width="17.42578125" style="256" customWidth="1"/>
    <col min="1798" max="1832" width="12.140625" style="256" customWidth="1"/>
    <col min="1833" max="2023" width="9.140625" style="256"/>
    <col min="2024" max="2024" width="34.85546875" style="256" customWidth="1"/>
    <col min="2025" max="2025" width="23.140625" style="256" customWidth="1"/>
    <col min="2026" max="2026" width="6.28515625" style="256" customWidth="1"/>
    <col min="2027" max="2027" width="51" style="256" customWidth="1"/>
    <col min="2028" max="2028" width="16.5703125" style="256" customWidth="1"/>
    <col min="2029" max="2029" width="12.85546875" style="256" customWidth="1"/>
    <col min="2030" max="2030" width="15.5703125" style="256" customWidth="1"/>
    <col min="2031" max="2031" width="16.5703125" style="256" customWidth="1"/>
    <col min="2032" max="2032" width="17" style="256" customWidth="1"/>
    <col min="2033" max="2034" width="17.42578125" style="256" customWidth="1"/>
    <col min="2035" max="2036" width="16.5703125" style="256" customWidth="1"/>
    <col min="2037" max="2039" width="17.42578125" style="256" customWidth="1"/>
    <col min="2040" max="2041" width="16.5703125" style="256" customWidth="1"/>
    <col min="2042" max="2044" width="17.42578125" style="256" customWidth="1"/>
    <col min="2045" max="2046" width="16.5703125" style="256" customWidth="1"/>
    <col min="2047" max="2049" width="17.42578125" style="256" customWidth="1"/>
    <col min="2050" max="2050" width="15.5703125" style="256" customWidth="1"/>
    <col min="2051" max="2051" width="16.5703125" style="256" customWidth="1"/>
    <col min="2052" max="2053" width="17.42578125" style="256" customWidth="1"/>
    <col min="2054" max="2088" width="12.140625" style="256" customWidth="1"/>
    <col min="2089" max="2279" width="9.140625" style="256"/>
    <col min="2280" max="2280" width="34.85546875" style="256" customWidth="1"/>
    <col min="2281" max="2281" width="23.140625" style="256" customWidth="1"/>
    <col min="2282" max="2282" width="6.28515625" style="256" customWidth="1"/>
    <col min="2283" max="2283" width="51" style="256" customWidth="1"/>
    <col min="2284" max="2284" width="16.5703125" style="256" customWidth="1"/>
    <col min="2285" max="2285" width="12.85546875" style="256" customWidth="1"/>
    <col min="2286" max="2286" width="15.5703125" style="256" customWidth="1"/>
    <col min="2287" max="2287" width="16.5703125" style="256" customWidth="1"/>
    <col min="2288" max="2288" width="17" style="256" customWidth="1"/>
    <col min="2289" max="2290" width="17.42578125" style="256" customWidth="1"/>
    <col min="2291" max="2292" width="16.5703125" style="256" customWidth="1"/>
    <col min="2293" max="2295" width="17.42578125" style="256" customWidth="1"/>
    <col min="2296" max="2297" width="16.5703125" style="256" customWidth="1"/>
    <col min="2298" max="2300" width="17.42578125" style="256" customWidth="1"/>
    <col min="2301" max="2302" width="16.5703125" style="256" customWidth="1"/>
    <col min="2303" max="2305" width="17.42578125" style="256" customWidth="1"/>
    <col min="2306" max="2306" width="15.5703125" style="256" customWidth="1"/>
    <col min="2307" max="2307" width="16.5703125" style="256" customWidth="1"/>
    <col min="2308" max="2309" width="17.42578125" style="256" customWidth="1"/>
    <col min="2310" max="2344" width="12.140625" style="256" customWidth="1"/>
    <col min="2345" max="2535" width="9.140625" style="256"/>
    <col min="2536" max="2536" width="34.85546875" style="256" customWidth="1"/>
    <col min="2537" max="2537" width="23.140625" style="256" customWidth="1"/>
    <col min="2538" max="2538" width="6.28515625" style="256" customWidth="1"/>
    <col min="2539" max="2539" width="51" style="256" customWidth="1"/>
    <col min="2540" max="2540" width="16.5703125" style="256" customWidth="1"/>
    <col min="2541" max="2541" width="12.85546875" style="256" customWidth="1"/>
    <col min="2542" max="2542" width="15.5703125" style="256" customWidth="1"/>
    <col min="2543" max="2543" width="16.5703125" style="256" customWidth="1"/>
    <col min="2544" max="2544" width="17" style="256" customWidth="1"/>
    <col min="2545" max="2546" width="17.42578125" style="256" customWidth="1"/>
    <col min="2547" max="2548" width="16.5703125" style="256" customWidth="1"/>
    <col min="2549" max="2551" width="17.42578125" style="256" customWidth="1"/>
    <col min="2552" max="2553" width="16.5703125" style="256" customWidth="1"/>
    <col min="2554" max="2556" width="17.42578125" style="256" customWidth="1"/>
    <col min="2557" max="2558" width="16.5703125" style="256" customWidth="1"/>
    <col min="2559" max="2561" width="17.42578125" style="256" customWidth="1"/>
    <col min="2562" max="2562" width="15.5703125" style="256" customWidth="1"/>
    <col min="2563" max="2563" width="16.5703125" style="256" customWidth="1"/>
    <col min="2564" max="2565" width="17.42578125" style="256" customWidth="1"/>
    <col min="2566" max="2600" width="12.140625" style="256" customWidth="1"/>
    <col min="2601" max="2791" width="9.140625" style="256"/>
    <col min="2792" max="2792" width="34.85546875" style="256" customWidth="1"/>
    <col min="2793" max="2793" width="23.140625" style="256" customWidth="1"/>
    <col min="2794" max="2794" width="6.28515625" style="256" customWidth="1"/>
    <col min="2795" max="2795" width="51" style="256" customWidth="1"/>
    <col min="2796" max="2796" width="16.5703125" style="256" customWidth="1"/>
    <col min="2797" max="2797" width="12.85546875" style="256" customWidth="1"/>
    <col min="2798" max="2798" width="15.5703125" style="256" customWidth="1"/>
    <col min="2799" max="2799" width="16.5703125" style="256" customWidth="1"/>
    <col min="2800" max="2800" width="17" style="256" customWidth="1"/>
    <col min="2801" max="2802" width="17.42578125" style="256" customWidth="1"/>
    <col min="2803" max="2804" width="16.5703125" style="256" customWidth="1"/>
    <col min="2805" max="2807" width="17.42578125" style="256" customWidth="1"/>
    <col min="2808" max="2809" width="16.5703125" style="256" customWidth="1"/>
    <col min="2810" max="2812" width="17.42578125" style="256" customWidth="1"/>
    <col min="2813" max="2814" width="16.5703125" style="256" customWidth="1"/>
    <col min="2815" max="2817" width="17.42578125" style="256" customWidth="1"/>
    <col min="2818" max="2818" width="15.5703125" style="256" customWidth="1"/>
    <col min="2819" max="2819" width="16.5703125" style="256" customWidth="1"/>
    <col min="2820" max="2821" width="17.42578125" style="256" customWidth="1"/>
    <col min="2822" max="2856" width="12.140625" style="256" customWidth="1"/>
    <col min="2857" max="3047" width="9.140625" style="256"/>
    <col min="3048" max="3048" width="34.85546875" style="256" customWidth="1"/>
    <col min="3049" max="3049" width="23.140625" style="256" customWidth="1"/>
    <col min="3050" max="3050" width="6.28515625" style="256" customWidth="1"/>
    <col min="3051" max="3051" width="51" style="256" customWidth="1"/>
    <col min="3052" max="3052" width="16.5703125" style="256" customWidth="1"/>
    <col min="3053" max="3053" width="12.85546875" style="256" customWidth="1"/>
    <col min="3054" max="3054" width="15.5703125" style="256" customWidth="1"/>
    <col min="3055" max="3055" width="16.5703125" style="256" customWidth="1"/>
    <col min="3056" max="3056" width="17" style="256" customWidth="1"/>
    <col min="3057" max="3058" width="17.42578125" style="256" customWidth="1"/>
    <col min="3059" max="3060" width="16.5703125" style="256" customWidth="1"/>
    <col min="3061" max="3063" width="17.42578125" style="256" customWidth="1"/>
    <col min="3064" max="3065" width="16.5703125" style="256" customWidth="1"/>
    <col min="3066" max="3068" width="17.42578125" style="256" customWidth="1"/>
    <col min="3069" max="3070" width="16.5703125" style="256" customWidth="1"/>
    <col min="3071" max="3073" width="17.42578125" style="256" customWidth="1"/>
    <col min="3074" max="3074" width="15.5703125" style="256" customWidth="1"/>
    <col min="3075" max="3075" width="16.5703125" style="256" customWidth="1"/>
    <col min="3076" max="3077" width="17.42578125" style="256" customWidth="1"/>
    <col min="3078" max="3112" width="12.140625" style="256" customWidth="1"/>
    <col min="3113" max="3303" width="9.140625" style="256"/>
    <col min="3304" max="3304" width="34.85546875" style="256" customWidth="1"/>
    <col min="3305" max="3305" width="23.140625" style="256" customWidth="1"/>
    <col min="3306" max="3306" width="6.28515625" style="256" customWidth="1"/>
    <col min="3307" max="3307" width="51" style="256" customWidth="1"/>
    <col min="3308" max="3308" width="16.5703125" style="256" customWidth="1"/>
    <col min="3309" max="3309" width="12.85546875" style="256" customWidth="1"/>
    <col min="3310" max="3310" width="15.5703125" style="256" customWidth="1"/>
    <col min="3311" max="3311" width="16.5703125" style="256" customWidth="1"/>
    <col min="3312" max="3312" width="17" style="256" customWidth="1"/>
    <col min="3313" max="3314" width="17.42578125" style="256" customWidth="1"/>
    <col min="3315" max="3316" width="16.5703125" style="256" customWidth="1"/>
    <col min="3317" max="3319" width="17.42578125" style="256" customWidth="1"/>
    <col min="3320" max="3321" width="16.5703125" style="256" customWidth="1"/>
    <col min="3322" max="3324" width="17.42578125" style="256" customWidth="1"/>
    <col min="3325" max="3326" width="16.5703125" style="256" customWidth="1"/>
    <col min="3327" max="3329" width="17.42578125" style="256" customWidth="1"/>
    <col min="3330" max="3330" width="15.5703125" style="256" customWidth="1"/>
    <col min="3331" max="3331" width="16.5703125" style="256" customWidth="1"/>
    <col min="3332" max="3333" width="17.42578125" style="256" customWidth="1"/>
    <col min="3334" max="3368" width="12.140625" style="256" customWidth="1"/>
    <col min="3369" max="3559" width="9.140625" style="256"/>
    <col min="3560" max="3560" width="34.85546875" style="256" customWidth="1"/>
    <col min="3561" max="3561" width="23.140625" style="256" customWidth="1"/>
    <col min="3562" max="3562" width="6.28515625" style="256" customWidth="1"/>
    <col min="3563" max="3563" width="51" style="256" customWidth="1"/>
    <col min="3564" max="3564" width="16.5703125" style="256" customWidth="1"/>
    <col min="3565" max="3565" width="12.85546875" style="256" customWidth="1"/>
    <col min="3566" max="3566" width="15.5703125" style="256" customWidth="1"/>
    <col min="3567" max="3567" width="16.5703125" style="256" customWidth="1"/>
    <col min="3568" max="3568" width="17" style="256" customWidth="1"/>
    <col min="3569" max="3570" width="17.42578125" style="256" customWidth="1"/>
    <col min="3571" max="3572" width="16.5703125" style="256" customWidth="1"/>
    <col min="3573" max="3575" width="17.42578125" style="256" customWidth="1"/>
    <col min="3576" max="3577" width="16.5703125" style="256" customWidth="1"/>
    <col min="3578" max="3580" width="17.42578125" style="256" customWidth="1"/>
    <col min="3581" max="3582" width="16.5703125" style="256" customWidth="1"/>
    <col min="3583" max="3585" width="17.42578125" style="256" customWidth="1"/>
    <col min="3586" max="3586" width="15.5703125" style="256" customWidth="1"/>
    <col min="3587" max="3587" width="16.5703125" style="256" customWidth="1"/>
    <col min="3588" max="3589" width="17.42578125" style="256" customWidth="1"/>
    <col min="3590" max="3624" width="12.140625" style="256" customWidth="1"/>
    <col min="3625" max="3815" width="9.140625" style="256"/>
    <col min="3816" max="3816" width="34.85546875" style="256" customWidth="1"/>
    <col min="3817" max="3817" width="23.140625" style="256" customWidth="1"/>
    <col min="3818" max="3818" width="6.28515625" style="256" customWidth="1"/>
    <col min="3819" max="3819" width="51" style="256" customWidth="1"/>
    <col min="3820" max="3820" width="16.5703125" style="256" customWidth="1"/>
    <col min="3821" max="3821" width="12.85546875" style="256" customWidth="1"/>
    <col min="3822" max="3822" width="15.5703125" style="256" customWidth="1"/>
    <col min="3823" max="3823" width="16.5703125" style="256" customWidth="1"/>
    <col min="3824" max="3824" width="17" style="256" customWidth="1"/>
    <col min="3825" max="3826" width="17.42578125" style="256" customWidth="1"/>
    <col min="3827" max="3828" width="16.5703125" style="256" customWidth="1"/>
    <col min="3829" max="3831" width="17.42578125" style="256" customWidth="1"/>
    <col min="3832" max="3833" width="16.5703125" style="256" customWidth="1"/>
    <col min="3834" max="3836" width="17.42578125" style="256" customWidth="1"/>
    <col min="3837" max="3838" width="16.5703125" style="256" customWidth="1"/>
    <col min="3839" max="3841" width="17.42578125" style="256" customWidth="1"/>
    <col min="3842" max="3842" width="15.5703125" style="256" customWidth="1"/>
    <col min="3843" max="3843" width="16.5703125" style="256" customWidth="1"/>
    <col min="3844" max="3845" width="17.42578125" style="256" customWidth="1"/>
    <col min="3846" max="3880" width="12.140625" style="256" customWidth="1"/>
    <col min="3881" max="4071" width="9.140625" style="256"/>
    <col min="4072" max="4072" width="34.85546875" style="256" customWidth="1"/>
    <col min="4073" max="4073" width="23.140625" style="256" customWidth="1"/>
    <col min="4074" max="4074" width="6.28515625" style="256" customWidth="1"/>
    <col min="4075" max="4075" width="51" style="256" customWidth="1"/>
    <col min="4076" max="4076" width="16.5703125" style="256" customWidth="1"/>
    <col min="4077" max="4077" width="12.85546875" style="256" customWidth="1"/>
    <col min="4078" max="4078" width="15.5703125" style="256" customWidth="1"/>
    <col min="4079" max="4079" width="16.5703125" style="256" customWidth="1"/>
    <col min="4080" max="4080" width="17" style="256" customWidth="1"/>
    <col min="4081" max="4082" width="17.42578125" style="256" customWidth="1"/>
    <col min="4083" max="4084" width="16.5703125" style="256" customWidth="1"/>
    <col min="4085" max="4087" width="17.42578125" style="256" customWidth="1"/>
    <col min="4088" max="4089" width="16.5703125" style="256" customWidth="1"/>
    <col min="4090" max="4092" width="17.42578125" style="256" customWidth="1"/>
    <col min="4093" max="4094" width="16.5703125" style="256" customWidth="1"/>
    <col min="4095" max="4097" width="17.42578125" style="256" customWidth="1"/>
    <col min="4098" max="4098" width="15.5703125" style="256" customWidth="1"/>
    <col min="4099" max="4099" width="16.5703125" style="256" customWidth="1"/>
    <col min="4100" max="4101" width="17.42578125" style="256" customWidth="1"/>
    <col min="4102" max="4136" width="12.140625" style="256" customWidth="1"/>
    <col min="4137" max="4327" width="9.140625" style="256"/>
    <col min="4328" max="4328" width="34.85546875" style="256" customWidth="1"/>
    <col min="4329" max="4329" width="23.140625" style="256" customWidth="1"/>
    <col min="4330" max="4330" width="6.28515625" style="256" customWidth="1"/>
    <col min="4331" max="4331" width="51" style="256" customWidth="1"/>
    <col min="4332" max="4332" width="16.5703125" style="256" customWidth="1"/>
    <col min="4333" max="4333" width="12.85546875" style="256" customWidth="1"/>
    <col min="4334" max="4334" width="15.5703125" style="256" customWidth="1"/>
    <col min="4335" max="4335" width="16.5703125" style="256" customWidth="1"/>
    <col min="4336" max="4336" width="17" style="256" customWidth="1"/>
    <col min="4337" max="4338" width="17.42578125" style="256" customWidth="1"/>
    <col min="4339" max="4340" width="16.5703125" style="256" customWidth="1"/>
    <col min="4341" max="4343" width="17.42578125" style="256" customWidth="1"/>
    <col min="4344" max="4345" width="16.5703125" style="256" customWidth="1"/>
    <col min="4346" max="4348" width="17.42578125" style="256" customWidth="1"/>
    <col min="4349" max="4350" width="16.5703125" style="256" customWidth="1"/>
    <col min="4351" max="4353" width="17.42578125" style="256" customWidth="1"/>
    <col min="4354" max="4354" width="15.5703125" style="256" customWidth="1"/>
    <col min="4355" max="4355" width="16.5703125" style="256" customWidth="1"/>
    <col min="4356" max="4357" width="17.42578125" style="256" customWidth="1"/>
    <col min="4358" max="4392" width="12.140625" style="256" customWidth="1"/>
    <col min="4393" max="4583" width="9.140625" style="256"/>
    <col min="4584" max="4584" width="34.85546875" style="256" customWidth="1"/>
    <col min="4585" max="4585" width="23.140625" style="256" customWidth="1"/>
    <col min="4586" max="4586" width="6.28515625" style="256" customWidth="1"/>
    <col min="4587" max="4587" width="51" style="256" customWidth="1"/>
    <col min="4588" max="4588" width="16.5703125" style="256" customWidth="1"/>
    <col min="4589" max="4589" width="12.85546875" style="256" customWidth="1"/>
    <col min="4590" max="4590" width="15.5703125" style="256" customWidth="1"/>
    <col min="4591" max="4591" width="16.5703125" style="256" customWidth="1"/>
    <col min="4592" max="4592" width="17" style="256" customWidth="1"/>
    <col min="4593" max="4594" width="17.42578125" style="256" customWidth="1"/>
    <col min="4595" max="4596" width="16.5703125" style="256" customWidth="1"/>
    <col min="4597" max="4599" width="17.42578125" style="256" customWidth="1"/>
    <col min="4600" max="4601" width="16.5703125" style="256" customWidth="1"/>
    <col min="4602" max="4604" width="17.42578125" style="256" customWidth="1"/>
    <col min="4605" max="4606" width="16.5703125" style="256" customWidth="1"/>
    <col min="4607" max="4609" width="17.42578125" style="256" customWidth="1"/>
    <col min="4610" max="4610" width="15.5703125" style="256" customWidth="1"/>
    <col min="4611" max="4611" width="16.5703125" style="256" customWidth="1"/>
    <col min="4612" max="4613" width="17.42578125" style="256" customWidth="1"/>
    <col min="4614" max="4648" width="12.140625" style="256" customWidth="1"/>
    <col min="4649" max="4839" width="9.140625" style="256"/>
    <col min="4840" max="4840" width="34.85546875" style="256" customWidth="1"/>
    <col min="4841" max="4841" width="23.140625" style="256" customWidth="1"/>
    <col min="4842" max="4842" width="6.28515625" style="256" customWidth="1"/>
    <col min="4843" max="4843" width="51" style="256" customWidth="1"/>
    <col min="4844" max="4844" width="16.5703125" style="256" customWidth="1"/>
    <col min="4845" max="4845" width="12.85546875" style="256" customWidth="1"/>
    <col min="4846" max="4846" width="15.5703125" style="256" customWidth="1"/>
    <col min="4847" max="4847" width="16.5703125" style="256" customWidth="1"/>
    <col min="4848" max="4848" width="17" style="256" customWidth="1"/>
    <col min="4849" max="4850" width="17.42578125" style="256" customWidth="1"/>
    <col min="4851" max="4852" width="16.5703125" style="256" customWidth="1"/>
    <col min="4853" max="4855" width="17.42578125" style="256" customWidth="1"/>
    <col min="4856" max="4857" width="16.5703125" style="256" customWidth="1"/>
    <col min="4858" max="4860" width="17.42578125" style="256" customWidth="1"/>
    <col min="4861" max="4862" width="16.5703125" style="256" customWidth="1"/>
    <col min="4863" max="4865" width="17.42578125" style="256" customWidth="1"/>
    <col min="4866" max="4866" width="15.5703125" style="256" customWidth="1"/>
    <col min="4867" max="4867" width="16.5703125" style="256" customWidth="1"/>
    <col min="4868" max="4869" width="17.42578125" style="256" customWidth="1"/>
    <col min="4870" max="4904" width="12.140625" style="256" customWidth="1"/>
    <col min="4905" max="5095" width="9.140625" style="256"/>
    <col min="5096" max="5096" width="34.85546875" style="256" customWidth="1"/>
    <col min="5097" max="5097" width="23.140625" style="256" customWidth="1"/>
    <col min="5098" max="5098" width="6.28515625" style="256" customWidth="1"/>
    <col min="5099" max="5099" width="51" style="256" customWidth="1"/>
    <col min="5100" max="5100" width="16.5703125" style="256" customWidth="1"/>
    <col min="5101" max="5101" width="12.85546875" style="256" customWidth="1"/>
    <col min="5102" max="5102" width="15.5703125" style="256" customWidth="1"/>
    <col min="5103" max="5103" width="16.5703125" style="256" customWidth="1"/>
    <col min="5104" max="5104" width="17" style="256" customWidth="1"/>
    <col min="5105" max="5106" width="17.42578125" style="256" customWidth="1"/>
    <col min="5107" max="5108" width="16.5703125" style="256" customWidth="1"/>
    <col min="5109" max="5111" width="17.42578125" style="256" customWidth="1"/>
    <col min="5112" max="5113" width="16.5703125" style="256" customWidth="1"/>
    <col min="5114" max="5116" width="17.42578125" style="256" customWidth="1"/>
    <col min="5117" max="5118" width="16.5703125" style="256" customWidth="1"/>
    <col min="5119" max="5121" width="17.42578125" style="256" customWidth="1"/>
    <col min="5122" max="5122" width="15.5703125" style="256" customWidth="1"/>
    <col min="5123" max="5123" width="16.5703125" style="256" customWidth="1"/>
    <col min="5124" max="5125" width="17.42578125" style="256" customWidth="1"/>
    <col min="5126" max="5160" width="12.140625" style="256" customWidth="1"/>
    <col min="5161" max="5351" width="9.140625" style="256"/>
    <col min="5352" max="5352" width="34.85546875" style="256" customWidth="1"/>
    <col min="5353" max="5353" width="23.140625" style="256" customWidth="1"/>
    <col min="5354" max="5354" width="6.28515625" style="256" customWidth="1"/>
    <col min="5355" max="5355" width="51" style="256" customWidth="1"/>
    <col min="5356" max="5356" width="16.5703125" style="256" customWidth="1"/>
    <col min="5357" max="5357" width="12.85546875" style="256" customWidth="1"/>
    <col min="5358" max="5358" width="15.5703125" style="256" customWidth="1"/>
    <col min="5359" max="5359" width="16.5703125" style="256" customWidth="1"/>
    <col min="5360" max="5360" width="17" style="256" customWidth="1"/>
    <col min="5361" max="5362" width="17.42578125" style="256" customWidth="1"/>
    <col min="5363" max="5364" width="16.5703125" style="256" customWidth="1"/>
    <col min="5365" max="5367" width="17.42578125" style="256" customWidth="1"/>
    <col min="5368" max="5369" width="16.5703125" style="256" customWidth="1"/>
    <col min="5370" max="5372" width="17.42578125" style="256" customWidth="1"/>
    <col min="5373" max="5374" width="16.5703125" style="256" customWidth="1"/>
    <col min="5375" max="5377" width="17.42578125" style="256" customWidth="1"/>
    <col min="5378" max="5378" width="15.5703125" style="256" customWidth="1"/>
    <col min="5379" max="5379" width="16.5703125" style="256" customWidth="1"/>
    <col min="5380" max="5381" width="17.42578125" style="256" customWidth="1"/>
    <col min="5382" max="5416" width="12.140625" style="256" customWidth="1"/>
    <col min="5417" max="5607" width="9.140625" style="256"/>
    <col min="5608" max="5608" width="34.85546875" style="256" customWidth="1"/>
    <col min="5609" max="5609" width="23.140625" style="256" customWidth="1"/>
    <col min="5610" max="5610" width="6.28515625" style="256" customWidth="1"/>
    <col min="5611" max="5611" width="51" style="256" customWidth="1"/>
    <col min="5612" max="5612" width="16.5703125" style="256" customWidth="1"/>
    <col min="5613" max="5613" width="12.85546875" style="256" customWidth="1"/>
    <col min="5614" max="5614" width="15.5703125" style="256" customWidth="1"/>
    <col min="5615" max="5615" width="16.5703125" style="256" customWidth="1"/>
    <col min="5616" max="5616" width="17" style="256" customWidth="1"/>
    <col min="5617" max="5618" width="17.42578125" style="256" customWidth="1"/>
    <col min="5619" max="5620" width="16.5703125" style="256" customWidth="1"/>
    <col min="5621" max="5623" width="17.42578125" style="256" customWidth="1"/>
    <col min="5624" max="5625" width="16.5703125" style="256" customWidth="1"/>
    <col min="5626" max="5628" width="17.42578125" style="256" customWidth="1"/>
    <col min="5629" max="5630" width="16.5703125" style="256" customWidth="1"/>
    <col min="5631" max="5633" width="17.42578125" style="256" customWidth="1"/>
    <col min="5634" max="5634" width="15.5703125" style="256" customWidth="1"/>
    <col min="5635" max="5635" width="16.5703125" style="256" customWidth="1"/>
    <col min="5636" max="5637" width="17.42578125" style="256" customWidth="1"/>
    <col min="5638" max="5672" width="12.140625" style="256" customWidth="1"/>
    <col min="5673" max="5863" width="9.140625" style="256"/>
    <col min="5864" max="5864" width="34.85546875" style="256" customWidth="1"/>
    <col min="5865" max="5865" width="23.140625" style="256" customWidth="1"/>
    <col min="5866" max="5866" width="6.28515625" style="256" customWidth="1"/>
    <col min="5867" max="5867" width="51" style="256" customWidth="1"/>
    <col min="5868" max="5868" width="16.5703125" style="256" customWidth="1"/>
    <col min="5869" max="5869" width="12.85546875" style="256" customWidth="1"/>
    <col min="5870" max="5870" width="15.5703125" style="256" customWidth="1"/>
    <col min="5871" max="5871" width="16.5703125" style="256" customWidth="1"/>
    <col min="5872" max="5872" width="17" style="256" customWidth="1"/>
    <col min="5873" max="5874" width="17.42578125" style="256" customWidth="1"/>
    <col min="5875" max="5876" width="16.5703125" style="256" customWidth="1"/>
    <col min="5877" max="5879" width="17.42578125" style="256" customWidth="1"/>
    <col min="5880" max="5881" width="16.5703125" style="256" customWidth="1"/>
    <col min="5882" max="5884" width="17.42578125" style="256" customWidth="1"/>
    <col min="5885" max="5886" width="16.5703125" style="256" customWidth="1"/>
    <col min="5887" max="5889" width="17.42578125" style="256" customWidth="1"/>
    <col min="5890" max="5890" width="15.5703125" style="256" customWidth="1"/>
    <col min="5891" max="5891" width="16.5703125" style="256" customWidth="1"/>
    <col min="5892" max="5893" width="17.42578125" style="256" customWidth="1"/>
    <col min="5894" max="5928" width="12.140625" style="256" customWidth="1"/>
    <col min="5929" max="6119" width="9.140625" style="256"/>
    <col min="6120" max="6120" width="34.85546875" style="256" customWidth="1"/>
    <col min="6121" max="6121" width="23.140625" style="256" customWidth="1"/>
    <col min="6122" max="6122" width="6.28515625" style="256" customWidth="1"/>
    <col min="6123" max="6123" width="51" style="256" customWidth="1"/>
    <col min="6124" max="6124" width="16.5703125" style="256" customWidth="1"/>
    <col min="6125" max="6125" width="12.85546875" style="256" customWidth="1"/>
    <col min="6126" max="6126" width="15.5703125" style="256" customWidth="1"/>
    <col min="6127" max="6127" width="16.5703125" style="256" customWidth="1"/>
    <col min="6128" max="6128" width="17" style="256" customWidth="1"/>
    <col min="6129" max="6130" width="17.42578125" style="256" customWidth="1"/>
    <col min="6131" max="6132" width="16.5703125" style="256" customWidth="1"/>
    <col min="6133" max="6135" width="17.42578125" style="256" customWidth="1"/>
    <col min="6136" max="6137" width="16.5703125" style="256" customWidth="1"/>
    <col min="6138" max="6140" width="17.42578125" style="256" customWidth="1"/>
    <col min="6141" max="6142" width="16.5703125" style="256" customWidth="1"/>
    <col min="6143" max="6145" width="17.42578125" style="256" customWidth="1"/>
    <col min="6146" max="6146" width="15.5703125" style="256" customWidth="1"/>
    <col min="6147" max="6147" width="16.5703125" style="256" customWidth="1"/>
    <col min="6148" max="6149" width="17.42578125" style="256" customWidth="1"/>
    <col min="6150" max="6184" width="12.140625" style="256" customWidth="1"/>
    <col min="6185" max="6375" width="9.140625" style="256"/>
    <col min="6376" max="6376" width="34.85546875" style="256" customWidth="1"/>
    <col min="6377" max="6377" width="23.140625" style="256" customWidth="1"/>
    <col min="6378" max="6378" width="6.28515625" style="256" customWidth="1"/>
    <col min="6379" max="6379" width="51" style="256" customWidth="1"/>
    <col min="6380" max="6380" width="16.5703125" style="256" customWidth="1"/>
    <col min="6381" max="6381" width="12.85546875" style="256" customWidth="1"/>
    <col min="6382" max="6382" width="15.5703125" style="256" customWidth="1"/>
    <col min="6383" max="6383" width="16.5703125" style="256" customWidth="1"/>
    <col min="6384" max="6384" width="17" style="256" customWidth="1"/>
    <col min="6385" max="6386" width="17.42578125" style="256" customWidth="1"/>
    <col min="6387" max="6388" width="16.5703125" style="256" customWidth="1"/>
    <col min="6389" max="6391" width="17.42578125" style="256" customWidth="1"/>
    <col min="6392" max="6393" width="16.5703125" style="256" customWidth="1"/>
    <col min="6394" max="6396" width="17.42578125" style="256" customWidth="1"/>
    <col min="6397" max="6398" width="16.5703125" style="256" customWidth="1"/>
    <col min="6399" max="6401" width="17.42578125" style="256" customWidth="1"/>
    <col min="6402" max="6402" width="15.5703125" style="256" customWidth="1"/>
    <col min="6403" max="6403" width="16.5703125" style="256" customWidth="1"/>
    <col min="6404" max="6405" width="17.42578125" style="256" customWidth="1"/>
    <col min="6406" max="6440" width="12.140625" style="256" customWidth="1"/>
    <col min="6441" max="6631" width="9.140625" style="256"/>
    <col min="6632" max="6632" width="34.85546875" style="256" customWidth="1"/>
    <col min="6633" max="6633" width="23.140625" style="256" customWidth="1"/>
    <col min="6634" max="6634" width="6.28515625" style="256" customWidth="1"/>
    <col min="6635" max="6635" width="51" style="256" customWidth="1"/>
    <col min="6636" max="6636" width="16.5703125" style="256" customWidth="1"/>
    <col min="6637" max="6637" width="12.85546875" style="256" customWidth="1"/>
    <col min="6638" max="6638" width="15.5703125" style="256" customWidth="1"/>
    <col min="6639" max="6639" width="16.5703125" style="256" customWidth="1"/>
    <col min="6640" max="6640" width="17" style="256" customWidth="1"/>
    <col min="6641" max="6642" width="17.42578125" style="256" customWidth="1"/>
    <col min="6643" max="6644" width="16.5703125" style="256" customWidth="1"/>
    <col min="6645" max="6647" width="17.42578125" style="256" customWidth="1"/>
    <col min="6648" max="6649" width="16.5703125" style="256" customWidth="1"/>
    <col min="6650" max="6652" width="17.42578125" style="256" customWidth="1"/>
    <col min="6653" max="6654" width="16.5703125" style="256" customWidth="1"/>
    <col min="6655" max="6657" width="17.42578125" style="256" customWidth="1"/>
    <col min="6658" max="6658" width="15.5703125" style="256" customWidth="1"/>
    <col min="6659" max="6659" width="16.5703125" style="256" customWidth="1"/>
    <col min="6660" max="6661" width="17.42578125" style="256" customWidth="1"/>
    <col min="6662" max="6696" width="12.140625" style="256" customWidth="1"/>
    <col min="6697" max="6887" width="9.140625" style="256"/>
    <col min="6888" max="6888" width="34.85546875" style="256" customWidth="1"/>
    <col min="6889" max="6889" width="23.140625" style="256" customWidth="1"/>
    <col min="6890" max="6890" width="6.28515625" style="256" customWidth="1"/>
    <col min="6891" max="6891" width="51" style="256" customWidth="1"/>
    <col min="6892" max="6892" width="16.5703125" style="256" customWidth="1"/>
    <col min="6893" max="6893" width="12.85546875" style="256" customWidth="1"/>
    <col min="6894" max="6894" width="15.5703125" style="256" customWidth="1"/>
    <col min="6895" max="6895" width="16.5703125" style="256" customWidth="1"/>
    <col min="6896" max="6896" width="17" style="256" customWidth="1"/>
    <col min="6897" max="6898" width="17.42578125" style="256" customWidth="1"/>
    <col min="6899" max="6900" width="16.5703125" style="256" customWidth="1"/>
    <col min="6901" max="6903" width="17.42578125" style="256" customWidth="1"/>
    <col min="6904" max="6905" width="16.5703125" style="256" customWidth="1"/>
    <col min="6906" max="6908" width="17.42578125" style="256" customWidth="1"/>
    <col min="6909" max="6910" width="16.5703125" style="256" customWidth="1"/>
    <col min="6911" max="6913" width="17.42578125" style="256" customWidth="1"/>
    <col min="6914" max="6914" width="15.5703125" style="256" customWidth="1"/>
    <col min="6915" max="6915" width="16.5703125" style="256" customWidth="1"/>
    <col min="6916" max="6917" width="17.42578125" style="256" customWidth="1"/>
    <col min="6918" max="6952" width="12.140625" style="256" customWidth="1"/>
    <col min="6953" max="7143" width="9.140625" style="256"/>
    <col min="7144" max="7144" width="34.85546875" style="256" customWidth="1"/>
    <col min="7145" max="7145" width="23.140625" style="256" customWidth="1"/>
    <col min="7146" max="7146" width="6.28515625" style="256" customWidth="1"/>
    <col min="7147" max="7147" width="51" style="256" customWidth="1"/>
    <col min="7148" max="7148" width="16.5703125" style="256" customWidth="1"/>
    <col min="7149" max="7149" width="12.85546875" style="256" customWidth="1"/>
    <col min="7150" max="7150" width="15.5703125" style="256" customWidth="1"/>
    <col min="7151" max="7151" width="16.5703125" style="256" customWidth="1"/>
    <col min="7152" max="7152" width="17" style="256" customWidth="1"/>
    <col min="7153" max="7154" width="17.42578125" style="256" customWidth="1"/>
    <col min="7155" max="7156" width="16.5703125" style="256" customWidth="1"/>
    <col min="7157" max="7159" width="17.42578125" style="256" customWidth="1"/>
    <col min="7160" max="7161" width="16.5703125" style="256" customWidth="1"/>
    <col min="7162" max="7164" width="17.42578125" style="256" customWidth="1"/>
    <col min="7165" max="7166" width="16.5703125" style="256" customWidth="1"/>
    <col min="7167" max="7169" width="17.42578125" style="256" customWidth="1"/>
    <col min="7170" max="7170" width="15.5703125" style="256" customWidth="1"/>
    <col min="7171" max="7171" width="16.5703125" style="256" customWidth="1"/>
    <col min="7172" max="7173" width="17.42578125" style="256" customWidth="1"/>
    <col min="7174" max="7208" width="12.140625" style="256" customWidth="1"/>
    <col min="7209" max="7399" width="9.140625" style="256"/>
    <col min="7400" max="7400" width="34.85546875" style="256" customWidth="1"/>
    <col min="7401" max="7401" width="23.140625" style="256" customWidth="1"/>
    <col min="7402" max="7402" width="6.28515625" style="256" customWidth="1"/>
    <col min="7403" max="7403" width="51" style="256" customWidth="1"/>
    <col min="7404" max="7404" width="16.5703125" style="256" customWidth="1"/>
    <col min="7405" max="7405" width="12.85546875" style="256" customWidth="1"/>
    <col min="7406" max="7406" width="15.5703125" style="256" customWidth="1"/>
    <col min="7407" max="7407" width="16.5703125" style="256" customWidth="1"/>
    <col min="7408" max="7408" width="17" style="256" customWidth="1"/>
    <col min="7409" max="7410" width="17.42578125" style="256" customWidth="1"/>
    <col min="7411" max="7412" width="16.5703125" style="256" customWidth="1"/>
    <col min="7413" max="7415" width="17.42578125" style="256" customWidth="1"/>
    <col min="7416" max="7417" width="16.5703125" style="256" customWidth="1"/>
    <col min="7418" max="7420" width="17.42578125" style="256" customWidth="1"/>
    <col min="7421" max="7422" width="16.5703125" style="256" customWidth="1"/>
    <col min="7423" max="7425" width="17.42578125" style="256" customWidth="1"/>
    <col min="7426" max="7426" width="15.5703125" style="256" customWidth="1"/>
    <col min="7427" max="7427" width="16.5703125" style="256" customWidth="1"/>
    <col min="7428" max="7429" width="17.42578125" style="256" customWidth="1"/>
    <col min="7430" max="7464" width="12.140625" style="256" customWidth="1"/>
    <col min="7465" max="7655" width="9.140625" style="256"/>
    <col min="7656" max="7656" width="34.85546875" style="256" customWidth="1"/>
    <col min="7657" max="7657" width="23.140625" style="256" customWidth="1"/>
    <col min="7658" max="7658" width="6.28515625" style="256" customWidth="1"/>
    <col min="7659" max="7659" width="51" style="256" customWidth="1"/>
    <col min="7660" max="7660" width="16.5703125" style="256" customWidth="1"/>
    <col min="7661" max="7661" width="12.85546875" style="256" customWidth="1"/>
    <col min="7662" max="7662" width="15.5703125" style="256" customWidth="1"/>
    <col min="7663" max="7663" width="16.5703125" style="256" customWidth="1"/>
    <col min="7664" max="7664" width="17" style="256" customWidth="1"/>
    <col min="7665" max="7666" width="17.42578125" style="256" customWidth="1"/>
    <col min="7667" max="7668" width="16.5703125" style="256" customWidth="1"/>
    <col min="7669" max="7671" width="17.42578125" style="256" customWidth="1"/>
    <col min="7672" max="7673" width="16.5703125" style="256" customWidth="1"/>
    <col min="7674" max="7676" width="17.42578125" style="256" customWidth="1"/>
    <col min="7677" max="7678" width="16.5703125" style="256" customWidth="1"/>
    <col min="7679" max="7681" width="17.42578125" style="256" customWidth="1"/>
    <col min="7682" max="7682" width="15.5703125" style="256" customWidth="1"/>
    <col min="7683" max="7683" width="16.5703125" style="256" customWidth="1"/>
    <col min="7684" max="7685" width="17.42578125" style="256" customWidth="1"/>
    <col min="7686" max="7720" width="12.140625" style="256" customWidth="1"/>
    <col min="7721" max="7911" width="9.140625" style="256"/>
    <col min="7912" max="7912" width="34.85546875" style="256" customWidth="1"/>
    <col min="7913" max="7913" width="23.140625" style="256" customWidth="1"/>
    <col min="7914" max="7914" width="6.28515625" style="256" customWidth="1"/>
    <col min="7915" max="7915" width="51" style="256" customWidth="1"/>
    <col min="7916" max="7916" width="16.5703125" style="256" customWidth="1"/>
    <col min="7917" max="7917" width="12.85546875" style="256" customWidth="1"/>
    <col min="7918" max="7918" width="15.5703125" style="256" customWidth="1"/>
    <col min="7919" max="7919" width="16.5703125" style="256" customWidth="1"/>
    <col min="7920" max="7920" width="17" style="256" customWidth="1"/>
    <col min="7921" max="7922" width="17.42578125" style="256" customWidth="1"/>
    <col min="7923" max="7924" width="16.5703125" style="256" customWidth="1"/>
    <col min="7925" max="7927" width="17.42578125" style="256" customWidth="1"/>
    <col min="7928" max="7929" width="16.5703125" style="256" customWidth="1"/>
    <col min="7930" max="7932" width="17.42578125" style="256" customWidth="1"/>
    <col min="7933" max="7934" width="16.5703125" style="256" customWidth="1"/>
    <col min="7935" max="7937" width="17.42578125" style="256" customWidth="1"/>
    <col min="7938" max="7938" width="15.5703125" style="256" customWidth="1"/>
    <col min="7939" max="7939" width="16.5703125" style="256" customWidth="1"/>
    <col min="7940" max="7941" width="17.42578125" style="256" customWidth="1"/>
    <col min="7942" max="7976" width="12.140625" style="256" customWidth="1"/>
    <col min="7977" max="8167" width="9.140625" style="256"/>
    <col min="8168" max="8168" width="34.85546875" style="256" customWidth="1"/>
    <col min="8169" max="8169" width="23.140625" style="256" customWidth="1"/>
    <col min="8170" max="8170" width="6.28515625" style="256" customWidth="1"/>
    <col min="8171" max="8171" width="51" style="256" customWidth="1"/>
    <col min="8172" max="8172" width="16.5703125" style="256" customWidth="1"/>
    <col min="8173" max="8173" width="12.85546875" style="256" customWidth="1"/>
    <col min="8174" max="8174" width="15.5703125" style="256" customWidth="1"/>
    <col min="8175" max="8175" width="16.5703125" style="256" customWidth="1"/>
    <col min="8176" max="8176" width="17" style="256" customWidth="1"/>
    <col min="8177" max="8178" width="17.42578125" style="256" customWidth="1"/>
    <col min="8179" max="8180" width="16.5703125" style="256" customWidth="1"/>
    <col min="8181" max="8183" width="17.42578125" style="256" customWidth="1"/>
    <col min="8184" max="8185" width="16.5703125" style="256" customWidth="1"/>
    <col min="8186" max="8188" width="17.42578125" style="256" customWidth="1"/>
    <col min="8189" max="8190" width="16.5703125" style="256" customWidth="1"/>
    <col min="8191" max="8193" width="17.42578125" style="256" customWidth="1"/>
    <col min="8194" max="8194" width="15.5703125" style="256" customWidth="1"/>
    <col min="8195" max="8195" width="16.5703125" style="256" customWidth="1"/>
    <col min="8196" max="8197" width="17.42578125" style="256" customWidth="1"/>
    <col min="8198" max="8232" width="12.140625" style="256" customWidth="1"/>
    <col min="8233" max="8423" width="9.140625" style="256"/>
    <col min="8424" max="8424" width="34.85546875" style="256" customWidth="1"/>
    <col min="8425" max="8425" width="23.140625" style="256" customWidth="1"/>
    <col min="8426" max="8426" width="6.28515625" style="256" customWidth="1"/>
    <col min="8427" max="8427" width="51" style="256" customWidth="1"/>
    <col min="8428" max="8428" width="16.5703125" style="256" customWidth="1"/>
    <col min="8429" max="8429" width="12.85546875" style="256" customWidth="1"/>
    <col min="8430" max="8430" width="15.5703125" style="256" customWidth="1"/>
    <col min="8431" max="8431" width="16.5703125" style="256" customWidth="1"/>
    <col min="8432" max="8432" width="17" style="256" customWidth="1"/>
    <col min="8433" max="8434" width="17.42578125" style="256" customWidth="1"/>
    <col min="8435" max="8436" width="16.5703125" style="256" customWidth="1"/>
    <col min="8437" max="8439" width="17.42578125" style="256" customWidth="1"/>
    <col min="8440" max="8441" width="16.5703125" style="256" customWidth="1"/>
    <col min="8442" max="8444" width="17.42578125" style="256" customWidth="1"/>
    <col min="8445" max="8446" width="16.5703125" style="256" customWidth="1"/>
    <col min="8447" max="8449" width="17.42578125" style="256" customWidth="1"/>
    <col min="8450" max="8450" width="15.5703125" style="256" customWidth="1"/>
    <col min="8451" max="8451" width="16.5703125" style="256" customWidth="1"/>
    <col min="8452" max="8453" width="17.42578125" style="256" customWidth="1"/>
    <col min="8454" max="8488" width="12.140625" style="256" customWidth="1"/>
    <col min="8489" max="8679" width="9.140625" style="256"/>
    <col min="8680" max="8680" width="34.85546875" style="256" customWidth="1"/>
    <col min="8681" max="8681" width="23.140625" style="256" customWidth="1"/>
    <col min="8682" max="8682" width="6.28515625" style="256" customWidth="1"/>
    <col min="8683" max="8683" width="51" style="256" customWidth="1"/>
    <col min="8684" max="8684" width="16.5703125" style="256" customWidth="1"/>
    <col min="8685" max="8685" width="12.85546875" style="256" customWidth="1"/>
    <col min="8686" max="8686" width="15.5703125" style="256" customWidth="1"/>
    <col min="8687" max="8687" width="16.5703125" style="256" customWidth="1"/>
    <col min="8688" max="8688" width="17" style="256" customWidth="1"/>
    <col min="8689" max="8690" width="17.42578125" style="256" customWidth="1"/>
    <col min="8691" max="8692" width="16.5703125" style="256" customWidth="1"/>
    <col min="8693" max="8695" width="17.42578125" style="256" customWidth="1"/>
    <col min="8696" max="8697" width="16.5703125" style="256" customWidth="1"/>
    <col min="8698" max="8700" width="17.42578125" style="256" customWidth="1"/>
    <col min="8701" max="8702" width="16.5703125" style="256" customWidth="1"/>
    <col min="8703" max="8705" width="17.42578125" style="256" customWidth="1"/>
    <col min="8706" max="8706" width="15.5703125" style="256" customWidth="1"/>
    <col min="8707" max="8707" width="16.5703125" style="256" customWidth="1"/>
    <col min="8708" max="8709" width="17.42578125" style="256" customWidth="1"/>
    <col min="8710" max="8744" width="12.140625" style="256" customWidth="1"/>
    <col min="8745" max="8935" width="9.140625" style="256"/>
    <col min="8936" max="8936" width="34.85546875" style="256" customWidth="1"/>
    <col min="8937" max="8937" width="23.140625" style="256" customWidth="1"/>
    <col min="8938" max="8938" width="6.28515625" style="256" customWidth="1"/>
    <col min="8939" max="8939" width="51" style="256" customWidth="1"/>
    <col min="8940" max="8940" width="16.5703125" style="256" customWidth="1"/>
    <col min="8941" max="8941" width="12.85546875" style="256" customWidth="1"/>
    <col min="8942" max="8942" width="15.5703125" style="256" customWidth="1"/>
    <col min="8943" max="8943" width="16.5703125" style="256" customWidth="1"/>
    <col min="8944" max="8944" width="17" style="256" customWidth="1"/>
    <col min="8945" max="8946" width="17.42578125" style="256" customWidth="1"/>
    <col min="8947" max="8948" width="16.5703125" style="256" customWidth="1"/>
    <col min="8949" max="8951" width="17.42578125" style="256" customWidth="1"/>
    <col min="8952" max="8953" width="16.5703125" style="256" customWidth="1"/>
    <col min="8954" max="8956" width="17.42578125" style="256" customWidth="1"/>
    <col min="8957" max="8958" width="16.5703125" style="256" customWidth="1"/>
    <col min="8959" max="8961" width="17.42578125" style="256" customWidth="1"/>
    <col min="8962" max="8962" width="15.5703125" style="256" customWidth="1"/>
    <col min="8963" max="8963" width="16.5703125" style="256" customWidth="1"/>
    <col min="8964" max="8965" width="17.42578125" style="256" customWidth="1"/>
    <col min="8966" max="9000" width="12.140625" style="256" customWidth="1"/>
    <col min="9001" max="9191" width="9.140625" style="256"/>
    <col min="9192" max="9192" width="34.85546875" style="256" customWidth="1"/>
    <col min="9193" max="9193" width="23.140625" style="256" customWidth="1"/>
    <col min="9194" max="9194" width="6.28515625" style="256" customWidth="1"/>
    <col min="9195" max="9195" width="51" style="256" customWidth="1"/>
    <col min="9196" max="9196" width="16.5703125" style="256" customWidth="1"/>
    <col min="9197" max="9197" width="12.85546875" style="256" customWidth="1"/>
    <col min="9198" max="9198" width="15.5703125" style="256" customWidth="1"/>
    <col min="9199" max="9199" width="16.5703125" style="256" customWidth="1"/>
    <col min="9200" max="9200" width="17" style="256" customWidth="1"/>
    <col min="9201" max="9202" width="17.42578125" style="256" customWidth="1"/>
    <col min="9203" max="9204" width="16.5703125" style="256" customWidth="1"/>
    <col min="9205" max="9207" width="17.42578125" style="256" customWidth="1"/>
    <col min="9208" max="9209" width="16.5703125" style="256" customWidth="1"/>
    <col min="9210" max="9212" width="17.42578125" style="256" customWidth="1"/>
    <col min="9213" max="9214" width="16.5703125" style="256" customWidth="1"/>
    <col min="9215" max="9217" width="17.42578125" style="256" customWidth="1"/>
    <col min="9218" max="9218" width="15.5703125" style="256" customWidth="1"/>
    <col min="9219" max="9219" width="16.5703125" style="256" customWidth="1"/>
    <col min="9220" max="9221" width="17.42578125" style="256" customWidth="1"/>
    <col min="9222" max="9256" width="12.140625" style="256" customWidth="1"/>
    <col min="9257" max="9447" width="9.140625" style="256"/>
    <col min="9448" max="9448" width="34.85546875" style="256" customWidth="1"/>
    <col min="9449" max="9449" width="23.140625" style="256" customWidth="1"/>
    <col min="9450" max="9450" width="6.28515625" style="256" customWidth="1"/>
    <col min="9451" max="9451" width="51" style="256" customWidth="1"/>
    <col min="9452" max="9452" width="16.5703125" style="256" customWidth="1"/>
    <col min="9453" max="9453" width="12.85546875" style="256" customWidth="1"/>
    <col min="9454" max="9454" width="15.5703125" style="256" customWidth="1"/>
    <col min="9455" max="9455" width="16.5703125" style="256" customWidth="1"/>
    <col min="9456" max="9456" width="17" style="256" customWidth="1"/>
    <col min="9457" max="9458" width="17.42578125" style="256" customWidth="1"/>
    <col min="9459" max="9460" width="16.5703125" style="256" customWidth="1"/>
    <col min="9461" max="9463" width="17.42578125" style="256" customWidth="1"/>
    <col min="9464" max="9465" width="16.5703125" style="256" customWidth="1"/>
    <col min="9466" max="9468" width="17.42578125" style="256" customWidth="1"/>
    <col min="9469" max="9470" width="16.5703125" style="256" customWidth="1"/>
    <col min="9471" max="9473" width="17.42578125" style="256" customWidth="1"/>
    <col min="9474" max="9474" width="15.5703125" style="256" customWidth="1"/>
    <col min="9475" max="9475" width="16.5703125" style="256" customWidth="1"/>
    <col min="9476" max="9477" width="17.42578125" style="256" customWidth="1"/>
    <col min="9478" max="9512" width="12.140625" style="256" customWidth="1"/>
    <col min="9513" max="9703" width="9.140625" style="256"/>
    <col min="9704" max="9704" width="34.85546875" style="256" customWidth="1"/>
    <col min="9705" max="9705" width="23.140625" style="256" customWidth="1"/>
    <col min="9706" max="9706" width="6.28515625" style="256" customWidth="1"/>
    <col min="9707" max="9707" width="51" style="256" customWidth="1"/>
    <col min="9708" max="9708" width="16.5703125" style="256" customWidth="1"/>
    <col min="9709" max="9709" width="12.85546875" style="256" customWidth="1"/>
    <col min="9710" max="9710" width="15.5703125" style="256" customWidth="1"/>
    <col min="9711" max="9711" width="16.5703125" style="256" customWidth="1"/>
    <col min="9712" max="9712" width="17" style="256" customWidth="1"/>
    <col min="9713" max="9714" width="17.42578125" style="256" customWidth="1"/>
    <col min="9715" max="9716" width="16.5703125" style="256" customWidth="1"/>
    <col min="9717" max="9719" width="17.42578125" style="256" customWidth="1"/>
    <col min="9720" max="9721" width="16.5703125" style="256" customWidth="1"/>
    <col min="9722" max="9724" width="17.42578125" style="256" customWidth="1"/>
    <col min="9725" max="9726" width="16.5703125" style="256" customWidth="1"/>
    <col min="9727" max="9729" width="17.42578125" style="256" customWidth="1"/>
    <col min="9730" max="9730" width="15.5703125" style="256" customWidth="1"/>
    <col min="9731" max="9731" width="16.5703125" style="256" customWidth="1"/>
    <col min="9732" max="9733" width="17.42578125" style="256" customWidth="1"/>
    <col min="9734" max="9768" width="12.140625" style="256" customWidth="1"/>
    <col min="9769" max="9959" width="9.140625" style="256"/>
    <col min="9960" max="9960" width="34.85546875" style="256" customWidth="1"/>
    <col min="9961" max="9961" width="23.140625" style="256" customWidth="1"/>
    <col min="9962" max="9962" width="6.28515625" style="256" customWidth="1"/>
    <col min="9963" max="9963" width="51" style="256" customWidth="1"/>
    <col min="9964" max="9964" width="16.5703125" style="256" customWidth="1"/>
    <col min="9965" max="9965" width="12.85546875" style="256" customWidth="1"/>
    <col min="9966" max="9966" width="15.5703125" style="256" customWidth="1"/>
    <col min="9967" max="9967" width="16.5703125" style="256" customWidth="1"/>
    <col min="9968" max="9968" width="17" style="256" customWidth="1"/>
    <col min="9969" max="9970" width="17.42578125" style="256" customWidth="1"/>
    <col min="9971" max="9972" width="16.5703125" style="256" customWidth="1"/>
    <col min="9973" max="9975" width="17.42578125" style="256" customWidth="1"/>
    <col min="9976" max="9977" width="16.5703125" style="256" customWidth="1"/>
    <col min="9978" max="9980" width="17.42578125" style="256" customWidth="1"/>
    <col min="9981" max="9982" width="16.5703125" style="256" customWidth="1"/>
    <col min="9983" max="9985" width="17.42578125" style="256" customWidth="1"/>
    <col min="9986" max="9986" width="15.5703125" style="256" customWidth="1"/>
    <col min="9987" max="9987" width="16.5703125" style="256" customWidth="1"/>
    <col min="9988" max="9989" width="17.42578125" style="256" customWidth="1"/>
    <col min="9990" max="10024" width="12.140625" style="256" customWidth="1"/>
    <col min="10025" max="10215" width="9.140625" style="256"/>
    <col min="10216" max="10216" width="34.85546875" style="256" customWidth="1"/>
    <col min="10217" max="10217" width="23.140625" style="256" customWidth="1"/>
    <col min="10218" max="10218" width="6.28515625" style="256" customWidth="1"/>
    <col min="10219" max="10219" width="51" style="256" customWidth="1"/>
    <col min="10220" max="10220" width="16.5703125" style="256" customWidth="1"/>
    <col min="10221" max="10221" width="12.85546875" style="256" customWidth="1"/>
    <col min="10222" max="10222" width="15.5703125" style="256" customWidth="1"/>
    <col min="10223" max="10223" width="16.5703125" style="256" customWidth="1"/>
    <col min="10224" max="10224" width="17" style="256" customWidth="1"/>
    <col min="10225" max="10226" width="17.42578125" style="256" customWidth="1"/>
    <col min="10227" max="10228" width="16.5703125" style="256" customWidth="1"/>
    <col min="10229" max="10231" width="17.42578125" style="256" customWidth="1"/>
    <col min="10232" max="10233" width="16.5703125" style="256" customWidth="1"/>
    <col min="10234" max="10236" width="17.42578125" style="256" customWidth="1"/>
    <col min="10237" max="10238" width="16.5703125" style="256" customWidth="1"/>
    <col min="10239" max="10241" width="17.42578125" style="256" customWidth="1"/>
    <col min="10242" max="10242" width="15.5703125" style="256" customWidth="1"/>
    <col min="10243" max="10243" width="16.5703125" style="256" customWidth="1"/>
    <col min="10244" max="10245" width="17.42578125" style="256" customWidth="1"/>
    <col min="10246" max="10280" width="12.140625" style="256" customWidth="1"/>
    <col min="10281" max="10471" width="9.140625" style="256"/>
    <col min="10472" max="10472" width="34.85546875" style="256" customWidth="1"/>
    <col min="10473" max="10473" width="23.140625" style="256" customWidth="1"/>
    <col min="10474" max="10474" width="6.28515625" style="256" customWidth="1"/>
    <col min="10475" max="10475" width="51" style="256" customWidth="1"/>
    <col min="10476" max="10476" width="16.5703125" style="256" customWidth="1"/>
    <col min="10477" max="10477" width="12.85546875" style="256" customWidth="1"/>
    <col min="10478" max="10478" width="15.5703125" style="256" customWidth="1"/>
    <col min="10479" max="10479" width="16.5703125" style="256" customWidth="1"/>
    <col min="10480" max="10480" width="17" style="256" customWidth="1"/>
    <col min="10481" max="10482" width="17.42578125" style="256" customWidth="1"/>
    <col min="10483" max="10484" width="16.5703125" style="256" customWidth="1"/>
    <col min="10485" max="10487" width="17.42578125" style="256" customWidth="1"/>
    <col min="10488" max="10489" width="16.5703125" style="256" customWidth="1"/>
    <col min="10490" max="10492" width="17.42578125" style="256" customWidth="1"/>
    <col min="10493" max="10494" width="16.5703125" style="256" customWidth="1"/>
    <col min="10495" max="10497" width="17.42578125" style="256" customWidth="1"/>
    <col min="10498" max="10498" width="15.5703125" style="256" customWidth="1"/>
    <col min="10499" max="10499" width="16.5703125" style="256" customWidth="1"/>
    <col min="10500" max="10501" width="17.42578125" style="256" customWidth="1"/>
    <col min="10502" max="10536" width="12.140625" style="256" customWidth="1"/>
    <col min="10537" max="10727" width="9.140625" style="256"/>
    <col min="10728" max="10728" width="34.85546875" style="256" customWidth="1"/>
    <col min="10729" max="10729" width="23.140625" style="256" customWidth="1"/>
    <col min="10730" max="10730" width="6.28515625" style="256" customWidth="1"/>
    <col min="10731" max="10731" width="51" style="256" customWidth="1"/>
    <col min="10732" max="10732" width="16.5703125" style="256" customWidth="1"/>
    <col min="10733" max="10733" width="12.85546875" style="256" customWidth="1"/>
    <col min="10734" max="10734" width="15.5703125" style="256" customWidth="1"/>
    <col min="10735" max="10735" width="16.5703125" style="256" customWidth="1"/>
    <col min="10736" max="10736" width="17" style="256" customWidth="1"/>
    <col min="10737" max="10738" width="17.42578125" style="256" customWidth="1"/>
    <col min="10739" max="10740" width="16.5703125" style="256" customWidth="1"/>
    <col min="10741" max="10743" width="17.42578125" style="256" customWidth="1"/>
    <col min="10744" max="10745" width="16.5703125" style="256" customWidth="1"/>
    <col min="10746" max="10748" width="17.42578125" style="256" customWidth="1"/>
    <col min="10749" max="10750" width="16.5703125" style="256" customWidth="1"/>
    <col min="10751" max="10753" width="17.42578125" style="256" customWidth="1"/>
    <col min="10754" max="10754" width="15.5703125" style="256" customWidth="1"/>
    <col min="10755" max="10755" width="16.5703125" style="256" customWidth="1"/>
    <col min="10756" max="10757" width="17.42578125" style="256" customWidth="1"/>
    <col min="10758" max="10792" width="12.140625" style="256" customWidth="1"/>
    <col min="10793" max="10983" width="9.140625" style="256"/>
    <col min="10984" max="10984" width="34.85546875" style="256" customWidth="1"/>
    <col min="10985" max="10985" width="23.140625" style="256" customWidth="1"/>
    <col min="10986" max="10986" width="6.28515625" style="256" customWidth="1"/>
    <col min="10987" max="10987" width="51" style="256" customWidth="1"/>
    <col min="10988" max="10988" width="16.5703125" style="256" customWidth="1"/>
    <col min="10989" max="10989" width="12.85546875" style="256" customWidth="1"/>
    <col min="10990" max="10990" width="15.5703125" style="256" customWidth="1"/>
    <col min="10991" max="10991" width="16.5703125" style="256" customWidth="1"/>
    <col min="10992" max="10992" width="17" style="256" customWidth="1"/>
    <col min="10993" max="10994" width="17.42578125" style="256" customWidth="1"/>
    <col min="10995" max="10996" width="16.5703125" style="256" customWidth="1"/>
    <col min="10997" max="10999" width="17.42578125" style="256" customWidth="1"/>
    <col min="11000" max="11001" width="16.5703125" style="256" customWidth="1"/>
    <col min="11002" max="11004" width="17.42578125" style="256" customWidth="1"/>
    <col min="11005" max="11006" width="16.5703125" style="256" customWidth="1"/>
    <col min="11007" max="11009" width="17.42578125" style="256" customWidth="1"/>
    <col min="11010" max="11010" width="15.5703125" style="256" customWidth="1"/>
    <col min="11011" max="11011" width="16.5703125" style="256" customWidth="1"/>
    <col min="11012" max="11013" width="17.42578125" style="256" customWidth="1"/>
    <col min="11014" max="11048" width="12.140625" style="256" customWidth="1"/>
    <col min="11049" max="11239" width="9.140625" style="256"/>
    <col min="11240" max="11240" width="34.85546875" style="256" customWidth="1"/>
    <col min="11241" max="11241" width="23.140625" style="256" customWidth="1"/>
    <col min="11242" max="11242" width="6.28515625" style="256" customWidth="1"/>
    <col min="11243" max="11243" width="51" style="256" customWidth="1"/>
    <col min="11244" max="11244" width="16.5703125" style="256" customWidth="1"/>
    <col min="11245" max="11245" width="12.85546875" style="256" customWidth="1"/>
    <col min="11246" max="11246" width="15.5703125" style="256" customWidth="1"/>
    <col min="11247" max="11247" width="16.5703125" style="256" customWidth="1"/>
    <col min="11248" max="11248" width="17" style="256" customWidth="1"/>
    <col min="11249" max="11250" width="17.42578125" style="256" customWidth="1"/>
    <col min="11251" max="11252" width="16.5703125" style="256" customWidth="1"/>
    <col min="11253" max="11255" width="17.42578125" style="256" customWidth="1"/>
    <col min="11256" max="11257" width="16.5703125" style="256" customWidth="1"/>
    <col min="11258" max="11260" width="17.42578125" style="256" customWidth="1"/>
    <col min="11261" max="11262" width="16.5703125" style="256" customWidth="1"/>
    <col min="11263" max="11265" width="17.42578125" style="256" customWidth="1"/>
    <col min="11266" max="11266" width="15.5703125" style="256" customWidth="1"/>
    <col min="11267" max="11267" width="16.5703125" style="256" customWidth="1"/>
    <col min="11268" max="11269" width="17.42578125" style="256" customWidth="1"/>
    <col min="11270" max="11304" width="12.140625" style="256" customWidth="1"/>
    <col min="11305" max="11495" width="9.140625" style="256"/>
    <col min="11496" max="11496" width="34.85546875" style="256" customWidth="1"/>
    <col min="11497" max="11497" width="23.140625" style="256" customWidth="1"/>
    <col min="11498" max="11498" width="6.28515625" style="256" customWidth="1"/>
    <col min="11499" max="11499" width="51" style="256" customWidth="1"/>
    <col min="11500" max="11500" width="16.5703125" style="256" customWidth="1"/>
    <col min="11501" max="11501" width="12.85546875" style="256" customWidth="1"/>
    <col min="11502" max="11502" width="15.5703125" style="256" customWidth="1"/>
    <col min="11503" max="11503" width="16.5703125" style="256" customWidth="1"/>
    <col min="11504" max="11504" width="17" style="256" customWidth="1"/>
    <col min="11505" max="11506" width="17.42578125" style="256" customWidth="1"/>
    <col min="11507" max="11508" width="16.5703125" style="256" customWidth="1"/>
    <col min="11509" max="11511" width="17.42578125" style="256" customWidth="1"/>
    <col min="11512" max="11513" width="16.5703125" style="256" customWidth="1"/>
    <col min="11514" max="11516" width="17.42578125" style="256" customWidth="1"/>
    <col min="11517" max="11518" width="16.5703125" style="256" customWidth="1"/>
    <col min="11519" max="11521" width="17.42578125" style="256" customWidth="1"/>
    <col min="11522" max="11522" width="15.5703125" style="256" customWidth="1"/>
    <col min="11523" max="11523" width="16.5703125" style="256" customWidth="1"/>
    <col min="11524" max="11525" width="17.42578125" style="256" customWidth="1"/>
    <col min="11526" max="11560" width="12.140625" style="256" customWidth="1"/>
    <col min="11561" max="11751" width="9.140625" style="256"/>
    <col min="11752" max="11752" width="34.85546875" style="256" customWidth="1"/>
    <col min="11753" max="11753" width="23.140625" style="256" customWidth="1"/>
    <col min="11754" max="11754" width="6.28515625" style="256" customWidth="1"/>
    <col min="11755" max="11755" width="51" style="256" customWidth="1"/>
    <col min="11756" max="11756" width="16.5703125" style="256" customWidth="1"/>
    <col min="11757" max="11757" width="12.85546875" style="256" customWidth="1"/>
    <col min="11758" max="11758" width="15.5703125" style="256" customWidth="1"/>
    <col min="11759" max="11759" width="16.5703125" style="256" customWidth="1"/>
    <col min="11760" max="11760" width="17" style="256" customWidth="1"/>
    <col min="11761" max="11762" width="17.42578125" style="256" customWidth="1"/>
    <col min="11763" max="11764" width="16.5703125" style="256" customWidth="1"/>
    <col min="11765" max="11767" width="17.42578125" style="256" customWidth="1"/>
    <col min="11768" max="11769" width="16.5703125" style="256" customWidth="1"/>
    <col min="11770" max="11772" width="17.42578125" style="256" customWidth="1"/>
    <col min="11773" max="11774" width="16.5703125" style="256" customWidth="1"/>
    <col min="11775" max="11777" width="17.42578125" style="256" customWidth="1"/>
    <col min="11778" max="11778" width="15.5703125" style="256" customWidth="1"/>
    <col min="11779" max="11779" width="16.5703125" style="256" customWidth="1"/>
    <col min="11780" max="11781" width="17.42578125" style="256" customWidth="1"/>
    <col min="11782" max="11816" width="12.140625" style="256" customWidth="1"/>
    <col min="11817" max="12007" width="9.140625" style="256"/>
    <col min="12008" max="12008" width="34.85546875" style="256" customWidth="1"/>
    <col min="12009" max="12009" width="23.140625" style="256" customWidth="1"/>
    <col min="12010" max="12010" width="6.28515625" style="256" customWidth="1"/>
    <col min="12011" max="12011" width="51" style="256" customWidth="1"/>
    <col min="12012" max="12012" width="16.5703125" style="256" customWidth="1"/>
    <col min="12013" max="12013" width="12.85546875" style="256" customWidth="1"/>
    <col min="12014" max="12014" width="15.5703125" style="256" customWidth="1"/>
    <col min="12015" max="12015" width="16.5703125" style="256" customWidth="1"/>
    <col min="12016" max="12016" width="17" style="256" customWidth="1"/>
    <col min="12017" max="12018" width="17.42578125" style="256" customWidth="1"/>
    <col min="12019" max="12020" width="16.5703125" style="256" customWidth="1"/>
    <col min="12021" max="12023" width="17.42578125" style="256" customWidth="1"/>
    <col min="12024" max="12025" width="16.5703125" style="256" customWidth="1"/>
    <col min="12026" max="12028" width="17.42578125" style="256" customWidth="1"/>
    <col min="12029" max="12030" width="16.5703125" style="256" customWidth="1"/>
    <col min="12031" max="12033" width="17.42578125" style="256" customWidth="1"/>
    <col min="12034" max="12034" width="15.5703125" style="256" customWidth="1"/>
    <col min="12035" max="12035" width="16.5703125" style="256" customWidth="1"/>
    <col min="12036" max="12037" width="17.42578125" style="256" customWidth="1"/>
    <col min="12038" max="12072" width="12.140625" style="256" customWidth="1"/>
    <col min="12073" max="12263" width="9.140625" style="256"/>
    <col min="12264" max="12264" width="34.85546875" style="256" customWidth="1"/>
    <col min="12265" max="12265" width="23.140625" style="256" customWidth="1"/>
    <col min="12266" max="12266" width="6.28515625" style="256" customWidth="1"/>
    <col min="12267" max="12267" width="51" style="256" customWidth="1"/>
    <col min="12268" max="12268" width="16.5703125" style="256" customWidth="1"/>
    <col min="12269" max="12269" width="12.85546875" style="256" customWidth="1"/>
    <col min="12270" max="12270" width="15.5703125" style="256" customWidth="1"/>
    <col min="12271" max="12271" width="16.5703125" style="256" customWidth="1"/>
    <col min="12272" max="12272" width="17" style="256" customWidth="1"/>
    <col min="12273" max="12274" width="17.42578125" style="256" customWidth="1"/>
    <col min="12275" max="12276" width="16.5703125" style="256" customWidth="1"/>
    <col min="12277" max="12279" width="17.42578125" style="256" customWidth="1"/>
    <col min="12280" max="12281" width="16.5703125" style="256" customWidth="1"/>
    <col min="12282" max="12284" width="17.42578125" style="256" customWidth="1"/>
    <col min="12285" max="12286" width="16.5703125" style="256" customWidth="1"/>
    <col min="12287" max="12289" width="17.42578125" style="256" customWidth="1"/>
    <col min="12290" max="12290" width="15.5703125" style="256" customWidth="1"/>
    <col min="12291" max="12291" width="16.5703125" style="256" customWidth="1"/>
    <col min="12292" max="12293" width="17.42578125" style="256" customWidth="1"/>
    <col min="12294" max="12328" width="12.140625" style="256" customWidth="1"/>
    <col min="12329" max="12519" width="9.140625" style="256"/>
    <col min="12520" max="12520" width="34.85546875" style="256" customWidth="1"/>
    <col min="12521" max="12521" width="23.140625" style="256" customWidth="1"/>
    <col min="12522" max="12522" width="6.28515625" style="256" customWidth="1"/>
    <col min="12523" max="12523" width="51" style="256" customWidth="1"/>
    <col min="12524" max="12524" width="16.5703125" style="256" customWidth="1"/>
    <col min="12525" max="12525" width="12.85546875" style="256" customWidth="1"/>
    <col min="12526" max="12526" width="15.5703125" style="256" customWidth="1"/>
    <col min="12527" max="12527" width="16.5703125" style="256" customWidth="1"/>
    <col min="12528" max="12528" width="17" style="256" customWidth="1"/>
    <col min="12529" max="12530" width="17.42578125" style="256" customWidth="1"/>
    <col min="12531" max="12532" width="16.5703125" style="256" customWidth="1"/>
    <col min="12533" max="12535" width="17.42578125" style="256" customWidth="1"/>
    <col min="12536" max="12537" width="16.5703125" style="256" customWidth="1"/>
    <col min="12538" max="12540" width="17.42578125" style="256" customWidth="1"/>
    <col min="12541" max="12542" width="16.5703125" style="256" customWidth="1"/>
    <col min="12543" max="12545" width="17.42578125" style="256" customWidth="1"/>
    <col min="12546" max="12546" width="15.5703125" style="256" customWidth="1"/>
    <col min="12547" max="12547" width="16.5703125" style="256" customWidth="1"/>
    <col min="12548" max="12549" width="17.42578125" style="256" customWidth="1"/>
    <col min="12550" max="12584" width="12.140625" style="256" customWidth="1"/>
    <col min="12585" max="12775" width="9.140625" style="256"/>
    <col min="12776" max="12776" width="34.85546875" style="256" customWidth="1"/>
    <col min="12777" max="12777" width="23.140625" style="256" customWidth="1"/>
    <col min="12778" max="12778" width="6.28515625" style="256" customWidth="1"/>
    <col min="12779" max="12779" width="51" style="256" customWidth="1"/>
    <col min="12780" max="12780" width="16.5703125" style="256" customWidth="1"/>
    <col min="12781" max="12781" width="12.85546875" style="256" customWidth="1"/>
    <col min="12782" max="12782" width="15.5703125" style="256" customWidth="1"/>
    <col min="12783" max="12783" width="16.5703125" style="256" customWidth="1"/>
    <col min="12784" max="12784" width="17" style="256" customWidth="1"/>
    <col min="12785" max="12786" width="17.42578125" style="256" customWidth="1"/>
    <col min="12787" max="12788" width="16.5703125" style="256" customWidth="1"/>
    <col min="12789" max="12791" width="17.42578125" style="256" customWidth="1"/>
    <col min="12792" max="12793" width="16.5703125" style="256" customWidth="1"/>
    <col min="12794" max="12796" width="17.42578125" style="256" customWidth="1"/>
    <col min="12797" max="12798" width="16.5703125" style="256" customWidth="1"/>
    <col min="12799" max="12801" width="17.42578125" style="256" customWidth="1"/>
    <col min="12802" max="12802" width="15.5703125" style="256" customWidth="1"/>
    <col min="12803" max="12803" width="16.5703125" style="256" customWidth="1"/>
    <col min="12804" max="12805" width="17.42578125" style="256" customWidth="1"/>
    <col min="12806" max="12840" width="12.140625" style="256" customWidth="1"/>
    <col min="12841" max="13031" width="9.140625" style="256"/>
    <col min="13032" max="13032" width="34.85546875" style="256" customWidth="1"/>
    <col min="13033" max="13033" width="23.140625" style="256" customWidth="1"/>
    <col min="13034" max="13034" width="6.28515625" style="256" customWidth="1"/>
    <col min="13035" max="13035" width="51" style="256" customWidth="1"/>
    <col min="13036" max="13036" width="16.5703125" style="256" customWidth="1"/>
    <col min="13037" max="13037" width="12.85546875" style="256" customWidth="1"/>
    <col min="13038" max="13038" width="15.5703125" style="256" customWidth="1"/>
    <col min="13039" max="13039" width="16.5703125" style="256" customWidth="1"/>
    <col min="13040" max="13040" width="17" style="256" customWidth="1"/>
    <col min="13041" max="13042" width="17.42578125" style="256" customWidth="1"/>
    <col min="13043" max="13044" width="16.5703125" style="256" customWidth="1"/>
    <col min="13045" max="13047" width="17.42578125" style="256" customWidth="1"/>
    <col min="13048" max="13049" width="16.5703125" style="256" customWidth="1"/>
    <col min="13050" max="13052" width="17.42578125" style="256" customWidth="1"/>
    <col min="13053" max="13054" width="16.5703125" style="256" customWidth="1"/>
    <col min="13055" max="13057" width="17.42578125" style="256" customWidth="1"/>
    <col min="13058" max="13058" width="15.5703125" style="256" customWidth="1"/>
    <col min="13059" max="13059" width="16.5703125" style="256" customWidth="1"/>
    <col min="13060" max="13061" width="17.42578125" style="256" customWidth="1"/>
    <col min="13062" max="13096" width="12.140625" style="256" customWidth="1"/>
    <col min="13097" max="13287" width="9.140625" style="256"/>
    <col min="13288" max="13288" width="34.85546875" style="256" customWidth="1"/>
    <col min="13289" max="13289" width="23.140625" style="256" customWidth="1"/>
    <col min="13290" max="13290" width="6.28515625" style="256" customWidth="1"/>
    <col min="13291" max="13291" width="51" style="256" customWidth="1"/>
    <col min="13292" max="13292" width="16.5703125" style="256" customWidth="1"/>
    <col min="13293" max="13293" width="12.85546875" style="256" customWidth="1"/>
    <col min="13294" max="13294" width="15.5703125" style="256" customWidth="1"/>
    <col min="13295" max="13295" width="16.5703125" style="256" customWidth="1"/>
    <col min="13296" max="13296" width="17" style="256" customWidth="1"/>
    <col min="13297" max="13298" width="17.42578125" style="256" customWidth="1"/>
    <col min="13299" max="13300" width="16.5703125" style="256" customWidth="1"/>
    <col min="13301" max="13303" width="17.42578125" style="256" customWidth="1"/>
    <col min="13304" max="13305" width="16.5703125" style="256" customWidth="1"/>
    <col min="13306" max="13308" width="17.42578125" style="256" customWidth="1"/>
    <col min="13309" max="13310" width="16.5703125" style="256" customWidth="1"/>
    <col min="13311" max="13313" width="17.42578125" style="256" customWidth="1"/>
    <col min="13314" max="13314" width="15.5703125" style="256" customWidth="1"/>
    <col min="13315" max="13315" width="16.5703125" style="256" customWidth="1"/>
    <col min="13316" max="13317" width="17.42578125" style="256" customWidth="1"/>
    <col min="13318" max="13352" width="12.140625" style="256" customWidth="1"/>
    <col min="13353" max="13543" width="9.140625" style="256"/>
    <col min="13544" max="13544" width="34.85546875" style="256" customWidth="1"/>
    <col min="13545" max="13545" width="23.140625" style="256" customWidth="1"/>
    <col min="13546" max="13546" width="6.28515625" style="256" customWidth="1"/>
    <col min="13547" max="13547" width="51" style="256" customWidth="1"/>
    <col min="13548" max="13548" width="16.5703125" style="256" customWidth="1"/>
    <col min="13549" max="13549" width="12.85546875" style="256" customWidth="1"/>
    <col min="13550" max="13550" width="15.5703125" style="256" customWidth="1"/>
    <col min="13551" max="13551" width="16.5703125" style="256" customWidth="1"/>
    <col min="13552" max="13552" width="17" style="256" customWidth="1"/>
    <col min="13553" max="13554" width="17.42578125" style="256" customWidth="1"/>
    <col min="13555" max="13556" width="16.5703125" style="256" customWidth="1"/>
    <col min="13557" max="13559" width="17.42578125" style="256" customWidth="1"/>
    <col min="13560" max="13561" width="16.5703125" style="256" customWidth="1"/>
    <col min="13562" max="13564" width="17.42578125" style="256" customWidth="1"/>
    <col min="13565" max="13566" width="16.5703125" style="256" customWidth="1"/>
    <col min="13567" max="13569" width="17.42578125" style="256" customWidth="1"/>
    <col min="13570" max="13570" width="15.5703125" style="256" customWidth="1"/>
    <col min="13571" max="13571" width="16.5703125" style="256" customWidth="1"/>
    <col min="13572" max="13573" width="17.42578125" style="256" customWidth="1"/>
    <col min="13574" max="13608" width="12.140625" style="256" customWidth="1"/>
    <col min="13609" max="13799" width="9.140625" style="256"/>
    <col min="13800" max="13800" width="34.85546875" style="256" customWidth="1"/>
    <col min="13801" max="13801" width="23.140625" style="256" customWidth="1"/>
    <col min="13802" max="13802" width="6.28515625" style="256" customWidth="1"/>
    <col min="13803" max="13803" width="51" style="256" customWidth="1"/>
    <col min="13804" max="13804" width="16.5703125" style="256" customWidth="1"/>
    <col min="13805" max="13805" width="12.85546875" style="256" customWidth="1"/>
    <col min="13806" max="13806" width="15.5703125" style="256" customWidth="1"/>
    <col min="13807" max="13807" width="16.5703125" style="256" customWidth="1"/>
    <col min="13808" max="13808" width="17" style="256" customWidth="1"/>
    <col min="13809" max="13810" width="17.42578125" style="256" customWidth="1"/>
    <col min="13811" max="13812" width="16.5703125" style="256" customWidth="1"/>
    <col min="13813" max="13815" width="17.42578125" style="256" customWidth="1"/>
    <col min="13816" max="13817" width="16.5703125" style="256" customWidth="1"/>
    <col min="13818" max="13820" width="17.42578125" style="256" customWidth="1"/>
    <col min="13821" max="13822" width="16.5703125" style="256" customWidth="1"/>
    <col min="13823" max="13825" width="17.42578125" style="256" customWidth="1"/>
    <col min="13826" max="13826" width="15.5703125" style="256" customWidth="1"/>
    <col min="13827" max="13827" width="16.5703125" style="256" customWidth="1"/>
    <col min="13828" max="13829" width="17.42578125" style="256" customWidth="1"/>
    <col min="13830" max="13864" width="12.140625" style="256" customWidth="1"/>
    <col min="13865" max="14055" width="9.140625" style="256"/>
    <col min="14056" max="14056" width="34.85546875" style="256" customWidth="1"/>
    <col min="14057" max="14057" width="23.140625" style="256" customWidth="1"/>
    <col min="14058" max="14058" width="6.28515625" style="256" customWidth="1"/>
    <col min="14059" max="14059" width="51" style="256" customWidth="1"/>
    <col min="14060" max="14060" width="16.5703125" style="256" customWidth="1"/>
    <col min="14061" max="14061" width="12.85546875" style="256" customWidth="1"/>
    <col min="14062" max="14062" width="15.5703125" style="256" customWidth="1"/>
    <col min="14063" max="14063" width="16.5703125" style="256" customWidth="1"/>
    <col min="14064" max="14064" width="17" style="256" customWidth="1"/>
    <col min="14065" max="14066" width="17.42578125" style="256" customWidth="1"/>
    <col min="14067" max="14068" width="16.5703125" style="256" customWidth="1"/>
    <col min="14069" max="14071" width="17.42578125" style="256" customWidth="1"/>
    <col min="14072" max="14073" width="16.5703125" style="256" customWidth="1"/>
    <col min="14074" max="14076" width="17.42578125" style="256" customWidth="1"/>
    <col min="14077" max="14078" width="16.5703125" style="256" customWidth="1"/>
    <col min="14079" max="14081" width="17.42578125" style="256" customWidth="1"/>
    <col min="14082" max="14082" width="15.5703125" style="256" customWidth="1"/>
    <col min="14083" max="14083" width="16.5703125" style="256" customWidth="1"/>
    <col min="14084" max="14085" width="17.42578125" style="256" customWidth="1"/>
    <col min="14086" max="14120" width="12.140625" style="256" customWidth="1"/>
    <col min="14121" max="14311" width="9.140625" style="256"/>
    <col min="14312" max="14312" width="34.85546875" style="256" customWidth="1"/>
    <col min="14313" max="14313" width="23.140625" style="256" customWidth="1"/>
    <col min="14314" max="14314" width="6.28515625" style="256" customWidth="1"/>
    <col min="14315" max="14315" width="51" style="256" customWidth="1"/>
    <col min="14316" max="14316" width="16.5703125" style="256" customWidth="1"/>
    <col min="14317" max="14317" width="12.85546875" style="256" customWidth="1"/>
    <col min="14318" max="14318" width="15.5703125" style="256" customWidth="1"/>
    <col min="14319" max="14319" width="16.5703125" style="256" customWidth="1"/>
    <col min="14320" max="14320" width="17" style="256" customWidth="1"/>
    <col min="14321" max="14322" width="17.42578125" style="256" customWidth="1"/>
    <col min="14323" max="14324" width="16.5703125" style="256" customWidth="1"/>
    <col min="14325" max="14327" width="17.42578125" style="256" customWidth="1"/>
    <col min="14328" max="14329" width="16.5703125" style="256" customWidth="1"/>
    <col min="14330" max="14332" width="17.42578125" style="256" customWidth="1"/>
    <col min="14333" max="14334" width="16.5703125" style="256" customWidth="1"/>
    <col min="14335" max="14337" width="17.42578125" style="256" customWidth="1"/>
    <col min="14338" max="14338" width="15.5703125" style="256" customWidth="1"/>
    <col min="14339" max="14339" width="16.5703125" style="256" customWidth="1"/>
    <col min="14340" max="14341" width="17.42578125" style="256" customWidth="1"/>
    <col min="14342" max="14376" width="12.140625" style="256" customWidth="1"/>
    <col min="14377" max="14567" width="9.140625" style="256"/>
    <col min="14568" max="14568" width="34.85546875" style="256" customWidth="1"/>
    <col min="14569" max="14569" width="23.140625" style="256" customWidth="1"/>
    <col min="14570" max="14570" width="6.28515625" style="256" customWidth="1"/>
    <col min="14571" max="14571" width="51" style="256" customWidth="1"/>
    <col min="14572" max="14572" width="16.5703125" style="256" customWidth="1"/>
    <col min="14573" max="14573" width="12.85546875" style="256" customWidth="1"/>
    <col min="14574" max="14574" width="15.5703125" style="256" customWidth="1"/>
    <col min="14575" max="14575" width="16.5703125" style="256" customWidth="1"/>
    <col min="14576" max="14576" width="17" style="256" customWidth="1"/>
    <col min="14577" max="14578" width="17.42578125" style="256" customWidth="1"/>
    <col min="14579" max="14580" width="16.5703125" style="256" customWidth="1"/>
    <col min="14581" max="14583" width="17.42578125" style="256" customWidth="1"/>
    <col min="14584" max="14585" width="16.5703125" style="256" customWidth="1"/>
    <col min="14586" max="14588" width="17.42578125" style="256" customWidth="1"/>
    <col min="14589" max="14590" width="16.5703125" style="256" customWidth="1"/>
    <col min="14591" max="14593" width="17.42578125" style="256" customWidth="1"/>
    <col min="14594" max="14594" width="15.5703125" style="256" customWidth="1"/>
    <col min="14595" max="14595" width="16.5703125" style="256" customWidth="1"/>
    <col min="14596" max="14597" width="17.42578125" style="256" customWidth="1"/>
    <col min="14598" max="14632" width="12.140625" style="256" customWidth="1"/>
    <col min="14633" max="14823" width="9.140625" style="256"/>
    <col min="14824" max="14824" width="34.85546875" style="256" customWidth="1"/>
    <col min="14825" max="14825" width="23.140625" style="256" customWidth="1"/>
    <col min="14826" max="14826" width="6.28515625" style="256" customWidth="1"/>
    <col min="14827" max="14827" width="51" style="256" customWidth="1"/>
    <col min="14828" max="14828" width="16.5703125" style="256" customWidth="1"/>
    <col min="14829" max="14829" width="12.85546875" style="256" customWidth="1"/>
    <col min="14830" max="14830" width="15.5703125" style="256" customWidth="1"/>
    <col min="14831" max="14831" width="16.5703125" style="256" customWidth="1"/>
    <col min="14832" max="14832" width="17" style="256" customWidth="1"/>
    <col min="14833" max="14834" width="17.42578125" style="256" customWidth="1"/>
    <col min="14835" max="14836" width="16.5703125" style="256" customWidth="1"/>
    <col min="14837" max="14839" width="17.42578125" style="256" customWidth="1"/>
    <col min="14840" max="14841" width="16.5703125" style="256" customWidth="1"/>
    <col min="14842" max="14844" width="17.42578125" style="256" customWidth="1"/>
    <col min="14845" max="14846" width="16.5703125" style="256" customWidth="1"/>
    <col min="14847" max="14849" width="17.42578125" style="256" customWidth="1"/>
    <col min="14850" max="14850" width="15.5703125" style="256" customWidth="1"/>
    <col min="14851" max="14851" width="16.5703125" style="256" customWidth="1"/>
    <col min="14852" max="14853" width="17.42578125" style="256" customWidth="1"/>
    <col min="14854" max="14888" width="12.140625" style="256" customWidth="1"/>
    <col min="14889" max="15079" width="9.140625" style="256"/>
    <col min="15080" max="15080" width="34.85546875" style="256" customWidth="1"/>
    <col min="15081" max="15081" width="23.140625" style="256" customWidth="1"/>
    <col min="15082" max="15082" width="6.28515625" style="256" customWidth="1"/>
    <col min="15083" max="15083" width="51" style="256" customWidth="1"/>
    <col min="15084" max="15084" width="16.5703125" style="256" customWidth="1"/>
    <col min="15085" max="15085" width="12.85546875" style="256" customWidth="1"/>
    <col min="15086" max="15086" width="15.5703125" style="256" customWidth="1"/>
    <col min="15087" max="15087" width="16.5703125" style="256" customWidth="1"/>
    <col min="15088" max="15088" width="17" style="256" customWidth="1"/>
    <col min="15089" max="15090" width="17.42578125" style="256" customWidth="1"/>
    <col min="15091" max="15092" width="16.5703125" style="256" customWidth="1"/>
    <col min="15093" max="15095" width="17.42578125" style="256" customWidth="1"/>
    <col min="15096" max="15097" width="16.5703125" style="256" customWidth="1"/>
    <col min="15098" max="15100" width="17.42578125" style="256" customWidth="1"/>
    <col min="15101" max="15102" width="16.5703125" style="256" customWidth="1"/>
    <col min="15103" max="15105" width="17.42578125" style="256" customWidth="1"/>
    <col min="15106" max="15106" width="15.5703125" style="256" customWidth="1"/>
    <col min="15107" max="15107" width="16.5703125" style="256" customWidth="1"/>
    <col min="15108" max="15109" width="17.42578125" style="256" customWidth="1"/>
    <col min="15110" max="15144" width="12.140625" style="256" customWidth="1"/>
    <col min="15145" max="16384" width="9.140625" style="256"/>
  </cols>
  <sheetData>
    <row r="1" spans="1:110"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</row>
    <row r="2" spans="1:110">
      <c r="I2" s="269"/>
      <c r="J2" s="269"/>
      <c r="K2" s="269"/>
      <c r="L2" s="269"/>
      <c r="M2" s="269"/>
      <c r="N2" s="269"/>
      <c r="O2" s="269"/>
      <c r="P2" s="269"/>
      <c r="Q2" s="269"/>
      <c r="R2" s="269"/>
      <c r="S2" s="269"/>
      <c r="T2" s="269"/>
    </row>
    <row r="3" spans="1:110">
      <c r="C3" s="270" t="s">
        <v>65</v>
      </c>
      <c r="D3" s="270"/>
      <c r="E3" s="270"/>
      <c r="F3" s="270"/>
      <c r="G3" s="270"/>
      <c r="H3" s="270"/>
    </row>
    <row r="4" spans="1:110">
      <c r="C4" s="270" t="s">
        <v>63</v>
      </c>
      <c r="D4" s="270"/>
      <c r="E4" s="270"/>
      <c r="F4" s="270"/>
      <c r="G4" s="270"/>
      <c r="H4" s="270"/>
      <c r="I4" s="269" t="s">
        <v>139</v>
      </c>
      <c r="J4" s="269"/>
      <c r="K4" s="269"/>
      <c r="L4" s="269"/>
      <c r="M4" s="269"/>
      <c r="N4" s="269"/>
      <c r="O4" s="269"/>
      <c r="P4" s="269"/>
      <c r="Q4" s="269"/>
      <c r="R4" s="269"/>
      <c r="S4" s="269"/>
      <c r="T4" s="269"/>
    </row>
    <row r="5" spans="1:110">
      <c r="C5" s="270" t="s">
        <v>68</v>
      </c>
      <c r="D5" s="270"/>
      <c r="E5" s="270"/>
      <c r="F5" s="270"/>
      <c r="G5" s="270"/>
      <c r="H5" s="270"/>
      <c r="I5" s="269" t="s">
        <v>455</v>
      </c>
      <c r="J5" s="269"/>
      <c r="K5" s="269"/>
      <c r="L5" s="269"/>
      <c r="M5" s="269"/>
      <c r="N5" s="269"/>
      <c r="O5" s="269"/>
      <c r="P5" s="269"/>
      <c r="Q5" s="269"/>
      <c r="R5" s="269"/>
      <c r="S5" s="269"/>
      <c r="T5" s="269"/>
    </row>
    <row r="6" spans="1:110" ht="15" customHeight="1">
      <c r="A6" s="20"/>
      <c r="B6" s="20"/>
    </row>
    <row r="7" spans="1:110" ht="15" customHeight="1">
      <c r="A7" s="295" t="s">
        <v>0</v>
      </c>
      <c r="B7" s="295" t="s">
        <v>1</v>
      </c>
      <c r="C7" s="326" t="s">
        <v>174</v>
      </c>
      <c r="D7" s="327"/>
      <c r="E7" s="327"/>
      <c r="F7" s="328" t="s">
        <v>175</v>
      </c>
      <c r="G7" s="329"/>
      <c r="H7" s="329"/>
      <c r="I7" s="326" t="s">
        <v>176</v>
      </c>
      <c r="J7" s="327"/>
      <c r="K7" s="327"/>
      <c r="L7" s="328" t="s">
        <v>177</v>
      </c>
      <c r="M7" s="329"/>
      <c r="N7" s="329"/>
      <c r="O7" s="326" t="s">
        <v>178</v>
      </c>
      <c r="P7" s="327"/>
      <c r="Q7" s="327"/>
      <c r="R7" s="328" t="s">
        <v>179</v>
      </c>
      <c r="S7" s="329"/>
      <c r="T7" s="329"/>
      <c r="U7" s="326" t="s">
        <v>180</v>
      </c>
      <c r="V7" s="327"/>
      <c r="W7" s="327"/>
      <c r="X7" s="328" t="s">
        <v>181</v>
      </c>
      <c r="Y7" s="329"/>
      <c r="Z7" s="329"/>
      <c r="AA7" s="326" t="s">
        <v>182</v>
      </c>
      <c r="AB7" s="327"/>
      <c r="AC7" s="327"/>
      <c r="AD7" s="328" t="s">
        <v>183</v>
      </c>
      <c r="AE7" s="329"/>
      <c r="AF7" s="329"/>
      <c r="AG7" s="326" t="s">
        <v>184</v>
      </c>
      <c r="AH7" s="327"/>
      <c r="AI7" s="327"/>
      <c r="AJ7" s="328" t="s">
        <v>185</v>
      </c>
      <c r="AK7" s="329"/>
      <c r="AL7" s="329"/>
      <c r="AM7" s="326" t="s">
        <v>186</v>
      </c>
      <c r="AN7" s="327"/>
      <c r="AO7" s="327"/>
      <c r="AP7" s="328" t="s">
        <v>187</v>
      </c>
      <c r="AQ7" s="329"/>
      <c r="AR7" s="329"/>
      <c r="AS7" s="326" t="s">
        <v>188</v>
      </c>
      <c r="AT7" s="327"/>
      <c r="AU7" s="327"/>
      <c r="AV7" s="328" t="s">
        <v>189</v>
      </c>
      <c r="AW7" s="329"/>
      <c r="AX7" s="329"/>
      <c r="AY7" s="326" t="s">
        <v>190</v>
      </c>
      <c r="AZ7" s="327"/>
      <c r="BA7" s="327"/>
      <c r="BB7" s="328" t="s">
        <v>191</v>
      </c>
      <c r="BC7" s="329"/>
      <c r="BD7" s="329"/>
      <c r="BE7" s="326" t="s">
        <v>192</v>
      </c>
      <c r="BF7" s="327"/>
      <c r="BG7" s="327"/>
      <c r="BH7" s="328" t="s">
        <v>193</v>
      </c>
      <c r="BI7" s="329"/>
      <c r="BJ7" s="329"/>
      <c r="BK7" s="326" t="s">
        <v>194</v>
      </c>
      <c r="BL7" s="327"/>
      <c r="BM7" s="327"/>
      <c r="BN7" s="328" t="s">
        <v>195</v>
      </c>
      <c r="BO7" s="329"/>
      <c r="BP7" s="329"/>
      <c r="BQ7" s="326" t="s">
        <v>196</v>
      </c>
      <c r="BR7" s="327"/>
      <c r="BS7" s="327"/>
      <c r="BT7" s="328" t="s">
        <v>197</v>
      </c>
      <c r="BU7" s="329"/>
      <c r="BV7" s="329"/>
      <c r="BW7" s="326" t="s">
        <v>198</v>
      </c>
      <c r="BX7" s="327"/>
      <c r="BY7" s="327"/>
      <c r="BZ7" s="328" t="s">
        <v>199</v>
      </c>
      <c r="CA7" s="329"/>
      <c r="CB7" s="329"/>
      <c r="CC7" s="326" t="s">
        <v>200</v>
      </c>
      <c r="CD7" s="327"/>
      <c r="CE7" s="327"/>
      <c r="CF7" s="328" t="s">
        <v>201</v>
      </c>
      <c r="CG7" s="329"/>
      <c r="CH7" s="329"/>
      <c r="CI7" s="326" t="s">
        <v>202</v>
      </c>
      <c r="CJ7" s="327"/>
      <c r="CK7" s="327"/>
      <c r="CL7" s="328" t="s">
        <v>203</v>
      </c>
      <c r="CM7" s="329"/>
      <c r="CN7" s="329"/>
      <c r="CO7" s="326" t="s">
        <v>204</v>
      </c>
      <c r="CP7" s="327"/>
      <c r="CQ7" s="327"/>
      <c r="CR7" s="330" t="s">
        <v>205</v>
      </c>
      <c r="CS7" s="331"/>
      <c r="CT7" s="331"/>
      <c r="CU7" s="331"/>
      <c r="CV7" s="331"/>
      <c r="CW7" s="331"/>
      <c r="CX7" s="331"/>
      <c r="CY7" s="331"/>
      <c r="CZ7" s="331"/>
      <c r="DA7" s="331"/>
      <c r="DB7" s="331"/>
      <c r="DC7" s="331"/>
      <c r="DD7" s="331"/>
      <c r="DE7" s="331"/>
      <c r="DF7" s="331"/>
    </row>
    <row r="8" spans="1:110" ht="15.75" customHeight="1">
      <c r="A8" s="295"/>
      <c r="B8" s="295"/>
      <c r="C8" s="320" t="s">
        <v>208</v>
      </c>
      <c r="D8" s="321"/>
      <c r="E8" s="322"/>
      <c r="F8" s="323" t="s">
        <v>208</v>
      </c>
      <c r="G8" s="324"/>
      <c r="H8" s="325"/>
      <c r="I8" s="320" t="s">
        <v>208</v>
      </c>
      <c r="J8" s="321"/>
      <c r="K8" s="322"/>
      <c r="L8" s="323" t="s">
        <v>208</v>
      </c>
      <c r="M8" s="324"/>
      <c r="N8" s="325"/>
      <c r="O8" s="320" t="s">
        <v>208</v>
      </c>
      <c r="P8" s="321"/>
      <c r="Q8" s="322"/>
      <c r="R8" s="323" t="s">
        <v>208</v>
      </c>
      <c r="S8" s="324"/>
      <c r="T8" s="325"/>
      <c r="U8" s="320" t="s">
        <v>208</v>
      </c>
      <c r="V8" s="321"/>
      <c r="W8" s="322"/>
      <c r="X8" s="323" t="s">
        <v>208</v>
      </c>
      <c r="Y8" s="324"/>
      <c r="Z8" s="325"/>
      <c r="AA8" s="320" t="s">
        <v>208</v>
      </c>
      <c r="AB8" s="321"/>
      <c r="AC8" s="322"/>
      <c r="AD8" s="323" t="s">
        <v>208</v>
      </c>
      <c r="AE8" s="324"/>
      <c r="AF8" s="325"/>
      <c r="AG8" s="320" t="s">
        <v>208</v>
      </c>
      <c r="AH8" s="321"/>
      <c r="AI8" s="322"/>
      <c r="AJ8" s="323" t="s">
        <v>208</v>
      </c>
      <c r="AK8" s="324"/>
      <c r="AL8" s="325"/>
      <c r="AM8" s="320" t="s">
        <v>208</v>
      </c>
      <c r="AN8" s="321"/>
      <c r="AO8" s="322"/>
      <c r="AP8" s="323" t="s">
        <v>208</v>
      </c>
      <c r="AQ8" s="324"/>
      <c r="AR8" s="325"/>
      <c r="AS8" s="323" t="s">
        <v>208</v>
      </c>
      <c r="AT8" s="324"/>
      <c r="AU8" s="325"/>
      <c r="AV8" s="323" t="s">
        <v>208</v>
      </c>
      <c r="AW8" s="324"/>
      <c r="AX8" s="325"/>
      <c r="AY8" s="320" t="s">
        <v>208</v>
      </c>
      <c r="AZ8" s="321"/>
      <c r="BA8" s="322"/>
      <c r="BB8" s="323" t="s">
        <v>208</v>
      </c>
      <c r="BC8" s="324"/>
      <c r="BD8" s="325"/>
      <c r="BE8" s="320" t="s">
        <v>208</v>
      </c>
      <c r="BF8" s="321"/>
      <c r="BG8" s="322"/>
      <c r="BH8" s="323" t="s">
        <v>208</v>
      </c>
      <c r="BI8" s="324"/>
      <c r="BJ8" s="325"/>
      <c r="BK8" s="320" t="s">
        <v>208</v>
      </c>
      <c r="BL8" s="321"/>
      <c r="BM8" s="322"/>
      <c r="BN8" s="323" t="s">
        <v>208</v>
      </c>
      <c r="BO8" s="324"/>
      <c r="BP8" s="325"/>
      <c r="BQ8" s="320" t="s">
        <v>208</v>
      </c>
      <c r="BR8" s="321"/>
      <c r="BS8" s="322"/>
      <c r="BT8" s="323" t="s">
        <v>208</v>
      </c>
      <c r="BU8" s="324"/>
      <c r="BV8" s="325"/>
      <c r="BW8" s="320" t="s">
        <v>208</v>
      </c>
      <c r="BX8" s="321"/>
      <c r="BY8" s="322"/>
      <c r="BZ8" s="323" t="s">
        <v>208</v>
      </c>
      <c r="CA8" s="324"/>
      <c r="CB8" s="325"/>
      <c r="CC8" s="320" t="s">
        <v>208</v>
      </c>
      <c r="CD8" s="321"/>
      <c r="CE8" s="322"/>
      <c r="CF8" s="323" t="s">
        <v>208</v>
      </c>
      <c r="CG8" s="324"/>
      <c r="CH8" s="325"/>
      <c r="CI8" s="320" t="s">
        <v>208</v>
      </c>
      <c r="CJ8" s="321"/>
      <c r="CK8" s="322"/>
      <c r="CL8" s="323" t="s">
        <v>208</v>
      </c>
      <c r="CM8" s="324"/>
      <c r="CN8" s="325"/>
      <c r="CO8" s="320" t="s">
        <v>208</v>
      </c>
      <c r="CP8" s="321"/>
      <c r="CQ8" s="322"/>
      <c r="CR8" s="323" t="s">
        <v>208</v>
      </c>
      <c r="CS8" s="324"/>
      <c r="CT8" s="325"/>
      <c r="CU8" s="323" t="s">
        <v>209</v>
      </c>
      <c r="CV8" s="324"/>
      <c r="CW8" s="325"/>
      <c r="CX8" s="323" t="s">
        <v>210</v>
      </c>
      <c r="CY8" s="324"/>
      <c r="CZ8" s="325"/>
      <c r="DA8" s="320" t="s">
        <v>211</v>
      </c>
      <c r="DB8" s="321"/>
      <c r="DC8" s="322"/>
      <c r="DD8" s="320" t="s">
        <v>212</v>
      </c>
      <c r="DE8" s="321"/>
      <c r="DF8" s="322"/>
    </row>
    <row r="9" spans="1:110">
      <c r="A9" s="257"/>
      <c r="B9" s="257"/>
      <c r="C9" s="257">
        <v>2020</v>
      </c>
      <c r="D9" s="257">
        <v>2021</v>
      </c>
      <c r="E9" s="257">
        <v>2023</v>
      </c>
      <c r="F9" s="257">
        <v>2020</v>
      </c>
      <c r="G9" s="257">
        <v>2021</v>
      </c>
      <c r="H9" s="257">
        <v>2023</v>
      </c>
      <c r="I9" s="257">
        <v>2020</v>
      </c>
      <c r="J9" s="257">
        <v>2021</v>
      </c>
      <c r="K9" s="257">
        <v>2023</v>
      </c>
      <c r="L9" s="257">
        <v>2020</v>
      </c>
      <c r="M9" s="257">
        <v>2021</v>
      </c>
      <c r="N9" s="257">
        <v>2023</v>
      </c>
      <c r="O9" s="257">
        <v>2020</v>
      </c>
      <c r="P9" s="257">
        <v>2021</v>
      </c>
      <c r="Q9" s="257">
        <v>2023</v>
      </c>
      <c r="R9" s="257">
        <v>2020</v>
      </c>
      <c r="S9" s="257">
        <v>2021</v>
      </c>
      <c r="T9" s="257">
        <v>2023</v>
      </c>
      <c r="U9" s="257">
        <v>2020</v>
      </c>
      <c r="V9" s="257">
        <v>2021</v>
      </c>
      <c r="W9" s="257">
        <v>2023</v>
      </c>
      <c r="X9" s="257">
        <v>2020</v>
      </c>
      <c r="Y9" s="257">
        <v>2021</v>
      </c>
      <c r="Z9" s="257">
        <v>2023</v>
      </c>
      <c r="AA9" s="257">
        <v>2020</v>
      </c>
      <c r="AB9" s="257">
        <v>2021</v>
      </c>
      <c r="AC9" s="257">
        <v>2023</v>
      </c>
      <c r="AD9" s="257">
        <v>2020</v>
      </c>
      <c r="AE9" s="257">
        <v>2021</v>
      </c>
      <c r="AF9" s="257">
        <v>2023</v>
      </c>
      <c r="AG9" s="257">
        <v>2020</v>
      </c>
      <c r="AH9" s="257">
        <v>2021</v>
      </c>
      <c r="AI9" s="257">
        <v>2023</v>
      </c>
      <c r="AJ9" s="257">
        <v>2020</v>
      </c>
      <c r="AK9" s="257">
        <v>2021</v>
      </c>
      <c r="AL9" s="257">
        <v>2023</v>
      </c>
      <c r="AM9" s="257">
        <v>2020</v>
      </c>
      <c r="AN9" s="257">
        <v>2021</v>
      </c>
      <c r="AO9" s="257">
        <v>2023</v>
      </c>
      <c r="AP9" s="257">
        <v>2020</v>
      </c>
      <c r="AQ9" s="257">
        <v>2021</v>
      </c>
      <c r="AR9" s="257">
        <v>2023</v>
      </c>
      <c r="AS9" s="257">
        <v>2020</v>
      </c>
      <c r="AT9" s="257">
        <v>2021</v>
      </c>
      <c r="AU9" s="257">
        <v>2023</v>
      </c>
      <c r="AV9" s="257">
        <v>2020</v>
      </c>
      <c r="AW9" s="257">
        <v>2021</v>
      </c>
      <c r="AX9" s="257">
        <v>2023</v>
      </c>
      <c r="AY9" s="257">
        <v>2020</v>
      </c>
      <c r="AZ9" s="257">
        <v>2021</v>
      </c>
      <c r="BA9" s="257">
        <v>2023</v>
      </c>
      <c r="BB9" s="257">
        <v>2020</v>
      </c>
      <c r="BC9" s="257">
        <v>2021</v>
      </c>
      <c r="BD9" s="257">
        <v>2023</v>
      </c>
      <c r="BE9" s="257">
        <v>2020</v>
      </c>
      <c r="BF9" s="257">
        <v>2021</v>
      </c>
      <c r="BG9" s="257">
        <v>2023</v>
      </c>
      <c r="BH9" s="257">
        <v>2020</v>
      </c>
      <c r="BI9" s="257">
        <v>2021</v>
      </c>
      <c r="BJ9" s="257">
        <v>2023</v>
      </c>
      <c r="BK9" s="257">
        <v>2020</v>
      </c>
      <c r="BL9" s="257">
        <v>2021</v>
      </c>
      <c r="BM9" s="257">
        <v>2023</v>
      </c>
      <c r="BN9" s="257">
        <v>2020</v>
      </c>
      <c r="BO9" s="257">
        <v>2021</v>
      </c>
      <c r="BP9" s="257">
        <v>2023</v>
      </c>
      <c r="BQ9" s="257">
        <v>2020</v>
      </c>
      <c r="BR9" s="257">
        <v>2021</v>
      </c>
      <c r="BS9" s="257">
        <v>2023</v>
      </c>
      <c r="BT9" s="257">
        <v>2020</v>
      </c>
      <c r="BU9" s="257">
        <v>2021</v>
      </c>
      <c r="BV9" s="257">
        <v>2023</v>
      </c>
      <c r="BW9" s="257">
        <v>2020</v>
      </c>
      <c r="BX9" s="257">
        <v>2021</v>
      </c>
      <c r="BY9" s="257">
        <v>2023</v>
      </c>
      <c r="BZ9" s="257">
        <v>2020</v>
      </c>
      <c r="CA9" s="257">
        <v>2021</v>
      </c>
      <c r="CB9" s="257">
        <v>2023</v>
      </c>
      <c r="CC9" s="257">
        <v>2020</v>
      </c>
      <c r="CD9" s="257">
        <v>2021</v>
      </c>
      <c r="CE9" s="257">
        <v>2023</v>
      </c>
      <c r="CF9" s="257">
        <v>2020</v>
      </c>
      <c r="CG9" s="257">
        <v>2021</v>
      </c>
      <c r="CH9" s="257">
        <v>2023</v>
      </c>
      <c r="CI9" s="257">
        <v>2020</v>
      </c>
      <c r="CJ9" s="257">
        <v>2021</v>
      </c>
      <c r="CK9" s="257">
        <v>2023</v>
      </c>
      <c r="CL9" s="257">
        <v>2020</v>
      </c>
      <c r="CM9" s="257">
        <v>2021</v>
      </c>
      <c r="CN9" s="257">
        <v>2023</v>
      </c>
      <c r="CO9" s="257">
        <v>2020</v>
      </c>
      <c r="CP9" s="257">
        <v>2021</v>
      </c>
      <c r="CQ9" s="257">
        <v>2023</v>
      </c>
      <c r="CR9" s="257">
        <v>2020</v>
      </c>
      <c r="CS9" s="257">
        <v>2021</v>
      </c>
      <c r="CT9" s="257">
        <v>2023</v>
      </c>
      <c r="CU9" s="257">
        <v>2020</v>
      </c>
      <c r="CV9" s="257">
        <v>2021</v>
      </c>
      <c r="CW9" s="257">
        <v>2023</v>
      </c>
      <c r="CX9" s="257">
        <v>2020</v>
      </c>
      <c r="CY9" s="257">
        <v>2021</v>
      </c>
      <c r="CZ9" s="257">
        <v>2023</v>
      </c>
      <c r="DA9" s="257">
        <v>2020</v>
      </c>
      <c r="DB9" s="257">
        <v>2021</v>
      </c>
      <c r="DC9" s="257">
        <v>2023</v>
      </c>
      <c r="DD9" s="257">
        <v>2020</v>
      </c>
      <c r="DE9" s="257">
        <v>2021</v>
      </c>
      <c r="DF9" s="257">
        <v>2023</v>
      </c>
    </row>
    <row r="10" spans="1:110" s="71" customFormat="1" ht="41.25" customHeight="1">
      <c r="A10" s="97" t="s">
        <v>215</v>
      </c>
      <c r="B10" s="263"/>
    </row>
    <row r="11" spans="1:110">
      <c r="A11" s="42" t="s">
        <v>130</v>
      </c>
      <c r="B11" s="34"/>
      <c r="C11" s="57">
        <f>SUM(C12:C25)</f>
        <v>0</v>
      </c>
      <c r="D11" s="57">
        <f t="shared" ref="D11:BO11" si="0">SUM(D12:D25)</f>
        <v>0</v>
      </c>
      <c r="E11" s="57">
        <f t="shared" si="0"/>
        <v>0</v>
      </c>
      <c r="F11" s="57">
        <f t="shared" si="0"/>
        <v>0</v>
      </c>
      <c r="G11" s="57">
        <f t="shared" si="0"/>
        <v>0</v>
      </c>
      <c r="H11" s="57">
        <f t="shared" si="0"/>
        <v>0</v>
      </c>
      <c r="I11" s="57">
        <f t="shared" si="0"/>
        <v>0</v>
      </c>
      <c r="J11" s="57">
        <f t="shared" si="0"/>
        <v>0</v>
      </c>
      <c r="K11" s="57">
        <f t="shared" si="0"/>
        <v>0</v>
      </c>
      <c r="L11" s="57">
        <f t="shared" si="0"/>
        <v>0</v>
      </c>
      <c r="M11" s="57">
        <f t="shared" si="0"/>
        <v>0</v>
      </c>
      <c r="N11" s="57">
        <f t="shared" si="0"/>
        <v>0</v>
      </c>
      <c r="O11" s="57">
        <f t="shared" si="0"/>
        <v>0</v>
      </c>
      <c r="P11" s="57">
        <f t="shared" si="0"/>
        <v>0</v>
      </c>
      <c r="Q11" s="57">
        <f t="shared" si="0"/>
        <v>0</v>
      </c>
      <c r="R11" s="57">
        <f t="shared" si="0"/>
        <v>0</v>
      </c>
      <c r="S11" s="57">
        <f t="shared" si="0"/>
        <v>0</v>
      </c>
      <c r="T11" s="57">
        <f t="shared" si="0"/>
        <v>0</v>
      </c>
      <c r="U11" s="57">
        <f t="shared" si="0"/>
        <v>0</v>
      </c>
      <c r="V11" s="57">
        <f t="shared" si="0"/>
        <v>0</v>
      </c>
      <c r="W11" s="57">
        <f t="shared" si="0"/>
        <v>0</v>
      </c>
      <c r="X11" s="57">
        <f t="shared" si="0"/>
        <v>0</v>
      </c>
      <c r="Y11" s="57">
        <f t="shared" si="0"/>
        <v>0</v>
      </c>
      <c r="Z11" s="57">
        <f t="shared" si="0"/>
        <v>0</v>
      </c>
      <c r="AA11" s="57">
        <f t="shared" si="0"/>
        <v>0</v>
      </c>
      <c r="AB11" s="57">
        <f t="shared" si="0"/>
        <v>0</v>
      </c>
      <c r="AC11" s="57">
        <f t="shared" si="0"/>
        <v>0</v>
      </c>
      <c r="AD11" s="57">
        <f t="shared" si="0"/>
        <v>27</v>
      </c>
      <c r="AE11" s="57">
        <f t="shared" si="0"/>
        <v>27</v>
      </c>
      <c r="AF11" s="57">
        <f t="shared" si="0"/>
        <v>27</v>
      </c>
      <c r="AG11" s="57">
        <f t="shared" si="0"/>
        <v>0</v>
      </c>
      <c r="AH11" s="57">
        <f t="shared" si="0"/>
        <v>0</v>
      </c>
      <c r="AI11" s="57">
        <f t="shared" si="0"/>
        <v>0</v>
      </c>
      <c r="AJ11" s="57">
        <f t="shared" si="0"/>
        <v>0</v>
      </c>
      <c r="AK11" s="57">
        <f t="shared" si="0"/>
        <v>0</v>
      </c>
      <c r="AL11" s="57">
        <f t="shared" si="0"/>
        <v>0</v>
      </c>
      <c r="AM11" s="57">
        <f t="shared" si="0"/>
        <v>0</v>
      </c>
      <c r="AN11" s="57">
        <f t="shared" si="0"/>
        <v>0</v>
      </c>
      <c r="AO11" s="57">
        <f t="shared" si="0"/>
        <v>0</v>
      </c>
      <c r="AP11" s="57">
        <f t="shared" si="0"/>
        <v>0</v>
      </c>
      <c r="AQ11" s="57">
        <f t="shared" si="0"/>
        <v>0</v>
      </c>
      <c r="AR11" s="57">
        <f t="shared" si="0"/>
        <v>0</v>
      </c>
      <c r="AS11" s="57">
        <f t="shared" si="0"/>
        <v>0</v>
      </c>
      <c r="AT11" s="57">
        <f t="shared" si="0"/>
        <v>0</v>
      </c>
      <c r="AU11" s="57">
        <f t="shared" si="0"/>
        <v>0</v>
      </c>
      <c r="AV11" s="57">
        <f t="shared" si="0"/>
        <v>0</v>
      </c>
      <c r="AW11" s="57">
        <f t="shared" si="0"/>
        <v>0</v>
      </c>
      <c r="AX11" s="57">
        <f t="shared" si="0"/>
        <v>0</v>
      </c>
      <c r="AY11" s="57">
        <f t="shared" si="0"/>
        <v>0</v>
      </c>
      <c r="AZ11" s="57">
        <f t="shared" si="0"/>
        <v>0</v>
      </c>
      <c r="BA11" s="57">
        <f t="shared" si="0"/>
        <v>0</v>
      </c>
      <c r="BB11" s="57">
        <f t="shared" si="0"/>
        <v>0</v>
      </c>
      <c r="BC11" s="57">
        <f t="shared" si="0"/>
        <v>0</v>
      </c>
      <c r="BD11" s="57">
        <f t="shared" si="0"/>
        <v>0</v>
      </c>
      <c r="BE11" s="57">
        <f t="shared" si="0"/>
        <v>0</v>
      </c>
      <c r="BF11" s="57">
        <f t="shared" si="0"/>
        <v>0</v>
      </c>
      <c r="BG11" s="57">
        <f t="shared" si="0"/>
        <v>0</v>
      </c>
      <c r="BH11" s="57">
        <f t="shared" si="0"/>
        <v>0</v>
      </c>
      <c r="BI11" s="57">
        <f t="shared" si="0"/>
        <v>0</v>
      </c>
      <c r="BJ11" s="57">
        <f t="shared" si="0"/>
        <v>0</v>
      </c>
      <c r="BK11" s="57">
        <f t="shared" si="0"/>
        <v>0</v>
      </c>
      <c r="BL11" s="57">
        <f t="shared" si="0"/>
        <v>0</v>
      </c>
      <c r="BM11" s="57">
        <f t="shared" si="0"/>
        <v>0</v>
      </c>
      <c r="BN11" s="57">
        <f t="shared" si="0"/>
        <v>0</v>
      </c>
      <c r="BO11" s="57">
        <f t="shared" si="0"/>
        <v>0</v>
      </c>
      <c r="BP11" s="57">
        <f t="shared" ref="BP11:CQ11" si="1">SUM(BP12:BP25)</f>
        <v>0</v>
      </c>
      <c r="BQ11" s="57">
        <f t="shared" si="1"/>
        <v>0</v>
      </c>
      <c r="BR11" s="57">
        <f t="shared" si="1"/>
        <v>0</v>
      </c>
      <c r="BS11" s="57">
        <f t="shared" si="1"/>
        <v>0</v>
      </c>
      <c r="BT11" s="57">
        <f t="shared" si="1"/>
        <v>0</v>
      </c>
      <c r="BU11" s="57">
        <f t="shared" si="1"/>
        <v>0</v>
      </c>
      <c r="BV11" s="57">
        <f t="shared" si="1"/>
        <v>0</v>
      </c>
      <c r="BW11" s="57">
        <f t="shared" si="1"/>
        <v>0</v>
      </c>
      <c r="BX11" s="57">
        <f t="shared" si="1"/>
        <v>0</v>
      </c>
      <c r="BY11" s="57">
        <f t="shared" si="1"/>
        <v>0</v>
      </c>
      <c r="BZ11" s="57">
        <f t="shared" si="1"/>
        <v>0</v>
      </c>
      <c r="CA11" s="57">
        <f t="shared" si="1"/>
        <v>0</v>
      </c>
      <c r="CB11" s="57">
        <f t="shared" si="1"/>
        <v>0</v>
      </c>
      <c r="CC11" s="57">
        <f t="shared" si="1"/>
        <v>70</v>
      </c>
      <c r="CD11" s="57">
        <f t="shared" si="1"/>
        <v>70</v>
      </c>
      <c r="CE11" s="57">
        <f t="shared" si="1"/>
        <v>70</v>
      </c>
      <c r="CF11" s="57">
        <f t="shared" si="1"/>
        <v>0</v>
      </c>
      <c r="CG11" s="57">
        <f t="shared" si="1"/>
        <v>0</v>
      </c>
      <c r="CH11" s="57">
        <f t="shared" si="1"/>
        <v>0</v>
      </c>
      <c r="CI11" s="57">
        <f t="shared" si="1"/>
        <v>0</v>
      </c>
      <c r="CJ11" s="57">
        <f t="shared" si="1"/>
        <v>0</v>
      </c>
      <c r="CK11" s="57">
        <f t="shared" si="1"/>
        <v>0</v>
      </c>
      <c r="CL11" s="57">
        <f t="shared" si="1"/>
        <v>0</v>
      </c>
      <c r="CM11" s="57">
        <f t="shared" si="1"/>
        <v>0</v>
      </c>
      <c r="CN11" s="57">
        <f t="shared" si="1"/>
        <v>0</v>
      </c>
      <c r="CO11" s="57">
        <f t="shared" si="1"/>
        <v>0</v>
      </c>
      <c r="CP11" s="57">
        <f t="shared" si="1"/>
        <v>0</v>
      </c>
      <c r="CQ11" s="57">
        <f t="shared" si="1"/>
        <v>0</v>
      </c>
      <c r="CR11" s="57">
        <f>SUM(CR12:CR25)</f>
        <v>97</v>
      </c>
      <c r="CS11" s="57">
        <f t="shared" ref="CS11:CZ11" si="2">SUM(CS12:CS25)</f>
        <v>97</v>
      </c>
      <c r="CT11" s="57">
        <f t="shared" si="2"/>
        <v>97</v>
      </c>
      <c r="CU11" s="57" t="e">
        <f t="shared" si="2"/>
        <v>#REF!</v>
      </c>
      <c r="CV11" s="57" t="e">
        <f t="shared" si="2"/>
        <v>#REF!</v>
      </c>
      <c r="CW11" s="57" t="e">
        <f t="shared" si="2"/>
        <v>#REF!</v>
      </c>
      <c r="CX11" s="57" t="e">
        <f t="shared" si="2"/>
        <v>#REF!</v>
      </c>
      <c r="CY11" s="57" t="e">
        <f t="shared" si="2"/>
        <v>#REF!</v>
      </c>
      <c r="CZ11" s="57" t="e">
        <f t="shared" si="2"/>
        <v>#REF!</v>
      </c>
      <c r="DA11" s="98" t="s">
        <v>216</v>
      </c>
      <c r="DB11" s="98" t="s">
        <v>216</v>
      </c>
      <c r="DC11" s="98" t="s">
        <v>216</v>
      </c>
      <c r="DD11" s="98" t="s">
        <v>216</v>
      </c>
      <c r="DE11" s="98" t="s">
        <v>216</v>
      </c>
      <c r="DF11" s="98" t="s">
        <v>216</v>
      </c>
    </row>
    <row r="12" spans="1:110" ht="36" hidden="1">
      <c r="A12" s="87" t="s">
        <v>77</v>
      </c>
      <c r="B12" s="87" t="s">
        <v>82</v>
      </c>
      <c r="C12" s="254"/>
      <c r="D12" s="254"/>
      <c r="E12" s="254"/>
      <c r="F12" s="254"/>
      <c r="G12" s="254"/>
      <c r="H12" s="254"/>
      <c r="I12" s="254"/>
      <c r="J12" s="254"/>
      <c r="K12" s="254"/>
      <c r="L12" s="254"/>
      <c r="M12" s="254"/>
      <c r="N12" s="254"/>
      <c r="O12" s="254"/>
      <c r="P12" s="254"/>
      <c r="Q12" s="254"/>
      <c r="R12" s="254"/>
      <c r="S12" s="254"/>
      <c r="T12" s="254"/>
      <c r="U12" s="254"/>
      <c r="V12" s="254"/>
      <c r="W12" s="254"/>
      <c r="X12" s="254"/>
      <c r="Y12" s="254"/>
      <c r="Z12" s="254"/>
      <c r="AA12" s="254"/>
      <c r="AB12" s="254"/>
      <c r="AC12" s="254"/>
      <c r="AD12" s="254"/>
      <c r="AE12" s="254"/>
      <c r="AF12" s="254"/>
      <c r="AG12" s="254"/>
      <c r="AH12" s="254"/>
      <c r="AI12" s="254"/>
      <c r="AJ12" s="254"/>
      <c r="AK12" s="254"/>
      <c r="AL12" s="254"/>
      <c r="AM12" s="254"/>
      <c r="AN12" s="254"/>
      <c r="AO12" s="254"/>
      <c r="AP12" s="254"/>
      <c r="AQ12" s="254"/>
      <c r="AR12" s="254"/>
      <c r="AS12" s="254"/>
      <c r="AT12" s="254"/>
      <c r="AU12" s="254"/>
      <c r="AV12" s="254"/>
      <c r="AW12" s="254"/>
      <c r="AX12" s="254"/>
      <c r="AY12" s="254"/>
      <c r="AZ12" s="254"/>
      <c r="BA12" s="254"/>
      <c r="BB12" s="254"/>
      <c r="BC12" s="254"/>
      <c r="BD12" s="254"/>
      <c r="BE12" s="254"/>
      <c r="BF12" s="254"/>
      <c r="BG12" s="254"/>
      <c r="BH12" s="254"/>
      <c r="BI12" s="254"/>
      <c r="BJ12" s="254"/>
      <c r="BK12" s="254"/>
      <c r="BL12" s="254"/>
      <c r="BM12" s="254"/>
      <c r="BN12" s="254"/>
      <c r="BO12" s="254"/>
      <c r="BP12" s="254"/>
      <c r="BQ12" s="254"/>
      <c r="BR12" s="254"/>
      <c r="BS12" s="254"/>
      <c r="BT12" s="254"/>
      <c r="BU12" s="254"/>
      <c r="BV12" s="254"/>
      <c r="BW12" s="254"/>
      <c r="BX12" s="254"/>
      <c r="BY12" s="254"/>
      <c r="BZ12" s="254"/>
      <c r="CA12" s="254"/>
      <c r="CB12" s="254"/>
      <c r="CC12" s="254"/>
      <c r="CD12" s="254"/>
      <c r="CE12" s="254"/>
      <c r="CF12" s="254"/>
      <c r="CG12" s="254"/>
      <c r="CH12" s="254"/>
      <c r="CI12" s="254"/>
      <c r="CJ12" s="254"/>
      <c r="CK12" s="254"/>
      <c r="CL12" s="254"/>
      <c r="CM12" s="254"/>
      <c r="CN12" s="254"/>
      <c r="CO12" s="254"/>
      <c r="CP12" s="254"/>
      <c r="CQ12" s="254"/>
      <c r="CR12" s="59">
        <f t="shared" ref="CR12:CR25" si="3">C12+F12+I12+L12+O12+R12+U12+X12+AA12+AD12+AG12+AJ12+AM12+AP12+AS12+AV12+AY12+BB12+BE12+BH12+BK12+BN12+BQ12+BT12+BW12+BZ12+CC12+CF12+CI12+CL12+CO12</f>
        <v>0</v>
      </c>
      <c r="CS12" s="59">
        <f t="shared" ref="CS12:CS25" si="4">D12+G12+J12+M12+P12+S12+V12+Y12+AB12+AE12+AH12+AK12+AN12+AQ12+AT12+AW12+AZ12+BC12+BF12+BI12+BL12+BO12+BR12+BU12+BX12+CA12+CD12+CG12+CJ12+CM12+CP12</f>
        <v>0</v>
      </c>
      <c r="CT12" s="59">
        <f t="shared" ref="CT12:CT25" si="5">E12+H12+K12+N12+Q12+T12+W12+Z12+AC12+AF12+AI12+AL12+AO12+AR12+AU12+AX12+BA12+BD12+BG12+BJ12+BM12+BP12+BS12+BV12+BY12+CB12+CE12+CH12+CK12+CN12+CQ12</f>
        <v>0</v>
      </c>
      <c r="CU12" s="25" t="e">
        <f>#REF!*CR12</f>
        <v>#REF!</v>
      </c>
      <c r="CV12" s="25" t="e">
        <f>#REF!*CS12</f>
        <v>#REF!</v>
      </c>
      <c r="CW12" s="25" t="e">
        <f>#REF!*CT12</f>
        <v>#REF!</v>
      </c>
      <c r="CX12" s="25" t="e">
        <f>#REF!*CR12</f>
        <v>#REF!</v>
      </c>
      <c r="CY12" s="25" t="e">
        <f>#REF!*CS12</f>
        <v>#REF!</v>
      </c>
      <c r="CZ12" s="25" t="e">
        <f>#REF!*CT12</f>
        <v>#REF!</v>
      </c>
      <c r="DA12" s="25" t="e">
        <f>#REF!*#REF!</f>
        <v>#REF!</v>
      </c>
      <c r="DB12" s="25" t="e">
        <f>#REF!*#REF!</f>
        <v>#REF!</v>
      </c>
      <c r="DC12" s="25" t="e">
        <f>#REF!*#REF!</f>
        <v>#REF!</v>
      </c>
      <c r="DD12" s="25" t="e">
        <f>#REF!*#REF!</f>
        <v>#REF!</v>
      </c>
      <c r="DE12" s="25" t="e">
        <f>#REF!*#REF!</f>
        <v>#REF!</v>
      </c>
      <c r="DF12" s="25" t="e">
        <f>#REF!*#REF!</f>
        <v>#REF!</v>
      </c>
    </row>
    <row r="13" spans="1:110" ht="36">
      <c r="A13" s="87" t="s">
        <v>69</v>
      </c>
      <c r="B13" s="87" t="s">
        <v>85</v>
      </c>
      <c r="C13" s="254"/>
      <c r="D13" s="254"/>
      <c r="E13" s="254"/>
      <c r="F13" s="254"/>
      <c r="G13" s="254"/>
      <c r="H13" s="254"/>
      <c r="I13" s="254"/>
      <c r="J13" s="254"/>
      <c r="K13" s="254"/>
      <c r="L13" s="254"/>
      <c r="M13" s="254"/>
      <c r="N13" s="254"/>
      <c r="O13" s="254"/>
      <c r="P13" s="254"/>
      <c r="Q13" s="254"/>
      <c r="R13" s="254"/>
      <c r="S13" s="254"/>
      <c r="T13" s="254"/>
      <c r="U13" s="254"/>
      <c r="V13" s="254"/>
      <c r="W13" s="254"/>
      <c r="X13" s="254"/>
      <c r="Y13" s="254"/>
      <c r="Z13" s="254"/>
      <c r="AA13" s="254"/>
      <c r="AB13" s="254"/>
      <c r="AC13" s="254"/>
      <c r="AD13" s="254"/>
      <c r="AE13" s="254"/>
      <c r="AF13" s="254"/>
      <c r="AG13" s="254"/>
      <c r="AH13" s="254"/>
      <c r="AI13" s="254"/>
      <c r="AJ13" s="254"/>
      <c r="AK13" s="254"/>
      <c r="AL13" s="254"/>
      <c r="AM13" s="254"/>
      <c r="AN13" s="254"/>
      <c r="AO13" s="254"/>
      <c r="AP13" s="254"/>
      <c r="AQ13" s="254"/>
      <c r="AR13" s="254"/>
      <c r="AS13" s="254"/>
      <c r="AT13" s="254"/>
      <c r="AU13" s="254"/>
      <c r="AV13" s="254"/>
      <c r="AW13" s="254"/>
      <c r="AX13" s="254"/>
      <c r="AY13" s="254"/>
      <c r="AZ13" s="254"/>
      <c r="BA13" s="254"/>
      <c r="BB13" s="254"/>
      <c r="BC13" s="254"/>
      <c r="BD13" s="254"/>
      <c r="BE13" s="254"/>
      <c r="BF13" s="254"/>
      <c r="BG13" s="254"/>
      <c r="BH13" s="254"/>
      <c r="BI13" s="254"/>
      <c r="BJ13" s="254"/>
      <c r="BK13" s="254"/>
      <c r="BL13" s="254"/>
      <c r="BM13" s="254"/>
      <c r="BN13" s="254"/>
      <c r="BO13" s="254"/>
      <c r="BP13" s="254"/>
      <c r="BQ13" s="254"/>
      <c r="BR13" s="254"/>
      <c r="BS13" s="254"/>
      <c r="BT13" s="254"/>
      <c r="BU13" s="254"/>
      <c r="BV13" s="254"/>
      <c r="BW13" s="254"/>
      <c r="BX13" s="254"/>
      <c r="BY13" s="254"/>
      <c r="BZ13" s="254"/>
      <c r="CA13" s="254"/>
      <c r="CB13" s="254"/>
      <c r="CC13" s="254">
        <v>17</v>
      </c>
      <c r="CD13" s="254">
        <v>17</v>
      </c>
      <c r="CE13" s="254">
        <v>17</v>
      </c>
      <c r="CF13" s="254"/>
      <c r="CG13" s="254"/>
      <c r="CH13" s="254"/>
      <c r="CI13" s="254"/>
      <c r="CJ13" s="254"/>
      <c r="CK13" s="254"/>
      <c r="CL13" s="254"/>
      <c r="CM13" s="254"/>
      <c r="CN13" s="254"/>
      <c r="CO13" s="254"/>
      <c r="CP13" s="254"/>
      <c r="CQ13" s="254"/>
      <c r="CR13" s="59">
        <f t="shared" si="3"/>
        <v>17</v>
      </c>
      <c r="CS13" s="59">
        <f t="shared" si="4"/>
        <v>17</v>
      </c>
      <c r="CT13" s="59">
        <f t="shared" si="5"/>
        <v>17</v>
      </c>
      <c r="CU13" s="25" t="e">
        <f>#REF!*CR13</f>
        <v>#REF!</v>
      </c>
      <c r="CV13" s="25" t="e">
        <f>#REF!*CS13</f>
        <v>#REF!</v>
      </c>
      <c r="CW13" s="25" t="e">
        <f>#REF!*CT13</f>
        <v>#REF!</v>
      </c>
      <c r="CX13" s="25" t="e">
        <f>#REF!*CR13</f>
        <v>#REF!</v>
      </c>
      <c r="CY13" s="25" t="e">
        <f>#REF!*CS13</f>
        <v>#REF!</v>
      </c>
      <c r="CZ13" s="25" t="e">
        <f>#REF!*CT13</f>
        <v>#REF!</v>
      </c>
      <c r="DA13" s="25" t="e">
        <f>#REF!*#REF!</f>
        <v>#REF!</v>
      </c>
      <c r="DB13" s="25" t="e">
        <f>#REF!*#REF!</f>
        <v>#REF!</v>
      </c>
      <c r="DC13" s="25" t="e">
        <f>#REF!*#REF!</f>
        <v>#REF!</v>
      </c>
      <c r="DD13" s="25" t="e">
        <f>#REF!*#REF!</f>
        <v>#REF!</v>
      </c>
      <c r="DE13" s="25" t="e">
        <f>#REF!*#REF!</f>
        <v>#REF!</v>
      </c>
      <c r="DF13" s="25" t="e">
        <f>#REF!*#REF!</f>
        <v>#REF!</v>
      </c>
    </row>
    <row r="14" spans="1:110" ht="36" hidden="1" customHeight="1">
      <c r="A14" s="87" t="s">
        <v>217</v>
      </c>
      <c r="B14" s="87" t="s">
        <v>82</v>
      </c>
      <c r="C14" s="254"/>
      <c r="D14" s="254"/>
      <c r="E14" s="254"/>
      <c r="F14" s="254"/>
      <c r="G14" s="254"/>
      <c r="H14" s="254"/>
      <c r="I14" s="254"/>
      <c r="J14" s="254"/>
      <c r="K14" s="254"/>
      <c r="L14" s="254"/>
      <c r="M14" s="254"/>
      <c r="N14" s="254"/>
      <c r="O14" s="254"/>
      <c r="P14" s="254"/>
      <c r="Q14" s="254"/>
      <c r="R14" s="254"/>
      <c r="S14" s="254"/>
      <c r="T14" s="254"/>
      <c r="U14" s="254"/>
      <c r="V14" s="254"/>
      <c r="W14" s="254"/>
      <c r="X14" s="254"/>
      <c r="Y14" s="254"/>
      <c r="Z14" s="254"/>
      <c r="AA14" s="254"/>
      <c r="AB14" s="254"/>
      <c r="AC14" s="254"/>
      <c r="AD14" s="254"/>
      <c r="AE14" s="254"/>
      <c r="AF14" s="254"/>
      <c r="AG14" s="254"/>
      <c r="AH14" s="254"/>
      <c r="AI14" s="254"/>
      <c r="AJ14" s="254"/>
      <c r="AK14" s="254"/>
      <c r="AL14" s="254"/>
      <c r="AM14" s="254"/>
      <c r="AN14" s="254"/>
      <c r="AO14" s="254"/>
      <c r="AP14" s="254"/>
      <c r="AQ14" s="254"/>
      <c r="AR14" s="254"/>
      <c r="AS14" s="254"/>
      <c r="AT14" s="254"/>
      <c r="AU14" s="254"/>
      <c r="AV14" s="254"/>
      <c r="AW14" s="254"/>
      <c r="AX14" s="254"/>
      <c r="AY14" s="254"/>
      <c r="AZ14" s="254"/>
      <c r="BA14" s="254"/>
      <c r="BB14" s="254"/>
      <c r="BC14" s="254"/>
      <c r="BD14" s="254"/>
      <c r="BE14" s="254"/>
      <c r="BF14" s="254"/>
      <c r="BG14" s="254"/>
      <c r="BH14" s="254"/>
      <c r="BI14" s="254"/>
      <c r="BJ14" s="254"/>
      <c r="BK14" s="254"/>
      <c r="BL14" s="254"/>
      <c r="BM14" s="254"/>
      <c r="BN14" s="254"/>
      <c r="BO14" s="254"/>
      <c r="BP14" s="254"/>
      <c r="BQ14" s="254"/>
      <c r="BR14" s="254"/>
      <c r="BS14" s="254"/>
      <c r="BT14" s="254"/>
      <c r="BU14" s="254"/>
      <c r="BV14" s="254"/>
      <c r="BW14" s="254"/>
      <c r="BX14" s="254"/>
      <c r="BY14" s="254"/>
      <c r="BZ14" s="254"/>
      <c r="CA14" s="254"/>
      <c r="CB14" s="254"/>
      <c r="CC14" s="254"/>
      <c r="CD14" s="254"/>
      <c r="CE14" s="254"/>
      <c r="CF14" s="254"/>
      <c r="CG14" s="254"/>
      <c r="CH14" s="254"/>
      <c r="CI14" s="254"/>
      <c r="CJ14" s="254"/>
      <c r="CK14" s="254"/>
      <c r="CL14" s="254"/>
      <c r="CM14" s="254"/>
      <c r="CN14" s="254"/>
      <c r="CO14" s="254"/>
      <c r="CP14" s="254"/>
      <c r="CQ14" s="254"/>
      <c r="CR14" s="59">
        <f t="shared" si="3"/>
        <v>0</v>
      </c>
      <c r="CS14" s="59">
        <f t="shared" si="4"/>
        <v>0</v>
      </c>
      <c r="CT14" s="59">
        <f t="shared" si="5"/>
        <v>0</v>
      </c>
      <c r="CU14" s="25" t="e">
        <f>#REF!*CR14</f>
        <v>#REF!</v>
      </c>
      <c r="CV14" s="25" t="e">
        <f>#REF!*CS14</f>
        <v>#REF!</v>
      </c>
      <c r="CW14" s="25" t="e">
        <f>#REF!*CT14</f>
        <v>#REF!</v>
      </c>
      <c r="CX14" s="25" t="e">
        <f>#REF!*CR14</f>
        <v>#REF!</v>
      </c>
      <c r="CY14" s="25" t="e">
        <f>#REF!*CS14</f>
        <v>#REF!</v>
      </c>
      <c r="CZ14" s="25" t="e">
        <f>#REF!*CT14</f>
        <v>#REF!</v>
      </c>
      <c r="DA14" s="25" t="e">
        <f>#REF!*#REF!</f>
        <v>#REF!</v>
      </c>
      <c r="DB14" s="25" t="e">
        <f>#REF!*#REF!</f>
        <v>#REF!</v>
      </c>
      <c r="DC14" s="25" t="e">
        <f>#REF!*#REF!</f>
        <v>#REF!</v>
      </c>
      <c r="DD14" s="25" t="e">
        <f>#REF!*#REF!</f>
        <v>#REF!</v>
      </c>
      <c r="DE14" s="25" t="e">
        <f>#REF!*#REF!</f>
        <v>#REF!</v>
      </c>
      <c r="DF14" s="25" t="e">
        <f>#REF!*#REF!</f>
        <v>#REF!</v>
      </c>
    </row>
    <row r="15" spans="1:110" ht="38.25" customHeight="1">
      <c r="A15" s="87" t="s">
        <v>70</v>
      </c>
      <c r="B15" s="87" t="s">
        <v>85</v>
      </c>
      <c r="C15" s="254"/>
      <c r="D15" s="254"/>
      <c r="E15" s="254"/>
      <c r="F15" s="254"/>
      <c r="G15" s="254"/>
      <c r="H15" s="254"/>
      <c r="I15" s="254"/>
      <c r="J15" s="254"/>
      <c r="K15" s="254"/>
      <c r="L15" s="254"/>
      <c r="M15" s="254"/>
      <c r="N15" s="254"/>
      <c r="O15" s="254"/>
      <c r="P15" s="254"/>
      <c r="Q15" s="254"/>
      <c r="R15" s="254"/>
      <c r="S15" s="254"/>
      <c r="T15" s="254"/>
      <c r="U15" s="254"/>
      <c r="V15" s="254"/>
      <c r="W15" s="254"/>
      <c r="X15" s="254"/>
      <c r="Y15" s="254"/>
      <c r="Z15" s="254"/>
      <c r="AA15" s="254"/>
      <c r="AB15" s="254"/>
      <c r="AC15" s="254"/>
      <c r="AD15" s="254"/>
      <c r="AE15" s="254"/>
      <c r="AF15" s="254"/>
      <c r="AG15" s="254"/>
      <c r="AH15" s="254"/>
      <c r="AI15" s="254"/>
      <c r="AJ15" s="254"/>
      <c r="AK15" s="254"/>
      <c r="AL15" s="254"/>
      <c r="AM15" s="254"/>
      <c r="AN15" s="254"/>
      <c r="AO15" s="254"/>
      <c r="AP15" s="254"/>
      <c r="AQ15" s="254"/>
      <c r="AR15" s="254"/>
      <c r="AS15" s="254"/>
      <c r="AT15" s="254"/>
      <c r="AU15" s="254"/>
      <c r="AV15" s="254"/>
      <c r="AW15" s="254"/>
      <c r="AX15" s="254"/>
      <c r="AY15" s="254"/>
      <c r="AZ15" s="254"/>
      <c r="BA15" s="254"/>
      <c r="BB15" s="254"/>
      <c r="BC15" s="254"/>
      <c r="BD15" s="254"/>
      <c r="BE15" s="254"/>
      <c r="BF15" s="254"/>
      <c r="BG15" s="254"/>
      <c r="BH15" s="254"/>
      <c r="BI15" s="254"/>
      <c r="BJ15" s="254"/>
      <c r="BK15" s="254"/>
      <c r="BL15" s="254"/>
      <c r="BM15" s="254"/>
      <c r="BN15" s="254"/>
      <c r="BO15" s="254"/>
      <c r="BP15" s="254"/>
      <c r="BQ15" s="254"/>
      <c r="BR15" s="254"/>
      <c r="BS15" s="254"/>
      <c r="BT15" s="254"/>
      <c r="BU15" s="254"/>
      <c r="BV15" s="254"/>
      <c r="BW15" s="254"/>
      <c r="BX15" s="254"/>
      <c r="BY15" s="254"/>
      <c r="BZ15" s="254"/>
      <c r="CA15" s="254"/>
      <c r="CB15" s="254"/>
      <c r="CC15" s="254">
        <v>30</v>
      </c>
      <c r="CD15" s="254">
        <v>30</v>
      </c>
      <c r="CE15" s="254">
        <v>30</v>
      </c>
      <c r="CF15" s="254"/>
      <c r="CG15" s="254"/>
      <c r="CH15" s="254"/>
      <c r="CI15" s="254"/>
      <c r="CJ15" s="254"/>
      <c r="CK15" s="254"/>
      <c r="CL15" s="254"/>
      <c r="CM15" s="254"/>
      <c r="CN15" s="254"/>
      <c r="CO15" s="254"/>
      <c r="CP15" s="254"/>
      <c r="CQ15" s="254"/>
      <c r="CR15" s="59">
        <f t="shared" si="3"/>
        <v>30</v>
      </c>
      <c r="CS15" s="59">
        <f t="shared" si="4"/>
        <v>30</v>
      </c>
      <c r="CT15" s="59">
        <f t="shared" si="5"/>
        <v>30</v>
      </c>
      <c r="CU15" s="25" t="e">
        <f>#REF!*CR15</f>
        <v>#REF!</v>
      </c>
      <c r="CV15" s="25" t="e">
        <f>#REF!*CS15</f>
        <v>#REF!</v>
      </c>
      <c r="CW15" s="25" t="e">
        <f>#REF!*CT15</f>
        <v>#REF!</v>
      </c>
      <c r="CX15" s="25" t="e">
        <f>#REF!*CR15</f>
        <v>#REF!</v>
      </c>
      <c r="CY15" s="25" t="e">
        <f>#REF!*CS15</f>
        <v>#REF!</v>
      </c>
      <c r="CZ15" s="25" t="e">
        <f>#REF!*CT15</f>
        <v>#REF!</v>
      </c>
      <c r="DA15" s="25" t="e">
        <f>#REF!*#REF!</f>
        <v>#REF!</v>
      </c>
      <c r="DB15" s="25" t="e">
        <f>#REF!*#REF!</f>
        <v>#REF!</v>
      </c>
      <c r="DC15" s="25" t="e">
        <f>#REF!*#REF!</f>
        <v>#REF!</v>
      </c>
      <c r="DD15" s="25" t="e">
        <f>#REF!*#REF!</f>
        <v>#REF!</v>
      </c>
      <c r="DE15" s="25" t="e">
        <f>#REF!*#REF!</f>
        <v>#REF!</v>
      </c>
      <c r="DF15" s="25" t="e">
        <f>#REF!*#REF!</f>
        <v>#REF!</v>
      </c>
    </row>
    <row r="16" spans="1:110" ht="39" customHeight="1">
      <c r="A16" s="87" t="s">
        <v>71</v>
      </c>
      <c r="B16" s="87" t="s">
        <v>85</v>
      </c>
      <c r="C16" s="254"/>
      <c r="D16" s="254"/>
      <c r="E16" s="254"/>
      <c r="F16" s="254"/>
      <c r="G16" s="254"/>
      <c r="H16" s="254"/>
      <c r="I16" s="254"/>
      <c r="J16" s="254"/>
      <c r="K16" s="254"/>
      <c r="L16" s="254"/>
      <c r="M16" s="254"/>
      <c r="N16" s="254"/>
      <c r="O16" s="254"/>
      <c r="P16" s="254"/>
      <c r="Q16" s="254"/>
      <c r="R16" s="254"/>
      <c r="S16" s="254"/>
      <c r="T16" s="254"/>
      <c r="U16" s="254"/>
      <c r="V16" s="254"/>
      <c r="W16" s="254"/>
      <c r="X16" s="254"/>
      <c r="Y16" s="254"/>
      <c r="Z16" s="254"/>
      <c r="AA16" s="254"/>
      <c r="AB16" s="254"/>
      <c r="AC16" s="254"/>
      <c r="AD16" s="254">
        <v>27</v>
      </c>
      <c r="AE16" s="254">
        <v>27</v>
      </c>
      <c r="AF16" s="254">
        <v>27</v>
      </c>
      <c r="AG16" s="254"/>
      <c r="AH16" s="254"/>
      <c r="AI16" s="254"/>
      <c r="AJ16" s="254"/>
      <c r="AK16" s="254"/>
      <c r="AL16" s="254"/>
      <c r="AM16" s="254"/>
      <c r="AN16" s="254"/>
      <c r="AO16" s="254"/>
      <c r="AP16" s="254"/>
      <c r="AQ16" s="254"/>
      <c r="AR16" s="254"/>
      <c r="AS16" s="254"/>
      <c r="AT16" s="254"/>
      <c r="AU16" s="254"/>
      <c r="AV16" s="254"/>
      <c r="AW16" s="254"/>
      <c r="AX16" s="254"/>
      <c r="AY16" s="254"/>
      <c r="AZ16" s="254"/>
      <c r="BA16" s="254"/>
      <c r="BB16" s="254"/>
      <c r="BC16" s="254"/>
      <c r="BD16" s="254"/>
      <c r="BE16" s="254"/>
      <c r="BF16" s="254"/>
      <c r="BG16" s="254"/>
      <c r="BH16" s="254"/>
      <c r="BI16" s="254"/>
      <c r="BJ16" s="254"/>
      <c r="BK16" s="254"/>
      <c r="BL16" s="254"/>
      <c r="BM16" s="254"/>
      <c r="BN16" s="254"/>
      <c r="BO16" s="254"/>
      <c r="BP16" s="254"/>
      <c r="BQ16" s="254"/>
      <c r="BR16" s="254"/>
      <c r="BS16" s="254"/>
      <c r="BT16" s="254"/>
      <c r="BU16" s="254"/>
      <c r="BV16" s="254"/>
      <c r="BW16" s="254"/>
      <c r="BX16" s="254"/>
      <c r="BY16" s="254"/>
      <c r="BZ16" s="254"/>
      <c r="CA16" s="254"/>
      <c r="CB16" s="254"/>
      <c r="CC16" s="254">
        <v>23</v>
      </c>
      <c r="CD16" s="254">
        <v>23</v>
      </c>
      <c r="CE16" s="254">
        <v>23</v>
      </c>
      <c r="CF16" s="254"/>
      <c r="CG16" s="254"/>
      <c r="CH16" s="254"/>
      <c r="CI16" s="254"/>
      <c r="CJ16" s="254"/>
      <c r="CK16" s="254"/>
      <c r="CL16" s="254"/>
      <c r="CM16" s="254"/>
      <c r="CN16" s="254"/>
      <c r="CO16" s="254"/>
      <c r="CP16" s="254"/>
      <c r="CQ16" s="254"/>
      <c r="CR16" s="59">
        <f t="shared" si="3"/>
        <v>50</v>
      </c>
      <c r="CS16" s="59">
        <f t="shared" si="4"/>
        <v>50</v>
      </c>
      <c r="CT16" s="59">
        <f t="shared" si="5"/>
        <v>50</v>
      </c>
      <c r="CU16" s="25" t="e">
        <f>#REF!*CR16</f>
        <v>#REF!</v>
      </c>
      <c r="CV16" s="25" t="e">
        <f>#REF!*CS16</f>
        <v>#REF!</v>
      </c>
      <c r="CW16" s="25" t="e">
        <f>#REF!*CT16</f>
        <v>#REF!</v>
      </c>
      <c r="CX16" s="25" t="e">
        <f>#REF!*CR16</f>
        <v>#REF!</v>
      </c>
      <c r="CY16" s="25" t="e">
        <f>#REF!*CS16</f>
        <v>#REF!</v>
      </c>
      <c r="CZ16" s="25" t="e">
        <f>#REF!*CT16</f>
        <v>#REF!</v>
      </c>
      <c r="DA16" s="25" t="e">
        <f>#REF!*#REF!</f>
        <v>#REF!</v>
      </c>
      <c r="DB16" s="25" t="e">
        <f>#REF!*#REF!</f>
        <v>#REF!</v>
      </c>
      <c r="DC16" s="25" t="e">
        <f>#REF!*#REF!</f>
        <v>#REF!</v>
      </c>
      <c r="DD16" s="25" t="e">
        <f>#REF!*#REF!</f>
        <v>#REF!</v>
      </c>
      <c r="DE16" s="25" t="e">
        <f>#REF!*#REF!</f>
        <v>#REF!</v>
      </c>
      <c r="DF16" s="25" t="e">
        <f>#REF!*#REF!</f>
        <v>#REF!</v>
      </c>
    </row>
    <row r="17" spans="1:110" ht="48" hidden="1">
      <c r="A17" s="21" t="s">
        <v>72</v>
      </c>
      <c r="B17" s="87" t="s">
        <v>84</v>
      </c>
      <c r="C17" s="254"/>
      <c r="D17" s="254"/>
      <c r="E17" s="254"/>
      <c r="F17" s="254"/>
      <c r="G17" s="254"/>
      <c r="H17" s="254"/>
      <c r="I17" s="254"/>
      <c r="J17" s="254"/>
      <c r="K17" s="254"/>
      <c r="L17" s="254"/>
      <c r="M17" s="254"/>
      <c r="N17" s="254"/>
      <c r="O17" s="254"/>
      <c r="P17" s="254"/>
      <c r="Q17" s="254"/>
      <c r="R17" s="254"/>
      <c r="S17" s="254"/>
      <c r="T17" s="254"/>
      <c r="U17" s="254"/>
      <c r="V17" s="254"/>
      <c r="W17" s="254"/>
      <c r="X17" s="254"/>
      <c r="Y17" s="254"/>
      <c r="Z17" s="254"/>
      <c r="AA17" s="254"/>
      <c r="AB17" s="254"/>
      <c r="AC17" s="254"/>
      <c r="AD17" s="254"/>
      <c r="AE17" s="254"/>
      <c r="AF17" s="254"/>
      <c r="AG17" s="254"/>
      <c r="AH17" s="254"/>
      <c r="AI17" s="254"/>
      <c r="AJ17" s="254"/>
      <c r="AK17" s="254"/>
      <c r="AL17" s="254"/>
      <c r="AM17" s="254"/>
      <c r="AN17" s="254"/>
      <c r="AO17" s="254"/>
      <c r="AP17" s="254"/>
      <c r="AQ17" s="254"/>
      <c r="AR17" s="254"/>
      <c r="AS17" s="254"/>
      <c r="AT17" s="254"/>
      <c r="AU17" s="254"/>
      <c r="AV17" s="254"/>
      <c r="AW17" s="254"/>
      <c r="AX17" s="254"/>
      <c r="AY17" s="254"/>
      <c r="AZ17" s="254"/>
      <c r="BA17" s="254"/>
      <c r="BB17" s="254"/>
      <c r="BC17" s="254"/>
      <c r="BD17" s="254"/>
      <c r="BE17" s="254"/>
      <c r="BF17" s="254"/>
      <c r="BG17" s="254"/>
      <c r="BH17" s="254"/>
      <c r="BI17" s="254"/>
      <c r="BJ17" s="254"/>
      <c r="BK17" s="254"/>
      <c r="BL17" s="254"/>
      <c r="BM17" s="254"/>
      <c r="BN17" s="254"/>
      <c r="BO17" s="254"/>
      <c r="BP17" s="254"/>
      <c r="BQ17" s="254"/>
      <c r="BR17" s="254"/>
      <c r="BS17" s="254"/>
      <c r="BT17" s="254"/>
      <c r="BU17" s="254"/>
      <c r="BV17" s="254"/>
      <c r="BW17" s="254"/>
      <c r="BX17" s="254"/>
      <c r="BY17" s="254"/>
      <c r="BZ17" s="254"/>
      <c r="CA17" s="254"/>
      <c r="CB17" s="254"/>
      <c r="CC17" s="254"/>
      <c r="CD17" s="254"/>
      <c r="CE17" s="254"/>
      <c r="CF17" s="254"/>
      <c r="CG17" s="254"/>
      <c r="CH17" s="254"/>
      <c r="CI17" s="254"/>
      <c r="CJ17" s="254"/>
      <c r="CK17" s="254"/>
      <c r="CL17" s="254"/>
      <c r="CM17" s="254"/>
      <c r="CN17" s="254"/>
      <c r="CO17" s="254"/>
      <c r="CP17" s="254"/>
      <c r="CQ17" s="254"/>
      <c r="CR17" s="59">
        <f t="shared" si="3"/>
        <v>0</v>
      </c>
      <c r="CS17" s="59">
        <f t="shared" si="4"/>
        <v>0</v>
      </c>
      <c r="CT17" s="59">
        <f t="shared" si="5"/>
        <v>0</v>
      </c>
      <c r="CU17" s="25" t="e">
        <f>#REF!*CR17</f>
        <v>#REF!</v>
      </c>
      <c r="CV17" s="25" t="e">
        <f>#REF!*CS17</f>
        <v>#REF!</v>
      </c>
      <c r="CW17" s="25" t="e">
        <f>#REF!*CT17</f>
        <v>#REF!</v>
      </c>
      <c r="CX17" s="25" t="e">
        <f>#REF!*CR17</f>
        <v>#REF!</v>
      </c>
      <c r="CY17" s="25" t="e">
        <f>#REF!*CS17</f>
        <v>#REF!</v>
      </c>
      <c r="CZ17" s="25" t="e">
        <f>#REF!*CT17</f>
        <v>#REF!</v>
      </c>
      <c r="DA17" s="25" t="e">
        <f>#REF!*#REF!</f>
        <v>#REF!</v>
      </c>
      <c r="DB17" s="25" t="e">
        <f>#REF!*#REF!</f>
        <v>#REF!</v>
      </c>
      <c r="DC17" s="25" t="e">
        <f>#REF!*#REF!</f>
        <v>#REF!</v>
      </c>
      <c r="DD17" s="25" t="e">
        <f>#REF!*#REF!</f>
        <v>#REF!</v>
      </c>
      <c r="DE17" s="25" t="e">
        <f>#REF!*#REF!</f>
        <v>#REF!</v>
      </c>
      <c r="DF17" s="25" t="e">
        <f>#REF!*#REF!</f>
        <v>#REF!</v>
      </c>
    </row>
    <row r="18" spans="1:110" ht="86.25" hidden="1" customHeight="1">
      <c r="A18" s="26" t="s">
        <v>73</v>
      </c>
      <c r="B18" s="87" t="s">
        <v>84</v>
      </c>
      <c r="C18" s="254"/>
      <c r="D18" s="254"/>
      <c r="E18" s="254"/>
      <c r="F18" s="254"/>
      <c r="G18" s="254"/>
      <c r="H18" s="254"/>
      <c r="I18" s="254"/>
      <c r="J18" s="254"/>
      <c r="K18" s="254"/>
      <c r="L18" s="254"/>
      <c r="M18" s="254"/>
      <c r="N18" s="254"/>
      <c r="O18" s="254"/>
      <c r="P18" s="254"/>
      <c r="Q18" s="254"/>
      <c r="R18" s="254"/>
      <c r="S18" s="254"/>
      <c r="T18" s="254"/>
      <c r="U18" s="254"/>
      <c r="V18" s="254"/>
      <c r="W18" s="254"/>
      <c r="X18" s="254"/>
      <c r="Y18" s="254"/>
      <c r="Z18" s="254"/>
      <c r="AA18" s="254"/>
      <c r="AB18" s="254"/>
      <c r="AC18" s="254"/>
      <c r="AD18" s="254"/>
      <c r="AE18" s="254"/>
      <c r="AF18" s="254"/>
      <c r="AG18" s="254"/>
      <c r="AH18" s="254"/>
      <c r="AI18" s="254"/>
      <c r="AJ18" s="254"/>
      <c r="AK18" s="254"/>
      <c r="AL18" s="254"/>
      <c r="AM18" s="254"/>
      <c r="AN18" s="254"/>
      <c r="AO18" s="254"/>
      <c r="AP18" s="254"/>
      <c r="AQ18" s="254"/>
      <c r="AR18" s="254"/>
      <c r="AS18" s="254"/>
      <c r="AT18" s="254"/>
      <c r="AU18" s="254"/>
      <c r="AV18" s="254"/>
      <c r="AW18" s="254"/>
      <c r="AX18" s="254"/>
      <c r="AY18" s="254"/>
      <c r="AZ18" s="254"/>
      <c r="BA18" s="254"/>
      <c r="BB18" s="254"/>
      <c r="BC18" s="254"/>
      <c r="BD18" s="254"/>
      <c r="BE18" s="254"/>
      <c r="BF18" s="254"/>
      <c r="BG18" s="254"/>
      <c r="BH18" s="254"/>
      <c r="BI18" s="254"/>
      <c r="BJ18" s="254"/>
      <c r="BK18" s="254"/>
      <c r="BL18" s="254"/>
      <c r="BM18" s="254"/>
      <c r="BN18" s="254"/>
      <c r="BO18" s="254"/>
      <c r="BP18" s="254"/>
      <c r="BQ18" s="254"/>
      <c r="BR18" s="254"/>
      <c r="BS18" s="254"/>
      <c r="BT18" s="254"/>
      <c r="BU18" s="254"/>
      <c r="BV18" s="254"/>
      <c r="BW18" s="254"/>
      <c r="BX18" s="254"/>
      <c r="BY18" s="254"/>
      <c r="BZ18" s="254"/>
      <c r="CA18" s="254"/>
      <c r="CB18" s="254"/>
      <c r="CC18" s="254"/>
      <c r="CD18" s="254"/>
      <c r="CE18" s="254"/>
      <c r="CF18" s="254"/>
      <c r="CG18" s="254"/>
      <c r="CH18" s="254"/>
      <c r="CI18" s="254"/>
      <c r="CJ18" s="254"/>
      <c r="CK18" s="254"/>
      <c r="CL18" s="254"/>
      <c r="CM18" s="254"/>
      <c r="CN18" s="254"/>
      <c r="CO18" s="254"/>
      <c r="CP18" s="254"/>
      <c r="CQ18" s="254"/>
      <c r="CR18" s="59">
        <f t="shared" si="3"/>
        <v>0</v>
      </c>
      <c r="CS18" s="59">
        <f t="shared" si="4"/>
        <v>0</v>
      </c>
      <c r="CT18" s="59">
        <f t="shared" si="5"/>
        <v>0</v>
      </c>
      <c r="CU18" s="25" t="e">
        <f>#REF!*CR18</f>
        <v>#REF!</v>
      </c>
      <c r="CV18" s="25" t="e">
        <f>#REF!*CS18</f>
        <v>#REF!</v>
      </c>
      <c r="CW18" s="25" t="e">
        <f>#REF!*CT18</f>
        <v>#REF!</v>
      </c>
      <c r="CX18" s="25" t="e">
        <f>#REF!*CR18</f>
        <v>#REF!</v>
      </c>
      <c r="CY18" s="25" t="e">
        <f>#REF!*CS18</f>
        <v>#REF!</v>
      </c>
      <c r="CZ18" s="25" t="e">
        <f>#REF!*CT18</f>
        <v>#REF!</v>
      </c>
      <c r="DA18" s="25" t="e">
        <f>#REF!*#REF!</f>
        <v>#REF!</v>
      </c>
      <c r="DB18" s="25" t="e">
        <f>#REF!*#REF!</f>
        <v>#REF!</v>
      </c>
      <c r="DC18" s="25" t="e">
        <f>#REF!*#REF!</f>
        <v>#REF!</v>
      </c>
      <c r="DD18" s="25" t="e">
        <f>#REF!*#REF!</f>
        <v>#REF!</v>
      </c>
      <c r="DE18" s="25" t="e">
        <f>#REF!*#REF!</f>
        <v>#REF!</v>
      </c>
      <c r="DF18" s="25" t="e">
        <f>#REF!*#REF!</f>
        <v>#REF!</v>
      </c>
    </row>
    <row r="19" spans="1:110" ht="86.25" hidden="1" customHeight="1">
      <c r="A19" s="26" t="s">
        <v>78</v>
      </c>
      <c r="B19" s="87" t="s">
        <v>83</v>
      </c>
      <c r="C19" s="254"/>
      <c r="D19" s="254"/>
      <c r="E19" s="254"/>
      <c r="F19" s="254"/>
      <c r="G19" s="254"/>
      <c r="H19" s="254"/>
      <c r="I19" s="254"/>
      <c r="J19" s="254"/>
      <c r="K19" s="254"/>
      <c r="L19" s="254"/>
      <c r="M19" s="254"/>
      <c r="N19" s="254"/>
      <c r="O19" s="254"/>
      <c r="P19" s="254"/>
      <c r="Q19" s="254"/>
      <c r="R19" s="254"/>
      <c r="S19" s="254"/>
      <c r="T19" s="254"/>
      <c r="U19" s="254"/>
      <c r="V19" s="254"/>
      <c r="W19" s="254"/>
      <c r="X19" s="254"/>
      <c r="Y19" s="254"/>
      <c r="Z19" s="254"/>
      <c r="AA19" s="254"/>
      <c r="AB19" s="254"/>
      <c r="AC19" s="254"/>
      <c r="AD19" s="254"/>
      <c r="AE19" s="254"/>
      <c r="AF19" s="254"/>
      <c r="AG19" s="254"/>
      <c r="AH19" s="254"/>
      <c r="AI19" s="254"/>
      <c r="AJ19" s="254"/>
      <c r="AK19" s="254"/>
      <c r="AL19" s="254"/>
      <c r="AM19" s="254"/>
      <c r="AN19" s="254"/>
      <c r="AO19" s="254"/>
      <c r="AP19" s="254"/>
      <c r="AQ19" s="254"/>
      <c r="AR19" s="254"/>
      <c r="AS19" s="254"/>
      <c r="AT19" s="254"/>
      <c r="AU19" s="254"/>
      <c r="AV19" s="254"/>
      <c r="AW19" s="254"/>
      <c r="AX19" s="254"/>
      <c r="AY19" s="254"/>
      <c r="AZ19" s="254"/>
      <c r="BA19" s="254"/>
      <c r="BB19" s="254"/>
      <c r="BC19" s="254"/>
      <c r="BD19" s="254"/>
      <c r="BE19" s="254"/>
      <c r="BF19" s="254"/>
      <c r="BG19" s="254"/>
      <c r="BH19" s="254"/>
      <c r="BI19" s="254"/>
      <c r="BJ19" s="254"/>
      <c r="BK19" s="254"/>
      <c r="BL19" s="254"/>
      <c r="BM19" s="254"/>
      <c r="BN19" s="254"/>
      <c r="BO19" s="254"/>
      <c r="BP19" s="254"/>
      <c r="BQ19" s="254"/>
      <c r="BR19" s="254"/>
      <c r="BS19" s="254"/>
      <c r="BT19" s="254"/>
      <c r="BU19" s="254"/>
      <c r="BV19" s="254"/>
      <c r="BW19" s="254"/>
      <c r="BX19" s="254"/>
      <c r="BY19" s="254"/>
      <c r="BZ19" s="254"/>
      <c r="CA19" s="254"/>
      <c r="CB19" s="254"/>
      <c r="CC19" s="254"/>
      <c r="CD19" s="254"/>
      <c r="CE19" s="254"/>
      <c r="CF19" s="254"/>
      <c r="CG19" s="254"/>
      <c r="CH19" s="254"/>
      <c r="CI19" s="254"/>
      <c r="CJ19" s="254"/>
      <c r="CK19" s="254"/>
      <c r="CL19" s="254"/>
      <c r="CM19" s="254"/>
      <c r="CN19" s="254"/>
      <c r="CO19" s="254"/>
      <c r="CP19" s="254"/>
      <c r="CQ19" s="254"/>
      <c r="CR19" s="59">
        <f t="shared" si="3"/>
        <v>0</v>
      </c>
      <c r="CS19" s="59">
        <f t="shared" si="4"/>
        <v>0</v>
      </c>
      <c r="CT19" s="59">
        <f t="shared" si="5"/>
        <v>0</v>
      </c>
      <c r="CU19" s="25" t="e">
        <f>#REF!*CR19</f>
        <v>#REF!</v>
      </c>
      <c r="CV19" s="25" t="e">
        <f>#REF!*CS19</f>
        <v>#REF!</v>
      </c>
      <c r="CW19" s="25" t="e">
        <f>#REF!*CT19</f>
        <v>#REF!</v>
      </c>
      <c r="CX19" s="25" t="e">
        <f>#REF!*CR19</f>
        <v>#REF!</v>
      </c>
      <c r="CY19" s="25" t="e">
        <f>#REF!*CS19</f>
        <v>#REF!</v>
      </c>
      <c r="CZ19" s="25" t="e">
        <f>#REF!*CT19</f>
        <v>#REF!</v>
      </c>
      <c r="DA19" s="25" t="e">
        <f>#REF!*#REF!</f>
        <v>#REF!</v>
      </c>
      <c r="DB19" s="25" t="e">
        <f>#REF!*#REF!</f>
        <v>#REF!</v>
      </c>
      <c r="DC19" s="25" t="e">
        <f>#REF!*#REF!</f>
        <v>#REF!</v>
      </c>
      <c r="DD19" s="25" t="e">
        <f>#REF!*#REF!</f>
        <v>#REF!</v>
      </c>
      <c r="DE19" s="25" t="e">
        <f>#REF!*#REF!</f>
        <v>#REF!</v>
      </c>
      <c r="DF19" s="25" t="e">
        <f>#REF!*#REF!</f>
        <v>#REF!</v>
      </c>
    </row>
    <row r="20" spans="1:110" ht="87.75" hidden="1" customHeight="1">
      <c r="A20" s="26" t="s">
        <v>74</v>
      </c>
      <c r="B20" s="87" t="s">
        <v>84</v>
      </c>
      <c r="C20" s="254"/>
      <c r="D20" s="254"/>
      <c r="E20" s="254"/>
      <c r="F20" s="254"/>
      <c r="G20" s="254"/>
      <c r="H20" s="254"/>
      <c r="I20" s="254"/>
      <c r="J20" s="254"/>
      <c r="K20" s="254"/>
      <c r="L20" s="254"/>
      <c r="M20" s="254"/>
      <c r="N20" s="254"/>
      <c r="O20" s="254"/>
      <c r="P20" s="254"/>
      <c r="Q20" s="254"/>
      <c r="R20" s="254"/>
      <c r="S20" s="254"/>
      <c r="T20" s="254"/>
      <c r="U20" s="254"/>
      <c r="V20" s="254"/>
      <c r="W20" s="254"/>
      <c r="X20" s="254"/>
      <c r="Y20" s="254"/>
      <c r="Z20" s="254"/>
      <c r="AA20" s="254"/>
      <c r="AB20" s="254"/>
      <c r="AC20" s="254"/>
      <c r="AD20" s="254"/>
      <c r="AE20" s="254"/>
      <c r="AF20" s="254"/>
      <c r="AG20" s="254"/>
      <c r="AH20" s="254"/>
      <c r="AI20" s="254"/>
      <c r="AJ20" s="254"/>
      <c r="AK20" s="254"/>
      <c r="AL20" s="254"/>
      <c r="AM20" s="254"/>
      <c r="AN20" s="254"/>
      <c r="AO20" s="254"/>
      <c r="AP20" s="254"/>
      <c r="AQ20" s="254"/>
      <c r="AR20" s="254"/>
      <c r="AS20" s="254"/>
      <c r="AT20" s="254"/>
      <c r="AU20" s="254"/>
      <c r="AV20" s="254"/>
      <c r="AW20" s="254"/>
      <c r="AX20" s="254"/>
      <c r="AY20" s="254"/>
      <c r="AZ20" s="254"/>
      <c r="BA20" s="254"/>
      <c r="BB20" s="254"/>
      <c r="BC20" s="254"/>
      <c r="BD20" s="254"/>
      <c r="BE20" s="254"/>
      <c r="BF20" s="254"/>
      <c r="BG20" s="254"/>
      <c r="BH20" s="254"/>
      <c r="BI20" s="254"/>
      <c r="BJ20" s="254"/>
      <c r="BK20" s="254"/>
      <c r="BL20" s="254"/>
      <c r="BM20" s="254"/>
      <c r="BN20" s="254"/>
      <c r="BO20" s="254"/>
      <c r="BP20" s="254"/>
      <c r="BQ20" s="254"/>
      <c r="BR20" s="254"/>
      <c r="BS20" s="254"/>
      <c r="BT20" s="254"/>
      <c r="BU20" s="254"/>
      <c r="BV20" s="254"/>
      <c r="BW20" s="254"/>
      <c r="BX20" s="254"/>
      <c r="BY20" s="254"/>
      <c r="BZ20" s="254"/>
      <c r="CA20" s="254"/>
      <c r="CB20" s="254"/>
      <c r="CC20" s="254"/>
      <c r="CD20" s="254"/>
      <c r="CE20" s="254"/>
      <c r="CF20" s="254"/>
      <c r="CG20" s="254"/>
      <c r="CH20" s="254"/>
      <c r="CI20" s="254"/>
      <c r="CJ20" s="254"/>
      <c r="CK20" s="254"/>
      <c r="CL20" s="254"/>
      <c r="CM20" s="254"/>
      <c r="CN20" s="254"/>
      <c r="CO20" s="254"/>
      <c r="CP20" s="254"/>
      <c r="CQ20" s="254"/>
      <c r="CR20" s="59">
        <f t="shared" si="3"/>
        <v>0</v>
      </c>
      <c r="CS20" s="59">
        <f t="shared" si="4"/>
        <v>0</v>
      </c>
      <c r="CT20" s="59">
        <f t="shared" si="5"/>
        <v>0</v>
      </c>
      <c r="CU20" s="25" t="e">
        <f>#REF!*CR20</f>
        <v>#REF!</v>
      </c>
      <c r="CV20" s="25" t="e">
        <f>#REF!*CS20</f>
        <v>#REF!</v>
      </c>
      <c r="CW20" s="25" t="e">
        <f>#REF!*CT20</f>
        <v>#REF!</v>
      </c>
      <c r="CX20" s="25" t="e">
        <f>#REF!*CR20</f>
        <v>#REF!</v>
      </c>
      <c r="CY20" s="25" t="e">
        <f>#REF!*CS20</f>
        <v>#REF!</v>
      </c>
      <c r="CZ20" s="25" t="e">
        <f>#REF!*CT20</f>
        <v>#REF!</v>
      </c>
      <c r="DA20" s="25" t="e">
        <f>#REF!*#REF!</f>
        <v>#REF!</v>
      </c>
      <c r="DB20" s="25" t="e">
        <f>#REF!*#REF!</f>
        <v>#REF!</v>
      </c>
      <c r="DC20" s="25" t="e">
        <f>#REF!*#REF!</f>
        <v>#REF!</v>
      </c>
      <c r="DD20" s="25" t="e">
        <f>#REF!*#REF!</f>
        <v>#REF!</v>
      </c>
      <c r="DE20" s="25" t="e">
        <f>#REF!*#REF!</f>
        <v>#REF!</v>
      </c>
      <c r="DF20" s="25" t="e">
        <f>#REF!*#REF!</f>
        <v>#REF!</v>
      </c>
    </row>
    <row r="21" spans="1:110" ht="24" hidden="1">
      <c r="A21" s="21" t="s">
        <v>79</v>
      </c>
      <c r="B21" s="87" t="s">
        <v>82</v>
      </c>
      <c r="C21" s="254"/>
      <c r="D21" s="254"/>
      <c r="E21" s="254"/>
      <c r="F21" s="254"/>
      <c r="G21" s="254"/>
      <c r="H21" s="254"/>
      <c r="I21" s="254"/>
      <c r="J21" s="254"/>
      <c r="K21" s="254"/>
      <c r="L21" s="254"/>
      <c r="M21" s="254"/>
      <c r="N21" s="254"/>
      <c r="O21" s="254"/>
      <c r="P21" s="254"/>
      <c r="Q21" s="254"/>
      <c r="R21" s="254"/>
      <c r="S21" s="254"/>
      <c r="T21" s="254"/>
      <c r="U21" s="254"/>
      <c r="V21" s="254"/>
      <c r="W21" s="254"/>
      <c r="X21" s="254"/>
      <c r="Y21" s="254"/>
      <c r="Z21" s="254"/>
      <c r="AA21" s="254"/>
      <c r="AB21" s="254"/>
      <c r="AC21" s="254"/>
      <c r="AD21" s="254"/>
      <c r="AE21" s="254"/>
      <c r="AF21" s="254"/>
      <c r="AG21" s="254"/>
      <c r="AH21" s="254"/>
      <c r="AI21" s="254"/>
      <c r="AJ21" s="254"/>
      <c r="AK21" s="254"/>
      <c r="AL21" s="254"/>
      <c r="AM21" s="254"/>
      <c r="AN21" s="254"/>
      <c r="AO21" s="254"/>
      <c r="AP21" s="254"/>
      <c r="AQ21" s="254"/>
      <c r="AR21" s="254"/>
      <c r="AS21" s="254"/>
      <c r="AT21" s="254"/>
      <c r="AU21" s="254"/>
      <c r="AV21" s="254"/>
      <c r="AW21" s="254"/>
      <c r="AX21" s="254"/>
      <c r="AY21" s="254"/>
      <c r="AZ21" s="254"/>
      <c r="BA21" s="254"/>
      <c r="BB21" s="254"/>
      <c r="BC21" s="254"/>
      <c r="BD21" s="254"/>
      <c r="BE21" s="254"/>
      <c r="BF21" s="254"/>
      <c r="BG21" s="254"/>
      <c r="BH21" s="254"/>
      <c r="BI21" s="254"/>
      <c r="BJ21" s="254"/>
      <c r="BK21" s="254"/>
      <c r="BL21" s="254"/>
      <c r="BM21" s="254"/>
      <c r="BN21" s="254"/>
      <c r="BO21" s="254"/>
      <c r="BP21" s="254"/>
      <c r="BQ21" s="254"/>
      <c r="BR21" s="254"/>
      <c r="BS21" s="254"/>
      <c r="BT21" s="254"/>
      <c r="BU21" s="254"/>
      <c r="BV21" s="254"/>
      <c r="BW21" s="254"/>
      <c r="BX21" s="254"/>
      <c r="BY21" s="254"/>
      <c r="BZ21" s="254"/>
      <c r="CA21" s="254"/>
      <c r="CB21" s="254"/>
      <c r="CC21" s="254"/>
      <c r="CD21" s="254"/>
      <c r="CE21" s="254"/>
      <c r="CF21" s="254"/>
      <c r="CG21" s="254"/>
      <c r="CH21" s="254"/>
      <c r="CI21" s="254"/>
      <c r="CJ21" s="254"/>
      <c r="CK21" s="254"/>
      <c r="CL21" s="254"/>
      <c r="CM21" s="254"/>
      <c r="CN21" s="254"/>
      <c r="CO21" s="254"/>
      <c r="CP21" s="254"/>
      <c r="CQ21" s="254"/>
      <c r="CR21" s="59">
        <f t="shared" si="3"/>
        <v>0</v>
      </c>
      <c r="CS21" s="59">
        <f t="shared" si="4"/>
        <v>0</v>
      </c>
      <c r="CT21" s="59">
        <f t="shared" si="5"/>
        <v>0</v>
      </c>
      <c r="CU21" s="25" t="e">
        <f>#REF!*CR21</f>
        <v>#REF!</v>
      </c>
      <c r="CV21" s="25" t="e">
        <f>#REF!*CS21</f>
        <v>#REF!</v>
      </c>
      <c r="CW21" s="25" t="e">
        <f>#REF!*CT21</f>
        <v>#REF!</v>
      </c>
      <c r="CX21" s="25" t="e">
        <f>#REF!*CR21</f>
        <v>#REF!</v>
      </c>
      <c r="CY21" s="25" t="e">
        <f>#REF!*CS21</f>
        <v>#REF!</v>
      </c>
      <c r="CZ21" s="25" t="e">
        <f>#REF!*CT21</f>
        <v>#REF!</v>
      </c>
      <c r="DA21" s="25" t="e">
        <f>#REF!*#REF!</f>
        <v>#REF!</v>
      </c>
      <c r="DB21" s="25" t="e">
        <f>#REF!*#REF!</f>
        <v>#REF!</v>
      </c>
      <c r="DC21" s="25" t="e">
        <f>#REF!*#REF!</f>
        <v>#REF!</v>
      </c>
      <c r="DD21" s="25" t="e">
        <f>#REF!*#REF!</f>
        <v>#REF!</v>
      </c>
      <c r="DE21" s="25" t="e">
        <f>#REF!*#REF!</f>
        <v>#REF!</v>
      </c>
      <c r="DF21" s="25" t="e">
        <f>#REF!*#REF!</f>
        <v>#REF!</v>
      </c>
    </row>
    <row r="22" spans="1:110" ht="24" hidden="1">
      <c r="A22" s="87" t="s">
        <v>75</v>
      </c>
      <c r="B22" s="87" t="s">
        <v>85</v>
      </c>
      <c r="C22" s="254"/>
      <c r="D22" s="254"/>
      <c r="E22" s="254"/>
      <c r="F22" s="254"/>
      <c r="G22" s="254"/>
      <c r="H22" s="254"/>
      <c r="I22" s="254"/>
      <c r="J22" s="254"/>
      <c r="K22" s="254"/>
      <c r="L22" s="254"/>
      <c r="M22" s="254"/>
      <c r="N22" s="254"/>
      <c r="O22" s="254"/>
      <c r="P22" s="254"/>
      <c r="Q22" s="254"/>
      <c r="R22" s="254"/>
      <c r="S22" s="254"/>
      <c r="T22" s="254"/>
      <c r="U22" s="254"/>
      <c r="V22" s="254"/>
      <c r="W22" s="254"/>
      <c r="X22" s="254"/>
      <c r="Y22" s="254"/>
      <c r="Z22" s="254"/>
      <c r="AA22" s="254"/>
      <c r="AB22" s="254"/>
      <c r="AC22" s="254"/>
      <c r="AD22" s="254"/>
      <c r="AE22" s="254"/>
      <c r="AF22" s="254"/>
      <c r="AG22" s="254"/>
      <c r="AH22" s="254"/>
      <c r="AI22" s="254"/>
      <c r="AJ22" s="254"/>
      <c r="AK22" s="254"/>
      <c r="AL22" s="254"/>
      <c r="AM22" s="254"/>
      <c r="AN22" s="254"/>
      <c r="AO22" s="254"/>
      <c r="AP22" s="254"/>
      <c r="AQ22" s="254"/>
      <c r="AR22" s="254"/>
      <c r="AS22" s="254"/>
      <c r="AT22" s="254"/>
      <c r="AU22" s="254"/>
      <c r="AV22" s="254"/>
      <c r="AW22" s="254"/>
      <c r="AX22" s="254"/>
      <c r="AY22" s="254"/>
      <c r="AZ22" s="254"/>
      <c r="BA22" s="254"/>
      <c r="BB22" s="254"/>
      <c r="BC22" s="254"/>
      <c r="BD22" s="254"/>
      <c r="BE22" s="254"/>
      <c r="BF22" s="254"/>
      <c r="BG22" s="254"/>
      <c r="BH22" s="254"/>
      <c r="BI22" s="254"/>
      <c r="BJ22" s="254"/>
      <c r="BK22" s="254"/>
      <c r="BL22" s="254"/>
      <c r="BM22" s="254"/>
      <c r="BN22" s="254"/>
      <c r="BO22" s="254"/>
      <c r="BP22" s="254"/>
      <c r="BQ22" s="254"/>
      <c r="BR22" s="254"/>
      <c r="BS22" s="254"/>
      <c r="BT22" s="254"/>
      <c r="BU22" s="254"/>
      <c r="BV22" s="254"/>
      <c r="BW22" s="254"/>
      <c r="BX22" s="254"/>
      <c r="BY22" s="254"/>
      <c r="BZ22" s="254"/>
      <c r="CA22" s="254"/>
      <c r="CB22" s="254"/>
      <c r="CC22" s="254"/>
      <c r="CD22" s="254"/>
      <c r="CE22" s="254"/>
      <c r="CF22" s="254"/>
      <c r="CG22" s="254"/>
      <c r="CH22" s="254"/>
      <c r="CI22" s="254"/>
      <c r="CJ22" s="254"/>
      <c r="CK22" s="254"/>
      <c r="CL22" s="254"/>
      <c r="CM22" s="254"/>
      <c r="CN22" s="254"/>
      <c r="CO22" s="254"/>
      <c r="CP22" s="254"/>
      <c r="CQ22" s="254"/>
      <c r="CR22" s="59">
        <f t="shared" si="3"/>
        <v>0</v>
      </c>
      <c r="CS22" s="59">
        <f t="shared" si="4"/>
        <v>0</v>
      </c>
      <c r="CT22" s="59">
        <f t="shared" si="5"/>
        <v>0</v>
      </c>
      <c r="CU22" s="25" t="e">
        <f>#REF!*CR22</f>
        <v>#REF!</v>
      </c>
      <c r="CV22" s="25" t="e">
        <f>#REF!*CS22</f>
        <v>#REF!</v>
      </c>
      <c r="CW22" s="25" t="e">
        <f>#REF!*CT22</f>
        <v>#REF!</v>
      </c>
      <c r="CX22" s="25" t="e">
        <f>#REF!*CR22</f>
        <v>#REF!</v>
      </c>
      <c r="CY22" s="25" t="e">
        <f>#REF!*CS22</f>
        <v>#REF!</v>
      </c>
      <c r="CZ22" s="25" t="e">
        <f>#REF!*CT22</f>
        <v>#REF!</v>
      </c>
      <c r="DA22" s="25" t="e">
        <f>#REF!*#REF!</f>
        <v>#REF!</v>
      </c>
      <c r="DB22" s="25" t="e">
        <f>#REF!*#REF!</f>
        <v>#REF!</v>
      </c>
      <c r="DC22" s="25" t="e">
        <f>#REF!*#REF!</f>
        <v>#REF!</v>
      </c>
      <c r="DD22" s="25" t="e">
        <f>#REF!*#REF!</f>
        <v>#REF!</v>
      </c>
      <c r="DE22" s="25" t="e">
        <f>#REF!*#REF!</f>
        <v>#REF!</v>
      </c>
      <c r="DF22" s="25" t="e">
        <f>#REF!*#REF!</f>
        <v>#REF!</v>
      </c>
    </row>
    <row r="23" spans="1:110" ht="24" hidden="1">
      <c r="A23" s="21" t="s">
        <v>80</v>
      </c>
      <c r="B23" s="87" t="s">
        <v>82</v>
      </c>
      <c r="C23" s="254"/>
      <c r="D23" s="254"/>
      <c r="E23" s="254"/>
      <c r="F23" s="254"/>
      <c r="G23" s="254"/>
      <c r="H23" s="254"/>
      <c r="I23" s="254"/>
      <c r="J23" s="254"/>
      <c r="K23" s="254"/>
      <c r="L23" s="254"/>
      <c r="M23" s="254"/>
      <c r="N23" s="254"/>
      <c r="O23" s="254"/>
      <c r="P23" s="254"/>
      <c r="Q23" s="254"/>
      <c r="R23" s="254"/>
      <c r="S23" s="254"/>
      <c r="T23" s="254"/>
      <c r="U23" s="254"/>
      <c r="V23" s="254"/>
      <c r="W23" s="254"/>
      <c r="X23" s="254"/>
      <c r="Y23" s="254"/>
      <c r="Z23" s="254"/>
      <c r="AA23" s="254"/>
      <c r="AB23" s="254"/>
      <c r="AC23" s="254"/>
      <c r="AD23" s="254"/>
      <c r="AE23" s="254"/>
      <c r="AF23" s="254"/>
      <c r="AG23" s="254"/>
      <c r="AH23" s="254"/>
      <c r="AI23" s="254"/>
      <c r="AJ23" s="254"/>
      <c r="AK23" s="254"/>
      <c r="AL23" s="254"/>
      <c r="AM23" s="254"/>
      <c r="AN23" s="254"/>
      <c r="AO23" s="254"/>
      <c r="AP23" s="254"/>
      <c r="AQ23" s="254"/>
      <c r="AR23" s="254"/>
      <c r="AS23" s="254"/>
      <c r="AT23" s="254"/>
      <c r="AU23" s="254"/>
      <c r="AV23" s="254"/>
      <c r="AW23" s="254"/>
      <c r="AX23" s="254"/>
      <c r="AY23" s="254"/>
      <c r="AZ23" s="254"/>
      <c r="BA23" s="254"/>
      <c r="BB23" s="254"/>
      <c r="BC23" s="254"/>
      <c r="BD23" s="254"/>
      <c r="BE23" s="254"/>
      <c r="BF23" s="254"/>
      <c r="BG23" s="254"/>
      <c r="BH23" s="254"/>
      <c r="BI23" s="254"/>
      <c r="BJ23" s="254"/>
      <c r="BK23" s="254"/>
      <c r="BL23" s="254"/>
      <c r="BM23" s="254"/>
      <c r="BN23" s="254"/>
      <c r="BO23" s="254"/>
      <c r="BP23" s="254"/>
      <c r="BQ23" s="254"/>
      <c r="BR23" s="254"/>
      <c r="BS23" s="254"/>
      <c r="BT23" s="254"/>
      <c r="BU23" s="254"/>
      <c r="BV23" s="254"/>
      <c r="BW23" s="254"/>
      <c r="BX23" s="254"/>
      <c r="BY23" s="254"/>
      <c r="BZ23" s="254"/>
      <c r="CA23" s="254"/>
      <c r="CB23" s="254"/>
      <c r="CC23" s="254"/>
      <c r="CD23" s="254"/>
      <c r="CE23" s="254"/>
      <c r="CF23" s="254"/>
      <c r="CG23" s="254"/>
      <c r="CH23" s="254"/>
      <c r="CI23" s="254"/>
      <c r="CJ23" s="254"/>
      <c r="CK23" s="254"/>
      <c r="CL23" s="254"/>
      <c r="CM23" s="254"/>
      <c r="CN23" s="254"/>
      <c r="CO23" s="254"/>
      <c r="CP23" s="254"/>
      <c r="CQ23" s="254"/>
      <c r="CR23" s="59">
        <f t="shared" si="3"/>
        <v>0</v>
      </c>
      <c r="CS23" s="59">
        <f t="shared" si="4"/>
        <v>0</v>
      </c>
      <c r="CT23" s="59">
        <f t="shared" si="5"/>
        <v>0</v>
      </c>
      <c r="CU23" s="25" t="e">
        <f>#REF!*CR23</f>
        <v>#REF!</v>
      </c>
      <c r="CV23" s="25" t="e">
        <f>#REF!*CS23</f>
        <v>#REF!</v>
      </c>
      <c r="CW23" s="25" t="e">
        <f>#REF!*CT23</f>
        <v>#REF!</v>
      </c>
      <c r="CX23" s="25" t="e">
        <f>#REF!*CR23</f>
        <v>#REF!</v>
      </c>
      <c r="CY23" s="25" t="e">
        <f>#REF!*CS23</f>
        <v>#REF!</v>
      </c>
      <c r="CZ23" s="25" t="e">
        <f>#REF!*CT23</f>
        <v>#REF!</v>
      </c>
      <c r="DA23" s="25" t="e">
        <f>#REF!*#REF!</f>
        <v>#REF!</v>
      </c>
      <c r="DB23" s="25" t="e">
        <f>#REF!*#REF!</f>
        <v>#REF!</v>
      </c>
      <c r="DC23" s="25" t="e">
        <f>#REF!*#REF!</f>
        <v>#REF!</v>
      </c>
      <c r="DD23" s="25" t="e">
        <f>#REF!*#REF!</f>
        <v>#REF!</v>
      </c>
      <c r="DE23" s="25" t="e">
        <f>#REF!*#REF!</f>
        <v>#REF!</v>
      </c>
      <c r="DF23" s="25" t="e">
        <f>#REF!*#REF!</f>
        <v>#REF!</v>
      </c>
    </row>
    <row r="24" spans="1:110" ht="24" hidden="1">
      <c r="A24" s="87" t="s">
        <v>76</v>
      </c>
      <c r="B24" s="87" t="s">
        <v>85</v>
      </c>
      <c r="C24" s="254"/>
      <c r="D24" s="254"/>
      <c r="E24" s="254"/>
      <c r="F24" s="254"/>
      <c r="G24" s="254"/>
      <c r="H24" s="254"/>
      <c r="I24" s="254"/>
      <c r="J24" s="254"/>
      <c r="K24" s="254"/>
      <c r="L24" s="254"/>
      <c r="M24" s="254"/>
      <c r="N24" s="254"/>
      <c r="O24" s="254"/>
      <c r="P24" s="254"/>
      <c r="Q24" s="254"/>
      <c r="R24" s="254"/>
      <c r="S24" s="254"/>
      <c r="T24" s="254"/>
      <c r="U24" s="254"/>
      <c r="V24" s="254"/>
      <c r="W24" s="254"/>
      <c r="X24" s="254"/>
      <c r="Y24" s="254"/>
      <c r="Z24" s="254"/>
      <c r="AA24" s="254"/>
      <c r="AB24" s="254"/>
      <c r="AC24" s="254"/>
      <c r="AD24" s="254"/>
      <c r="AE24" s="254"/>
      <c r="AF24" s="254"/>
      <c r="AG24" s="254"/>
      <c r="AH24" s="254"/>
      <c r="AI24" s="254"/>
      <c r="AJ24" s="254"/>
      <c r="AK24" s="254"/>
      <c r="AL24" s="254"/>
      <c r="AM24" s="254"/>
      <c r="AN24" s="254"/>
      <c r="AO24" s="254"/>
      <c r="AP24" s="254"/>
      <c r="AQ24" s="254"/>
      <c r="AR24" s="254"/>
      <c r="AS24" s="254"/>
      <c r="AT24" s="254"/>
      <c r="AU24" s="254"/>
      <c r="AV24" s="254"/>
      <c r="AW24" s="254"/>
      <c r="AX24" s="254"/>
      <c r="AY24" s="254"/>
      <c r="AZ24" s="254"/>
      <c r="BA24" s="254"/>
      <c r="BB24" s="254"/>
      <c r="BC24" s="254"/>
      <c r="BD24" s="254"/>
      <c r="BE24" s="254"/>
      <c r="BF24" s="254"/>
      <c r="BG24" s="254"/>
      <c r="BH24" s="254"/>
      <c r="BI24" s="254"/>
      <c r="BJ24" s="254"/>
      <c r="BK24" s="254"/>
      <c r="BL24" s="254"/>
      <c r="BM24" s="254"/>
      <c r="BN24" s="254"/>
      <c r="BO24" s="254"/>
      <c r="BP24" s="254"/>
      <c r="BQ24" s="254"/>
      <c r="BR24" s="254"/>
      <c r="BS24" s="254"/>
      <c r="BT24" s="254"/>
      <c r="BU24" s="254"/>
      <c r="BV24" s="254"/>
      <c r="BW24" s="254"/>
      <c r="BX24" s="254"/>
      <c r="BY24" s="254"/>
      <c r="BZ24" s="254"/>
      <c r="CA24" s="254"/>
      <c r="CB24" s="254"/>
      <c r="CC24" s="254"/>
      <c r="CD24" s="254"/>
      <c r="CE24" s="254"/>
      <c r="CF24" s="254"/>
      <c r="CG24" s="254"/>
      <c r="CH24" s="254"/>
      <c r="CI24" s="254"/>
      <c r="CJ24" s="254"/>
      <c r="CK24" s="254"/>
      <c r="CL24" s="254"/>
      <c r="CM24" s="254"/>
      <c r="CN24" s="254"/>
      <c r="CO24" s="254"/>
      <c r="CP24" s="254"/>
      <c r="CQ24" s="254"/>
      <c r="CR24" s="59">
        <f t="shared" si="3"/>
        <v>0</v>
      </c>
      <c r="CS24" s="59">
        <f t="shared" si="4"/>
        <v>0</v>
      </c>
      <c r="CT24" s="59">
        <f t="shared" si="5"/>
        <v>0</v>
      </c>
      <c r="CU24" s="25" t="e">
        <f>#REF!*CR24</f>
        <v>#REF!</v>
      </c>
      <c r="CV24" s="25" t="e">
        <f>#REF!*CS24</f>
        <v>#REF!</v>
      </c>
      <c r="CW24" s="25" t="e">
        <f>#REF!*CT24</f>
        <v>#REF!</v>
      </c>
      <c r="CX24" s="25" t="e">
        <f>#REF!*CR24</f>
        <v>#REF!</v>
      </c>
      <c r="CY24" s="25" t="e">
        <f>#REF!*CS24</f>
        <v>#REF!</v>
      </c>
      <c r="CZ24" s="25" t="e">
        <f>#REF!*CT24</f>
        <v>#REF!</v>
      </c>
      <c r="DA24" s="25" t="e">
        <f>#REF!*#REF!</f>
        <v>#REF!</v>
      </c>
      <c r="DB24" s="25" t="e">
        <f>#REF!*#REF!</f>
        <v>#REF!</v>
      </c>
      <c r="DC24" s="25" t="e">
        <f>#REF!*#REF!</f>
        <v>#REF!</v>
      </c>
      <c r="DD24" s="25" t="e">
        <f>#REF!*#REF!</f>
        <v>#REF!</v>
      </c>
      <c r="DE24" s="25" t="e">
        <f>#REF!*#REF!</f>
        <v>#REF!</v>
      </c>
      <c r="DF24" s="25" t="e">
        <f>#REF!*#REF!</f>
        <v>#REF!</v>
      </c>
    </row>
    <row r="25" spans="1:110" ht="15" hidden="1" customHeight="1">
      <c r="A25" s="258"/>
      <c r="B25" s="87"/>
      <c r="C25" s="254"/>
      <c r="D25" s="254"/>
      <c r="E25" s="254"/>
      <c r="F25" s="254"/>
      <c r="G25" s="254"/>
      <c r="H25" s="254"/>
      <c r="I25" s="254"/>
      <c r="J25" s="254"/>
      <c r="K25" s="254"/>
      <c r="L25" s="254"/>
      <c r="M25" s="254"/>
      <c r="N25" s="254"/>
      <c r="O25" s="254"/>
      <c r="P25" s="254"/>
      <c r="Q25" s="254"/>
      <c r="R25" s="254"/>
      <c r="S25" s="254"/>
      <c r="T25" s="254"/>
      <c r="U25" s="254"/>
      <c r="V25" s="254"/>
      <c r="W25" s="254"/>
      <c r="X25" s="254"/>
      <c r="Y25" s="254"/>
      <c r="Z25" s="254"/>
      <c r="AA25" s="254"/>
      <c r="AB25" s="254"/>
      <c r="AC25" s="254"/>
      <c r="AD25" s="254"/>
      <c r="AE25" s="254"/>
      <c r="AF25" s="254"/>
      <c r="AG25" s="254"/>
      <c r="AH25" s="254"/>
      <c r="AI25" s="254"/>
      <c r="AJ25" s="254"/>
      <c r="AK25" s="254"/>
      <c r="AL25" s="254"/>
      <c r="AM25" s="254"/>
      <c r="AN25" s="254"/>
      <c r="AO25" s="254"/>
      <c r="AP25" s="254"/>
      <c r="AQ25" s="254"/>
      <c r="AR25" s="254"/>
      <c r="AS25" s="254"/>
      <c r="AT25" s="254"/>
      <c r="AU25" s="254"/>
      <c r="AV25" s="254"/>
      <c r="AW25" s="254"/>
      <c r="AX25" s="254"/>
      <c r="AY25" s="254"/>
      <c r="AZ25" s="254"/>
      <c r="BA25" s="254"/>
      <c r="BB25" s="254"/>
      <c r="BC25" s="254"/>
      <c r="BD25" s="254"/>
      <c r="BE25" s="254"/>
      <c r="BF25" s="254"/>
      <c r="BG25" s="254"/>
      <c r="BH25" s="254"/>
      <c r="BI25" s="254"/>
      <c r="BJ25" s="254"/>
      <c r="BK25" s="254"/>
      <c r="BL25" s="254"/>
      <c r="BM25" s="254"/>
      <c r="BN25" s="254"/>
      <c r="BO25" s="254"/>
      <c r="BP25" s="254"/>
      <c r="BQ25" s="254"/>
      <c r="BR25" s="254"/>
      <c r="BS25" s="254"/>
      <c r="BT25" s="254"/>
      <c r="BU25" s="254"/>
      <c r="BV25" s="254"/>
      <c r="BW25" s="254"/>
      <c r="BX25" s="254"/>
      <c r="BY25" s="254"/>
      <c r="BZ25" s="254"/>
      <c r="CA25" s="254"/>
      <c r="CB25" s="254"/>
      <c r="CC25" s="254"/>
      <c r="CD25" s="254"/>
      <c r="CE25" s="254"/>
      <c r="CF25" s="254"/>
      <c r="CG25" s="254"/>
      <c r="CH25" s="254"/>
      <c r="CI25" s="254"/>
      <c r="CJ25" s="254"/>
      <c r="CK25" s="254"/>
      <c r="CL25" s="254"/>
      <c r="CM25" s="254"/>
      <c r="CN25" s="254"/>
      <c r="CO25" s="254"/>
      <c r="CP25" s="254"/>
      <c r="CQ25" s="254"/>
      <c r="CR25" s="59">
        <f t="shared" si="3"/>
        <v>0</v>
      </c>
      <c r="CS25" s="59">
        <f t="shared" si="4"/>
        <v>0</v>
      </c>
      <c r="CT25" s="59">
        <f t="shared" si="5"/>
        <v>0</v>
      </c>
      <c r="CU25" s="25" t="e">
        <f>#REF!*CR25</f>
        <v>#REF!</v>
      </c>
      <c r="CV25" s="25" t="e">
        <f>#REF!*CS25</f>
        <v>#REF!</v>
      </c>
      <c r="CW25" s="25" t="e">
        <f>#REF!*CT25</f>
        <v>#REF!</v>
      </c>
      <c r="CX25" s="25" t="e">
        <f>#REF!*CR25</f>
        <v>#REF!</v>
      </c>
      <c r="CY25" s="25" t="e">
        <f>#REF!*CS25</f>
        <v>#REF!</v>
      </c>
      <c r="CZ25" s="25" t="e">
        <f>#REF!*CT25</f>
        <v>#REF!</v>
      </c>
      <c r="DA25" s="25" t="e">
        <f>#REF!*#REF!</f>
        <v>#REF!</v>
      </c>
      <c r="DB25" s="25" t="e">
        <f>#REF!*#REF!</f>
        <v>#REF!</v>
      </c>
      <c r="DC25" s="25" t="e">
        <f>#REF!*#REF!</f>
        <v>#REF!</v>
      </c>
      <c r="DD25" s="25" t="e">
        <f>#REF!*#REF!</f>
        <v>#REF!</v>
      </c>
      <c r="DE25" s="25" t="e">
        <f>#REF!*#REF!</f>
        <v>#REF!</v>
      </c>
      <c r="DF25" s="25" t="e">
        <f>#REF!*#REF!</f>
        <v>#REF!</v>
      </c>
    </row>
    <row r="26" spans="1:110" s="71" customFormat="1" ht="24" customHeight="1">
      <c r="A26" s="97" t="s">
        <v>218</v>
      </c>
      <c r="B26" s="263"/>
    </row>
    <row r="27" spans="1:110">
      <c r="A27" s="42" t="s">
        <v>130</v>
      </c>
      <c r="B27" s="34"/>
      <c r="C27" s="57">
        <f>SUM(C28:C37)</f>
        <v>0</v>
      </c>
      <c r="D27" s="57">
        <f t="shared" ref="D27:BO27" si="6">SUM(D28:D37)</f>
        <v>0</v>
      </c>
      <c r="E27" s="57">
        <f t="shared" si="6"/>
        <v>0</v>
      </c>
      <c r="F27" s="57">
        <f t="shared" si="6"/>
        <v>0</v>
      </c>
      <c r="G27" s="57">
        <f t="shared" si="6"/>
        <v>0</v>
      </c>
      <c r="H27" s="57">
        <f t="shared" si="6"/>
        <v>0</v>
      </c>
      <c r="I27" s="57">
        <f t="shared" si="6"/>
        <v>0</v>
      </c>
      <c r="J27" s="57">
        <f t="shared" si="6"/>
        <v>0</v>
      </c>
      <c r="K27" s="57">
        <f t="shared" si="6"/>
        <v>0</v>
      </c>
      <c r="L27" s="57">
        <f t="shared" si="6"/>
        <v>0</v>
      </c>
      <c r="M27" s="57">
        <f t="shared" si="6"/>
        <v>0</v>
      </c>
      <c r="N27" s="57">
        <f t="shared" si="6"/>
        <v>0</v>
      </c>
      <c r="O27" s="57">
        <f t="shared" si="6"/>
        <v>0</v>
      </c>
      <c r="P27" s="57">
        <f t="shared" si="6"/>
        <v>0</v>
      </c>
      <c r="Q27" s="57">
        <f t="shared" si="6"/>
        <v>0</v>
      </c>
      <c r="R27" s="57">
        <f t="shared" si="6"/>
        <v>0</v>
      </c>
      <c r="S27" s="57">
        <f t="shared" si="6"/>
        <v>0</v>
      </c>
      <c r="T27" s="57">
        <f t="shared" si="6"/>
        <v>0</v>
      </c>
      <c r="U27" s="57">
        <f t="shared" si="6"/>
        <v>0</v>
      </c>
      <c r="V27" s="57">
        <f t="shared" si="6"/>
        <v>0</v>
      </c>
      <c r="W27" s="57">
        <f t="shared" si="6"/>
        <v>0</v>
      </c>
      <c r="X27" s="57">
        <f t="shared" si="6"/>
        <v>0</v>
      </c>
      <c r="Y27" s="57">
        <f t="shared" si="6"/>
        <v>0</v>
      </c>
      <c r="Z27" s="57">
        <f t="shared" si="6"/>
        <v>0</v>
      </c>
      <c r="AA27" s="57">
        <f t="shared" si="6"/>
        <v>0</v>
      </c>
      <c r="AB27" s="57">
        <f t="shared" si="6"/>
        <v>0</v>
      </c>
      <c r="AC27" s="57">
        <f t="shared" si="6"/>
        <v>0</v>
      </c>
      <c r="AD27" s="57">
        <f t="shared" si="6"/>
        <v>27</v>
      </c>
      <c r="AE27" s="57">
        <f t="shared" si="6"/>
        <v>27</v>
      </c>
      <c r="AF27" s="57">
        <f t="shared" si="6"/>
        <v>27</v>
      </c>
      <c r="AG27" s="57">
        <f t="shared" si="6"/>
        <v>0</v>
      </c>
      <c r="AH27" s="57">
        <f t="shared" si="6"/>
        <v>0</v>
      </c>
      <c r="AI27" s="57">
        <f t="shared" si="6"/>
        <v>0</v>
      </c>
      <c r="AJ27" s="57">
        <f t="shared" si="6"/>
        <v>0</v>
      </c>
      <c r="AK27" s="57">
        <f t="shared" si="6"/>
        <v>0</v>
      </c>
      <c r="AL27" s="57">
        <f t="shared" si="6"/>
        <v>0</v>
      </c>
      <c r="AM27" s="57">
        <f t="shared" si="6"/>
        <v>0</v>
      </c>
      <c r="AN27" s="57">
        <f t="shared" si="6"/>
        <v>0</v>
      </c>
      <c r="AO27" s="57">
        <f t="shared" si="6"/>
        <v>0</v>
      </c>
      <c r="AP27" s="57">
        <f t="shared" si="6"/>
        <v>0</v>
      </c>
      <c r="AQ27" s="57">
        <f t="shared" si="6"/>
        <v>0</v>
      </c>
      <c r="AR27" s="57">
        <f t="shared" si="6"/>
        <v>0</v>
      </c>
      <c r="AS27" s="57">
        <f t="shared" si="6"/>
        <v>0</v>
      </c>
      <c r="AT27" s="57">
        <f t="shared" si="6"/>
        <v>0</v>
      </c>
      <c r="AU27" s="57">
        <f t="shared" si="6"/>
        <v>0</v>
      </c>
      <c r="AV27" s="57">
        <f t="shared" si="6"/>
        <v>0</v>
      </c>
      <c r="AW27" s="57">
        <f t="shared" si="6"/>
        <v>0</v>
      </c>
      <c r="AX27" s="57">
        <f t="shared" si="6"/>
        <v>0</v>
      </c>
      <c r="AY27" s="57">
        <f t="shared" si="6"/>
        <v>0</v>
      </c>
      <c r="AZ27" s="57">
        <f t="shared" si="6"/>
        <v>0</v>
      </c>
      <c r="BA27" s="57">
        <f t="shared" si="6"/>
        <v>0</v>
      </c>
      <c r="BB27" s="57">
        <f t="shared" si="6"/>
        <v>0</v>
      </c>
      <c r="BC27" s="57">
        <f t="shared" si="6"/>
        <v>0</v>
      </c>
      <c r="BD27" s="57">
        <f t="shared" si="6"/>
        <v>0</v>
      </c>
      <c r="BE27" s="57">
        <f t="shared" si="6"/>
        <v>0</v>
      </c>
      <c r="BF27" s="57">
        <f t="shared" si="6"/>
        <v>0</v>
      </c>
      <c r="BG27" s="57">
        <f t="shared" si="6"/>
        <v>0</v>
      </c>
      <c r="BH27" s="57">
        <f t="shared" si="6"/>
        <v>0</v>
      </c>
      <c r="BI27" s="57">
        <f t="shared" si="6"/>
        <v>0</v>
      </c>
      <c r="BJ27" s="57">
        <f t="shared" si="6"/>
        <v>0</v>
      </c>
      <c r="BK27" s="57">
        <f t="shared" si="6"/>
        <v>0</v>
      </c>
      <c r="BL27" s="57">
        <f t="shared" si="6"/>
        <v>0</v>
      </c>
      <c r="BM27" s="57">
        <f t="shared" si="6"/>
        <v>0</v>
      </c>
      <c r="BN27" s="57">
        <f t="shared" si="6"/>
        <v>0</v>
      </c>
      <c r="BO27" s="57">
        <f t="shared" si="6"/>
        <v>0</v>
      </c>
      <c r="BP27" s="57">
        <f t="shared" ref="BP27:CQ27" si="7">SUM(BP28:BP37)</f>
        <v>0</v>
      </c>
      <c r="BQ27" s="57">
        <f t="shared" si="7"/>
        <v>0</v>
      </c>
      <c r="BR27" s="57">
        <f t="shared" si="7"/>
        <v>0</v>
      </c>
      <c r="BS27" s="57">
        <f t="shared" si="7"/>
        <v>0</v>
      </c>
      <c r="BT27" s="57">
        <f t="shared" si="7"/>
        <v>0</v>
      </c>
      <c r="BU27" s="57">
        <f t="shared" si="7"/>
        <v>0</v>
      </c>
      <c r="BV27" s="57">
        <f t="shared" si="7"/>
        <v>0</v>
      </c>
      <c r="BW27" s="57">
        <f t="shared" si="7"/>
        <v>0</v>
      </c>
      <c r="BX27" s="57">
        <f t="shared" si="7"/>
        <v>0</v>
      </c>
      <c r="BY27" s="57">
        <f t="shared" si="7"/>
        <v>0</v>
      </c>
      <c r="BZ27" s="57">
        <f t="shared" si="7"/>
        <v>0</v>
      </c>
      <c r="CA27" s="57">
        <f t="shared" si="7"/>
        <v>0</v>
      </c>
      <c r="CB27" s="57">
        <f t="shared" si="7"/>
        <v>0</v>
      </c>
      <c r="CC27" s="57">
        <f t="shared" si="7"/>
        <v>70</v>
      </c>
      <c r="CD27" s="57">
        <f t="shared" si="7"/>
        <v>70</v>
      </c>
      <c r="CE27" s="57">
        <f t="shared" si="7"/>
        <v>70</v>
      </c>
      <c r="CF27" s="57">
        <f t="shared" si="7"/>
        <v>0</v>
      </c>
      <c r="CG27" s="57">
        <f t="shared" si="7"/>
        <v>0</v>
      </c>
      <c r="CH27" s="57">
        <f t="shared" si="7"/>
        <v>0</v>
      </c>
      <c r="CI27" s="57">
        <f t="shared" si="7"/>
        <v>0</v>
      </c>
      <c r="CJ27" s="57">
        <f t="shared" si="7"/>
        <v>0</v>
      </c>
      <c r="CK27" s="57">
        <f t="shared" si="7"/>
        <v>0</v>
      </c>
      <c r="CL27" s="57">
        <f t="shared" si="7"/>
        <v>0</v>
      </c>
      <c r="CM27" s="57">
        <f t="shared" si="7"/>
        <v>0</v>
      </c>
      <c r="CN27" s="57">
        <f t="shared" si="7"/>
        <v>0</v>
      </c>
      <c r="CO27" s="57">
        <f t="shared" si="7"/>
        <v>0</v>
      </c>
      <c r="CP27" s="57">
        <f t="shared" si="7"/>
        <v>0</v>
      </c>
      <c r="CQ27" s="57">
        <f t="shared" si="7"/>
        <v>0</v>
      </c>
      <c r="CR27" s="57">
        <f>SUM(CR28:CR37)</f>
        <v>97</v>
      </c>
      <c r="CS27" s="57">
        <f t="shared" ref="CS27:CZ27" si="8">SUM(CS28:CS37)</f>
        <v>97</v>
      </c>
      <c r="CT27" s="57">
        <f t="shared" si="8"/>
        <v>97</v>
      </c>
      <c r="CU27" s="57">
        <f t="shared" si="8"/>
        <v>0</v>
      </c>
      <c r="CV27" s="57">
        <f t="shared" si="8"/>
        <v>0</v>
      </c>
      <c r="CW27" s="57">
        <f t="shared" si="8"/>
        <v>0</v>
      </c>
      <c r="CX27" s="57" t="e">
        <f t="shared" si="8"/>
        <v>#REF!</v>
      </c>
      <c r="CY27" s="57" t="e">
        <f t="shared" si="8"/>
        <v>#REF!</v>
      </c>
      <c r="CZ27" s="57" t="e">
        <f t="shared" si="8"/>
        <v>#REF!</v>
      </c>
      <c r="DA27" s="98" t="s">
        <v>216</v>
      </c>
      <c r="DB27" s="98" t="s">
        <v>216</v>
      </c>
      <c r="DC27" s="98" t="s">
        <v>216</v>
      </c>
      <c r="DD27" s="98" t="s">
        <v>216</v>
      </c>
      <c r="DE27" s="98" t="s">
        <v>216</v>
      </c>
      <c r="DF27" s="98" t="s">
        <v>216</v>
      </c>
    </row>
    <row r="28" spans="1:110" ht="24" hidden="1">
      <c r="A28" s="8" t="s">
        <v>219</v>
      </c>
      <c r="B28" s="87" t="s">
        <v>87</v>
      </c>
      <c r="C28" s="254"/>
      <c r="D28" s="254"/>
      <c r="E28" s="254"/>
      <c r="F28" s="254"/>
      <c r="G28" s="254"/>
      <c r="H28" s="254"/>
      <c r="I28" s="254"/>
      <c r="J28" s="254"/>
      <c r="K28" s="254"/>
      <c r="L28" s="254"/>
      <c r="M28" s="254"/>
      <c r="N28" s="254"/>
      <c r="O28" s="254"/>
      <c r="P28" s="254"/>
      <c r="Q28" s="254"/>
      <c r="R28" s="254"/>
      <c r="S28" s="254"/>
      <c r="T28" s="254"/>
      <c r="U28" s="254"/>
      <c r="V28" s="254"/>
      <c r="W28" s="254"/>
      <c r="X28" s="254"/>
      <c r="Y28" s="254"/>
      <c r="Z28" s="254"/>
      <c r="AA28" s="254"/>
      <c r="AB28" s="254"/>
      <c r="AC28" s="254"/>
      <c r="AD28" s="254"/>
      <c r="AE28" s="254"/>
      <c r="AF28" s="254"/>
      <c r="AG28" s="254"/>
      <c r="AH28" s="254"/>
      <c r="AI28" s="254"/>
      <c r="AJ28" s="254"/>
      <c r="AK28" s="254"/>
      <c r="AL28" s="254"/>
      <c r="AM28" s="254"/>
      <c r="AN28" s="254"/>
      <c r="AO28" s="254"/>
      <c r="AP28" s="254"/>
      <c r="AQ28" s="254"/>
      <c r="AR28" s="254"/>
      <c r="AS28" s="254"/>
      <c r="AT28" s="254"/>
      <c r="AU28" s="254"/>
      <c r="AV28" s="254"/>
      <c r="AW28" s="254"/>
      <c r="AX28" s="254"/>
      <c r="AY28" s="254"/>
      <c r="AZ28" s="254"/>
      <c r="BA28" s="254"/>
      <c r="BB28" s="254"/>
      <c r="BC28" s="254"/>
      <c r="BD28" s="254"/>
      <c r="BE28" s="254"/>
      <c r="BF28" s="254"/>
      <c r="BG28" s="254"/>
      <c r="BH28" s="254"/>
      <c r="BI28" s="254"/>
      <c r="BJ28" s="254"/>
      <c r="BK28" s="254"/>
      <c r="BL28" s="254"/>
      <c r="BM28" s="254"/>
      <c r="BN28" s="254"/>
      <c r="BO28" s="254"/>
      <c r="BP28" s="254"/>
      <c r="BQ28" s="254"/>
      <c r="BR28" s="254"/>
      <c r="BS28" s="254"/>
      <c r="BT28" s="254"/>
      <c r="BU28" s="254"/>
      <c r="BV28" s="254"/>
      <c r="BW28" s="254"/>
      <c r="BX28" s="254"/>
      <c r="BY28" s="254"/>
      <c r="BZ28" s="254"/>
      <c r="CA28" s="254"/>
      <c r="CB28" s="254"/>
      <c r="CC28" s="254"/>
      <c r="CD28" s="254"/>
      <c r="CE28" s="254"/>
      <c r="CF28" s="254"/>
      <c r="CG28" s="254"/>
      <c r="CH28" s="254"/>
      <c r="CI28" s="254"/>
      <c r="CJ28" s="254"/>
      <c r="CK28" s="254"/>
      <c r="CL28" s="254"/>
      <c r="CM28" s="254"/>
      <c r="CN28" s="254"/>
      <c r="CO28" s="254"/>
      <c r="CP28" s="254"/>
      <c r="CQ28" s="254"/>
      <c r="CR28" s="59">
        <f t="shared" ref="CR28:CR37" si="9">C28+F28+I28+L28+O28+R28+U28+X28+AA28+AD28+AG28+AJ28+AM28+AP28+AS28+AV28+AY28+BB28+BE28+BH28+BK28+BN28+BQ28+BT28+BW28+BZ28+CC28+CF28+CI28+CL28+CO28</f>
        <v>0</v>
      </c>
      <c r="CS28" s="59">
        <f t="shared" ref="CS28:CS37" si="10">D28+G28+J28+M28+P28+S28+V28+Y28+AB28+AE28+AH28+AK28+AN28+AQ28+AT28+AW28+AZ28+BC28+BF28+BI28+BL28+BO28+BR28+BU28+BX28+CA28+CD28+CG28+CJ28+CM28+CP28</f>
        <v>0</v>
      </c>
      <c r="CT28" s="59">
        <f t="shared" ref="CT28:CT37" si="11">E28+H28+K28+N28+Q28+T28+W28+Z28+AC28+AF28+AI28+AL28+AO28+AR28+AU28+AX28+BA28+BD28+BG28+BJ28+BM28+BP28+BS28+BV28+BY28+CB28+CE28+CH28+CK28+CN28+CQ28</f>
        <v>0</v>
      </c>
      <c r="CU28" s="51"/>
      <c r="CV28" s="51"/>
      <c r="CW28" s="51"/>
      <c r="CX28" s="25" t="e">
        <f>#REF!*CR28</f>
        <v>#REF!</v>
      </c>
      <c r="CY28" s="25" t="e">
        <f>#REF!*CS28</f>
        <v>#REF!</v>
      </c>
      <c r="CZ28" s="25" t="e">
        <f>#REF!*CT28</f>
        <v>#REF!</v>
      </c>
      <c r="DA28" s="51"/>
      <c r="DB28" s="51"/>
      <c r="DC28" s="51"/>
      <c r="DD28" s="25" t="e">
        <f>#REF!*#REF!</f>
        <v>#REF!</v>
      </c>
      <c r="DE28" s="25" t="e">
        <f>#REF!*#REF!</f>
        <v>#REF!</v>
      </c>
      <c r="DF28" s="25" t="e">
        <f>#REF!*#REF!</f>
        <v>#REF!</v>
      </c>
    </row>
    <row r="29" spans="1:110" ht="36" hidden="1">
      <c r="A29" s="8" t="s">
        <v>220</v>
      </c>
      <c r="B29" s="87" t="s">
        <v>88</v>
      </c>
      <c r="C29" s="254"/>
      <c r="D29" s="254"/>
      <c r="E29" s="254"/>
      <c r="F29" s="254"/>
      <c r="G29" s="254"/>
      <c r="H29" s="254"/>
      <c r="I29" s="254"/>
      <c r="J29" s="254"/>
      <c r="K29" s="254"/>
      <c r="L29" s="254"/>
      <c r="M29" s="254"/>
      <c r="N29" s="254"/>
      <c r="O29" s="254"/>
      <c r="P29" s="254"/>
      <c r="Q29" s="254"/>
      <c r="R29" s="254"/>
      <c r="S29" s="254"/>
      <c r="T29" s="254"/>
      <c r="U29" s="254"/>
      <c r="V29" s="254"/>
      <c r="W29" s="254"/>
      <c r="X29" s="254"/>
      <c r="Y29" s="254"/>
      <c r="Z29" s="254"/>
      <c r="AA29" s="254"/>
      <c r="AB29" s="254"/>
      <c r="AC29" s="254"/>
      <c r="AD29" s="254"/>
      <c r="AE29" s="254"/>
      <c r="AF29" s="254"/>
      <c r="AG29" s="254"/>
      <c r="AH29" s="254"/>
      <c r="AI29" s="254"/>
      <c r="AJ29" s="254"/>
      <c r="AK29" s="254"/>
      <c r="AL29" s="254"/>
      <c r="AM29" s="254"/>
      <c r="AN29" s="254"/>
      <c r="AO29" s="254"/>
      <c r="AP29" s="254"/>
      <c r="AQ29" s="254"/>
      <c r="AR29" s="254"/>
      <c r="AS29" s="254"/>
      <c r="AT29" s="254"/>
      <c r="AU29" s="254"/>
      <c r="AV29" s="254"/>
      <c r="AW29" s="254"/>
      <c r="AX29" s="254"/>
      <c r="AY29" s="254"/>
      <c r="AZ29" s="254"/>
      <c r="BA29" s="254"/>
      <c r="BB29" s="254"/>
      <c r="BC29" s="254"/>
      <c r="BD29" s="254"/>
      <c r="BE29" s="254"/>
      <c r="BF29" s="254"/>
      <c r="BG29" s="254"/>
      <c r="BH29" s="254"/>
      <c r="BI29" s="254"/>
      <c r="BJ29" s="254"/>
      <c r="BK29" s="254"/>
      <c r="BL29" s="254"/>
      <c r="BM29" s="254"/>
      <c r="BN29" s="254"/>
      <c r="BO29" s="254"/>
      <c r="BP29" s="254"/>
      <c r="BQ29" s="254"/>
      <c r="BR29" s="254"/>
      <c r="BS29" s="254"/>
      <c r="BT29" s="254"/>
      <c r="BU29" s="254"/>
      <c r="BV29" s="254"/>
      <c r="BW29" s="254"/>
      <c r="BX29" s="254"/>
      <c r="BY29" s="254"/>
      <c r="BZ29" s="254"/>
      <c r="CA29" s="254"/>
      <c r="CB29" s="254"/>
      <c r="CC29" s="254"/>
      <c r="CD29" s="254"/>
      <c r="CE29" s="254"/>
      <c r="CF29" s="254"/>
      <c r="CG29" s="254"/>
      <c r="CH29" s="254"/>
      <c r="CI29" s="254"/>
      <c r="CJ29" s="254"/>
      <c r="CK29" s="254"/>
      <c r="CL29" s="254"/>
      <c r="CM29" s="254"/>
      <c r="CN29" s="254"/>
      <c r="CO29" s="254"/>
      <c r="CP29" s="254"/>
      <c r="CQ29" s="254"/>
      <c r="CR29" s="59">
        <f t="shared" si="9"/>
        <v>0</v>
      </c>
      <c r="CS29" s="59">
        <f t="shared" si="10"/>
        <v>0</v>
      </c>
      <c r="CT29" s="59">
        <f t="shared" si="11"/>
        <v>0</v>
      </c>
      <c r="CU29" s="51"/>
      <c r="CV29" s="51"/>
      <c r="CW29" s="51"/>
      <c r="CX29" s="25" t="e">
        <f>#REF!*CR29</f>
        <v>#REF!</v>
      </c>
      <c r="CY29" s="25" t="e">
        <f>#REF!*CS29</f>
        <v>#REF!</v>
      </c>
      <c r="CZ29" s="25" t="e">
        <f>#REF!*CT29</f>
        <v>#REF!</v>
      </c>
      <c r="DA29" s="51"/>
      <c r="DB29" s="51"/>
      <c r="DC29" s="51"/>
      <c r="DD29" s="25" t="e">
        <f>#REF!*#REF!</f>
        <v>#REF!</v>
      </c>
      <c r="DE29" s="25" t="e">
        <f>#REF!*#REF!</f>
        <v>#REF!</v>
      </c>
      <c r="DF29" s="25" t="e">
        <f>#REF!*#REF!</f>
        <v>#REF!</v>
      </c>
    </row>
    <row r="30" spans="1:110" ht="24" hidden="1">
      <c r="A30" s="8" t="s">
        <v>221</v>
      </c>
      <c r="B30" s="87" t="s">
        <v>89</v>
      </c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54"/>
      <c r="N30" s="254"/>
      <c r="O30" s="254"/>
      <c r="P30" s="254"/>
      <c r="Q30" s="254"/>
      <c r="R30" s="254"/>
      <c r="S30" s="254"/>
      <c r="T30" s="254"/>
      <c r="U30" s="254"/>
      <c r="V30" s="254"/>
      <c r="W30" s="254"/>
      <c r="X30" s="254"/>
      <c r="Y30" s="254"/>
      <c r="Z30" s="254"/>
      <c r="AA30" s="254"/>
      <c r="AB30" s="254"/>
      <c r="AC30" s="254"/>
      <c r="AD30" s="254"/>
      <c r="AE30" s="254"/>
      <c r="AF30" s="254"/>
      <c r="AG30" s="254"/>
      <c r="AH30" s="254"/>
      <c r="AI30" s="254"/>
      <c r="AJ30" s="254"/>
      <c r="AK30" s="254"/>
      <c r="AL30" s="254"/>
      <c r="AM30" s="254"/>
      <c r="AN30" s="254"/>
      <c r="AO30" s="254"/>
      <c r="AP30" s="254"/>
      <c r="AQ30" s="254"/>
      <c r="AR30" s="254"/>
      <c r="AS30" s="254"/>
      <c r="AT30" s="254"/>
      <c r="AU30" s="254"/>
      <c r="AV30" s="254"/>
      <c r="AW30" s="254"/>
      <c r="AX30" s="254"/>
      <c r="AY30" s="254"/>
      <c r="AZ30" s="254"/>
      <c r="BA30" s="254"/>
      <c r="BB30" s="254"/>
      <c r="BC30" s="254"/>
      <c r="BD30" s="254"/>
      <c r="BE30" s="254"/>
      <c r="BF30" s="254"/>
      <c r="BG30" s="254"/>
      <c r="BH30" s="254"/>
      <c r="BI30" s="254"/>
      <c r="BJ30" s="254"/>
      <c r="BK30" s="254"/>
      <c r="BL30" s="254"/>
      <c r="BM30" s="254"/>
      <c r="BN30" s="254"/>
      <c r="BO30" s="254"/>
      <c r="BP30" s="254"/>
      <c r="BQ30" s="254"/>
      <c r="BR30" s="254"/>
      <c r="BS30" s="254"/>
      <c r="BT30" s="254"/>
      <c r="BU30" s="254"/>
      <c r="BV30" s="254"/>
      <c r="BW30" s="254"/>
      <c r="BX30" s="254"/>
      <c r="BY30" s="254"/>
      <c r="BZ30" s="254"/>
      <c r="CA30" s="254"/>
      <c r="CB30" s="254"/>
      <c r="CC30" s="254"/>
      <c r="CD30" s="254"/>
      <c r="CE30" s="254"/>
      <c r="CF30" s="254"/>
      <c r="CG30" s="254"/>
      <c r="CH30" s="254"/>
      <c r="CI30" s="254"/>
      <c r="CJ30" s="254"/>
      <c r="CK30" s="254"/>
      <c r="CL30" s="254"/>
      <c r="CM30" s="254"/>
      <c r="CN30" s="254"/>
      <c r="CO30" s="254"/>
      <c r="CP30" s="254"/>
      <c r="CQ30" s="254"/>
      <c r="CR30" s="59">
        <f t="shared" si="9"/>
        <v>0</v>
      </c>
      <c r="CS30" s="59">
        <f t="shared" si="10"/>
        <v>0</v>
      </c>
      <c r="CT30" s="59">
        <f t="shared" si="11"/>
        <v>0</v>
      </c>
      <c r="CU30" s="51"/>
      <c r="CV30" s="51"/>
      <c r="CW30" s="51"/>
      <c r="CX30" s="25" t="e">
        <f>#REF!*CR30</f>
        <v>#REF!</v>
      </c>
      <c r="CY30" s="25" t="e">
        <f>#REF!*CS30</f>
        <v>#REF!</v>
      </c>
      <c r="CZ30" s="25" t="e">
        <f>#REF!*CT30</f>
        <v>#REF!</v>
      </c>
      <c r="DA30" s="51"/>
      <c r="DB30" s="51"/>
      <c r="DC30" s="51"/>
      <c r="DD30" s="25" t="e">
        <f>#REF!*#REF!</f>
        <v>#REF!</v>
      </c>
      <c r="DE30" s="25" t="e">
        <f>#REF!*#REF!</f>
        <v>#REF!</v>
      </c>
      <c r="DF30" s="25" t="e">
        <f>#REF!*#REF!</f>
        <v>#REF!</v>
      </c>
    </row>
    <row r="31" spans="1:110" ht="36" hidden="1">
      <c r="A31" s="8" t="s">
        <v>345</v>
      </c>
      <c r="B31" s="87" t="s">
        <v>90</v>
      </c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54"/>
      <c r="N31" s="254"/>
      <c r="O31" s="254"/>
      <c r="P31" s="254"/>
      <c r="Q31" s="254"/>
      <c r="R31" s="254"/>
      <c r="S31" s="254"/>
      <c r="T31" s="254"/>
      <c r="U31" s="254"/>
      <c r="V31" s="254"/>
      <c r="W31" s="254"/>
      <c r="X31" s="254"/>
      <c r="Y31" s="254"/>
      <c r="Z31" s="254"/>
      <c r="AA31" s="254"/>
      <c r="AB31" s="254"/>
      <c r="AC31" s="254"/>
      <c r="AD31" s="254"/>
      <c r="AE31" s="254"/>
      <c r="AF31" s="254"/>
      <c r="AG31" s="254"/>
      <c r="AH31" s="254"/>
      <c r="AI31" s="254"/>
      <c r="AJ31" s="254"/>
      <c r="AK31" s="254"/>
      <c r="AL31" s="254"/>
      <c r="AM31" s="254"/>
      <c r="AN31" s="254"/>
      <c r="AO31" s="254"/>
      <c r="AP31" s="254"/>
      <c r="AQ31" s="254"/>
      <c r="AR31" s="254"/>
      <c r="AS31" s="254"/>
      <c r="AT31" s="254"/>
      <c r="AU31" s="254"/>
      <c r="AV31" s="254"/>
      <c r="AW31" s="254"/>
      <c r="AX31" s="254"/>
      <c r="AY31" s="254"/>
      <c r="AZ31" s="254"/>
      <c r="BA31" s="254"/>
      <c r="BB31" s="254"/>
      <c r="BC31" s="254"/>
      <c r="BD31" s="254"/>
      <c r="BE31" s="254"/>
      <c r="BF31" s="254"/>
      <c r="BG31" s="254"/>
      <c r="BH31" s="254"/>
      <c r="BI31" s="254"/>
      <c r="BJ31" s="254"/>
      <c r="BK31" s="254"/>
      <c r="BL31" s="254"/>
      <c r="BM31" s="254"/>
      <c r="BN31" s="254"/>
      <c r="BO31" s="254"/>
      <c r="BP31" s="254"/>
      <c r="BQ31" s="254"/>
      <c r="BR31" s="254"/>
      <c r="BS31" s="254"/>
      <c r="BT31" s="254"/>
      <c r="BU31" s="254"/>
      <c r="BV31" s="254"/>
      <c r="BW31" s="254"/>
      <c r="BX31" s="254"/>
      <c r="BY31" s="254"/>
      <c r="BZ31" s="254"/>
      <c r="CA31" s="254"/>
      <c r="CB31" s="254"/>
      <c r="CC31" s="254"/>
      <c r="CD31" s="254"/>
      <c r="CE31" s="254"/>
      <c r="CF31" s="254"/>
      <c r="CG31" s="254"/>
      <c r="CH31" s="254"/>
      <c r="CI31" s="254"/>
      <c r="CJ31" s="254"/>
      <c r="CK31" s="254"/>
      <c r="CL31" s="254"/>
      <c r="CM31" s="254"/>
      <c r="CN31" s="254"/>
      <c r="CO31" s="254"/>
      <c r="CP31" s="254"/>
      <c r="CQ31" s="254"/>
      <c r="CR31" s="59">
        <f t="shared" si="9"/>
        <v>0</v>
      </c>
      <c r="CS31" s="59">
        <f t="shared" si="10"/>
        <v>0</v>
      </c>
      <c r="CT31" s="59">
        <f t="shared" si="11"/>
        <v>0</v>
      </c>
      <c r="CU31" s="51"/>
      <c r="CV31" s="51"/>
      <c r="CW31" s="51"/>
      <c r="CX31" s="25" t="e">
        <f>#REF!*CR31</f>
        <v>#REF!</v>
      </c>
      <c r="CY31" s="25" t="e">
        <f>#REF!*CS31</f>
        <v>#REF!</v>
      </c>
      <c r="CZ31" s="25" t="e">
        <f>#REF!*CT31</f>
        <v>#REF!</v>
      </c>
      <c r="DA31" s="51"/>
      <c r="DB31" s="51"/>
      <c r="DC31" s="51"/>
      <c r="DD31" s="25" t="e">
        <f>#REF!*#REF!</f>
        <v>#REF!</v>
      </c>
      <c r="DE31" s="25" t="e">
        <f>#REF!*#REF!</f>
        <v>#REF!</v>
      </c>
      <c r="DF31" s="25" t="e">
        <f>#REF!*#REF!</f>
        <v>#REF!</v>
      </c>
    </row>
    <row r="32" spans="1:110" ht="36" hidden="1">
      <c r="A32" s="8" t="s">
        <v>222</v>
      </c>
      <c r="B32" s="87" t="s">
        <v>91</v>
      </c>
      <c r="C32" s="254"/>
      <c r="D32" s="254"/>
      <c r="E32" s="254"/>
      <c r="F32" s="254"/>
      <c r="G32" s="254"/>
      <c r="H32" s="254"/>
      <c r="I32" s="254"/>
      <c r="J32" s="254"/>
      <c r="K32" s="254"/>
      <c r="L32" s="254"/>
      <c r="M32" s="254"/>
      <c r="N32" s="254"/>
      <c r="O32" s="254"/>
      <c r="P32" s="254"/>
      <c r="Q32" s="254"/>
      <c r="R32" s="254"/>
      <c r="S32" s="254"/>
      <c r="T32" s="254"/>
      <c r="U32" s="254"/>
      <c r="V32" s="254"/>
      <c r="W32" s="254"/>
      <c r="X32" s="254"/>
      <c r="Y32" s="254"/>
      <c r="Z32" s="254"/>
      <c r="AA32" s="254"/>
      <c r="AB32" s="254"/>
      <c r="AC32" s="254"/>
      <c r="AD32" s="254"/>
      <c r="AE32" s="254"/>
      <c r="AF32" s="254"/>
      <c r="AG32" s="254"/>
      <c r="AH32" s="254"/>
      <c r="AI32" s="254"/>
      <c r="AJ32" s="254"/>
      <c r="AK32" s="254"/>
      <c r="AL32" s="254"/>
      <c r="AM32" s="254"/>
      <c r="AN32" s="254"/>
      <c r="AO32" s="254"/>
      <c r="AP32" s="254"/>
      <c r="AQ32" s="254"/>
      <c r="AR32" s="254"/>
      <c r="AS32" s="254"/>
      <c r="AT32" s="254"/>
      <c r="AU32" s="254"/>
      <c r="AV32" s="254"/>
      <c r="AW32" s="254"/>
      <c r="AX32" s="254"/>
      <c r="AY32" s="254"/>
      <c r="AZ32" s="254"/>
      <c r="BA32" s="254"/>
      <c r="BB32" s="254"/>
      <c r="BC32" s="254"/>
      <c r="BD32" s="254"/>
      <c r="BE32" s="254"/>
      <c r="BF32" s="254"/>
      <c r="BG32" s="254"/>
      <c r="BH32" s="254"/>
      <c r="BI32" s="254"/>
      <c r="BJ32" s="254"/>
      <c r="BK32" s="254"/>
      <c r="BL32" s="254"/>
      <c r="BM32" s="254"/>
      <c r="BN32" s="254"/>
      <c r="BO32" s="254"/>
      <c r="BP32" s="254"/>
      <c r="BQ32" s="254"/>
      <c r="BR32" s="254"/>
      <c r="BS32" s="254"/>
      <c r="BT32" s="254"/>
      <c r="BU32" s="254"/>
      <c r="BV32" s="254"/>
      <c r="BW32" s="254"/>
      <c r="BX32" s="254"/>
      <c r="BY32" s="254"/>
      <c r="BZ32" s="254"/>
      <c r="CA32" s="254"/>
      <c r="CB32" s="254"/>
      <c r="CC32" s="254"/>
      <c r="CD32" s="254"/>
      <c r="CE32" s="254"/>
      <c r="CF32" s="254"/>
      <c r="CG32" s="254"/>
      <c r="CH32" s="254"/>
      <c r="CI32" s="254"/>
      <c r="CJ32" s="254"/>
      <c r="CK32" s="254"/>
      <c r="CL32" s="254"/>
      <c r="CM32" s="254"/>
      <c r="CN32" s="254"/>
      <c r="CO32" s="254"/>
      <c r="CP32" s="254"/>
      <c r="CQ32" s="254"/>
      <c r="CR32" s="59">
        <f t="shared" si="9"/>
        <v>0</v>
      </c>
      <c r="CS32" s="59">
        <f t="shared" si="10"/>
        <v>0</v>
      </c>
      <c r="CT32" s="59">
        <f t="shared" si="11"/>
        <v>0</v>
      </c>
      <c r="CU32" s="51"/>
      <c r="CV32" s="51"/>
      <c r="CW32" s="51"/>
      <c r="CX32" s="25" t="e">
        <f>#REF!*CR32</f>
        <v>#REF!</v>
      </c>
      <c r="CY32" s="25" t="e">
        <f>#REF!*CS32</f>
        <v>#REF!</v>
      </c>
      <c r="CZ32" s="25" t="e">
        <f>#REF!*CT32</f>
        <v>#REF!</v>
      </c>
      <c r="DA32" s="51"/>
      <c r="DB32" s="51"/>
      <c r="DC32" s="51"/>
      <c r="DD32" s="25" t="e">
        <f>#REF!*#REF!</f>
        <v>#REF!</v>
      </c>
      <c r="DE32" s="25" t="e">
        <f>#REF!*#REF!</f>
        <v>#REF!</v>
      </c>
      <c r="DF32" s="25" t="e">
        <f>#REF!*#REF!</f>
        <v>#REF!</v>
      </c>
    </row>
    <row r="33" spans="1:110" ht="36" hidden="1">
      <c r="A33" s="26" t="s">
        <v>223</v>
      </c>
      <c r="B33" s="87" t="s">
        <v>92</v>
      </c>
      <c r="C33" s="254"/>
      <c r="D33" s="254"/>
      <c r="E33" s="254"/>
      <c r="F33" s="254"/>
      <c r="G33" s="254"/>
      <c r="H33" s="254"/>
      <c r="I33" s="254"/>
      <c r="J33" s="254"/>
      <c r="K33" s="254"/>
      <c r="L33" s="254"/>
      <c r="M33" s="254"/>
      <c r="N33" s="254"/>
      <c r="O33" s="254"/>
      <c r="P33" s="254"/>
      <c r="Q33" s="254"/>
      <c r="R33" s="254"/>
      <c r="S33" s="254"/>
      <c r="T33" s="254"/>
      <c r="U33" s="254"/>
      <c r="V33" s="254"/>
      <c r="W33" s="254"/>
      <c r="X33" s="254"/>
      <c r="Y33" s="254"/>
      <c r="Z33" s="254"/>
      <c r="AA33" s="254"/>
      <c r="AB33" s="254"/>
      <c r="AC33" s="254"/>
      <c r="AD33" s="254"/>
      <c r="AE33" s="254"/>
      <c r="AF33" s="254"/>
      <c r="AG33" s="254"/>
      <c r="AH33" s="254"/>
      <c r="AI33" s="254"/>
      <c r="AJ33" s="254"/>
      <c r="AK33" s="254"/>
      <c r="AL33" s="254"/>
      <c r="AM33" s="254"/>
      <c r="AN33" s="254"/>
      <c r="AO33" s="254"/>
      <c r="AP33" s="254"/>
      <c r="AQ33" s="254"/>
      <c r="AR33" s="254"/>
      <c r="AS33" s="254"/>
      <c r="AT33" s="254"/>
      <c r="AU33" s="254"/>
      <c r="AV33" s="254"/>
      <c r="AW33" s="254"/>
      <c r="AX33" s="254"/>
      <c r="AY33" s="254"/>
      <c r="AZ33" s="254"/>
      <c r="BA33" s="254"/>
      <c r="BB33" s="254"/>
      <c r="BC33" s="254"/>
      <c r="BD33" s="254"/>
      <c r="BE33" s="254"/>
      <c r="BF33" s="254"/>
      <c r="BG33" s="254"/>
      <c r="BH33" s="254"/>
      <c r="BI33" s="254"/>
      <c r="BJ33" s="254"/>
      <c r="BK33" s="254"/>
      <c r="BL33" s="254"/>
      <c r="BM33" s="254"/>
      <c r="BN33" s="254"/>
      <c r="BO33" s="254"/>
      <c r="BP33" s="254"/>
      <c r="BQ33" s="254"/>
      <c r="BR33" s="254"/>
      <c r="BS33" s="254"/>
      <c r="BT33" s="254"/>
      <c r="BU33" s="254"/>
      <c r="BV33" s="254"/>
      <c r="BW33" s="254"/>
      <c r="BX33" s="254"/>
      <c r="BY33" s="254"/>
      <c r="BZ33" s="254"/>
      <c r="CA33" s="254"/>
      <c r="CB33" s="254"/>
      <c r="CC33" s="254"/>
      <c r="CD33" s="254"/>
      <c r="CE33" s="254"/>
      <c r="CF33" s="254"/>
      <c r="CG33" s="254"/>
      <c r="CH33" s="254"/>
      <c r="CI33" s="254"/>
      <c r="CJ33" s="254"/>
      <c r="CK33" s="254"/>
      <c r="CL33" s="254"/>
      <c r="CM33" s="254"/>
      <c r="CN33" s="254"/>
      <c r="CO33" s="254"/>
      <c r="CP33" s="254"/>
      <c r="CQ33" s="254"/>
      <c r="CR33" s="59">
        <f t="shared" si="9"/>
        <v>0</v>
      </c>
      <c r="CS33" s="59">
        <f t="shared" si="10"/>
        <v>0</v>
      </c>
      <c r="CT33" s="59">
        <f t="shared" si="11"/>
        <v>0</v>
      </c>
      <c r="CU33" s="51"/>
      <c r="CV33" s="51"/>
      <c r="CW33" s="51"/>
      <c r="CX33" s="25" t="e">
        <f>#REF!*CR33</f>
        <v>#REF!</v>
      </c>
      <c r="CY33" s="25" t="e">
        <f>#REF!*CS33</f>
        <v>#REF!</v>
      </c>
      <c r="CZ33" s="25" t="e">
        <f>#REF!*CT33</f>
        <v>#REF!</v>
      </c>
      <c r="DA33" s="51"/>
      <c r="DB33" s="51"/>
      <c r="DC33" s="51"/>
      <c r="DD33" s="25" t="e">
        <f>#REF!*#REF!</f>
        <v>#REF!</v>
      </c>
      <c r="DE33" s="25" t="e">
        <f>#REF!*#REF!</f>
        <v>#REF!</v>
      </c>
      <c r="DF33" s="25" t="e">
        <f>#REF!*#REF!</f>
        <v>#REF!</v>
      </c>
    </row>
    <row r="34" spans="1:110" ht="36" hidden="1">
      <c r="A34" s="26" t="s">
        <v>224</v>
      </c>
      <c r="B34" s="87" t="s">
        <v>93</v>
      </c>
      <c r="C34" s="254"/>
      <c r="D34" s="254"/>
      <c r="E34" s="254"/>
      <c r="F34" s="254"/>
      <c r="G34" s="254"/>
      <c r="H34" s="254"/>
      <c r="I34" s="254"/>
      <c r="J34" s="254"/>
      <c r="K34" s="254"/>
      <c r="L34" s="254"/>
      <c r="M34" s="254"/>
      <c r="N34" s="254"/>
      <c r="O34" s="254"/>
      <c r="P34" s="254"/>
      <c r="Q34" s="254"/>
      <c r="R34" s="254"/>
      <c r="S34" s="254"/>
      <c r="T34" s="254"/>
      <c r="U34" s="254"/>
      <c r="V34" s="254"/>
      <c r="W34" s="254"/>
      <c r="X34" s="254"/>
      <c r="Y34" s="254"/>
      <c r="Z34" s="254"/>
      <c r="AA34" s="254"/>
      <c r="AB34" s="254"/>
      <c r="AC34" s="254"/>
      <c r="AD34" s="254"/>
      <c r="AE34" s="254"/>
      <c r="AF34" s="254"/>
      <c r="AG34" s="254"/>
      <c r="AH34" s="254"/>
      <c r="AI34" s="254"/>
      <c r="AJ34" s="254"/>
      <c r="AK34" s="254"/>
      <c r="AL34" s="254"/>
      <c r="AM34" s="254"/>
      <c r="AN34" s="254"/>
      <c r="AO34" s="254"/>
      <c r="AP34" s="254"/>
      <c r="AQ34" s="254"/>
      <c r="AR34" s="254"/>
      <c r="AS34" s="254"/>
      <c r="AT34" s="254"/>
      <c r="AU34" s="254"/>
      <c r="AV34" s="254"/>
      <c r="AW34" s="254"/>
      <c r="AX34" s="254"/>
      <c r="AY34" s="254"/>
      <c r="AZ34" s="254"/>
      <c r="BA34" s="254"/>
      <c r="BB34" s="254"/>
      <c r="BC34" s="254"/>
      <c r="BD34" s="254"/>
      <c r="BE34" s="254"/>
      <c r="BF34" s="254"/>
      <c r="BG34" s="254"/>
      <c r="BH34" s="254"/>
      <c r="BI34" s="254"/>
      <c r="BJ34" s="254"/>
      <c r="BK34" s="254"/>
      <c r="BL34" s="254"/>
      <c r="BM34" s="254"/>
      <c r="BN34" s="254"/>
      <c r="BO34" s="254"/>
      <c r="BP34" s="254"/>
      <c r="BQ34" s="254"/>
      <c r="BR34" s="254"/>
      <c r="BS34" s="254"/>
      <c r="BT34" s="254"/>
      <c r="BU34" s="254"/>
      <c r="BV34" s="254"/>
      <c r="BW34" s="254"/>
      <c r="BX34" s="254"/>
      <c r="BY34" s="254"/>
      <c r="BZ34" s="254"/>
      <c r="CA34" s="254"/>
      <c r="CB34" s="254"/>
      <c r="CC34" s="254"/>
      <c r="CD34" s="254"/>
      <c r="CE34" s="254"/>
      <c r="CF34" s="254"/>
      <c r="CG34" s="254"/>
      <c r="CH34" s="254"/>
      <c r="CI34" s="254"/>
      <c r="CJ34" s="254"/>
      <c r="CK34" s="254"/>
      <c r="CL34" s="254"/>
      <c r="CM34" s="254"/>
      <c r="CN34" s="254"/>
      <c r="CO34" s="254"/>
      <c r="CP34" s="254"/>
      <c r="CQ34" s="254"/>
      <c r="CR34" s="59">
        <f t="shared" si="9"/>
        <v>0</v>
      </c>
      <c r="CS34" s="59">
        <f t="shared" si="10"/>
        <v>0</v>
      </c>
      <c r="CT34" s="59">
        <f t="shared" si="11"/>
        <v>0</v>
      </c>
      <c r="CU34" s="51"/>
      <c r="CV34" s="51"/>
      <c r="CW34" s="51"/>
      <c r="CX34" s="25" t="e">
        <f>#REF!*CR34</f>
        <v>#REF!</v>
      </c>
      <c r="CY34" s="25" t="e">
        <f>#REF!*CS34</f>
        <v>#REF!</v>
      </c>
      <c r="CZ34" s="25" t="e">
        <f>#REF!*CT34</f>
        <v>#REF!</v>
      </c>
      <c r="DA34" s="51"/>
      <c r="DB34" s="51"/>
      <c r="DC34" s="51"/>
      <c r="DD34" s="25" t="e">
        <f>#REF!*#REF!</f>
        <v>#REF!</v>
      </c>
      <c r="DE34" s="25" t="e">
        <f>#REF!*#REF!</f>
        <v>#REF!</v>
      </c>
      <c r="DF34" s="25" t="e">
        <f>#REF!*#REF!</f>
        <v>#REF!</v>
      </c>
    </row>
    <row r="35" spans="1:110" ht="24">
      <c r="A35" s="26" t="s">
        <v>225</v>
      </c>
      <c r="B35" s="87" t="s">
        <v>94</v>
      </c>
      <c r="C35" s="254"/>
      <c r="D35" s="254"/>
      <c r="E35" s="254"/>
      <c r="F35" s="254"/>
      <c r="G35" s="254"/>
      <c r="H35" s="254"/>
      <c r="I35" s="254"/>
      <c r="J35" s="254"/>
      <c r="K35" s="254"/>
      <c r="L35" s="254"/>
      <c r="M35" s="254"/>
      <c r="N35" s="254"/>
      <c r="O35" s="254"/>
      <c r="P35" s="254"/>
      <c r="Q35" s="254"/>
      <c r="R35" s="254"/>
      <c r="S35" s="254"/>
      <c r="T35" s="254"/>
      <c r="U35" s="254"/>
      <c r="V35" s="254"/>
      <c r="W35" s="254"/>
      <c r="X35" s="254"/>
      <c r="Y35" s="254"/>
      <c r="Z35" s="254"/>
      <c r="AA35" s="254"/>
      <c r="AB35" s="254"/>
      <c r="AC35" s="254"/>
      <c r="AD35" s="254"/>
      <c r="AE35" s="254"/>
      <c r="AF35" s="254"/>
      <c r="AG35" s="254"/>
      <c r="AH35" s="254"/>
      <c r="AI35" s="254"/>
      <c r="AJ35" s="254"/>
      <c r="AK35" s="254"/>
      <c r="AL35" s="254"/>
      <c r="AM35" s="254"/>
      <c r="AN35" s="254"/>
      <c r="AO35" s="254"/>
      <c r="AP35" s="254"/>
      <c r="AQ35" s="254"/>
      <c r="AR35" s="254"/>
      <c r="AS35" s="254"/>
      <c r="AT35" s="254"/>
      <c r="AU35" s="254"/>
      <c r="AV35" s="254"/>
      <c r="AW35" s="254"/>
      <c r="AX35" s="254"/>
      <c r="AY35" s="254"/>
      <c r="AZ35" s="254"/>
      <c r="BA35" s="254"/>
      <c r="BB35" s="254"/>
      <c r="BC35" s="254"/>
      <c r="BD35" s="254"/>
      <c r="BE35" s="254"/>
      <c r="BF35" s="254"/>
      <c r="BG35" s="254"/>
      <c r="BH35" s="254"/>
      <c r="BI35" s="254"/>
      <c r="BJ35" s="254"/>
      <c r="BK35" s="254"/>
      <c r="BL35" s="254"/>
      <c r="BM35" s="254"/>
      <c r="BN35" s="254"/>
      <c r="BO35" s="254"/>
      <c r="BP35" s="254"/>
      <c r="BQ35" s="254"/>
      <c r="BR35" s="254"/>
      <c r="BS35" s="254"/>
      <c r="BT35" s="254"/>
      <c r="BU35" s="254"/>
      <c r="BV35" s="254"/>
      <c r="BW35" s="254"/>
      <c r="BX35" s="254"/>
      <c r="BY35" s="254"/>
      <c r="BZ35" s="254"/>
      <c r="CA35" s="254"/>
      <c r="CB35" s="254"/>
      <c r="CC35" s="254">
        <v>2</v>
      </c>
      <c r="CD35" s="254">
        <v>2</v>
      </c>
      <c r="CE35" s="254">
        <v>2</v>
      </c>
      <c r="CF35" s="254"/>
      <c r="CG35" s="254"/>
      <c r="CH35" s="254"/>
      <c r="CI35" s="254"/>
      <c r="CJ35" s="254"/>
      <c r="CK35" s="254"/>
      <c r="CL35" s="254"/>
      <c r="CM35" s="254"/>
      <c r="CN35" s="254"/>
      <c r="CO35" s="254"/>
      <c r="CP35" s="254"/>
      <c r="CQ35" s="254"/>
      <c r="CR35" s="59">
        <f t="shared" si="9"/>
        <v>2</v>
      </c>
      <c r="CS35" s="59">
        <f t="shared" si="10"/>
        <v>2</v>
      </c>
      <c r="CT35" s="59">
        <f t="shared" si="11"/>
        <v>2</v>
      </c>
      <c r="CU35" s="51"/>
      <c r="CV35" s="51"/>
      <c r="CW35" s="51"/>
      <c r="CX35" s="25" t="e">
        <f>#REF!*CR35</f>
        <v>#REF!</v>
      </c>
      <c r="CY35" s="25" t="e">
        <f>#REF!*CS35</f>
        <v>#REF!</v>
      </c>
      <c r="CZ35" s="25" t="e">
        <f>#REF!*CT35</f>
        <v>#REF!</v>
      </c>
      <c r="DA35" s="51"/>
      <c r="DB35" s="51"/>
      <c r="DC35" s="51"/>
      <c r="DD35" s="25" t="e">
        <f>#REF!*#REF!</f>
        <v>#REF!</v>
      </c>
      <c r="DE35" s="25" t="e">
        <f>#REF!*#REF!</f>
        <v>#REF!</v>
      </c>
      <c r="DF35" s="25" t="e">
        <f>#REF!*#REF!</f>
        <v>#REF!</v>
      </c>
    </row>
    <row r="36" spans="1:110" ht="36">
      <c r="A36" s="26" t="s">
        <v>346</v>
      </c>
      <c r="B36" s="87" t="s">
        <v>95</v>
      </c>
      <c r="C36" s="254"/>
      <c r="D36" s="254"/>
      <c r="E36" s="254"/>
      <c r="F36" s="254"/>
      <c r="G36" s="254"/>
      <c r="H36" s="254"/>
      <c r="I36" s="254"/>
      <c r="J36" s="254"/>
      <c r="K36" s="254"/>
      <c r="L36" s="254"/>
      <c r="M36" s="254"/>
      <c r="N36" s="254"/>
      <c r="O36" s="254"/>
      <c r="P36" s="254"/>
      <c r="Q36" s="254"/>
      <c r="R36" s="254"/>
      <c r="S36" s="254"/>
      <c r="T36" s="254"/>
      <c r="U36" s="254"/>
      <c r="V36" s="254"/>
      <c r="W36" s="254"/>
      <c r="X36" s="254"/>
      <c r="Y36" s="254"/>
      <c r="Z36" s="254"/>
      <c r="AA36" s="254"/>
      <c r="AB36" s="254"/>
      <c r="AC36" s="254"/>
      <c r="AD36" s="254">
        <v>9</v>
      </c>
      <c r="AE36" s="254">
        <v>9</v>
      </c>
      <c r="AF36" s="254">
        <v>9</v>
      </c>
      <c r="AG36" s="254"/>
      <c r="AH36" s="254"/>
      <c r="AI36" s="254"/>
      <c r="AJ36" s="254"/>
      <c r="AK36" s="254"/>
      <c r="AL36" s="254"/>
      <c r="AM36" s="254"/>
      <c r="AN36" s="254"/>
      <c r="AO36" s="254"/>
      <c r="AP36" s="254"/>
      <c r="AQ36" s="254"/>
      <c r="AR36" s="254"/>
      <c r="AS36" s="254"/>
      <c r="AT36" s="254"/>
      <c r="AU36" s="254"/>
      <c r="AV36" s="254"/>
      <c r="AW36" s="254"/>
      <c r="AX36" s="254"/>
      <c r="AY36" s="254"/>
      <c r="AZ36" s="254"/>
      <c r="BA36" s="254"/>
      <c r="BB36" s="254"/>
      <c r="BC36" s="254"/>
      <c r="BD36" s="254"/>
      <c r="BE36" s="254"/>
      <c r="BF36" s="254"/>
      <c r="BG36" s="254"/>
      <c r="BH36" s="254"/>
      <c r="BI36" s="254"/>
      <c r="BJ36" s="254"/>
      <c r="BK36" s="254"/>
      <c r="BL36" s="254"/>
      <c r="BM36" s="254"/>
      <c r="BN36" s="254"/>
      <c r="BO36" s="254"/>
      <c r="BP36" s="254"/>
      <c r="BQ36" s="254"/>
      <c r="BR36" s="254"/>
      <c r="BS36" s="254"/>
      <c r="BT36" s="254"/>
      <c r="BU36" s="254"/>
      <c r="BV36" s="254"/>
      <c r="BW36" s="254"/>
      <c r="BX36" s="254"/>
      <c r="BY36" s="254"/>
      <c r="BZ36" s="254"/>
      <c r="CA36" s="254"/>
      <c r="CB36" s="254"/>
      <c r="CC36" s="254">
        <v>13</v>
      </c>
      <c r="CD36" s="254">
        <v>13</v>
      </c>
      <c r="CE36" s="254">
        <v>13</v>
      </c>
      <c r="CF36" s="254"/>
      <c r="CG36" s="254"/>
      <c r="CH36" s="254"/>
      <c r="CI36" s="254"/>
      <c r="CJ36" s="254"/>
      <c r="CK36" s="254"/>
      <c r="CL36" s="254"/>
      <c r="CM36" s="254"/>
      <c r="CN36" s="254"/>
      <c r="CO36" s="254"/>
      <c r="CP36" s="254"/>
      <c r="CQ36" s="254"/>
      <c r="CR36" s="59">
        <f t="shared" si="9"/>
        <v>22</v>
      </c>
      <c r="CS36" s="59">
        <f t="shared" si="10"/>
        <v>22</v>
      </c>
      <c r="CT36" s="59">
        <f t="shared" si="11"/>
        <v>22</v>
      </c>
      <c r="CU36" s="51"/>
      <c r="CV36" s="51"/>
      <c r="CW36" s="51"/>
      <c r="CX36" s="25" t="e">
        <f>#REF!*CR36</f>
        <v>#REF!</v>
      </c>
      <c r="CY36" s="25" t="e">
        <f>#REF!*CS36</f>
        <v>#REF!</v>
      </c>
      <c r="CZ36" s="25" t="e">
        <f>#REF!*CT36</f>
        <v>#REF!</v>
      </c>
      <c r="DA36" s="51"/>
      <c r="DB36" s="51"/>
      <c r="DC36" s="51"/>
      <c r="DD36" s="25" t="e">
        <f>#REF!*#REF!</f>
        <v>#REF!</v>
      </c>
      <c r="DE36" s="25" t="e">
        <f>#REF!*#REF!</f>
        <v>#REF!</v>
      </c>
      <c r="DF36" s="25" t="e">
        <f>#REF!*#REF!</f>
        <v>#REF!</v>
      </c>
    </row>
    <row r="37" spans="1:110" ht="36">
      <c r="A37" s="26" t="s">
        <v>226</v>
      </c>
      <c r="B37" s="87" t="s">
        <v>96</v>
      </c>
      <c r="C37" s="254"/>
      <c r="D37" s="254"/>
      <c r="E37" s="254"/>
      <c r="F37" s="254"/>
      <c r="G37" s="254"/>
      <c r="H37" s="254"/>
      <c r="I37" s="254"/>
      <c r="J37" s="254"/>
      <c r="K37" s="254"/>
      <c r="L37" s="254"/>
      <c r="M37" s="254"/>
      <c r="N37" s="254"/>
      <c r="O37" s="254"/>
      <c r="P37" s="254"/>
      <c r="Q37" s="254"/>
      <c r="R37" s="254"/>
      <c r="S37" s="254"/>
      <c r="T37" s="254"/>
      <c r="U37" s="254"/>
      <c r="V37" s="254"/>
      <c r="W37" s="254"/>
      <c r="X37" s="254"/>
      <c r="Y37" s="254"/>
      <c r="Z37" s="254"/>
      <c r="AA37" s="254"/>
      <c r="AB37" s="254"/>
      <c r="AC37" s="254"/>
      <c r="AD37" s="254">
        <v>18</v>
      </c>
      <c r="AE37" s="254">
        <v>18</v>
      </c>
      <c r="AF37" s="254">
        <v>18</v>
      </c>
      <c r="AG37" s="254"/>
      <c r="AH37" s="254"/>
      <c r="AI37" s="254"/>
      <c r="AJ37" s="254"/>
      <c r="AK37" s="254"/>
      <c r="AL37" s="254"/>
      <c r="AM37" s="254"/>
      <c r="AN37" s="254"/>
      <c r="AO37" s="254"/>
      <c r="AP37" s="254"/>
      <c r="AQ37" s="254"/>
      <c r="AR37" s="254"/>
      <c r="AS37" s="254"/>
      <c r="AT37" s="254"/>
      <c r="AU37" s="254"/>
      <c r="AV37" s="254"/>
      <c r="AW37" s="254"/>
      <c r="AX37" s="254"/>
      <c r="AY37" s="254"/>
      <c r="AZ37" s="254"/>
      <c r="BA37" s="254"/>
      <c r="BB37" s="254"/>
      <c r="BC37" s="254"/>
      <c r="BD37" s="254"/>
      <c r="BE37" s="254"/>
      <c r="BF37" s="254"/>
      <c r="BG37" s="254"/>
      <c r="BH37" s="254"/>
      <c r="BI37" s="254"/>
      <c r="BJ37" s="254"/>
      <c r="BK37" s="254"/>
      <c r="BL37" s="254"/>
      <c r="BM37" s="254"/>
      <c r="BN37" s="254"/>
      <c r="BO37" s="254"/>
      <c r="BP37" s="254"/>
      <c r="BQ37" s="254"/>
      <c r="BR37" s="254"/>
      <c r="BS37" s="254"/>
      <c r="BT37" s="254"/>
      <c r="BU37" s="254"/>
      <c r="BV37" s="254"/>
      <c r="BW37" s="254"/>
      <c r="BX37" s="254"/>
      <c r="BY37" s="254"/>
      <c r="BZ37" s="254"/>
      <c r="CA37" s="254"/>
      <c r="CB37" s="254"/>
      <c r="CC37" s="254">
        <v>55</v>
      </c>
      <c r="CD37" s="254">
        <v>55</v>
      </c>
      <c r="CE37" s="254">
        <v>55</v>
      </c>
      <c r="CF37" s="254"/>
      <c r="CG37" s="254"/>
      <c r="CH37" s="254"/>
      <c r="CI37" s="254"/>
      <c r="CJ37" s="254"/>
      <c r="CK37" s="254"/>
      <c r="CL37" s="254"/>
      <c r="CM37" s="254"/>
      <c r="CN37" s="254"/>
      <c r="CO37" s="254"/>
      <c r="CP37" s="254"/>
      <c r="CQ37" s="254"/>
      <c r="CR37" s="59">
        <f t="shared" si="9"/>
        <v>73</v>
      </c>
      <c r="CS37" s="59">
        <f t="shared" si="10"/>
        <v>73</v>
      </c>
      <c r="CT37" s="59">
        <f t="shared" si="11"/>
        <v>73</v>
      </c>
      <c r="CU37" s="51"/>
      <c r="CV37" s="51"/>
      <c r="CW37" s="51"/>
      <c r="CX37" s="25" t="e">
        <f>#REF!*CR37</f>
        <v>#REF!</v>
      </c>
      <c r="CY37" s="25" t="e">
        <f>#REF!*CS37</f>
        <v>#REF!</v>
      </c>
      <c r="CZ37" s="25" t="e">
        <f>#REF!*CT37</f>
        <v>#REF!</v>
      </c>
      <c r="DA37" s="51"/>
      <c r="DB37" s="51"/>
      <c r="DC37" s="51"/>
      <c r="DD37" s="25" t="e">
        <f>#REF!*#REF!</f>
        <v>#REF!</v>
      </c>
      <c r="DE37" s="25" t="e">
        <f>#REF!*#REF!</f>
        <v>#REF!</v>
      </c>
      <c r="DF37" s="25" t="e">
        <f>#REF!*#REF!</f>
        <v>#REF!</v>
      </c>
    </row>
    <row r="38" spans="1:110" s="71" customFormat="1" ht="41.25" customHeight="1">
      <c r="A38" s="97" t="s">
        <v>234</v>
      </c>
      <c r="B38" s="263"/>
    </row>
    <row r="39" spans="1:110">
      <c r="A39" s="259" t="s">
        <v>130</v>
      </c>
      <c r="B39" s="34"/>
      <c r="C39" s="57">
        <f t="shared" ref="C39:BN39" si="12">SUM(C40:C47)</f>
        <v>233</v>
      </c>
      <c r="D39" s="57">
        <f t="shared" si="12"/>
        <v>233</v>
      </c>
      <c r="E39" s="57">
        <f t="shared" si="12"/>
        <v>233</v>
      </c>
      <c r="F39" s="57">
        <f t="shared" si="12"/>
        <v>464</v>
      </c>
      <c r="G39" s="57">
        <f t="shared" si="12"/>
        <v>464</v>
      </c>
      <c r="H39" s="57">
        <f t="shared" si="12"/>
        <v>464</v>
      </c>
      <c r="I39" s="57">
        <f t="shared" si="12"/>
        <v>259</v>
      </c>
      <c r="J39" s="57">
        <f t="shared" si="12"/>
        <v>259</v>
      </c>
      <c r="K39" s="57">
        <f t="shared" si="12"/>
        <v>259</v>
      </c>
      <c r="L39" s="57">
        <f t="shared" si="12"/>
        <v>285</v>
      </c>
      <c r="M39" s="57">
        <f t="shared" si="12"/>
        <v>285</v>
      </c>
      <c r="N39" s="57">
        <f t="shared" si="12"/>
        <v>285</v>
      </c>
      <c r="O39" s="57">
        <f t="shared" si="12"/>
        <v>429</v>
      </c>
      <c r="P39" s="57">
        <f t="shared" si="12"/>
        <v>429</v>
      </c>
      <c r="Q39" s="57">
        <f t="shared" si="12"/>
        <v>429</v>
      </c>
      <c r="R39" s="57">
        <f t="shared" si="12"/>
        <v>347</v>
      </c>
      <c r="S39" s="57">
        <f t="shared" si="12"/>
        <v>347</v>
      </c>
      <c r="T39" s="57">
        <f t="shared" si="12"/>
        <v>347</v>
      </c>
      <c r="U39" s="57">
        <f t="shared" si="12"/>
        <v>267</v>
      </c>
      <c r="V39" s="57">
        <f t="shared" si="12"/>
        <v>267</v>
      </c>
      <c r="W39" s="57">
        <f t="shared" si="12"/>
        <v>267</v>
      </c>
      <c r="X39" s="57">
        <f t="shared" si="12"/>
        <v>333</v>
      </c>
      <c r="Y39" s="57">
        <f t="shared" si="12"/>
        <v>333</v>
      </c>
      <c r="Z39" s="57">
        <f t="shared" si="12"/>
        <v>333</v>
      </c>
      <c r="AA39" s="57">
        <f t="shared" si="12"/>
        <v>387</v>
      </c>
      <c r="AB39" s="57">
        <f t="shared" si="12"/>
        <v>387</v>
      </c>
      <c r="AC39" s="57">
        <f t="shared" si="12"/>
        <v>387</v>
      </c>
      <c r="AD39" s="57">
        <f t="shared" si="12"/>
        <v>321</v>
      </c>
      <c r="AE39" s="57">
        <f t="shared" si="12"/>
        <v>321</v>
      </c>
      <c r="AF39" s="57">
        <f t="shared" si="12"/>
        <v>321</v>
      </c>
      <c r="AG39" s="57">
        <f t="shared" si="12"/>
        <v>363</v>
      </c>
      <c r="AH39" s="57">
        <f t="shared" si="12"/>
        <v>363</v>
      </c>
      <c r="AI39" s="57">
        <f t="shared" si="12"/>
        <v>363</v>
      </c>
      <c r="AJ39" s="57">
        <f t="shared" si="12"/>
        <v>0</v>
      </c>
      <c r="AK39" s="57">
        <f t="shared" si="12"/>
        <v>0</v>
      </c>
      <c r="AL39" s="57">
        <f t="shared" si="12"/>
        <v>0</v>
      </c>
      <c r="AM39" s="57">
        <f t="shared" si="12"/>
        <v>358</v>
      </c>
      <c r="AN39" s="57">
        <f t="shared" si="12"/>
        <v>358</v>
      </c>
      <c r="AO39" s="57">
        <f t="shared" si="12"/>
        <v>358</v>
      </c>
      <c r="AP39" s="57">
        <f t="shared" si="12"/>
        <v>411</v>
      </c>
      <c r="AQ39" s="57">
        <f t="shared" si="12"/>
        <v>411</v>
      </c>
      <c r="AR39" s="57">
        <f t="shared" si="12"/>
        <v>411</v>
      </c>
      <c r="AS39" s="57">
        <f t="shared" si="12"/>
        <v>383</v>
      </c>
      <c r="AT39" s="57">
        <f t="shared" si="12"/>
        <v>383</v>
      </c>
      <c r="AU39" s="57">
        <f t="shared" si="12"/>
        <v>383</v>
      </c>
      <c r="AV39" s="57">
        <f t="shared" si="12"/>
        <v>469</v>
      </c>
      <c r="AW39" s="57">
        <f t="shared" si="12"/>
        <v>469</v>
      </c>
      <c r="AX39" s="57">
        <f t="shared" si="12"/>
        <v>469</v>
      </c>
      <c r="AY39" s="57">
        <f t="shared" si="12"/>
        <v>433</v>
      </c>
      <c r="AZ39" s="57">
        <f t="shared" si="12"/>
        <v>433</v>
      </c>
      <c r="BA39" s="57">
        <f t="shared" si="12"/>
        <v>433</v>
      </c>
      <c r="BB39" s="57">
        <f t="shared" si="12"/>
        <v>298</v>
      </c>
      <c r="BC39" s="57">
        <f t="shared" si="12"/>
        <v>298</v>
      </c>
      <c r="BD39" s="57">
        <f t="shared" si="12"/>
        <v>298</v>
      </c>
      <c r="BE39" s="57">
        <f t="shared" si="12"/>
        <v>207</v>
      </c>
      <c r="BF39" s="57">
        <f t="shared" si="12"/>
        <v>207</v>
      </c>
      <c r="BG39" s="57">
        <f t="shared" si="12"/>
        <v>207</v>
      </c>
      <c r="BH39" s="57">
        <f t="shared" si="12"/>
        <v>350</v>
      </c>
      <c r="BI39" s="57">
        <f t="shared" si="12"/>
        <v>350</v>
      </c>
      <c r="BJ39" s="57">
        <f t="shared" si="12"/>
        <v>350</v>
      </c>
      <c r="BK39" s="57">
        <f t="shared" si="12"/>
        <v>652</v>
      </c>
      <c r="BL39" s="57">
        <f t="shared" si="12"/>
        <v>652</v>
      </c>
      <c r="BM39" s="57">
        <f t="shared" si="12"/>
        <v>652</v>
      </c>
      <c r="BN39" s="57">
        <f t="shared" si="12"/>
        <v>498</v>
      </c>
      <c r="BO39" s="57">
        <f t="shared" ref="BO39:CZ39" si="13">SUM(BO40:BO47)</f>
        <v>498</v>
      </c>
      <c r="BP39" s="57">
        <f t="shared" si="13"/>
        <v>498</v>
      </c>
      <c r="BQ39" s="57">
        <f t="shared" si="13"/>
        <v>304</v>
      </c>
      <c r="BR39" s="57">
        <f t="shared" si="13"/>
        <v>304</v>
      </c>
      <c r="BS39" s="57">
        <f t="shared" si="13"/>
        <v>304</v>
      </c>
      <c r="BT39" s="57">
        <f t="shared" si="13"/>
        <v>198</v>
      </c>
      <c r="BU39" s="57">
        <f t="shared" si="13"/>
        <v>198</v>
      </c>
      <c r="BV39" s="57">
        <f t="shared" si="13"/>
        <v>198</v>
      </c>
      <c r="BW39" s="57">
        <f t="shared" si="13"/>
        <v>525</v>
      </c>
      <c r="BX39" s="57">
        <f t="shared" si="13"/>
        <v>525</v>
      </c>
      <c r="BY39" s="57">
        <f t="shared" si="13"/>
        <v>525</v>
      </c>
      <c r="BZ39" s="57">
        <f t="shared" si="13"/>
        <v>297</v>
      </c>
      <c r="CA39" s="57">
        <f t="shared" si="13"/>
        <v>297</v>
      </c>
      <c r="CB39" s="57">
        <f t="shared" si="13"/>
        <v>297</v>
      </c>
      <c r="CC39" s="57">
        <f t="shared" si="13"/>
        <v>614</v>
      </c>
      <c r="CD39" s="57">
        <f t="shared" si="13"/>
        <v>614</v>
      </c>
      <c r="CE39" s="57">
        <f t="shared" si="13"/>
        <v>614</v>
      </c>
      <c r="CF39" s="57">
        <f t="shared" si="13"/>
        <v>595</v>
      </c>
      <c r="CG39" s="57">
        <f t="shared" si="13"/>
        <v>595</v>
      </c>
      <c r="CH39" s="57">
        <f t="shared" si="13"/>
        <v>595</v>
      </c>
      <c r="CI39" s="57">
        <f t="shared" si="13"/>
        <v>466</v>
      </c>
      <c r="CJ39" s="57">
        <f t="shared" si="13"/>
        <v>466</v>
      </c>
      <c r="CK39" s="57">
        <f t="shared" si="13"/>
        <v>466</v>
      </c>
      <c r="CL39" s="57">
        <f t="shared" si="13"/>
        <v>589</v>
      </c>
      <c r="CM39" s="57">
        <f t="shared" si="13"/>
        <v>589</v>
      </c>
      <c r="CN39" s="57">
        <f t="shared" si="13"/>
        <v>589</v>
      </c>
      <c r="CO39" s="57">
        <f t="shared" si="13"/>
        <v>0</v>
      </c>
      <c r="CP39" s="57">
        <f t="shared" si="13"/>
        <v>0</v>
      </c>
      <c r="CQ39" s="57">
        <f t="shared" si="13"/>
        <v>0</v>
      </c>
      <c r="CR39" s="57">
        <f t="shared" si="13"/>
        <v>11335</v>
      </c>
      <c r="CS39" s="57">
        <f t="shared" si="13"/>
        <v>11335</v>
      </c>
      <c r="CT39" s="57">
        <f t="shared" si="13"/>
        <v>11335</v>
      </c>
      <c r="CU39" s="57" t="e">
        <f t="shared" si="13"/>
        <v>#REF!</v>
      </c>
      <c r="CV39" s="57" t="e">
        <f t="shared" si="13"/>
        <v>#REF!</v>
      </c>
      <c r="CW39" s="57" t="e">
        <f t="shared" si="13"/>
        <v>#REF!</v>
      </c>
      <c r="CX39" s="57" t="e">
        <f t="shared" si="13"/>
        <v>#REF!</v>
      </c>
      <c r="CY39" s="57" t="e">
        <f t="shared" si="13"/>
        <v>#REF!</v>
      </c>
      <c r="CZ39" s="57" t="e">
        <f t="shared" si="13"/>
        <v>#REF!</v>
      </c>
      <c r="DA39" s="98" t="s">
        <v>216</v>
      </c>
      <c r="DB39" s="98" t="s">
        <v>216</v>
      </c>
      <c r="DC39" s="98" t="s">
        <v>216</v>
      </c>
      <c r="DD39" s="98" t="s">
        <v>216</v>
      </c>
      <c r="DE39" s="98" t="s">
        <v>216</v>
      </c>
      <c r="DF39" s="98" t="s">
        <v>216</v>
      </c>
    </row>
    <row r="40" spans="1:110">
      <c r="A40" s="8" t="s">
        <v>146</v>
      </c>
      <c r="B40" s="87" t="s">
        <v>149</v>
      </c>
      <c r="C40" s="254">
        <v>231</v>
      </c>
      <c r="D40" s="254">
        <v>231</v>
      </c>
      <c r="E40" s="254">
        <v>231</v>
      </c>
      <c r="F40" s="254">
        <v>461</v>
      </c>
      <c r="G40" s="254">
        <v>461</v>
      </c>
      <c r="H40" s="254">
        <v>461</v>
      </c>
      <c r="I40" s="254">
        <v>259</v>
      </c>
      <c r="J40" s="254">
        <v>259</v>
      </c>
      <c r="K40" s="254">
        <v>259</v>
      </c>
      <c r="L40" s="254">
        <v>273</v>
      </c>
      <c r="M40" s="254">
        <v>273</v>
      </c>
      <c r="N40" s="254">
        <v>273</v>
      </c>
      <c r="O40" s="254">
        <v>426</v>
      </c>
      <c r="P40" s="254">
        <v>426</v>
      </c>
      <c r="Q40" s="254">
        <v>426</v>
      </c>
      <c r="R40" s="254">
        <v>347</v>
      </c>
      <c r="S40" s="254">
        <v>347</v>
      </c>
      <c r="T40" s="254">
        <v>347</v>
      </c>
      <c r="U40" s="254">
        <v>266</v>
      </c>
      <c r="V40" s="254">
        <v>266</v>
      </c>
      <c r="W40" s="254">
        <v>266</v>
      </c>
      <c r="X40" s="254">
        <v>331</v>
      </c>
      <c r="Y40" s="254">
        <v>331</v>
      </c>
      <c r="Z40" s="254">
        <v>331</v>
      </c>
      <c r="AA40" s="254">
        <v>384</v>
      </c>
      <c r="AB40" s="254">
        <v>384</v>
      </c>
      <c r="AC40" s="254">
        <v>384</v>
      </c>
      <c r="AD40" s="254">
        <v>321</v>
      </c>
      <c r="AE40" s="254">
        <v>321</v>
      </c>
      <c r="AF40" s="254">
        <v>321</v>
      </c>
      <c r="AG40" s="254">
        <v>363</v>
      </c>
      <c r="AH40" s="254">
        <v>363</v>
      </c>
      <c r="AI40" s="254">
        <v>363</v>
      </c>
      <c r="AJ40" s="254"/>
      <c r="AK40" s="254"/>
      <c r="AL40" s="254"/>
      <c r="AM40" s="254">
        <v>333</v>
      </c>
      <c r="AN40" s="254">
        <v>333</v>
      </c>
      <c r="AO40" s="254">
        <v>333</v>
      </c>
      <c r="AP40" s="254">
        <v>402</v>
      </c>
      <c r="AQ40" s="254">
        <v>402</v>
      </c>
      <c r="AR40" s="254">
        <v>402</v>
      </c>
      <c r="AS40" s="254">
        <v>373</v>
      </c>
      <c r="AT40" s="254">
        <v>373</v>
      </c>
      <c r="AU40" s="254">
        <v>373</v>
      </c>
      <c r="AV40" s="254">
        <v>433</v>
      </c>
      <c r="AW40" s="254">
        <v>433</v>
      </c>
      <c r="AX40" s="254">
        <v>433</v>
      </c>
      <c r="AY40" s="254">
        <v>431</v>
      </c>
      <c r="AZ40" s="254">
        <v>431</v>
      </c>
      <c r="BA40" s="254">
        <v>431</v>
      </c>
      <c r="BB40" s="254">
        <v>295</v>
      </c>
      <c r="BC40" s="254">
        <v>295</v>
      </c>
      <c r="BD40" s="254">
        <v>295</v>
      </c>
      <c r="BE40" s="254">
        <v>164</v>
      </c>
      <c r="BF40" s="254">
        <v>164</v>
      </c>
      <c r="BG40" s="254">
        <v>164</v>
      </c>
      <c r="BH40" s="254">
        <v>338</v>
      </c>
      <c r="BI40" s="254">
        <v>338</v>
      </c>
      <c r="BJ40" s="254">
        <v>338</v>
      </c>
      <c r="BK40" s="254">
        <v>650</v>
      </c>
      <c r="BL40" s="254">
        <v>650</v>
      </c>
      <c r="BM40" s="254">
        <v>650</v>
      </c>
      <c r="BN40" s="254">
        <v>466</v>
      </c>
      <c r="BO40" s="254">
        <v>466</v>
      </c>
      <c r="BP40" s="254">
        <v>466</v>
      </c>
      <c r="BQ40" s="254">
        <v>295</v>
      </c>
      <c r="BR40" s="254">
        <v>295</v>
      </c>
      <c r="BS40" s="254">
        <v>295</v>
      </c>
      <c r="BT40" s="254">
        <v>181</v>
      </c>
      <c r="BU40" s="254">
        <v>181</v>
      </c>
      <c r="BV40" s="254">
        <v>181</v>
      </c>
      <c r="BW40" s="254">
        <v>522</v>
      </c>
      <c r="BX40" s="254">
        <v>522</v>
      </c>
      <c r="BY40" s="254">
        <v>522</v>
      </c>
      <c r="BZ40" s="254">
        <v>289</v>
      </c>
      <c r="CA40" s="254">
        <v>289</v>
      </c>
      <c r="CB40" s="254">
        <v>289</v>
      </c>
      <c r="CC40" s="254">
        <v>614</v>
      </c>
      <c r="CD40" s="254">
        <v>614</v>
      </c>
      <c r="CE40" s="254">
        <v>614</v>
      </c>
      <c r="CF40" s="254">
        <v>563</v>
      </c>
      <c r="CG40" s="254">
        <v>563</v>
      </c>
      <c r="CH40" s="254">
        <v>563</v>
      </c>
      <c r="CI40" s="254">
        <v>466</v>
      </c>
      <c r="CJ40" s="254">
        <v>466</v>
      </c>
      <c r="CK40" s="254">
        <v>466</v>
      </c>
      <c r="CL40" s="254">
        <v>589</v>
      </c>
      <c r="CM40" s="254">
        <v>589</v>
      </c>
      <c r="CN40" s="254">
        <v>589</v>
      </c>
      <c r="CO40" s="254"/>
      <c r="CP40" s="254"/>
      <c r="CQ40" s="254"/>
      <c r="CR40" s="59">
        <f t="shared" ref="CR40:CT47" si="14">C40+F40+I40+L40+O40+R40+U40+X40+AA40+AD40+AG40+AJ40+AM40+AP40+AS40+AV40+AY40+BB40+BE40+BH40+BK40+BN40+BQ40+BT40+BW40+BZ40+CC40+CF40+CI40+CL40+CO40</f>
        <v>11066</v>
      </c>
      <c r="CS40" s="59">
        <f t="shared" si="14"/>
        <v>11066</v>
      </c>
      <c r="CT40" s="59">
        <f t="shared" si="14"/>
        <v>11066</v>
      </c>
      <c r="CU40" s="25" t="e">
        <f>#REF!*CR40</f>
        <v>#REF!</v>
      </c>
      <c r="CV40" s="25" t="e">
        <f>#REF!*CS40</f>
        <v>#REF!</v>
      </c>
      <c r="CW40" s="25" t="e">
        <f>#REF!*CT40</f>
        <v>#REF!</v>
      </c>
      <c r="CX40" s="25" t="e">
        <f>#REF!*CR40</f>
        <v>#REF!</v>
      </c>
      <c r="CY40" s="25" t="e">
        <f>#REF!*CS40</f>
        <v>#REF!</v>
      </c>
      <c r="CZ40" s="25" t="e">
        <f>#REF!*CT40</f>
        <v>#REF!</v>
      </c>
      <c r="DA40" s="25" t="e">
        <f>#REF!*#REF!</f>
        <v>#REF!</v>
      </c>
      <c r="DB40" s="25" t="e">
        <f>#REF!*#REF!</f>
        <v>#REF!</v>
      </c>
      <c r="DC40" s="25" t="e">
        <f>#REF!*#REF!</f>
        <v>#REF!</v>
      </c>
      <c r="DD40" s="25" t="e">
        <f>#REF!*#REF!</f>
        <v>#REF!</v>
      </c>
      <c r="DE40" s="25" t="e">
        <f>#REF!*#REF!</f>
        <v>#REF!</v>
      </c>
      <c r="DF40" s="25" t="e">
        <f>#REF!*#REF!</f>
        <v>#REF!</v>
      </c>
    </row>
    <row r="41" spans="1:110" ht="72" hidden="1">
      <c r="A41" s="21" t="s">
        <v>147</v>
      </c>
      <c r="B41" s="87"/>
      <c r="C41" s="254"/>
      <c r="D41" s="254"/>
      <c r="E41" s="254"/>
      <c r="F41" s="254"/>
      <c r="G41" s="254"/>
      <c r="H41" s="254"/>
      <c r="I41" s="254"/>
      <c r="J41" s="254"/>
      <c r="K41" s="254"/>
      <c r="L41" s="254"/>
      <c r="M41" s="254"/>
      <c r="N41" s="254"/>
      <c r="O41" s="254"/>
      <c r="P41" s="254"/>
      <c r="Q41" s="254"/>
      <c r="R41" s="254"/>
      <c r="S41" s="254"/>
      <c r="T41" s="254"/>
      <c r="U41" s="254"/>
      <c r="V41" s="254"/>
      <c r="W41" s="254"/>
      <c r="X41" s="254"/>
      <c r="Y41" s="254"/>
      <c r="Z41" s="254"/>
      <c r="AA41" s="254"/>
      <c r="AB41" s="254"/>
      <c r="AC41" s="254"/>
      <c r="AD41" s="254"/>
      <c r="AE41" s="254"/>
      <c r="AF41" s="254"/>
      <c r="AG41" s="254"/>
      <c r="AH41" s="254"/>
      <c r="AI41" s="254"/>
      <c r="AJ41" s="254"/>
      <c r="AK41" s="254"/>
      <c r="AL41" s="254"/>
      <c r="AM41" s="254"/>
      <c r="AN41" s="254"/>
      <c r="AO41" s="254"/>
      <c r="AP41" s="254"/>
      <c r="AQ41" s="254"/>
      <c r="AR41" s="254"/>
      <c r="AS41" s="254"/>
      <c r="AT41" s="254"/>
      <c r="AU41" s="254"/>
      <c r="AV41" s="254"/>
      <c r="AW41" s="254"/>
      <c r="AX41" s="254"/>
      <c r="AY41" s="254"/>
      <c r="AZ41" s="254"/>
      <c r="BA41" s="254"/>
      <c r="BB41" s="254"/>
      <c r="BC41" s="254"/>
      <c r="BD41" s="254"/>
      <c r="BE41" s="254"/>
      <c r="BF41" s="254"/>
      <c r="BG41" s="254"/>
      <c r="BH41" s="254"/>
      <c r="BI41" s="254"/>
      <c r="BJ41" s="254"/>
      <c r="BK41" s="254"/>
      <c r="BL41" s="254"/>
      <c r="BM41" s="254"/>
      <c r="BN41" s="254"/>
      <c r="BO41" s="254"/>
      <c r="BP41" s="254"/>
      <c r="BQ41" s="254"/>
      <c r="BR41" s="254"/>
      <c r="BS41" s="254"/>
      <c r="BT41" s="254"/>
      <c r="BU41" s="254"/>
      <c r="BV41" s="254"/>
      <c r="BW41" s="254"/>
      <c r="BX41" s="254"/>
      <c r="BY41" s="254"/>
      <c r="BZ41" s="254"/>
      <c r="CA41" s="254"/>
      <c r="CB41" s="254"/>
      <c r="CC41" s="254"/>
      <c r="CD41" s="254"/>
      <c r="CE41" s="254"/>
      <c r="CF41" s="254"/>
      <c r="CG41" s="254"/>
      <c r="CH41" s="254"/>
      <c r="CI41" s="254"/>
      <c r="CJ41" s="254"/>
      <c r="CK41" s="254"/>
      <c r="CL41" s="254"/>
      <c r="CM41" s="254"/>
      <c r="CN41" s="254"/>
      <c r="CO41" s="254"/>
      <c r="CP41" s="254"/>
      <c r="CQ41" s="254"/>
      <c r="CR41" s="59">
        <f t="shared" si="14"/>
        <v>0</v>
      </c>
      <c r="CS41" s="59">
        <f t="shared" si="14"/>
        <v>0</v>
      </c>
      <c r="CT41" s="59">
        <f t="shared" si="14"/>
        <v>0</v>
      </c>
      <c r="CU41" s="25" t="e">
        <f>#REF!*CR41</f>
        <v>#REF!</v>
      </c>
      <c r="CV41" s="25" t="e">
        <f>#REF!*CS41</f>
        <v>#REF!</v>
      </c>
      <c r="CW41" s="25" t="e">
        <f>#REF!*CT41</f>
        <v>#REF!</v>
      </c>
      <c r="CX41" s="25" t="e">
        <f>#REF!*CR41</f>
        <v>#REF!</v>
      </c>
      <c r="CY41" s="25" t="e">
        <f>#REF!*CS41</f>
        <v>#REF!</v>
      </c>
      <c r="CZ41" s="25" t="e">
        <f>#REF!*CT41</f>
        <v>#REF!</v>
      </c>
      <c r="DA41" s="25" t="e">
        <f>#REF!*#REF!</f>
        <v>#REF!</v>
      </c>
      <c r="DB41" s="25" t="e">
        <f>#REF!*#REF!</f>
        <v>#REF!</v>
      </c>
      <c r="DC41" s="25" t="e">
        <f>#REF!*#REF!</f>
        <v>#REF!</v>
      </c>
      <c r="DD41" s="25" t="e">
        <f>#REF!*#REF!</f>
        <v>#REF!</v>
      </c>
      <c r="DE41" s="25" t="e">
        <f>#REF!*#REF!</f>
        <v>#REF!</v>
      </c>
      <c r="DF41" s="25" t="e">
        <f>#REF!*#REF!</f>
        <v>#REF!</v>
      </c>
    </row>
    <row r="42" spans="1:110" ht="36" customHeight="1">
      <c r="A42" s="8" t="s">
        <v>157</v>
      </c>
      <c r="B42" s="87" t="s">
        <v>450</v>
      </c>
      <c r="C42" s="254"/>
      <c r="D42" s="254"/>
      <c r="E42" s="254"/>
      <c r="F42" s="254"/>
      <c r="G42" s="254"/>
      <c r="H42" s="254"/>
      <c r="I42" s="254"/>
      <c r="J42" s="254"/>
      <c r="K42" s="254"/>
      <c r="L42" s="254">
        <v>12</v>
      </c>
      <c r="M42" s="254">
        <v>12</v>
      </c>
      <c r="N42" s="254">
        <v>12</v>
      </c>
      <c r="O42" s="254"/>
      <c r="P42" s="254"/>
      <c r="Q42" s="254"/>
      <c r="R42" s="254"/>
      <c r="S42" s="254"/>
      <c r="T42" s="254"/>
      <c r="U42" s="254"/>
      <c r="V42" s="254"/>
      <c r="W42" s="254"/>
      <c r="X42" s="254"/>
      <c r="Y42" s="254"/>
      <c r="Z42" s="254"/>
      <c r="AA42" s="254"/>
      <c r="AB42" s="254"/>
      <c r="AC42" s="254"/>
      <c r="AD42" s="254"/>
      <c r="AE42" s="254"/>
      <c r="AF42" s="254"/>
      <c r="AG42" s="254"/>
      <c r="AH42" s="254"/>
      <c r="AI42" s="254"/>
      <c r="AJ42" s="254"/>
      <c r="AK42" s="254"/>
      <c r="AL42" s="254"/>
      <c r="AM42" s="254">
        <v>23</v>
      </c>
      <c r="AN42" s="254">
        <v>23</v>
      </c>
      <c r="AO42" s="254">
        <v>23</v>
      </c>
      <c r="AP42" s="254"/>
      <c r="AQ42" s="254"/>
      <c r="AR42" s="254"/>
      <c r="AS42" s="254">
        <v>7</v>
      </c>
      <c r="AT42" s="254">
        <v>7</v>
      </c>
      <c r="AU42" s="254">
        <v>7</v>
      </c>
      <c r="AV42" s="254">
        <v>27</v>
      </c>
      <c r="AW42" s="254">
        <v>27</v>
      </c>
      <c r="AX42" s="254">
        <v>27</v>
      </c>
      <c r="AY42" s="254"/>
      <c r="AZ42" s="254"/>
      <c r="BA42" s="254"/>
      <c r="BB42" s="254"/>
      <c r="BC42" s="254"/>
      <c r="BD42" s="254"/>
      <c r="BE42" s="254">
        <v>40</v>
      </c>
      <c r="BF42" s="254">
        <v>40</v>
      </c>
      <c r="BG42" s="254">
        <v>40</v>
      </c>
      <c r="BH42" s="254">
        <v>11</v>
      </c>
      <c r="BI42" s="254">
        <v>11</v>
      </c>
      <c r="BJ42" s="254">
        <v>11</v>
      </c>
      <c r="BK42" s="254"/>
      <c r="BL42" s="254"/>
      <c r="BM42" s="254"/>
      <c r="BN42" s="254">
        <v>27</v>
      </c>
      <c r="BO42" s="254">
        <v>27</v>
      </c>
      <c r="BP42" s="254">
        <v>27</v>
      </c>
      <c r="BQ42" s="254"/>
      <c r="BR42" s="254"/>
      <c r="BS42" s="254"/>
      <c r="BT42" s="254">
        <v>15</v>
      </c>
      <c r="BU42" s="254">
        <v>15</v>
      </c>
      <c r="BV42" s="254">
        <v>15</v>
      </c>
      <c r="BW42" s="254"/>
      <c r="BX42" s="254"/>
      <c r="BY42" s="254"/>
      <c r="BZ42" s="254"/>
      <c r="CA42" s="254"/>
      <c r="CB42" s="254"/>
      <c r="CC42" s="254"/>
      <c r="CD42" s="254"/>
      <c r="CE42" s="254"/>
      <c r="CF42" s="254">
        <v>26</v>
      </c>
      <c r="CG42" s="254">
        <v>26</v>
      </c>
      <c r="CH42" s="254">
        <v>26</v>
      </c>
      <c r="CI42" s="254"/>
      <c r="CJ42" s="254"/>
      <c r="CK42" s="254"/>
      <c r="CL42" s="254"/>
      <c r="CM42" s="254"/>
      <c r="CN42" s="254"/>
      <c r="CO42" s="254"/>
      <c r="CP42" s="254"/>
      <c r="CQ42" s="254"/>
      <c r="CR42" s="59">
        <f t="shared" si="14"/>
        <v>188</v>
      </c>
      <c r="CS42" s="59">
        <f t="shared" si="14"/>
        <v>188</v>
      </c>
      <c r="CT42" s="59">
        <f t="shared" si="14"/>
        <v>188</v>
      </c>
      <c r="CU42" s="25" t="e">
        <f>#REF!*CR42</f>
        <v>#REF!</v>
      </c>
      <c r="CV42" s="25" t="e">
        <f>#REF!*CS42</f>
        <v>#REF!</v>
      </c>
      <c r="CW42" s="25" t="e">
        <f>#REF!*CT42</f>
        <v>#REF!</v>
      </c>
      <c r="CX42" s="25" t="e">
        <f>#REF!*CR42</f>
        <v>#REF!</v>
      </c>
      <c r="CY42" s="25" t="e">
        <f>#REF!*CS42</f>
        <v>#REF!</v>
      </c>
      <c r="CZ42" s="25" t="e">
        <f>#REF!*CT42</f>
        <v>#REF!</v>
      </c>
      <c r="DA42" s="25" t="e">
        <f>#REF!*#REF!</f>
        <v>#REF!</v>
      </c>
      <c r="DB42" s="25" t="e">
        <f>#REF!*#REF!</f>
        <v>#REF!</v>
      </c>
      <c r="DC42" s="25" t="e">
        <f>#REF!*#REF!</f>
        <v>#REF!</v>
      </c>
      <c r="DD42" s="25" t="e">
        <f>#REF!*#REF!</f>
        <v>#REF!</v>
      </c>
      <c r="DE42" s="25" t="e">
        <f>#REF!*#REF!</f>
        <v>#REF!</v>
      </c>
      <c r="DF42" s="25" t="e">
        <f>#REF!*#REF!</f>
        <v>#REF!</v>
      </c>
    </row>
    <row r="43" spans="1:110" ht="38.25" customHeight="1">
      <c r="A43" s="8" t="s">
        <v>158</v>
      </c>
      <c r="B43" s="87" t="s">
        <v>150</v>
      </c>
      <c r="C43" s="254">
        <v>1</v>
      </c>
      <c r="D43" s="254">
        <v>1</v>
      </c>
      <c r="E43" s="254">
        <v>1</v>
      </c>
      <c r="F43" s="254">
        <v>3</v>
      </c>
      <c r="G43" s="254">
        <v>3</v>
      </c>
      <c r="H43" s="254">
        <v>3</v>
      </c>
      <c r="I43" s="254"/>
      <c r="J43" s="254"/>
      <c r="K43" s="254"/>
      <c r="L43" s="254"/>
      <c r="M43" s="254"/>
      <c r="N43" s="254"/>
      <c r="O43" s="254">
        <v>3</v>
      </c>
      <c r="P43" s="254">
        <v>3</v>
      </c>
      <c r="Q43" s="254">
        <v>3</v>
      </c>
      <c r="R43" s="254"/>
      <c r="S43" s="254"/>
      <c r="T43" s="254"/>
      <c r="U43" s="254">
        <v>1</v>
      </c>
      <c r="V43" s="254">
        <v>1</v>
      </c>
      <c r="W43" s="254">
        <v>1</v>
      </c>
      <c r="X43" s="254"/>
      <c r="Y43" s="254"/>
      <c r="Z43" s="254"/>
      <c r="AA43" s="254">
        <v>3</v>
      </c>
      <c r="AB43" s="254">
        <v>3</v>
      </c>
      <c r="AC43" s="254">
        <v>3</v>
      </c>
      <c r="AD43" s="254"/>
      <c r="AE43" s="254"/>
      <c r="AF43" s="254"/>
      <c r="AG43" s="254"/>
      <c r="AH43" s="254"/>
      <c r="AI43" s="254"/>
      <c r="AJ43" s="254"/>
      <c r="AK43" s="254"/>
      <c r="AL43" s="254"/>
      <c r="AM43" s="254">
        <v>2</v>
      </c>
      <c r="AN43" s="254">
        <v>2</v>
      </c>
      <c r="AO43" s="254">
        <v>2</v>
      </c>
      <c r="AP43" s="254">
        <v>1</v>
      </c>
      <c r="AQ43" s="254">
        <v>1</v>
      </c>
      <c r="AR43" s="254">
        <v>1</v>
      </c>
      <c r="AS43" s="254"/>
      <c r="AT43" s="254"/>
      <c r="AU43" s="254"/>
      <c r="AV43" s="254">
        <v>3</v>
      </c>
      <c r="AW43" s="254">
        <v>3</v>
      </c>
      <c r="AX43" s="254">
        <v>3</v>
      </c>
      <c r="AY43" s="254">
        <v>2</v>
      </c>
      <c r="AZ43" s="254">
        <v>2</v>
      </c>
      <c r="BA43" s="254">
        <v>2</v>
      </c>
      <c r="BB43" s="254">
        <v>2</v>
      </c>
      <c r="BC43" s="254">
        <v>2</v>
      </c>
      <c r="BD43" s="254">
        <v>2</v>
      </c>
      <c r="BE43" s="254">
        <v>3</v>
      </c>
      <c r="BF43" s="254">
        <v>3</v>
      </c>
      <c r="BG43" s="254">
        <v>3</v>
      </c>
      <c r="BH43" s="254">
        <v>1</v>
      </c>
      <c r="BI43" s="254">
        <v>1</v>
      </c>
      <c r="BJ43" s="254">
        <v>1</v>
      </c>
      <c r="BK43" s="254">
        <v>1</v>
      </c>
      <c r="BL43" s="254">
        <v>1</v>
      </c>
      <c r="BM43" s="254">
        <v>1</v>
      </c>
      <c r="BN43" s="254">
        <v>4</v>
      </c>
      <c r="BO43" s="254">
        <v>4</v>
      </c>
      <c r="BP43" s="254">
        <v>4</v>
      </c>
      <c r="BQ43" s="254">
        <v>4</v>
      </c>
      <c r="BR43" s="254">
        <v>4</v>
      </c>
      <c r="BS43" s="254">
        <v>4</v>
      </c>
      <c r="BT43" s="254">
        <v>1</v>
      </c>
      <c r="BU43" s="254">
        <v>1</v>
      </c>
      <c r="BV43" s="254">
        <v>1</v>
      </c>
      <c r="BW43" s="254">
        <v>3</v>
      </c>
      <c r="BX43" s="254">
        <v>3</v>
      </c>
      <c r="BY43" s="254">
        <v>3</v>
      </c>
      <c r="BZ43" s="254">
        <v>3</v>
      </c>
      <c r="CA43" s="254">
        <v>3</v>
      </c>
      <c r="CB43" s="254">
        <v>3</v>
      </c>
      <c r="CC43" s="254"/>
      <c r="CD43" s="254"/>
      <c r="CE43" s="254"/>
      <c r="CF43" s="254">
        <v>2</v>
      </c>
      <c r="CG43" s="254">
        <v>2</v>
      </c>
      <c r="CH43" s="254">
        <v>2</v>
      </c>
      <c r="CI43" s="254"/>
      <c r="CJ43" s="254"/>
      <c r="CK43" s="254"/>
      <c r="CL43" s="254"/>
      <c r="CM43" s="254"/>
      <c r="CN43" s="254"/>
      <c r="CO43" s="254"/>
      <c r="CP43" s="254"/>
      <c r="CQ43" s="254"/>
      <c r="CR43" s="59">
        <f t="shared" si="14"/>
        <v>43</v>
      </c>
      <c r="CS43" s="59">
        <f t="shared" si="14"/>
        <v>43</v>
      </c>
      <c r="CT43" s="59">
        <f t="shared" si="14"/>
        <v>43</v>
      </c>
      <c r="CU43" s="25" t="e">
        <f>#REF!*CR43</f>
        <v>#REF!</v>
      </c>
      <c r="CV43" s="25" t="e">
        <f>#REF!*CS43</f>
        <v>#REF!</v>
      </c>
      <c r="CW43" s="25" t="e">
        <f>#REF!*CT43</f>
        <v>#REF!</v>
      </c>
      <c r="CX43" s="25" t="e">
        <f>#REF!*CR43</f>
        <v>#REF!</v>
      </c>
      <c r="CY43" s="25" t="e">
        <f>#REF!*CS43</f>
        <v>#REF!</v>
      </c>
      <c r="CZ43" s="25" t="e">
        <f>#REF!*CT43</f>
        <v>#REF!</v>
      </c>
      <c r="DA43" s="25" t="e">
        <f>#REF!*#REF!</f>
        <v>#REF!</v>
      </c>
      <c r="DB43" s="25" t="e">
        <f>#REF!*#REF!</f>
        <v>#REF!</v>
      </c>
      <c r="DC43" s="25" t="e">
        <f>#REF!*#REF!</f>
        <v>#REF!</v>
      </c>
      <c r="DD43" s="25" t="e">
        <f>#REF!*#REF!</f>
        <v>#REF!</v>
      </c>
      <c r="DE43" s="25" t="e">
        <f>#REF!*#REF!</f>
        <v>#REF!</v>
      </c>
      <c r="DF43" s="25" t="e">
        <f>#REF!*#REF!</f>
        <v>#REF!</v>
      </c>
    </row>
    <row r="44" spans="1:110" ht="54.75" hidden="1" customHeight="1">
      <c r="A44" s="21" t="s">
        <v>160</v>
      </c>
      <c r="B44" s="87"/>
      <c r="C44" s="254"/>
      <c r="D44" s="254"/>
      <c r="E44" s="254"/>
      <c r="F44" s="254"/>
      <c r="G44" s="254"/>
      <c r="H44" s="254"/>
      <c r="I44" s="254"/>
      <c r="J44" s="254"/>
      <c r="K44" s="254"/>
      <c r="L44" s="254"/>
      <c r="M44" s="254"/>
      <c r="N44" s="254"/>
      <c r="O44" s="254"/>
      <c r="P44" s="254"/>
      <c r="Q44" s="254"/>
      <c r="R44" s="254"/>
      <c r="S44" s="254"/>
      <c r="T44" s="254"/>
      <c r="U44" s="254"/>
      <c r="V44" s="254"/>
      <c r="W44" s="254"/>
      <c r="X44" s="254"/>
      <c r="Y44" s="254"/>
      <c r="Z44" s="254"/>
      <c r="AA44" s="254"/>
      <c r="AB44" s="254"/>
      <c r="AC44" s="254"/>
      <c r="AD44" s="254"/>
      <c r="AE44" s="254"/>
      <c r="AF44" s="254"/>
      <c r="AG44" s="254"/>
      <c r="AH44" s="254"/>
      <c r="AI44" s="254"/>
      <c r="AJ44" s="254"/>
      <c r="AK44" s="254"/>
      <c r="AL44" s="254"/>
      <c r="AM44" s="254"/>
      <c r="AN44" s="254"/>
      <c r="AO44" s="254"/>
      <c r="AP44" s="254"/>
      <c r="AQ44" s="254"/>
      <c r="AR44" s="254"/>
      <c r="AS44" s="254"/>
      <c r="AT44" s="254"/>
      <c r="AU44" s="254"/>
      <c r="AV44" s="254"/>
      <c r="AW44" s="254"/>
      <c r="AX44" s="254"/>
      <c r="AY44" s="254"/>
      <c r="AZ44" s="254"/>
      <c r="BA44" s="254"/>
      <c r="BB44" s="254"/>
      <c r="BC44" s="254"/>
      <c r="BD44" s="254"/>
      <c r="BE44" s="254"/>
      <c r="BF44" s="254"/>
      <c r="BG44" s="254"/>
      <c r="BH44" s="254"/>
      <c r="BI44" s="254"/>
      <c r="BJ44" s="254"/>
      <c r="BK44" s="254"/>
      <c r="BL44" s="254"/>
      <c r="BM44" s="254"/>
      <c r="BN44" s="254"/>
      <c r="BO44" s="254"/>
      <c r="BP44" s="254"/>
      <c r="BQ44" s="254"/>
      <c r="BR44" s="254"/>
      <c r="BS44" s="254"/>
      <c r="BT44" s="254"/>
      <c r="BU44" s="254"/>
      <c r="BV44" s="254"/>
      <c r="BW44" s="254"/>
      <c r="BX44" s="254"/>
      <c r="BY44" s="254"/>
      <c r="BZ44" s="254"/>
      <c r="CA44" s="254"/>
      <c r="CB44" s="254"/>
      <c r="CC44" s="254"/>
      <c r="CD44" s="254"/>
      <c r="CE44" s="254"/>
      <c r="CF44" s="254"/>
      <c r="CG44" s="254"/>
      <c r="CH44" s="254"/>
      <c r="CI44" s="254"/>
      <c r="CJ44" s="254"/>
      <c r="CK44" s="254"/>
      <c r="CL44" s="254"/>
      <c r="CM44" s="254"/>
      <c r="CN44" s="254"/>
      <c r="CO44" s="254"/>
      <c r="CP44" s="254"/>
      <c r="CQ44" s="254"/>
      <c r="CR44" s="59">
        <f t="shared" si="14"/>
        <v>0</v>
      </c>
      <c r="CS44" s="59">
        <f t="shared" si="14"/>
        <v>0</v>
      </c>
      <c r="CT44" s="59">
        <f t="shared" si="14"/>
        <v>0</v>
      </c>
      <c r="CU44" s="25" t="e">
        <f>#REF!*CR44</f>
        <v>#REF!</v>
      </c>
      <c r="CV44" s="25" t="e">
        <f>#REF!*CS44</f>
        <v>#REF!</v>
      </c>
      <c r="CW44" s="25" t="e">
        <f>#REF!*CT44</f>
        <v>#REF!</v>
      </c>
      <c r="CX44" s="25" t="e">
        <f>#REF!*CR44</f>
        <v>#REF!</v>
      </c>
      <c r="CY44" s="25" t="e">
        <f>#REF!*CS44</f>
        <v>#REF!</v>
      </c>
      <c r="CZ44" s="25" t="e">
        <f>#REF!*CT44</f>
        <v>#REF!</v>
      </c>
      <c r="DA44" s="25" t="e">
        <f>#REF!*#REF!</f>
        <v>#REF!</v>
      </c>
      <c r="DB44" s="25" t="e">
        <f>#REF!*#REF!</f>
        <v>#REF!</v>
      </c>
      <c r="DC44" s="25" t="e">
        <f>#REF!*#REF!</f>
        <v>#REF!</v>
      </c>
      <c r="DD44" s="25" t="e">
        <f>#REF!*#REF!</f>
        <v>#REF!</v>
      </c>
      <c r="DE44" s="25" t="e">
        <f>#REF!*#REF!</f>
        <v>#REF!</v>
      </c>
      <c r="DF44" s="25" t="e">
        <f>#REF!*#REF!</f>
        <v>#REF!</v>
      </c>
    </row>
    <row r="45" spans="1:110" ht="36">
      <c r="A45" s="8" t="s">
        <v>159</v>
      </c>
      <c r="B45" s="87" t="s">
        <v>151</v>
      </c>
      <c r="C45" s="254">
        <v>1</v>
      </c>
      <c r="D45" s="254">
        <v>1</v>
      </c>
      <c r="E45" s="254">
        <v>1</v>
      </c>
      <c r="F45" s="254"/>
      <c r="G45" s="254"/>
      <c r="H45" s="254"/>
      <c r="I45" s="254"/>
      <c r="J45" s="254"/>
      <c r="K45" s="254"/>
      <c r="L45" s="254"/>
      <c r="M45" s="254"/>
      <c r="N45" s="254"/>
      <c r="O45" s="254"/>
      <c r="P45" s="254"/>
      <c r="Q45" s="254"/>
      <c r="R45" s="254"/>
      <c r="S45" s="254"/>
      <c r="T45" s="254"/>
      <c r="U45" s="254"/>
      <c r="V45" s="254"/>
      <c r="W45" s="254"/>
      <c r="X45" s="254">
        <v>2</v>
      </c>
      <c r="Y45" s="254">
        <v>2</v>
      </c>
      <c r="Z45" s="254">
        <v>2</v>
      </c>
      <c r="AA45" s="254"/>
      <c r="AB45" s="254"/>
      <c r="AC45" s="254"/>
      <c r="AD45" s="254"/>
      <c r="AE45" s="254"/>
      <c r="AF45" s="254"/>
      <c r="AG45" s="254"/>
      <c r="AH45" s="254"/>
      <c r="AI45" s="254"/>
      <c r="AJ45" s="254"/>
      <c r="AK45" s="254"/>
      <c r="AL45" s="254"/>
      <c r="AM45" s="254"/>
      <c r="AN45" s="254"/>
      <c r="AO45" s="254"/>
      <c r="AP45" s="254">
        <v>8</v>
      </c>
      <c r="AQ45" s="254">
        <v>8</v>
      </c>
      <c r="AR45" s="254">
        <v>8</v>
      </c>
      <c r="AS45" s="254">
        <v>3</v>
      </c>
      <c r="AT45" s="254">
        <v>3</v>
      </c>
      <c r="AU45" s="254">
        <v>3</v>
      </c>
      <c r="AV45" s="254">
        <v>6</v>
      </c>
      <c r="AW45" s="254">
        <v>6</v>
      </c>
      <c r="AX45" s="254">
        <v>6</v>
      </c>
      <c r="AY45" s="254"/>
      <c r="AZ45" s="254"/>
      <c r="BA45" s="254"/>
      <c r="BB45" s="254">
        <v>1</v>
      </c>
      <c r="BC45" s="254">
        <v>1</v>
      </c>
      <c r="BD45" s="254">
        <v>1</v>
      </c>
      <c r="BE45" s="254"/>
      <c r="BF45" s="254"/>
      <c r="BG45" s="254"/>
      <c r="BH45" s="254"/>
      <c r="BI45" s="254"/>
      <c r="BJ45" s="254"/>
      <c r="BK45" s="254">
        <v>1</v>
      </c>
      <c r="BL45" s="254">
        <v>1</v>
      </c>
      <c r="BM45" s="254">
        <v>1</v>
      </c>
      <c r="BN45" s="254">
        <v>1</v>
      </c>
      <c r="BO45" s="254">
        <v>1</v>
      </c>
      <c r="BP45" s="254">
        <v>1</v>
      </c>
      <c r="BQ45" s="254">
        <v>5</v>
      </c>
      <c r="BR45" s="254">
        <v>5</v>
      </c>
      <c r="BS45" s="254">
        <v>5</v>
      </c>
      <c r="BT45" s="254">
        <v>1</v>
      </c>
      <c r="BU45" s="254">
        <v>1</v>
      </c>
      <c r="BV45" s="254">
        <v>1</v>
      </c>
      <c r="BW45" s="254"/>
      <c r="BX45" s="254"/>
      <c r="BY45" s="254"/>
      <c r="BZ45" s="254">
        <v>5</v>
      </c>
      <c r="CA45" s="254">
        <v>5</v>
      </c>
      <c r="CB45" s="254">
        <v>5</v>
      </c>
      <c r="CC45" s="254"/>
      <c r="CD45" s="254"/>
      <c r="CE45" s="254"/>
      <c r="CF45" s="254">
        <v>4</v>
      </c>
      <c r="CG45" s="254">
        <v>4</v>
      </c>
      <c r="CH45" s="254">
        <v>4</v>
      </c>
      <c r="CI45" s="254"/>
      <c r="CJ45" s="254"/>
      <c r="CK45" s="254"/>
      <c r="CL45" s="254"/>
      <c r="CM45" s="254"/>
      <c r="CN45" s="254"/>
      <c r="CO45" s="254"/>
      <c r="CP45" s="254"/>
      <c r="CQ45" s="254"/>
      <c r="CR45" s="59">
        <f t="shared" si="14"/>
        <v>38</v>
      </c>
      <c r="CS45" s="59">
        <f t="shared" si="14"/>
        <v>38</v>
      </c>
      <c r="CT45" s="59">
        <f t="shared" si="14"/>
        <v>38</v>
      </c>
      <c r="CU45" s="25" t="e">
        <f>#REF!*CR45</f>
        <v>#REF!</v>
      </c>
      <c r="CV45" s="25" t="e">
        <f>#REF!*CS45</f>
        <v>#REF!</v>
      </c>
      <c r="CW45" s="25" t="e">
        <f>#REF!*CT45</f>
        <v>#REF!</v>
      </c>
      <c r="CX45" s="25" t="e">
        <f>#REF!*CR45</f>
        <v>#REF!</v>
      </c>
      <c r="CY45" s="25" t="e">
        <f>#REF!*CS45</f>
        <v>#REF!</v>
      </c>
      <c r="CZ45" s="25" t="e">
        <f>#REF!*CT45</f>
        <v>#REF!</v>
      </c>
      <c r="DA45" s="25" t="e">
        <f>#REF!*#REF!</f>
        <v>#REF!</v>
      </c>
      <c r="DB45" s="25" t="e">
        <f>#REF!*#REF!</f>
        <v>#REF!</v>
      </c>
      <c r="DC45" s="25" t="e">
        <f>#REF!*#REF!</f>
        <v>#REF!</v>
      </c>
      <c r="DD45" s="25" t="e">
        <f>#REF!*#REF!</f>
        <v>#REF!</v>
      </c>
      <c r="DE45" s="25" t="e">
        <f>#REF!*#REF!</f>
        <v>#REF!</v>
      </c>
      <c r="DF45" s="25" t="e">
        <f>#REF!*#REF!</f>
        <v>#REF!</v>
      </c>
    </row>
    <row r="46" spans="1:110" hidden="1">
      <c r="A46" s="21" t="s">
        <v>145</v>
      </c>
      <c r="B46" s="87"/>
      <c r="C46" s="254"/>
      <c r="D46" s="254"/>
      <c r="E46" s="254"/>
      <c r="F46" s="254"/>
      <c r="G46" s="254"/>
      <c r="H46" s="254"/>
      <c r="I46" s="254"/>
      <c r="J46" s="254"/>
      <c r="K46" s="254"/>
      <c r="L46" s="254"/>
      <c r="M46" s="254"/>
      <c r="N46" s="254"/>
      <c r="O46" s="254"/>
      <c r="P46" s="254"/>
      <c r="Q46" s="254"/>
      <c r="R46" s="254"/>
      <c r="S46" s="254"/>
      <c r="T46" s="254"/>
      <c r="U46" s="254"/>
      <c r="V46" s="254"/>
      <c r="W46" s="254"/>
      <c r="X46" s="254"/>
      <c r="Y46" s="254"/>
      <c r="Z46" s="254"/>
      <c r="AA46" s="254"/>
      <c r="AB46" s="254"/>
      <c r="AC46" s="254"/>
      <c r="AD46" s="254"/>
      <c r="AE46" s="254"/>
      <c r="AF46" s="254"/>
      <c r="AG46" s="254"/>
      <c r="AH46" s="254"/>
      <c r="AI46" s="254"/>
      <c r="AJ46" s="254"/>
      <c r="AK46" s="254"/>
      <c r="AL46" s="254"/>
      <c r="AM46" s="254"/>
      <c r="AN46" s="254"/>
      <c r="AO46" s="254"/>
      <c r="AP46" s="254"/>
      <c r="AQ46" s="254"/>
      <c r="AR46" s="254"/>
      <c r="AS46" s="254"/>
      <c r="AT46" s="254"/>
      <c r="AU46" s="254"/>
      <c r="AV46" s="254"/>
      <c r="AW46" s="254"/>
      <c r="AX46" s="254"/>
      <c r="AY46" s="254"/>
      <c r="AZ46" s="254"/>
      <c r="BA46" s="254"/>
      <c r="BB46" s="254"/>
      <c r="BC46" s="254"/>
      <c r="BD46" s="254"/>
      <c r="BE46" s="254"/>
      <c r="BF46" s="254"/>
      <c r="BG46" s="254"/>
      <c r="BH46" s="254"/>
      <c r="BI46" s="254"/>
      <c r="BJ46" s="254"/>
      <c r="BK46" s="254"/>
      <c r="BL46" s="254"/>
      <c r="BM46" s="254"/>
      <c r="BN46" s="254"/>
      <c r="BO46" s="254"/>
      <c r="BP46" s="254"/>
      <c r="BQ46" s="254"/>
      <c r="BR46" s="254"/>
      <c r="BS46" s="254"/>
      <c r="BT46" s="254"/>
      <c r="BU46" s="254"/>
      <c r="BV46" s="254"/>
      <c r="BW46" s="254"/>
      <c r="BX46" s="254"/>
      <c r="BY46" s="254"/>
      <c r="BZ46" s="254"/>
      <c r="CA46" s="254"/>
      <c r="CB46" s="254"/>
      <c r="CC46" s="254"/>
      <c r="CD46" s="254"/>
      <c r="CE46" s="254"/>
      <c r="CF46" s="254"/>
      <c r="CG46" s="254"/>
      <c r="CH46" s="254"/>
      <c r="CI46" s="254"/>
      <c r="CJ46" s="254"/>
      <c r="CK46" s="254"/>
      <c r="CL46" s="254"/>
      <c r="CM46" s="254"/>
      <c r="CN46" s="254"/>
      <c r="CO46" s="254"/>
      <c r="CP46" s="254"/>
      <c r="CQ46" s="254"/>
      <c r="CR46" s="59">
        <f t="shared" si="14"/>
        <v>0</v>
      </c>
      <c r="CS46" s="59">
        <f t="shared" si="14"/>
        <v>0</v>
      </c>
      <c r="CT46" s="59">
        <f t="shared" si="14"/>
        <v>0</v>
      </c>
      <c r="CU46" s="25" t="e">
        <f>#REF!*CR46</f>
        <v>#REF!</v>
      </c>
      <c r="CV46" s="25" t="e">
        <f>#REF!*CS46</f>
        <v>#REF!</v>
      </c>
      <c r="CW46" s="25" t="e">
        <f>#REF!*CT46</f>
        <v>#REF!</v>
      </c>
      <c r="CX46" s="25" t="e">
        <f>#REF!*CR46</f>
        <v>#REF!</v>
      </c>
      <c r="CY46" s="25" t="e">
        <f>#REF!*CS46</f>
        <v>#REF!</v>
      </c>
      <c r="CZ46" s="25" t="e">
        <f>#REF!*CT46</f>
        <v>#REF!</v>
      </c>
      <c r="DA46" s="25" t="e">
        <f>#REF!*#REF!</f>
        <v>#REF!</v>
      </c>
      <c r="DB46" s="25" t="e">
        <f>#REF!*#REF!</f>
        <v>#REF!</v>
      </c>
      <c r="DC46" s="25" t="e">
        <f>#REF!*#REF!</f>
        <v>#REF!</v>
      </c>
      <c r="DD46" s="25" t="e">
        <f>#REF!*#REF!</f>
        <v>#REF!</v>
      </c>
      <c r="DE46" s="25" t="e">
        <f>#REF!*#REF!</f>
        <v>#REF!</v>
      </c>
      <c r="DF46" s="25" t="e">
        <f>#REF!*#REF!</f>
        <v>#REF!</v>
      </c>
    </row>
    <row r="47" spans="1:110" hidden="1">
      <c r="A47" s="21" t="s">
        <v>148</v>
      </c>
      <c r="B47" s="87"/>
      <c r="C47" s="254"/>
      <c r="D47" s="254"/>
      <c r="E47" s="254"/>
      <c r="F47" s="254"/>
      <c r="G47" s="254"/>
      <c r="H47" s="254"/>
      <c r="I47" s="254"/>
      <c r="J47" s="254"/>
      <c r="K47" s="254"/>
      <c r="L47" s="254"/>
      <c r="M47" s="254"/>
      <c r="N47" s="254"/>
      <c r="O47" s="254"/>
      <c r="P47" s="254"/>
      <c r="Q47" s="254"/>
      <c r="R47" s="254"/>
      <c r="S47" s="254"/>
      <c r="T47" s="254"/>
      <c r="U47" s="254"/>
      <c r="V47" s="254"/>
      <c r="W47" s="254"/>
      <c r="X47" s="254"/>
      <c r="Y47" s="254"/>
      <c r="Z47" s="254"/>
      <c r="AA47" s="254"/>
      <c r="AB47" s="254"/>
      <c r="AC47" s="254"/>
      <c r="AD47" s="254"/>
      <c r="AE47" s="254"/>
      <c r="AF47" s="254"/>
      <c r="AG47" s="254"/>
      <c r="AH47" s="254"/>
      <c r="AI47" s="254"/>
      <c r="AJ47" s="254"/>
      <c r="AK47" s="254"/>
      <c r="AL47" s="254"/>
      <c r="AM47" s="254"/>
      <c r="AN47" s="254"/>
      <c r="AO47" s="254"/>
      <c r="AP47" s="254"/>
      <c r="AQ47" s="254"/>
      <c r="AR47" s="254"/>
      <c r="AS47" s="254"/>
      <c r="AT47" s="254"/>
      <c r="AU47" s="254"/>
      <c r="AV47" s="254"/>
      <c r="AW47" s="254"/>
      <c r="AX47" s="254"/>
      <c r="AY47" s="254"/>
      <c r="AZ47" s="254"/>
      <c r="BA47" s="254"/>
      <c r="BB47" s="254"/>
      <c r="BC47" s="254"/>
      <c r="BD47" s="254"/>
      <c r="BE47" s="254"/>
      <c r="BF47" s="254"/>
      <c r="BG47" s="254"/>
      <c r="BH47" s="254"/>
      <c r="BI47" s="254"/>
      <c r="BJ47" s="254"/>
      <c r="BK47" s="254"/>
      <c r="BL47" s="254"/>
      <c r="BM47" s="254"/>
      <c r="BN47" s="254"/>
      <c r="BO47" s="254"/>
      <c r="BP47" s="254"/>
      <c r="BQ47" s="254"/>
      <c r="BR47" s="254"/>
      <c r="BS47" s="254"/>
      <c r="BT47" s="254"/>
      <c r="BU47" s="254"/>
      <c r="BV47" s="254"/>
      <c r="BW47" s="254"/>
      <c r="BX47" s="254"/>
      <c r="BY47" s="254"/>
      <c r="BZ47" s="254"/>
      <c r="CA47" s="254"/>
      <c r="CB47" s="254"/>
      <c r="CC47" s="254"/>
      <c r="CD47" s="254"/>
      <c r="CE47" s="254"/>
      <c r="CF47" s="254"/>
      <c r="CG47" s="254"/>
      <c r="CH47" s="254"/>
      <c r="CI47" s="254"/>
      <c r="CJ47" s="254"/>
      <c r="CK47" s="254"/>
      <c r="CL47" s="254"/>
      <c r="CM47" s="254"/>
      <c r="CN47" s="254"/>
      <c r="CO47" s="254"/>
      <c r="CP47" s="254"/>
      <c r="CQ47" s="254"/>
      <c r="CR47" s="59">
        <f t="shared" si="14"/>
        <v>0</v>
      </c>
      <c r="CS47" s="59">
        <f t="shared" si="14"/>
        <v>0</v>
      </c>
      <c r="CT47" s="59">
        <f t="shared" si="14"/>
        <v>0</v>
      </c>
      <c r="CU47" s="25" t="e">
        <f>#REF!*CR47</f>
        <v>#REF!</v>
      </c>
      <c r="CV47" s="25" t="e">
        <f>#REF!*CS47</f>
        <v>#REF!</v>
      </c>
      <c r="CW47" s="25" t="e">
        <f>#REF!*CT47</f>
        <v>#REF!</v>
      </c>
      <c r="CX47" s="25" t="e">
        <f>#REF!*CR47</f>
        <v>#REF!</v>
      </c>
      <c r="CY47" s="25" t="e">
        <f>#REF!*CS47</f>
        <v>#REF!</v>
      </c>
      <c r="CZ47" s="25" t="e">
        <f>#REF!*CT47</f>
        <v>#REF!</v>
      </c>
      <c r="DA47" s="25" t="e">
        <f>#REF!*#REF!</f>
        <v>#REF!</v>
      </c>
      <c r="DB47" s="25" t="e">
        <f>#REF!*#REF!</f>
        <v>#REF!</v>
      </c>
      <c r="DC47" s="25" t="e">
        <f>#REF!*#REF!</f>
        <v>#REF!</v>
      </c>
      <c r="DD47" s="25" t="e">
        <f>#REF!*#REF!</f>
        <v>#REF!</v>
      </c>
      <c r="DE47" s="25" t="e">
        <f>#REF!*#REF!</f>
        <v>#REF!</v>
      </c>
      <c r="DF47" s="25" t="e">
        <f>#REF!*#REF!</f>
        <v>#REF!</v>
      </c>
    </row>
    <row r="48" spans="1:110" s="71" customFormat="1" ht="41.25" customHeight="1">
      <c r="A48" s="97" t="s">
        <v>140</v>
      </c>
      <c r="B48" s="263"/>
    </row>
    <row r="49" spans="1:110">
      <c r="A49" s="259" t="s">
        <v>130</v>
      </c>
      <c r="B49" s="34"/>
      <c r="C49" s="57">
        <f t="shared" ref="C49:BN49" si="15">SUM(C50:C57)</f>
        <v>297</v>
      </c>
      <c r="D49" s="57">
        <f t="shared" si="15"/>
        <v>297</v>
      </c>
      <c r="E49" s="57">
        <f t="shared" si="15"/>
        <v>297</v>
      </c>
      <c r="F49" s="57">
        <f t="shared" si="15"/>
        <v>523</v>
      </c>
      <c r="G49" s="57">
        <f t="shared" si="15"/>
        <v>523</v>
      </c>
      <c r="H49" s="57">
        <f t="shared" si="15"/>
        <v>523</v>
      </c>
      <c r="I49" s="57">
        <f t="shared" si="15"/>
        <v>364</v>
      </c>
      <c r="J49" s="57">
        <f t="shared" si="15"/>
        <v>364</v>
      </c>
      <c r="K49" s="57">
        <f t="shared" si="15"/>
        <v>364</v>
      </c>
      <c r="L49" s="57">
        <f t="shared" si="15"/>
        <v>302</v>
      </c>
      <c r="M49" s="57">
        <f t="shared" si="15"/>
        <v>302</v>
      </c>
      <c r="N49" s="57">
        <f t="shared" si="15"/>
        <v>302</v>
      </c>
      <c r="O49" s="57">
        <f t="shared" si="15"/>
        <v>453</v>
      </c>
      <c r="P49" s="57">
        <f t="shared" si="15"/>
        <v>453</v>
      </c>
      <c r="Q49" s="57">
        <f t="shared" si="15"/>
        <v>453</v>
      </c>
      <c r="R49" s="57">
        <f t="shared" si="15"/>
        <v>299</v>
      </c>
      <c r="S49" s="57">
        <f t="shared" si="15"/>
        <v>299</v>
      </c>
      <c r="T49" s="57">
        <f t="shared" si="15"/>
        <v>299</v>
      </c>
      <c r="U49" s="57">
        <f t="shared" si="15"/>
        <v>345</v>
      </c>
      <c r="V49" s="57">
        <f t="shared" si="15"/>
        <v>345</v>
      </c>
      <c r="W49" s="57">
        <f t="shared" si="15"/>
        <v>345</v>
      </c>
      <c r="X49" s="57">
        <f t="shared" si="15"/>
        <v>389</v>
      </c>
      <c r="Y49" s="57">
        <f t="shared" si="15"/>
        <v>389</v>
      </c>
      <c r="Z49" s="57">
        <f t="shared" si="15"/>
        <v>389</v>
      </c>
      <c r="AA49" s="57">
        <f t="shared" si="15"/>
        <v>495</v>
      </c>
      <c r="AB49" s="57">
        <f t="shared" si="15"/>
        <v>495</v>
      </c>
      <c r="AC49" s="57">
        <f t="shared" si="15"/>
        <v>495</v>
      </c>
      <c r="AD49" s="57">
        <f t="shared" si="15"/>
        <v>434</v>
      </c>
      <c r="AE49" s="57">
        <f t="shared" si="15"/>
        <v>434</v>
      </c>
      <c r="AF49" s="57">
        <f t="shared" si="15"/>
        <v>434</v>
      </c>
      <c r="AG49" s="57">
        <f t="shared" si="15"/>
        <v>362</v>
      </c>
      <c r="AH49" s="57">
        <f t="shared" si="15"/>
        <v>362</v>
      </c>
      <c r="AI49" s="57">
        <f t="shared" si="15"/>
        <v>362</v>
      </c>
      <c r="AJ49" s="57">
        <f t="shared" si="15"/>
        <v>330</v>
      </c>
      <c r="AK49" s="57">
        <f t="shared" si="15"/>
        <v>330</v>
      </c>
      <c r="AL49" s="57">
        <f t="shared" si="15"/>
        <v>330</v>
      </c>
      <c r="AM49" s="57">
        <f t="shared" si="15"/>
        <v>347</v>
      </c>
      <c r="AN49" s="57">
        <f t="shared" si="15"/>
        <v>347</v>
      </c>
      <c r="AO49" s="57">
        <f t="shared" si="15"/>
        <v>347</v>
      </c>
      <c r="AP49" s="57">
        <f t="shared" si="15"/>
        <v>414</v>
      </c>
      <c r="AQ49" s="57">
        <f t="shared" si="15"/>
        <v>414</v>
      </c>
      <c r="AR49" s="57">
        <f t="shared" si="15"/>
        <v>414</v>
      </c>
      <c r="AS49" s="57">
        <f t="shared" si="15"/>
        <v>393</v>
      </c>
      <c r="AT49" s="57">
        <f t="shared" si="15"/>
        <v>393</v>
      </c>
      <c r="AU49" s="57">
        <f t="shared" si="15"/>
        <v>393</v>
      </c>
      <c r="AV49" s="57">
        <f t="shared" si="15"/>
        <v>329</v>
      </c>
      <c r="AW49" s="57">
        <f t="shared" si="15"/>
        <v>329</v>
      </c>
      <c r="AX49" s="57">
        <f t="shared" si="15"/>
        <v>329</v>
      </c>
      <c r="AY49" s="57">
        <f t="shared" si="15"/>
        <v>488</v>
      </c>
      <c r="AZ49" s="57">
        <f t="shared" si="15"/>
        <v>488</v>
      </c>
      <c r="BA49" s="57">
        <f t="shared" si="15"/>
        <v>488</v>
      </c>
      <c r="BB49" s="57">
        <f t="shared" si="15"/>
        <v>363</v>
      </c>
      <c r="BC49" s="57">
        <f t="shared" si="15"/>
        <v>363</v>
      </c>
      <c r="BD49" s="57">
        <f t="shared" si="15"/>
        <v>363</v>
      </c>
      <c r="BE49" s="57">
        <f t="shared" si="15"/>
        <v>244</v>
      </c>
      <c r="BF49" s="57">
        <f t="shared" si="15"/>
        <v>244</v>
      </c>
      <c r="BG49" s="57">
        <f t="shared" si="15"/>
        <v>244</v>
      </c>
      <c r="BH49" s="57">
        <f t="shared" si="15"/>
        <v>401</v>
      </c>
      <c r="BI49" s="57">
        <f t="shared" si="15"/>
        <v>401</v>
      </c>
      <c r="BJ49" s="57">
        <f t="shared" si="15"/>
        <v>401</v>
      </c>
      <c r="BK49" s="57">
        <f t="shared" si="15"/>
        <v>697</v>
      </c>
      <c r="BL49" s="57">
        <f t="shared" si="15"/>
        <v>697</v>
      </c>
      <c r="BM49" s="57">
        <f t="shared" si="15"/>
        <v>697</v>
      </c>
      <c r="BN49" s="57">
        <f t="shared" si="15"/>
        <v>515</v>
      </c>
      <c r="BO49" s="57">
        <f t="shared" ref="BO49:CZ49" si="16">SUM(BO50:BO57)</f>
        <v>515</v>
      </c>
      <c r="BP49" s="57">
        <f t="shared" si="16"/>
        <v>515</v>
      </c>
      <c r="BQ49" s="57">
        <f t="shared" si="16"/>
        <v>348</v>
      </c>
      <c r="BR49" s="57">
        <f t="shared" si="16"/>
        <v>348</v>
      </c>
      <c r="BS49" s="57">
        <f t="shared" si="16"/>
        <v>348</v>
      </c>
      <c r="BT49" s="57">
        <f t="shared" si="16"/>
        <v>217</v>
      </c>
      <c r="BU49" s="57">
        <f t="shared" si="16"/>
        <v>217</v>
      </c>
      <c r="BV49" s="57">
        <f t="shared" si="16"/>
        <v>217</v>
      </c>
      <c r="BW49" s="57">
        <f t="shared" si="16"/>
        <v>571</v>
      </c>
      <c r="BX49" s="57">
        <f t="shared" si="16"/>
        <v>571</v>
      </c>
      <c r="BY49" s="57">
        <f t="shared" si="16"/>
        <v>571</v>
      </c>
      <c r="BZ49" s="57">
        <f t="shared" si="16"/>
        <v>326</v>
      </c>
      <c r="CA49" s="57">
        <f t="shared" si="16"/>
        <v>326</v>
      </c>
      <c r="CB49" s="57">
        <f t="shared" si="16"/>
        <v>326</v>
      </c>
      <c r="CC49" s="57">
        <f t="shared" si="16"/>
        <v>659</v>
      </c>
      <c r="CD49" s="57">
        <f t="shared" si="16"/>
        <v>659</v>
      </c>
      <c r="CE49" s="57">
        <f t="shared" si="16"/>
        <v>659</v>
      </c>
      <c r="CF49" s="57">
        <f t="shared" si="16"/>
        <v>598</v>
      </c>
      <c r="CG49" s="57">
        <f t="shared" si="16"/>
        <v>598</v>
      </c>
      <c r="CH49" s="57">
        <f t="shared" si="16"/>
        <v>598</v>
      </c>
      <c r="CI49" s="57">
        <f t="shared" si="16"/>
        <v>516</v>
      </c>
      <c r="CJ49" s="57">
        <f t="shared" si="16"/>
        <v>516</v>
      </c>
      <c r="CK49" s="57">
        <f t="shared" si="16"/>
        <v>516</v>
      </c>
      <c r="CL49" s="57">
        <f t="shared" si="16"/>
        <v>553</v>
      </c>
      <c r="CM49" s="57">
        <f t="shared" si="16"/>
        <v>553</v>
      </c>
      <c r="CN49" s="57">
        <f t="shared" si="16"/>
        <v>553</v>
      </c>
      <c r="CO49" s="57">
        <f t="shared" si="16"/>
        <v>0</v>
      </c>
      <c r="CP49" s="57">
        <f t="shared" si="16"/>
        <v>0</v>
      </c>
      <c r="CQ49" s="57">
        <f t="shared" si="16"/>
        <v>0</v>
      </c>
      <c r="CR49" s="57">
        <f t="shared" si="16"/>
        <v>12572</v>
      </c>
      <c r="CS49" s="57">
        <f t="shared" si="16"/>
        <v>12572</v>
      </c>
      <c r="CT49" s="57">
        <f t="shared" si="16"/>
        <v>12572</v>
      </c>
      <c r="CU49" s="57" t="e">
        <f t="shared" si="16"/>
        <v>#REF!</v>
      </c>
      <c r="CV49" s="57" t="e">
        <f t="shared" si="16"/>
        <v>#REF!</v>
      </c>
      <c r="CW49" s="57" t="e">
        <f t="shared" si="16"/>
        <v>#REF!</v>
      </c>
      <c r="CX49" s="57" t="e">
        <f t="shared" si="16"/>
        <v>#REF!</v>
      </c>
      <c r="CY49" s="57" t="e">
        <f t="shared" si="16"/>
        <v>#REF!</v>
      </c>
      <c r="CZ49" s="57" t="e">
        <f t="shared" si="16"/>
        <v>#REF!</v>
      </c>
      <c r="DA49" s="98" t="s">
        <v>216</v>
      </c>
      <c r="DB49" s="98" t="s">
        <v>216</v>
      </c>
      <c r="DC49" s="98" t="s">
        <v>216</v>
      </c>
      <c r="DD49" s="98" t="s">
        <v>216</v>
      </c>
      <c r="DE49" s="98" t="s">
        <v>216</v>
      </c>
      <c r="DF49" s="98" t="s">
        <v>216</v>
      </c>
    </row>
    <row r="50" spans="1:110">
      <c r="A50" s="8" t="s">
        <v>146</v>
      </c>
      <c r="B50" s="87" t="s">
        <v>141</v>
      </c>
      <c r="C50" s="254">
        <v>284</v>
      </c>
      <c r="D50" s="254">
        <v>284</v>
      </c>
      <c r="E50" s="254">
        <v>284</v>
      </c>
      <c r="F50" s="254">
        <v>522</v>
      </c>
      <c r="G50" s="254">
        <v>522</v>
      </c>
      <c r="H50" s="254">
        <v>522</v>
      </c>
      <c r="I50" s="254">
        <v>363</v>
      </c>
      <c r="J50" s="254">
        <v>363</v>
      </c>
      <c r="K50" s="254">
        <v>363</v>
      </c>
      <c r="L50" s="254">
        <v>300</v>
      </c>
      <c r="M50" s="254">
        <v>300</v>
      </c>
      <c r="N50" s="254">
        <v>300</v>
      </c>
      <c r="O50" s="254">
        <v>406</v>
      </c>
      <c r="P50" s="254">
        <v>406</v>
      </c>
      <c r="Q50" s="254">
        <v>406</v>
      </c>
      <c r="R50" s="254">
        <v>298</v>
      </c>
      <c r="S50" s="254">
        <v>298</v>
      </c>
      <c r="T50" s="254">
        <v>298</v>
      </c>
      <c r="U50" s="254">
        <v>342</v>
      </c>
      <c r="V50" s="254">
        <v>342</v>
      </c>
      <c r="W50" s="254">
        <v>342</v>
      </c>
      <c r="X50" s="254">
        <v>387</v>
      </c>
      <c r="Y50" s="254">
        <v>387</v>
      </c>
      <c r="Z50" s="254">
        <v>387</v>
      </c>
      <c r="AA50" s="254">
        <v>494</v>
      </c>
      <c r="AB50" s="254">
        <v>494</v>
      </c>
      <c r="AC50" s="254">
        <v>494</v>
      </c>
      <c r="AD50" s="254">
        <v>383</v>
      </c>
      <c r="AE50" s="254">
        <v>383</v>
      </c>
      <c r="AF50" s="254">
        <v>383</v>
      </c>
      <c r="AG50" s="254">
        <v>361</v>
      </c>
      <c r="AH50" s="254">
        <v>361</v>
      </c>
      <c r="AI50" s="254">
        <v>361</v>
      </c>
      <c r="AJ50" s="254"/>
      <c r="AK50" s="254"/>
      <c r="AL50" s="254"/>
      <c r="AM50" s="254">
        <v>318</v>
      </c>
      <c r="AN50" s="254">
        <v>318</v>
      </c>
      <c r="AO50" s="254">
        <v>318</v>
      </c>
      <c r="AP50" s="254">
        <v>389</v>
      </c>
      <c r="AQ50" s="254">
        <v>389</v>
      </c>
      <c r="AR50" s="254">
        <v>389</v>
      </c>
      <c r="AS50" s="254">
        <v>388</v>
      </c>
      <c r="AT50" s="254">
        <v>388</v>
      </c>
      <c r="AU50" s="254">
        <v>388</v>
      </c>
      <c r="AV50" s="254">
        <v>296</v>
      </c>
      <c r="AW50" s="254">
        <v>296</v>
      </c>
      <c r="AX50" s="254">
        <v>296</v>
      </c>
      <c r="AY50" s="254">
        <v>486</v>
      </c>
      <c r="AZ50" s="254">
        <v>486</v>
      </c>
      <c r="BA50" s="254">
        <v>486</v>
      </c>
      <c r="BB50" s="254">
        <v>336</v>
      </c>
      <c r="BC50" s="254">
        <v>336</v>
      </c>
      <c r="BD50" s="254">
        <v>336</v>
      </c>
      <c r="BE50" s="254">
        <v>200</v>
      </c>
      <c r="BF50" s="254">
        <v>200</v>
      </c>
      <c r="BG50" s="254">
        <v>200</v>
      </c>
      <c r="BH50" s="254">
        <v>386</v>
      </c>
      <c r="BI50" s="254">
        <v>386</v>
      </c>
      <c r="BJ50" s="254">
        <v>386</v>
      </c>
      <c r="BK50" s="254">
        <v>694</v>
      </c>
      <c r="BL50" s="254">
        <v>694</v>
      </c>
      <c r="BM50" s="254">
        <v>694</v>
      </c>
      <c r="BN50" s="254">
        <v>467</v>
      </c>
      <c r="BO50" s="254">
        <v>467</v>
      </c>
      <c r="BP50" s="254">
        <v>467</v>
      </c>
      <c r="BQ50" s="254">
        <v>344</v>
      </c>
      <c r="BR50" s="254">
        <v>344</v>
      </c>
      <c r="BS50" s="254">
        <v>344</v>
      </c>
      <c r="BT50" s="254">
        <v>169</v>
      </c>
      <c r="BU50" s="254">
        <v>169</v>
      </c>
      <c r="BV50" s="254">
        <v>169</v>
      </c>
      <c r="BW50" s="254">
        <v>567</v>
      </c>
      <c r="BX50" s="254">
        <v>567</v>
      </c>
      <c r="BY50" s="254">
        <v>567</v>
      </c>
      <c r="BZ50" s="254">
        <v>319</v>
      </c>
      <c r="CA50" s="254">
        <v>319</v>
      </c>
      <c r="CB50" s="254">
        <v>319</v>
      </c>
      <c r="CC50" s="254">
        <v>655</v>
      </c>
      <c r="CD50" s="254">
        <v>655</v>
      </c>
      <c r="CE50" s="254">
        <v>655</v>
      </c>
      <c r="CF50" s="254">
        <v>535</v>
      </c>
      <c r="CG50" s="254">
        <v>535</v>
      </c>
      <c r="CH50" s="254">
        <v>535</v>
      </c>
      <c r="CI50" s="254">
        <v>516</v>
      </c>
      <c r="CJ50" s="254">
        <v>516</v>
      </c>
      <c r="CK50" s="254">
        <v>516</v>
      </c>
      <c r="CL50" s="254">
        <v>548</v>
      </c>
      <c r="CM50" s="254">
        <v>548</v>
      </c>
      <c r="CN50" s="254">
        <v>548</v>
      </c>
      <c r="CO50" s="254"/>
      <c r="CP50" s="254"/>
      <c r="CQ50" s="254"/>
      <c r="CR50" s="59">
        <f t="shared" ref="CR50:CT57" si="17">C50+F50+I50+L50+O50+R50+U50+X50+AA50+AD50+AG50+AJ50+AM50+AP50+AS50+AV50+AY50+BB50+BE50+BH50+BK50+BN50+BQ50+BT50+BW50+BZ50+CC50+CF50+CI50+CL50+CO50</f>
        <v>11753</v>
      </c>
      <c r="CS50" s="59">
        <f t="shared" si="17"/>
        <v>11753</v>
      </c>
      <c r="CT50" s="59">
        <f t="shared" si="17"/>
        <v>11753</v>
      </c>
      <c r="CU50" s="25" t="e">
        <f>#REF!*CR50</f>
        <v>#REF!</v>
      </c>
      <c r="CV50" s="25" t="e">
        <f>#REF!*CS50</f>
        <v>#REF!</v>
      </c>
      <c r="CW50" s="25" t="e">
        <f>#REF!*CT50</f>
        <v>#REF!</v>
      </c>
      <c r="CX50" s="25" t="e">
        <f>#REF!*CR50</f>
        <v>#REF!</v>
      </c>
      <c r="CY50" s="25" t="e">
        <f>#REF!*CS50</f>
        <v>#REF!</v>
      </c>
      <c r="CZ50" s="25" t="e">
        <f>#REF!*CT50</f>
        <v>#REF!</v>
      </c>
      <c r="DA50" s="25" t="e">
        <f>#REF!*#REF!</f>
        <v>#REF!</v>
      </c>
      <c r="DB50" s="25" t="e">
        <f>#REF!*#REF!</f>
        <v>#REF!</v>
      </c>
      <c r="DC50" s="25" t="e">
        <f>#REF!*#REF!</f>
        <v>#REF!</v>
      </c>
      <c r="DD50" s="25" t="e">
        <f>#REF!*#REF!</f>
        <v>#REF!</v>
      </c>
      <c r="DE50" s="25" t="e">
        <f>#REF!*#REF!</f>
        <v>#REF!</v>
      </c>
      <c r="DF50" s="25" t="e">
        <f>#REF!*#REF!</f>
        <v>#REF!</v>
      </c>
    </row>
    <row r="51" spans="1:110" ht="72" hidden="1">
      <c r="A51" s="21" t="s">
        <v>147</v>
      </c>
      <c r="B51" s="87"/>
      <c r="C51" s="254"/>
      <c r="D51" s="254"/>
      <c r="E51" s="254"/>
      <c r="F51" s="254"/>
      <c r="G51" s="254"/>
      <c r="H51" s="254"/>
      <c r="I51" s="254"/>
      <c r="J51" s="254"/>
      <c r="K51" s="254"/>
      <c r="L51" s="254"/>
      <c r="M51" s="254"/>
      <c r="N51" s="254"/>
      <c r="O51" s="254"/>
      <c r="P51" s="254"/>
      <c r="Q51" s="254"/>
      <c r="R51" s="254"/>
      <c r="S51" s="254"/>
      <c r="T51" s="254"/>
      <c r="U51" s="254"/>
      <c r="V51" s="254"/>
      <c r="W51" s="254"/>
      <c r="X51" s="254"/>
      <c r="Y51" s="254"/>
      <c r="Z51" s="254"/>
      <c r="AA51" s="254"/>
      <c r="AB51" s="254"/>
      <c r="AC51" s="254"/>
      <c r="AD51" s="254"/>
      <c r="AE51" s="254"/>
      <c r="AF51" s="254"/>
      <c r="AG51" s="254"/>
      <c r="AH51" s="254"/>
      <c r="AI51" s="254"/>
      <c r="AJ51" s="254"/>
      <c r="AK51" s="254"/>
      <c r="AL51" s="254"/>
      <c r="AM51" s="254"/>
      <c r="AN51" s="254"/>
      <c r="AO51" s="254"/>
      <c r="AP51" s="254"/>
      <c r="AQ51" s="254"/>
      <c r="AR51" s="254"/>
      <c r="AS51" s="254"/>
      <c r="AT51" s="254"/>
      <c r="AU51" s="254"/>
      <c r="AV51" s="254"/>
      <c r="AW51" s="254"/>
      <c r="AX51" s="254"/>
      <c r="AY51" s="254"/>
      <c r="AZ51" s="254"/>
      <c r="BA51" s="254"/>
      <c r="BB51" s="254"/>
      <c r="BC51" s="254"/>
      <c r="BD51" s="254"/>
      <c r="BE51" s="254"/>
      <c r="BF51" s="254"/>
      <c r="BG51" s="254"/>
      <c r="BH51" s="254"/>
      <c r="BI51" s="254"/>
      <c r="BJ51" s="254"/>
      <c r="BK51" s="254"/>
      <c r="BL51" s="254"/>
      <c r="BM51" s="254"/>
      <c r="BN51" s="254"/>
      <c r="BO51" s="254"/>
      <c r="BP51" s="254"/>
      <c r="BQ51" s="254"/>
      <c r="BR51" s="254"/>
      <c r="BS51" s="254"/>
      <c r="BT51" s="254"/>
      <c r="BU51" s="254"/>
      <c r="BV51" s="254"/>
      <c r="BW51" s="254"/>
      <c r="BX51" s="254"/>
      <c r="BY51" s="254"/>
      <c r="BZ51" s="254"/>
      <c r="CA51" s="254"/>
      <c r="CB51" s="254"/>
      <c r="CC51" s="254"/>
      <c r="CD51" s="254"/>
      <c r="CE51" s="254"/>
      <c r="CF51" s="254"/>
      <c r="CG51" s="254"/>
      <c r="CH51" s="254"/>
      <c r="CI51" s="254"/>
      <c r="CJ51" s="254"/>
      <c r="CK51" s="254"/>
      <c r="CL51" s="254"/>
      <c r="CM51" s="254"/>
      <c r="CN51" s="254"/>
      <c r="CO51" s="254"/>
      <c r="CP51" s="254"/>
      <c r="CQ51" s="254"/>
      <c r="CR51" s="59">
        <f t="shared" si="17"/>
        <v>0</v>
      </c>
      <c r="CS51" s="59">
        <f t="shared" si="17"/>
        <v>0</v>
      </c>
      <c r="CT51" s="59">
        <f t="shared" si="17"/>
        <v>0</v>
      </c>
      <c r="CU51" s="25" t="e">
        <f>#REF!*CR51</f>
        <v>#REF!</v>
      </c>
      <c r="CV51" s="25" t="e">
        <f>#REF!*CS51</f>
        <v>#REF!</v>
      </c>
      <c r="CW51" s="25" t="e">
        <f>#REF!*CT51</f>
        <v>#REF!</v>
      </c>
      <c r="CX51" s="25" t="e">
        <f>#REF!*CR51</f>
        <v>#REF!</v>
      </c>
      <c r="CY51" s="25" t="e">
        <f>#REF!*CS51</f>
        <v>#REF!</v>
      </c>
      <c r="CZ51" s="25" t="e">
        <f>#REF!*CT51</f>
        <v>#REF!</v>
      </c>
      <c r="DA51" s="25" t="e">
        <f>#REF!*#REF!</f>
        <v>#REF!</v>
      </c>
      <c r="DB51" s="25" t="e">
        <f>#REF!*#REF!</f>
        <v>#REF!</v>
      </c>
      <c r="DC51" s="25" t="e">
        <f>#REF!*#REF!</f>
        <v>#REF!</v>
      </c>
      <c r="DD51" s="25" t="e">
        <f>#REF!*#REF!</f>
        <v>#REF!</v>
      </c>
      <c r="DE51" s="25" t="e">
        <f>#REF!*#REF!</f>
        <v>#REF!</v>
      </c>
      <c r="DF51" s="25" t="e">
        <f>#REF!*#REF!</f>
        <v>#REF!</v>
      </c>
    </row>
    <row r="52" spans="1:110" ht="48">
      <c r="A52" s="8" t="s">
        <v>157</v>
      </c>
      <c r="B52" s="87" t="s">
        <v>142</v>
      </c>
      <c r="C52" s="254">
        <v>12</v>
      </c>
      <c r="D52" s="254">
        <v>12</v>
      </c>
      <c r="E52" s="254">
        <v>12</v>
      </c>
      <c r="F52" s="254"/>
      <c r="G52" s="254"/>
      <c r="H52" s="254"/>
      <c r="I52" s="254"/>
      <c r="J52" s="254"/>
      <c r="K52" s="254"/>
      <c r="L52" s="254"/>
      <c r="M52" s="254"/>
      <c r="N52" s="254"/>
      <c r="O52" s="254">
        <v>44</v>
      </c>
      <c r="P52" s="254">
        <v>44</v>
      </c>
      <c r="Q52" s="254">
        <v>44</v>
      </c>
      <c r="R52" s="254"/>
      <c r="S52" s="254"/>
      <c r="T52" s="254"/>
      <c r="U52" s="254"/>
      <c r="V52" s="254"/>
      <c r="W52" s="254"/>
      <c r="X52" s="254"/>
      <c r="Y52" s="254"/>
      <c r="Z52" s="254"/>
      <c r="AA52" s="254"/>
      <c r="AB52" s="254"/>
      <c r="AC52" s="254"/>
      <c r="AD52" s="254">
        <v>44</v>
      </c>
      <c r="AE52" s="254">
        <v>44</v>
      </c>
      <c r="AF52" s="254">
        <v>44</v>
      </c>
      <c r="AG52" s="254"/>
      <c r="AH52" s="254"/>
      <c r="AI52" s="254"/>
      <c r="AJ52" s="254">
        <v>146</v>
      </c>
      <c r="AK52" s="254">
        <v>146</v>
      </c>
      <c r="AL52" s="254">
        <v>146</v>
      </c>
      <c r="AM52" s="254">
        <v>23</v>
      </c>
      <c r="AN52" s="254">
        <v>23</v>
      </c>
      <c r="AO52" s="254">
        <v>23</v>
      </c>
      <c r="AP52" s="254">
        <v>21</v>
      </c>
      <c r="AQ52" s="254">
        <v>21</v>
      </c>
      <c r="AR52" s="254">
        <v>21</v>
      </c>
      <c r="AS52" s="254"/>
      <c r="AT52" s="254"/>
      <c r="AU52" s="254"/>
      <c r="AV52" s="254">
        <v>27</v>
      </c>
      <c r="AW52" s="254">
        <v>27</v>
      </c>
      <c r="AX52" s="254">
        <v>27</v>
      </c>
      <c r="AY52" s="254"/>
      <c r="AZ52" s="254"/>
      <c r="BA52" s="254"/>
      <c r="BB52" s="254">
        <v>26</v>
      </c>
      <c r="BC52" s="254">
        <v>26</v>
      </c>
      <c r="BD52" s="254">
        <v>26</v>
      </c>
      <c r="BE52" s="254">
        <v>39</v>
      </c>
      <c r="BF52" s="254">
        <v>39</v>
      </c>
      <c r="BG52" s="254">
        <v>39</v>
      </c>
      <c r="BH52" s="254">
        <v>15</v>
      </c>
      <c r="BI52" s="254">
        <v>15</v>
      </c>
      <c r="BJ52" s="254">
        <v>15</v>
      </c>
      <c r="BK52" s="254"/>
      <c r="BL52" s="254"/>
      <c r="BM52" s="254"/>
      <c r="BN52" s="254">
        <v>43</v>
      </c>
      <c r="BO52" s="254">
        <v>43</v>
      </c>
      <c r="BP52" s="254">
        <v>43</v>
      </c>
      <c r="BQ52" s="254"/>
      <c r="BR52" s="254"/>
      <c r="BS52" s="254"/>
      <c r="BT52" s="254">
        <v>41</v>
      </c>
      <c r="BU52" s="254">
        <v>41</v>
      </c>
      <c r="BV52" s="254">
        <v>41</v>
      </c>
      <c r="BW52" s="254"/>
      <c r="BX52" s="254"/>
      <c r="BY52" s="254"/>
      <c r="BZ52" s="254"/>
      <c r="CA52" s="254"/>
      <c r="CB52" s="254"/>
      <c r="CC52" s="254"/>
      <c r="CD52" s="254"/>
      <c r="CE52" s="254"/>
      <c r="CF52" s="254">
        <v>59</v>
      </c>
      <c r="CG52" s="254">
        <v>59</v>
      </c>
      <c r="CH52" s="254">
        <v>59</v>
      </c>
      <c r="CI52" s="254"/>
      <c r="CJ52" s="254"/>
      <c r="CK52" s="254"/>
      <c r="CL52" s="254"/>
      <c r="CM52" s="254"/>
      <c r="CN52" s="254"/>
      <c r="CO52" s="254"/>
      <c r="CP52" s="254"/>
      <c r="CQ52" s="254"/>
      <c r="CR52" s="59">
        <f t="shared" si="17"/>
        <v>540</v>
      </c>
      <c r="CS52" s="59">
        <f t="shared" si="17"/>
        <v>540</v>
      </c>
      <c r="CT52" s="59">
        <f t="shared" si="17"/>
        <v>540</v>
      </c>
      <c r="CU52" s="25" t="e">
        <f>#REF!*CR52</f>
        <v>#REF!</v>
      </c>
      <c r="CV52" s="25" t="e">
        <f>#REF!*CS52</f>
        <v>#REF!</v>
      </c>
      <c r="CW52" s="25" t="e">
        <f>#REF!*CT52</f>
        <v>#REF!</v>
      </c>
      <c r="CX52" s="25" t="e">
        <f>#REF!*CR52</f>
        <v>#REF!</v>
      </c>
      <c r="CY52" s="25" t="e">
        <f>#REF!*CS52</f>
        <v>#REF!</v>
      </c>
      <c r="CZ52" s="25" t="e">
        <f>#REF!*CT52</f>
        <v>#REF!</v>
      </c>
      <c r="DA52" s="25" t="e">
        <f>#REF!*#REF!</f>
        <v>#REF!</v>
      </c>
      <c r="DB52" s="25" t="e">
        <f>#REF!*#REF!</f>
        <v>#REF!</v>
      </c>
      <c r="DC52" s="25" t="e">
        <f>#REF!*#REF!</f>
        <v>#REF!</v>
      </c>
      <c r="DD52" s="25" t="e">
        <f>#REF!*#REF!</f>
        <v>#REF!</v>
      </c>
      <c r="DE52" s="25" t="e">
        <f>#REF!*#REF!</f>
        <v>#REF!</v>
      </c>
      <c r="DF52" s="25" t="e">
        <f>#REF!*#REF!</f>
        <v>#REF!</v>
      </c>
    </row>
    <row r="53" spans="1:110" ht="60" hidden="1">
      <c r="A53" s="21" t="s">
        <v>160</v>
      </c>
      <c r="B53" s="87"/>
      <c r="C53" s="254"/>
      <c r="D53" s="254"/>
      <c r="E53" s="254"/>
      <c r="F53" s="254"/>
      <c r="G53" s="254"/>
      <c r="H53" s="254"/>
      <c r="I53" s="254"/>
      <c r="J53" s="254"/>
      <c r="K53" s="254"/>
      <c r="L53" s="254"/>
      <c r="M53" s="254"/>
      <c r="N53" s="254"/>
      <c r="O53" s="254"/>
      <c r="P53" s="254"/>
      <c r="Q53" s="254"/>
      <c r="R53" s="254"/>
      <c r="S53" s="254"/>
      <c r="T53" s="254"/>
      <c r="U53" s="254"/>
      <c r="V53" s="254"/>
      <c r="W53" s="254"/>
      <c r="X53" s="254"/>
      <c r="Y53" s="254"/>
      <c r="Z53" s="254"/>
      <c r="AA53" s="254"/>
      <c r="AB53" s="254"/>
      <c r="AC53" s="254"/>
      <c r="AD53" s="254"/>
      <c r="AE53" s="254"/>
      <c r="AF53" s="254"/>
      <c r="AG53" s="254"/>
      <c r="AH53" s="254"/>
      <c r="AI53" s="254"/>
      <c r="AJ53" s="254"/>
      <c r="AK53" s="254"/>
      <c r="AL53" s="254"/>
      <c r="AM53" s="254"/>
      <c r="AN53" s="254"/>
      <c r="AO53" s="254"/>
      <c r="AP53" s="254"/>
      <c r="AQ53" s="254"/>
      <c r="AR53" s="254"/>
      <c r="AS53" s="254"/>
      <c r="AT53" s="254"/>
      <c r="AU53" s="254"/>
      <c r="AV53" s="254"/>
      <c r="AW53" s="254"/>
      <c r="AX53" s="254"/>
      <c r="AY53" s="254"/>
      <c r="AZ53" s="254"/>
      <c r="BA53" s="254"/>
      <c r="BB53" s="254"/>
      <c r="BC53" s="254"/>
      <c r="BD53" s="254"/>
      <c r="BE53" s="254"/>
      <c r="BF53" s="254"/>
      <c r="BG53" s="254"/>
      <c r="BH53" s="254"/>
      <c r="BI53" s="254"/>
      <c r="BJ53" s="254"/>
      <c r="BK53" s="254"/>
      <c r="BL53" s="254"/>
      <c r="BM53" s="254"/>
      <c r="BN53" s="254"/>
      <c r="BO53" s="254"/>
      <c r="BP53" s="254"/>
      <c r="BQ53" s="254"/>
      <c r="BR53" s="254"/>
      <c r="BS53" s="254"/>
      <c r="BT53" s="254"/>
      <c r="BU53" s="254"/>
      <c r="BV53" s="254"/>
      <c r="BW53" s="254"/>
      <c r="BX53" s="254"/>
      <c r="BY53" s="254"/>
      <c r="BZ53" s="254"/>
      <c r="CA53" s="254"/>
      <c r="CB53" s="254"/>
      <c r="CC53" s="254"/>
      <c r="CD53" s="254"/>
      <c r="CE53" s="254"/>
      <c r="CF53" s="254"/>
      <c r="CG53" s="254"/>
      <c r="CH53" s="254"/>
      <c r="CI53" s="254"/>
      <c r="CJ53" s="254"/>
      <c r="CK53" s="254"/>
      <c r="CL53" s="254"/>
      <c r="CM53" s="254"/>
      <c r="CN53" s="254"/>
      <c r="CO53" s="254"/>
      <c r="CP53" s="254"/>
      <c r="CQ53" s="254"/>
      <c r="CR53" s="59">
        <f t="shared" si="17"/>
        <v>0</v>
      </c>
      <c r="CS53" s="59">
        <f t="shared" si="17"/>
        <v>0</v>
      </c>
      <c r="CT53" s="59">
        <f t="shared" si="17"/>
        <v>0</v>
      </c>
      <c r="CU53" s="25" t="e">
        <f>#REF!*CR53</f>
        <v>#REF!</v>
      </c>
      <c r="CV53" s="25" t="e">
        <f>#REF!*CS53</f>
        <v>#REF!</v>
      </c>
      <c r="CW53" s="25" t="e">
        <f>#REF!*CT53</f>
        <v>#REF!</v>
      </c>
      <c r="CX53" s="25" t="e">
        <f>#REF!*CR53</f>
        <v>#REF!</v>
      </c>
      <c r="CY53" s="25" t="e">
        <f>#REF!*CS53</f>
        <v>#REF!</v>
      </c>
      <c r="CZ53" s="25" t="e">
        <f>#REF!*CT53</f>
        <v>#REF!</v>
      </c>
      <c r="DA53" s="25" t="e">
        <f>#REF!*#REF!</f>
        <v>#REF!</v>
      </c>
      <c r="DB53" s="25" t="e">
        <f>#REF!*#REF!</f>
        <v>#REF!</v>
      </c>
      <c r="DC53" s="25" t="e">
        <f>#REF!*#REF!</f>
        <v>#REF!</v>
      </c>
      <c r="DD53" s="25" t="e">
        <f>#REF!*#REF!</f>
        <v>#REF!</v>
      </c>
      <c r="DE53" s="25" t="e">
        <f>#REF!*#REF!</f>
        <v>#REF!</v>
      </c>
      <c r="DF53" s="25" t="e">
        <f>#REF!*#REF!</f>
        <v>#REF!</v>
      </c>
    </row>
    <row r="54" spans="1:110" ht="24">
      <c r="A54" s="8" t="s">
        <v>158</v>
      </c>
      <c r="B54" s="87" t="s">
        <v>143</v>
      </c>
      <c r="C54" s="254">
        <v>1</v>
      </c>
      <c r="D54" s="254">
        <v>1</v>
      </c>
      <c r="E54" s="254">
        <v>1</v>
      </c>
      <c r="F54" s="254">
        <v>1</v>
      </c>
      <c r="G54" s="254">
        <v>1</v>
      </c>
      <c r="H54" s="254">
        <v>1</v>
      </c>
      <c r="I54" s="254">
        <v>1</v>
      </c>
      <c r="J54" s="254">
        <v>1</v>
      </c>
      <c r="K54" s="254">
        <v>1</v>
      </c>
      <c r="L54" s="254">
        <v>2</v>
      </c>
      <c r="M54" s="254">
        <v>2</v>
      </c>
      <c r="N54" s="254">
        <v>2</v>
      </c>
      <c r="O54" s="254">
        <v>3</v>
      </c>
      <c r="P54" s="254">
        <v>3</v>
      </c>
      <c r="Q54" s="254">
        <v>3</v>
      </c>
      <c r="R54" s="254">
        <v>1</v>
      </c>
      <c r="S54" s="254">
        <v>1</v>
      </c>
      <c r="T54" s="254">
        <v>1</v>
      </c>
      <c r="U54" s="254">
        <v>3</v>
      </c>
      <c r="V54" s="254">
        <v>3</v>
      </c>
      <c r="W54" s="254">
        <v>3</v>
      </c>
      <c r="X54" s="254"/>
      <c r="Y54" s="254"/>
      <c r="Z54" s="254"/>
      <c r="AA54" s="254">
        <v>1</v>
      </c>
      <c r="AB54" s="254">
        <v>1</v>
      </c>
      <c r="AC54" s="254">
        <v>1</v>
      </c>
      <c r="AD54" s="254">
        <v>3</v>
      </c>
      <c r="AE54" s="254">
        <v>3</v>
      </c>
      <c r="AF54" s="254">
        <v>3</v>
      </c>
      <c r="AG54" s="254">
        <v>1</v>
      </c>
      <c r="AH54" s="254">
        <v>1</v>
      </c>
      <c r="AI54" s="254">
        <v>1</v>
      </c>
      <c r="AJ54" s="254">
        <v>1</v>
      </c>
      <c r="AK54" s="254">
        <v>1</v>
      </c>
      <c r="AL54" s="254">
        <v>1</v>
      </c>
      <c r="AM54" s="254">
        <v>6</v>
      </c>
      <c r="AN54" s="254">
        <v>6</v>
      </c>
      <c r="AO54" s="254">
        <v>6</v>
      </c>
      <c r="AP54" s="254">
        <v>3</v>
      </c>
      <c r="AQ54" s="254">
        <v>3</v>
      </c>
      <c r="AR54" s="254">
        <v>3</v>
      </c>
      <c r="AS54" s="254">
        <v>4</v>
      </c>
      <c r="AT54" s="254">
        <v>4</v>
      </c>
      <c r="AU54" s="254">
        <v>4</v>
      </c>
      <c r="AV54" s="254">
        <v>3</v>
      </c>
      <c r="AW54" s="254">
        <v>3</v>
      </c>
      <c r="AX54" s="254">
        <v>3</v>
      </c>
      <c r="AY54" s="254">
        <v>2</v>
      </c>
      <c r="AZ54" s="254">
        <v>2</v>
      </c>
      <c r="BA54" s="254">
        <v>2</v>
      </c>
      <c r="BB54" s="254">
        <v>1</v>
      </c>
      <c r="BC54" s="254">
        <v>1</v>
      </c>
      <c r="BD54" s="254">
        <v>1</v>
      </c>
      <c r="BE54" s="254">
        <v>1</v>
      </c>
      <c r="BF54" s="254">
        <v>1</v>
      </c>
      <c r="BG54" s="254">
        <v>1</v>
      </c>
      <c r="BH54" s="254"/>
      <c r="BI54" s="254"/>
      <c r="BJ54" s="254"/>
      <c r="BK54" s="254">
        <v>3</v>
      </c>
      <c r="BL54" s="254">
        <v>3</v>
      </c>
      <c r="BM54" s="254">
        <v>3</v>
      </c>
      <c r="BN54" s="254">
        <v>4</v>
      </c>
      <c r="BO54" s="254">
        <v>4</v>
      </c>
      <c r="BP54" s="254">
        <v>4</v>
      </c>
      <c r="BQ54" s="254">
        <v>3</v>
      </c>
      <c r="BR54" s="254">
        <v>3</v>
      </c>
      <c r="BS54" s="254">
        <v>3</v>
      </c>
      <c r="BT54" s="254">
        <v>6</v>
      </c>
      <c r="BU54" s="254">
        <v>6</v>
      </c>
      <c r="BV54" s="254">
        <v>6</v>
      </c>
      <c r="BW54" s="254">
        <v>4</v>
      </c>
      <c r="BX54" s="254">
        <v>4</v>
      </c>
      <c r="BY54" s="254">
        <v>4</v>
      </c>
      <c r="BZ54" s="254">
        <v>4</v>
      </c>
      <c r="CA54" s="254">
        <v>4</v>
      </c>
      <c r="CB54" s="254">
        <v>4</v>
      </c>
      <c r="CC54" s="254">
        <v>3</v>
      </c>
      <c r="CD54" s="254">
        <v>3</v>
      </c>
      <c r="CE54" s="254">
        <v>3</v>
      </c>
      <c r="CF54" s="254">
        <v>3</v>
      </c>
      <c r="CG54" s="254">
        <v>3</v>
      </c>
      <c r="CH54" s="254">
        <v>3</v>
      </c>
      <c r="CI54" s="254"/>
      <c r="CJ54" s="254"/>
      <c r="CK54" s="254"/>
      <c r="CL54" s="254">
        <v>5</v>
      </c>
      <c r="CM54" s="254">
        <v>5</v>
      </c>
      <c r="CN54" s="254">
        <v>5</v>
      </c>
      <c r="CO54" s="254"/>
      <c r="CP54" s="254"/>
      <c r="CQ54" s="254"/>
      <c r="CR54" s="59">
        <f t="shared" si="17"/>
        <v>73</v>
      </c>
      <c r="CS54" s="59">
        <f t="shared" si="17"/>
        <v>73</v>
      </c>
      <c r="CT54" s="59">
        <f t="shared" si="17"/>
        <v>73</v>
      </c>
      <c r="CU54" s="25" t="e">
        <f>#REF!*CR54</f>
        <v>#REF!</v>
      </c>
      <c r="CV54" s="25" t="e">
        <f>#REF!*CS54</f>
        <v>#REF!</v>
      </c>
      <c r="CW54" s="25" t="e">
        <f>#REF!*CT54</f>
        <v>#REF!</v>
      </c>
      <c r="CX54" s="25" t="e">
        <f>#REF!*CR54</f>
        <v>#REF!</v>
      </c>
      <c r="CY54" s="25" t="e">
        <f>#REF!*CS54</f>
        <v>#REF!</v>
      </c>
      <c r="CZ54" s="25" t="e">
        <f>#REF!*CT54</f>
        <v>#REF!</v>
      </c>
      <c r="DA54" s="25" t="e">
        <f>#REF!*#REF!</f>
        <v>#REF!</v>
      </c>
      <c r="DB54" s="25" t="e">
        <f>#REF!*#REF!</f>
        <v>#REF!</v>
      </c>
      <c r="DC54" s="25" t="e">
        <f>#REF!*#REF!</f>
        <v>#REF!</v>
      </c>
      <c r="DD54" s="25" t="e">
        <f>#REF!*#REF!</f>
        <v>#REF!</v>
      </c>
      <c r="DE54" s="25" t="e">
        <f>#REF!*#REF!</f>
        <v>#REF!</v>
      </c>
      <c r="DF54" s="25" t="e">
        <f>#REF!*#REF!</f>
        <v>#REF!</v>
      </c>
    </row>
    <row r="55" spans="1:110" ht="36">
      <c r="A55" s="8" t="s">
        <v>159</v>
      </c>
      <c r="B55" s="87" t="s">
        <v>144</v>
      </c>
      <c r="C55" s="254"/>
      <c r="D55" s="254"/>
      <c r="E55" s="254"/>
      <c r="F55" s="254"/>
      <c r="G55" s="254"/>
      <c r="H55" s="254"/>
      <c r="I55" s="254"/>
      <c r="J55" s="254"/>
      <c r="K55" s="254"/>
      <c r="L55" s="254"/>
      <c r="M55" s="254"/>
      <c r="N55" s="254"/>
      <c r="O55" s="254"/>
      <c r="P55" s="254"/>
      <c r="Q55" s="254"/>
      <c r="R55" s="254"/>
      <c r="S55" s="254"/>
      <c r="T55" s="254"/>
      <c r="U55" s="254"/>
      <c r="V55" s="254"/>
      <c r="W55" s="254"/>
      <c r="X55" s="254">
        <v>2</v>
      </c>
      <c r="Y55" s="254">
        <v>2</v>
      </c>
      <c r="Z55" s="254">
        <v>2</v>
      </c>
      <c r="AA55" s="254"/>
      <c r="AB55" s="254"/>
      <c r="AC55" s="254"/>
      <c r="AD55" s="254">
        <v>4</v>
      </c>
      <c r="AE55" s="254">
        <v>4</v>
      </c>
      <c r="AF55" s="254">
        <v>4</v>
      </c>
      <c r="AG55" s="254"/>
      <c r="AH55" s="254"/>
      <c r="AI55" s="254"/>
      <c r="AJ55" s="254"/>
      <c r="AK55" s="254"/>
      <c r="AL55" s="254"/>
      <c r="AM55" s="254"/>
      <c r="AN55" s="254"/>
      <c r="AO55" s="254"/>
      <c r="AP55" s="254">
        <v>1</v>
      </c>
      <c r="AQ55" s="254">
        <v>1</v>
      </c>
      <c r="AR55" s="254">
        <v>1</v>
      </c>
      <c r="AS55" s="254">
        <v>1</v>
      </c>
      <c r="AT55" s="254">
        <v>1</v>
      </c>
      <c r="AU55" s="254">
        <v>1</v>
      </c>
      <c r="AV55" s="254">
        <v>3</v>
      </c>
      <c r="AW55" s="254">
        <v>3</v>
      </c>
      <c r="AX55" s="254">
        <v>3</v>
      </c>
      <c r="AY55" s="254"/>
      <c r="AZ55" s="254"/>
      <c r="BA55" s="254"/>
      <c r="BB55" s="254"/>
      <c r="BC55" s="254"/>
      <c r="BD55" s="254"/>
      <c r="BE55" s="254">
        <v>4</v>
      </c>
      <c r="BF55" s="254">
        <v>4</v>
      </c>
      <c r="BG55" s="254">
        <v>4</v>
      </c>
      <c r="BH55" s="254"/>
      <c r="BI55" s="254"/>
      <c r="BJ55" s="254"/>
      <c r="BK55" s="254"/>
      <c r="BL55" s="254"/>
      <c r="BM55" s="254"/>
      <c r="BN55" s="254">
        <v>1</v>
      </c>
      <c r="BO55" s="254">
        <v>1</v>
      </c>
      <c r="BP55" s="254">
        <v>1</v>
      </c>
      <c r="BQ55" s="254">
        <v>1</v>
      </c>
      <c r="BR55" s="254">
        <v>1</v>
      </c>
      <c r="BS55" s="254">
        <v>1</v>
      </c>
      <c r="BT55" s="254">
        <v>1</v>
      </c>
      <c r="BU55" s="254">
        <v>1</v>
      </c>
      <c r="BV55" s="254">
        <v>1</v>
      </c>
      <c r="BW55" s="254"/>
      <c r="BX55" s="254"/>
      <c r="BY55" s="254"/>
      <c r="BZ55" s="254">
        <v>3</v>
      </c>
      <c r="CA55" s="254">
        <v>3</v>
      </c>
      <c r="CB55" s="254">
        <v>3</v>
      </c>
      <c r="CC55" s="254">
        <v>1</v>
      </c>
      <c r="CD55" s="254">
        <v>1</v>
      </c>
      <c r="CE55" s="254">
        <v>1</v>
      </c>
      <c r="CF55" s="254">
        <v>1</v>
      </c>
      <c r="CG55" s="254">
        <v>1</v>
      </c>
      <c r="CH55" s="254">
        <v>1</v>
      </c>
      <c r="CI55" s="254"/>
      <c r="CJ55" s="254"/>
      <c r="CK55" s="254"/>
      <c r="CL55" s="254"/>
      <c r="CM55" s="254"/>
      <c r="CN55" s="254"/>
      <c r="CO55" s="254"/>
      <c r="CP55" s="254"/>
      <c r="CQ55" s="254"/>
      <c r="CR55" s="59">
        <f t="shared" si="17"/>
        <v>23</v>
      </c>
      <c r="CS55" s="59">
        <f t="shared" si="17"/>
        <v>23</v>
      </c>
      <c r="CT55" s="59">
        <f t="shared" si="17"/>
        <v>23</v>
      </c>
      <c r="CU55" s="25" t="e">
        <f>#REF!*CR55</f>
        <v>#REF!</v>
      </c>
      <c r="CV55" s="25" t="e">
        <f>#REF!*CS55</f>
        <v>#REF!</v>
      </c>
      <c r="CW55" s="25" t="e">
        <f>#REF!*CT55</f>
        <v>#REF!</v>
      </c>
      <c r="CX55" s="25" t="e">
        <f>#REF!*CR55</f>
        <v>#REF!</v>
      </c>
      <c r="CY55" s="25" t="e">
        <f>#REF!*CS55</f>
        <v>#REF!</v>
      </c>
      <c r="CZ55" s="25" t="e">
        <f>#REF!*CT55</f>
        <v>#REF!</v>
      </c>
      <c r="DA55" s="25" t="e">
        <f>#REF!*#REF!</f>
        <v>#REF!</v>
      </c>
      <c r="DB55" s="25" t="e">
        <f>#REF!*#REF!</f>
        <v>#REF!</v>
      </c>
      <c r="DC55" s="25" t="e">
        <f>#REF!*#REF!</f>
        <v>#REF!</v>
      </c>
      <c r="DD55" s="25" t="e">
        <f>#REF!*#REF!</f>
        <v>#REF!</v>
      </c>
      <c r="DE55" s="25" t="e">
        <f>#REF!*#REF!</f>
        <v>#REF!</v>
      </c>
      <c r="DF55" s="25" t="e">
        <f>#REF!*#REF!</f>
        <v>#REF!</v>
      </c>
    </row>
    <row r="56" spans="1:110">
      <c r="A56" s="87" t="s">
        <v>145</v>
      </c>
      <c r="B56" s="87" t="s">
        <v>451</v>
      </c>
      <c r="C56" s="254"/>
      <c r="D56" s="254"/>
      <c r="E56" s="254"/>
      <c r="F56" s="254"/>
      <c r="G56" s="254"/>
      <c r="H56" s="254"/>
      <c r="I56" s="254"/>
      <c r="J56" s="254"/>
      <c r="K56" s="254"/>
      <c r="L56" s="254"/>
      <c r="M56" s="254"/>
      <c r="N56" s="254"/>
      <c r="O56" s="254"/>
      <c r="P56" s="254"/>
      <c r="Q56" s="254"/>
      <c r="R56" s="254"/>
      <c r="S56" s="254"/>
      <c r="T56" s="254"/>
      <c r="U56" s="254"/>
      <c r="V56" s="254"/>
      <c r="W56" s="254"/>
      <c r="X56" s="254"/>
      <c r="Y56" s="254"/>
      <c r="Z56" s="254"/>
      <c r="AA56" s="254"/>
      <c r="AB56" s="254"/>
      <c r="AC56" s="254"/>
      <c r="AD56" s="254"/>
      <c r="AE56" s="254"/>
      <c r="AF56" s="254"/>
      <c r="AG56" s="254"/>
      <c r="AH56" s="254"/>
      <c r="AI56" s="254"/>
      <c r="AJ56" s="254">
        <v>183</v>
      </c>
      <c r="AK56" s="254">
        <v>183</v>
      </c>
      <c r="AL56" s="254">
        <v>183</v>
      </c>
      <c r="AM56" s="254"/>
      <c r="AN56" s="254"/>
      <c r="AO56" s="254"/>
      <c r="AP56" s="254"/>
      <c r="AQ56" s="254"/>
      <c r="AR56" s="254"/>
      <c r="AS56" s="254"/>
      <c r="AT56" s="254"/>
      <c r="AU56" s="254"/>
      <c r="AV56" s="254"/>
      <c r="AW56" s="254"/>
      <c r="AX56" s="254"/>
      <c r="AY56" s="254"/>
      <c r="AZ56" s="254"/>
      <c r="BA56" s="254"/>
      <c r="BB56" s="254"/>
      <c r="BC56" s="254"/>
      <c r="BD56" s="254"/>
      <c r="BE56" s="254"/>
      <c r="BF56" s="254"/>
      <c r="BG56" s="254"/>
      <c r="BH56" s="254"/>
      <c r="BI56" s="254"/>
      <c r="BJ56" s="254"/>
      <c r="BK56" s="254"/>
      <c r="BL56" s="254"/>
      <c r="BM56" s="254"/>
      <c r="BN56" s="254"/>
      <c r="BO56" s="254"/>
      <c r="BP56" s="254"/>
      <c r="BQ56" s="254"/>
      <c r="BR56" s="254"/>
      <c r="BS56" s="254"/>
      <c r="BT56" s="254"/>
      <c r="BU56" s="254"/>
      <c r="BV56" s="254"/>
      <c r="BW56" s="254"/>
      <c r="BX56" s="254"/>
      <c r="BY56" s="254"/>
      <c r="BZ56" s="254"/>
      <c r="CA56" s="254"/>
      <c r="CB56" s="254"/>
      <c r="CC56" s="254"/>
      <c r="CD56" s="254"/>
      <c r="CE56" s="254"/>
      <c r="CF56" s="254"/>
      <c r="CG56" s="254"/>
      <c r="CH56" s="254"/>
      <c r="CI56" s="254"/>
      <c r="CJ56" s="254"/>
      <c r="CK56" s="254"/>
      <c r="CL56" s="254"/>
      <c r="CM56" s="254"/>
      <c r="CN56" s="254"/>
      <c r="CO56" s="254"/>
      <c r="CP56" s="254"/>
      <c r="CQ56" s="254"/>
      <c r="CR56" s="59">
        <f t="shared" si="17"/>
        <v>183</v>
      </c>
      <c r="CS56" s="59">
        <f t="shared" si="17"/>
        <v>183</v>
      </c>
      <c r="CT56" s="59">
        <f t="shared" si="17"/>
        <v>183</v>
      </c>
      <c r="CU56" s="25" t="e">
        <f>#REF!*CR56</f>
        <v>#REF!</v>
      </c>
      <c r="CV56" s="25" t="e">
        <f>#REF!*CS56</f>
        <v>#REF!</v>
      </c>
      <c r="CW56" s="25" t="e">
        <f>#REF!*CT56</f>
        <v>#REF!</v>
      </c>
      <c r="CX56" s="25" t="e">
        <f>#REF!*CR56</f>
        <v>#REF!</v>
      </c>
      <c r="CY56" s="25" t="e">
        <f>#REF!*CS56</f>
        <v>#REF!</v>
      </c>
      <c r="CZ56" s="25" t="e">
        <f>#REF!*CT56</f>
        <v>#REF!</v>
      </c>
      <c r="DA56" s="25" t="e">
        <f>#REF!*#REF!</f>
        <v>#REF!</v>
      </c>
      <c r="DB56" s="25" t="e">
        <f>#REF!*#REF!</f>
        <v>#REF!</v>
      </c>
      <c r="DC56" s="25" t="e">
        <f>#REF!*#REF!</f>
        <v>#REF!</v>
      </c>
      <c r="DD56" s="25" t="e">
        <f>#REF!*#REF!</f>
        <v>#REF!</v>
      </c>
      <c r="DE56" s="25" t="e">
        <f>#REF!*#REF!</f>
        <v>#REF!</v>
      </c>
      <c r="DF56" s="25" t="e">
        <f>#REF!*#REF!</f>
        <v>#REF!</v>
      </c>
    </row>
    <row r="57" spans="1:110" hidden="1">
      <c r="A57" s="21" t="s">
        <v>148</v>
      </c>
      <c r="B57" s="87"/>
      <c r="C57" s="254"/>
      <c r="D57" s="254"/>
      <c r="E57" s="254"/>
      <c r="F57" s="254"/>
      <c r="G57" s="254"/>
      <c r="H57" s="254"/>
      <c r="I57" s="254"/>
      <c r="J57" s="254"/>
      <c r="K57" s="254"/>
      <c r="L57" s="254"/>
      <c r="M57" s="254"/>
      <c r="N57" s="254"/>
      <c r="O57" s="254"/>
      <c r="P57" s="254"/>
      <c r="Q57" s="254"/>
      <c r="R57" s="254"/>
      <c r="S57" s="254"/>
      <c r="T57" s="254"/>
      <c r="U57" s="254"/>
      <c r="V57" s="254"/>
      <c r="W57" s="254"/>
      <c r="X57" s="254"/>
      <c r="Y57" s="254"/>
      <c r="Z57" s="254"/>
      <c r="AA57" s="254"/>
      <c r="AB57" s="254"/>
      <c r="AC57" s="254"/>
      <c r="AD57" s="254"/>
      <c r="AE57" s="254"/>
      <c r="AF57" s="254"/>
      <c r="AG57" s="254"/>
      <c r="AH57" s="254"/>
      <c r="AI57" s="254"/>
      <c r="AJ57" s="254"/>
      <c r="AK57" s="254"/>
      <c r="AL57" s="254"/>
      <c r="AM57" s="254"/>
      <c r="AN57" s="254"/>
      <c r="AO57" s="254"/>
      <c r="AP57" s="254"/>
      <c r="AQ57" s="254"/>
      <c r="AR57" s="254"/>
      <c r="AS57" s="254"/>
      <c r="AT57" s="254"/>
      <c r="AU57" s="254"/>
      <c r="AV57" s="254"/>
      <c r="AW57" s="254"/>
      <c r="AX57" s="254"/>
      <c r="AY57" s="254"/>
      <c r="AZ57" s="254"/>
      <c r="BA57" s="254"/>
      <c r="BB57" s="254"/>
      <c r="BC57" s="254"/>
      <c r="BD57" s="254"/>
      <c r="BE57" s="254"/>
      <c r="BF57" s="254"/>
      <c r="BG57" s="254"/>
      <c r="BH57" s="254"/>
      <c r="BI57" s="254"/>
      <c r="BJ57" s="254"/>
      <c r="BK57" s="254"/>
      <c r="BL57" s="254"/>
      <c r="BM57" s="254"/>
      <c r="BN57" s="254"/>
      <c r="BO57" s="254"/>
      <c r="BP57" s="254"/>
      <c r="BQ57" s="254"/>
      <c r="BR57" s="254"/>
      <c r="BS57" s="254"/>
      <c r="BT57" s="254"/>
      <c r="BU57" s="254"/>
      <c r="BV57" s="254"/>
      <c r="BW57" s="254"/>
      <c r="BX57" s="254"/>
      <c r="BY57" s="254"/>
      <c r="BZ57" s="254"/>
      <c r="CA57" s="254"/>
      <c r="CB57" s="254"/>
      <c r="CC57" s="254"/>
      <c r="CD57" s="254"/>
      <c r="CE57" s="254"/>
      <c r="CF57" s="254"/>
      <c r="CG57" s="254"/>
      <c r="CH57" s="254"/>
      <c r="CI57" s="254"/>
      <c r="CJ57" s="254"/>
      <c r="CK57" s="254"/>
      <c r="CL57" s="254"/>
      <c r="CM57" s="254"/>
      <c r="CN57" s="254"/>
      <c r="CO57" s="254"/>
      <c r="CP57" s="254"/>
      <c r="CQ57" s="254"/>
      <c r="CR57" s="59">
        <f t="shared" si="17"/>
        <v>0</v>
      </c>
      <c r="CS57" s="59">
        <f t="shared" si="17"/>
        <v>0</v>
      </c>
      <c r="CT57" s="59">
        <f t="shared" si="17"/>
        <v>0</v>
      </c>
      <c r="CU57" s="25" t="e">
        <f>#REF!*CR57</f>
        <v>#REF!</v>
      </c>
      <c r="CV57" s="25" t="e">
        <f>#REF!*CS57</f>
        <v>#REF!</v>
      </c>
      <c r="CW57" s="25" t="e">
        <f>#REF!*CT57</f>
        <v>#REF!</v>
      </c>
      <c r="CX57" s="25" t="e">
        <f>#REF!*CR57</f>
        <v>#REF!</v>
      </c>
      <c r="CY57" s="25" t="e">
        <f>#REF!*CS57</f>
        <v>#REF!</v>
      </c>
      <c r="CZ57" s="25" t="e">
        <f>#REF!*CT57</f>
        <v>#REF!</v>
      </c>
      <c r="DA57" s="25" t="e">
        <f>#REF!*#REF!</f>
        <v>#REF!</v>
      </c>
      <c r="DB57" s="25" t="e">
        <f>#REF!*#REF!</f>
        <v>#REF!</v>
      </c>
      <c r="DC57" s="25" t="e">
        <f>#REF!*#REF!</f>
        <v>#REF!</v>
      </c>
      <c r="DD57" s="25" t="e">
        <f>#REF!*#REF!</f>
        <v>#REF!</v>
      </c>
      <c r="DE57" s="25" t="e">
        <f>#REF!*#REF!</f>
        <v>#REF!</v>
      </c>
      <c r="DF57" s="25" t="e">
        <f>#REF!*#REF!</f>
        <v>#REF!</v>
      </c>
    </row>
    <row r="58" spans="1:110" s="71" customFormat="1" ht="41.25" customHeight="1">
      <c r="A58" s="97" t="s">
        <v>152</v>
      </c>
      <c r="B58" s="263"/>
    </row>
    <row r="59" spans="1:110">
      <c r="A59" s="259" t="s">
        <v>130</v>
      </c>
      <c r="B59" s="34"/>
      <c r="C59" s="57">
        <f t="shared" ref="C59:BN59" si="18">SUM(C60:C67)</f>
        <v>92</v>
      </c>
      <c r="D59" s="57">
        <f t="shared" si="18"/>
        <v>92</v>
      </c>
      <c r="E59" s="57">
        <f t="shared" si="18"/>
        <v>92</v>
      </c>
      <c r="F59" s="57">
        <f t="shared" si="18"/>
        <v>104</v>
      </c>
      <c r="G59" s="57">
        <f t="shared" si="18"/>
        <v>104</v>
      </c>
      <c r="H59" s="57">
        <f t="shared" si="18"/>
        <v>104</v>
      </c>
      <c r="I59" s="57">
        <f t="shared" si="18"/>
        <v>206</v>
      </c>
      <c r="J59" s="57">
        <f t="shared" si="18"/>
        <v>206</v>
      </c>
      <c r="K59" s="57">
        <f t="shared" si="18"/>
        <v>206</v>
      </c>
      <c r="L59" s="57">
        <f t="shared" si="18"/>
        <v>55</v>
      </c>
      <c r="M59" s="57">
        <f t="shared" si="18"/>
        <v>55</v>
      </c>
      <c r="N59" s="57">
        <f t="shared" si="18"/>
        <v>55</v>
      </c>
      <c r="O59" s="57">
        <f t="shared" si="18"/>
        <v>73</v>
      </c>
      <c r="P59" s="57">
        <f t="shared" si="18"/>
        <v>73</v>
      </c>
      <c r="Q59" s="57">
        <f t="shared" si="18"/>
        <v>73</v>
      </c>
      <c r="R59" s="57">
        <f t="shared" si="18"/>
        <v>69</v>
      </c>
      <c r="S59" s="57">
        <f t="shared" si="18"/>
        <v>69</v>
      </c>
      <c r="T59" s="57">
        <f t="shared" si="18"/>
        <v>69</v>
      </c>
      <c r="U59" s="57">
        <f t="shared" si="18"/>
        <v>74</v>
      </c>
      <c r="V59" s="57">
        <f t="shared" si="18"/>
        <v>74</v>
      </c>
      <c r="W59" s="57">
        <f t="shared" si="18"/>
        <v>74</v>
      </c>
      <c r="X59" s="57">
        <f t="shared" si="18"/>
        <v>119</v>
      </c>
      <c r="Y59" s="57">
        <f t="shared" si="18"/>
        <v>119</v>
      </c>
      <c r="Z59" s="57">
        <f t="shared" si="18"/>
        <v>119</v>
      </c>
      <c r="AA59" s="57">
        <f t="shared" si="18"/>
        <v>123</v>
      </c>
      <c r="AB59" s="57">
        <f t="shared" si="18"/>
        <v>123</v>
      </c>
      <c r="AC59" s="57">
        <f t="shared" si="18"/>
        <v>123</v>
      </c>
      <c r="AD59" s="57">
        <f t="shared" si="18"/>
        <v>52</v>
      </c>
      <c r="AE59" s="57">
        <f t="shared" si="18"/>
        <v>52</v>
      </c>
      <c r="AF59" s="57">
        <f t="shared" si="18"/>
        <v>52</v>
      </c>
      <c r="AG59" s="57">
        <f t="shared" si="18"/>
        <v>127</v>
      </c>
      <c r="AH59" s="57">
        <f t="shared" si="18"/>
        <v>127</v>
      </c>
      <c r="AI59" s="57">
        <f t="shared" si="18"/>
        <v>127</v>
      </c>
      <c r="AJ59" s="57">
        <f t="shared" si="18"/>
        <v>46</v>
      </c>
      <c r="AK59" s="57">
        <f t="shared" si="18"/>
        <v>46</v>
      </c>
      <c r="AL59" s="57">
        <f t="shared" si="18"/>
        <v>46</v>
      </c>
      <c r="AM59" s="57">
        <f t="shared" si="18"/>
        <v>63</v>
      </c>
      <c r="AN59" s="57">
        <f t="shared" si="18"/>
        <v>63</v>
      </c>
      <c r="AO59" s="57">
        <f t="shared" si="18"/>
        <v>63</v>
      </c>
      <c r="AP59" s="57">
        <f t="shared" si="18"/>
        <v>70</v>
      </c>
      <c r="AQ59" s="57">
        <f t="shared" si="18"/>
        <v>70</v>
      </c>
      <c r="AR59" s="57">
        <f t="shared" si="18"/>
        <v>70</v>
      </c>
      <c r="AS59" s="57">
        <f t="shared" si="18"/>
        <v>58</v>
      </c>
      <c r="AT59" s="57">
        <f t="shared" si="18"/>
        <v>58</v>
      </c>
      <c r="AU59" s="57">
        <f t="shared" si="18"/>
        <v>58</v>
      </c>
      <c r="AV59" s="57">
        <f t="shared" si="18"/>
        <v>44</v>
      </c>
      <c r="AW59" s="57">
        <f t="shared" si="18"/>
        <v>44</v>
      </c>
      <c r="AX59" s="57">
        <f t="shared" si="18"/>
        <v>44</v>
      </c>
      <c r="AY59" s="57">
        <f t="shared" si="18"/>
        <v>94</v>
      </c>
      <c r="AZ59" s="57">
        <f t="shared" si="18"/>
        <v>94</v>
      </c>
      <c r="BA59" s="57">
        <f t="shared" si="18"/>
        <v>94</v>
      </c>
      <c r="BB59" s="57">
        <f t="shared" si="18"/>
        <v>61</v>
      </c>
      <c r="BC59" s="57">
        <f t="shared" si="18"/>
        <v>61</v>
      </c>
      <c r="BD59" s="57">
        <f t="shared" si="18"/>
        <v>61</v>
      </c>
      <c r="BE59" s="57">
        <f t="shared" si="18"/>
        <v>39</v>
      </c>
      <c r="BF59" s="57">
        <f t="shared" si="18"/>
        <v>39</v>
      </c>
      <c r="BG59" s="57">
        <f t="shared" si="18"/>
        <v>39</v>
      </c>
      <c r="BH59" s="57">
        <f t="shared" si="18"/>
        <v>101</v>
      </c>
      <c r="BI59" s="57">
        <f t="shared" si="18"/>
        <v>101</v>
      </c>
      <c r="BJ59" s="57">
        <f t="shared" si="18"/>
        <v>101</v>
      </c>
      <c r="BK59" s="57">
        <f t="shared" si="18"/>
        <v>175</v>
      </c>
      <c r="BL59" s="57">
        <f t="shared" si="18"/>
        <v>175</v>
      </c>
      <c r="BM59" s="57">
        <f t="shared" si="18"/>
        <v>175</v>
      </c>
      <c r="BN59" s="57">
        <f t="shared" si="18"/>
        <v>92</v>
      </c>
      <c r="BO59" s="57">
        <f t="shared" ref="BO59:CZ59" si="19">SUM(BO60:BO67)</f>
        <v>92</v>
      </c>
      <c r="BP59" s="57">
        <f t="shared" si="19"/>
        <v>92</v>
      </c>
      <c r="BQ59" s="57">
        <f t="shared" si="19"/>
        <v>54</v>
      </c>
      <c r="BR59" s="57">
        <f t="shared" si="19"/>
        <v>54</v>
      </c>
      <c r="BS59" s="57">
        <f t="shared" si="19"/>
        <v>54</v>
      </c>
      <c r="BT59" s="57">
        <f t="shared" si="19"/>
        <v>35</v>
      </c>
      <c r="BU59" s="57">
        <f t="shared" si="19"/>
        <v>35</v>
      </c>
      <c r="BV59" s="57">
        <f t="shared" si="19"/>
        <v>35</v>
      </c>
      <c r="BW59" s="57">
        <f t="shared" si="19"/>
        <v>99</v>
      </c>
      <c r="BX59" s="57">
        <f t="shared" si="19"/>
        <v>99</v>
      </c>
      <c r="BY59" s="57">
        <f t="shared" si="19"/>
        <v>99</v>
      </c>
      <c r="BZ59" s="57">
        <f t="shared" si="19"/>
        <v>49</v>
      </c>
      <c r="CA59" s="57">
        <f t="shared" si="19"/>
        <v>49</v>
      </c>
      <c r="CB59" s="57">
        <f t="shared" si="19"/>
        <v>49</v>
      </c>
      <c r="CC59" s="57">
        <f t="shared" si="19"/>
        <v>124</v>
      </c>
      <c r="CD59" s="57">
        <f t="shared" si="19"/>
        <v>124</v>
      </c>
      <c r="CE59" s="57">
        <f t="shared" si="19"/>
        <v>124</v>
      </c>
      <c r="CF59" s="57">
        <f t="shared" si="19"/>
        <v>67</v>
      </c>
      <c r="CG59" s="57">
        <f t="shared" si="19"/>
        <v>67</v>
      </c>
      <c r="CH59" s="57">
        <f t="shared" si="19"/>
        <v>67</v>
      </c>
      <c r="CI59" s="57">
        <f t="shared" si="19"/>
        <v>137</v>
      </c>
      <c r="CJ59" s="57">
        <f t="shared" si="19"/>
        <v>137</v>
      </c>
      <c r="CK59" s="57">
        <f t="shared" si="19"/>
        <v>137</v>
      </c>
      <c r="CL59" s="57">
        <f t="shared" si="19"/>
        <v>129</v>
      </c>
      <c r="CM59" s="57">
        <f t="shared" si="19"/>
        <v>129</v>
      </c>
      <c r="CN59" s="57">
        <f t="shared" si="19"/>
        <v>129</v>
      </c>
      <c r="CO59" s="57">
        <f t="shared" si="19"/>
        <v>0</v>
      </c>
      <c r="CP59" s="57">
        <f t="shared" si="19"/>
        <v>0</v>
      </c>
      <c r="CQ59" s="57">
        <f t="shared" si="19"/>
        <v>0</v>
      </c>
      <c r="CR59" s="57">
        <f t="shared" si="19"/>
        <v>2631</v>
      </c>
      <c r="CS59" s="57">
        <f t="shared" si="19"/>
        <v>2631</v>
      </c>
      <c r="CT59" s="57">
        <f t="shared" si="19"/>
        <v>2631</v>
      </c>
      <c r="CU59" s="57" t="e">
        <f t="shared" si="19"/>
        <v>#REF!</v>
      </c>
      <c r="CV59" s="57" t="e">
        <f t="shared" si="19"/>
        <v>#REF!</v>
      </c>
      <c r="CW59" s="57" t="e">
        <f t="shared" si="19"/>
        <v>#REF!</v>
      </c>
      <c r="CX59" s="57" t="e">
        <f t="shared" si="19"/>
        <v>#REF!</v>
      </c>
      <c r="CY59" s="57" t="e">
        <f t="shared" si="19"/>
        <v>#REF!</v>
      </c>
      <c r="CZ59" s="57" t="e">
        <f t="shared" si="19"/>
        <v>#REF!</v>
      </c>
      <c r="DA59" s="98" t="s">
        <v>216</v>
      </c>
      <c r="DB59" s="98" t="s">
        <v>216</v>
      </c>
      <c r="DC59" s="98" t="s">
        <v>216</v>
      </c>
      <c r="DD59" s="98" t="s">
        <v>216</v>
      </c>
      <c r="DE59" s="98" t="s">
        <v>216</v>
      </c>
      <c r="DF59" s="98" t="s">
        <v>216</v>
      </c>
    </row>
    <row r="60" spans="1:110">
      <c r="A60" s="8" t="s">
        <v>146</v>
      </c>
      <c r="B60" s="87" t="s">
        <v>153</v>
      </c>
      <c r="C60" s="254">
        <v>92</v>
      </c>
      <c r="D60" s="254">
        <v>92</v>
      </c>
      <c r="E60" s="254">
        <v>92</v>
      </c>
      <c r="F60" s="254">
        <v>104</v>
      </c>
      <c r="G60" s="254">
        <v>104</v>
      </c>
      <c r="H60" s="254">
        <v>104</v>
      </c>
      <c r="I60" s="254">
        <v>206</v>
      </c>
      <c r="J60" s="254">
        <v>206</v>
      </c>
      <c r="K60" s="254">
        <v>206</v>
      </c>
      <c r="L60" s="254">
        <v>54</v>
      </c>
      <c r="M60" s="254">
        <v>54</v>
      </c>
      <c r="N60" s="254">
        <v>54</v>
      </c>
      <c r="O60" s="254">
        <v>72</v>
      </c>
      <c r="P60" s="254">
        <v>72</v>
      </c>
      <c r="Q60" s="254">
        <v>72</v>
      </c>
      <c r="R60" s="254">
        <v>69</v>
      </c>
      <c r="S60" s="254">
        <v>69</v>
      </c>
      <c r="T60" s="254">
        <v>69</v>
      </c>
      <c r="U60" s="254">
        <v>74</v>
      </c>
      <c r="V60" s="254">
        <v>74</v>
      </c>
      <c r="W60" s="254">
        <v>74</v>
      </c>
      <c r="X60" s="254">
        <v>117</v>
      </c>
      <c r="Y60" s="254">
        <v>117</v>
      </c>
      <c r="Z60" s="254">
        <v>117</v>
      </c>
      <c r="AA60" s="254">
        <v>123</v>
      </c>
      <c r="AB60" s="254">
        <v>123</v>
      </c>
      <c r="AC60" s="254">
        <v>123</v>
      </c>
      <c r="AD60" s="254">
        <v>52</v>
      </c>
      <c r="AE60" s="254">
        <v>52</v>
      </c>
      <c r="AF60" s="254">
        <v>52</v>
      </c>
      <c r="AG60" s="254">
        <v>127</v>
      </c>
      <c r="AH60" s="254">
        <v>127</v>
      </c>
      <c r="AI60" s="254">
        <v>127</v>
      </c>
      <c r="AJ60" s="254"/>
      <c r="AK60" s="254"/>
      <c r="AL60" s="254"/>
      <c r="AM60" s="254">
        <v>61</v>
      </c>
      <c r="AN60" s="254">
        <v>61</v>
      </c>
      <c r="AO60" s="254">
        <v>61</v>
      </c>
      <c r="AP60" s="254">
        <v>70</v>
      </c>
      <c r="AQ60" s="254">
        <v>70</v>
      </c>
      <c r="AR60" s="254">
        <v>70</v>
      </c>
      <c r="AS60" s="254">
        <v>58</v>
      </c>
      <c r="AT60" s="254">
        <v>58</v>
      </c>
      <c r="AU60" s="254">
        <v>58</v>
      </c>
      <c r="AV60" s="254">
        <v>43</v>
      </c>
      <c r="AW60" s="254">
        <v>43</v>
      </c>
      <c r="AX60" s="254">
        <v>43</v>
      </c>
      <c r="AY60" s="254">
        <v>94</v>
      </c>
      <c r="AZ60" s="254">
        <v>94</v>
      </c>
      <c r="BA60" s="254">
        <v>94</v>
      </c>
      <c r="BB60" s="254">
        <v>61</v>
      </c>
      <c r="BC60" s="254">
        <v>61</v>
      </c>
      <c r="BD60" s="254">
        <v>61</v>
      </c>
      <c r="BE60" s="254">
        <v>39</v>
      </c>
      <c r="BF60" s="254">
        <v>39</v>
      </c>
      <c r="BG60" s="254">
        <v>39</v>
      </c>
      <c r="BH60" s="254">
        <v>101</v>
      </c>
      <c r="BI60" s="254">
        <v>101</v>
      </c>
      <c r="BJ60" s="254">
        <v>101</v>
      </c>
      <c r="BK60" s="254">
        <v>173</v>
      </c>
      <c r="BL60" s="254">
        <v>173</v>
      </c>
      <c r="BM60" s="254">
        <v>173</v>
      </c>
      <c r="BN60" s="254">
        <v>92</v>
      </c>
      <c r="BO60" s="254">
        <v>92</v>
      </c>
      <c r="BP60" s="254">
        <v>92</v>
      </c>
      <c r="BQ60" s="254">
        <v>53</v>
      </c>
      <c r="BR60" s="254">
        <v>53</v>
      </c>
      <c r="BS60" s="254">
        <v>53</v>
      </c>
      <c r="BT60" s="254">
        <v>35</v>
      </c>
      <c r="BU60" s="254">
        <v>35</v>
      </c>
      <c r="BV60" s="254">
        <v>35</v>
      </c>
      <c r="BW60" s="254">
        <v>99</v>
      </c>
      <c r="BX60" s="254">
        <v>99</v>
      </c>
      <c r="BY60" s="254">
        <v>99</v>
      </c>
      <c r="BZ60" s="254">
        <v>49</v>
      </c>
      <c r="CA60" s="254">
        <v>49</v>
      </c>
      <c r="CB60" s="254">
        <v>49</v>
      </c>
      <c r="CC60" s="254">
        <v>123</v>
      </c>
      <c r="CD60" s="254">
        <v>123</v>
      </c>
      <c r="CE60" s="254">
        <v>123</v>
      </c>
      <c r="CF60" s="254">
        <v>65</v>
      </c>
      <c r="CG60" s="254">
        <v>65</v>
      </c>
      <c r="CH60" s="254">
        <v>65</v>
      </c>
      <c r="CI60" s="254">
        <v>137</v>
      </c>
      <c r="CJ60" s="254">
        <v>137</v>
      </c>
      <c r="CK60" s="254">
        <v>137</v>
      </c>
      <c r="CL60" s="254">
        <v>129</v>
      </c>
      <c r="CM60" s="254">
        <v>129</v>
      </c>
      <c r="CN60" s="254">
        <v>129</v>
      </c>
      <c r="CO60" s="254"/>
      <c r="CP60" s="254"/>
      <c r="CQ60" s="254"/>
      <c r="CR60" s="59">
        <f t="shared" ref="CR60:CT67" si="20">C60+F60+I60+L60+O60+R60+U60+X60+AA60+AD60+AG60+AJ60+AM60+AP60+AS60+AV60+AY60+BB60+BE60+BH60+BK60+BN60+BQ60+BT60+BW60+BZ60+CC60+CF60+CI60+CL60+CO60</f>
        <v>2572</v>
      </c>
      <c r="CS60" s="59">
        <f t="shared" si="20"/>
        <v>2572</v>
      </c>
      <c r="CT60" s="59">
        <f t="shared" si="20"/>
        <v>2572</v>
      </c>
      <c r="CU60" s="25" t="e">
        <f>#REF!*CR60</f>
        <v>#REF!</v>
      </c>
      <c r="CV60" s="25" t="e">
        <f>#REF!*CS60</f>
        <v>#REF!</v>
      </c>
      <c r="CW60" s="25" t="e">
        <f>#REF!*CT60</f>
        <v>#REF!</v>
      </c>
      <c r="CX60" s="25" t="e">
        <f>#REF!*CR60</f>
        <v>#REF!</v>
      </c>
      <c r="CY60" s="25" t="e">
        <f>#REF!*CS60</f>
        <v>#REF!</v>
      </c>
      <c r="CZ60" s="25" t="e">
        <f>#REF!*CT60</f>
        <v>#REF!</v>
      </c>
      <c r="DA60" s="25" t="e">
        <f>#REF!*#REF!</f>
        <v>#REF!</v>
      </c>
      <c r="DB60" s="25" t="e">
        <f>#REF!*#REF!</f>
        <v>#REF!</v>
      </c>
      <c r="DC60" s="25" t="e">
        <f>#REF!*#REF!</f>
        <v>#REF!</v>
      </c>
      <c r="DD60" s="25" t="e">
        <f>#REF!*#REF!</f>
        <v>#REF!</v>
      </c>
      <c r="DE60" s="25" t="e">
        <f>#REF!*#REF!</f>
        <v>#REF!</v>
      </c>
      <c r="DF60" s="25" t="e">
        <f>#REF!*#REF!</f>
        <v>#REF!</v>
      </c>
    </row>
    <row r="61" spans="1:110" ht="72" hidden="1">
      <c r="A61" s="21" t="s">
        <v>147</v>
      </c>
      <c r="B61" s="87"/>
      <c r="C61" s="254"/>
      <c r="D61" s="254"/>
      <c r="E61" s="254"/>
      <c r="F61" s="254"/>
      <c r="G61" s="254"/>
      <c r="H61" s="254"/>
      <c r="I61" s="254"/>
      <c r="J61" s="254"/>
      <c r="K61" s="254"/>
      <c r="L61" s="254"/>
      <c r="M61" s="254"/>
      <c r="N61" s="254"/>
      <c r="O61" s="254"/>
      <c r="P61" s="254"/>
      <c r="Q61" s="254"/>
      <c r="R61" s="254"/>
      <c r="S61" s="254"/>
      <c r="T61" s="254"/>
      <c r="U61" s="254"/>
      <c r="V61" s="254"/>
      <c r="W61" s="254"/>
      <c r="X61" s="254"/>
      <c r="Y61" s="254"/>
      <c r="Z61" s="254"/>
      <c r="AA61" s="254"/>
      <c r="AB61" s="254"/>
      <c r="AC61" s="254"/>
      <c r="AD61" s="254"/>
      <c r="AE61" s="254"/>
      <c r="AF61" s="254"/>
      <c r="AG61" s="254"/>
      <c r="AH61" s="254"/>
      <c r="AI61" s="254"/>
      <c r="AJ61" s="254"/>
      <c r="AK61" s="254"/>
      <c r="AL61" s="254"/>
      <c r="AM61" s="254"/>
      <c r="AN61" s="254"/>
      <c r="AO61" s="254"/>
      <c r="AP61" s="254"/>
      <c r="AQ61" s="254"/>
      <c r="AR61" s="254"/>
      <c r="AS61" s="254"/>
      <c r="AT61" s="254"/>
      <c r="AU61" s="254"/>
      <c r="AV61" s="254"/>
      <c r="AW61" s="254"/>
      <c r="AX61" s="254"/>
      <c r="AY61" s="254"/>
      <c r="AZ61" s="254"/>
      <c r="BA61" s="254"/>
      <c r="BB61" s="254"/>
      <c r="BC61" s="254"/>
      <c r="BD61" s="254"/>
      <c r="BE61" s="254"/>
      <c r="BF61" s="254"/>
      <c r="BG61" s="254"/>
      <c r="BH61" s="254"/>
      <c r="BI61" s="254"/>
      <c r="BJ61" s="254"/>
      <c r="BK61" s="254"/>
      <c r="BL61" s="254"/>
      <c r="BM61" s="254"/>
      <c r="BN61" s="254"/>
      <c r="BO61" s="254"/>
      <c r="BP61" s="254"/>
      <c r="BQ61" s="254"/>
      <c r="BR61" s="254"/>
      <c r="BS61" s="254"/>
      <c r="BT61" s="254"/>
      <c r="BU61" s="254"/>
      <c r="BV61" s="254"/>
      <c r="BW61" s="254"/>
      <c r="BX61" s="254"/>
      <c r="BY61" s="254"/>
      <c r="BZ61" s="254"/>
      <c r="CA61" s="254"/>
      <c r="CB61" s="254"/>
      <c r="CC61" s="254"/>
      <c r="CD61" s="254"/>
      <c r="CE61" s="254"/>
      <c r="CF61" s="254"/>
      <c r="CG61" s="254"/>
      <c r="CH61" s="254"/>
      <c r="CI61" s="254"/>
      <c r="CJ61" s="254"/>
      <c r="CK61" s="254"/>
      <c r="CL61" s="254"/>
      <c r="CM61" s="254"/>
      <c r="CN61" s="254"/>
      <c r="CO61" s="254"/>
      <c r="CP61" s="254"/>
      <c r="CQ61" s="254"/>
      <c r="CR61" s="59">
        <f t="shared" si="20"/>
        <v>0</v>
      </c>
      <c r="CS61" s="59">
        <f t="shared" si="20"/>
        <v>0</v>
      </c>
      <c r="CT61" s="59">
        <f t="shared" si="20"/>
        <v>0</v>
      </c>
      <c r="CU61" s="25" t="e">
        <f>#REF!*CR61</f>
        <v>#REF!</v>
      </c>
      <c r="CV61" s="25" t="e">
        <f>#REF!*CS61</f>
        <v>#REF!</v>
      </c>
      <c r="CW61" s="25" t="e">
        <f>#REF!*CT61</f>
        <v>#REF!</v>
      </c>
      <c r="CX61" s="25" t="e">
        <f>#REF!*CR61</f>
        <v>#REF!</v>
      </c>
      <c r="CY61" s="25" t="e">
        <f>#REF!*CS61</f>
        <v>#REF!</v>
      </c>
      <c r="CZ61" s="25" t="e">
        <f>#REF!*CT61</f>
        <v>#REF!</v>
      </c>
      <c r="DA61" s="25" t="e">
        <f>#REF!*#REF!</f>
        <v>#REF!</v>
      </c>
      <c r="DB61" s="25" t="e">
        <f>#REF!*#REF!</f>
        <v>#REF!</v>
      </c>
      <c r="DC61" s="25" t="e">
        <f>#REF!*#REF!</f>
        <v>#REF!</v>
      </c>
      <c r="DD61" s="25" t="e">
        <f>#REF!*#REF!</f>
        <v>#REF!</v>
      </c>
      <c r="DE61" s="25" t="e">
        <f>#REF!*#REF!</f>
        <v>#REF!</v>
      </c>
      <c r="DF61" s="25" t="e">
        <f>#REF!*#REF!</f>
        <v>#REF!</v>
      </c>
    </row>
    <row r="62" spans="1:110" ht="48" hidden="1">
      <c r="A62" s="21" t="s">
        <v>157</v>
      </c>
      <c r="B62" s="87"/>
      <c r="C62" s="254"/>
      <c r="D62" s="254"/>
      <c r="E62" s="254"/>
      <c r="F62" s="254"/>
      <c r="G62" s="254"/>
      <c r="H62" s="254"/>
      <c r="I62" s="254"/>
      <c r="J62" s="254"/>
      <c r="K62" s="254"/>
      <c r="L62" s="254"/>
      <c r="M62" s="254"/>
      <c r="N62" s="254"/>
      <c r="O62" s="254"/>
      <c r="P62" s="254"/>
      <c r="Q62" s="254"/>
      <c r="R62" s="254"/>
      <c r="S62" s="254"/>
      <c r="T62" s="254"/>
      <c r="U62" s="254"/>
      <c r="V62" s="254"/>
      <c r="W62" s="254"/>
      <c r="X62" s="254"/>
      <c r="Y62" s="254"/>
      <c r="Z62" s="254"/>
      <c r="AA62" s="254"/>
      <c r="AB62" s="254"/>
      <c r="AC62" s="254"/>
      <c r="AD62" s="254"/>
      <c r="AE62" s="254"/>
      <c r="AF62" s="254"/>
      <c r="AG62" s="254"/>
      <c r="AH62" s="254"/>
      <c r="AI62" s="254"/>
      <c r="AJ62" s="254"/>
      <c r="AK62" s="254"/>
      <c r="AL62" s="254"/>
      <c r="AM62" s="254"/>
      <c r="AN62" s="254"/>
      <c r="AO62" s="254"/>
      <c r="AP62" s="254"/>
      <c r="AQ62" s="254"/>
      <c r="AR62" s="254"/>
      <c r="AS62" s="254"/>
      <c r="AT62" s="254"/>
      <c r="AU62" s="254"/>
      <c r="AV62" s="254"/>
      <c r="AW62" s="254"/>
      <c r="AX62" s="254"/>
      <c r="AY62" s="254"/>
      <c r="AZ62" s="254"/>
      <c r="BA62" s="254"/>
      <c r="BB62" s="254"/>
      <c r="BC62" s="254"/>
      <c r="BD62" s="254"/>
      <c r="BE62" s="254"/>
      <c r="BF62" s="254"/>
      <c r="BG62" s="254"/>
      <c r="BH62" s="254"/>
      <c r="BI62" s="254"/>
      <c r="BJ62" s="254"/>
      <c r="BK62" s="254"/>
      <c r="BL62" s="254"/>
      <c r="BM62" s="254"/>
      <c r="BN62" s="254"/>
      <c r="BO62" s="254"/>
      <c r="BP62" s="254"/>
      <c r="BQ62" s="254"/>
      <c r="BR62" s="254"/>
      <c r="BS62" s="254"/>
      <c r="BT62" s="254"/>
      <c r="BU62" s="254"/>
      <c r="BV62" s="254"/>
      <c r="BW62" s="254"/>
      <c r="BX62" s="254"/>
      <c r="BY62" s="254"/>
      <c r="BZ62" s="254"/>
      <c r="CA62" s="254"/>
      <c r="CB62" s="254"/>
      <c r="CC62" s="254"/>
      <c r="CD62" s="254"/>
      <c r="CE62" s="254"/>
      <c r="CF62" s="254"/>
      <c r="CG62" s="254"/>
      <c r="CH62" s="254"/>
      <c r="CI62" s="254"/>
      <c r="CJ62" s="254"/>
      <c r="CK62" s="254"/>
      <c r="CL62" s="254"/>
      <c r="CM62" s="254"/>
      <c r="CN62" s="254"/>
      <c r="CO62" s="254"/>
      <c r="CP62" s="254"/>
      <c r="CQ62" s="254"/>
      <c r="CR62" s="59">
        <f t="shared" si="20"/>
        <v>0</v>
      </c>
      <c r="CS62" s="59">
        <f t="shared" si="20"/>
        <v>0</v>
      </c>
      <c r="CT62" s="59">
        <f t="shared" si="20"/>
        <v>0</v>
      </c>
      <c r="CU62" s="25" t="e">
        <f>#REF!*CR62</f>
        <v>#REF!</v>
      </c>
      <c r="CV62" s="25" t="e">
        <f>#REF!*CS62</f>
        <v>#REF!</v>
      </c>
      <c r="CW62" s="25" t="e">
        <f>#REF!*CT62</f>
        <v>#REF!</v>
      </c>
      <c r="CX62" s="25" t="e">
        <f>#REF!*CR62</f>
        <v>#REF!</v>
      </c>
      <c r="CY62" s="25" t="e">
        <f>#REF!*CS62</f>
        <v>#REF!</v>
      </c>
      <c r="CZ62" s="25" t="e">
        <f>#REF!*CT62</f>
        <v>#REF!</v>
      </c>
      <c r="DA62" s="25" t="e">
        <f>#REF!*#REF!</f>
        <v>#REF!</v>
      </c>
      <c r="DB62" s="25" t="e">
        <f>#REF!*#REF!</f>
        <v>#REF!</v>
      </c>
      <c r="DC62" s="25" t="e">
        <f>#REF!*#REF!</f>
        <v>#REF!</v>
      </c>
      <c r="DD62" s="25" t="e">
        <f>#REF!*#REF!</f>
        <v>#REF!</v>
      </c>
      <c r="DE62" s="25" t="e">
        <f>#REF!*#REF!</f>
        <v>#REF!</v>
      </c>
      <c r="DF62" s="25" t="e">
        <f>#REF!*#REF!</f>
        <v>#REF!</v>
      </c>
    </row>
    <row r="63" spans="1:110" ht="60" hidden="1">
      <c r="A63" s="21" t="s">
        <v>160</v>
      </c>
      <c r="B63" s="87"/>
      <c r="C63" s="254"/>
      <c r="D63" s="254"/>
      <c r="E63" s="254"/>
      <c r="F63" s="254"/>
      <c r="G63" s="254"/>
      <c r="H63" s="254"/>
      <c r="I63" s="254"/>
      <c r="J63" s="254"/>
      <c r="K63" s="254"/>
      <c r="L63" s="254"/>
      <c r="M63" s="254"/>
      <c r="N63" s="254"/>
      <c r="O63" s="254"/>
      <c r="P63" s="254"/>
      <c r="Q63" s="254"/>
      <c r="R63" s="254"/>
      <c r="S63" s="254"/>
      <c r="T63" s="254"/>
      <c r="U63" s="254"/>
      <c r="V63" s="254"/>
      <c r="W63" s="254"/>
      <c r="X63" s="254"/>
      <c r="Y63" s="254"/>
      <c r="Z63" s="254"/>
      <c r="AA63" s="254"/>
      <c r="AB63" s="254"/>
      <c r="AC63" s="254"/>
      <c r="AD63" s="254"/>
      <c r="AE63" s="254"/>
      <c r="AF63" s="254"/>
      <c r="AG63" s="254"/>
      <c r="AH63" s="254"/>
      <c r="AI63" s="254"/>
      <c r="AJ63" s="254"/>
      <c r="AK63" s="254"/>
      <c r="AL63" s="254"/>
      <c r="AM63" s="254"/>
      <c r="AN63" s="254"/>
      <c r="AO63" s="254"/>
      <c r="AP63" s="254"/>
      <c r="AQ63" s="254"/>
      <c r="AR63" s="254"/>
      <c r="AS63" s="254"/>
      <c r="AT63" s="254"/>
      <c r="AU63" s="254"/>
      <c r="AV63" s="254"/>
      <c r="AW63" s="254"/>
      <c r="AX63" s="254"/>
      <c r="AY63" s="254"/>
      <c r="AZ63" s="254"/>
      <c r="BA63" s="254"/>
      <c r="BB63" s="254"/>
      <c r="BC63" s="254"/>
      <c r="BD63" s="254"/>
      <c r="BE63" s="254"/>
      <c r="BF63" s="254"/>
      <c r="BG63" s="254"/>
      <c r="BH63" s="254"/>
      <c r="BI63" s="254"/>
      <c r="BJ63" s="254"/>
      <c r="BK63" s="254"/>
      <c r="BL63" s="254"/>
      <c r="BM63" s="254"/>
      <c r="BN63" s="254"/>
      <c r="BO63" s="254"/>
      <c r="BP63" s="254"/>
      <c r="BQ63" s="254"/>
      <c r="BR63" s="254"/>
      <c r="BS63" s="254"/>
      <c r="BT63" s="254"/>
      <c r="BU63" s="254"/>
      <c r="BV63" s="254"/>
      <c r="BW63" s="254"/>
      <c r="BX63" s="254"/>
      <c r="BY63" s="254"/>
      <c r="BZ63" s="254"/>
      <c r="CA63" s="254"/>
      <c r="CB63" s="254"/>
      <c r="CC63" s="254"/>
      <c r="CD63" s="254"/>
      <c r="CE63" s="254"/>
      <c r="CF63" s="254"/>
      <c r="CG63" s="254"/>
      <c r="CH63" s="254"/>
      <c r="CI63" s="254"/>
      <c r="CJ63" s="254"/>
      <c r="CK63" s="254"/>
      <c r="CL63" s="254"/>
      <c r="CM63" s="254"/>
      <c r="CN63" s="254"/>
      <c r="CO63" s="254"/>
      <c r="CP63" s="254"/>
      <c r="CQ63" s="254"/>
      <c r="CR63" s="59">
        <f t="shared" si="20"/>
        <v>0</v>
      </c>
      <c r="CS63" s="59">
        <f t="shared" si="20"/>
        <v>0</v>
      </c>
      <c r="CT63" s="59">
        <f t="shared" si="20"/>
        <v>0</v>
      </c>
      <c r="CU63" s="25" t="e">
        <f>#REF!*CR63</f>
        <v>#REF!</v>
      </c>
      <c r="CV63" s="25" t="e">
        <f>#REF!*CS63</f>
        <v>#REF!</v>
      </c>
      <c r="CW63" s="25" t="e">
        <f>#REF!*CT63</f>
        <v>#REF!</v>
      </c>
      <c r="CX63" s="25" t="e">
        <f>#REF!*CR63</f>
        <v>#REF!</v>
      </c>
      <c r="CY63" s="25" t="e">
        <f>#REF!*CS63</f>
        <v>#REF!</v>
      </c>
      <c r="CZ63" s="25" t="e">
        <f>#REF!*CT63</f>
        <v>#REF!</v>
      </c>
      <c r="DA63" s="25" t="e">
        <f>#REF!*#REF!</f>
        <v>#REF!</v>
      </c>
      <c r="DB63" s="25" t="e">
        <f>#REF!*#REF!</f>
        <v>#REF!</v>
      </c>
      <c r="DC63" s="25" t="e">
        <f>#REF!*#REF!</f>
        <v>#REF!</v>
      </c>
      <c r="DD63" s="25" t="e">
        <f>#REF!*#REF!</f>
        <v>#REF!</v>
      </c>
      <c r="DE63" s="25" t="e">
        <f>#REF!*#REF!</f>
        <v>#REF!</v>
      </c>
      <c r="DF63" s="25" t="e">
        <f>#REF!*#REF!</f>
        <v>#REF!</v>
      </c>
    </row>
    <row r="64" spans="1:110" ht="24">
      <c r="A64" s="8" t="s">
        <v>158</v>
      </c>
      <c r="B64" s="87" t="s">
        <v>452</v>
      </c>
      <c r="C64" s="254"/>
      <c r="D64" s="254"/>
      <c r="E64" s="254"/>
      <c r="F64" s="254"/>
      <c r="G64" s="254"/>
      <c r="H64" s="254"/>
      <c r="I64" s="254"/>
      <c r="J64" s="254"/>
      <c r="K64" s="254"/>
      <c r="L64" s="254">
        <v>1</v>
      </c>
      <c r="M64" s="254">
        <v>1</v>
      </c>
      <c r="N64" s="254">
        <v>1</v>
      </c>
      <c r="O64" s="254">
        <v>1</v>
      </c>
      <c r="P64" s="254">
        <v>1</v>
      </c>
      <c r="Q64" s="254">
        <v>1</v>
      </c>
      <c r="R64" s="254"/>
      <c r="S64" s="254"/>
      <c r="T64" s="254"/>
      <c r="U64" s="254"/>
      <c r="V64" s="254"/>
      <c r="W64" s="254"/>
      <c r="X64" s="254"/>
      <c r="Y64" s="254"/>
      <c r="Z64" s="254"/>
      <c r="AA64" s="254"/>
      <c r="AB64" s="254"/>
      <c r="AC64" s="254"/>
      <c r="AD64" s="254"/>
      <c r="AE64" s="254"/>
      <c r="AF64" s="254"/>
      <c r="AG64" s="254"/>
      <c r="AH64" s="254"/>
      <c r="AI64" s="254"/>
      <c r="AJ64" s="254"/>
      <c r="AK64" s="254"/>
      <c r="AL64" s="254"/>
      <c r="AM64" s="254">
        <v>2</v>
      </c>
      <c r="AN64" s="254">
        <v>2</v>
      </c>
      <c r="AO64" s="254">
        <v>2</v>
      </c>
      <c r="AP64" s="254"/>
      <c r="AQ64" s="254"/>
      <c r="AR64" s="254"/>
      <c r="AS64" s="254"/>
      <c r="AT64" s="254"/>
      <c r="AU64" s="254"/>
      <c r="AV64" s="254">
        <v>1</v>
      </c>
      <c r="AW64" s="254">
        <v>1</v>
      </c>
      <c r="AX64" s="254">
        <v>1</v>
      </c>
      <c r="AY64" s="254"/>
      <c r="AZ64" s="254"/>
      <c r="BA64" s="254"/>
      <c r="BB64" s="254"/>
      <c r="BC64" s="254"/>
      <c r="BD64" s="254"/>
      <c r="BE64" s="254"/>
      <c r="BF64" s="254"/>
      <c r="BG64" s="254"/>
      <c r="BH64" s="254"/>
      <c r="BI64" s="254"/>
      <c r="BJ64" s="254"/>
      <c r="BK64" s="254">
        <v>2</v>
      </c>
      <c r="BL64" s="254">
        <v>2</v>
      </c>
      <c r="BM64" s="254">
        <v>2</v>
      </c>
      <c r="BN64" s="254"/>
      <c r="BO64" s="254"/>
      <c r="BP64" s="254"/>
      <c r="BQ64" s="254">
        <v>1</v>
      </c>
      <c r="BR64" s="254">
        <v>1</v>
      </c>
      <c r="BS64" s="254">
        <v>1</v>
      </c>
      <c r="BT64" s="254"/>
      <c r="BU64" s="254"/>
      <c r="BV64" s="254"/>
      <c r="BW64" s="254"/>
      <c r="BX64" s="254"/>
      <c r="BY64" s="254"/>
      <c r="BZ64" s="254"/>
      <c r="CA64" s="254"/>
      <c r="CB64" s="254"/>
      <c r="CC64" s="254"/>
      <c r="CD64" s="254"/>
      <c r="CE64" s="254"/>
      <c r="CF64" s="254">
        <v>1</v>
      </c>
      <c r="CG64" s="254">
        <v>1</v>
      </c>
      <c r="CH64" s="254">
        <v>1</v>
      </c>
      <c r="CI64" s="254"/>
      <c r="CJ64" s="254"/>
      <c r="CK64" s="254"/>
      <c r="CL64" s="254"/>
      <c r="CM64" s="254"/>
      <c r="CN64" s="254"/>
      <c r="CO64" s="254"/>
      <c r="CP64" s="254"/>
      <c r="CQ64" s="254"/>
      <c r="CR64" s="59">
        <f t="shared" si="20"/>
        <v>9</v>
      </c>
      <c r="CS64" s="59">
        <f t="shared" si="20"/>
        <v>9</v>
      </c>
      <c r="CT64" s="59">
        <f t="shared" si="20"/>
        <v>9</v>
      </c>
      <c r="CU64" s="25" t="e">
        <f>#REF!*CR64</f>
        <v>#REF!</v>
      </c>
      <c r="CV64" s="25" t="e">
        <f>#REF!*CS64</f>
        <v>#REF!</v>
      </c>
      <c r="CW64" s="25" t="e">
        <f>#REF!*CT64</f>
        <v>#REF!</v>
      </c>
      <c r="CX64" s="25" t="e">
        <f>#REF!*CR64</f>
        <v>#REF!</v>
      </c>
      <c r="CY64" s="25" t="e">
        <f>#REF!*CS64</f>
        <v>#REF!</v>
      </c>
      <c r="CZ64" s="25" t="e">
        <f>#REF!*CT64</f>
        <v>#REF!</v>
      </c>
      <c r="DA64" s="25" t="e">
        <f>#REF!*#REF!</f>
        <v>#REF!</v>
      </c>
      <c r="DB64" s="25" t="e">
        <f>#REF!*#REF!</f>
        <v>#REF!</v>
      </c>
      <c r="DC64" s="25" t="e">
        <f>#REF!*#REF!</f>
        <v>#REF!</v>
      </c>
      <c r="DD64" s="25" t="e">
        <f>#REF!*#REF!</f>
        <v>#REF!</v>
      </c>
      <c r="DE64" s="25" t="e">
        <f>#REF!*#REF!</f>
        <v>#REF!</v>
      </c>
      <c r="DF64" s="25" t="e">
        <f>#REF!*#REF!</f>
        <v>#REF!</v>
      </c>
    </row>
    <row r="65" spans="1:110" ht="36">
      <c r="A65" s="8" t="s">
        <v>159</v>
      </c>
      <c r="B65" s="87" t="s">
        <v>154</v>
      </c>
      <c r="C65" s="254"/>
      <c r="D65" s="254"/>
      <c r="E65" s="254"/>
      <c r="F65" s="254"/>
      <c r="G65" s="254"/>
      <c r="H65" s="254"/>
      <c r="I65" s="254"/>
      <c r="J65" s="254"/>
      <c r="K65" s="254"/>
      <c r="L65" s="254"/>
      <c r="M65" s="254"/>
      <c r="N65" s="254"/>
      <c r="O65" s="254"/>
      <c r="P65" s="254"/>
      <c r="Q65" s="254"/>
      <c r="R65" s="254"/>
      <c r="S65" s="254"/>
      <c r="T65" s="254"/>
      <c r="U65" s="254"/>
      <c r="V65" s="254"/>
      <c r="W65" s="254"/>
      <c r="X65" s="254">
        <v>2</v>
      </c>
      <c r="Y65" s="254">
        <v>2</v>
      </c>
      <c r="Z65" s="254">
        <v>2</v>
      </c>
      <c r="AA65" s="254"/>
      <c r="AB65" s="254"/>
      <c r="AC65" s="254"/>
      <c r="AD65" s="254"/>
      <c r="AE65" s="254"/>
      <c r="AF65" s="254"/>
      <c r="AG65" s="254"/>
      <c r="AH65" s="254"/>
      <c r="AI65" s="254"/>
      <c r="AJ65" s="254"/>
      <c r="AK65" s="254"/>
      <c r="AL65" s="254"/>
      <c r="AM65" s="254"/>
      <c r="AN65" s="254"/>
      <c r="AO65" s="254"/>
      <c r="AP65" s="254"/>
      <c r="AQ65" s="254"/>
      <c r="AR65" s="254"/>
      <c r="AS65" s="254"/>
      <c r="AT65" s="254"/>
      <c r="AU65" s="254"/>
      <c r="AV65" s="254"/>
      <c r="AW65" s="254"/>
      <c r="AX65" s="254"/>
      <c r="AY65" s="254"/>
      <c r="AZ65" s="254"/>
      <c r="BA65" s="254"/>
      <c r="BB65" s="254"/>
      <c r="BC65" s="254"/>
      <c r="BD65" s="254"/>
      <c r="BE65" s="254"/>
      <c r="BF65" s="254"/>
      <c r="BG65" s="254"/>
      <c r="BH65" s="254"/>
      <c r="BI65" s="254"/>
      <c r="BJ65" s="254"/>
      <c r="BK65" s="254"/>
      <c r="BL65" s="254"/>
      <c r="BM65" s="254"/>
      <c r="BN65" s="254"/>
      <c r="BO65" s="254"/>
      <c r="BP65" s="254"/>
      <c r="BQ65" s="254"/>
      <c r="BR65" s="254"/>
      <c r="BS65" s="254"/>
      <c r="BT65" s="254"/>
      <c r="BU65" s="254"/>
      <c r="BV65" s="254"/>
      <c r="BW65" s="254"/>
      <c r="BX65" s="254"/>
      <c r="BY65" s="254"/>
      <c r="BZ65" s="254"/>
      <c r="CA65" s="254"/>
      <c r="CB65" s="254"/>
      <c r="CC65" s="254">
        <v>1</v>
      </c>
      <c r="CD65" s="254">
        <v>1</v>
      </c>
      <c r="CE65" s="254">
        <v>1</v>
      </c>
      <c r="CF65" s="254">
        <v>1</v>
      </c>
      <c r="CG65" s="254">
        <v>1</v>
      </c>
      <c r="CH65" s="254">
        <v>1</v>
      </c>
      <c r="CI65" s="254"/>
      <c r="CJ65" s="254"/>
      <c r="CK65" s="254"/>
      <c r="CL65" s="254"/>
      <c r="CM65" s="254"/>
      <c r="CN65" s="254"/>
      <c r="CO65" s="254"/>
      <c r="CP65" s="254"/>
      <c r="CQ65" s="254"/>
      <c r="CR65" s="59">
        <f t="shared" si="20"/>
        <v>4</v>
      </c>
      <c r="CS65" s="59">
        <f t="shared" si="20"/>
        <v>4</v>
      </c>
      <c r="CT65" s="59">
        <f t="shared" si="20"/>
        <v>4</v>
      </c>
      <c r="CU65" s="25" t="e">
        <f>#REF!*CR65</f>
        <v>#REF!</v>
      </c>
      <c r="CV65" s="25" t="e">
        <f>#REF!*CS65</f>
        <v>#REF!</v>
      </c>
      <c r="CW65" s="25" t="e">
        <f>#REF!*CT65</f>
        <v>#REF!</v>
      </c>
      <c r="CX65" s="25" t="e">
        <f>#REF!*CR65</f>
        <v>#REF!</v>
      </c>
      <c r="CY65" s="25" t="e">
        <f>#REF!*CS65</f>
        <v>#REF!</v>
      </c>
      <c r="CZ65" s="25" t="e">
        <f>#REF!*CT65</f>
        <v>#REF!</v>
      </c>
      <c r="DA65" s="25" t="e">
        <f>#REF!*#REF!</f>
        <v>#REF!</v>
      </c>
      <c r="DB65" s="25" t="e">
        <f>#REF!*#REF!</f>
        <v>#REF!</v>
      </c>
      <c r="DC65" s="25" t="e">
        <f>#REF!*#REF!</f>
        <v>#REF!</v>
      </c>
      <c r="DD65" s="25" t="e">
        <f>#REF!*#REF!</f>
        <v>#REF!</v>
      </c>
      <c r="DE65" s="25" t="e">
        <f>#REF!*#REF!</f>
        <v>#REF!</v>
      </c>
      <c r="DF65" s="25" t="e">
        <f>#REF!*#REF!</f>
        <v>#REF!</v>
      </c>
    </row>
    <row r="66" spans="1:110">
      <c r="A66" s="87" t="s">
        <v>145</v>
      </c>
      <c r="B66" s="87" t="s">
        <v>155</v>
      </c>
      <c r="C66" s="254"/>
      <c r="D66" s="254"/>
      <c r="E66" s="254"/>
      <c r="F66" s="254"/>
      <c r="G66" s="254"/>
      <c r="H66" s="254"/>
      <c r="I66" s="254"/>
      <c r="J66" s="254"/>
      <c r="K66" s="254"/>
      <c r="L66" s="254"/>
      <c r="M66" s="254"/>
      <c r="N66" s="254"/>
      <c r="O66" s="254"/>
      <c r="P66" s="254"/>
      <c r="Q66" s="254"/>
      <c r="R66" s="254"/>
      <c r="S66" s="254"/>
      <c r="T66" s="254"/>
      <c r="U66" s="254"/>
      <c r="V66" s="254"/>
      <c r="W66" s="254"/>
      <c r="X66" s="254"/>
      <c r="Y66" s="254"/>
      <c r="Z66" s="254"/>
      <c r="AA66" s="254"/>
      <c r="AB66" s="254"/>
      <c r="AC66" s="254"/>
      <c r="AD66" s="254"/>
      <c r="AE66" s="254"/>
      <c r="AF66" s="254"/>
      <c r="AG66" s="254"/>
      <c r="AH66" s="254"/>
      <c r="AI66" s="254"/>
      <c r="AJ66" s="254">
        <v>46</v>
      </c>
      <c r="AK66" s="254">
        <v>46</v>
      </c>
      <c r="AL66" s="254">
        <v>46</v>
      </c>
      <c r="AM66" s="254"/>
      <c r="AN66" s="254"/>
      <c r="AO66" s="254"/>
      <c r="AP66" s="254"/>
      <c r="AQ66" s="254"/>
      <c r="AR66" s="254"/>
      <c r="AS66" s="254"/>
      <c r="AT66" s="254"/>
      <c r="AU66" s="254"/>
      <c r="AV66" s="254"/>
      <c r="AW66" s="254"/>
      <c r="AX66" s="254"/>
      <c r="AY66" s="254"/>
      <c r="AZ66" s="254"/>
      <c r="BA66" s="254"/>
      <c r="BB66" s="254"/>
      <c r="BC66" s="254"/>
      <c r="BD66" s="254"/>
      <c r="BE66" s="254"/>
      <c r="BF66" s="254"/>
      <c r="BG66" s="254"/>
      <c r="BH66" s="254"/>
      <c r="BI66" s="254"/>
      <c r="BJ66" s="254"/>
      <c r="BK66" s="254"/>
      <c r="BL66" s="254"/>
      <c r="BM66" s="254"/>
      <c r="BN66" s="254"/>
      <c r="BO66" s="254"/>
      <c r="BP66" s="254"/>
      <c r="BQ66" s="254"/>
      <c r="BR66" s="254"/>
      <c r="BS66" s="254"/>
      <c r="BT66" s="254"/>
      <c r="BU66" s="254"/>
      <c r="BV66" s="254"/>
      <c r="BW66" s="254"/>
      <c r="BX66" s="254"/>
      <c r="BY66" s="254"/>
      <c r="BZ66" s="254"/>
      <c r="CA66" s="254"/>
      <c r="CB66" s="254"/>
      <c r="CC66" s="254"/>
      <c r="CD66" s="254"/>
      <c r="CE66" s="254"/>
      <c r="CF66" s="254"/>
      <c r="CG66" s="254"/>
      <c r="CH66" s="254"/>
      <c r="CI66" s="254"/>
      <c r="CJ66" s="254"/>
      <c r="CK66" s="254"/>
      <c r="CL66" s="254"/>
      <c r="CM66" s="254"/>
      <c r="CN66" s="254"/>
      <c r="CO66" s="254"/>
      <c r="CP66" s="254"/>
      <c r="CQ66" s="254"/>
      <c r="CR66" s="59">
        <f t="shared" si="20"/>
        <v>46</v>
      </c>
      <c r="CS66" s="59">
        <f t="shared" si="20"/>
        <v>46</v>
      </c>
      <c r="CT66" s="59">
        <f t="shared" si="20"/>
        <v>46</v>
      </c>
      <c r="CU66" s="25" t="e">
        <f>#REF!*CR66</f>
        <v>#REF!</v>
      </c>
      <c r="CV66" s="25" t="e">
        <f>#REF!*CS66</f>
        <v>#REF!</v>
      </c>
      <c r="CW66" s="25" t="e">
        <f>#REF!*CT66</f>
        <v>#REF!</v>
      </c>
      <c r="CX66" s="25" t="e">
        <f>#REF!*CR66</f>
        <v>#REF!</v>
      </c>
      <c r="CY66" s="25" t="e">
        <f>#REF!*CS66</f>
        <v>#REF!</v>
      </c>
      <c r="CZ66" s="25" t="e">
        <f>#REF!*CT66</f>
        <v>#REF!</v>
      </c>
      <c r="DA66" s="25" t="e">
        <f>#REF!*#REF!</f>
        <v>#REF!</v>
      </c>
      <c r="DB66" s="25" t="e">
        <f>#REF!*#REF!</f>
        <v>#REF!</v>
      </c>
      <c r="DC66" s="25" t="e">
        <f>#REF!*#REF!</f>
        <v>#REF!</v>
      </c>
      <c r="DD66" s="25" t="e">
        <f>#REF!*#REF!</f>
        <v>#REF!</v>
      </c>
      <c r="DE66" s="25" t="e">
        <f>#REF!*#REF!</f>
        <v>#REF!</v>
      </c>
      <c r="DF66" s="25" t="e">
        <f>#REF!*#REF!</f>
        <v>#REF!</v>
      </c>
    </row>
    <row r="67" spans="1:110" hidden="1">
      <c r="A67" s="21" t="s">
        <v>148</v>
      </c>
      <c r="B67" s="87"/>
      <c r="C67" s="254"/>
      <c r="D67" s="254"/>
      <c r="E67" s="254"/>
      <c r="F67" s="254"/>
      <c r="G67" s="254"/>
      <c r="H67" s="254"/>
      <c r="I67" s="254"/>
      <c r="J67" s="254"/>
      <c r="K67" s="254"/>
      <c r="L67" s="254"/>
      <c r="M67" s="254"/>
      <c r="N67" s="254"/>
      <c r="O67" s="254"/>
      <c r="P67" s="254"/>
      <c r="Q67" s="254"/>
      <c r="R67" s="254"/>
      <c r="S67" s="254"/>
      <c r="T67" s="254"/>
      <c r="U67" s="254"/>
      <c r="V67" s="254"/>
      <c r="W67" s="254"/>
      <c r="X67" s="254"/>
      <c r="Y67" s="254"/>
      <c r="Z67" s="254"/>
      <c r="AA67" s="254"/>
      <c r="AB67" s="254"/>
      <c r="AC67" s="254"/>
      <c r="AD67" s="254"/>
      <c r="AE67" s="254"/>
      <c r="AF67" s="254"/>
      <c r="AG67" s="254"/>
      <c r="AH67" s="254"/>
      <c r="AI67" s="254"/>
      <c r="AJ67" s="254"/>
      <c r="AK67" s="254"/>
      <c r="AL67" s="254"/>
      <c r="AM67" s="254"/>
      <c r="AN67" s="254"/>
      <c r="AO67" s="254"/>
      <c r="AP67" s="254"/>
      <c r="AQ67" s="254"/>
      <c r="AR67" s="254"/>
      <c r="AS67" s="254"/>
      <c r="AT67" s="254"/>
      <c r="AU67" s="254"/>
      <c r="AV67" s="254"/>
      <c r="AW67" s="254"/>
      <c r="AX67" s="254"/>
      <c r="AY67" s="254"/>
      <c r="AZ67" s="254"/>
      <c r="BA67" s="254"/>
      <c r="BB67" s="254"/>
      <c r="BC67" s="254"/>
      <c r="BD67" s="254"/>
      <c r="BE67" s="254"/>
      <c r="BF67" s="254"/>
      <c r="BG67" s="254"/>
      <c r="BH67" s="254"/>
      <c r="BI67" s="254"/>
      <c r="BJ67" s="254"/>
      <c r="BK67" s="254"/>
      <c r="BL67" s="254"/>
      <c r="BM67" s="254"/>
      <c r="BN67" s="254"/>
      <c r="BO67" s="254"/>
      <c r="BP67" s="254"/>
      <c r="BQ67" s="254"/>
      <c r="BR67" s="254"/>
      <c r="BS67" s="254"/>
      <c r="BT67" s="254"/>
      <c r="BU67" s="254"/>
      <c r="BV67" s="254"/>
      <c r="BW67" s="254"/>
      <c r="BX67" s="254"/>
      <c r="BY67" s="254"/>
      <c r="BZ67" s="254"/>
      <c r="CA67" s="254"/>
      <c r="CB67" s="254"/>
      <c r="CC67" s="254"/>
      <c r="CD67" s="254"/>
      <c r="CE67" s="254"/>
      <c r="CF67" s="254"/>
      <c r="CG67" s="254"/>
      <c r="CH67" s="254"/>
      <c r="CI67" s="254"/>
      <c r="CJ67" s="254"/>
      <c r="CK67" s="254"/>
      <c r="CL67" s="254"/>
      <c r="CM67" s="254"/>
      <c r="CN67" s="254"/>
      <c r="CO67" s="254"/>
      <c r="CP67" s="254"/>
      <c r="CQ67" s="254"/>
      <c r="CR67" s="59">
        <f t="shared" si="20"/>
        <v>0</v>
      </c>
      <c r="CS67" s="59">
        <f t="shared" si="20"/>
        <v>0</v>
      </c>
      <c r="CT67" s="59">
        <f t="shared" si="20"/>
        <v>0</v>
      </c>
      <c r="CU67" s="25" t="e">
        <f>#REF!*CR67</f>
        <v>#REF!</v>
      </c>
      <c r="CV67" s="25" t="e">
        <f>#REF!*CS67</f>
        <v>#REF!</v>
      </c>
      <c r="CW67" s="25" t="e">
        <f>#REF!*CT67</f>
        <v>#REF!</v>
      </c>
      <c r="CX67" s="25" t="e">
        <f>#REF!*CR67</f>
        <v>#REF!</v>
      </c>
      <c r="CY67" s="25" t="e">
        <f>#REF!*CS67</f>
        <v>#REF!</v>
      </c>
      <c r="CZ67" s="25" t="e">
        <f>#REF!*CT67</f>
        <v>#REF!</v>
      </c>
      <c r="DA67" s="25" t="e">
        <f>#REF!*#REF!</f>
        <v>#REF!</v>
      </c>
      <c r="DB67" s="25" t="e">
        <f>#REF!*#REF!</f>
        <v>#REF!</v>
      </c>
      <c r="DC67" s="25" t="e">
        <f>#REF!*#REF!</f>
        <v>#REF!</v>
      </c>
      <c r="DD67" s="25" t="e">
        <f>#REF!*#REF!</f>
        <v>#REF!</v>
      </c>
      <c r="DE67" s="25" t="e">
        <f>#REF!*#REF!</f>
        <v>#REF!</v>
      </c>
      <c r="DF67" s="25" t="e">
        <f>#REF!*#REF!</f>
        <v>#REF!</v>
      </c>
    </row>
    <row r="68" spans="1:110" s="71" customFormat="1" ht="41.25" customHeight="1">
      <c r="A68" s="97" t="s">
        <v>138</v>
      </c>
      <c r="B68" s="263"/>
    </row>
    <row r="69" spans="1:110">
      <c r="A69" s="259" t="s">
        <v>130</v>
      </c>
      <c r="B69" s="34"/>
      <c r="C69" s="57">
        <f t="shared" ref="C69:E69" si="21">SUM(C70:C76)</f>
        <v>12163</v>
      </c>
      <c r="D69" s="57">
        <f t="shared" si="21"/>
        <v>12163</v>
      </c>
      <c r="E69" s="57">
        <f t="shared" si="21"/>
        <v>12163</v>
      </c>
      <c r="F69" s="57">
        <f t="shared" ref="F69:BQ69" si="22">SUM(F70:F76)</f>
        <v>44100</v>
      </c>
      <c r="G69" s="57">
        <f t="shared" si="22"/>
        <v>44100</v>
      </c>
      <c r="H69" s="57">
        <f t="shared" si="22"/>
        <v>44100</v>
      </c>
      <c r="I69" s="57">
        <f t="shared" si="22"/>
        <v>65100</v>
      </c>
      <c r="J69" s="57">
        <f t="shared" si="22"/>
        <v>65100</v>
      </c>
      <c r="K69" s="57">
        <f t="shared" si="22"/>
        <v>65100</v>
      </c>
      <c r="L69" s="57">
        <f t="shared" si="22"/>
        <v>2040</v>
      </c>
      <c r="M69" s="57">
        <f t="shared" si="22"/>
        <v>2040</v>
      </c>
      <c r="N69" s="57">
        <f t="shared" si="22"/>
        <v>2040</v>
      </c>
      <c r="O69" s="57">
        <f t="shared" si="22"/>
        <v>118650</v>
      </c>
      <c r="P69" s="57">
        <f t="shared" si="22"/>
        <v>118650</v>
      </c>
      <c r="Q69" s="57">
        <f t="shared" si="22"/>
        <v>118650</v>
      </c>
      <c r="R69" s="57">
        <f t="shared" si="22"/>
        <v>0</v>
      </c>
      <c r="S69" s="57">
        <f t="shared" si="22"/>
        <v>0</v>
      </c>
      <c r="T69" s="57">
        <f t="shared" si="22"/>
        <v>0</v>
      </c>
      <c r="U69" s="57">
        <f t="shared" si="22"/>
        <v>0</v>
      </c>
      <c r="V69" s="57">
        <f t="shared" si="22"/>
        <v>0</v>
      </c>
      <c r="W69" s="57">
        <f t="shared" si="22"/>
        <v>0</v>
      </c>
      <c r="X69" s="57">
        <f t="shared" si="22"/>
        <v>48300</v>
      </c>
      <c r="Y69" s="57">
        <f t="shared" si="22"/>
        <v>48300</v>
      </c>
      <c r="Z69" s="57">
        <f t="shared" si="22"/>
        <v>48300</v>
      </c>
      <c r="AA69" s="57">
        <f t="shared" si="22"/>
        <v>15810</v>
      </c>
      <c r="AB69" s="57">
        <f t="shared" si="22"/>
        <v>15810</v>
      </c>
      <c r="AC69" s="57">
        <f t="shared" si="22"/>
        <v>15810</v>
      </c>
      <c r="AD69" s="57">
        <f t="shared" si="22"/>
        <v>14648</v>
      </c>
      <c r="AE69" s="57">
        <f t="shared" si="22"/>
        <v>14648</v>
      </c>
      <c r="AF69" s="57">
        <f t="shared" si="22"/>
        <v>14648</v>
      </c>
      <c r="AG69" s="57">
        <f t="shared" si="22"/>
        <v>0</v>
      </c>
      <c r="AH69" s="57">
        <f t="shared" si="22"/>
        <v>0</v>
      </c>
      <c r="AI69" s="57">
        <f t="shared" si="22"/>
        <v>0</v>
      </c>
      <c r="AJ69" s="57">
        <f t="shared" si="22"/>
        <v>22838</v>
      </c>
      <c r="AK69" s="57">
        <f t="shared" si="22"/>
        <v>22838</v>
      </c>
      <c r="AL69" s="57">
        <f t="shared" si="22"/>
        <v>22838</v>
      </c>
      <c r="AM69" s="57">
        <f t="shared" si="22"/>
        <v>42525</v>
      </c>
      <c r="AN69" s="57">
        <f t="shared" si="22"/>
        <v>42525</v>
      </c>
      <c r="AO69" s="57">
        <f t="shared" si="22"/>
        <v>42525</v>
      </c>
      <c r="AP69" s="57">
        <f t="shared" si="22"/>
        <v>7260</v>
      </c>
      <c r="AQ69" s="57">
        <f t="shared" si="22"/>
        <v>7260</v>
      </c>
      <c r="AR69" s="57">
        <f t="shared" si="22"/>
        <v>7260</v>
      </c>
      <c r="AS69" s="57">
        <f t="shared" si="22"/>
        <v>0</v>
      </c>
      <c r="AT69" s="57">
        <f t="shared" si="22"/>
        <v>0</v>
      </c>
      <c r="AU69" s="57">
        <f t="shared" si="22"/>
        <v>0</v>
      </c>
      <c r="AV69" s="57">
        <f t="shared" si="22"/>
        <v>24024</v>
      </c>
      <c r="AW69" s="57">
        <f t="shared" si="22"/>
        <v>24024</v>
      </c>
      <c r="AX69" s="57">
        <f t="shared" si="22"/>
        <v>24024</v>
      </c>
      <c r="AY69" s="57">
        <f t="shared" si="22"/>
        <v>42840</v>
      </c>
      <c r="AZ69" s="57">
        <f t="shared" si="22"/>
        <v>42840</v>
      </c>
      <c r="BA69" s="57">
        <f t="shared" si="22"/>
        <v>42840</v>
      </c>
      <c r="BB69" s="57">
        <f t="shared" si="22"/>
        <v>0</v>
      </c>
      <c r="BC69" s="57">
        <f t="shared" si="22"/>
        <v>0</v>
      </c>
      <c r="BD69" s="57">
        <f t="shared" si="22"/>
        <v>0</v>
      </c>
      <c r="BE69" s="57">
        <f t="shared" si="22"/>
        <v>13320</v>
      </c>
      <c r="BF69" s="57">
        <f t="shared" si="22"/>
        <v>13320</v>
      </c>
      <c r="BG69" s="57">
        <f t="shared" si="22"/>
        <v>13320</v>
      </c>
      <c r="BH69" s="57">
        <f t="shared" si="22"/>
        <v>0</v>
      </c>
      <c r="BI69" s="57">
        <f t="shared" si="22"/>
        <v>0</v>
      </c>
      <c r="BJ69" s="57">
        <f t="shared" si="22"/>
        <v>0</v>
      </c>
      <c r="BK69" s="57">
        <f t="shared" si="22"/>
        <v>117024</v>
      </c>
      <c r="BL69" s="57">
        <f t="shared" si="22"/>
        <v>117024</v>
      </c>
      <c r="BM69" s="57">
        <f t="shared" si="22"/>
        <v>117024</v>
      </c>
      <c r="BN69" s="57">
        <f t="shared" si="22"/>
        <v>38475</v>
      </c>
      <c r="BO69" s="57">
        <f t="shared" si="22"/>
        <v>38475</v>
      </c>
      <c r="BP69" s="57">
        <f t="shared" si="22"/>
        <v>38475</v>
      </c>
      <c r="BQ69" s="57">
        <f t="shared" si="22"/>
        <v>72591</v>
      </c>
      <c r="BR69" s="57">
        <f t="shared" ref="BR69:CQ69" si="23">SUM(BR70:BR76)</f>
        <v>72591</v>
      </c>
      <c r="BS69" s="57">
        <f t="shared" si="23"/>
        <v>72591</v>
      </c>
      <c r="BT69" s="57">
        <f t="shared" si="23"/>
        <v>6458</v>
      </c>
      <c r="BU69" s="57">
        <f t="shared" si="23"/>
        <v>6458</v>
      </c>
      <c r="BV69" s="57">
        <f t="shared" si="23"/>
        <v>6458</v>
      </c>
      <c r="BW69" s="57">
        <f t="shared" si="23"/>
        <v>0</v>
      </c>
      <c r="BX69" s="57">
        <f t="shared" si="23"/>
        <v>0</v>
      </c>
      <c r="BY69" s="57">
        <f t="shared" si="23"/>
        <v>0</v>
      </c>
      <c r="BZ69" s="57">
        <f t="shared" si="23"/>
        <v>108675</v>
      </c>
      <c r="CA69" s="57">
        <f t="shared" si="23"/>
        <v>108675</v>
      </c>
      <c r="CB69" s="57">
        <f t="shared" si="23"/>
        <v>108675</v>
      </c>
      <c r="CC69" s="57">
        <f t="shared" si="23"/>
        <v>232125</v>
      </c>
      <c r="CD69" s="57">
        <f t="shared" si="23"/>
        <v>232125</v>
      </c>
      <c r="CE69" s="57">
        <f t="shared" si="23"/>
        <v>232125</v>
      </c>
      <c r="CF69" s="57">
        <f t="shared" si="23"/>
        <v>27300</v>
      </c>
      <c r="CG69" s="57">
        <f t="shared" si="23"/>
        <v>27300</v>
      </c>
      <c r="CH69" s="57">
        <f t="shared" si="23"/>
        <v>27300</v>
      </c>
      <c r="CI69" s="57">
        <f t="shared" si="23"/>
        <v>0</v>
      </c>
      <c r="CJ69" s="57">
        <f t="shared" si="23"/>
        <v>0</v>
      </c>
      <c r="CK69" s="57">
        <f t="shared" si="23"/>
        <v>0</v>
      </c>
      <c r="CL69" s="57">
        <f t="shared" si="23"/>
        <v>0</v>
      </c>
      <c r="CM69" s="57">
        <f t="shared" si="23"/>
        <v>0</v>
      </c>
      <c r="CN69" s="57">
        <f t="shared" si="23"/>
        <v>0</v>
      </c>
      <c r="CO69" s="57">
        <f t="shared" si="23"/>
        <v>0</v>
      </c>
      <c r="CP69" s="57">
        <f t="shared" si="23"/>
        <v>0</v>
      </c>
      <c r="CQ69" s="57">
        <f t="shared" si="23"/>
        <v>0</v>
      </c>
      <c r="CR69" s="57">
        <f>SUM(CR70:CR76)</f>
        <v>1076266</v>
      </c>
      <c r="CS69" s="57">
        <f t="shared" ref="CS69:CZ69" si="24">SUM(CS70:CS76)</f>
        <v>1076266</v>
      </c>
      <c r="CT69" s="57">
        <f t="shared" si="24"/>
        <v>1076266</v>
      </c>
      <c r="CU69" s="57" t="e">
        <f t="shared" si="24"/>
        <v>#REF!</v>
      </c>
      <c r="CV69" s="57" t="e">
        <f t="shared" si="24"/>
        <v>#REF!</v>
      </c>
      <c r="CW69" s="57" t="e">
        <f t="shared" si="24"/>
        <v>#REF!</v>
      </c>
      <c r="CX69" s="57" t="e">
        <f t="shared" si="24"/>
        <v>#REF!</v>
      </c>
      <c r="CY69" s="57" t="e">
        <f t="shared" si="24"/>
        <v>#REF!</v>
      </c>
      <c r="CZ69" s="57" t="e">
        <f t="shared" si="24"/>
        <v>#REF!</v>
      </c>
      <c r="DA69" s="98" t="s">
        <v>216</v>
      </c>
      <c r="DB69" s="98" t="s">
        <v>216</v>
      </c>
      <c r="DC69" s="98" t="s">
        <v>216</v>
      </c>
      <c r="DD69" s="98" t="s">
        <v>216</v>
      </c>
      <c r="DE69" s="98" t="s">
        <v>216</v>
      </c>
      <c r="DF69" s="98" t="s">
        <v>216</v>
      </c>
    </row>
    <row r="70" spans="1:110">
      <c r="A70" s="8" t="s">
        <v>109</v>
      </c>
      <c r="B70" s="87" t="s">
        <v>161</v>
      </c>
      <c r="C70" s="254"/>
      <c r="D70" s="254"/>
      <c r="E70" s="254"/>
      <c r="F70" s="254">
        <v>1995</v>
      </c>
      <c r="G70" s="254">
        <v>1995</v>
      </c>
      <c r="H70" s="254">
        <v>1995</v>
      </c>
      <c r="I70" s="254"/>
      <c r="J70" s="254"/>
      <c r="K70" s="254"/>
      <c r="L70" s="254"/>
      <c r="M70" s="254"/>
      <c r="N70" s="254"/>
      <c r="O70" s="254">
        <v>2240</v>
      </c>
      <c r="P70" s="254">
        <v>2240</v>
      </c>
      <c r="Q70" s="254">
        <v>2240</v>
      </c>
      <c r="R70" s="254"/>
      <c r="S70" s="254"/>
      <c r="T70" s="254"/>
      <c r="U70" s="254"/>
      <c r="V70" s="254"/>
      <c r="W70" s="254"/>
      <c r="X70" s="254">
        <v>2100</v>
      </c>
      <c r="Y70" s="254">
        <v>2100</v>
      </c>
      <c r="Z70" s="254">
        <v>2100</v>
      </c>
      <c r="AA70" s="254">
        <v>6630</v>
      </c>
      <c r="AB70" s="254">
        <v>6630</v>
      </c>
      <c r="AC70" s="254">
        <v>6630</v>
      </c>
      <c r="AD70" s="254"/>
      <c r="AE70" s="254"/>
      <c r="AF70" s="254"/>
      <c r="AG70" s="254"/>
      <c r="AH70" s="254"/>
      <c r="AI70" s="254"/>
      <c r="AJ70" s="254">
        <v>4725</v>
      </c>
      <c r="AK70" s="254">
        <v>4725</v>
      </c>
      <c r="AL70" s="254">
        <v>4725</v>
      </c>
      <c r="AM70" s="254"/>
      <c r="AN70" s="254"/>
      <c r="AO70" s="254"/>
      <c r="AP70" s="254"/>
      <c r="AQ70" s="254"/>
      <c r="AR70" s="254"/>
      <c r="AS70" s="254"/>
      <c r="AT70" s="254"/>
      <c r="AU70" s="254"/>
      <c r="AV70" s="254"/>
      <c r="AW70" s="254"/>
      <c r="AX70" s="254"/>
      <c r="AY70" s="254"/>
      <c r="AZ70" s="254"/>
      <c r="BA70" s="254"/>
      <c r="BB70" s="254"/>
      <c r="BC70" s="254"/>
      <c r="BD70" s="254"/>
      <c r="BE70" s="254">
        <v>1800</v>
      </c>
      <c r="BF70" s="254">
        <v>1800</v>
      </c>
      <c r="BG70" s="254">
        <v>1800</v>
      </c>
      <c r="BH70" s="254"/>
      <c r="BI70" s="254"/>
      <c r="BJ70" s="254"/>
      <c r="BK70" s="254">
        <v>6615</v>
      </c>
      <c r="BL70" s="254">
        <v>6615</v>
      </c>
      <c r="BM70" s="254">
        <v>6615</v>
      </c>
      <c r="BN70" s="254"/>
      <c r="BO70" s="254"/>
      <c r="BP70" s="254"/>
      <c r="BQ70" s="254"/>
      <c r="BR70" s="254"/>
      <c r="BS70" s="254"/>
      <c r="BT70" s="254"/>
      <c r="BU70" s="254"/>
      <c r="BV70" s="254"/>
      <c r="BW70" s="254"/>
      <c r="BX70" s="254"/>
      <c r="BY70" s="254"/>
      <c r="BZ70" s="254"/>
      <c r="CA70" s="254"/>
      <c r="CB70" s="254"/>
      <c r="CC70" s="254"/>
      <c r="CD70" s="254"/>
      <c r="CE70" s="254"/>
      <c r="CF70" s="254"/>
      <c r="CG70" s="254"/>
      <c r="CH70" s="254"/>
      <c r="CI70" s="254"/>
      <c r="CJ70" s="254"/>
      <c r="CK70" s="254"/>
      <c r="CL70" s="254"/>
      <c r="CM70" s="254"/>
      <c r="CN70" s="254"/>
      <c r="CO70" s="254"/>
      <c r="CP70" s="254"/>
      <c r="CQ70" s="254"/>
      <c r="CR70" s="59">
        <f t="shared" ref="CR70:CT72" si="25">C70+F70+I70+L70+O70+R70+U70+X70+AA70+AD70+AG70+AJ70+AM70+AP70+AS70+AV70+AY70+BB70+BE70+BH70+BK70+BN70+BQ70+BT70+BW70+BZ70+CC70+CF70+CI70+CL70+CO70</f>
        <v>26105</v>
      </c>
      <c r="CS70" s="59">
        <f t="shared" si="25"/>
        <v>26105</v>
      </c>
      <c r="CT70" s="59">
        <f t="shared" si="25"/>
        <v>26105</v>
      </c>
      <c r="CU70" s="25" t="e">
        <f>#REF!*CR70</f>
        <v>#REF!</v>
      </c>
      <c r="CV70" s="25" t="e">
        <f>#REF!*CS70</f>
        <v>#REF!</v>
      </c>
      <c r="CW70" s="25" t="e">
        <f>#REF!*CT70</f>
        <v>#REF!</v>
      </c>
      <c r="CX70" s="25" t="e">
        <f>#REF!*CR70</f>
        <v>#REF!</v>
      </c>
      <c r="CY70" s="25" t="e">
        <f>#REF!*CS70</f>
        <v>#REF!</v>
      </c>
      <c r="CZ70" s="25" t="e">
        <f>#REF!*CT70</f>
        <v>#REF!</v>
      </c>
      <c r="DA70" s="157" t="e">
        <f>#REF!*#REF!</f>
        <v>#REF!</v>
      </c>
      <c r="DB70" s="157" t="e">
        <f>#REF!*#REF!</f>
        <v>#REF!</v>
      </c>
      <c r="DC70" s="157" t="e">
        <f>#REF!*#REF!</f>
        <v>#REF!</v>
      </c>
      <c r="DD70" s="157" t="e">
        <f>#REF!*#REF!</f>
        <v>#REF!</v>
      </c>
      <c r="DE70" s="157" t="e">
        <f>#REF!*#REF!</f>
        <v>#REF!</v>
      </c>
      <c r="DF70" s="157" t="e">
        <f>#REF!*#REF!</f>
        <v>#REF!</v>
      </c>
    </row>
    <row r="71" spans="1:110">
      <c r="A71" s="8" t="s">
        <v>110</v>
      </c>
      <c r="B71" s="87" t="s">
        <v>162</v>
      </c>
      <c r="C71" s="254">
        <v>4200</v>
      </c>
      <c r="D71" s="254">
        <v>4200</v>
      </c>
      <c r="E71" s="254">
        <v>4200</v>
      </c>
      <c r="F71" s="254">
        <v>7700</v>
      </c>
      <c r="G71" s="254">
        <v>7700</v>
      </c>
      <c r="H71" s="254">
        <v>7700</v>
      </c>
      <c r="I71" s="254"/>
      <c r="J71" s="254"/>
      <c r="K71" s="254"/>
      <c r="L71" s="254"/>
      <c r="M71" s="254"/>
      <c r="N71" s="254"/>
      <c r="O71" s="254">
        <v>1715</v>
      </c>
      <c r="P71" s="254">
        <v>1715</v>
      </c>
      <c r="Q71" s="254">
        <v>1715</v>
      </c>
      <c r="R71" s="254"/>
      <c r="S71" s="254"/>
      <c r="T71" s="254"/>
      <c r="U71" s="254"/>
      <c r="V71" s="254"/>
      <c r="W71" s="254"/>
      <c r="X71" s="254">
        <v>27300</v>
      </c>
      <c r="Y71" s="254">
        <v>27300</v>
      </c>
      <c r="Z71" s="254">
        <v>27300</v>
      </c>
      <c r="AA71" s="254">
        <v>3060</v>
      </c>
      <c r="AB71" s="254">
        <v>3060</v>
      </c>
      <c r="AC71" s="254">
        <v>3060</v>
      </c>
      <c r="AD71" s="254"/>
      <c r="AE71" s="254"/>
      <c r="AF71" s="254"/>
      <c r="AG71" s="254"/>
      <c r="AH71" s="254"/>
      <c r="AI71" s="254"/>
      <c r="AJ71" s="254"/>
      <c r="AK71" s="254"/>
      <c r="AL71" s="254"/>
      <c r="AM71" s="254"/>
      <c r="AN71" s="254"/>
      <c r="AO71" s="254"/>
      <c r="AP71" s="254"/>
      <c r="AQ71" s="254"/>
      <c r="AR71" s="254"/>
      <c r="AS71" s="254"/>
      <c r="AT71" s="254"/>
      <c r="AU71" s="254"/>
      <c r="AV71" s="254"/>
      <c r="AW71" s="254"/>
      <c r="AX71" s="254"/>
      <c r="AY71" s="254"/>
      <c r="AZ71" s="254"/>
      <c r="BA71" s="254"/>
      <c r="BB71" s="254"/>
      <c r="BC71" s="254"/>
      <c r="BD71" s="254"/>
      <c r="BE71" s="254"/>
      <c r="BF71" s="254"/>
      <c r="BG71" s="254"/>
      <c r="BH71" s="254"/>
      <c r="BI71" s="254"/>
      <c r="BJ71" s="254"/>
      <c r="BK71" s="254"/>
      <c r="BL71" s="254"/>
      <c r="BM71" s="254"/>
      <c r="BN71" s="254"/>
      <c r="BO71" s="254"/>
      <c r="BP71" s="254"/>
      <c r="BQ71" s="254">
        <v>3920</v>
      </c>
      <c r="BR71" s="254">
        <v>3920</v>
      </c>
      <c r="BS71" s="254">
        <v>3920</v>
      </c>
      <c r="BT71" s="254"/>
      <c r="BU71" s="254"/>
      <c r="BV71" s="254"/>
      <c r="BW71" s="254"/>
      <c r="BX71" s="254"/>
      <c r="BY71" s="254"/>
      <c r="BZ71" s="254"/>
      <c r="CA71" s="254"/>
      <c r="CB71" s="254"/>
      <c r="CC71" s="254">
        <v>5875</v>
      </c>
      <c r="CD71" s="254">
        <v>5875</v>
      </c>
      <c r="CE71" s="254">
        <v>5875</v>
      </c>
      <c r="CF71" s="254"/>
      <c r="CG71" s="254"/>
      <c r="CH71" s="254"/>
      <c r="CI71" s="254"/>
      <c r="CJ71" s="254"/>
      <c r="CK71" s="254"/>
      <c r="CL71" s="254"/>
      <c r="CM71" s="254"/>
      <c r="CN71" s="254"/>
      <c r="CO71" s="254"/>
      <c r="CP71" s="254"/>
      <c r="CQ71" s="254"/>
      <c r="CR71" s="59">
        <f t="shared" si="25"/>
        <v>53770</v>
      </c>
      <c r="CS71" s="59">
        <f t="shared" si="25"/>
        <v>53770</v>
      </c>
      <c r="CT71" s="59">
        <f t="shared" si="25"/>
        <v>53770</v>
      </c>
      <c r="CU71" s="25" t="e">
        <f>#REF!*CR71</f>
        <v>#REF!</v>
      </c>
      <c r="CV71" s="25" t="e">
        <f>#REF!*CS71</f>
        <v>#REF!</v>
      </c>
      <c r="CW71" s="25" t="e">
        <f>#REF!*CT71</f>
        <v>#REF!</v>
      </c>
      <c r="CX71" s="25" t="e">
        <f>#REF!*CR71</f>
        <v>#REF!</v>
      </c>
      <c r="CY71" s="25" t="e">
        <f>#REF!*CS71</f>
        <v>#REF!</v>
      </c>
      <c r="CZ71" s="25" t="e">
        <f>#REF!*CT71</f>
        <v>#REF!</v>
      </c>
      <c r="DA71" s="157" t="e">
        <f>#REF!*#REF!</f>
        <v>#REF!</v>
      </c>
      <c r="DB71" s="157" t="e">
        <f>#REF!*#REF!</f>
        <v>#REF!</v>
      </c>
      <c r="DC71" s="157" t="e">
        <f>#REF!*#REF!</f>
        <v>#REF!</v>
      </c>
      <c r="DD71" s="157" t="e">
        <f>#REF!*#REF!</f>
        <v>#REF!</v>
      </c>
      <c r="DE71" s="157" t="e">
        <f>#REF!*#REF!</f>
        <v>#REF!</v>
      </c>
      <c r="DF71" s="157" t="e">
        <f>#REF!*#REF!</f>
        <v>#REF!</v>
      </c>
    </row>
    <row r="72" spans="1:110">
      <c r="A72" s="8" t="s">
        <v>114</v>
      </c>
      <c r="B72" s="87" t="s">
        <v>163</v>
      </c>
      <c r="C72" s="254">
        <v>1400</v>
      </c>
      <c r="D72" s="254">
        <v>1400</v>
      </c>
      <c r="E72" s="254">
        <v>1400</v>
      </c>
      <c r="F72" s="254">
        <v>21210</v>
      </c>
      <c r="G72" s="254">
        <v>21210</v>
      </c>
      <c r="H72" s="254">
        <v>21210</v>
      </c>
      <c r="I72" s="254">
        <v>14700</v>
      </c>
      <c r="J72" s="254">
        <v>14700</v>
      </c>
      <c r="K72" s="254">
        <v>14700</v>
      </c>
      <c r="L72" s="254"/>
      <c r="M72" s="254"/>
      <c r="N72" s="254"/>
      <c r="O72" s="254">
        <v>22295</v>
      </c>
      <c r="P72" s="254">
        <v>22295</v>
      </c>
      <c r="Q72" s="254">
        <v>22295</v>
      </c>
      <c r="R72" s="254"/>
      <c r="S72" s="254"/>
      <c r="T72" s="254"/>
      <c r="U72" s="254"/>
      <c r="V72" s="254"/>
      <c r="W72" s="254"/>
      <c r="X72" s="254"/>
      <c r="Y72" s="254"/>
      <c r="Z72" s="254"/>
      <c r="AA72" s="254"/>
      <c r="AB72" s="254"/>
      <c r="AC72" s="254"/>
      <c r="AD72" s="254"/>
      <c r="AE72" s="254"/>
      <c r="AF72" s="254"/>
      <c r="AG72" s="254"/>
      <c r="AH72" s="254"/>
      <c r="AI72" s="254"/>
      <c r="AJ72" s="254">
        <v>3150</v>
      </c>
      <c r="AK72" s="254">
        <v>3150</v>
      </c>
      <c r="AL72" s="254">
        <v>3150</v>
      </c>
      <c r="AM72" s="254"/>
      <c r="AN72" s="254"/>
      <c r="AO72" s="254"/>
      <c r="AP72" s="254">
        <v>1980</v>
      </c>
      <c r="AQ72" s="254">
        <v>1980</v>
      </c>
      <c r="AR72" s="254">
        <v>1980</v>
      </c>
      <c r="AS72" s="254"/>
      <c r="AT72" s="254"/>
      <c r="AU72" s="254"/>
      <c r="AV72" s="254"/>
      <c r="AW72" s="254"/>
      <c r="AX72" s="254"/>
      <c r="AY72" s="254"/>
      <c r="AZ72" s="254"/>
      <c r="BA72" s="254"/>
      <c r="BB72" s="254"/>
      <c r="BC72" s="254"/>
      <c r="BD72" s="254"/>
      <c r="BE72" s="254"/>
      <c r="BF72" s="254"/>
      <c r="BG72" s="254"/>
      <c r="BH72" s="254"/>
      <c r="BI72" s="254"/>
      <c r="BJ72" s="254"/>
      <c r="BK72" s="254">
        <v>9766</v>
      </c>
      <c r="BL72" s="254">
        <v>9766</v>
      </c>
      <c r="BM72" s="254">
        <v>9766</v>
      </c>
      <c r="BN72" s="254"/>
      <c r="BO72" s="254"/>
      <c r="BP72" s="254"/>
      <c r="BQ72" s="254">
        <v>2625</v>
      </c>
      <c r="BR72" s="254">
        <v>2625</v>
      </c>
      <c r="BS72" s="254">
        <v>2625</v>
      </c>
      <c r="BT72" s="254">
        <v>2363</v>
      </c>
      <c r="BU72" s="254">
        <v>2363</v>
      </c>
      <c r="BV72" s="254">
        <v>2363</v>
      </c>
      <c r="BW72" s="254"/>
      <c r="BX72" s="254"/>
      <c r="BY72" s="254"/>
      <c r="BZ72" s="254">
        <v>9450</v>
      </c>
      <c r="CA72" s="254">
        <v>9450</v>
      </c>
      <c r="CB72" s="254">
        <v>9450</v>
      </c>
      <c r="CC72" s="254">
        <v>10098</v>
      </c>
      <c r="CD72" s="254">
        <v>10098</v>
      </c>
      <c r="CE72" s="254">
        <v>10098</v>
      </c>
      <c r="CF72" s="254">
        <v>27300</v>
      </c>
      <c r="CG72" s="254">
        <v>27300</v>
      </c>
      <c r="CH72" s="254">
        <v>27300</v>
      </c>
      <c r="CI72" s="254"/>
      <c r="CJ72" s="254"/>
      <c r="CK72" s="254"/>
      <c r="CL72" s="254"/>
      <c r="CM72" s="254"/>
      <c r="CN72" s="254"/>
      <c r="CO72" s="254"/>
      <c r="CP72" s="254"/>
      <c r="CQ72" s="254"/>
      <c r="CR72" s="59">
        <f t="shared" si="25"/>
        <v>126337</v>
      </c>
      <c r="CS72" s="59">
        <f t="shared" si="25"/>
        <v>126337</v>
      </c>
      <c r="CT72" s="59">
        <f t="shared" si="25"/>
        <v>126337</v>
      </c>
      <c r="CU72" s="25" t="e">
        <f>#REF!*CR72</f>
        <v>#REF!</v>
      </c>
      <c r="CV72" s="25" t="e">
        <f>#REF!*CS72</f>
        <v>#REF!</v>
      </c>
      <c r="CW72" s="25" t="e">
        <f>#REF!*CT72</f>
        <v>#REF!</v>
      </c>
      <c r="CX72" s="25" t="e">
        <f>#REF!*CR72</f>
        <v>#REF!</v>
      </c>
      <c r="CY72" s="25" t="e">
        <f>#REF!*CS72</f>
        <v>#REF!</v>
      </c>
      <c r="CZ72" s="25" t="e">
        <f>#REF!*CT72</f>
        <v>#REF!</v>
      </c>
      <c r="DA72" s="157" t="e">
        <f>#REF!*#REF!</f>
        <v>#REF!</v>
      </c>
      <c r="DB72" s="157" t="e">
        <f>#REF!*#REF!</f>
        <v>#REF!</v>
      </c>
      <c r="DC72" s="157" t="e">
        <f>#REF!*#REF!</f>
        <v>#REF!</v>
      </c>
      <c r="DD72" s="157" t="e">
        <f>#REF!*#REF!</f>
        <v>#REF!</v>
      </c>
      <c r="DE72" s="157" t="e">
        <f>#REF!*#REF!</f>
        <v>#REF!</v>
      </c>
      <c r="DF72" s="157" t="e">
        <f>#REF!*#REF!</f>
        <v>#REF!</v>
      </c>
    </row>
    <row r="73" spans="1:110" hidden="1">
      <c r="A73" s="8"/>
      <c r="B73" s="87"/>
      <c r="C73" s="254"/>
      <c r="D73" s="254"/>
      <c r="E73" s="254"/>
      <c r="F73" s="254"/>
      <c r="G73" s="254"/>
      <c r="H73" s="254"/>
      <c r="I73" s="254"/>
      <c r="J73" s="254"/>
      <c r="K73" s="254"/>
      <c r="L73" s="254"/>
      <c r="M73" s="254"/>
      <c r="N73" s="254"/>
      <c r="O73" s="254"/>
      <c r="P73" s="254"/>
      <c r="Q73" s="254"/>
      <c r="R73" s="254"/>
      <c r="S73" s="254"/>
      <c r="T73" s="254"/>
      <c r="U73" s="254"/>
      <c r="V73" s="254"/>
      <c r="W73" s="254"/>
      <c r="X73" s="254"/>
      <c r="Y73" s="254"/>
      <c r="Z73" s="254"/>
      <c r="AA73" s="254"/>
      <c r="AB73" s="254"/>
      <c r="AC73" s="254"/>
      <c r="AD73" s="254"/>
      <c r="AE73" s="254"/>
      <c r="AF73" s="254"/>
      <c r="AG73" s="254"/>
      <c r="AH73" s="254"/>
      <c r="AI73" s="254"/>
      <c r="AJ73" s="254"/>
      <c r="AK73" s="254"/>
      <c r="AL73" s="254"/>
      <c r="AM73" s="254"/>
      <c r="AN73" s="254"/>
      <c r="AO73" s="254"/>
      <c r="AP73" s="254"/>
      <c r="AQ73" s="254"/>
      <c r="AR73" s="254"/>
      <c r="AS73" s="254"/>
      <c r="AT73" s="254"/>
      <c r="AU73" s="254"/>
      <c r="AV73" s="254"/>
      <c r="AW73" s="254"/>
      <c r="AX73" s="254"/>
      <c r="AY73" s="254"/>
      <c r="AZ73" s="254"/>
      <c r="BA73" s="254"/>
      <c r="BB73" s="254"/>
      <c r="BC73" s="254"/>
      <c r="BD73" s="254"/>
      <c r="BE73" s="254"/>
      <c r="BF73" s="254"/>
      <c r="BG73" s="254"/>
      <c r="BH73" s="254"/>
      <c r="BI73" s="254"/>
      <c r="BJ73" s="254"/>
      <c r="BK73" s="254"/>
      <c r="BL73" s="254"/>
      <c r="BM73" s="254"/>
      <c r="BN73" s="254"/>
      <c r="BO73" s="254"/>
      <c r="BP73" s="254"/>
      <c r="BQ73" s="254"/>
      <c r="BR73" s="254"/>
      <c r="BS73" s="254"/>
      <c r="BT73" s="254"/>
      <c r="BU73" s="254"/>
      <c r="BV73" s="254"/>
      <c r="BW73" s="254"/>
      <c r="BX73" s="254"/>
      <c r="BY73" s="254"/>
      <c r="BZ73" s="254"/>
      <c r="CA73" s="254"/>
      <c r="CB73" s="254"/>
      <c r="CC73" s="254"/>
      <c r="CD73" s="254"/>
      <c r="CE73" s="254"/>
      <c r="CF73" s="254"/>
      <c r="CG73" s="254"/>
      <c r="CH73" s="254"/>
      <c r="CI73" s="254"/>
      <c r="CJ73" s="254"/>
      <c r="CK73" s="254"/>
      <c r="CL73" s="254"/>
      <c r="CM73" s="254"/>
      <c r="CN73" s="254"/>
      <c r="CO73" s="254"/>
      <c r="CP73" s="254"/>
      <c r="CQ73" s="254"/>
      <c r="CR73" s="59"/>
      <c r="CS73" s="59"/>
      <c r="CT73" s="59"/>
      <c r="CU73" s="25"/>
      <c r="CV73" s="25"/>
      <c r="CW73" s="25"/>
      <c r="CX73" s="25"/>
      <c r="CY73" s="25"/>
      <c r="CZ73" s="25"/>
      <c r="DA73" s="157"/>
      <c r="DB73" s="157"/>
      <c r="DC73" s="157"/>
      <c r="DD73" s="157"/>
      <c r="DE73" s="157"/>
      <c r="DF73" s="157"/>
    </row>
    <row r="74" spans="1:110">
      <c r="A74" s="8" t="s">
        <v>111</v>
      </c>
      <c r="B74" s="87" t="s">
        <v>164</v>
      </c>
      <c r="C74" s="254">
        <v>2188</v>
      </c>
      <c r="D74" s="254">
        <v>2188</v>
      </c>
      <c r="E74" s="254">
        <v>2188</v>
      </c>
      <c r="F74" s="254">
        <v>9765</v>
      </c>
      <c r="G74" s="254">
        <v>9765</v>
      </c>
      <c r="H74" s="254">
        <v>9765</v>
      </c>
      <c r="I74" s="254">
        <v>50400</v>
      </c>
      <c r="J74" s="254">
        <v>50400</v>
      </c>
      <c r="K74" s="254">
        <v>50400</v>
      </c>
      <c r="L74" s="254"/>
      <c r="M74" s="254"/>
      <c r="N74" s="254"/>
      <c r="O74" s="254">
        <v>58905</v>
      </c>
      <c r="P74" s="254">
        <v>58905</v>
      </c>
      <c r="Q74" s="254">
        <v>58905</v>
      </c>
      <c r="R74" s="254"/>
      <c r="S74" s="254"/>
      <c r="T74" s="254"/>
      <c r="U74" s="254"/>
      <c r="V74" s="254"/>
      <c r="W74" s="254"/>
      <c r="X74" s="254">
        <v>2100</v>
      </c>
      <c r="Y74" s="254">
        <v>2100</v>
      </c>
      <c r="Z74" s="254">
        <v>2100</v>
      </c>
      <c r="AA74" s="254"/>
      <c r="AB74" s="254"/>
      <c r="AC74" s="254"/>
      <c r="AD74" s="254">
        <v>14648</v>
      </c>
      <c r="AE74" s="254">
        <v>14648</v>
      </c>
      <c r="AF74" s="254">
        <v>14648</v>
      </c>
      <c r="AG74" s="254"/>
      <c r="AH74" s="254"/>
      <c r="AI74" s="254"/>
      <c r="AJ74" s="254">
        <v>14963</v>
      </c>
      <c r="AK74" s="254">
        <v>14963</v>
      </c>
      <c r="AL74" s="254">
        <v>14963</v>
      </c>
      <c r="AM74" s="254">
        <v>42525</v>
      </c>
      <c r="AN74" s="254">
        <v>42525</v>
      </c>
      <c r="AO74" s="254">
        <v>42525</v>
      </c>
      <c r="AP74" s="254">
        <v>5280</v>
      </c>
      <c r="AQ74" s="254">
        <v>5280</v>
      </c>
      <c r="AR74" s="254">
        <v>5280</v>
      </c>
      <c r="AS74" s="254"/>
      <c r="AT74" s="254"/>
      <c r="AU74" s="254"/>
      <c r="AV74" s="254">
        <v>24024</v>
      </c>
      <c r="AW74" s="254">
        <v>24024</v>
      </c>
      <c r="AX74" s="254">
        <v>24024</v>
      </c>
      <c r="AY74" s="254">
        <v>42840</v>
      </c>
      <c r="AZ74" s="254">
        <v>42840</v>
      </c>
      <c r="BA74" s="254">
        <v>42840</v>
      </c>
      <c r="BB74" s="254"/>
      <c r="BC74" s="254"/>
      <c r="BD74" s="254"/>
      <c r="BE74" s="254">
        <v>8820</v>
      </c>
      <c r="BF74" s="254">
        <v>8820</v>
      </c>
      <c r="BG74" s="254">
        <v>8820</v>
      </c>
      <c r="BH74" s="254"/>
      <c r="BI74" s="254"/>
      <c r="BJ74" s="254"/>
      <c r="BK74" s="254">
        <v>100643</v>
      </c>
      <c r="BL74" s="254">
        <v>100643</v>
      </c>
      <c r="BM74" s="254">
        <v>100643</v>
      </c>
      <c r="BN74" s="254">
        <v>38475</v>
      </c>
      <c r="BO74" s="254">
        <v>38475</v>
      </c>
      <c r="BP74" s="254">
        <v>38475</v>
      </c>
      <c r="BQ74" s="254">
        <v>42998</v>
      </c>
      <c r="BR74" s="254">
        <v>42998</v>
      </c>
      <c r="BS74" s="254">
        <v>42998</v>
      </c>
      <c r="BT74" s="254">
        <v>4095</v>
      </c>
      <c r="BU74" s="254">
        <v>4095</v>
      </c>
      <c r="BV74" s="254">
        <v>4095</v>
      </c>
      <c r="BW74" s="254"/>
      <c r="BX74" s="254"/>
      <c r="BY74" s="254"/>
      <c r="BZ74" s="254">
        <f>99225</f>
        <v>99225</v>
      </c>
      <c r="CA74" s="254">
        <f t="shared" ref="CA74:CB74" si="26">99225</f>
        <v>99225</v>
      </c>
      <c r="CB74" s="254">
        <f t="shared" si="26"/>
        <v>99225</v>
      </c>
      <c r="CC74" s="254">
        <v>40576</v>
      </c>
      <c r="CD74" s="254">
        <v>40576</v>
      </c>
      <c r="CE74" s="254">
        <v>40576</v>
      </c>
      <c r="CF74" s="254"/>
      <c r="CG74" s="254"/>
      <c r="CH74" s="254"/>
      <c r="CI74" s="254"/>
      <c r="CJ74" s="254"/>
      <c r="CK74" s="254"/>
      <c r="CL74" s="254"/>
      <c r="CM74" s="254"/>
      <c r="CN74" s="254"/>
      <c r="CO74" s="254"/>
      <c r="CP74" s="254"/>
      <c r="CQ74" s="254"/>
      <c r="CR74" s="59">
        <f t="shared" ref="CR74:CT76" si="27">C74+F74+I74+L74+O74+R74+U74+X74+AA74+AD74+AG74+AJ74+AM74+AP74+AS74+AV74+AY74+BB74+BE74+BH74+BK74+BN74+BQ74+BT74+BW74+BZ74+CC74+CF74+CI74+CL74+CO74</f>
        <v>602470</v>
      </c>
      <c r="CS74" s="59">
        <f t="shared" si="27"/>
        <v>602470</v>
      </c>
      <c r="CT74" s="59">
        <f t="shared" si="27"/>
        <v>602470</v>
      </c>
      <c r="CU74" s="25" t="e">
        <f>#REF!*CR74</f>
        <v>#REF!</v>
      </c>
      <c r="CV74" s="25" t="e">
        <f>#REF!*CS74</f>
        <v>#REF!</v>
      </c>
      <c r="CW74" s="25" t="e">
        <f>#REF!*CT74</f>
        <v>#REF!</v>
      </c>
      <c r="CX74" s="25" t="e">
        <f>#REF!*CR74</f>
        <v>#REF!</v>
      </c>
      <c r="CY74" s="25" t="e">
        <f>#REF!*CS74</f>
        <v>#REF!</v>
      </c>
      <c r="CZ74" s="25" t="e">
        <f>#REF!*CT74</f>
        <v>#REF!</v>
      </c>
      <c r="DA74" s="157" t="e">
        <f>#REF!*#REF!</f>
        <v>#REF!</v>
      </c>
      <c r="DB74" s="157" t="e">
        <f>#REF!*#REF!</f>
        <v>#REF!</v>
      </c>
      <c r="DC74" s="157" t="e">
        <f>#REF!*#REF!</f>
        <v>#REF!</v>
      </c>
      <c r="DD74" s="157" t="e">
        <f>#REF!*#REF!</f>
        <v>#REF!</v>
      </c>
      <c r="DE74" s="157" t="e">
        <f>#REF!*#REF!</f>
        <v>#REF!</v>
      </c>
      <c r="DF74" s="157" t="e">
        <f>#REF!*#REF!</f>
        <v>#REF!</v>
      </c>
    </row>
    <row r="75" spans="1:110">
      <c r="A75" s="8" t="s">
        <v>112</v>
      </c>
      <c r="B75" s="87" t="s">
        <v>165</v>
      </c>
      <c r="C75" s="254">
        <v>1750</v>
      </c>
      <c r="D75" s="254">
        <v>1750</v>
      </c>
      <c r="E75" s="254">
        <v>1750</v>
      </c>
      <c r="F75" s="254">
        <v>2100</v>
      </c>
      <c r="G75" s="254">
        <v>2100</v>
      </c>
      <c r="H75" s="254">
        <v>2100</v>
      </c>
      <c r="I75" s="254"/>
      <c r="J75" s="254"/>
      <c r="K75" s="254"/>
      <c r="L75" s="254"/>
      <c r="M75" s="254"/>
      <c r="N75" s="254"/>
      <c r="O75" s="254">
        <v>18585</v>
      </c>
      <c r="P75" s="254">
        <v>18585</v>
      </c>
      <c r="Q75" s="254">
        <v>18585</v>
      </c>
      <c r="R75" s="254"/>
      <c r="S75" s="254"/>
      <c r="T75" s="254"/>
      <c r="U75" s="254"/>
      <c r="V75" s="254"/>
      <c r="W75" s="254"/>
      <c r="X75" s="254">
        <v>2100</v>
      </c>
      <c r="Y75" s="254">
        <v>2100</v>
      </c>
      <c r="Z75" s="254">
        <v>2100</v>
      </c>
      <c r="AA75" s="254"/>
      <c r="AB75" s="254"/>
      <c r="AC75" s="254"/>
      <c r="AD75" s="254"/>
      <c r="AE75" s="254"/>
      <c r="AF75" s="254"/>
      <c r="AG75" s="254"/>
      <c r="AH75" s="254"/>
      <c r="AI75" s="254"/>
      <c r="AJ75" s="254"/>
      <c r="AK75" s="254"/>
      <c r="AL75" s="254"/>
      <c r="AM75" s="254"/>
      <c r="AN75" s="254"/>
      <c r="AO75" s="254"/>
      <c r="AP75" s="254"/>
      <c r="AQ75" s="254"/>
      <c r="AR75" s="254"/>
      <c r="AS75" s="254"/>
      <c r="AT75" s="254"/>
      <c r="AU75" s="254"/>
      <c r="AV75" s="254"/>
      <c r="AW75" s="254"/>
      <c r="AX75" s="254"/>
      <c r="AY75" s="254"/>
      <c r="AZ75" s="254"/>
      <c r="BA75" s="254"/>
      <c r="BB75" s="254"/>
      <c r="BC75" s="254"/>
      <c r="BD75" s="254"/>
      <c r="BE75" s="254"/>
      <c r="BF75" s="254"/>
      <c r="BG75" s="254"/>
      <c r="BH75" s="254"/>
      <c r="BI75" s="254"/>
      <c r="BJ75" s="254"/>
      <c r="BK75" s="254"/>
      <c r="BL75" s="254"/>
      <c r="BM75" s="254"/>
      <c r="BN75" s="254"/>
      <c r="BO75" s="254"/>
      <c r="BP75" s="254"/>
      <c r="BQ75" s="254"/>
      <c r="BR75" s="254"/>
      <c r="BS75" s="254"/>
      <c r="BT75" s="254"/>
      <c r="BU75" s="254"/>
      <c r="BV75" s="254"/>
      <c r="BW75" s="254"/>
      <c r="BX75" s="254"/>
      <c r="BY75" s="254"/>
      <c r="BZ75" s="254"/>
      <c r="CA75" s="254"/>
      <c r="CB75" s="254"/>
      <c r="CC75" s="254">
        <v>2448</v>
      </c>
      <c r="CD75" s="254">
        <v>2448</v>
      </c>
      <c r="CE75" s="254">
        <v>2448</v>
      </c>
      <c r="CF75" s="254"/>
      <c r="CG75" s="254"/>
      <c r="CH75" s="254"/>
      <c r="CI75" s="254"/>
      <c r="CJ75" s="254"/>
      <c r="CK75" s="254"/>
      <c r="CL75" s="254"/>
      <c r="CM75" s="254"/>
      <c r="CN75" s="254"/>
      <c r="CO75" s="254"/>
      <c r="CP75" s="254"/>
      <c r="CQ75" s="254"/>
      <c r="CR75" s="59">
        <f t="shared" si="27"/>
        <v>26983</v>
      </c>
      <c r="CS75" s="59">
        <f t="shared" si="27"/>
        <v>26983</v>
      </c>
      <c r="CT75" s="59">
        <f t="shared" si="27"/>
        <v>26983</v>
      </c>
      <c r="CU75" s="25" t="e">
        <f>#REF!*CR75</f>
        <v>#REF!</v>
      </c>
      <c r="CV75" s="25" t="e">
        <f>#REF!*CS75</f>
        <v>#REF!</v>
      </c>
      <c r="CW75" s="25" t="e">
        <f>#REF!*CT75</f>
        <v>#REF!</v>
      </c>
      <c r="CX75" s="25" t="e">
        <f>#REF!*CR75</f>
        <v>#REF!</v>
      </c>
      <c r="CY75" s="25" t="e">
        <f>#REF!*CS75</f>
        <v>#REF!</v>
      </c>
      <c r="CZ75" s="25" t="e">
        <f>#REF!*CT75</f>
        <v>#REF!</v>
      </c>
      <c r="DA75" s="157" t="e">
        <f>#REF!*#REF!</f>
        <v>#REF!</v>
      </c>
      <c r="DB75" s="157" t="e">
        <f>#REF!*#REF!</f>
        <v>#REF!</v>
      </c>
      <c r="DC75" s="157" t="e">
        <f>#REF!*#REF!</f>
        <v>#REF!</v>
      </c>
      <c r="DD75" s="157" t="e">
        <f>#REF!*#REF!</f>
        <v>#REF!</v>
      </c>
      <c r="DE75" s="157" t="e">
        <f>#REF!*#REF!</f>
        <v>#REF!</v>
      </c>
      <c r="DF75" s="157" t="e">
        <f>#REF!*#REF!</f>
        <v>#REF!</v>
      </c>
    </row>
    <row r="76" spans="1:110" ht="24">
      <c r="A76" s="8" t="s">
        <v>113</v>
      </c>
      <c r="B76" s="87" t="s">
        <v>166</v>
      </c>
      <c r="C76" s="254">
        <v>2625</v>
      </c>
      <c r="D76" s="254">
        <v>2625</v>
      </c>
      <c r="E76" s="254">
        <v>2625</v>
      </c>
      <c r="F76" s="254">
        <v>1330</v>
      </c>
      <c r="G76" s="254">
        <v>1330</v>
      </c>
      <c r="H76" s="254">
        <v>1330</v>
      </c>
      <c r="I76" s="254"/>
      <c r="J76" s="254"/>
      <c r="K76" s="254"/>
      <c r="L76" s="254">
        <v>2040</v>
      </c>
      <c r="M76" s="254">
        <v>2040</v>
      </c>
      <c r="N76" s="254">
        <v>2040</v>
      </c>
      <c r="O76" s="254">
        <v>14910</v>
      </c>
      <c r="P76" s="254">
        <v>14910</v>
      </c>
      <c r="Q76" s="254">
        <v>14910</v>
      </c>
      <c r="R76" s="254"/>
      <c r="S76" s="254"/>
      <c r="T76" s="254"/>
      <c r="U76" s="254"/>
      <c r="V76" s="254"/>
      <c r="W76" s="254"/>
      <c r="X76" s="254">
        <v>14700</v>
      </c>
      <c r="Y76" s="254">
        <v>14700</v>
      </c>
      <c r="Z76" s="254">
        <v>14700</v>
      </c>
      <c r="AA76" s="254">
        <v>6120</v>
      </c>
      <c r="AB76" s="254">
        <v>6120</v>
      </c>
      <c r="AC76" s="254">
        <v>6120</v>
      </c>
      <c r="AD76" s="254"/>
      <c r="AE76" s="254"/>
      <c r="AF76" s="254"/>
      <c r="AG76" s="254"/>
      <c r="AH76" s="254"/>
      <c r="AI76" s="254"/>
      <c r="AJ76" s="254"/>
      <c r="AK76" s="254"/>
      <c r="AL76" s="254"/>
      <c r="AM76" s="254"/>
      <c r="AN76" s="254"/>
      <c r="AO76" s="254"/>
      <c r="AP76" s="254"/>
      <c r="AQ76" s="254"/>
      <c r="AR76" s="254"/>
      <c r="AS76" s="254"/>
      <c r="AT76" s="254"/>
      <c r="AU76" s="254"/>
      <c r="AV76" s="254"/>
      <c r="AW76" s="254"/>
      <c r="AX76" s="254"/>
      <c r="AY76" s="254"/>
      <c r="AZ76" s="254"/>
      <c r="BA76" s="254"/>
      <c r="BB76" s="254"/>
      <c r="BC76" s="254"/>
      <c r="BD76" s="254"/>
      <c r="BE76" s="254">
        <v>2700</v>
      </c>
      <c r="BF76" s="254">
        <v>2700</v>
      </c>
      <c r="BG76" s="254">
        <v>2700</v>
      </c>
      <c r="BH76" s="254"/>
      <c r="BI76" s="254"/>
      <c r="BJ76" s="254"/>
      <c r="BK76" s="254"/>
      <c r="BL76" s="254"/>
      <c r="BM76" s="254"/>
      <c r="BN76" s="254"/>
      <c r="BO76" s="254"/>
      <c r="BP76" s="254"/>
      <c r="BQ76" s="254">
        <v>23048</v>
      </c>
      <c r="BR76" s="254">
        <v>23048</v>
      </c>
      <c r="BS76" s="254">
        <v>23048</v>
      </c>
      <c r="BT76" s="254"/>
      <c r="BU76" s="254"/>
      <c r="BV76" s="254"/>
      <c r="BW76" s="254"/>
      <c r="BX76" s="254"/>
      <c r="BY76" s="254"/>
      <c r="BZ76" s="254"/>
      <c r="CA76" s="254"/>
      <c r="CB76" s="254"/>
      <c r="CC76" s="254">
        <v>173128</v>
      </c>
      <c r="CD76" s="254">
        <v>173128</v>
      </c>
      <c r="CE76" s="254">
        <v>173128</v>
      </c>
      <c r="CF76" s="254"/>
      <c r="CG76" s="254"/>
      <c r="CH76" s="254"/>
      <c r="CI76" s="254"/>
      <c r="CJ76" s="254"/>
      <c r="CK76" s="254"/>
      <c r="CL76" s="254"/>
      <c r="CM76" s="254"/>
      <c r="CN76" s="254"/>
      <c r="CO76" s="254"/>
      <c r="CP76" s="254"/>
      <c r="CQ76" s="254"/>
      <c r="CR76" s="59">
        <f t="shared" si="27"/>
        <v>240601</v>
      </c>
      <c r="CS76" s="59">
        <f t="shared" si="27"/>
        <v>240601</v>
      </c>
      <c r="CT76" s="59">
        <f t="shared" si="27"/>
        <v>240601</v>
      </c>
      <c r="CU76" s="25" t="e">
        <f>#REF!*CR76</f>
        <v>#REF!</v>
      </c>
      <c r="CV76" s="25" t="e">
        <f>#REF!*CS76</f>
        <v>#REF!</v>
      </c>
      <c r="CW76" s="25" t="e">
        <f>#REF!*CT76</f>
        <v>#REF!</v>
      </c>
      <c r="CX76" s="25" t="e">
        <f>#REF!*CR76</f>
        <v>#REF!</v>
      </c>
      <c r="CY76" s="25" t="e">
        <f>#REF!*CS76</f>
        <v>#REF!</v>
      </c>
      <c r="CZ76" s="25" t="e">
        <f>#REF!*CT76</f>
        <v>#REF!</v>
      </c>
      <c r="DA76" s="157" t="e">
        <f>#REF!*#REF!</f>
        <v>#REF!</v>
      </c>
      <c r="DB76" s="157" t="e">
        <f>#REF!*#REF!</f>
        <v>#REF!</v>
      </c>
      <c r="DC76" s="157" t="e">
        <f>#REF!*#REF!</f>
        <v>#REF!</v>
      </c>
      <c r="DD76" s="157" t="e">
        <f>#REF!*#REF!</f>
        <v>#REF!</v>
      </c>
      <c r="DE76" s="157" t="e">
        <f>#REF!*#REF!</f>
        <v>#REF!</v>
      </c>
      <c r="DF76" s="157" t="e">
        <f>#REF!*#REF!</f>
        <v>#REF!</v>
      </c>
    </row>
    <row r="77" spans="1:110" ht="10.5" customHeight="1"/>
    <row r="78" spans="1:110">
      <c r="C78" s="256" t="s">
        <v>64</v>
      </c>
      <c r="F78" s="269" t="s">
        <v>66</v>
      </c>
      <c r="G78" s="269"/>
      <c r="H78" s="269"/>
      <c r="I78" s="269"/>
      <c r="J78" s="269"/>
      <c r="K78" s="269"/>
      <c r="L78" s="269"/>
      <c r="M78" s="269"/>
      <c r="N78" s="269"/>
      <c r="O78" s="269"/>
      <c r="P78" s="269"/>
      <c r="Q78" s="269"/>
      <c r="R78" s="269"/>
      <c r="S78" s="269"/>
      <c r="T78" s="269"/>
    </row>
    <row r="79" spans="1:110" ht="8.25" customHeight="1"/>
    <row r="80" spans="1:110">
      <c r="C80" s="256" t="s">
        <v>67</v>
      </c>
    </row>
  </sheetData>
  <mergeCells count="78">
    <mergeCell ref="C5:H5"/>
    <mergeCell ref="I5:T5"/>
    <mergeCell ref="I1:T1"/>
    <mergeCell ref="I2:T2"/>
    <mergeCell ref="C3:H3"/>
    <mergeCell ref="C4:H4"/>
    <mergeCell ref="I4:T4"/>
    <mergeCell ref="AD7:AF7"/>
    <mergeCell ref="A7:A8"/>
    <mergeCell ref="B7:B8"/>
    <mergeCell ref="C7:E7"/>
    <mergeCell ref="F7:H7"/>
    <mergeCell ref="I7:K7"/>
    <mergeCell ref="L7:N7"/>
    <mergeCell ref="O7:Q7"/>
    <mergeCell ref="R7:T7"/>
    <mergeCell ref="U7:W7"/>
    <mergeCell ref="X7:Z7"/>
    <mergeCell ref="AA7:AC7"/>
    <mergeCell ref="BN7:BP7"/>
    <mergeCell ref="AG7:AI7"/>
    <mergeCell ref="AJ7:AL7"/>
    <mergeCell ref="AM7:AO7"/>
    <mergeCell ref="AP7:AR7"/>
    <mergeCell ref="AS7:AU7"/>
    <mergeCell ref="AV7:AX7"/>
    <mergeCell ref="AY7:BA7"/>
    <mergeCell ref="BB7:BD7"/>
    <mergeCell ref="BE7:BG7"/>
    <mergeCell ref="BH7:BJ7"/>
    <mergeCell ref="BK7:BM7"/>
    <mergeCell ref="CI7:CK7"/>
    <mergeCell ref="CL7:CN7"/>
    <mergeCell ref="CO7:CQ7"/>
    <mergeCell ref="CR7:DF7"/>
    <mergeCell ref="C8:E8"/>
    <mergeCell ref="F8:H8"/>
    <mergeCell ref="I8:K8"/>
    <mergeCell ref="L8:N8"/>
    <mergeCell ref="O8:Q8"/>
    <mergeCell ref="R8:T8"/>
    <mergeCell ref="BQ7:BS7"/>
    <mergeCell ref="BT7:BV7"/>
    <mergeCell ref="BW7:BY7"/>
    <mergeCell ref="BZ7:CB7"/>
    <mergeCell ref="CC7:CE7"/>
    <mergeCell ref="CF7:CH7"/>
    <mergeCell ref="BB8:BD8"/>
    <mergeCell ref="U8:W8"/>
    <mergeCell ref="X8:Z8"/>
    <mergeCell ref="AA8:AC8"/>
    <mergeCell ref="AD8:AF8"/>
    <mergeCell ref="AG8:AI8"/>
    <mergeCell ref="AJ8:AL8"/>
    <mergeCell ref="DA8:DC8"/>
    <mergeCell ref="DD8:DF8"/>
    <mergeCell ref="BW8:BY8"/>
    <mergeCell ref="BZ8:CB8"/>
    <mergeCell ref="CC8:CE8"/>
    <mergeCell ref="CF8:CH8"/>
    <mergeCell ref="CI8:CK8"/>
    <mergeCell ref="CL8:CN8"/>
    <mergeCell ref="F78:T78"/>
    <mergeCell ref="CO8:CQ8"/>
    <mergeCell ref="CR8:CT8"/>
    <mergeCell ref="CU8:CW8"/>
    <mergeCell ref="CX8:CZ8"/>
    <mergeCell ref="BE8:BG8"/>
    <mergeCell ref="BH8:BJ8"/>
    <mergeCell ref="BK8:BM8"/>
    <mergeCell ref="BN8:BP8"/>
    <mergeCell ref="BQ8:BS8"/>
    <mergeCell ref="BT8:BV8"/>
    <mergeCell ref="AM8:AO8"/>
    <mergeCell ref="AP8:AR8"/>
    <mergeCell ref="AS8:AU8"/>
    <mergeCell ref="AV8:AX8"/>
    <mergeCell ref="AY8:BA8"/>
  </mergeCells>
  <pageMargins left="0.31496062992125984" right="0.11811023622047245" top="0.15748031496062992" bottom="0.15748031496062992" header="0.19685039370078741" footer="0.11811023622047245"/>
  <pageSetup paperSize="9" scale="50" fitToWidth="0" orientation="landscape" verticalDpi="0" r:id="rId1"/>
  <colBreaks count="2" manualBreakCount="2">
    <brk id="20" max="79" man="1"/>
    <brk id="89" max="79" man="1"/>
  </colBreaks>
</worksheet>
</file>

<file path=xl/worksheets/sheet3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U52"/>
  <sheetViews>
    <sheetView view="pageBreakPreview" zoomScale="110" zoomScaleSheetLayoutView="110" workbookViewId="0">
      <pane xSplit="1" ySplit="9" topLeftCell="ME33" activePane="bottomRight" state="frozen"/>
      <selection activeCell="O42" sqref="O42"/>
      <selection pane="topRight" activeCell="O42" sqref="O42"/>
      <selection pane="bottomLeft" activeCell="O42" sqref="O42"/>
      <selection pane="bottomRight" activeCell="MF55" sqref="MF55"/>
    </sheetView>
  </sheetViews>
  <sheetFormatPr defaultRowHeight="15"/>
  <cols>
    <col min="1" max="1" width="24.140625" style="107" customWidth="1"/>
    <col min="2" max="2" width="7" style="107" customWidth="1"/>
    <col min="3" max="6" width="5.7109375" style="107" customWidth="1"/>
    <col min="7" max="7" width="11.5703125" style="107" customWidth="1"/>
    <col min="8" max="10" width="10.42578125" style="107" customWidth="1"/>
    <col min="11" max="11" width="10.28515625" style="107" customWidth="1"/>
    <col min="12" max="21" width="9" style="107" customWidth="1"/>
    <col min="22" max="22" width="7.28515625" style="107" customWidth="1"/>
    <col min="23" max="23" width="5.7109375" style="107" hidden="1" customWidth="1"/>
    <col min="24" max="24" width="5.7109375" style="107" customWidth="1"/>
    <col min="25" max="25" width="6.42578125" style="107" hidden="1" customWidth="1"/>
    <col min="26" max="26" width="5.7109375" style="107" customWidth="1"/>
    <col min="27" max="27" width="6.85546875" style="107" customWidth="1"/>
    <col min="28" max="28" width="7.5703125" style="107" customWidth="1"/>
    <col min="29" max="29" width="5.7109375" style="107" hidden="1" customWidth="1"/>
    <col min="30" max="32" width="5.7109375" style="107" customWidth="1"/>
    <col min="33" max="33" width="7.140625" style="107" customWidth="1"/>
    <col min="34" max="34" width="7.7109375" style="107" customWidth="1"/>
    <col min="35" max="35" width="5.7109375" style="107" hidden="1" customWidth="1"/>
    <col min="36" max="36" width="7.5703125" style="107" hidden="1" customWidth="1"/>
    <col min="37" max="38" width="5.7109375" style="107" customWidth="1"/>
    <col min="39" max="39" width="6.7109375" style="107" customWidth="1"/>
    <col min="40" max="40" width="8.5703125" style="107" customWidth="1"/>
    <col min="41" max="41" width="7.28515625" style="107" customWidth="1"/>
    <col min="42" max="42" width="6.85546875" style="107" customWidth="1"/>
    <col min="43" max="43" width="8.140625" style="107" customWidth="1"/>
    <col min="44" max="44" width="8.28515625" style="107" customWidth="1"/>
    <col min="45" max="47" width="5.7109375" style="107" customWidth="1"/>
    <col min="48" max="48" width="7.42578125" style="107" customWidth="1"/>
    <col min="49" max="50" width="7.7109375" style="107" customWidth="1"/>
    <col min="51" max="59" width="5.7109375" style="107" customWidth="1"/>
    <col min="60" max="60" width="7.85546875" style="107" customWidth="1"/>
    <col min="61" max="71" width="5.7109375" style="107" customWidth="1"/>
    <col min="72" max="72" width="7" style="107" customWidth="1"/>
    <col min="73" max="74" width="5.7109375" style="107" customWidth="1"/>
    <col min="75" max="75" width="3.28515625" style="107" customWidth="1"/>
    <col min="76" max="76" width="7" style="107" customWidth="1"/>
    <col min="77" max="77" width="13" style="107" customWidth="1"/>
    <col min="78" max="81" width="10.85546875" style="107" customWidth="1"/>
    <col min="82" max="91" width="9.85546875" style="107" customWidth="1"/>
    <col min="92" max="96" width="3.140625" style="107" hidden="1" customWidth="1"/>
    <col min="97" max="101" width="8.85546875" style="107" customWidth="1"/>
    <col min="102" max="102" width="14.42578125" style="107" customWidth="1"/>
    <col min="103" max="103" width="12.28515625" style="107" customWidth="1"/>
    <col min="104" max="104" width="10.85546875" style="107" customWidth="1"/>
    <col min="105" max="105" width="12.5703125" style="107" customWidth="1"/>
    <col min="106" max="106" width="12.28515625" style="107" customWidth="1"/>
    <col min="107" max="107" width="10.85546875" style="107" customWidth="1"/>
    <col min="108" max="112" width="9.85546875" style="107" customWidth="1"/>
    <col min="113" max="113" width="13.42578125" style="107" customWidth="1"/>
    <col min="114" max="114" width="9.85546875" style="107" customWidth="1"/>
    <col min="115" max="115" width="11.28515625" style="107" customWidth="1"/>
    <col min="116" max="116" width="12.42578125" style="107" customWidth="1"/>
    <col min="117" max="117" width="12.5703125" style="107" customWidth="1"/>
    <col min="118" max="122" width="8.85546875" style="107" customWidth="1"/>
    <col min="123" max="127" width="9.85546875" style="107" customWidth="1"/>
    <col min="128" max="128" width="12.28515625" style="107" customWidth="1"/>
    <col min="129" max="138" width="9.85546875" style="107" customWidth="1"/>
    <col min="139" max="143" width="3.42578125" style="107" hidden="1" customWidth="1"/>
    <col min="144" max="153" width="8.85546875" style="107" customWidth="1"/>
    <col min="154" max="154" width="10.85546875" style="107" customWidth="1"/>
    <col min="155" max="155" width="12.28515625" style="107" customWidth="1"/>
    <col min="156" max="164" width="10.85546875" style="107" customWidth="1"/>
    <col min="165" max="174" width="8.85546875" style="107" customWidth="1"/>
    <col min="175" max="179" width="7.85546875" style="107" customWidth="1"/>
    <col min="180" max="180" width="10.7109375" style="107" customWidth="1"/>
    <col min="181" max="181" width="7.42578125" style="107" customWidth="1"/>
    <col min="182" max="182" width="9.42578125" style="107" customWidth="1"/>
    <col min="183" max="183" width="10.28515625" style="107" customWidth="1"/>
    <col min="184" max="184" width="7.42578125" style="107" customWidth="1"/>
    <col min="185" max="194" width="8.85546875" style="107" customWidth="1"/>
    <col min="195" max="195" width="12.28515625" style="107" customWidth="1"/>
    <col min="196" max="199" width="8.85546875" style="107" customWidth="1"/>
    <col min="200" max="200" width="11.42578125" style="107" customWidth="1"/>
    <col min="201" max="220" width="7.42578125" style="107" customWidth="1"/>
    <col min="221" max="230" width="8.85546875" style="107" customWidth="1"/>
    <col min="231" max="235" width="7.42578125" style="107" customWidth="1"/>
    <col min="236" max="236" width="9.7109375" style="107" customWidth="1"/>
    <col min="237" max="237" width="6.7109375" style="107" customWidth="1"/>
    <col min="238" max="239" width="7" style="107" customWidth="1"/>
    <col min="240" max="240" width="6.5703125" style="107" customWidth="1"/>
    <col min="241" max="245" width="8.85546875" style="107" customWidth="1"/>
    <col min="246" max="246" width="10.28515625" style="107" customWidth="1"/>
    <col min="247" max="247" width="7.7109375" style="107" customWidth="1"/>
    <col min="248" max="248" width="6.85546875" style="107" customWidth="1"/>
    <col min="249" max="249" width="7.42578125" style="107" customWidth="1"/>
    <col min="250" max="250" width="5.7109375" style="107" customWidth="1"/>
    <col min="251" max="251" width="9.42578125" style="107" customWidth="1"/>
    <col min="252" max="252" width="5.7109375" style="107" customWidth="1"/>
    <col min="253" max="253" width="6.42578125" style="107" customWidth="1"/>
    <col min="254" max="254" width="6.85546875" style="107" customWidth="1"/>
    <col min="255" max="255" width="5.7109375" style="107" customWidth="1"/>
    <col min="256" max="256" width="11" style="107" customWidth="1"/>
    <col min="257" max="257" width="5.7109375" style="107" customWidth="1"/>
    <col min="258" max="258" width="6.85546875" style="107" customWidth="1"/>
    <col min="259" max="259" width="7.5703125" style="107" customWidth="1"/>
    <col min="260" max="260" width="7.85546875" style="107" customWidth="1"/>
    <col min="261" max="261" width="9.28515625" style="107" customWidth="1"/>
    <col min="262" max="262" width="7.28515625" style="107" customWidth="1"/>
    <col min="263" max="263" width="8.28515625" style="107" customWidth="1"/>
    <col min="264" max="264" width="8.140625" style="107" customWidth="1"/>
    <col min="265" max="265" width="7" style="107" customWidth="1"/>
    <col min="266" max="266" width="11.140625" style="107" customWidth="1"/>
    <col min="267" max="267" width="7.7109375" style="107" customWidth="1"/>
    <col min="268" max="268" width="8.42578125" style="107" customWidth="1"/>
    <col min="269" max="269" width="7.42578125" style="107" customWidth="1"/>
    <col min="270" max="270" width="7" style="107" customWidth="1"/>
    <col min="271" max="271" width="8.28515625" style="107" customWidth="1"/>
    <col min="272" max="272" width="6.85546875" style="107" customWidth="1"/>
    <col min="273" max="273" width="8" style="107" customWidth="1"/>
    <col min="274" max="274" width="7.42578125" style="107" customWidth="1"/>
    <col min="275" max="275" width="6.85546875" style="107" customWidth="1"/>
    <col min="276" max="276" width="11.85546875" style="107" customWidth="1"/>
    <col min="277" max="277" width="6.5703125" style="107" customWidth="1"/>
    <col min="278" max="278" width="7.28515625" style="107" customWidth="1"/>
    <col min="279" max="279" width="8" style="107" customWidth="1"/>
    <col min="280" max="280" width="7.42578125" style="107" customWidth="1"/>
    <col min="281" max="281" width="10.140625" style="107" customWidth="1"/>
    <col min="282" max="282" width="6.42578125" style="107" customWidth="1"/>
    <col min="283" max="283" width="6.85546875" style="107" customWidth="1"/>
    <col min="284" max="284" width="7.85546875" style="107" customWidth="1"/>
    <col min="285" max="285" width="7.42578125" style="107" customWidth="1"/>
    <col min="286" max="286" width="8.85546875" style="107" customWidth="1"/>
    <col min="287" max="287" width="5.7109375" style="107" customWidth="1"/>
    <col min="288" max="288" width="6.7109375" style="107" customWidth="1"/>
    <col min="289" max="289" width="6.5703125" style="107" customWidth="1"/>
    <col min="290" max="290" width="7" style="107" customWidth="1"/>
    <col min="291" max="291" width="10" style="107" customWidth="1"/>
    <col min="292" max="292" width="7.42578125" style="107" customWidth="1"/>
    <col min="293" max="293" width="7.5703125" style="107" customWidth="1"/>
    <col min="294" max="294" width="7.28515625" style="107" customWidth="1"/>
    <col min="295" max="295" width="7.140625" style="107" customWidth="1"/>
    <col min="296" max="296" width="9.140625" style="107" customWidth="1"/>
    <col min="297" max="297" width="6.5703125" style="107" customWidth="1"/>
    <col min="298" max="298" width="7.42578125" style="107" customWidth="1"/>
    <col min="299" max="299" width="8.140625" style="107" customWidth="1"/>
    <col min="300" max="300" width="7.5703125" style="107" customWidth="1"/>
    <col min="301" max="301" width="8.85546875" style="107" customWidth="1"/>
    <col min="302" max="302" width="7.140625" style="107" customWidth="1"/>
    <col min="303" max="303" width="7.28515625" style="107" customWidth="1"/>
    <col min="304" max="305" width="7.7109375" style="107" customWidth="1"/>
    <col min="306" max="306" width="9.85546875" style="107" customWidth="1"/>
    <col min="307" max="307" width="8.140625" style="107" customWidth="1"/>
    <col min="308" max="308" width="8.42578125" style="107" customWidth="1"/>
    <col min="309" max="309" width="7.7109375" style="107" customWidth="1"/>
    <col min="310" max="310" width="7" style="107" customWidth="1"/>
    <col min="311" max="311" width="7.42578125" style="107" customWidth="1"/>
    <col min="312" max="312" width="7.140625" style="107" customWidth="1"/>
    <col min="313" max="313" width="7.85546875" style="107" customWidth="1"/>
    <col min="314" max="315" width="7.7109375" style="107" customWidth="1"/>
    <col min="316" max="316" width="8.140625" style="107" customWidth="1"/>
    <col min="317" max="317" width="7.5703125" style="107" customWidth="1"/>
    <col min="318" max="318" width="8.5703125" style="107" customWidth="1"/>
    <col min="319" max="319" width="7.7109375" style="107" customWidth="1"/>
    <col min="320" max="321" width="6.7109375" style="107" customWidth="1"/>
    <col min="322" max="322" width="7.85546875" style="107" customWidth="1"/>
    <col min="323" max="323" width="8.42578125" style="107" customWidth="1"/>
    <col min="324" max="324" width="7.85546875" style="107" customWidth="1"/>
    <col min="325" max="325" width="9.7109375" style="107" customWidth="1"/>
    <col min="326" max="326" width="11.140625" style="107" customWidth="1"/>
    <col min="327" max="327" width="11.7109375" style="107" customWidth="1"/>
    <col min="328" max="328" width="9.85546875" style="107" customWidth="1"/>
    <col min="329" max="329" width="12.42578125" style="107" customWidth="1"/>
    <col min="330" max="331" width="9.85546875" style="107" customWidth="1"/>
    <col min="332" max="332" width="14.5703125" style="107" customWidth="1"/>
    <col min="333" max="333" width="11" style="107" customWidth="1"/>
    <col min="334" max="334" width="12.28515625" style="107" customWidth="1"/>
    <col min="335" max="335" width="11.7109375" style="107" customWidth="1"/>
    <col min="336" max="336" width="11.140625" style="107" customWidth="1"/>
    <col min="337" max="337" width="9.85546875" style="107" customWidth="1"/>
    <col min="338" max="338" width="12.42578125" style="107" customWidth="1"/>
    <col min="339" max="339" width="10.85546875" style="107" customWidth="1"/>
    <col min="340" max="340" width="12.85546875" style="107" customWidth="1"/>
    <col min="341" max="341" width="13.28515625" style="107" customWidth="1"/>
    <col min="342" max="342" width="13" style="107" customWidth="1"/>
    <col min="343" max="343" width="9" style="107" customWidth="1"/>
    <col min="344" max="344" width="9.140625" style="1" customWidth="1"/>
    <col min="345" max="345" width="12.7109375" style="1" customWidth="1"/>
    <col min="346" max="346" width="11.5703125" style="1" customWidth="1"/>
    <col min="347" max="347" width="11.42578125" style="1" customWidth="1"/>
    <col min="348" max="349" width="10.5703125" style="1" customWidth="1"/>
    <col min="350" max="350" width="14.140625" style="1" customWidth="1"/>
    <col min="351" max="351" width="12.7109375" style="1" customWidth="1"/>
    <col min="352" max="352" width="12.85546875" style="1" customWidth="1"/>
    <col min="353" max="353" width="11.42578125" style="1" customWidth="1"/>
    <col min="354" max="354" width="9.85546875" style="1" customWidth="1"/>
    <col min="355" max="355" width="9.140625" style="1"/>
    <col min="356" max="356" width="9.28515625" style="1" customWidth="1"/>
    <col min="357" max="357" width="9.140625" style="1"/>
    <col min="358" max="358" width="0" style="1" hidden="1" customWidth="1"/>
    <col min="359" max="359" width="10.85546875" style="1" hidden="1" customWidth="1"/>
    <col min="360" max="16384" width="9.140625" style="1"/>
  </cols>
  <sheetData>
    <row r="1" spans="1:359" ht="59.25" customHeight="1">
      <c r="A1" s="372" t="s">
        <v>332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72"/>
      <c r="N1" s="372"/>
      <c r="O1" s="372"/>
      <c r="P1" s="372"/>
      <c r="Q1" s="372"/>
      <c r="R1" s="372"/>
      <c r="S1" s="372"/>
      <c r="T1" s="372"/>
      <c r="U1" s="372"/>
      <c r="V1" s="372"/>
      <c r="W1" s="372"/>
      <c r="X1" s="372"/>
      <c r="Y1" s="372"/>
      <c r="Z1" s="372"/>
      <c r="AA1" s="372"/>
      <c r="AB1" s="372"/>
      <c r="AC1" s="372"/>
      <c r="AD1" s="372"/>
      <c r="AE1" s="372"/>
      <c r="AF1" s="372"/>
      <c r="AG1" s="372"/>
      <c r="AH1" s="372"/>
      <c r="AI1" s="372"/>
      <c r="AJ1" s="372"/>
      <c r="AK1" s="372"/>
      <c r="AL1" s="372"/>
      <c r="AM1" s="372"/>
      <c r="AN1" s="372"/>
      <c r="AO1" s="372"/>
      <c r="AP1" s="372"/>
      <c r="AQ1" s="372"/>
      <c r="AR1" s="372"/>
      <c r="AS1" s="372"/>
      <c r="AT1" s="372"/>
      <c r="AU1" s="372"/>
      <c r="AV1" s="372"/>
      <c r="AW1" s="372"/>
      <c r="AX1" s="372"/>
      <c r="AY1" s="372"/>
      <c r="AZ1" s="372"/>
      <c r="BA1" s="372"/>
      <c r="BB1" s="372"/>
      <c r="BC1" s="372"/>
      <c r="BD1" s="372"/>
      <c r="BE1" s="372"/>
      <c r="BF1" s="372"/>
      <c r="BG1" s="372"/>
      <c r="BH1" s="372"/>
      <c r="BI1" s="372"/>
      <c r="BJ1" s="372"/>
      <c r="BK1" s="372"/>
      <c r="BL1" s="372"/>
      <c r="BM1" s="372"/>
      <c r="BN1" s="372"/>
      <c r="BO1" s="372"/>
      <c r="BP1" s="372"/>
      <c r="BQ1" s="372"/>
      <c r="BR1" s="372"/>
      <c r="BS1" s="372"/>
      <c r="BT1" s="372"/>
      <c r="BU1" s="372"/>
      <c r="BV1" s="372"/>
      <c r="BW1" s="372"/>
      <c r="BX1" s="372"/>
      <c r="BY1" s="372"/>
      <c r="BZ1" s="372"/>
      <c r="CA1" s="372"/>
      <c r="CB1" s="372"/>
      <c r="CC1" s="372"/>
      <c r="CD1" s="372"/>
      <c r="CE1" s="372"/>
      <c r="CF1" s="372"/>
      <c r="CG1" s="372"/>
      <c r="CH1" s="372"/>
      <c r="CI1" s="372"/>
      <c r="CJ1" s="372"/>
      <c r="CK1" s="372"/>
      <c r="CL1" s="372"/>
      <c r="CM1" s="372"/>
      <c r="CN1" s="372"/>
      <c r="CO1" s="372"/>
      <c r="CP1" s="372"/>
      <c r="CQ1" s="372"/>
      <c r="CR1" s="372"/>
      <c r="CS1" s="372"/>
      <c r="CT1" s="372"/>
      <c r="CU1" s="372"/>
      <c r="CV1" s="372"/>
      <c r="CW1" s="372"/>
      <c r="CX1" s="372"/>
      <c r="CY1" s="372"/>
      <c r="CZ1" s="372"/>
      <c r="DA1" s="372"/>
      <c r="DB1" s="372"/>
      <c r="DC1" s="372"/>
      <c r="DD1" s="372"/>
      <c r="DE1" s="372"/>
      <c r="DF1" s="372"/>
      <c r="DG1" s="372"/>
      <c r="DH1" s="372"/>
      <c r="DI1" s="372"/>
      <c r="DJ1" s="372"/>
      <c r="DK1" s="372"/>
      <c r="DL1" s="372"/>
      <c r="DM1" s="372"/>
      <c r="DN1" s="372"/>
      <c r="DO1" s="372"/>
      <c r="DP1" s="372"/>
      <c r="DQ1" s="372"/>
      <c r="DR1" s="372"/>
      <c r="DS1" s="372"/>
      <c r="DT1" s="372"/>
      <c r="DU1" s="372"/>
      <c r="DV1" s="372"/>
      <c r="DW1" s="372"/>
      <c r="DX1" s="372"/>
      <c r="DY1" s="372"/>
      <c r="DZ1" s="372"/>
      <c r="EA1" s="372"/>
      <c r="EB1" s="372"/>
      <c r="EC1" s="372"/>
      <c r="ED1" s="372"/>
      <c r="EE1" s="372"/>
      <c r="EF1" s="372"/>
      <c r="EG1" s="372"/>
      <c r="EH1" s="372"/>
      <c r="EI1" s="372"/>
      <c r="EJ1" s="372"/>
      <c r="EK1" s="372"/>
      <c r="EL1" s="372"/>
      <c r="EM1" s="372"/>
      <c r="EN1" s="372"/>
      <c r="EO1" s="372"/>
      <c r="EP1" s="372"/>
      <c r="EQ1" s="372"/>
      <c r="ER1" s="372"/>
      <c r="ES1" s="372"/>
      <c r="ET1" s="372"/>
      <c r="EU1" s="372"/>
      <c r="EV1" s="372"/>
      <c r="EW1" s="372"/>
      <c r="EX1" s="372"/>
      <c r="EY1" s="372"/>
      <c r="EZ1" s="372"/>
      <c r="FA1" s="372"/>
      <c r="FB1" s="372"/>
      <c r="FC1" s="372"/>
      <c r="FD1" s="372"/>
      <c r="FE1" s="372"/>
      <c r="FF1" s="372"/>
      <c r="FG1" s="372"/>
      <c r="FH1" s="372"/>
      <c r="FI1" s="372"/>
      <c r="FJ1" s="372"/>
      <c r="FK1" s="372"/>
      <c r="FL1" s="372"/>
      <c r="FM1" s="372"/>
      <c r="FN1" s="372"/>
      <c r="FO1" s="372"/>
      <c r="FP1" s="372"/>
      <c r="FQ1" s="372"/>
      <c r="FR1" s="372"/>
      <c r="FS1" s="372"/>
      <c r="FT1" s="372"/>
      <c r="FU1" s="372"/>
      <c r="FV1" s="372"/>
      <c r="FW1" s="372"/>
      <c r="FX1" s="372"/>
      <c r="FY1" s="372"/>
      <c r="FZ1" s="372"/>
      <c r="GA1" s="372"/>
      <c r="GB1" s="372"/>
      <c r="GC1" s="372"/>
      <c r="GD1" s="372"/>
      <c r="GE1" s="372"/>
      <c r="GF1" s="372"/>
      <c r="GG1" s="372"/>
      <c r="GH1" s="372"/>
      <c r="GI1" s="372"/>
      <c r="GJ1" s="372"/>
      <c r="GK1" s="372"/>
      <c r="GL1" s="372"/>
      <c r="GM1" s="372"/>
      <c r="GN1" s="372"/>
      <c r="GO1" s="372"/>
      <c r="GP1" s="372"/>
      <c r="GQ1" s="372"/>
      <c r="GR1" s="372"/>
      <c r="GS1" s="372"/>
      <c r="GT1" s="372"/>
      <c r="GU1" s="372"/>
      <c r="GV1" s="372"/>
      <c r="GW1" s="372"/>
      <c r="GX1" s="372"/>
      <c r="GY1" s="372"/>
      <c r="GZ1" s="372"/>
      <c r="HA1" s="372"/>
      <c r="HB1" s="372"/>
      <c r="HC1" s="372"/>
      <c r="HD1" s="372"/>
      <c r="HE1" s="372"/>
      <c r="HF1" s="372"/>
      <c r="HG1" s="372"/>
      <c r="HH1" s="372"/>
      <c r="HI1" s="372"/>
      <c r="HJ1" s="372"/>
      <c r="HK1" s="372"/>
      <c r="HL1" s="372"/>
      <c r="HM1" s="372"/>
      <c r="HN1" s="372"/>
      <c r="HO1" s="372"/>
      <c r="HP1" s="372"/>
      <c r="HQ1" s="372"/>
      <c r="HR1" s="372"/>
      <c r="HS1" s="372"/>
      <c r="HT1" s="372"/>
      <c r="HU1" s="372"/>
      <c r="HV1" s="372"/>
      <c r="HW1" s="372"/>
      <c r="HX1" s="372"/>
      <c r="HY1" s="372"/>
      <c r="HZ1" s="372"/>
      <c r="IA1" s="372"/>
      <c r="IB1" s="372"/>
      <c r="IC1" s="372"/>
      <c r="ID1" s="372"/>
      <c r="IE1" s="372"/>
      <c r="IF1" s="372"/>
      <c r="IG1" s="372"/>
      <c r="IH1" s="372"/>
      <c r="II1" s="372"/>
      <c r="IJ1" s="372"/>
      <c r="IK1" s="372"/>
      <c r="IL1" s="372"/>
      <c r="IM1" s="372"/>
      <c r="IN1" s="372"/>
      <c r="IO1" s="372"/>
      <c r="IP1" s="372"/>
      <c r="IQ1" s="372"/>
      <c r="IR1" s="372"/>
      <c r="IS1" s="372"/>
      <c r="IT1" s="372"/>
      <c r="IU1" s="372"/>
      <c r="IV1" s="372"/>
      <c r="IW1" s="372"/>
      <c r="IX1" s="372"/>
      <c r="IY1" s="372"/>
      <c r="IZ1" s="372"/>
      <c r="JA1" s="372"/>
      <c r="JB1" s="372"/>
      <c r="JC1" s="372"/>
      <c r="JD1" s="372"/>
      <c r="JE1" s="372"/>
      <c r="JF1" s="372"/>
      <c r="JG1" s="372"/>
      <c r="JH1" s="372"/>
      <c r="JI1" s="372"/>
      <c r="JJ1" s="372"/>
      <c r="JK1" s="372"/>
      <c r="JL1" s="372"/>
      <c r="JM1" s="372"/>
      <c r="JN1" s="372"/>
      <c r="JO1" s="372"/>
      <c r="JP1" s="372"/>
      <c r="JQ1" s="372"/>
      <c r="JR1" s="372"/>
      <c r="JS1" s="372"/>
      <c r="JT1" s="372"/>
      <c r="JU1" s="372"/>
      <c r="JV1" s="372"/>
      <c r="JW1" s="372"/>
      <c r="JX1" s="372"/>
      <c r="JY1" s="372"/>
      <c r="JZ1" s="372"/>
      <c r="KA1" s="372"/>
      <c r="KB1" s="372"/>
      <c r="KC1" s="372"/>
      <c r="KD1" s="372"/>
      <c r="KE1" s="372"/>
      <c r="KF1" s="372"/>
      <c r="KG1" s="372"/>
      <c r="KH1" s="372"/>
      <c r="KI1" s="372"/>
      <c r="KJ1" s="372"/>
      <c r="KK1" s="372"/>
      <c r="KL1" s="372"/>
      <c r="KM1" s="372"/>
      <c r="KN1" s="372"/>
      <c r="KO1" s="372"/>
      <c r="KP1" s="372"/>
      <c r="KQ1" s="372"/>
      <c r="KR1" s="372"/>
      <c r="KS1" s="372"/>
      <c r="KT1" s="372"/>
      <c r="KU1" s="372"/>
      <c r="KV1" s="372"/>
      <c r="KW1" s="372"/>
      <c r="KX1" s="372"/>
      <c r="KY1" s="372"/>
      <c r="KZ1" s="372"/>
      <c r="LA1" s="372"/>
      <c r="LB1" s="372"/>
      <c r="LC1" s="372"/>
      <c r="LD1" s="372"/>
      <c r="LE1" s="372"/>
      <c r="LF1" s="372"/>
      <c r="LG1" s="372"/>
      <c r="LH1" s="372"/>
      <c r="LI1" s="372"/>
      <c r="LJ1" s="372"/>
      <c r="LK1" s="372"/>
      <c r="LL1" s="372"/>
      <c r="LM1" s="372"/>
      <c r="LN1" s="372"/>
      <c r="LO1" s="372"/>
      <c r="LP1" s="372"/>
      <c r="LQ1" s="372"/>
      <c r="LR1" s="372"/>
      <c r="LS1" s="372"/>
      <c r="LT1" s="372"/>
      <c r="LU1" s="372"/>
      <c r="LV1" s="372"/>
      <c r="LW1" s="372"/>
      <c r="LX1" s="372"/>
      <c r="LY1" s="372"/>
      <c r="LZ1" s="372"/>
      <c r="MA1" s="372"/>
      <c r="MB1" s="372"/>
      <c r="MC1" s="372"/>
      <c r="MD1" s="372"/>
      <c r="ME1" s="372"/>
      <c r="MF1" s="372"/>
      <c r="MG1" s="372"/>
      <c r="MH1" s="372"/>
      <c r="MI1" s="372"/>
      <c r="MJ1" s="372"/>
      <c r="MK1" s="372"/>
      <c r="ML1" s="372"/>
      <c r="MM1" s="372"/>
      <c r="MN1" s="372"/>
      <c r="MO1" s="372"/>
      <c r="MP1" s="372"/>
      <c r="MQ1" s="372"/>
    </row>
    <row r="2" spans="1:359" ht="32.25" customHeight="1">
      <c r="A2" s="373">
        <v>2020</v>
      </c>
      <c r="B2" s="373"/>
      <c r="C2" s="373"/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  <c r="V2" s="373"/>
      <c r="W2" s="373"/>
      <c r="X2" s="373"/>
      <c r="Y2" s="373"/>
      <c r="Z2" s="373"/>
      <c r="AA2" s="373"/>
      <c r="AB2" s="373"/>
      <c r="AC2" s="373"/>
      <c r="AD2" s="373"/>
      <c r="AE2" s="373"/>
      <c r="AF2" s="373"/>
      <c r="AG2" s="373"/>
      <c r="AH2" s="373"/>
      <c r="AI2" s="373"/>
      <c r="AJ2" s="373"/>
      <c r="AK2" s="373"/>
      <c r="AL2" s="373"/>
      <c r="AM2" s="373"/>
      <c r="AN2" s="373"/>
      <c r="AO2" s="373"/>
      <c r="AP2" s="373"/>
      <c r="AQ2" s="373"/>
      <c r="AR2" s="373"/>
      <c r="AS2" s="373"/>
      <c r="AT2" s="373"/>
      <c r="AU2" s="373"/>
      <c r="AV2" s="373"/>
      <c r="AW2" s="373"/>
      <c r="AX2" s="373"/>
      <c r="AY2" s="373"/>
      <c r="AZ2" s="373"/>
      <c r="BA2" s="373"/>
      <c r="BB2" s="373"/>
      <c r="BC2" s="373"/>
      <c r="BD2" s="373"/>
      <c r="BE2" s="373"/>
      <c r="BF2" s="373"/>
      <c r="BG2" s="373"/>
      <c r="BH2" s="373"/>
      <c r="BI2" s="373"/>
      <c r="BJ2" s="373"/>
      <c r="BK2" s="373"/>
      <c r="BL2" s="373"/>
      <c r="BM2" s="373"/>
      <c r="BN2" s="373"/>
      <c r="BO2" s="373"/>
      <c r="BP2" s="373"/>
      <c r="BQ2" s="373"/>
      <c r="BR2" s="373"/>
      <c r="BS2" s="373"/>
      <c r="BT2" s="373"/>
      <c r="BU2" s="373"/>
      <c r="BV2" s="373"/>
      <c r="BW2" s="373"/>
      <c r="BX2" s="373"/>
      <c r="BY2" s="373"/>
      <c r="BZ2" s="373"/>
      <c r="CA2" s="373"/>
      <c r="CB2" s="373"/>
      <c r="CC2" s="373"/>
      <c r="CD2" s="373"/>
      <c r="CE2" s="373"/>
      <c r="CF2" s="373"/>
      <c r="CG2" s="373"/>
      <c r="CH2" s="373"/>
      <c r="CI2" s="373"/>
      <c r="CJ2" s="373"/>
      <c r="CK2" s="373"/>
      <c r="CL2" s="373"/>
      <c r="CM2" s="373"/>
      <c r="CN2" s="373"/>
      <c r="CO2" s="373"/>
      <c r="CP2" s="373"/>
      <c r="CQ2" s="373"/>
      <c r="CR2" s="373"/>
      <c r="CS2" s="373"/>
      <c r="CT2" s="373"/>
      <c r="CU2" s="373"/>
      <c r="CV2" s="373"/>
      <c r="CW2" s="373"/>
      <c r="CX2" s="373"/>
      <c r="CY2" s="373"/>
      <c r="CZ2" s="373"/>
      <c r="DA2" s="373"/>
      <c r="DB2" s="373"/>
      <c r="DC2" s="373"/>
      <c r="DD2" s="373"/>
      <c r="DE2" s="373"/>
      <c r="DF2" s="373"/>
      <c r="DG2" s="373"/>
      <c r="DH2" s="373"/>
      <c r="DI2" s="373"/>
      <c r="DJ2" s="373"/>
      <c r="DK2" s="373"/>
      <c r="DL2" s="373"/>
      <c r="DM2" s="373"/>
      <c r="DN2" s="373"/>
      <c r="DO2" s="373"/>
      <c r="DP2" s="373"/>
      <c r="DQ2" s="373"/>
      <c r="DR2" s="373"/>
      <c r="DS2" s="373"/>
      <c r="DT2" s="373"/>
      <c r="DU2" s="373"/>
      <c r="DV2" s="373"/>
      <c r="DW2" s="373"/>
      <c r="DX2" s="373"/>
      <c r="DY2" s="373"/>
      <c r="DZ2" s="373"/>
      <c r="EA2" s="373"/>
      <c r="EB2" s="373"/>
      <c r="EC2" s="373"/>
      <c r="ED2" s="373"/>
      <c r="EE2" s="373"/>
      <c r="EF2" s="373"/>
      <c r="EG2" s="373"/>
      <c r="EH2" s="373"/>
      <c r="EI2" s="373"/>
      <c r="EJ2" s="373"/>
      <c r="EK2" s="373"/>
      <c r="EL2" s="373"/>
      <c r="EM2" s="373"/>
      <c r="EN2" s="373"/>
      <c r="EO2" s="373"/>
      <c r="EP2" s="373"/>
      <c r="EQ2" s="373"/>
      <c r="ER2" s="373"/>
      <c r="ES2" s="373"/>
      <c r="ET2" s="373"/>
      <c r="EU2" s="373"/>
      <c r="EV2" s="373"/>
      <c r="EW2" s="373"/>
      <c r="EX2" s="373"/>
      <c r="EY2" s="373"/>
      <c r="EZ2" s="373"/>
      <c r="FA2" s="373"/>
      <c r="FB2" s="373"/>
      <c r="FC2" s="373"/>
      <c r="FD2" s="373"/>
      <c r="FE2" s="373"/>
      <c r="FF2" s="373"/>
      <c r="FG2" s="373"/>
      <c r="FH2" s="373"/>
      <c r="FI2" s="373"/>
      <c r="FJ2" s="373"/>
      <c r="FK2" s="373"/>
      <c r="FL2" s="373"/>
      <c r="FM2" s="373"/>
      <c r="FN2" s="373"/>
      <c r="FO2" s="373"/>
      <c r="FP2" s="373"/>
      <c r="FQ2" s="373"/>
      <c r="FR2" s="373"/>
      <c r="FS2" s="373"/>
      <c r="FT2" s="373"/>
      <c r="FU2" s="373"/>
      <c r="FV2" s="373"/>
      <c r="FW2" s="373"/>
      <c r="FX2" s="373"/>
      <c r="FY2" s="373"/>
      <c r="FZ2" s="373"/>
      <c r="GA2" s="373"/>
      <c r="GB2" s="373"/>
      <c r="GC2" s="373"/>
      <c r="GD2" s="373"/>
      <c r="GE2" s="373"/>
      <c r="GF2" s="373"/>
      <c r="GG2" s="373"/>
      <c r="GH2" s="373"/>
      <c r="GI2" s="373"/>
      <c r="GJ2" s="373"/>
      <c r="GK2" s="373"/>
      <c r="GL2" s="373"/>
      <c r="GM2" s="373"/>
      <c r="GN2" s="373"/>
      <c r="GO2" s="373"/>
      <c r="GP2" s="373"/>
      <c r="GQ2" s="373"/>
      <c r="GR2" s="373"/>
      <c r="GS2" s="373"/>
      <c r="GT2" s="373"/>
      <c r="GU2" s="373"/>
      <c r="GV2" s="373"/>
      <c r="GW2" s="373"/>
      <c r="GX2" s="373"/>
      <c r="GY2" s="373"/>
      <c r="GZ2" s="373"/>
      <c r="HA2" s="373"/>
      <c r="HB2" s="373"/>
      <c r="HC2" s="373"/>
      <c r="HD2" s="373"/>
      <c r="HE2" s="373"/>
      <c r="HF2" s="373"/>
      <c r="HG2" s="373"/>
      <c r="HH2" s="373"/>
      <c r="HI2" s="373"/>
      <c r="HJ2" s="373"/>
      <c r="HK2" s="373"/>
      <c r="HL2" s="373"/>
      <c r="HM2" s="373"/>
      <c r="HN2" s="373"/>
      <c r="HO2" s="373"/>
      <c r="HP2" s="373"/>
      <c r="HQ2" s="373"/>
      <c r="HR2" s="373"/>
      <c r="HS2" s="373"/>
      <c r="HT2" s="373"/>
      <c r="HU2" s="373"/>
      <c r="HV2" s="373"/>
      <c r="HW2" s="373"/>
      <c r="HX2" s="373"/>
      <c r="HY2" s="373"/>
      <c r="HZ2" s="373"/>
      <c r="IA2" s="373"/>
      <c r="IB2" s="373"/>
      <c r="IC2" s="373"/>
      <c r="ID2" s="373"/>
      <c r="IE2" s="373"/>
      <c r="IF2" s="373"/>
      <c r="IG2" s="373"/>
      <c r="IH2" s="373"/>
      <c r="II2" s="373"/>
      <c r="IJ2" s="373"/>
      <c r="IK2" s="373"/>
      <c r="IL2" s="373"/>
      <c r="IM2" s="373"/>
      <c r="IN2" s="373"/>
      <c r="IO2" s="373"/>
      <c r="IP2" s="373"/>
      <c r="IQ2" s="373"/>
      <c r="IR2" s="373"/>
      <c r="IS2" s="373"/>
      <c r="IT2" s="373"/>
      <c r="IU2" s="373"/>
      <c r="IV2" s="373"/>
      <c r="IW2" s="373"/>
      <c r="IX2" s="373"/>
      <c r="IY2" s="373"/>
      <c r="IZ2" s="373"/>
      <c r="JA2" s="373"/>
      <c r="JB2" s="373"/>
      <c r="JC2" s="373"/>
      <c r="JD2" s="373"/>
      <c r="JE2" s="373"/>
      <c r="JF2" s="373"/>
      <c r="JG2" s="373"/>
      <c r="JH2" s="373"/>
      <c r="JI2" s="373"/>
      <c r="JJ2" s="373"/>
      <c r="JK2" s="373"/>
      <c r="JL2" s="373"/>
      <c r="JM2" s="373"/>
      <c r="JN2" s="373"/>
      <c r="JO2" s="373"/>
      <c r="JP2" s="373"/>
      <c r="JQ2" s="373"/>
      <c r="JR2" s="373"/>
      <c r="JS2" s="373"/>
      <c r="JT2" s="373"/>
      <c r="JU2" s="373"/>
      <c r="JV2" s="373"/>
      <c r="JW2" s="373"/>
      <c r="JX2" s="373"/>
      <c r="JY2" s="373"/>
      <c r="JZ2" s="373"/>
      <c r="KA2" s="373"/>
      <c r="KB2" s="373"/>
      <c r="KC2" s="373"/>
      <c r="KD2" s="373"/>
      <c r="KE2" s="373"/>
      <c r="KF2" s="373"/>
      <c r="KG2" s="373"/>
      <c r="KH2" s="373"/>
      <c r="KI2" s="373"/>
      <c r="KJ2" s="373"/>
      <c r="KK2" s="373"/>
      <c r="KL2" s="373"/>
      <c r="KM2" s="373"/>
      <c r="KN2" s="373"/>
      <c r="KO2" s="373"/>
      <c r="KP2" s="373"/>
      <c r="KQ2" s="373"/>
      <c r="KR2" s="373"/>
      <c r="KS2" s="373"/>
      <c r="KT2" s="373"/>
      <c r="KU2" s="373"/>
      <c r="KV2" s="373"/>
      <c r="KW2" s="373"/>
      <c r="KX2" s="373"/>
      <c r="KY2" s="373"/>
      <c r="KZ2" s="373"/>
      <c r="LA2" s="373"/>
      <c r="LB2" s="373"/>
      <c r="LC2" s="373"/>
      <c r="LD2" s="373"/>
      <c r="LE2" s="373"/>
      <c r="LF2" s="373"/>
      <c r="LG2" s="373"/>
      <c r="LH2" s="373"/>
      <c r="LI2" s="373"/>
      <c r="LJ2" s="373"/>
      <c r="LK2" s="373"/>
      <c r="LL2" s="373"/>
      <c r="LM2" s="373"/>
      <c r="LN2" s="373"/>
      <c r="LO2" s="373"/>
      <c r="LP2" s="373"/>
      <c r="LQ2" s="373"/>
      <c r="LR2" s="373"/>
      <c r="LS2" s="373"/>
      <c r="LT2" s="373"/>
      <c r="LU2" s="373"/>
      <c r="LV2" s="373"/>
      <c r="LW2" s="373"/>
      <c r="LX2" s="373"/>
      <c r="LY2" s="373"/>
      <c r="LZ2" s="373"/>
      <c r="MA2" s="373"/>
      <c r="MB2" s="373"/>
      <c r="MC2" s="373"/>
      <c r="MD2" s="373"/>
      <c r="ME2" s="373"/>
      <c r="MF2" s="373"/>
      <c r="MG2" s="373"/>
      <c r="MH2" s="373"/>
      <c r="MI2" s="373"/>
      <c r="MJ2" s="373"/>
      <c r="MK2" s="373"/>
      <c r="ML2" s="373"/>
      <c r="MM2" s="373"/>
    </row>
    <row r="3" spans="1:359">
      <c r="A3" s="108"/>
      <c r="BY3" s="196"/>
      <c r="BZ3" s="196"/>
      <c r="CA3" s="196"/>
      <c r="CB3" s="196"/>
      <c r="CC3" s="196"/>
      <c r="CD3" s="196"/>
      <c r="CE3" s="196"/>
      <c r="CF3" s="196"/>
      <c r="CG3" s="196"/>
      <c r="CH3" s="196"/>
      <c r="CI3" s="196"/>
      <c r="CJ3" s="196"/>
      <c r="CK3" s="196"/>
      <c r="CL3" s="196"/>
      <c r="CM3" s="196"/>
      <c r="CN3" s="196"/>
      <c r="CO3" s="196"/>
      <c r="CP3" s="196"/>
      <c r="CQ3" s="196"/>
      <c r="CR3" s="196"/>
      <c r="CS3" s="196"/>
      <c r="CT3" s="196"/>
      <c r="CU3" s="196"/>
      <c r="CV3" s="196"/>
      <c r="CW3" s="196"/>
      <c r="CX3" s="196"/>
      <c r="CY3" s="196"/>
      <c r="CZ3" s="196"/>
      <c r="DA3" s="196"/>
      <c r="DB3" s="196"/>
      <c r="DC3" s="196"/>
      <c r="DD3" s="196"/>
      <c r="DE3" s="196"/>
      <c r="DF3" s="196"/>
      <c r="DG3" s="196"/>
      <c r="DH3" s="196"/>
      <c r="DI3" s="196"/>
      <c r="DJ3" s="196"/>
      <c r="DK3" s="196"/>
      <c r="DL3" s="196"/>
      <c r="DM3" s="196"/>
      <c r="DN3" s="196"/>
      <c r="DO3" s="196"/>
      <c r="DP3" s="196"/>
      <c r="DQ3" s="196"/>
      <c r="DR3" s="196"/>
      <c r="DS3" s="196"/>
      <c r="DT3" s="196"/>
      <c r="DU3" s="196"/>
      <c r="DV3" s="196"/>
      <c r="DW3" s="196"/>
      <c r="DX3" s="196"/>
      <c r="DY3" s="196"/>
      <c r="DZ3" s="196"/>
      <c r="EA3" s="196"/>
      <c r="EB3" s="196"/>
      <c r="EC3" s="196"/>
      <c r="ED3" s="196"/>
      <c r="EE3" s="196"/>
      <c r="EF3" s="196"/>
      <c r="EG3" s="196"/>
      <c r="EH3" s="196"/>
      <c r="EI3" s="196"/>
      <c r="EJ3" s="196"/>
      <c r="EK3" s="196"/>
      <c r="EL3" s="196"/>
      <c r="EM3" s="196"/>
      <c r="EN3" s="196"/>
      <c r="EO3" s="196"/>
      <c r="EP3" s="196"/>
      <c r="EQ3" s="196"/>
      <c r="ER3" s="196"/>
      <c r="ES3" s="196"/>
      <c r="ET3" s="196"/>
      <c r="EU3" s="196"/>
      <c r="EV3" s="196"/>
      <c r="EW3" s="196"/>
      <c r="EX3" s="196"/>
      <c r="FI3" s="196"/>
      <c r="FJ3" s="196"/>
      <c r="FK3" s="196"/>
      <c r="FL3" s="196"/>
      <c r="FM3" s="196"/>
      <c r="FN3" s="196"/>
      <c r="FO3" s="196"/>
      <c r="FP3" s="196"/>
      <c r="FQ3" s="196"/>
      <c r="FR3" s="196"/>
      <c r="FS3" s="196"/>
      <c r="FT3" s="196"/>
      <c r="FU3" s="196"/>
      <c r="FV3" s="196"/>
      <c r="FW3" s="196"/>
      <c r="FX3" s="196"/>
      <c r="FY3" s="196"/>
      <c r="FZ3" s="196"/>
      <c r="GA3" s="196"/>
      <c r="GB3" s="196"/>
      <c r="GC3" s="196"/>
      <c r="GD3" s="196"/>
      <c r="GE3" s="196"/>
      <c r="GF3" s="196"/>
      <c r="GG3" s="196"/>
      <c r="GH3" s="196"/>
      <c r="GI3" s="196"/>
      <c r="GJ3" s="196"/>
      <c r="GK3" s="196"/>
      <c r="GL3" s="196"/>
      <c r="GM3" s="196"/>
      <c r="GN3" s="196"/>
      <c r="GO3" s="196"/>
      <c r="GP3" s="196"/>
      <c r="GQ3" s="196"/>
      <c r="GR3" s="196"/>
      <c r="GS3" s="196"/>
      <c r="GT3" s="196"/>
      <c r="GU3" s="196"/>
      <c r="GV3" s="196"/>
      <c r="GW3" s="196"/>
      <c r="GX3" s="196"/>
      <c r="GY3" s="196"/>
      <c r="GZ3" s="196"/>
      <c r="HA3" s="196"/>
      <c r="HB3" s="196"/>
      <c r="HC3" s="196"/>
      <c r="HD3" s="196"/>
      <c r="HE3" s="196"/>
      <c r="HF3" s="196"/>
      <c r="HG3" s="196"/>
      <c r="HH3" s="196"/>
      <c r="HI3" s="196"/>
      <c r="HJ3" s="196"/>
      <c r="HK3" s="196"/>
      <c r="HL3" s="196"/>
      <c r="HM3" s="196"/>
      <c r="HN3" s="196"/>
      <c r="HO3" s="196"/>
      <c r="HP3" s="196"/>
      <c r="HQ3" s="196"/>
      <c r="HR3" s="196"/>
      <c r="HS3" s="196"/>
      <c r="HT3" s="196"/>
      <c r="HU3" s="196"/>
      <c r="HV3" s="196"/>
      <c r="HW3" s="196"/>
      <c r="HX3" s="196"/>
      <c r="HY3" s="196"/>
      <c r="HZ3" s="196"/>
      <c r="IA3" s="196"/>
      <c r="IB3" s="196"/>
      <c r="IC3" s="196"/>
      <c r="ID3" s="196"/>
      <c r="IE3" s="196"/>
      <c r="IF3" s="196"/>
      <c r="IG3" s="196"/>
      <c r="IH3" s="196"/>
      <c r="II3" s="196"/>
      <c r="IJ3" s="196"/>
      <c r="IK3" s="196"/>
      <c r="IL3" s="196"/>
      <c r="IM3" s="196"/>
      <c r="IN3" s="196"/>
      <c r="IO3" s="196"/>
      <c r="IP3" s="196"/>
      <c r="IQ3" s="196"/>
      <c r="IR3" s="196"/>
      <c r="IS3" s="196"/>
      <c r="IT3" s="196"/>
      <c r="IU3" s="196"/>
      <c r="IV3" s="196"/>
      <c r="IW3" s="196"/>
      <c r="IX3" s="196"/>
      <c r="IY3" s="196"/>
      <c r="IZ3" s="196"/>
      <c r="JA3" s="196"/>
      <c r="JB3" s="196"/>
      <c r="JC3" s="196"/>
      <c r="JD3" s="196"/>
      <c r="JE3" s="196"/>
      <c r="JF3" s="196"/>
      <c r="JG3" s="196"/>
      <c r="JH3" s="196"/>
      <c r="JI3" s="196"/>
      <c r="JJ3" s="196"/>
      <c r="JK3" s="196"/>
      <c r="JL3" s="196"/>
      <c r="JM3" s="196"/>
      <c r="JN3" s="196"/>
      <c r="JO3" s="196"/>
      <c r="JP3" s="196"/>
      <c r="JQ3" s="196"/>
      <c r="JR3" s="196"/>
      <c r="JS3" s="196"/>
      <c r="JT3" s="196"/>
    </row>
    <row r="4" spans="1:359" s="107" customFormat="1" ht="12.75">
      <c r="A4" s="332" t="s">
        <v>245</v>
      </c>
      <c r="B4" s="341" t="s">
        <v>246</v>
      </c>
      <c r="C4" s="341"/>
      <c r="D4" s="341"/>
      <c r="E4" s="341"/>
      <c r="F4" s="341"/>
      <c r="G4" s="374" t="s">
        <v>247</v>
      </c>
      <c r="H4" s="374"/>
      <c r="I4" s="374"/>
      <c r="J4" s="374"/>
      <c r="K4" s="374"/>
      <c r="L4" s="374"/>
      <c r="M4" s="195"/>
      <c r="N4" s="195"/>
      <c r="O4" s="195"/>
      <c r="P4" s="195"/>
      <c r="Q4" s="195"/>
      <c r="R4" s="195"/>
      <c r="S4" s="195"/>
      <c r="T4" s="195"/>
      <c r="U4" s="195"/>
      <c r="V4" s="342" t="s">
        <v>348</v>
      </c>
      <c r="W4" s="343"/>
      <c r="X4" s="343"/>
      <c r="Y4" s="343"/>
      <c r="Z4" s="343"/>
      <c r="AA4" s="343"/>
      <c r="AB4" s="343"/>
      <c r="AC4" s="343"/>
      <c r="AD4" s="343"/>
      <c r="AE4" s="343"/>
      <c r="AF4" s="343"/>
      <c r="AG4" s="343"/>
      <c r="AH4" s="343"/>
      <c r="AI4" s="343"/>
      <c r="AJ4" s="343"/>
      <c r="AK4" s="343"/>
      <c r="AL4" s="343"/>
      <c r="AM4" s="343"/>
      <c r="AN4" s="343"/>
      <c r="AO4" s="197"/>
      <c r="AP4" s="197"/>
      <c r="AQ4" s="197"/>
      <c r="AR4" s="197"/>
      <c r="AS4" s="197"/>
      <c r="AT4" s="197"/>
      <c r="AU4" s="197"/>
      <c r="AV4" s="341" t="s">
        <v>349</v>
      </c>
      <c r="AW4" s="341"/>
      <c r="AX4" s="341"/>
      <c r="AY4" s="341"/>
      <c r="AZ4" s="341"/>
      <c r="BA4" s="341"/>
      <c r="BB4" s="341"/>
      <c r="BC4" s="341"/>
      <c r="BD4" s="341"/>
      <c r="BE4" s="341"/>
      <c r="BF4" s="341"/>
      <c r="BG4" s="341"/>
      <c r="BH4" s="341"/>
      <c r="BI4" s="341"/>
      <c r="BJ4" s="341"/>
      <c r="BK4" s="341"/>
      <c r="BL4" s="341"/>
      <c r="BM4" s="341"/>
      <c r="BN4" s="341"/>
      <c r="BO4" s="341"/>
      <c r="BP4" s="341"/>
      <c r="BQ4" s="341"/>
      <c r="BR4" s="341"/>
      <c r="BS4" s="341"/>
      <c r="BT4" s="342" t="s">
        <v>268</v>
      </c>
      <c r="BU4" s="343"/>
      <c r="BV4" s="344"/>
      <c r="BW4" s="188"/>
      <c r="BX4" s="188"/>
      <c r="BY4" s="359"/>
      <c r="BZ4" s="360"/>
      <c r="CA4" s="360"/>
      <c r="CB4" s="360"/>
      <c r="CC4" s="360"/>
      <c r="CD4" s="360"/>
      <c r="CE4" s="360"/>
      <c r="CF4" s="360"/>
      <c r="CG4" s="360"/>
      <c r="CH4" s="360"/>
      <c r="CI4" s="360"/>
      <c r="CJ4" s="360"/>
      <c r="CK4" s="360"/>
      <c r="CL4" s="360"/>
      <c r="CM4" s="360"/>
      <c r="CN4" s="360"/>
      <c r="CO4" s="360"/>
      <c r="CP4" s="360"/>
      <c r="CQ4" s="360"/>
      <c r="CR4" s="360"/>
      <c r="CS4" s="360"/>
      <c r="CT4" s="360"/>
      <c r="CU4" s="360"/>
      <c r="CV4" s="360"/>
      <c r="CW4" s="360"/>
      <c r="CX4" s="360"/>
      <c r="CY4" s="360"/>
      <c r="CZ4" s="360"/>
      <c r="DA4" s="360"/>
      <c r="DB4" s="360"/>
      <c r="DC4" s="360"/>
      <c r="DD4" s="360"/>
      <c r="DE4" s="360"/>
      <c r="DF4" s="360"/>
      <c r="DG4" s="360"/>
      <c r="DH4" s="360"/>
      <c r="DI4" s="360"/>
      <c r="DJ4" s="360"/>
      <c r="DK4" s="360"/>
      <c r="DL4" s="360"/>
      <c r="DM4" s="360"/>
      <c r="DN4" s="360"/>
      <c r="DO4" s="360"/>
      <c r="DP4" s="360"/>
      <c r="DQ4" s="360"/>
      <c r="DR4" s="360"/>
      <c r="DS4" s="360"/>
      <c r="DT4" s="360"/>
      <c r="DU4" s="360"/>
      <c r="DV4" s="360"/>
      <c r="DW4" s="360"/>
      <c r="DX4" s="360"/>
      <c r="DY4" s="360"/>
      <c r="DZ4" s="360"/>
      <c r="EA4" s="360"/>
      <c r="EB4" s="360"/>
      <c r="EC4" s="360"/>
      <c r="ED4" s="360"/>
      <c r="EE4" s="360"/>
      <c r="EF4" s="360"/>
      <c r="EG4" s="360"/>
      <c r="EH4" s="360"/>
      <c r="EI4" s="360"/>
      <c r="EJ4" s="360"/>
      <c r="EK4" s="360"/>
      <c r="EL4" s="360"/>
      <c r="EM4" s="360"/>
      <c r="EN4" s="360"/>
      <c r="EO4" s="360"/>
      <c r="EP4" s="360"/>
      <c r="EQ4" s="360"/>
      <c r="ER4" s="360"/>
      <c r="ES4" s="360"/>
      <c r="ET4" s="360"/>
      <c r="EU4" s="360"/>
      <c r="EV4" s="360"/>
      <c r="EW4" s="360"/>
      <c r="EX4" s="360"/>
      <c r="EY4" s="360"/>
      <c r="EZ4" s="360"/>
      <c r="FA4" s="360"/>
      <c r="FB4" s="360"/>
      <c r="FC4" s="360"/>
      <c r="FD4" s="360"/>
      <c r="FE4" s="360"/>
      <c r="FF4" s="360"/>
      <c r="FG4" s="360"/>
      <c r="FH4" s="360"/>
      <c r="FI4" s="360"/>
      <c r="FJ4" s="360"/>
      <c r="FK4" s="360"/>
      <c r="FL4" s="360"/>
      <c r="FM4" s="360"/>
      <c r="FN4" s="360"/>
      <c r="FO4" s="360"/>
      <c r="FP4" s="360"/>
      <c r="FQ4" s="360"/>
      <c r="FR4" s="360"/>
      <c r="FS4" s="360"/>
      <c r="FT4" s="360"/>
      <c r="FU4" s="360"/>
      <c r="FV4" s="360"/>
      <c r="FW4" s="360"/>
      <c r="FX4" s="360"/>
      <c r="FY4" s="360"/>
      <c r="FZ4" s="360"/>
      <c r="GA4" s="360"/>
      <c r="GB4" s="360"/>
      <c r="GC4" s="360"/>
      <c r="GD4" s="360"/>
      <c r="GE4" s="360"/>
      <c r="GF4" s="360"/>
      <c r="GG4" s="360"/>
      <c r="GH4" s="360"/>
      <c r="GI4" s="360"/>
      <c r="GJ4" s="360"/>
      <c r="GK4" s="360"/>
      <c r="GL4" s="360"/>
      <c r="GM4" s="360"/>
      <c r="GN4" s="360"/>
      <c r="GO4" s="360"/>
      <c r="GP4" s="360"/>
      <c r="GQ4" s="360"/>
      <c r="GR4" s="360"/>
      <c r="GS4" s="360"/>
      <c r="GT4" s="360"/>
      <c r="GU4" s="360"/>
      <c r="GV4" s="360"/>
      <c r="GW4" s="360"/>
      <c r="GX4" s="360"/>
      <c r="GY4" s="360"/>
      <c r="GZ4" s="360"/>
      <c r="HA4" s="360"/>
      <c r="HB4" s="360"/>
      <c r="HC4" s="360"/>
      <c r="HD4" s="360"/>
      <c r="HE4" s="360"/>
      <c r="HF4" s="360"/>
      <c r="HG4" s="360"/>
      <c r="HH4" s="360"/>
      <c r="HI4" s="360"/>
      <c r="HJ4" s="360"/>
      <c r="HK4" s="360"/>
      <c r="HL4" s="360"/>
      <c r="HM4" s="360"/>
      <c r="HN4" s="360"/>
      <c r="HO4" s="360"/>
      <c r="HP4" s="360"/>
      <c r="HQ4" s="360"/>
      <c r="HR4" s="360"/>
      <c r="HS4" s="360"/>
      <c r="HT4" s="360"/>
      <c r="HU4" s="360"/>
      <c r="HV4" s="360"/>
      <c r="HW4" s="360"/>
      <c r="HX4" s="360"/>
      <c r="HY4" s="360"/>
      <c r="HZ4" s="360"/>
      <c r="IA4" s="360"/>
      <c r="IB4" s="360"/>
      <c r="IC4" s="360"/>
      <c r="ID4" s="360"/>
      <c r="IE4" s="360"/>
      <c r="IF4" s="360"/>
      <c r="IG4" s="360"/>
      <c r="IH4" s="360"/>
      <c r="II4" s="360"/>
      <c r="IJ4" s="360"/>
      <c r="IK4" s="360"/>
      <c r="IL4" s="360"/>
      <c r="IM4" s="360"/>
      <c r="IN4" s="360"/>
      <c r="IO4" s="360"/>
      <c r="IP4" s="360"/>
      <c r="IQ4" s="360"/>
      <c r="IR4" s="360"/>
      <c r="IS4" s="360"/>
      <c r="IT4" s="360"/>
      <c r="IU4" s="360"/>
      <c r="IV4" s="360"/>
      <c r="IW4" s="360"/>
      <c r="IX4" s="360"/>
      <c r="IY4" s="360"/>
      <c r="IZ4" s="360"/>
      <c r="JA4" s="360"/>
      <c r="JB4" s="360"/>
      <c r="JC4" s="360"/>
      <c r="JD4" s="360"/>
      <c r="JE4" s="360"/>
      <c r="JF4" s="360"/>
      <c r="JG4" s="360"/>
      <c r="JH4" s="360"/>
      <c r="JI4" s="360"/>
      <c r="JJ4" s="360"/>
      <c r="JK4" s="360"/>
      <c r="JL4" s="360"/>
      <c r="JM4" s="360"/>
      <c r="JN4" s="360"/>
      <c r="JO4" s="360"/>
      <c r="JP4" s="360"/>
      <c r="JQ4" s="360"/>
      <c r="JR4" s="360"/>
      <c r="JS4" s="360"/>
      <c r="JT4" s="360"/>
      <c r="JU4" s="360"/>
      <c r="JV4" s="360"/>
      <c r="JW4" s="360"/>
      <c r="JX4" s="360"/>
      <c r="JY4" s="360"/>
      <c r="JZ4" s="360"/>
      <c r="KA4" s="360"/>
      <c r="KB4" s="360"/>
      <c r="KC4" s="360"/>
      <c r="KD4" s="360"/>
      <c r="KE4" s="360"/>
      <c r="KF4" s="360"/>
      <c r="KG4" s="360"/>
      <c r="KH4" s="360"/>
      <c r="KI4" s="360"/>
      <c r="KJ4" s="360"/>
      <c r="KK4" s="360"/>
      <c r="KL4" s="360"/>
      <c r="KM4" s="360"/>
      <c r="KN4" s="360"/>
      <c r="KO4" s="360"/>
      <c r="KP4" s="360"/>
      <c r="KQ4" s="360"/>
      <c r="KR4" s="360"/>
      <c r="KS4" s="360"/>
      <c r="KT4" s="360"/>
      <c r="KU4" s="360"/>
      <c r="KV4" s="360"/>
      <c r="KW4" s="360"/>
      <c r="KX4" s="360"/>
      <c r="KY4" s="360"/>
      <c r="KZ4" s="360"/>
      <c r="LA4" s="360"/>
      <c r="LB4" s="360"/>
      <c r="LC4" s="360"/>
      <c r="LD4" s="360"/>
      <c r="LE4" s="360"/>
      <c r="LF4" s="360"/>
      <c r="LG4" s="360"/>
      <c r="LH4" s="360"/>
      <c r="LI4" s="360"/>
      <c r="LJ4" s="360"/>
      <c r="LK4" s="360"/>
      <c r="LL4" s="360"/>
      <c r="LM4" s="360"/>
      <c r="LN4" s="360"/>
      <c r="LO4" s="360"/>
      <c r="LP4" s="360"/>
      <c r="LQ4" s="360"/>
      <c r="LR4" s="360"/>
      <c r="LS4" s="360"/>
      <c r="LT4" s="360"/>
      <c r="LU4" s="360"/>
      <c r="LV4" s="360"/>
      <c r="LW4" s="360"/>
      <c r="LX4" s="360"/>
      <c r="LY4" s="360"/>
      <c r="LZ4" s="361"/>
      <c r="MA4" s="194"/>
      <c r="MB4" s="194"/>
      <c r="MC4" s="194"/>
      <c r="MD4" s="194"/>
      <c r="ME4" s="198"/>
      <c r="MF4" s="198"/>
      <c r="MG4" s="198"/>
      <c r="MH4" s="198"/>
      <c r="MI4" s="198"/>
      <c r="MJ4" s="198"/>
      <c r="MK4" s="198"/>
      <c r="ML4" s="198"/>
      <c r="MM4" s="198"/>
      <c r="MN4" s="359" t="s">
        <v>350</v>
      </c>
      <c r="MO4" s="360"/>
      <c r="MP4" s="360"/>
      <c r="MQ4" s="360"/>
      <c r="MR4" s="361"/>
    </row>
    <row r="5" spans="1:359" s="107" customFormat="1" ht="39" customHeight="1">
      <c r="A5" s="362"/>
      <c r="B5" s="298" t="s">
        <v>248</v>
      </c>
      <c r="C5" s="299"/>
      <c r="D5" s="299"/>
      <c r="E5" s="299"/>
      <c r="F5" s="300"/>
      <c r="G5" s="338" t="s">
        <v>248</v>
      </c>
      <c r="H5" s="339"/>
      <c r="I5" s="339"/>
      <c r="J5" s="339"/>
      <c r="K5" s="340"/>
      <c r="L5" s="354" t="s">
        <v>351</v>
      </c>
      <c r="M5" s="175" t="s">
        <v>352</v>
      </c>
      <c r="N5" s="175" t="s">
        <v>333</v>
      </c>
      <c r="O5" s="354" t="s">
        <v>353</v>
      </c>
      <c r="P5" s="375" t="s">
        <v>354</v>
      </c>
      <c r="Q5" s="376"/>
      <c r="R5" s="377"/>
      <c r="S5" s="338" t="s">
        <v>355</v>
      </c>
      <c r="T5" s="339"/>
      <c r="U5" s="340"/>
      <c r="V5" s="356" t="s">
        <v>249</v>
      </c>
      <c r="W5" s="357"/>
      <c r="X5" s="357"/>
      <c r="Y5" s="357"/>
      <c r="Z5" s="357"/>
      <c r="AA5" s="358"/>
      <c r="AB5" s="356" t="s">
        <v>250</v>
      </c>
      <c r="AC5" s="357"/>
      <c r="AD5" s="357"/>
      <c r="AE5" s="357"/>
      <c r="AF5" s="357"/>
      <c r="AG5" s="358"/>
      <c r="AH5" s="356" t="s">
        <v>251</v>
      </c>
      <c r="AI5" s="357"/>
      <c r="AJ5" s="357"/>
      <c r="AK5" s="357"/>
      <c r="AL5" s="357"/>
      <c r="AM5" s="358"/>
      <c r="AN5" s="345" t="s">
        <v>252</v>
      </c>
      <c r="AO5" s="337" t="s">
        <v>253</v>
      </c>
      <c r="AP5" s="337"/>
      <c r="AQ5" s="337"/>
      <c r="AR5" s="337"/>
      <c r="AS5" s="337"/>
      <c r="AT5" s="337"/>
      <c r="AU5" s="187"/>
      <c r="AV5" s="336" t="s">
        <v>254</v>
      </c>
      <c r="AW5" s="336"/>
      <c r="AX5" s="336"/>
      <c r="AY5" s="337" t="s">
        <v>255</v>
      </c>
      <c r="AZ5" s="337"/>
      <c r="BA5" s="337"/>
      <c r="BB5" s="337" t="s">
        <v>256</v>
      </c>
      <c r="BC5" s="337"/>
      <c r="BD5" s="337"/>
      <c r="BE5" s="337" t="s">
        <v>257</v>
      </c>
      <c r="BF5" s="337"/>
      <c r="BG5" s="337"/>
      <c r="BH5" s="337" t="s">
        <v>258</v>
      </c>
      <c r="BI5" s="337"/>
      <c r="BJ5" s="337"/>
      <c r="BK5" s="337" t="s">
        <v>259</v>
      </c>
      <c r="BL5" s="337"/>
      <c r="BM5" s="337"/>
      <c r="BN5" s="337" t="s">
        <v>260</v>
      </c>
      <c r="BO5" s="337"/>
      <c r="BP5" s="337"/>
      <c r="BQ5" s="337" t="s">
        <v>261</v>
      </c>
      <c r="BR5" s="337"/>
      <c r="BS5" s="337"/>
      <c r="BT5" s="370" t="s">
        <v>356</v>
      </c>
      <c r="BU5" s="370" t="s">
        <v>357</v>
      </c>
      <c r="BV5" s="370" t="s">
        <v>358</v>
      </c>
      <c r="BW5" s="199"/>
      <c r="BX5" s="199"/>
      <c r="BY5" s="347" t="s">
        <v>249</v>
      </c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8"/>
      <c r="CX5" s="349"/>
      <c r="CY5" s="347" t="s">
        <v>250</v>
      </c>
      <c r="CZ5" s="348"/>
      <c r="DA5" s="348"/>
      <c r="DB5" s="348"/>
      <c r="DC5" s="348"/>
      <c r="DD5" s="348"/>
      <c r="DE5" s="348"/>
      <c r="DF5" s="348"/>
      <c r="DG5" s="348"/>
      <c r="DH5" s="348"/>
      <c r="DI5" s="348"/>
      <c r="DJ5" s="348"/>
      <c r="DK5" s="348"/>
      <c r="DL5" s="348"/>
      <c r="DM5" s="348"/>
      <c r="DN5" s="348"/>
      <c r="DO5" s="348"/>
      <c r="DP5" s="348"/>
      <c r="DQ5" s="348"/>
      <c r="DR5" s="348"/>
      <c r="DS5" s="348"/>
      <c r="DT5" s="348"/>
      <c r="DU5" s="348"/>
      <c r="DV5" s="348"/>
      <c r="DW5" s="348"/>
      <c r="DX5" s="349"/>
      <c r="DY5" s="347" t="s">
        <v>251</v>
      </c>
      <c r="DZ5" s="348"/>
      <c r="EA5" s="348"/>
      <c r="EB5" s="348"/>
      <c r="EC5" s="348"/>
      <c r="ED5" s="348"/>
      <c r="EE5" s="348"/>
      <c r="EF5" s="348"/>
      <c r="EG5" s="348"/>
      <c r="EH5" s="348"/>
      <c r="EI5" s="348"/>
      <c r="EJ5" s="348"/>
      <c r="EK5" s="348"/>
      <c r="EL5" s="348"/>
      <c r="EM5" s="348"/>
      <c r="EN5" s="348"/>
      <c r="EO5" s="348"/>
      <c r="EP5" s="348"/>
      <c r="EQ5" s="348"/>
      <c r="ER5" s="348"/>
      <c r="ES5" s="348"/>
      <c r="ET5" s="348"/>
      <c r="EU5" s="348"/>
      <c r="EV5" s="348"/>
      <c r="EW5" s="348"/>
      <c r="EX5" s="349"/>
      <c r="EY5" s="345" t="s">
        <v>252</v>
      </c>
      <c r="EZ5" s="338" t="s">
        <v>263</v>
      </c>
      <c r="FA5" s="339"/>
      <c r="FB5" s="339"/>
      <c r="FC5" s="340"/>
      <c r="FD5" s="350" t="s">
        <v>264</v>
      </c>
      <c r="FE5" s="351"/>
      <c r="FF5" s="351"/>
      <c r="FG5" s="351"/>
      <c r="FH5" s="352"/>
      <c r="FI5" s="341" t="s">
        <v>265</v>
      </c>
      <c r="FJ5" s="341"/>
      <c r="FK5" s="341"/>
      <c r="FL5" s="341"/>
      <c r="FM5" s="341"/>
      <c r="FN5" s="341"/>
      <c r="FO5" s="341"/>
      <c r="FP5" s="341"/>
      <c r="FQ5" s="341"/>
      <c r="FR5" s="341"/>
      <c r="FS5" s="341"/>
      <c r="FT5" s="341"/>
      <c r="FU5" s="341"/>
      <c r="FV5" s="341"/>
      <c r="FW5" s="341"/>
      <c r="FX5" s="341"/>
      <c r="FY5" s="341"/>
      <c r="FZ5" s="341"/>
      <c r="GA5" s="341"/>
      <c r="GB5" s="341"/>
      <c r="GC5" s="341"/>
      <c r="GD5" s="341"/>
      <c r="GE5" s="341"/>
      <c r="GF5" s="341"/>
      <c r="GG5" s="341"/>
      <c r="GH5" s="341"/>
      <c r="GI5" s="341"/>
      <c r="GJ5" s="341"/>
      <c r="GK5" s="341"/>
      <c r="GL5" s="341"/>
      <c r="GM5" s="342" t="s">
        <v>359</v>
      </c>
      <c r="GN5" s="343"/>
      <c r="GO5" s="343"/>
      <c r="GP5" s="343"/>
      <c r="GQ5" s="344"/>
      <c r="GR5" s="354" t="s">
        <v>360</v>
      </c>
      <c r="GS5" s="353" t="s">
        <v>266</v>
      </c>
      <c r="GT5" s="353"/>
      <c r="GU5" s="353"/>
      <c r="GV5" s="353"/>
      <c r="GW5" s="353"/>
      <c r="GX5" s="353"/>
      <c r="GY5" s="353"/>
      <c r="GZ5" s="353"/>
      <c r="HA5" s="353"/>
      <c r="HB5" s="353"/>
      <c r="HC5" s="353"/>
      <c r="HD5" s="353"/>
      <c r="HE5" s="353"/>
      <c r="HF5" s="353"/>
      <c r="HG5" s="353"/>
      <c r="HH5" s="353"/>
      <c r="HI5" s="353"/>
      <c r="HJ5" s="353"/>
      <c r="HK5" s="353"/>
      <c r="HL5" s="353"/>
      <c r="HM5" s="353"/>
      <c r="HN5" s="353"/>
      <c r="HO5" s="353"/>
      <c r="HP5" s="353"/>
      <c r="HQ5" s="353"/>
      <c r="HR5" s="353"/>
      <c r="HS5" s="353"/>
      <c r="HT5" s="353"/>
      <c r="HU5" s="353"/>
      <c r="HV5" s="353"/>
      <c r="HW5" s="353"/>
      <c r="HX5" s="353"/>
      <c r="HY5" s="353"/>
      <c r="HZ5" s="353"/>
      <c r="IA5" s="353"/>
      <c r="IB5" s="353"/>
      <c r="IC5" s="353"/>
      <c r="ID5" s="353"/>
      <c r="IE5" s="353"/>
      <c r="IF5" s="353"/>
      <c r="IG5" s="353"/>
      <c r="IH5" s="353"/>
      <c r="II5" s="353"/>
      <c r="IJ5" s="353"/>
      <c r="IK5" s="353"/>
      <c r="IL5" s="353"/>
      <c r="IM5" s="353"/>
      <c r="IN5" s="353"/>
      <c r="IO5" s="353"/>
      <c r="IP5" s="353"/>
      <c r="IQ5" s="353"/>
      <c r="IR5" s="353"/>
      <c r="IS5" s="353"/>
      <c r="IT5" s="353"/>
      <c r="IU5" s="353"/>
      <c r="IV5" s="353"/>
      <c r="IW5" s="353"/>
      <c r="IX5" s="353"/>
      <c r="IY5" s="353"/>
      <c r="IZ5" s="353"/>
      <c r="JA5" s="353"/>
      <c r="JB5" s="353"/>
      <c r="JC5" s="353"/>
      <c r="JD5" s="353"/>
      <c r="JE5" s="353"/>
      <c r="JF5" s="353"/>
      <c r="JG5" s="353"/>
      <c r="JH5" s="353"/>
      <c r="JI5" s="353"/>
      <c r="JJ5" s="353"/>
      <c r="JK5" s="353"/>
      <c r="JL5" s="353"/>
      <c r="JM5" s="353"/>
      <c r="JN5" s="353"/>
      <c r="JO5" s="353"/>
      <c r="JP5" s="353"/>
      <c r="JQ5" s="353"/>
      <c r="JR5" s="353"/>
      <c r="JS5" s="353"/>
      <c r="JT5" s="353"/>
      <c r="JU5" s="353"/>
      <c r="JV5" s="353"/>
      <c r="JW5" s="353"/>
      <c r="JX5" s="353"/>
      <c r="JY5" s="353"/>
      <c r="JZ5" s="353"/>
      <c r="KA5" s="353"/>
      <c r="KB5" s="353"/>
      <c r="KC5" s="353"/>
      <c r="KD5" s="353"/>
      <c r="KE5" s="353"/>
      <c r="KF5" s="353"/>
      <c r="KG5" s="353"/>
      <c r="KH5" s="353"/>
      <c r="KI5" s="353"/>
      <c r="KJ5" s="353"/>
      <c r="KK5" s="353"/>
      <c r="KL5" s="353"/>
      <c r="KM5" s="353"/>
      <c r="KN5" s="353"/>
      <c r="KO5" s="353"/>
      <c r="KP5" s="353"/>
      <c r="KQ5" s="353"/>
      <c r="KR5" s="353"/>
      <c r="KS5" s="353"/>
      <c r="KT5" s="353"/>
      <c r="KU5" s="353"/>
      <c r="KV5" s="353"/>
      <c r="KW5" s="353"/>
      <c r="KX5" s="353"/>
      <c r="KY5" s="353"/>
      <c r="KZ5" s="353"/>
      <c r="LA5" s="353"/>
      <c r="LB5" s="353"/>
      <c r="LC5" s="353"/>
      <c r="LD5" s="353"/>
      <c r="LE5" s="353"/>
      <c r="LF5" s="353"/>
      <c r="LG5" s="353"/>
      <c r="LH5" s="353"/>
      <c r="LI5" s="353" t="s">
        <v>361</v>
      </c>
      <c r="LJ5" s="353"/>
      <c r="LK5" s="353"/>
      <c r="LL5" s="353"/>
      <c r="LM5" s="109" t="s">
        <v>267</v>
      </c>
      <c r="LN5" s="197"/>
      <c r="LO5" s="200"/>
      <c r="LP5" s="346" t="s">
        <v>263</v>
      </c>
      <c r="LQ5" s="346"/>
      <c r="LR5" s="346"/>
      <c r="LS5" s="346"/>
      <c r="LT5" s="345" t="s">
        <v>362</v>
      </c>
      <c r="LU5" s="346" t="s">
        <v>263</v>
      </c>
      <c r="LV5" s="346"/>
      <c r="LW5" s="346"/>
      <c r="LX5" s="346"/>
      <c r="LY5" s="345" t="s">
        <v>363</v>
      </c>
      <c r="LZ5" s="345" t="s">
        <v>364</v>
      </c>
      <c r="MA5" s="346" t="s">
        <v>263</v>
      </c>
      <c r="MB5" s="346"/>
      <c r="MC5" s="346"/>
      <c r="MD5" s="346"/>
      <c r="ME5" s="354" t="s">
        <v>365</v>
      </c>
      <c r="MF5" s="295" t="s">
        <v>334</v>
      </c>
      <c r="MG5" s="364" t="s">
        <v>335</v>
      </c>
      <c r="MH5" s="364" t="s">
        <v>366</v>
      </c>
      <c r="MI5" s="365" t="s">
        <v>367</v>
      </c>
      <c r="MJ5" s="365" t="s">
        <v>368</v>
      </c>
      <c r="MK5" s="295" t="s">
        <v>336</v>
      </c>
      <c r="ML5" s="345" t="s">
        <v>369</v>
      </c>
      <c r="MM5" s="345" t="s">
        <v>337</v>
      </c>
      <c r="MN5" s="304" t="s">
        <v>370</v>
      </c>
      <c r="MO5" s="366" t="s">
        <v>371</v>
      </c>
      <c r="MP5" s="365" t="s">
        <v>372</v>
      </c>
      <c r="MQ5" s="368" t="s">
        <v>373</v>
      </c>
      <c r="MR5" s="369" t="s">
        <v>374</v>
      </c>
      <c r="MS5" s="363" t="s">
        <v>355</v>
      </c>
    </row>
    <row r="6" spans="1:359" s="119" customFormat="1" ht="71.25" customHeight="1">
      <c r="A6" s="333"/>
      <c r="B6" s="184" t="s">
        <v>269</v>
      </c>
      <c r="C6" s="184" t="s">
        <v>270</v>
      </c>
      <c r="D6" s="184" t="s">
        <v>338</v>
      </c>
      <c r="E6" s="184" t="s">
        <v>271</v>
      </c>
      <c r="F6" s="191" t="s">
        <v>56</v>
      </c>
      <c r="G6" s="184" t="s">
        <v>269</v>
      </c>
      <c r="H6" s="184" t="s">
        <v>270</v>
      </c>
      <c r="I6" s="184" t="s">
        <v>338</v>
      </c>
      <c r="J6" s="184" t="s">
        <v>271</v>
      </c>
      <c r="K6" s="191" t="s">
        <v>272</v>
      </c>
      <c r="L6" s="355"/>
      <c r="M6" s="193"/>
      <c r="N6" s="193"/>
      <c r="O6" s="355"/>
      <c r="P6" s="201" t="s">
        <v>375</v>
      </c>
      <c r="Q6" s="201" t="s">
        <v>376</v>
      </c>
      <c r="R6" s="201" t="s">
        <v>377</v>
      </c>
      <c r="S6" s="192" t="s">
        <v>375</v>
      </c>
      <c r="T6" s="192" t="s">
        <v>376</v>
      </c>
      <c r="U6" s="192" t="s">
        <v>377</v>
      </c>
      <c r="V6" s="184" t="s">
        <v>273</v>
      </c>
      <c r="W6" s="184"/>
      <c r="X6" s="184" t="s">
        <v>274</v>
      </c>
      <c r="Y6" s="110" t="s">
        <v>275</v>
      </c>
      <c r="Z6" s="184" t="s">
        <v>276</v>
      </c>
      <c r="AA6" s="191" t="s">
        <v>56</v>
      </c>
      <c r="AB6" s="184" t="s">
        <v>277</v>
      </c>
      <c r="AC6" s="184"/>
      <c r="AD6" s="184" t="s">
        <v>278</v>
      </c>
      <c r="AE6" s="18" t="s">
        <v>275</v>
      </c>
      <c r="AF6" s="184" t="s">
        <v>276</v>
      </c>
      <c r="AG6" s="191" t="s">
        <v>56</v>
      </c>
      <c r="AH6" s="184" t="s">
        <v>277</v>
      </c>
      <c r="AI6" s="184"/>
      <c r="AJ6" s="18"/>
      <c r="AK6" s="18" t="s">
        <v>275</v>
      </c>
      <c r="AL6" s="184" t="s">
        <v>276</v>
      </c>
      <c r="AM6" s="191" t="s">
        <v>56</v>
      </c>
      <c r="AN6" s="345"/>
      <c r="AO6" s="184" t="s">
        <v>279</v>
      </c>
      <c r="AP6" s="184" t="s">
        <v>280</v>
      </c>
      <c r="AQ6" s="111" t="s">
        <v>281</v>
      </c>
      <c r="AR6" s="111" t="s">
        <v>282</v>
      </c>
      <c r="AS6" s="184" t="s">
        <v>283</v>
      </c>
      <c r="AT6" s="184" t="s">
        <v>284</v>
      </c>
      <c r="AU6" s="184"/>
      <c r="AV6" s="111" t="s">
        <v>249</v>
      </c>
      <c r="AW6" s="111" t="s">
        <v>250</v>
      </c>
      <c r="AX6" s="184" t="s">
        <v>251</v>
      </c>
      <c r="AY6" s="111" t="s">
        <v>249</v>
      </c>
      <c r="AZ6" s="111" t="s">
        <v>250</v>
      </c>
      <c r="BA6" s="184" t="s">
        <v>251</v>
      </c>
      <c r="BB6" s="111" t="s">
        <v>249</v>
      </c>
      <c r="BC6" s="111" t="s">
        <v>250</v>
      </c>
      <c r="BD6" s="184" t="s">
        <v>251</v>
      </c>
      <c r="BE6" s="111" t="s">
        <v>249</v>
      </c>
      <c r="BF6" s="111" t="s">
        <v>250</v>
      </c>
      <c r="BG6" s="184" t="s">
        <v>251</v>
      </c>
      <c r="BH6" s="111" t="s">
        <v>249</v>
      </c>
      <c r="BI6" s="111" t="s">
        <v>250</v>
      </c>
      <c r="BJ6" s="184" t="s">
        <v>251</v>
      </c>
      <c r="BK6" s="111" t="s">
        <v>249</v>
      </c>
      <c r="BL6" s="111" t="s">
        <v>250</v>
      </c>
      <c r="BM6" s="184" t="s">
        <v>251</v>
      </c>
      <c r="BN6" s="111" t="s">
        <v>249</v>
      </c>
      <c r="BO6" s="111" t="s">
        <v>250</v>
      </c>
      <c r="BP6" s="184" t="s">
        <v>251</v>
      </c>
      <c r="BQ6" s="111" t="s">
        <v>249</v>
      </c>
      <c r="BR6" s="111" t="s">
        <v>250</v>
      </c>
      <c r="BS6" s="184" t="s">
        <v>251</v>
      </c>
      <c r="BT6" s="371"/>
      <c r="BU6" s="371"/>
      <c r="BV6" s="371"/>
      <c r="BW6" s="184"/>
      <c r="BX6" s="184"/>
      <c r="BY6" s="187" t="s">
        <v>285</v>
      </c>
      <c r="BZ6" s="184" t="s">
        <v>286</v>
      </c>
      <c r="CA6" s="184" t="s">
        <v>287</v>
      </c>
      <c r="CB6" s="184" t="s">
        <v>288</v>
      </c>
      <c r="CC6" s="184" t="s">
        <v>289</v>
      </c>
      <c r="CD6" s="187" t="s">
        <v>290</v>
      </c>
      <c r="CE6" s="184" t="s">
        <v>286</v>
      </c>
      <c r="CF6" s="184" t="s">
        <v>287</v>
      </c>
      <c r="CG6" s="184" t="s">
        <v>288</v>
      </c>
      <c r="CH6" s="184" t="s">
        <v>289</v>
      </c>
      <c r="CI6" s="187" t="s">
        <v>291</v>
      </c>
      <c r="CJ6" s="184" t="s">
        <v>286</v>
      </c>
      <c r="CK6" s="184" t="s">
        <v>287</v>
      </c>
      <c r="CL6" s="184" t="s">
        <v>288</v>
      </c>
      <c r="CM6" s="184" t="s">
        <v>289</v>
      </c>
      <c r="CN6" s="112"/>
      <c r="CO6" s="110"/>
      <c r="CP6" s="110"/>
      <c r="CQ6" s="110"/>
      <c r="CR6" s="110"/>
      <c r="CS6" s="187" t="s">
        <v>276</v>
      </c>
      <c r="CT6" s="184" t="s">
        <v>286</v>
      </c>
      <c r="CU6" s="184" t="s">
        <v>287</v>
      </c>
      <c r="CV6" s="184" t="s">
        <v>288</v>
      </c>
      <c r="CW6" s="184" t="s">
        <v>289</v>
      </c>
      <c r="CX6" s="190" t="s">
        <v>56</v>
      </c>
      <c r="CY6" s="187" t="s">
        <v>277</v>
      </c>
      <c r="CZ6" s="184" t="s">
        <v>286</v>
      </c>
      <c r="DA6" s="184" t="s">
        <v>287</v>
      </c>
      <c r="DB6" s="184" t="s">
        <v>288</v>
      </c>
      <c r="DC6" s="184" t="s">
        <v>289</v>
      </c>
      <c r="DD6" s="187" t="s">
        <v>292</v>
      </c>
      <c r="DE6" s="184" t="s">
        <v>286</v>
      </c>
      <c r="DF6" s="184" t="s">
        <v>287</v>
      </c>
      <c r="DG6" s="184" t="s">
        <v>288</v>
      </c>
      <c r="DH6" s="184" t="s">
        <v>289</v>
      </c>
      <c r="DI6" s="187" t="s">
        <v>278</v>
      </c>
      <c r="DJ6" s="184" t="s">
        <v>286</v>
      </c>
      <c r="DK6" s="184" t="s">
        <v>287</v>
      </c>
      <c r="DL6" s="184" t="s">
        <v>288</v>
      </c>
      <c r="DM6" s="184" t="s">
        <v>289</v>
      </c>
      <c r="DN6" s="189" t="s">
        <v>275</v>
      </c>
      <c r="DO6" s="184" t="s">
        <v>286</v>
      </c>
      <c r="DP6" s="184" t="s">
        <v>287</v>
      </c>
      <c r="DQ6" s="184" t="s">
        <v>288</v>
      </c>
      <c r="DR6" s="184" t="s">
        <v>289</v>
      </c>
      <c r="DS6" s="187" t="s">
        <v>276</v>
      </c>
      <c r="DT6" s="184" t="s">
        <v>286</v>
      </c>
      <c r="DU6" s="184" t="s">
        <v>287</v>
      </c>
      <c r="DV6" s="184" t="s">
        <v>288</v>
      </c>
      <c r="DW6" s="184" t="s">
        <v>289</v>
      </c>
      <c r="DX6" s="190" t="s">
        <v>56</v>
      </c>
      <c r="DY6" s="187" t="s">
        <v>277</v>
      </c>
      <c r="DZ6" s="184" t="s">
        <v>286</v>
      </c>
      <c r="EA6" s="184" t="s">
        <v>287</v>
      </c>
      <c r="EB6" s="184" t="s">
        <v>288</v>
      </c>
      <c r="EC6" s="184" t="s">
        <v>289</v>
      </c>
      <c r="ED6" s="187" t="s">
        <v>292</v>
      </c>
      <c r="EE6" s="184" t="s">
        <v>286</v>
      </c>
      <c r="EF6" s="184" t="s">
        <v>287</v>
      </c>
      <c r="EG6" s="184" t="s">
        <v>288</v>
      </c>
      <c r="EH6" s="184" t="s">
        <v>289</v>
      </c>
      <c r="EI6" s="113"/>
      <c r="EJ6" s="114"/>
      <c r="EK6" s="114"/>
      <c r="EL6" s="114"/>
      <c r="EM6" s="114"/>
      <c r="EN6" s="189" t="s">
        <v>275</v>
      </c>
      <c r="EO6" s="184" t="s">
        <v>286</v>
      </c>
      <c r="EP6" s="184" t="s">
        <v>287</v>
      </c>
      <c r="EQ6" s="184" t="s">
        <v>288</v>
      </c>
      <c r="ER6" s="184" t="s">
        <v>289</v>
      </c>
      <c r="ES6" s="187" t="s">
        <v>276</v>
      </c>
      <c r="ET6" s="184" t="s">
        <v>286</v>
      </c>
      <c r="EU6" s="184" t="s">
        <v>287</v>
      </c>
      <c r="EV6" s="184" t="s">
        <v>288</v>
      </c>
      <c r="EW6" s="184" t="s">
        <v>289</v>
      </c>
      <c r="EX6" s="190" t="s">
        <v>56</v>
      </c>
      <c r="EY6" s="345"/>
      <c r="EZ6" s="190" t="s">
        <v>286</v>
      </c>
      <c r="FA6" s="190" t="s">
        <v>287</v>
      </c>
      <c r="FB6" s="190" t="s">
        <v>288</v>
      </c>
      <c r="FC6" s="190" t="s">
        <v>289</v>
      </c>
      <c r="FD6" s="115" t="s">
        <v>277</v>
      </c>
      <c r="FE6" s="115" t="s">
        <v>292</v>
      </c>
      <c r="FF6" s="115" t="s">
        <v>278</v>
      </c>
      <c r="FG6" s="115" t="s">
        <v>275</v>
      </c>
      <c r="FH6" s="115" t="s">
        <v>276</v>
      </c>
      <c r="FI6" s="116" t="s">
        <v>279</v>
      </c>
      <c r="FJ6" s="184" t="s">
        <v>286</v>
      </c>
      <c r="FK6" s="184" t="s">
        <v>287</v>
      </c>
      <c r="FL6" s="184" t="s">
        <v>288</v>
      </c>
      <c r="FM6" s="184" t="s">
        <v>289</v>
      </c>
      <c r="FN6" s="116" t="s">
        <v>280</v>
      </c>
      <c r="FO6" s="184" t="s">
        <v>286</v>
      </c>
      <c r="FP6" s="184" t="s">
        <v>287</v>
      </c>
      <c r="FQ6" s="184" t="s">
        <v>288</v>
      </c>
      <c r="FR6" s="184" t="s">
        <v>289</v>
      </c>
      <c r="FS6" s="116" t="s">
        <v>281</v>
      </c>
      <c r="FT6" s="18" t="s">
        <v>286</v>
      </c>
      <c r="FU6" s="18" t="s">
        <v>287</v>
      </c>
      <c r="FV6" s="18" t="s">
        <v>288</v>
      </c>
      <c r="FW6" s="18" t="s">
        <v>289</v>
      </c>
      <c r="FX6" s="116" t="s">
        <v>282</v>
      </c>
      <c r="FY6" s="18" t="s">
        <v>286</v>
      </c>
      <c r="FZ6" s="18" t="s">
        <v>287</v>
      </c>
      <c r="GA6" s="18" t="s">
        <v>288</v>
      </c>
      <c r="GB6" s="18" t="s">
        <v>289</v>
      </c>
      <c r="GC6" s="187" t="s">
        <v>293</v>
      </c>
      <c r="GD6" s="184" t="s">
        <v>286</v>
      </c>
      <c r="GE6" s="184" t="s">
        <v>287</v>
      </c>
      <c r="GF6" s="184" t="s">
        <v>288</v>
      </c>
      <c r="GG6" s="184" t="s">
        <v>289</v>
      </c>
      <c r="GH6" s="116" t="s">
        <v>294</v>
      </c>
      <c r="GI6" s="184" t="s">
        <v>286</v>
      </c>
      <c r="GJ6" s="184" t="s">
        <v>287</v>
      </c>
      <c r="GK6" s="184" t="s">
        <v>288</v>
      </c>
      <c r="GL6" s="184" t="s">
        <v>289</v>
      </c>
      <c r="GM6" s="184" t="s">
        <v>56</v>
      </c>
      <c r="GN6" s="184" t="s">
        <v>286</v>
      </c>
      <c r="GO6" s="184" t="s">
        <v>287</v>
      </c>
      <c r="GP6" s="184" t="s">
        <v>288</v>
      </c>
      <c r="GQ6" s="184" t="s">
        <v>289</v>
      </c>
      <c r="GR6" s="355"/>
      <c r="GS6" s="117" t="s">
        <v>295</v>
      </c>
      <c r="GT6" s="111" t="s">
        <v>286</v>
      </c>
      <c r="GU6" s="111" t="s">
        <v>287</v>
      </c>
      <c r="GV6" s="111" t="s">
        <v>288</v>
      </c>
      <c r="GW6" s="111" t="s">
        <v>289</v>
      </c>
      <c r="GX6" s="117" t="s">
        <v>296</v>
      </c>
      <c r="GY6" s="111" t="s">
        <v>286</v>
      </c>
      <c r="GZ6" s="111" t="s">
        <v>287</v>
      </c>
      <c r="HA6" s="111" t="s">
        <v>288</v>
      </c>
      <c r="HB6" s="111" t="s">
        <v>289</v>
      </c>
      <c r="HC6" s="117" t="s">
        <v>297</v>
      </c>
      <c r="HD6" s="111" t="s">
        <v>286</v>
      </c>
      <c r="HE6" s="111" t="s">
        <v>287</v>
      </c>
      <c r="HF6" s="111" t="s">
        <v>288</v>
      </c>
      <c r="HG6" s="111" t="s">
        <v>289</v>
      </c>
      <c r="HH6" s="117" t="s">
        <v>298</v>
      </c>
      <c r="HI6" s="111" t="s">
        <v>286</v>
      </c>
      <c r="HJ6" s="111" t="s">
        <v>287</v>
      </c>
      <c r="HK6" s="111" t="s">
        <v>288</v>
      </c>
      <c r="HL6" s="111" t="s">
        <v>289</v>
      </c>
      <c r="HM6" s="117" t="s">
        <v>299</v>
      </c>
      <c r="HN6" s="184" t="s">
        <v>286</v>
      </c>
      <c r="HO6" s="184" t="s">
        <v>287</v>
      </c>
      <c r="HP6" s="184" t="s">
        <v>288</v>
      </c>
      <c r="HQ6" s="184" t="s">
        <v>289</v>
      </c>
      <c r="HR6" s="117" t="s">
        <v>300</v>
      </c>
      <c r="HS6" s="184" t="s">
        <v>286</v>
      </c>
      <c r="HT6" s="184" t="s">
        <v>287</v>
      </c>
      <c r="HU6" s="184" t="s">
        <v>288</v>
      </c>
      <c r="HV6" s="184" t="s">
        <v>289</v>
      </c>
      <c r="HW6" s="117" t="s">
        <v>301</v>
      </c>
      <c r="HX6" s="111" t="s">
        <v>286</v>
      </c>
      <c r="HY6" s="111" t="s">
        <v>287</v>
      </c>
      <c r="HZ6" s="111" t="s">
        <v>288</v>
      </c>
      <c r="IA6" s="111" t="s">
        <v>289</v>
      </c>
      <c r="IB6" s="117" t="s">
        <v>302</v>
      </c>
      <c r="IC6" s="111" t="s">
        <v>286</v>
      </c>
      <c r="ID6" s="111" t="s">
        <v>287</v>
      </c>
      <c r="IE6" s="111" t="s">
        <v>288</v>
      </c>
      <c r="IF6" s="111" t="s">
        <v>289</v>
      </c>
      <c r="IG6" s="117" t="s">
        <v>303</v>
      </c>
      <c r="IH6" s="184" t="s">
        <v>286</v>
      </c>
      <c r="II6" s="184" t="s">
        <v>287</v>
      </c>
      <c r="IJ6" s="184" t="s">
        <v>288</v>
      </c>
      <c r="IK6" s="184" t="s">
        <v>289</v>
      </c>
      <c r="IL6" s="187" t="s">
        <v>304</v>
      </c>
      <c r="IM6" s="184" t="s">
        <v>286</v>
      </c>
      <c r="IN6" s="184" t="s">
        <v>287</v>
      </c>
      <c r="IO6" s="184" t="s">
        <v>288</v>
      </c>
      <c r="IP6" s="184" t="s">
        <v>289</v>
      </c>
      <c r="IQ6" s="187" t="s">
        <v>305</v>
      </c>
      <c r="IR6" s="111" t="s">
        <v>286</v>
      </c>
      <c r="IS6" s="111" t="s">
        <v>287</v>
      </c>
      <c r="IT6" s="111" t="s">
        <v>288</v>
      </c>
      <c r="IU6" s="111" t="s">
        <v>289</v>
      </c>
      <c r="IV6" s="187" t="s">
        <v>306</v>
      </c>
      <c r="IW6" s="111" t="s">
        <v>286</v>
      </c>
      <c r="IX6" s="111" t="s">
        <v>287</v>
      </c>
      <c r="IY6" s="111" t="s">
        <v>288</v>
      </c>
      <c r="IZ6" s="111" t="s">
        <v>289</v>
      </c>
      <c r="JA6" s="187" t="s">
        <v>307</v>
      </c>
      <c r="JB6" s="184" t="s">
        <v>286</v>
      </c>
      <c r="JC6" s="184" t="s">
        <v>287</v>
      </c>
      <c r="JD6" s="184" t="s">
        <v>288</v>
      </c>
      <c r="JE6" s="184" t="s">
        <v>289</v>
      </c>
      <c r="JF6" s="187" t="s">
        <v>308</v>
      </c>
      <c r="JG6" s="184" t="s">
        <v>286</v>
      </c>
      <c r="JH6" s="184" t="s">
        <v>287</v>
      </c>
      <c r="JI6" s="184" t="s">
        <v>288</v>
      </c>
      <c r="JJ6" s="184" t="s">
        <v>289</v>
      </c>
      <c r="JK6" s="187" t="s">
        <v>309</v>
      </c>
      <c r="JL6" s="111" t="s">
        <v>286</v>
      </c>
      <c r="JM6" s="111" t="s">
        <v>287</v>
      </c>
      <c r="JN6" s="111" t="s">
        <v>288</v>
      </c>
      <c r="JO6" s="111" t="s">
        <v>289</v>
      </c>
      <c r="JP6" s="117" t="s">
        <v>310</v>
      </c>
      <c r="JQ6" s="111" t="s">
        <v>286</v>
      </c>
      <c r="JR6" s="111" t="s">
        <v>287</v>
      </c>
      <c r="JS6" s="111" t="s">
        <v>288</v>
      </c>
      <c r="JT6" s="111" t="s">
        <v>289</v>
      </c>
      <c r="JU6" s="117" t="s">
        <v>311</v>
      </c>
      <c r="JV6" s="184" t="s">
        <v>286</v>
      </c>
      <c r="JW6" s="184" t="s">
        <v>287</v>
      </c>
      <c r="JX6" s="184" t="s">
        <v>288</v>
      </c>
      <c r="JY6" s="184" t="s">
        <v>289</v>
      </c>
      <c r="JZ6" s="117" t="s">
        <v>312</v>
      </c>
      <c r="KA6" s="184" t="s">
        <v>286</v>
      </c>
      <c r="KB6" s="184" t="s">
        <v>287</v>
      </c>
      <c r="KC6" s="184" t="s">
        <v>288</v>
      </c>
      <c r="KD6" s="184" t="s">
        <v>289</v>
      </c>
      <c r="KE6" s="117" t="s">
        <v>313</v>
      </c>
      <c r="KF6" s="111" t="s">
        <v>286</v>
      </c>
      <c r="KG6" s="111" t="s">
        <v>287</v>
      </c>
      <c r="KH6" s="111" t="s">
        <v>288</v>
      </c>
      <c r="KI6" s="111" t="s">
        <v>289</v>
      </c>
      <c r="KJ6" s="117" t="s">
        <v>314</v>
      </c>
      <c r="KK6" s="111" t="s">
        <v>286</v>
      </c>
      <c r="KL6" s="111" t="s">
        <v>287</v>
      </c>
      <c r="KM6" s="111" t="s">
        <v>288</v>
      </c>
      <c r="KN6" s="111" t="s">
        <v>289</v>
      </c>
      <c r="KO6" s="117" t="s">
        <v>315</v>
      </c>
      <c r="KP6" s="184" t="s">
        <v>286</v>
      </c>
      <c r="KQ6" s="184" t="s">
        <v>287</v>
      </c>
      <c r="KR6" s="184" t="s">
        <v>288</v>
      </c>
      <c r="KS6" s="184" t="s">
        <v>289</v>
      </c>
      <c r="KT6" s="187" t="s">
        <v>316</v>
      </c>
      <c r="KU6" s="184" t="s">
        <v>286</v>
      </c>
      <c r="KV6" s="184" t="s">
        <v>287</v>
      </c>
      <c r="KW6" s="184" t="s">
        <v>288</v>
      </c>
      <c r="KX6" s="184" t="s">
        <v>289</v>
      </c>
      <c r="KY6" s="187" t="s">
        <v>317</v>
      </c>
      <c r="KZ6" s="111" t="s">
        <v>286</v>
      </c>
      <c r="LA6" s="111" t="s">
        <v>287</v>
      </c>
      <c r="LB6" s="111" t="s">
        <v>288</v>
      </c>
      <c r="LC6" s="111" t="s">
        <v>289</v>
      </c>
      <c r="LD6" s="187" t="s">
        <v>318</v>
      </c>
      <c r="LE6" s="111" t="s">
        <v>286</v>
      </c>
      <c r="LF6" s="111" t="s">
        <v>287</v>
      </c>
      <c r="LG6" s="111" t="s">
        <v>288</v>
      </c>
      <c r="LH6" s="111" t="s">
        <v>289</v>
      </c>
      <c r="LI6" s="111" t="s">
        <v>286</v>
      </c>
      <c r="LJ6" s="111" t="s">
        <v>287</v>
      </c>
      <c r="LK6" s="111" t="s">
        <v>288</v>
      </c>
      <c r="LL6" s="111" t="s">
        <v>289</v>
      </c>
      <c r="LM6" s="118" t="s">
        <v>378</v>
      </c>
      <c r="LN6" s="118" t="s">
        <v>268</v>
      </c>
      <c r="LO6" s="190" t="s">
        <v>379</v>
      </c>
      <c r="LP6" s="191" t="s">
        <v>286</v>
      </c>
      <c r="LQ6" s="191" t="s">
        <v>287</v>
      </c>
      <c r="LR6" s="191" t="s">
        <v>288</v>
      </c>
      <c r="LS6" s="191" t="s">
        <v>289</v>
      </c>
      <c r="LT6" s="345"/>
      <c r="LU6" s="191" t="s">
        <v>286</v>
      </c>
      <c r="LV6" s="191" t="s">
        <v>287</v>
      </c>
      <c r="LW6" s="191" t="s">
        <v>288</v>
      </c>
      <c r="LX6" s="191" t="s">
        <v>289</v>
      </c>
      <c r="LY6" s="345"/>
      <c r="LZ6" s="345"/>
      <c r="MA6" s="191" t="s">
        <v>286</v>
      </c>
      <c r="MB6" s="191" t="s">
        <v>287</v>
      </c>
      <c r="MC6" s="191" t="s">
        <v>288</v>
      </c>
      <c r="MD6" s="191" t="s">
        <v>289</v>
      </c>
      <c r="ME6" s="355"/>
      <c r="MF6" s="295"/>
      <c r="MG6" s="364"/>
      <c r="MH6" s="364"/>
      <c r="MI6" s="365"/>
      <c r="MJ6" s="365"/>
      <c r="MK6" s="295"/>
      <c r="ML6" s="345"/>
      <c r="MM6" s="345"/>
      <c r="MN6" s="304"/>
      <c r="MO6" s="367"/>
      <c r="MP6" s="365"/>
      <c r="MQ6" s="368"/>
      <c r="MR6" s="369"/>
      <c r="MS6" s="363"/>
    </row>
    <row r="7" spans="1:359" s="69" customFormat="1">
      <c r="A7" s="202" t="s">
        <v>380</v>
      </c>
      <c r="B7" s="120"/>
      <c r="C7" s="120"/>
      <c r="D7" s="120"/>
      <c r="E7" s="120"/>
      <c r="F7" s="120"/>
      <c r="G7" s="121"/>
      <c r="H7" s="121">
        <v>42192</v>
      </c>
      <c r="I7" s="121">
        <v>42192</v>
      </c>
      <c r="J7" s="121">
        <v>42192</v>
      </c>
      <c r="K7" s="121"/>
      <c r="L7" s="121"/>
      <c r="M7" s="121"/>
      <c r="N7" s="121"/>
      <c r="O7" s="121"/>
      <c r="P7" s="121"/>
      <c r="Q7" s="121"/>
      <c r="R7" s="121"/>
      <c r="S7" s="121"/>
      <c r="T7" s="121"/>
      <c r="U7" s="121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  <c r="AH7" s="120"/>
      <c r="AI7" s="120"/>
      <c r="AJ7" s="120"/>
      <c r="AK7" s="120"/>
      <c r="AL7" s="120"/>
      <c r="AM7" s="120"/>
      <c r="AN7" s="120"/>
      <c r="AO7" s="120"/>
      <c r="AP7" s="120"/>
      <c r="AQ7" s="120"/>
      <c r="AR7" s="120"/>
      <c r="AS7" s="120"/>
      <c r="AT7" s="120"/>
      <c r="AU7" s="120"/>
      <c r="AV7" s="120"/>
      <c r="AW7" s="120"/>
      <c r="AX7" s="120"/>
      <c r="AY7" s="120"/>
      <c r="AZ7" s="120"/>
      <c r="BA7" s="120"/>
      <c r="BB7" s="120"/>
      <c r="BC7" s="120"/>
      <c r="BD7" s="120"/>
      <c r="BE7" s="120"/>
      <c r="BF7" s="120"/>
      <c r="BG7" s="120"/>
      <c r="BH7" s="120"/>
      <c r="BI7" s="120"/>
      <c r="BJ7" s="120"/>
      <c r="BK7" s="120"/>
      <c r="BL7" s="120"/>
      <c r="BM7" s="120"/>
      <c r="BN7" s="120"/>
      <c r="BO7" s="120"/>
      <c r="BP7" s="120"/>
      <c r="BQ7" s="120"/>
      <c r="BR7" s="120"/>
      <c r="BS7" s="120"/>
      <c r="BT7" s="120"/>
      <c r="BU7" s="120"/>
      <c r="BV7" s="120"/>
      <c r="BW7" s="120"/>
      <c r="BX7" s="120"/>
      <c r="BY7" s="122">
        <v>25428</v>
      </c>
      <c r="BZ7" s="122">
        <v>2157</v>
      </c>
      <c r="CA7" s="122">
        <v>23271</v>
      </c>
      <c r="CB7" s="122">
        <v>18062</v>
      </c>
      <c r="CC7" s="122">
        <v>5209</v>
      </c>
      <c r="CD7" s="123"/>
      <c r="CE7" s="123"/>
      <c r="CF7" s="123"/>
      <c r="CG7" s="123"/>
      <c r="CH7" s="123"/>
      <c r="CI7" s="122">
        <v>71332</v>
      </c>
      <c r="CJ7" s="122">
        <v>2157</v>
      </c>
      <c r="CK7" s="122">
        <v>69175</v>
      </c>
      <c r="CL7" s="122">
        <v>53929</v>
      </c>
      <c r="CM7" s="122">
        <v>15246</v>
      </c>
      <c r="CN7" s="121"/>
      <c r="CO7" s="121"/>
      <c r="CP7" s="121"/>
      <c r="CQ7" s="121"/>
      <c r="CR7" s="121"/>
      <c r="CS7" s="121"/>
      <c r="CT7" s="121"/>
      <c r="CU7" s="121"/>
      <c r="CV7" s="121"/>
      <c r="CW7" s="121"/>
      <c r="CX7" s="121"/>
      <c r="CY7" s="122">
        <v>35447</v>
      </c>
      <c r="CZ7" s="122">
        <v>2934</v>
      </c>
      <c r="DA7" s="122">
        <v>32513</v>
      </c>
      <c r="DB7" s="122">
        <v>24669</v>
      </c>
      <c r="DC7" s="122">
        <v>7844</v>
      </c>
      <c r="DD7" s="121"/>
      <c r="DE7" s="121"/>
      <c r="DF7" s="121"/>
      <c r="DG7" s="121"/>
      <c r="DH7" s="121"/>
      <c r="DI7" s="122">
        <v>99000</v>
      </c>
      <c r="DJ7" s="122">
        <v>2934</v>
      </c>
      <c r="DK7" s="122">
        <v>96066</v>
      </c>
      <c r="DL7" s="122">
        <v>73152</v>
      </c>
      <c r="DM7" s="122">
        <v>22914</v>
      </c>
      <c r="DN7" s="121"/>
      <c r="DO7" s="121"/>
      <c r="DP7" s="121"/>
      <c r="DQ7" s="121"/>
      <c r="DR7" s="121"/>
      <c r="DS7" s="121"/>
      <c r="DT7" s="121"/>
      <c r="DU7" s="121"/>
      <c r="DV7" s="121"/>
      <c r="DW7" s="121"/>
      <c r="DX7" s="121"/>
      <c r="DY7" s="122">
        <v>35934</v>
      </c>
      <c r="DZ7" s="122">
        <v>2855</v>
      </c>
      <c r="EA7" s="122">
        <v>33079</v>
      </c>
      <c r="EB7" s="122">
        <v>23890</v>
      </c>
      <c r="EC7" s="122">
        <v>9189</v>
      </c>
      <c r="ED7" s="121"/>
      <c r="EE7" s="121"/>
      <c r="EF7" s="121"/>
      <c r="EG7" s="121"/>
      <c r="EH7" s="121"/>
      <c r="EI7" s="121">
        <v>0</v>
      </c>
      <c r="EJ7" s="121"/>
      <c r="EK7" s="121"/>
      <c r="EL7" s="121"/>
      <c r="EM7" s="121"/>
      <c r="EN7" s="121"/>
      <c r="EO7" s="121"/>
      <c r="EP7" s="121"/>
      <c r="EQ7" s="121"/>
      <c r="ER7" s="121"/>
      <c r="ES7" s="121"/>
      <c r="ET7" s="121"/>
      <c r="EU7" s="121"/>
      <c r="EV7" s="121"/>
      <c r="EW7" s="121"/>
      <c r="EX7" s="121"/>
      <c r="EY7" s="121"/>
      <c r="EZ7" s="121"/>
      <c r="FA7" s="121"/>
      <c r="FB7" s="121"/>
      <c r="FC7" s="121"/>
      <c r="FD7" s="121"/>
      <c r="FE7" s="121"/>
      <c r="FF7" s="121"/>
      <c r="FG7" s="121"/>
      <c r="FH7" s="121"/>
      <c r="FI7" s="121"/>
      <c r="FJ7" s="121"/>
      <c r="FK7" s="121"/>
      <c r="FL7" s="121"/>
      <c r="FM7" s="121"/>
      <c r="FN7" s="121"/>
      <c r="FO7" s="121"/>
      <c r="FP7" s="121"/>
      <c r="FQ7" s="121"/>
      <c r="FR7" s="121"/>
      <c r="FS7" s="121"/>
      <c r="FT7" s="121"/>
      <c r="FU7" s="121"/>
      <c r="FV7" s="121"/>
      <c r="FW7" s="121"/>
      <c r="FX7" s="121"/>
      <c r="FY7" s="121"/>
      <c r="FZ7" s="121"/>
      <c r="GA7" s="121"/>
      <c r="GB7" s="121"/>
      <c r="GC7" s="121"/>
      <c r="GD7" s="121"/>
      <c r="GE7" s="121"/>
      <c r="GF7" s="121"/>
      <c r="GG7" s="121"/>
      <c r="GH7" s="121"/>
      <c r="GI7" s="121"/>
      <c r="GJ7" s="121"/>
      <c r="GK7" s="121"/>
      <c r="GL7" s="121"/>
      <c r="GM7" s="121"/>
      <c r="GN7" s="121"/>
      <c r="GO7" s="121"/>
      <c r="GP7" s="121"/>
      <c r="GQ7" s="121"/>
      <c r="GR7" s="121"/>
      <c r="GS7" s="121"/>
      <c r="GT7" s="121"/>
      <c r="GU7" s="121"/>
      <c r="GV7" s="121"/>
      <c r="GW7" s="121"/>
      <c r="GX7" s="121"/>
      <c r="GY7" s="121"/>
      <c r="GZ7" s="121"/>
      <c r="HA7" s="121"/>
      <c r="HB7" s="121"/>
      <c r="HC7" s="121"/>
      <c r="HD7" s="121"/>
      <c r="HE7" s="121"/>
      <c r="HF7" s="121"/>
      <c r="HG7" s="121"/>
      <c r="HH7" s="121"/>
      <c r="HI7" s="121"/>
      <c r="HJ7" s="121"/>
      <c r="HK7" s="121"/>
      <c r="HL7" s="121"/>
      <c r="HM7" s="121"/>
      <c r="HN7" s="121"/>
      <c r="HO7" s="121"/>
      <c r="HP7" s="121"/>
      <c r="HQ7" s="121"/>
      <c r="HR7" s="121"/>
      <c r="HS7" s="121"/>
      <c r="HT7" s="121"/>
      <c r="HU7" s="121"/>
      <c r="HV7" s="121"/>
      <c r="HW7" s="121"/>
      <c r="HX7" s="121"/>
      <c r="HY7" s="121"/>
      <c r="HZ7" s="121"/>
      <c r="IA7" s="121"/>
      <c r="IB7" s="121"/>
      <c r="IC7" s="121"/>
      <c r="ID7" s="121"/>
      <c r="IE7" s="121"/>
      <c r="IF7" s="121"/>
      <c r="IG7" s="121"/>
      <c r="IH7" s="121"/>
      <c r="II7" s="121"/>
      <c r="IJ7" s="121"/>
      <c r="IK7" s="121"/>
      <c r="IL7" s="121"/>
      <c r="IM7" s="121"/>
      <c r="IN7" s="121"/>
      <c r="IO7" s="121"/>
      <c r="IP7" s="121"/>
      <c r="IQ7" s="121"/>
      <c r="IR7" s="121"/>
      <c r="IS7" s="121"/>
      <c r="IT7" s="121"/>
      <c r="IU7" s="121"/>
      <c r="IV7" s="121"/>
      <c r="IW7" s="121"/>
      <c r="IX7" s="121"/>
      <c r="IY7" s="121"/>
      <c r="IZ7" s="121"/>
      <c r="JA7" s="121"/>
      <c r="JB7" s="121"/>
      <c r="JC7" s="121"/>
      <c r="JD7" s="121"/>
      <c r="JE7" s="121"/>
      <c r="JF7" s="121"/>
      <c r="JG7" s="121"/>
      <c r="JH7" s="121"/>
      <c r="JI7" s="121"/>
      <c r="JJ7" s="121"/>
      <c r="JK7" s="121"/>
      <c r="JL7" s="121"/>
      <c r="JM7" s="121"/>
      <c r="JN7" s="121"/>
      <c r="JO7" s="121"/>
      <c r="JP7" s="121"/>
      <c r="JQ7" s="121"/>
      <c r="JR7" s="121"/>
      <c r="JS7" s="121"/>
      <c r="JT7" s="121"/>
      <c r="JU7" s="121"/>
      <c r="JV7" s="121"/>
      <c r="JW7" s="121"/>
      <c r="JX7" s="121"/>
      <c r="JY7" s="121"/>
      <c r="JZ7" s="121"/>
      <c r="KA7" s="121"/>
      <c r="KB7" s="121"/>
      <c r="KC7" s="121"/>
      <c r="KD7" s="121"/>
      <c r="KE7" s="121"/>
      <c r="KF7" s="121"/>
      <c r="KG7" s="121"/>
      <c r="KH7" s="121"/>
      <c r="KI7" s="121"/>
      <c r="KJ7" s="121"/>
      <c r="KK7" s="121"/>
      <c r="KL7" s="121"/>
      <c r="KM7" s="121"/>
      <c r="KN7" s="121"/>
      <c r="KO7" s="121"/>
      <c r="KP7" s="121"/>
      <c r="KQ7" s="121"/>
      <c r="KR7" s="121"/>
      <c r="KS7" s="121"/>
      <c r="KT7" s="121"/>
      <c r="KU7" s="121"/>
      <c r="KV7" s="121"/>
      <c r="KW7" s="121"/>
      <c r="KX7" s="121"/>
      <c r="KY7" s="121"/>
      <c r="KZ7" s="121"/>
      <c r="LA7" s="121"/>
      <c r="LB7" s="121"/>
      <c r="LC7" s="121"/>
      <c r="LD7" s="121"/>
      <c r="LE7" s="121"/>
      <c r="LF7" s="121"/>
      <c r="LG7" s="121"/>
      <c r="LH7" s="121"/>
      <c r="LI7" s="121"/>
      <c r="LJ7" s="121"/>
      <c r="LK7" s="121"/>
      <c r="LL7" s="121"/>
      <c r="LM7" s="121"/>
      <c r="LN7" s="121"/>
      <c r="LO7" s="121"/>
      <c r="LP7" s="121"/>
      <c r="LQ7" s="121"/>
      <c r="LR7" s="121"/>
      <c r="LS7" s="121"/>
      <c r="LT7" s="121"/>
      <c r="LU7" s="121"/>
      <c r="LV7" s="121"/>
      <c r="LW7" s="121"/>
      <c r="LX7" s="121"/>
      <c r="LY7" s="121"/>
      <c r="LZ7" s="121"/>
      <c r="MA7" s="121"/>
      <c r="MB7" s="121"/>
      <c r="MC7" s="121"/>
      <c r="MD7" s="121"/>
      <c r="ME7" s="121"/>
      <c r="MF7" s="203"/>
      <c r="MG7" s="203"/>
      <c r="MH7" s="203"/>
      <c r="MI7" s="203"/>
      <c r="MJ7" s="203"/>
      <c r="MK7" s="203"/>
      <c r="ML7" s="203"/>
      <c r="MM7" s="203"/>
      <c r="MN7" s="203"/>
      <c r="MO7" s="203"/>
      <c r="MP7" s="203"/>
      <c r="MQ7" s="203"/>
      <c r="MR7" s="203"/>
    </row>
    <row r="8" spans="1:359" s="69" customFormat="1" ht="24">
      <c r="A8" s="11" t="s">
        <v>381</v>
      </c>
      <c r="B8" s="120"/>
      <c r="C8" s="120"/>
      <c r="D8" s="120"/>
      <c r="E8" s="120"/>
      <c r="F8" s="120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1"/>
      <c r="T8" s="121"/>
      <c r="U8" s="121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  <c r="AM8" s="120"/>
      <c r="AN8" s="120"/>
      <c r="AO8" s="120"/>
      <c r="AP8" s="120"/>
      <c r="AQ8" s="120"/>
      <c r="AR8" s="120"/>
      <c r="AS8" s="120"/>
      <c r="AT8" s="120"/>
      <c r="AU8" s="120"/>
      <c r="AV8" s="120"/>
      <c r="AW8" s="120"/>
      <c r="AX8" s="120"/>
      <c r="AY8" s="120"/>
      <c r="AZ8" s="120"/>
      <c r="BA8" s="120"/>
      <c r="BB8" s="120"/>
      <c r="BC8" s="120"/>
      <c r="BD8" s="120"/>
      <c r="BE8" s="120"/>
      <c r="BF8" s="120"/>
      <c r="BG8" s="120"/>
      <c r="BH8" s="120"/>
      <c r="BI8" s="120"/>
      <c r="BJ8" s="120"/>
      <c r="BK8" s="120"/>
      <c r="BL8" s="120"/>
      <c r="BM8" s="120"/>
      <c r="BN8" s="120"/>
      <c r="BO8" s="120"/>
      <c r="BP8" s="120"/>
      <c r="BQ8" s="120"/>
      <c r="BR8" s="120"/>
      <c r="BS8" s="120"/>
      <c r="BT8" s="120"/>
      <c r="BU8" s="120"/>
      <c r="BV8" s="120"/>
      <c r="BW8" s="120"/>
      <c r="BX8" s="120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/>
      <c r="CN8" s="121">
        <v>0</v>
      </c>
      <c r="CO8" s="121"/>
      <c r="CP8" s="121"/>
      <c r="CQ8" s="121"/>
      <c r="CR8" s="121"/>
      <c r="CS8" s="122">
        <v>197552</v>
      </c>
      <c r="CT8" s="122">
        <v>451</v>
      </c>
      <c r="CU8" s="122">
        <v>197101</v>
      </c>
      <c r="CV8" s="122">
        <v>197101</v>
      </c>
      <c r="CW8" s="122">
        <v>0</v>
      </c>
      <c r="CX8" s="121"/>
      <c r="CY8" s="125"/>
      <c r="CZ8" s="125"/>
      <c r="DA8" s="125"/>
      <c r="DB8" s="125"/>
      <c r="DC8" s="125"/>
      <c r="DD8" s="126"/>
      <c r="DE8" s="126"/>
      <c r="DF8" s="126"/>
      <c r="DG8" s="126"/>
      <c r="DH8" s="126"/>
      <c r="DI8" s="125"/>
      <c r="DJ8" s="125"/>
      <c r="DK8" s="125"/>
      <c r="DL8" s="125"/>
      <c r="DM8" s="125"/>
      <c r="DN8" s="122">
        <v>22244</v>
      </c>
      <c r="DO8" s="122">
        <v>2449</v>
      </c>
      <c r="DP8" s="122">
        <v>19795</v>
      </c>
      <c r="DQ8" s="122">
        <v>14150</v>
      </c>
      <c r="DR8" s="122">
        <v>5645</v>
      </c>
      <c r="DS8" s="122">
        <v>228176</v>
      </c>
      <c r="DT8" s="122">
        <v>752</v>
      </c>
      <c r="DU8" s="122">
        <v>227424</v>
      </c>
      <c r="DV8" s="122">
        <v>227424</v>
      </c>
      <c r="DW8" s="122">
        <v>0</v>
      </c>
      <c r="DX8" s="121"/>
      <c r="DY8" s="122"/>
      <c r="DZ8" s="122"/>
      <c r="EA8" s="122"/>
      <c r="EB8" s="122"/>
      <c r="EC8" s="122"/>
      <c r="ED8" s="123"/>
      <c r="EE8" s="123"/>
      <c r="EF8" s="123"/>
      <c r="EG8" s="123"/>
      <c r="EH8" s="123"/>
      <c r="EI8" s="121">
        <v>0</v>
      </c>
      <c r="EJ8" s="121"/>
      <c r="EK8" s="121"/>
      <c r="EL8" s="121"/>
      <c r="EM8" s="121"/>
      <c r="EN8" s="122">
        <v>22607</v>
      </c>
      <c r="EO8" s="122">
        <v>2769</v>
      </c>
      <c r="EP8" s="122">
        <v>19838</v>
      </c>
      <c r="EQ8" s="122">
        <v>14181</v>
      </c>
      <c r="ER8" s="122">
        <v>5657</v>
      </c>
      <c r="ES8" s="122">
        <v>273811</v>
      </c>
      <c r="ET8" s="122">
        <v>903</v>
      </c>
      <c r="EU8" s="122">
        <v>272908</v>
      </c>
      <c r="EV8" s="122">
        <v>272908</v>
      </c>
      <c r="EW8" s="122">
        <v>0</v>
      </c>
      <c r="EX8" s="121"/>
      <c r="EY8" s="121"/>
      <c r="EZ8" s="121"/>
      <c r="FA8" s="121"/>
      <c r="FB8" s="121"/>
      <c r="FC8" s="121"/>
      <c r="FD8" s="121"/>
      <c r="FE8" s="121"/>
      <c r="FF8" s="121"/>
      <c r="FG8" s="121"/>
      <c r="FH8" s="121"/>
      <c r="FI8" s="121"/>
      <c r="FJ8" s="121"/>
      <c r="FK8" s="121"/>
      <c r="FL8" s="121"/>
      <c r="FM8" s="121"/>
      <c r="FN8" s="121"/>
      <c r="FO8" s="121"/>
      <c r="FP8" s="121"/>
      <c r="FQ8" s="121"/>
      <c r="FR8" s="121"/>
      <c r="FS8" s="121"/>
      <c r="FT8" s="121"/>
      <c r="FU8" s="121"/>
      <c r="FV8" s="121"/>
      <c r="FW8" s="121"/>
      <c r="FX8" s="121"/>
      <c r="FY8" s="121"/>
      <c r="FZ8" s="121"/>
      <c r="GA8" s="121"/>
      <c r="GB8" s="121"/>
      <c r="GC8" s="121"/>
      <c r="GD8" s="121"/>
      <c r="GE8" s="121"/>
      <c r="GF8" s="121"/>
      <c r="GG8" s="121"/>
      <c r="GH8" s="121"/>
      <c r="GI8" s="121"/>
      <c r="GJ8" s="121"/>
      <c r="GK8" s="121"/>
      <c r="GL8" s="121"/>
      <c r="GM8" s="121"/>
      <c r="GN8" s="121"/>
      <c r="GO8" s="121"/>
      <c r="GP8" s="121"/>
      <c r="GQ8" s="121"/>
      <c r="GR8" s="121"/>
      <c r="GS8" s="121"/>
      <c r="GT8" s="121"/>
      <c r="GU8" s="121"/>
      <c r="GV8" s="121"/>
      <c r="GW8" s="121"/>
      <c r="GX8" s="121"/>
      <c r="GY8" s="121"/>
      <c r="GZ8" s="121"/>
      <c r="HA8" s="121"/>
      <c r="HB8" s="121"/>
      <c r="HC8" s="121"/>
      <c r="HD8" s="121"/>
      <c r="HE8" s="121"/>
      <c r="HF8" s="121"/>
      <c r="HG8" s="121"/>
      <c r="HH8" s="121"/>
      <c r="HI8" s="121"/>
      <c r="HJ8" s="121"/>
      <c r="HK8" s="121"/>
      <c r="HL8" s="121"/>
      <c r="HM8" s="121"/>
      <c r="HN8" s="121"/>
      <c r="HO8" s="121"/>
      <c r="HP8" s="121"/>
      <c r="HQ8" s="121"/>
      <c r="HR8" s="121"/>
      <c r="HS8" s="121"/>
      <c r="HT8" s="121"/>
      <c r="HU8" s="121"/>
      <c r="HV8" s="121"/>
      <c r="HW8" s="121"/>
      <c r="HX8" s="121"/>
      <c r="HY8" s="121"/>
      <c r="HZ8" s="121"/>
      <c r="IA8" s="121"/>
      <c r="IB8" s="121"/>
      <c r="IC8" s="121"/>
      <c r="ID8" s="121"/>
      <c r="IE8" s="121"/>
      <c r="IF8" s="121"/>
      <c r="IG8" s="121"/>
      <c r="IH8" s="121"/>
      <c r="II8" s="121"/>
      <c r="IJ8" s="121"/>
      <c r="IK8" s="121"/>
      <c r="IL8" s="121"/>
      <c r="IM8" s="121"/>
      <c r="IN8" s="121"/>
      <c r="IO8" s="121"/>
      <c r="IP8" s="121"/>
      <c r="IQ8" s="121"/>
      <c r="IR8" s="121"/>
      <c r="IS8" s="121"/>
      <c r="IT8" s="121"/>
      <c r="IU8" s="121"/>
      <c r="IV8" s="121"/>
      <c r="IW8" s="121"/>
      <c r="IX8" s="121"/>
      <c r="IY8" s="121"/>
      <c r="IZ8" s="121"/>
      <c r="JA8" s="121"/>
      <c r="JB8" s="121"/>
      <c r="JC8" s="121"/>
      <c r="JD8" s="121"/>
      <c r="JE8" s="121"/>
      <c r="JF8" s="121"/>
      <c r="JG8" s="121"/>
      <c r="JH8" s="121"/>
      <c r="JI8" s="121"/>
      <c r="JJ8" s="121"/>
      <c r="JK8" s="121"/>
      <c r="JL8" s="121"/>
      <c r="JM8" s="121"/>
      <c r="JN8" s="121"/>
      <c r="JO8" s="121"/>
      <c r="JP8" s="121"/>
      <c r="JQ8" s="121"/>
      <c r="JR8" s="121"/>
      <c r="JS8" s="121"/>
      <c r="JT8" s="121"/>
      <c r="JU8" s="121"/>
      <c r="JV8" s="121"/>
      <c r="JW8" s="121"/>
      <c r="JX8" s="121"/>
      <c r="JY8" s="121"/>
      <c r="JZ8" s="121"/>
      <c r="KA8" s="121"/>
      <c r="KB8" s="121"/>
      <c r="KC8" s="121"/>
      <c r="KD8" s="121"/>
      <c r="KE8" s="121"/>
      <c r="KF8" s="121"/>
      <c r="KG8" s="121"/>
      <c r="KH8" s="121"/>
      <c r="KI8" s="121"/>
      <c r="KJ8" s="121"/>
      <c r="KK8" s="121"/>
      <c r="KL8" s="121"/>
      <c r="KM8" s="121"/>
      <c r="KN8" s="121"/>
      <c r="KO8" s="121"/>
      <c r="KP8" s="121"/>
      <c r="KQ8" s="121"/>
      <c r="KR8" s="121"/>
      <c r="KS8" s="121"/>
      <c r="KT8" s="121"/>
      <c r="KU8" s="121"/>
      <c r="KV8" s="121"/>
      <c r="KW8" s="121"/>
      <c r="KX8" s="121"/>
      <c r="KY8" s="121"/>
      <c r="KZ8" s="121"/>
      <c r="LA8" s="121"/>
      <c r="LB8" s="121"/>
      <c r="LC8" s="121"/>
      <c r="LD8" s="121"/>
      <c r="LE8" s="121"/>
      <c r="LF8" s="121"/>
      <c r="LG8" s="121"/>
      <c r="LH8" s="121"/>
      <c r="LI8" s="121"/>
      <c r="LJ8" s="121"/>
      <c r="LK8" s="121"/>
      <c r="LL8" s="121"/>
      <c r="LM8" s="121"/>
      <c r="LN8" s="121"/>
      <c r="LO8" s="121"/>
      <c r="LP8" s="121"/>
      <c r="LQ8" s="121"/>
      <c r="LR8" s="121"/>
      <c r="LS8" s="121"/>
      <c r="LT8" s="121"/>
      <c r="LU8" s="121"/>
      <c r="LV8" s="121"/>
      <c r="LW8" s="121"/>
      <c r="LX8" s="121"/>
      <c r="LY8" s="121"/>
      <c r="LZ8" s="121"/>
      <c r="MA8" s="121"/>
      <c r="MB8" s="121"/>
      <c r="MC8" s="121"/>
      <c r="MD8" s="121"/>
      <c r="ME8" s="121"/>
      <c r="MF8" s="203"/>
      <c r="MG8" s="203"/>
      <c r="MH8" s="203"/>
      <c r="MI8" s="203"/>
      <c r="MJ8" s="203"/>
      <c r="MK8" s="203"/>
      <c r="ML8" s="203"/>
      <c r="MM8" s="203"/>
      <c r="MN8" s="203"/>
      <c r="MO8" s="203"/>
      <c r="MP8" s="203"/>
      <c r="MQ8" s="203"/>
      <c r="MR8" s="203"/>
    </row>
    <row r="9" spans="1:359" s="69" customFormat="1" ht="24" customHeight="1">
      <c r="A9" s="11" t="s">
        <v>382</v>
      </c>
      <c r="B9" s="120"/>
      <c r="C9" s="120"/>
      <c r="D9" s="120"/>
      <c r="E9" s="120"/>
      <c r="F9" s="120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1"/>
      <c r="T9" s="121"/>
      <c r="U9" s="121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0"/>
      <c r="AM9" s="120"/>
      <c r="AN9" s="120"/>
      <c r="AO9" s="120"/>
      <c r="AP9" s="120"/>
      <c r="AQ9" s="120"/>
      <c r="AR9" s="120"/>
      <c r="AS9" s="120"/>
      <c r="AT9" s="120"/>
      <c r="AU9" s="120"/>
      <c r="AV9" s="120"/>
      <c r="AW9" s="120"/>
      <c r="AX9" s="120"/>
      <c r="AY9" s="120"/>
      <c r="AZ9" s="120"/>
      <c r="BA9" s="120"/>
      <c r="BB9" s="120"/>
      <c r="BC9" s="120"/>
      <c r="BD9" s="120"/>
      <c r="BE9" s="120"/>
      <c r="BF9" s="120"/>
      <c r="BG9" s="120"/>
      <c r="BH9" s="120"/>
      <c r="BI9" s="120"/>
      <c r="BJ9" s="120"/>
      <c r="BK9" s="120"/>
      <c r="BL9" s="120"/>
      <c r="BM9" s="120"/>
      <c r="BN9" s="120"/>
      <c r="BO9" s="120"/>
      <c r="BP9" s="120"/>
      <c r="BQ9" s="120"/>
      <c r="BR9" s="120"/>
      <c r="BS9" s="120"/>
      <c r="BT9" s="120"/>
      <c r="BU9" s="120"/>
      <c r="BV9" s="120"/>
      <c r="BW9" s="120"/>
      <c r="BX9" s="120"/>
      <c r="BY9" s="121"/>
      <c r="BZ9" s="121"/>
      <c r="CA9" s="121"/>
      <c r="CB9" s="121"/>
      <c r="CC9" s="121"/>
      <c r="CD9" s="121"/>
      <c r="CE9" s="121"/>
      <c r="CF9" s="121"/>
      <c r="CG9" s="121"/>
      <c r="CH9" s="121"/>
      <c r="CI9" s="121"/>
      <c r="CJ9" s="121"/>
      <c r="CK9" s="121"/>
      <c r="CL9" s="121"/>
      <c r="CM9" s="121"/>
      <c r="CN9" s="121"/>
      <c r="CO9" s="121"/>
      <c r="CP9" s="121"/>
      <c r="CQ9" s="121"/>
      <c r="CR9" s="121"/>
      <c r="CS9" s="121"/>
      <c r="CT9" s="121"/>
      <c r="CU9" s="121"/>
      <c r="CV9" s="121"/>
      <c r="CW9" s="121"/>
      <c r="CX9" s="121"/>
      <c r="CY9" s="127"/>
      <c r="CZ9" s="127"/>
      <c r="DA9" s="127"/>
      <c r="DB9" s="127"/>
      <c r="DC9" s="127"/>
      <c r="DD9" s="121"/>
      <c r="DE9" s="121"/>
      <c r="DF9" s="121"/>
      <c r="DG9" s="121"/>
      <c r="DH9" s="121"/>
      <c r="DI9" s="127">
        <f>DI7-DI8</f>
        <v>99000</v>
      </c>
      <c r="DJ9" s="127">
        <f t="shared" ref="DJ9:DM9" si="0">DJ7-DJ8</f>
        <v>2934</v>
      </c>
      <c r="DK9" s="127">
        <f t="shared" si="0"/>
        <v>96066</v>
      </c>
      <c r="DL9" s="127">
        <f t="shared" si="0"/>
        <v>73152</v>
      </c>
      <c r="DM9" s="127">
        <f t="shared" si="0"/>
        <v>22914</v>
      </c>
      <c r="DN9" s="121"/>
      <c r="DO9" s="121"/>
      <c r="DP9" s="121"/>
      <c r="DQ9" s="121"/>
      <c r="DR9" s="121"/>
      <c r="DS9" s="121"/>
      <c r="DT9" s="121"/>
      <c r="DU9" s="121"/>
      <c r="DV9" s="121"/>
      <c r="DW9" s="121"/>
      <c r="DX9" s="121"/>
      <c r="DY9" s="127"/>
      <c r="DZ9" s="127"/>
      <c r="EA9" s="127"/>
      <c r="EB9" s="127"/>
      <c r="EC9" s="127"/>
      <c r="ED9" s="121"/>
      <c r="EE9" s="121"/>
      <c r="EF9" s="121"/>
      <c r="EG9" s="121"/>
      <c r="EH9" s="121"/>
      <c r="EI9" s="127">
        <f>EI7-EI8</f>
        <v>0</v>
      </c>
      <c r="EJ9" s="127"/>
      <c r="EK9" s="127"/>
      <c r="EL9" s="127"/>
      <c r="EM9" s="127"/>
      <c r="EN9" s="121"/>
      <c r="EO9" s="121"/>
      <c r="EP9" s="121"/>
      <c r="EQ9" s="121"/>
      <c r="ER9" s="121"/>
      <c r="ES9" s="121"/>
      <c r="ET9" s="121"/>
      <c r="EU9" s="121"/>
      <c r="EV9" s="121"/>
      <c r="EW9" s="121"/>
      <c r="EX9" s="121"/>
      <c r="EY9" s="121"/>
      <c r="EZ9" s="121"/>
      <c r="FA9" s="121"/>
      <c r="FB9" s="121"/>
      <c r="FC9" s="121"/>
      <c r="FD9" s="121"/>
      <c r="FE9" s="121"/>
      <c r="FF9" s="121"/>
      <c r="FG9" s="121"/>
      <c r="FH9" s="121"/>
      <c r="FI9" s="121">
        <v>1519</v>
      </c>
      <c r="FJ9" s="121">
        <v>30</v>
      </c>
      <c r="FK9" s="121">
        <v>1489</v>
      </c>
      <c r="FL9" s="121">
        <v>1489</v>
      </c>
      <c r="FM9" s="121">
        <v>0</v>
      </c>
      <c r="FN9" s="121">
        <v>1519</v>
      </c>
      <c r="FO9" s="121">
        <v>30</v>
      </c>
      <c r="FP9" s="121">
        <v>1489</v>
      </c>
      <c r="FQ9" s="121">
        <v>1489</v>
      </c>
      <c r="FR9" s="121">
        <v>0</v>
      </c>
      <c r="FS9" s="121">
        <v>1519</v>
      </c>
      <c r="FT9" s="121">
        <v>30</v>
      </c>
      <c r="FU9" s="121">
        <v>1489</v>
      </c>
      <c r="FV9" s="121">
        <v>1489</v>
      </c>
      <c r="FW9" s="121">
        <v>0</v>
      </c>
      <c r="FX9" s="121">
        <v>1519</v>
      </c>
      <c r="FY9" s="121">
        <v>30</v>
      </c>
      <c r="FZ9" s="121">
        <v>1489</v>
      </c>
      <c r="GA9" s="121">
        <v>1489</v>
      </c>
      <c r="GB9" s="121">
        <v>0</v>
      </c>
      <c r="GC9" s="121">
        <v>1519</v>
      </c>
      <c r="GD9" s="121">
        <v>30</v>
      </c>
      <c r="GE9" s="121">
        <v>1489</v>
      </c>
      <c r="GF9" s="121">
        <v>1489</v>
      </c>
      <c r="GG9" s="121">
        <v>0</v>
      </c>
      <c r="GH9" s="121">
        <v>1302</v>
      </c>
      <c r="GI9" s="121">
        <v>26</v>
      </c>
      <c r="GJ9" s="121">
        <v>1276</v>
      </c>
      <c r="GK9" s="121">
        <v>1276</v>
      </c>
      <c r="GL9" s="121">
        <v>0</v>
      </c>
      <c r="GM9" s="121"/>
      <c r="GN9" s="121"/>
      <c r="GO9" s="121"/>
      <c r="GP9" s="121"/>
      <c r="GQ9" s="121"/>
      <c r="GR9" s="121"/>
      <c r="GS9" s="121">
        <v>197206</v>
      </c>
      <c r="GT9" s="121">
        <v>39442</v>
      </c>
      <c r="GU9" s="121">
        <v>157764</v>
      </c>
      <c r="GV9" s="121">
        <v>122454</v>
      </c>
      <c r="GW9" s="121">
        <v>35310</v>
      </c>
      <c r="GX9" s="121">
        <v>264532</v>
      </c>
      <c r="GY9" s="121">
        <v>44104</v>
      </c>
      <c r="GZ9" s="121">
        <v>220428</v>
      </c>
      <c r="HA9" s="121">
        <v>167250</v>
      </c>
      <c r="HB9" s="121">
        <v>53178</v>
      </c>
      <c r="HC9" s="121">
        <v>267902</v>
      </c>
      <c r="HD9" s="121">
        <v>43628</v>
      </c>
      <c r="HE9" s="121">
        <v>224274</v>
      </c>
      <c r="HF9" s="121">
        <v>161976</v>
      </c>
      <c r="HG9" s="121">
        <v>62298</v>
      </c>
      <c r="HH9" s="121">
        <v>53151</v>
      </c>
      <c r="HI9" s="121">
        <v>26857</v>
      </c>
      <c r="HJ9" s="121">
        <v>26294</v>
      </c>
      <c r="HK9" s="121">
        <v>20409</v>
      </c>
      <c r="HL9" s="121">
        <v>5885</v>
      </c>
      <c r="HM9" s="121">
        <v>64372</v>
      </c>
      <c r="HN9" s="121">
        <v>27634</v>
      </c>
      <c r="HO9" s="121">
        <v>36738</v>
      </c>
      <c r="HP9" s="121">
        <v>27875</v>
      </c>
      <c r="HQ9" s="121">
        <v>8863</v>
      </c>
      <c r="HR9" s="121">
        <v>64935</v>
      </c>
      <c r="HS9" s="121">
        <v>27556</v>
      </c>
      <c r="HT9" s="121">
        <v>37379</v>
      </c>
      <c r="HU9" s="121">
        <v>26996</v>
      </c>
      <c r="HV9" s="121">
        <v>10383</v>
      </c>
      <c r="HW9" s="121">
        <v>30551</v>
      </c>
      <c r="HX9" s="121">
        <v>4257</v>
      </c>
      <c r="HY9" s="121">
        <v>26294</v>
      </c>
      <c r="HZ9" s="121">
        <v>20409</v>
      </c>
      <c r="IA9" s="121">
        <v>5885</v>
      </c>
      <c r="IB9" s="121">
        <v>41772</v>
      </c>
      <c r="IC9" s="121">
        <v>5034</v>
      </c>
      <c r="ID9" s="121">
        <v>36738</v>
      </c>
      <c r="IE9" s="121">
        <v>27875</v>
      </c>
      <c r="IF9" s="121">
        <v>8863</v>
      </c>
      <c r="IG9" s="121">
        <v>42335</v>
      </c>
      <c r="IH9" s="121">
        <v>4956</v>
      </c>
      <c r="II9" s="121">
        <v>37379</v>
      </c>
      <c r="IJ9" s="121">
        <v>26996</v>
      </c>
      <c r="IK9" s="121">
        <v>10383</v>
      </c>
      <c r="IL9" s="121">
        <v>35151</v>
      </c>
      <c r="IM9" s="121">
        <v>8857</v>
      </c>
      <c r="IN9" s="121">
        <v>26294</v>
      </c>
      <c r="IO9" s="121">
        <v>20409</v>
      </c>
      <c r="IP9" s="121">
        <v>5885</v>
      </c>
      <c r="IQ9" s="121">
        <v>46372</v>
      </c>
      <c r="IR9" s="121">
        <v>9634</v>
      </c>
      <c r="IS9" s="121">
        <v>36738</v>
      </c>
      <c r="IT9" s="121">
        <v>27875</v>
      </c>
      <c r="IU9" s="121">
        <v>8863</v>
      </c>
      <c r="IV9" s="121">
        <v>46935</v>
      </c>
      <c r="IW9" s="121">
        <v>9556</v>
      </c>
      <c r="IX9" s="121">
        <v>37379</v>
      </c>
      <c r="IY9" s="121">
        <v>26996</v>
      </c>
      <c r="IZ9" s="121">
        <v>10383</v>
      </c>
      <c r="JA9" s="121">
        <v>186206</v>
      </c>
      <c r="JB9" s="121">
        <v>28442</v>
      </c>
      <c r="JC9" s="121">
        <v>157764</v>
      </c>
      <c r="JD9" s="121">
        <v>122454</v>
      </c>
      <c r="JE9" s="121">
        <v>35310</v>
      </c>
      <c r="JF9" s="121">
        <v>253532</v>
      </c>
      <c r="JG9" s="121">
        <v>33104</v>
      </c>
      <c r="JH9" s="121">
        <v>220428</v>
      </c>
      <c r="JI9" s="121">
        <v>167250</v>
      </c>
      <c r="JJ9" s="121">
        <v>53178</v>
      </c>
      <c r="JK9" s="121">
        <v>256902</v>
      </c>
      <c r="JL9" s="121">
        <v>32628</v>
      </c>
      <c r="JM9" s="121">
        <v>224274</v>
      </c>
      <c r="JN9" s="121">
        <v>161976</v>
      </c>
      <c r="JO9" s="121">
        <v>62298</v>
      </c>
      <c r="JP9" s="121">
        <v>32851</v>
      </c>
      <c r="JQ9" s="121">
        <v>6557</v>
      </c>
      <c r="JR9" s="121">
        <v>26294</v>
      </c>
      <c r="JS9" s="121">
        <v>20409</v>
      </c>
      <c r="JT9" s="121">
        <v>5885</v>
      </c>
      <c r="JU9" s="121">
        <v>44072</v>
      </c>
      <c r="JV9" s="121">
        <v>7334</v>
      </c>
      <c r="JW9" s="121">
        <v>36738</v>
      </c>
      <c r="JX9" s="121">
        <v>27875</v>
      </c>
      <c r="JY9" s="121">
        <v>8863</v>
      </c>
      <c r="JZ9" s="121">
        <v>44635</v>
      </c>
      <c r="KA9" s="121">
        <v>7256</v>
      </c>
      <c r="KB9" s="121">
        <v>37379</v>
      </c>
      <c r="KC9" s="121">
        <v>26996</v>
      </c>
      <c r="KD9" s="121">
        <v>10383</v>
      </c>
      <c r="KE9" s="121">
        <v>178206</v>
      </c>
      <c r="KF9" s="121">
        <v>20442</v>
      </c>
      <c r="KG9" s="121">
        <v>157764</v>
      </c>
      <c r="KH9" s="121">
        <v>122454</v>
      </c>
      <c r="KI9" s="121">
        <v>35310</v>
      </c>
      <c r="KJ9" s="121">
        <v>245532</v>
      </c>
      <c r="KK9" s="121">
        <v>25104</v>
      </c>
      <c r="KL9" s="121">
        <v>220428</v>
      </c>
      <c r="KM9" s="121">
        <v>167250</v>
      </c>
      <c r="KN9" s="121">
        <v>53178</v>
      </c>
      <c r="KO9" s="121">
        <v>248902</v>
      </c>
      <c r="KP9" s="121">
        <v>24628</v>
      </c>
      <c r="KQ9" s="121">
        <v>224274</v>
      </c>
      <c r="KR9" s="121">
        <v>161976</v>
      </c>
      <c r="KS9" s="121">
        <v>62298</v>
      </c>
      <c r="KT9" s="121">
        <v>170706</v>
      </c>
      <c r="KU9" s="121">
        <v>12942</v>
      </c>
      <c r="KV9" s="121">
        <v>157764</v>
      </c>
      <c r="KW9" s="121">
        <v>122454</v>
      </c>
      <c r="KX9" s="121">
        <v>35310</v>
      </c>
      <c r="KY9" s="121">
        <v>238032</v>
      </c>
      <c r="KZ9" s="121">
        <v>17604</v>
      </c>
      <c r="LA9" s="121">
        <v>220428</v>
      </c>
      <c r="LB9" s="121">
        <v>167250</v>
      </c>
      <c r="LC9" s="121">
        <v>53178</v>
      </c>
      <c r="LD9" s="121">
        <v>241402</v>
      </c>
      <c r="LE9" s="121">
        <v>17128</v>
      </c>
      <c r="LF9" s="121">
        <v>224274</v>
      </c>
      <c r="LG9" s="121">
        <v>161976</v>
      </c>
      <c r="LH9" s="121">
        <v>62298</v>
      </c>
      <c r="LI9" s="121"/>
      <c r="LJ9" s="121"/>
      <c r="LK9" s="121"/>
      <c r="LL9" s="121"/>
      <c r="LM9" s="121"/>
      <c r="LN9" s="121"/>
      <c r="LO9" s="121"/>
      <c r="LP9" s="121"/>
      <c r="LQ9" s="121"/>
      <c r="LR9" s="121"/>
      <c r="LS9" s="121"/>
      <c r="LT9" s="121"/>
      <c r="LU9" s="121"/>
      <c r="LV9" s="121"/>
      <c r="LW9" s="121"/>
      <c r="LX9" s="121"/>
      <c r="LY9" s="121"/>
      <c r="LZ9" s="121"/>
      <c r="MA9" s="121"/>
      <c r="MB9" s="121"/>
      <c r="MC9" s="121"/>
      <c r="MD9" s="121"/>
      <c r="ME9" s="121"/>
      <c r="MF9" s="203"/>
      <c r="MG9" s="203"/>
      <c r="MH9" s="203"/>
      <c r="MI9" s="203"/>
      <c r="MJ9" s="203"/>
      <c r="MK9" s="203"/>
      <c r="ML9" s="203"/>
      <c r="MM9" s="203"/>
      <c r="MN9" s="203"/>
      <c r="MO9" s="203"/>
      <c r="MP9" s="204"/>
      <c r="MQ9" s="203"/>
      <c r="MR9" s="203"/>
    </row>
    <row r="10" spans="1:359">
      <c r="A10" s="128" t="s">
        <v>383</v>
      </c>
      <c r="B10" s="129"/>
      <c r="C10" s="129"/>
      <c r="D10" s="129"/>
      <c r="E10" s="129"/>
      <c r="F10" s="130">
        <f>SUM(B10:E10)</f>
        <v>0</v>
      </c>
      <c r="G10" s="131"/>
      <c r="H10" s="131"/>
      <c r="I10" s="131"/>
      <c r="J10" s="131"/>
      <c r="K10" s="130">
        <f>SUM(G10:J10)</f>
        <v>0</v>
      </c>
      <c r="L10" s="132">
        <f>K10/1000</f>
        <v>0</v>
      </c>
      <c r="M10" s="205"/>
      <c r="N10" s="205"/>
      <c r="O10" s="132"/>
      <c r="P10" s="177"/>
      <c r="Q10" s="177"/>
      <c r="R10" s="132">
        <f>P10+Q10</f>
        <v>0</v>
      </c>
      <c r="S10" s="178">
        <f>L10-P10</f>
        <v>0</v>
      </c>
      <c r="T10" s="178">
        <f>N10-Q10</f>
        <v>0</v>
      </c>
      <c r="U10" s="178">
        <f>S10+T10</f>
        <v>0</v>
      </c>
      <c r="V10" s="133">
        <v>231</v>
      </c>
      <c r="W10" s="129"/>
      <c r="X10" s="134">
        <v>0</v>
      </c>
      <c r="Y10" s="129"/>
      <c r="Z10" s="133">
        <v>1</v>
      </c>
      <c r="AA10" s="130">
        <f t="shared" ref="AA10:AA40" si="1">SUM(V10:Z10)</f>
        <v>232</v>
      </c>
      <c r="AB10" s="133">
        <v>284</v>
      </c>
      <c r="AC10" s="129"/>
      <c r="AD10" s="134">
        <v>12</v>
      </c>
      <c r="AE10" s="129"/>
      <c r="AF10" s="133">
        <v>1</v>
      </c>
      <c r="AG10" s="130">
        <f t="shared" ref="AG10:AG40" si="2">SUM(AB10:AF10)</f>
        <v>297</v>
      </c>
      <c r="AH10" s="133">
        <v>92</v>
      </c>
      <c r="AI10" s="129"/>
      <c r="AJ10" s="129"/>
      <c r="AK10" s="129"/>
      <c r="AL10" s="133">
        <v>0</v>
      </c>
      <c r="AM10" s="130">
        <f>SUM(AH10:AL10)</f>
        <v>92</v>
      </c>
      <c r="AN10" s="127">
        <f>AA10+AG10+AM10</f>
        <v>621</v>
      </c>
      <c r="AO10" s="206">
        <v>0</v>
      </c>
      <c r="AP10" s="206">
        <v>120</v>
      </c>
      <c r="AQ10" s="206">
        <v>50</v>
      </c>
      <c r="AR10" s="206">
        <v>75</v>
      </c>
      <c r="AS10" s="206">
        <v>80</v>
      </c>
      <c r="AT10" s="206">
        <v>40</v>
      </c>
      <c r="AU10" s="206">
        <f>AO10+AP10+AQ10+AR10+AS10+AT10</f>
        <v>365</v>
      </c>
      <c r="AV10" s="135"/>
      <c r="AW10" s="136">
        <v>0</v>
      </c>
      <c r="AX10" s="137"/>
      <c r="AY10" s="138">
        <v>0</v>
      </c>
      <c r="AZ10" s="138"/>
      <c r="BA10" s="135"/>
      <c r="BB10" s="139"/>
      <c r="BC10" s="138"/>
      <c r="BD10" s="140"/>
      <c r="BE10" s="140"/>
      <c r="BF10" s="129"/>
      <c r="BG10" s="129"/>
      <c r="BH10" s="138">
        <v>1</v>
      </c>
      <c r="BI10" s="138"/>
      <c r="BJ10" s="140"/>
      <c r="BK10" s="138"/>
      <c r="BL10" s="138"/>
      <c r="BM10" s="140"/>
      <c r="BN10" s="138"/>
      <c r="BO10" s="129"/>
      <c r="BP10" s="129"/>
      <c r="BQ10" s="138"/>
      <c r="BR10" s="138"/>
      <c r="BS10" s="141"/>
      <c r="BT10" s="141">
        <f>AV10+AY10+BB10+BE10+BH10+BK10+BN10+BQ10</f>
        <v>1</v>
      </c>
      <c r="BU10" s="141">
        <f t="shared" ref="BU10:BV25" si="3">AW10+AZ10+BC10+BF10+BI10+BL10+BO10+BR10</f>
        <v>0</v>
      </c>
      <c r="BV10" s="141">
        <f t="shared" si="3"/>
        <v>0</v>
      </c>
      <c r="BW10" s="141">
        <f>SUM(AV10:BS10)</f>
        <v>1</v>
      </c>
      <c r="BX10" s="141">
        <f>AN10+BW10</f>
        <v>622</v>
      </c>
      <c r="BY10" s="142">
        <f>$V10*BY$7</f>
        <v>5873868</v>
      </c>
      <c r="BZ10" s="143">
        <f t="shared" ref="BZ10:CC25" si="4">$V10*BZ$7</f>
        <v>498267</v>
      </c>
      <c r="CA10" s="143">
        <f t="shared" si="4"/>
        <v>5375601</v>
      </c>
      <c r="CB10" s="143">
        <f t="shared" si="4"/>
        <v>4172322</v>
      </c>
      <c r="CC10" s="143">
        <f t="shared" si="4"/>
        <v>1203279</v>
      </c>
      <c r="CD10" s="142">
        <f>$W10*CD$7</f>
        <v>0</v>
      </c>
      <c r="CE10" s="143">
        <f t="shared" ref="CE10:CH40" si="5">$W10*CE$7</f>
        <v>0</v>
      </c>
      <c r="CF10" s="143">
        <f t="shared" si="5"/>
        <v>0</v>
      </c>
      <c r="CG10" s="143">
        <f t="shared" si="5"/>
        <v>0</v>
      </c>
      <c r="CH10" s="143">
        <f t="shared" si="5"/>
        <v>0</v>
      </c>
      <c r="CI10" s="142">
        <f>$X10*CI$7</f>
        <v>0</v>
      </c>
      <c r="CJ10" s="143">
        <f t="shared" ref="CJ10:CM40" si="6">$X10*CJ$7</f>
        <v>0</v>
      </c>
      <c r="CK10" s="143">
        <f t="shared" si="6"/>
        <v>0</v>
      </c>
      <c r="CL10" s="143">
        <f t="shared" si="6"/>
        <v>0</v>
      </c>
      <c r="CM10" s="143">
        <f t="shared" si="6"/>
        <v>0</v>
      </c>
      <c r="CN10" s="143"/>
      <c r="CO10" s="143"/>
      <c r="CP10" s="143"/>
      <c r="CQ10" s="143"/>
      <c r="CR10" s="143"/>
      <c r="CS10" s="142">
        <f>$Z10*CS$8</f>
        <v>197552</v>
      </c>
      <c r="CT10" s="143">
        <f t="shared" ref="CT10:CW40" si="7">$Z10*CT$8</f>
        <v>451</v>
      </c>
      <c r="CU10" s="143">
        <f t="shared" si="7"/>
        <v>197101</v>
      </c>
      <c r="CV10" s="143">
        <f t="shared" si="7"/>
        <v>197101</v>
      </c>
      <c r="CW10" s="143">
        <f t="shared" si="7"/>
        <v>0</v>
      </c>
      <c r="CX10" s="144">
        <f>BY10+CD10+CI10+CN10+CS10</f>
        <v>6071420</v>
      </c>
      <c r="CY10" s="142">
        <f>$AB10*CY$7</f>
        <v>10066948</v>
      </c>
      <c r="CZ10" s="143">
        <f>$AB10*CZ$7</f>
        <v>833256</v>
      </c>
      <c r="DA10" s="143">
        <f>$AB10*DA$7</f>
        <v>9233692</v>
      </c>
      <c r="DB10" s="143">
        <f>$AB10*DB$7</f>
        <v>7005996</v>
      </c>
      <c r="DC10" s="143">
        <f>$AB10*DC$7</f>
        <v>2227696</v>
      </c>
      <c r="DD10" s="142">
        <f>$AC10*DD$8</f>
        <v>0</v>
      </c>
      <c r="DE10" s="143">
        <f t="shared" ref="DE10:DH40" si="8">$AC10*DE$8</f>
        <v>0</v>
      </c>
      <c r="DF10" s="143">
        <f t="shared" si="8"/>
        <v>0</v>
      </c>
      <c r="DG10" s="143">
        <f t="shared" si="8"/>
        <v>0</v>
      </c>
      <c r="DH10" s="143">
        <f t="shared" si="8"/>
        <v>0</v>
      </c>
      <c r="DI10" s="142">
        <f>$AD10*DI$7</f>
        <v>1188000</v>
      </c>
      <c r="DJ10" s="143">
        <f>$AD10*DJ$7</f>
        <v>35208</v>
      </c>
      <c r="DK10" s="143">
        <f>$AD10*DK$7</f>
        <v>1152792</v>
      </c>
      <c r="DL10" s="143">
        <f>$AD10*DL$7</f>
        <v>877824</v>
      </c>
      <c r="DM10" s="143">
        <f>$AD10*DM$7</f>
        <v>274968</v>
      </c>
      <c r="DN10" s="142">
        <f>$AE10*DN$8</f>
        <v>0</v>
      </c>
      <c r="DO10" s="143">
        <f t="shared" ref="DO10:DR40" si="9">$AE10*DO$8</f>
        <v>0</v>
      </c>
      <c r="DP10" s="143">
        <f t="shared" si="9"/>
        <v>0</v>
      </c>
      <c r="DQ10" s="143">
        <f t="shared" si="9"/>
        <v>0</v>
      </c>
      <c r="DR10" s="143">
        <f t="shared" si="9"/>
        <v>0</v>
      </c>
      <c r="DS10" s="142">
        <f>$AF10*DS$8</f>
        <v>228176</v>
      </c>
      <c r="DT10" s="143">
        <f t="shared" ref="DT10:DW40" si="10">$AF10*DT$8</f>
        <v>752</v>
      </c>
      <c r="DU10" s="143">
        <f t="shared" si="10"/>
        <v>227424</v>
      </c>
      <c r="DV10" s="143">
        <f t="shared" si="10"/>
        <v>227424</v>
      </c>
      <c r="DW10" s="143">
        <f t="shared" si="10"/>
        <v>0</v>
      </c>
      <c r="DX10" s="144">
        <f>CY10+DD10+DI10+DN10+DS10</f>
        <v>11483124</v>
      </c>
      <c r="DY10" s="142">
        <f>$AH10*DY$7</f>
        <v>3305928</v>
      </c>
      <c r="DZ10" s="143">
        <f>$AH10*DZ$7</f>
        <v>262660</v>
      </c>
      <c r="EA10" s="143">
        <f>$AH10*EA$7</f>
        <v>3043268</v>
      </c>
      <c r="EB10" s="143">
        <f>$AH10*EB$7</f>
        <v>2197880</v>
      </c>
      <c r="EC10" s="143">
        <f>$AH10*EC$7</f>
        <v>845388</v>
      </c>
      <c r="ED10" s="142">
        <f>$AI10*ED$8</f>
        <v>0</v>
      </c>
      <c r="EE10" s="143">
        <f t="shared" ref="EE10:EH40" si="11">$AI10*EE$8</f>
        <v>0</v>
      </c>
      <c r="EF10" s="143">
        <f t="shared" si="11"/>
        <v>0</v>
      </c>
      <c r="EG10" s="143">
        <f t="shared" si="11"/>
        <v>0</v>
      </c>
      <c r="EH10" s="143">
        <f t="shared" si="11"/>
        <v>0</v>
      </c>
      <c r="EI10" s="143"/>
      <c r="EJ10" s="143"/>
      <c r="EK10" s="143"/>
      <c r="EL10" s="143"/>
      <c r="EM10" s="143"/>
      <c r="EN10" s="142">
        <f>$AK10*EN$8</f>
        <v>0</v>
      </c>
      <c r="EO10" s="143">
        <f t="shared" ref="EO10:ER40" si="12">$AK10*EO$8</f>
        <v>0</v>
      </c>
      <c r="EP10" s="143">
        <f t="shared" si="12"/>
        <v>0</v>
      </c>
      <c r="EQ10" s="143">
        <f t="shared" si="12"/>
        <v>0</v>
      </c>
      <c r="ER10" s="143">
        <f t="shared" si="12"/>
        <v>0</v>
      </c>
      <c r="ES10" s="142">
        <f>$AL10*ES$8</f>
        <v>0</v>
      </c>
      <c r="ET10" s="143">
        <f t="shared" ref="ET10:EW40" si="13">$AL10*ET$8</f>
        <v>0</v>
      </c>
      <c r="EU10" s="143">
        <f t="shared" si="13"/>
        <v>0</v>
      </c>
      <c r="EV10" s="143">
        <f t="shared" si="13"/>
        <v>0</v>
      </c>
      <c r="EW10" s="143">
        <f t="shared" si="13"/>
        <v>0</v>
      </c>
      <c r="EX10" s="144">
        <f>DY10+ED10+EI10+EN10+ES10</f>
        <v>3305928</v>
      </c>
      <c r="EY10" s="144">
        <f>CX10+DX10+EX10</f>
        <v>20860472</v>
      </c>
      <c r="EZ10" s="145">
        <f>BZ10+CE10+CJ10+CO10+CT10+CZ10+DE10+DJ10+DO10+DT10+DZ10+EE10+EJ10+EO10+ET10</f>
        <v>1630594</v>
      </c>
      <c r="FA10" s="145">
        <f t="shared" ref="FA10:FC40" si="14">CA10+CF10+CK10+CP10+CU10+DA10+DF10+DK10+DP10+DU10+EA10+EF10+EK10+EP10+EU10</f>
        <v>19229878</v>
      </c>
      <c r="FB10" s="145">
        <f t="shared" si="14"/>
        <v>14678547</v>
      </c>
      <c r="FC10" s="145">
        <f t="shared" si="14"/>
        <v>4551331</v>
      </c>
      <c r="FD10" s="146">
        <f>BY10+CY10+DY10</f>
        <v>19246744</v>
      </c>
      <c r="FE10" s="146">
        <f>CD10+DD10+ED10</f>
        <v>0</v>
      </c>
      <c r="FF10" s="146">
        <f>CI10+DI10+EI10</f>
        <v>1188000</v>
      </c>
      <c r="FG10" s="146">
        <f>CN10+DN10+EN10</f>
        <v>0</v>
      </c>
      <c r="FH10" s="146">
        <f>CS10+DS10+ES10</f>
        <v>425728</v>
      </c>
      <c r="FI10" s="142">
        <f>$AO10*FI$9</f>
        <v>0</v>
      </c>
      <c r="FJ10" s="143">
        <f>$AO10*FJ$9</f>
        <v>0</v>
      </c>
      <c r="FK10" s="143">
        <f>$AO10*FK$9</f>
        <v>0</v>
      </c>
      <c r="FL10" s="143">
        <f>$AO10*FL$9</f>
        <v>0</v>
      </c>
      <c r="FM10" s="143">
        <f>$AO10*FM$9</f>
        <v>0</v>
      </c>
      <c r="FN10" s="142">
        <f>$AP10*FN$9</f>
        <v>182280</v>
      </c>
      <c r="FO10" s="142">
        <f>$AP10*FO$9</f>
        <v>3600</v>
      </c>
      <c r="FP10" s="142">
        <f>$AP10*FP$9</f>
        <v>178680</v>
      </c>
      <c r="FQ10" s="142">
        <f t="shared" ref="FQ10:FR25" si="15">$AP10*FQ$9</f>
        <v>178680</v>
      </c>
      <c r="FR10" s="142">
        <f t="shared" si="15"/>
        <v>0</v>
      </c>
      <c r="FS10" s="147">
        <f>$AQ10*FS$9</f>
        <v>75950</v>
      </c>
      <c r="FT10" s="147">
        <f t="shared" ref="FT10:FW25" si="16">$AQ10*FT$9</f>
        <v>1500</v>
      </c>
      <c r="FU10" s="147">
        <f t="shared" si="16"/>
        <v>74450</v>
      </c>
      <c r="FV10" s="147">
        <f t="shared" si="16"/>
        <v>74450</v>
      </c>
      <c r="FW10" s="147">
        <f t="shared" si="16"/>
        <v>0</v>
      </c>
      <c r="FX10" s="147">
        <f>$AR10*FX$9</f>
        <v>113925</v>
      </c>
      <c r="FY10" s="147">
        <f t="shared" ref="FY10:GB25" si="17">$AR10*FY$9</f>
        <v>2250</v>
      </c>
      <c r="FZ10" s="147">
        <f t="shared" si="17"/>
        <v>111675</v>
      </c>
      <c r="GA10" s="147">
        <f t="shared" si="17"/>
        <v>111675</v>
      </c>
      <c r="GB10" s="147">
        <f t="shared" si="17"/>
        <v>0</v>
      </c>
      <c r="GC10" s="142">
        <f>$AS10*GC$9</f>
        <v>121520</v>
      </c>
      <c r="GD10" s="142">
        <f t="shared" ref="GD10:GG25" si="18">$AS10*GD$9</f>
        <v>2400</v>
      </c>
      <c r="GE10" s="142">
        <f t="shared" si="18"/>
        <v>119120</v>
      </c>
      <c r="GF10" s="142">
        <f t="shared" si="18"/>
        <v>119120</v>
      </c>
      <c r="GG10" s="142">
        <f t="shared" si="18"/>
        <v>0</v>
      </c>
      <c r="GH10" s="142">
        <f>$AT10*GH$9</f>
        <v>52080</v>
      </c>
      <c r="GI10" s="142">
        <f t="shared" ref="GI10:GL25" si="19">$AT10*GI$9</f>
        <v>1040</v>
      </c>
      <c r="GJ10" s="142">
        <f t="shared" si="19"/>
        <v>51040</v>
      </c>
      <c r="GK10" s="142">
        <f t="shared" si="19"/>
        <v>51040</v>
      </c>
      <c r="GL10" s="142">
        <f t="shared" si="19"/>
        <v>0</v>
      </c>
      <c r="GM10" s="142">
        <f>FI10+FN10+FS10+FX10+GC10+GH10</f>
        <v>545755</v>
      </c>
      <c r="GN10" s="142">
        <f t="shared" ref="GN10:GQ25" si="20">FJ10+FO10+FT10+FY10+GD10+GI10</f>
        <v>10790</v>
      </c>
      <c r="GO10" s="142">
        <f t="shared" si="20"/>
        <v>534965</v>
      </c>
      <c r="GP10" s="142">
        <f t="shared" si="20"/>
        <v>534965</v>
      </c>
      <c r="GQ10" s="142">
        <f t="shared" si="20"/>
        <v>0</v>
      </c>
      <c r="GR10" s="207">
        <f>GM10/1000</f>
        <v>545.79999999999995</v>
      </c>
      <c r="GS10" s="147">
        <f>$AV10*GS$9</f>
        <v>0</v>
      </c>
      <c r="GT10" s="147">
        <f t="shared" ref="GT10:GW25" si="21">$AV10*GT$9</f>
        <v>0</v>
      </c>
      <c r="GU10" s="147">
        <f t="shared" si="21"/>
        <v>0</v>
      </c>
      <c r="GV10" s="147">
        <f t="shared" si="21"/>
        <v>0</v>
      </c>
      <c r="GW10" s="147">
        <f t="shared" si="21"/>
        <v>0</v>
      </c>
      <c r="GX10" s="147">
        <f>$AW10*GX$9</f>
        <v>0</v>
      </c>
      <c r="GY10" s="147">
        <f t="shared" ref="GY10:HB25" si="22">$AW10*GY$9</f>
        <v>0</v>
      </c>
      <c r="GZ10" s="147">
        <f>$AW10*GZ$9</f>
        <v>0</v>
      </c>
      <c r="HA10" s="147">
        <f t="shared" si="22"/>
        <v>0</v>
      </c>
      <c r="HB10" s="147">
        <f>$AW10*HB$9</f>
        <v>0</v>
      </c>
      <c r="HC10" s="147">
        <f>$AX10*HC$9</f>
        <v>0</v>
      </c>
      <c r="HD10" s="147">
        <f t="shared" ref="HD10:HG25" si="23">$AX10*HD$9</f>
        <v>0</v>
      </c>
      <c r="HE10" s="147">
        <f t="shared" si="23"/>
        <v>0</v>
      </c>
      <c r="HF10" s="147">
        <f t="shared" si="23"/>
        <v>0</v>
      </c>
      <c r="HG10" s="147">
        <f t="shared" si="23"/>
        <v>0</v>
      </c>
      <c r="HH10" s="147">
        <f>$AY10*HH$9</f>
        <v>0</v>
      </c>
      <c r="HI10" s="147">
        <f t="shared" ref="HI10:HL25" si="24">$AY10*HI$9</f>
        <v>0</v>
      </c>
      <c r="HJ10" s="147">
        <f t="shared" si="24"/>
        <v>0</v>
      </c>
      <c r="HK10" s="147">
        <f t="shared" si="24"/>
        <v>0</v>
      </c>
      <c r="HL10" s="147">
        <f t="shared" si="24"/>
        <v>0</v>
      </c>
      <c r="HM10" s="142">
        <f>$AZ10*HM$9</f>
        <v>0</v>
      </c>
      <c r="HN10" s="142">
        <f t="shared" ref="HN10:HQ25" si="25">$AZ10*HN$9</f>
        <v>0</v>
      </c>
      <c r="HO10" s="142">
        <f>$AZ10*HO$9</f>
        <v>0</v>
      </c>
      <c r="HP10" s="142">
        <f t="shared" si="25"/>
        <v>0</v>
      </c>
      <c r="HQ10" s="142">
        <f t="shared" si="25"/>
        <v>0</v>
      </c>
      <c r="HR10" s="142">
        <f>$BA10*HR$9</f>
        <v>0</v>
      </c>
      <c r="HS10" s="142">
        <f t="shared" ref="HS10:HV25" si="26">$BA10*HS$9</f>
        <v>0</v>
      </c>
      <c r="HT10" s="142">
        <f t="shared" si="26"/>
        <v>0</v>
      </c>
      <c r="HU10" s="142">
        <f t="shared" si="26"/>
        <v>0</v>
      </c>
      <c r="HV10" s="142">
        <f>$BA10*HV$9</f>
        <v>0</v>
      </c>
      <c r="HW10" s="147">
        <f>$BB10*HW$9</f>
        <v>0</v>
      </c>
      <c r="HX10" s="147">
        <f t="shared" ref="HX10:IA25" si="27">$BB10*HX$9</f>
        <v>0</v>
      </c>
      <c r="HY10" s="147">
        <f t="shared" si="27"/>
        <v>0</v>
      </c>
      <c r="HZ10" s="147">
        <f t="shared" si="27"/>
        <v>0</v>
      </c>
      <c r="IA10" s="147">
        <f t="shared" si="27"/>
        <v>0</v>
      </c>
      <c r="IB10" s="147">
        <f>$BC10*IB$9</f>
        <v>0</v>
      </c>
      <c r="IC10" s="147">
        <f t="shared" ref="IC10:IF25" si="28">$BC10*IC$9</f>
        <v>0</v>
      </c>
      <c r="ID10" s="147">
        <f t="shared" si="28"/>
        <v>0</v>
      </c>
      <c r="IE10" s="147">
        <f t="shared" si="28"/>
        <v>0</v>
      </c>
      <c r="IF10" s="147">
        <f t="shared" si="28"/>
        <v>0</v>
      </c>
      <c r="IG10" s="142">
        <f>$BD10*IG$9</f>
        <v>0</v>
      </c>
      <c r="IH10" s="142">
        <f t="shared" ref="IH10:IK25" si="29">$BD10*IH$9</f>
        <v>0</v>
      </c>
      <c r="II10" s="142">
        <f t="shared" si="29"/>
        <v>0</v>
      </c>
      <c r="IJ10" s="142">
        <f t="shared" si="29"/>
        <v>0</v>
      </c>
      <c r="IK10" s="142">
        <f t="shared" si="29"/>
        <v>0</v>
      </c>
      <c r="IL10" s="142">
        <f>$BE10*IL$9</f>
        <v>0</v>
      </c>
      <c r="IM10" s="142">
        <f t="shared" ref="IM10:IP25" si="30">$BE10*IM$9</f>
        <v>0</v>
      </c>
      <c r="IN10" s="142">
        <f t="shared" si="30"/>
        <v>0</v>
      </c>
      <c r="IO10" s="142">
        <f t="shared" si="30"/>
        <v>0</v>
      </c>
      <c r="IP10" s="142">
        <f t="shared" si="30"/>
        <v>0</v>
      </c>
      <c r="IQ10" s="147">
        <f>$BF10*IQ$9</f>
        <v>0</v>
      </c>
      <c r="IR10" s="147">
        <f t="shared" ref="IR10:IU25" si="31">$BF10*IR$9</f>
        <v>0</v>
      </c>
      <c r="IS10" s="147">
        <f t="shared" si="31"/>
        <v>0</v>
      </c>
      <c r="IT10" s="147">
        <f t="shared" si="31"/>
        <v>0</v>
      </c>
      <c r="IU10" s="147">
        <f t="shared" si="31"/>
        <v>0</v>
      </c>
      <c r="IV10" s="147">
        <f>$BG10*IV$9</f>
        <v>0</v>
      </c>
      <c r="IW10" s="147">
        <f t="shared" ref="IW10:IZ25" si="32">$BG10*IW$9</f>
        <v>0</v>
      </c>
      <c r="IX10" s="147">
        <f t="shared" si="32"/>
        <v>0</v>
      </c>
      <c r="IY10" s="147">
        <f t="shared" si="32"/>
        <v>0</v>
      </c>
      <c r="IZ10" s="147">
        <f t="shared" si="32"/>
        <v>0</v>
      </c>
      <c r="JA10" s="142">
        <f>$BH10*JA$9</f>
        <v>186206</v>
      </c>
      <c r="JB10" s="142">
        <f t="shared" ref="JB10:JE25" si="33">$BH10*JB$9</f>
        <v>28442</v>
      </c>
      <c r="JC10" s="142">
        <f t="shared" si="33"/>
        <v>157764</v>
      </c>
      <c r="JD10" s="142">
        <f t="shared" si="33"/>
        <v>122454</v>
      </c>
      <c r="JE10" s="142">
        <f t="shared" si="33"/>
        <v>35310</v>
      </c>
      <c r="JF10" s="142">
        <f>$BI10*JF$9</f>
        <v>0</v>
      </c>
      <c r="JG10" s="142">
        <f t="shared" ref="JG10:JJ25" si="34">$BI10*JG$9</f>
        <v>0</v>
      </c>
      <c r="JH10" s="142">
        <f t="shared" si="34"/>
        <v>0</v>
      </c>
      <c r="JI10" s="142">
        <f t="shared" si="34"/>
        <v>0</v>
      </c>
      <c r="JJ10" s="142">
        <f t="shared" si="34"/>
        <v>0</v>
      </c>
      <c r="JK10" s="147">
        <f>$BJ10*JK$9</f>
        <v>0</v>
      </c>
      <c r="JL10" s="147">
        <f t="shared" ref="JL10:JO25" si="35">$BJ10*JL$9</f>
        <v>0</v>
      </c>
      <c r="JM10" s="147">
        <f t="shared" si="35"/>
        <v>0</v>
      </c>
      <c r="JN10" s="147">
        <f t="shared" si="35"/>
        <v>0</v>
      </c>
      <c r="JO10" s="147">
        <f t="shared" si="35"/>
        <v>0</v>
      </c>
      <c r="JP10" s="147">
        <f>$BK10*JP$9</f>
        <v>0</v>
      </c>
      <c r="JQ10" s="147">
        <f t="shared" ref="JQ10:JT25" si="36">$BK10*JQ$9</f>
        <v>0</v>
      </c>
      <c r="JR10" s="147">
        <f t="shared" si="36"/>
        <v>0</v>
      </c>
      <c r="JS10" s="147">
        <f t="shared" si="36"/>
        <v>0</v>
      </c>
      <c r="JT10" s="147">
        <f t="shared" si="36"/>
        <v>0</v>
      </c>
      <c r="JU10" s="142">
        <f>$BL10*JU$9</f>
        <v>0</v>
      </c>
      <c r="JV10" s="142">
        <f t="shared" ref="JV10:JY25" si="37">$BL10*JV$9</f>
        <v>0</v>
      </c>
      <c r="JW10" s="142">
        <f t="shared" si="37"/>
        <v>0</v>
      </c>
      <c r="JX10" s="142">
        <f t="shared" si="37"/>
        <v>0</v>
      </c>
      <c r="JY10" s="142">
        <f t="shared" si="37"/>
        <v>0</v>
      </c>
      <c r="JZ10" s="142">
        <f>$BM10*JZ$9</f>
        <v>0</v>
      </c>
      <c r="KA10" s="142">
        <f t="shared" ref="KA10:KD25" si="38">$BM10*KA$9</f>
        <v>0</v>
      </c>
      <c r="KB10" s="142">
        <f t="shared" si="38"/>
        <v>0</v>
      </c>
      <c r="KC10" s="142">
        <f t="shared" si="38"/>
        <v>0</v>
      </c>
      <c r="KD10" s="142">
        <f t="shared" si="38"/>
        <v>0</v>
      </c>
      <c r="KE10" s="147">
        <f>$BN10*KE$9</f>
        <v>0</v>
      </c>
      <c r="KF10" s="147">
        <f t="shared" ref="KF10:KI25" si="39">$BN10*KF$9</f>
        <v>0</v>
      </c>
      <c r="KG10" s="147">
        <f t="shared" si="39"/>
        <v>0</v>
      </c>
      <c r="KH10" s="147">
        <f t="shared" si="39"/>
        <v>0</v>
      </c>
      <c r="KI10" s="147">
        <f t="shared" si="39"/>
        <v>0</v>
      </c>
      <c r="KJ10" s="147">
        <f>$BO10*KJ$9</f>
        <v>0</v>
      </c>
      <c r="KK10" s="147">
        <f t="shared" ref="KK10:KN25" si="40">$BO10*KK$9</f>
        <v>0</v>
      </c>
      <c r="KL10" s="147">
        <f t="shared" si="40"/>
        <v>0</v>
      </c>
      <c r="KM10" s="147">
        <f t="shared" si="40"/>
        <v>0</v>
      </c>
      <c r="KN10" s="147">
        <f t="shared" si="40"/>
        <v>0</v>
      </c>
      <c r="KO10" s="142">
        <f>$BP10*KO$9</f>
        <v>0</v>
      </c>
      <c r="KP10" s="142">
        <f t="shared" ref="KP10:KS25" si="41">$BP10*KP$9</f>
        <v>0</v>
      </c>
      <c r="KQ10" s="142">
        <f t="shared" si="41"/>
        <v>0</v>
      </c>
      <c r="KR10" s="142">
        <f t="shared" si="41"/>
        <v>0</v>
      </c>
      <c r="KS10" s="142">
        <f t="shared" si="41"/>
        <v>0</v>
      </c>
      <c r="KT10" s="142">
        <f>$BQ10*KT$9</f>
        <v>0</v>
      </c>
      <c r="KU10" s="142">
        <f t="shared" ref="KU10:KX25" si="42">$BQ10*KU$9</f>
        <v>0</v>
      </c>
      <c r="KV10" s="142">
        <f t="shared" si="42"/>
        <v>0</v>
      </c>
      <c r="KW10" s="142">
        <f t="shared" si="42"/>
        <v>0</v>
      </c>
      <c r="KX10" s="142">
        <f t="shared" si="42"/>
        <v>0</v>
      </c>
      <c r="KY10" s="147">
        <f>$BR10*KY$9</f>
        <v>0</v>
      </c>
      <c r="KZ10" s="147">
        <f t="shared" ref="KZ10:LC25" si="43">$BR10*KZ$9</f>
        <v>0</v>
      </c>
      <c r="LA10" s="147">
        <f t="shared" si="43"/>
        <v>0</v>
      </c>
      <c r="LB10" s="147">
        <f t="shared" si="43"/>
        <v>0</v>
      </c>
      <c r="LC10" s="147">
        <f t="shared" si="43"/>
        <v>0</v>
      </c>
      <c r="LD10" s="147">
        <f>$BS10*LD$9</f>
        <v>0</v>
      </c>
      <c r="LE10" s="147">
        <f t="shared" ref="LE10:LH25" si="44">$BS10*LE$9</f>
        <v>0</v>
      </c>
      <c r="LF10" s="147">
        <f t="shared" si="44"/>
        <v>0</v>
      </c>
      <c r="LG10" s="147">
        <f t="shared" si="44"/>
        <v>0</v>
      </c>
      <c r="LH10" s="147">
        <f t="shared" si="44"/>
        <v>0</v>
      </c>
      <c r="LI10" s="147">
        <f>GT10+GY10+HD10+HI10+HN10+HS10+HX10+IC10+IH10+IM10+IR10+IW10+JB10+JG10+JL10+JQ10+JV10+KA10+KF10+KK10+KP10+KU10+KZ10+LE10</f>
        <v>28442</v>
      </c>
      <c r="LJ10" s="147">
        <f t="shared" ref="LJ10:LL25" si="45">GU10+GZ10+HE10+HJ10+HO10+HT10+HY10+ID10+II10+IN10+IS10+IX10+JC10+JH10+JM10+JR10+JW10+KB10+KG10+KL10+KQ10+KV10+LA10+LF10</f>
        <v>157764</v>
      </c>
      <c r="LK10" s="147">
        <f t="shared" si="45"/>
        <v>122454</v>
      </c>
      <c r="LL10" s="147">
        <f t="shared" si="45"/>
        <v>35310</v>
      </c>
      <c r="LM10" s="147">
        <f>FI10+FN10+FS10+FX10+GC10+GH10</f>
        <v>545755</v>
      </c>
      <c r="LN10" s="147">
        <f>GS10+GX10+HC10+HH10+HM10+HR10+HW10+IB10+IG10+IL10+IQ10+IV10+JA10+JF10+JK10+JP10+JU10+JZ10+KE10+KJ10+KO10+KT10+KY10+LD10</f>
        <v>186206</v>
      </c>
      <c r="LO10" s="144">
        <f>FI10+FN10+FS10+FX10+GC10+GH10+GS10+GX10+HC10+HH10+HM10+HR10+HW10+IB10+IG10+IL10+IQ10+IV10+JA10+JF10+JK10+JP10+JU10+JZ10+KE10+KJ10+KO10+KT10+KY10+LD10</f>
        <v>731961</v>
      </c>
      <c r="LP10" s="144">
        <f>FJ10+FO10+FT10+FY10+GD10+GI10+GT10+GY10+HD10+HI10+HN10+HS10+HX10+IC10+IH10+IM10+IR10+IW10+JB10+JG10+JL10+JQ10+JV10+KA10+KF10+KK10+KP10+KU10+KZ10+LE10</f>
        <v>39232</v>
      </c>
      <c r="LQ10" s="144">
        <f>FK10+FP10+FU10+FZ10+GE10+GJ10+GU10+GZ10+HE10+HJ10+HO10+HT10+HY10+ID10+II10+IN10+IS10+IX10+JC10+JH10+JM10+JR10+JW10+KB10+KG10+KL10+KQ10+KV10+LA10+LF10</f>
        <v>692729</v>
      </c>
      <c r="LR10" s="144">
        <f>FL10+FQ10+FV10+GA10+GF10+GK10+GV10+HA10+HF10+HK10+HP10+HU10+HZ10+IE10+IJ10+IO10+IT10+IY10+JD10+JI10+JN10+JS10+JX10+KC10+KH10+KM10+KR10+KW10+LB10+LG10</f>
        <v>657419</v>
      </c>
      <c r="LS10" s="144">
        <f>FM10+FR10+FW10+GB10+GG10+GL10+GW10+HB10+HG10+HL10+HQ10+HV10+IA10+IF10+IK10+IP10+IU10+IZ10+JE10+JJ10+JO10+JT10+JY10+KD10+KI10+KN10+KS10+KX10+LC10+LH10</f>
        <v>35310</v>
      </c>
      <c r="LT10" s="144">
        <f>EY10+LN10</f>
        <v>21046678</v>
      </c>
      <c r="LU10" s="144">
        <f>EZ10+GT10+GY10+HD10+HI10+HN10+HS10+HX10+IC10+IH10+IM10+IR10+IW10+JB10+JG10+JL10+JQ10+JV10+KA10+KF10+KK10+KP10+KU10+KZ10+LE10</f>
        <v>1659036</v>
      </c>
      <c r="LV10" s="144">
        <f>FA10+GU10+GZ10+HE10+HJ10+HO10+HT10+HY10+ID10+II10+IN10+IS10+IX10+JC10+JH10+JM10+JR10+JW10+KB10+KG10+KL10+KQ10+KV10+LA10+LF10</f>
        <v>19387642</v>
      </c>
      <c r="LW10" s="144">
        <f>FB10+GV10+HA10+HF10+HK10+HP10+HU10+HZ10+IE10+IJ10+IO10+IT10+IY10+JD10+JI10+JN10+JS10+JX10+KC10+KH10+KM10+KR10+KW10+LB10+LG10</f>
        <v>14801001</v>
      </c>
      <c r="LX10" s="144">
        <f>FC10+GW10+HB10+HG10+HL10+HQ10+HV10+IA10+IF10+IK10+IP10+IU10+IZ10+JE10+JJ10+JO10+JT10+JY10+KD10+KI10+KN10+KS10+KX10+LC10+LH10</f>
        <v>4586641</v>
      </c>
      <c r="LY10" s="132">
        <f>LT10/1000</f>
        <v>21046.7</v>
      </c>
      <c r="LZ10" s="144">
        <f t="shared" ref="LZ10:MD40" si="46">EY10+LO10</f>
        <v>21592433</v>
      </c>
      <c r="MA10" s="145">
        <f t="shared" si="46"/>
        <v>1669826</v>
      </c>
      <c r="MB10" s="145">
        <f t="shared" si="46"/>
        <v>19922607</v>
      </c>
      <c r="MC10" s="145">
        <f t="shared" si="46"/>
        <v>15335966</v>
      </c>
      <c r="MD10" s="145">
        <f t="shared" si="46"/>
        <v>4586641</v>
      </c>
      <c r="ME10" s="132">
        <f>LZ10/1000</f>
        <v>21592.400000000001</v>
      </c>
      <c r="MF10" s="208">
        <v>62.11</v>
      </c>
      <c r="MG10" s="209">
        <v>2640448.6</v>
      </c>
      <c r="MH10" s="209">
        <f>MG10/1000</f>
        <v>2640.4</v>
      </c>
      <c r="MI10" s="209">
        <v>1411</v>
      </c>
      <c r="MJ10" s="209">
        <f>MH10-MI10</f>
        <v>1229.4000000000001</v>
      </c>
      <c r="MK10" s="210">
        <f>MJ10</f>
        <v>1229.4000000000001</v>
      </c>
      <c r="ML10" s="210">
        <f>LT10+MJ10</f>
        <v>21047907.399999999</v>
      </c>
      <c r="MM10" s="210">
        <f>ML10/1000</f>
        <v>21047.9</v>
      </c>
      <c r="MN10" s="211">
        <f>FB10+GP10+LK10+MJ10</f>
        <v>15337195</v>
      </c>
      <c r="MO10" s="209">
        <v>314600</v>
      </c>
      <c r="MP10">
        <v>37.299999999999997</v>
      </c>
      <c r="MQ10" s="210">
        <f>(MN10/1.302-MO10)/MP10/12</f>
        <v>25614.7</v>
      </c>
      <c r="MR10" s="209">
        <v>30078.2</v>
      </c>
      <c r="MS10" s="212">
        <f>MQ10-MR10</f>
        <v>-4463.5</v>
      </c>
      <c r="MU10" s="213">
        <f>MJ10/12</f>
        <v>102.45</v>
      </c>
    </row>
    <row r="11" spans="1:359">
      <c r="A11" s="128" t="s">
        <v>319</v>
      </c>
      <c r="B11" s="129"/>
      <c r="C11" s="129"/>
      <c r="D11" s="129"/>
      <c r="E11" s="129"/>
      <c r="F11" s="130">
        <f t="shared" ref="F11:F40" si="47">SUM(B11:E11)</f>
        <v>0</v>
      </c>
      <c r="G11" s="131"/>
      <c r="H11" s="131"/>
      <c r="I11" s="131"/>
      <c r="J11" s="131"/>
      <c r="K11" s="130">
        <f t="shared" ref="K11:K40" si="48">SUM(G11:J11)</f>
        <v>0</v>
      </c>
      <c r="L11" s="132">
        <f t="shared" ref="L11:L40" si="49">K11/1000</f>
        <v>0</v>
      </c>
      <c r="M11" s="205"/>
      <c r="N11" s="205"/>
      <c r="O11" s="132"/>
      <c r="P11" s="177"/>
      <c r="Q11" s="177"/>
      <c r="R11" s="132">
        <f t="shared" ref="R11:R39" si="50">P11+Q11</f>
        <v>0</v>
      </c>
      <c r="S11" s="178">
        <f t="shared" ref="S11:S39" si="51">L11-P11</f>
        <v>0</v>
      </c>
      <c r="T11" s="178">
        <f t="shared" ref="T11:T39" si="52">N11-Q11</f>
        <v>0</v>
      </c>
      <c r="U11" s="178">
        <f t="shared" ref="U11:U39" si="53">S11+T11</f>
        <v>0</v>
      </c>
      <c r="V11" s="133">
        <v>461</v>
      </c>
      <c r="W11" s="129"/>
      <c r="X11" s="148">
        <v>0</v>
      </c>
      <c r="Y11" s="129"/>
      <c r="Z11" s="133">
        <v>3</v>
      </c>
      <c r="AA11" s="130">
        <f t="shared" si="1"/>
        <v>464</v>
      </c>
      <c r="AB11" s="133">
        <v>522</v>
      </c>
      <c r="AC11" s="129"/>
      <c r="AD11" s="148">
        <v>0</v>
      </c>
      <c r="AE11" s="129"/>
      <c r="AF11" s="133">
        <v>1</v>
      </c>
      <c r="AG11" s="130">
        <f t="shared" si="2"/>
        <v>523</v>
      </c>
      <c r="AH11" s="133">
        <v>104</v>
      </c>
      <c r="AI11" s="129"/>
      <c r="AJ11" s="129"/>
      <c r="AK11" s="129"/>
      <c r="AL11" s="133">
        <v>0</v>
      </c>
      <c r="AM11" s="130">
        <f t="shared" ref="AM11:AM40" si="54">SUM(AH11:AL11)</f>
        <v>104</v>
      </c>
      <c r="AN11" s="127">
        <f t="shared" ref="AN11:AN40" si="55">AA11+AG11+AM11</f>
        <v>1091</v>
      </c>
      <c r="AO11" s="206">
        <v>19</v>
      </c>
      <c r="AP11" s="206">
        <v>103</v>
      </c>
      <c r="AQ11" s="206">
        <v>30</v>
      </c>
      <c r="AR11" s="206">
        <v>19</v>
      </c>
      <c r="AS11" s="206">
        <v>93</v>
      </c>
      <c r="AT11" s="206">
        <v>209</v>
      </c>
      <c r="AU11" s="206">
        <f t="shared" ref="AU11:AU39" si="56">AO11+AP11+AQ11+AR11+AS11+AT11</f>
        <v>473</v>
      </c>
      <c r="AV11" s="135"/>
      <c r="AW11" s="136">
        <v>0</v>
      </c>
      <c r="AX11" s="137"/>
      <c r="AY11" s="138">
        <v>0</v>
      </c>
      <c r="AZ11" s="138"/>
      <c r="BA11" s="135"/>
      <c r="BB11" s="139"/>
      <c r="BC11" s="138"/>
      <c r="BD11" s="140"/>
      <c r="BE11" s="140"/>
      <c r="BF11" s="129"/>
      <c r="BG11" s="129"/>
      <c r="BH11" s="138"/>
      <c r="BI11" s="138"/>
      <c r="BJ11" s="140"/>
      <c r="BK11" s="138"/>
      <c r="BL11" s="138"/>
      <c r="BM11" s="140"/>
      <c r="BN11" s="138"/>
      <c r="BO11" s="129"/>
      <c r="BP11" s="129"/>
      <c r="BQ11" s="138"/>
      <c r="BR11" s="138"/>
      <c r="BS11" s="141"/>
      <c r="BT11" s="141">
        <f t="shared" ref="BT11:BV39" si="57">AV11+AY11+BB11+BE11+BH11+BK11+BN11+BQ11</f>
        <v>0</v>
      </c>
      <c r="BU11" s="141">
        <f t="shared" si="3"/>
        <v>0</v>
      </c>
      <c r="BV11" s="141">
        <f t="shared" si="3"/>
        <v>0</v>
      </c>
      <c r="BW11" s="141">
        <f t="shared" ref="BW11:BW40" si="58">SUM(AV11:BS11)</f>
        <v>0</v>
      </c>
      <c r="BX11" s="141">
        <f t="shared" ref="BX11:BX39" si="59">AN11+BW11</f>
        <v>1091</v>
      </c>
      <c r="BY11" s="142">
        <f t="shared" ref="BY11:BY40" si="60">V11*BY$7</f>
        <v>11722308</v>
      </c>
      <c r="BZ11" s="143">
        <f t="shared" si="4"/>
        <v>994377</v>
      </c>
      <c r="CA11" s="143">
        <f t="shared" si="4"/>
        <v>10727931</v>
      </c>
      <c r="CB11" s="143">
        <f t="shared" si="4"/>
        <v>8326582</v>
      </c>
      <c r="CC11" s="143">
        <f t="shared" si="4"/>
        <v>2401349</v>
      </c>
      <c r="CD11" s="142">
        <f t="shared" ref="CD11:CD40" si="61">W11*CD$7</f>
        <v>0</v>
      </c>
      <c r="CE11" s="143">
        <f t="shared" si="5"/>
        <v>0</v>
      </c>
      <c r="CF11" s="143">
        <f t="shared" si="5"/>
        <v>0</v>
      </c>
      <c r="CG11" s="143">
        <f t="shared" si="5"/>
        <v>0</v>
      </c>
      <c r="CH11" s="143">
        <f t="shared" si="5"/>
        <v>0</v>
      </c>
      <c r="CI11" s="142">
        <f t="shared" ref="CI11:CI40" si="62">X11*CI$7</f>
        <v>0</v>
      </c>
      <c r="CJ11" s="143">
        <f t="shared" si="6"/>
        <v>0</v>
      </c>
      <c r="CK11" s="143">
        <f t="shared" si="6"/>
        <v>0</v>
      </c>
      <c r="CL11" s="143">
        <f t="shared" si="6"/>
        <v>0</v>
      </c>
      <c r="CM11" s="143">
        <f t="shared" si="6"/>
        <v>0</v>
      </c>
      <c r="CN11" s="143"/>
      <c r="CO11" s="143"/>
      <c r="CP11" s="143"/>
      <c r="CQ11" s="143"/>
      <c r="CR11" s="143"/>
      <c r="CS11" s="142">
        <f t="shared" ref="CS11:CS40" si="63">Z11*CS$8</f>
        <v>592656</v>
      </c>
      <c r="CT11" s="143">
        <f t="shared" si="7"/>
        <v>1353</v>
      </c>
      <c r="CU11" s="143">
        <f t="shared" si="7"/>
        <v>591303</v>
      </c>
      <c r="CV11" s="143">
        <f t="shared" si="7"/>
        <v>591303</v>
      </c>
      <c r="CW11" s="143">
        <f t="shared" si="7"/>
        <v>0</v>
      </c>
      <c r="CX11" s="144">
        <f t="shared" ref="CX11:CX40" si="64">BY11+CD11+CI11+CN11+CS11</f>
        <v>12314964</v>
      </c>
      <c r="CY11" s="142">
        <f t="shared" ref="CY11:DC39" si="65">$AB11*CY$7</f>
        <v>18503334</v>
      </c>
      <c r="CZ11" s="143">
        <f t="shared" si="65"/>
        <v>1531548</v>
      </c>
      <c r="DA11" s="143">
        <f t="shared" si="65"/>
        <v>16971786</v>
      </c>
      <c r="DB11" s="143">
        <f t="shared" si="65"/>
        <v>12877218</v>
      </c>
      <c r="DC11" s="143">
        <f t="shared" si="65"/>
        <v>4094568</v>
      </c>
      <c r="DD11" s="142">
        <f t="shared" ref="DD11:DD40" si="66">AC11*DD$8</f>
        <v>0</v>
      </c>
      <c r="DE11" s="143">
        <f t="shared" si="8"/>
        <v>0</v>
      </c>
      <c r="DF11" s="143">
        <f t="shared" si="8"/>
        <v>0</v>
      </c>
      <c r="DG11" s="143">
        <f t="shared" si="8"/>
        <v>0</v>
      </c>
      <c r="DH11" s="143">
        <f t="shared" si="8"/>
        <v>0</v>
      </c>
      <c r="DI11" s="142">
        <f t="shared" ref="DI11:DM40" si="67">$AD11*DI$7</f>
        <v>0</v>
      </c>
      <c r="DJ11" s="143">
        <f t="shared" si="67"/>
        <v>0</v>
      </c>
      <c r="DK11" s="143">
        <f t="shared" si="67"/>
        <v>0</v>
      </c>
      <c r="DL11" s="143">
        <f t="shared" si="67"/>
        <v>0</v>
      </c>
      <c r="DM11" s="143">
        <f t="shared" si="67"/>
        <v>0</v>
      </c>
      <c r="DN11" s="142">
        <f t="shared" ref="DN11:DN40" si="68">AE11*DN$8</f>
        <v>0</v>
      </c>
      <c r="DO11" s="143">
        <f t="shared" si="9"/>
        <v>0</v>
      </c>
      <c r="DP11" s="143">
        <f t="shared" si="9"/>
        <v>0</v>
      </c>
      <c r="DQ11" s="143">
        <f t="shared" si="9"/>
        <v>0</v>
      </c>
      <c r="DR11" s="143">
        <f t="shared" si="9"/>
        <v>0</v>
      </c>
      <c r="DS11" s="142">
        <f t="shared" ref="DS11:DS40" si="69">AF11*DS$8</f>
        <v>228176</v>
      </c>
      <c r="DT11" s="143">
        <f t="shared" si="10"/>
        <v>752</v>
      </c>
      <c r="DU11" s="143">
        <f t="shared" si="10"/>
        <v>227424</v>
      </c>
      <c r="DV11" s="143">
        <f t="shared" si="10"/>
        <v>227424</v>
      </c>
      <c r="DW11" s="143">
        <f t="shared" si="10"/>
        <v>0</v>
      </c>
      <c r="DX11" s="144">
        <f t="shared" ref="DX11:DX40" si="70">CY11+DD11+DI11+DN11+DS11</f>
        <v>18731510</v>
      </c>
      <c r="DY11" s="142">
        <f t="shared" ref="DY11:EC40" si="71">$AH11*DY$7</f>
        <v>3737136</v>
      </c>
      <c r="DZ11" s="143">
        <f t="shared" si="71"/>
        <v>296920</v>
      </c>
      <c r="EA11" s="143">
        <f t="shared" si="71"/>
        <v>3440216</v>
      </c>
      <c r="EB11" s="143">
        <f t="shared" si="71"/>
        <v>2484560</v>
      </c>
      <c r="EC11" s="143">
        <f t="shared" si="71"/>
        <v>955656</v>
      </c>
      <c r="ED11" s="142">
        <f t="shared" ref="ED11:ED40" si="72">AI11*ED$8</f>
        <v>0</v>
      </c>
      <c r="EE11" s="143">
        <f t="shared" si="11"/>
        <v>0</v>
      </c>
      <c r="EF11" s="143">
        <f t="shared" si="11"/>
        <v>0</v>
      </c>
      <c r="EG11" s="143">
        <f t="shared" si="11"/>
        <v>0</v>
      </c>
      <c r="EH11" s="143">
        <f t="shared" si="11"/>
        <v>0</v>
      </c>
      <c r="EI11" s="143"/>
      <c r="EJ11" s="143"/>
      <c r="EK11" s="143"/>
      <c r="EL11" s="143"/>
      <c r="EM11" s="143"/>
      <c r="EN11" s="142">
        <f t="shared" ref="EN11:EN40" si="73">AK11*EN$8</f>
        <v>0</v>
      </c>
      <c r="EO11" s="143">
        <f t="shared" si="12"/>
        <v>0</v>
      </c>
      <c r="EP11" s="143">
        <f t="shared" si="12"/>
        <v>0</v>
      </c>
      <c r="EQ11" s="143">
        <f t="shared" si="12"/>
        <v>0</v>
      </c>
      <c r="ER11" s="143">
        <f t="shared" si="12"/>
        <v>0</v>
      </c>
      <c r="ES11" s="142">
        <f t="shared" ref="ES11:ES40" si="74">AL11*ES$8</f>
        <v>0</v>
      </c>
      <c r="ET11" s="143">
        <f t="shared" si="13"/>
        <v>0</v>
      </c>
      <c r="EU11" s="143">
        <f t="shared" si="13"/>
        <v>0</v>
      </c>
      <c r="EV11" s="143">
        <f t="shared" si="13"/>
        <v>0</v>
      </c>
      <c r="EW11" s="143">
        <f t="shared" si="13"/>
        <v>0</v>
      </c>
      <c r="EX11" s="144">
        <f t="shared" ref="EX11:EX40" si="75">DY11+ED11+EI11+EN11+ES11</f>
        <v>3737136</v>
      </c>
      <c r="EY11" s="144">
        <f t="shared" ref="EY11:EY40" si="76">CX11+DX11+EX11</f>
        <v>34783610</v>
      </c>
      <c r="EZ11" s="145">
        <f t="shared" ref="EZ11:EZ40" si="77">BZ11+CE11+CJ11+CO11+CT11+CZ11+DE11+DJ11+DO11+DT11+DZ11+EE11+EJ11+EO11+ET11</f>
        <v>2824950</v>
      </c>
      <c r="FA11" s="145">
        <f t="shared" si="14"/>
        <v>31958660</v>
      </c>
      <c r="FB11" s="145">
        <f t="shared" si="14"/>
        <v>24507087</v>
      </c>
      <c r="FC11" s="145">
        <f t="shared" si="14"/>
        <v>7451573</v>
      </c>
      <c r="FD11" s="146">
        <f t="shared" ref="FD11:FD40" si="78">BY11+CY11+DY11</f>
        <v>33962778</v>
      </c>
      <c r="FE11" s="146">
        <f t="shared" ref="FE11:FE40" si="79">CD11+DD11+ED11</f>
        <v>0</v>
      </c>
      <c r="FF11" s="146">
        <f t="shared" ref="FF11:FF40" si="80">CI11+DI11+EI11</f>
        <v>0</v>
      </c>
      <c r="FG11" s="146">
        <f t="shared" ref="FG11:FG40" si="81">CN11+DN11+EN11</f>
        <v>0</v>
      </c>
      <c r="FH11" s="146">
        <f t="shared" ref="FH11:FH40" si="82">CS11+DS11+ES11</f>
        <v>820832</v>
      </c>
      <c r="FI11" s="142">
        <f t="shared" ref="FI11:FM40" si="83">$AO11*FI$9</f>
        <v>28861</v>
      </c>
      <c r="FJ11" s="143">
        <f t="shared" si="83"/>
        <v>570</v>
      </c>
      <c r="FK11" s="143">
        <f t="shared" si="83"/>
        <v>28291</v>
      </c>
      <c r="FL11" s="143">
        <f t="shared" si="83"/>
        <v>28291</v>
      </c>
      <c r="FM11" s="143">
        <f t="shared" si="83"/>
        <v>0</v>
      </c>
      <c r="FN11" s="142">
        <f t="shared" ref="FN11:FR40" si="84">$AP11*FN$9</f>
        <v>156457</v>
      </c>
      <c r="FO11" s="142">
        <f t="shared" si="84"/>
        <v>3090</v>
      </c>
      <c r="FP11" s="142">
        <f t="shared" si="84"/>
        <v>153367</v>
      </c>
      <c r="FQ11" s="142">
        <f t="shared" si="15"/>
        <v>153367</v>
      </c>
      <c r="FR11" s="142">
        <f t="shared" si="15"/>
        <v>0</v>
      </c>
      <c r="FS11" s="147">
        <f t="shared" ref="FS11:FW40" si="85">$AQ11*FS$9</f>
        <v>45570</v>
      </c>
      <c r="FT11" s="147">
        <f t="shared" si="16"/>
        <v>900</v>
      </c>
      <c r="FU11" s="147">
        <f t="shared" si="16"/>
        <v>44670</v>
      </c>
      <c r="FV11" s="147">
        <f t="shared" si="16"/>
        <v>44670</v>
      </c>
      <c r="FW11" s="147">
        <f t="shared" si="16"/>
        <v>0</v>
      </c>
      <c r="FX11" s="147">
        <f t="shared" ref="FX11:GB40" si="86">$AR11*FX$9</f>
        <v>28861</v>
      </c>
      <c r="FY11" s="147">
        <f t="shared" si="17"/>
        <v>570</v>
      </c>
      <c r="FZ11" s="147">
        <f t="shared" si="17"/>
        <v>28291</v>
      </c>
      <c r="GA11" s="147">
        <f t="shared" si="17"/>
        <v>28291</v>
      </c>
      <c r="GB11" s="147">
        <f t="shared" si="17"/>
        <v>0</v>
      </c>
      <c r="GC11" s="142">
        <f t="shared" ref="GC11:GG40" si="87">$AS11*GC$9</f>
        <v>141267</v>
      </c>
      <c r="GD11" s="142">
        <f t="shared" si="18"/>
        <v>2790</v>
      </c>
      <c r="GE11" s="142">
        <f t="shared" si="18"/>
        <v>138477</v>
      </c>
      <c r="GF11" s="142">
        <f t="shared" si="18"/>
        <v>138477</v>
      </c>
      <c r="GG11" s="142">
        <f t="shared" si="18"/>
        <v>0</v>
      </c>
      <c r="GH11" s="142">
        <f t="shared" ref="GH11:GL40" si="88">$AT11*GH$9</f>
        <v>272118</v>
      </c>
      <c r="GI11" s="142">
        <f t="shared" si="19"/>
        <v>5434</v>
      </c>
      <c r="GJ11" s="142">
        <f t="shared" si="19"/>
        <v>266684</v>
      </c>
      <c r="GK11" s="142">
        <f t="shared" si="19"/>
        <v>266684</v>
      </c>
      <c r="GL11" s="142">
        <f t="shared" si="19"/>
        <v>0</v>
      </c>
      <c r="GM11" s="142">
        <f t="shared" ref="GM11:GQ39" si="89">FI11+FN11+FS11+FX11+GC11+GH11</f>
        <v>673134</v>
      </c>
      <c r="GN11" s="142">
        <f t="shared" si="20"/>
        <v>13354</v>
      </c>
      <c r="GO11" s="142">
        <f t="shared" si="20"/>
        <v>659780</v>
      </c>
      <c r="GP11" s="142">
        <f t="shared" si="20"/>
        <v>659780</v>
      </c>
      <c r="GQ11" s="142">
        <f t="shared" si="20"/>
        <v>0</v>
      </c>
      <c r="GR11" s="207">
        <f t="shared" ref="GR11:GR39" si="90">GM11/1000</f>
        <v>673.1</v>
      </c>
      <c r="GS11" s="147">
        <f t="shared" ref="GS11:GW40" si="91">$AV11*GS$9</f>
        <v>0</v>
      </c>
      <c r="GT11" s="147">
        <f t="shared" si="21"/>
        <v>0</v>
      </c>
      <c r="GU11" s="147">
        <f t="shared" si="21"/>
        <v>0</v>
      </c>
      <c r="GV11" s="147">
        <f t="shared" si="21"/>
        <v>0</v>
      </c>
      <c r="GW11" s="147">
        <f t="shared" si="21"/>
        <v>0</v>
      </c>
      <c r="GX11" s="147">
        <f t="shared" ref="GX11:HB39" si="92">$AW11*GX$9</f>
        <v>0</v>
      </c>
      <c r="GY11" s="147">
        <f t="shared" si="22"/>
        <v>0</v>
      </c>
      <c r="GZ11" s="147">
        <f t="shared" si="22"/>
        <v>0</v>
      </c>
      <c r="HA11" s="147">
        <f t="shared" si="22"/>
        <v>0</v>
      </c>
      <c r="HB11" s="147">
        <f t="shared" si="22"/>
        <v>0</v>
      </c>
      <c r="HC11" s="147">
        <f t="shared" ref="HC11:HG39" si="93">$AX11*HC$9</f>
        <v>0</v>
      </c>
      <c r="HD11" s="147">
        <f t="shared" si="23"/>
        <v>0</v>
      </c>
      <c r="HE11" s="147">
        <f t="shared" si="23"/>
        <v>0</v>
      </c>
      <c r="HF11" s="147">
        <f t="shared" si="23"/>
        <v>0</v>
      </c>
      <c r="HG11" s="147">
        <f t="shared" si="23"/>
        <v>0</v>
      </c>
      <c r="HH11" s="147">
        <f t="shared" ref="HH11:HL39" si="94">$AY11*HH$9</f>
        <v>0</v>
      </c>
      <c r="HI11" s="147">
        <f t="shared" si="24"/>
        <v>0</v>
      </c>
      <c r="HJ11" s="147">
        <f t="shared" si="24"/>
        <v>0</v>
      </c>
      <c r="HK11" s="147">
        <f t="shared" si="24"/>
        <v>0</v>
      </c>
      <c r="HL11" s="147">
        <f t="shared" si="24"/>
        <v>0</v>
      </c>
      <c r="HM11" s="142">
        <f t="shared" ref="HM11:HQ40" si="95">$AZ11*HM$9</f>
        <v>0</v>
      </c>
      <c r="HN11" s="142">
        <f t="shared" si="25"/>
        <v>0</v>
      </c>
      <c r="HO11" s="142">
        <f t="shared" si="25"/>
        <v>0</v>
      </c>
      <c r="HP11" s="142">
        <f t="shared" si="25"/>
        <v>0</v>
      </c>
      <c r="HQ11" s="142">
        <f t="shared" si="25"/>
        <v>0</v>
      </c>
      <c r="HR11" s="142">
        <f t="shared" ref="HR11:HV40" si="96">$BA11*HR$9</f>
        <v>0</v>
      </c>
      <c r="HS11" s="142">
        <f t="shared" si="26"/>
        <v>0</v>
      </c>
      <c r="HT11" s="142">
        <f t="shared" si="26"/>
        <v>0</v>
      </c>
      <c r="HU11" s="142">
        <f t="shared" si="26"/>
        <v>0</v>
      </c>
      <c r="HV11" s="142">
        <f t="shared" si="26"/>
        <v>0</v>
      </c>
      <c r="HW11" s="147">
        <f t="shared" ref="HW11:IA40" si="97">$BB11*HW$9</f>
        <v>0</v>
      </c>
      <c r="HX11" s="147">
        <f t="shared" si="27"/>
        <v>0</v>
      </c>
      <c r="HY11" s="147">
        <f t="shared" si="27"/>
        <v>0</v>
      </c>
      <c r="HZ11" s="147">
        <f t="shared" si="27"/>
        <v>0</v>
      </c>
      <c r="IA11" s="147">
        <f t="shared" si="27"/>
        <v>0</v>
      </c>
      <c r="IB11" s="147">
        <f t="shared" ref="IB11:IF40" si="98">$BC11*IB$9</f>
        <v>0</v>
      </c>
      <c r="IC11" s="147">
        <f t="shared" si="28"/>
        <v>0</v>
      </c>
      <c r="ID11" s="147">
        <f t="shared" si="28"/>
        <v>0</v>
      </c>
      <c r="IE11" s="147">
        <f t="shared" si="28"/>
        <v>0</v>
      </c>
      <c r="IF11" s="147">
        <f t="shared" si="28"/>
        <v>0</v>
      </c>
      <c r="IG11" s="142">
        <f t="shared" ref="IG11:IK40" si="99">$BD11*IG$9</f>
        <v>0</v>
      </c>
      <c r="IH11" s="142">
        <f t="shared" si="29"/>
        <v>0</v>
      </c>
      <c r="II11" s="142">
        <f t="shared" si="29"/>
        <v>0</v>
      </c>
      <c r="IJ11" s="142">
        <f t="shared" si="29"/>
        <v>0</v>
      </c>
      <c r="IK11" s="142">
        <f t="shared" si="29"/>
        <v>0</v>
      </c>
      <c r="IL11" s="142">
        <f t="shared" ref="IL11:IP40" si="100">$BE11*IL$9</f>
        <v>0</v>
      </c>
      <c r="IM11" s="142">
        <f t="shared" si="30"/>
        <v>0</v>
      </c>
      <c r="IN11" s="142">
        <f t="shared" si="30"/>
        <v>0</v>
      </c>
      <c r="IO11" s="142">
        <f t="shared" si="30"/>
        <v>0</v>
      </c>
      <c r="IP11" s="142">
        <f t="shared" si="30"/>
        <v>0</v>
      </c>
      <c r="IQ11" s="147">
        <f t="shared" ref="IQ11:IU40" si="101">$BF11*IQ$9</f>
        <v>0</v>
      </c>
      <c r="IR11" s="147">
        <f t="shared" si="31"/>
        <v>0</v>
      </c>
      <c r="IS11" s="147">
        <f t="shared" si="31"/>
        <v>0</v>
      </c>
      <c r="IT11" s="147">
        <f t="shared" si="31"/>
        <v>0</v>
      </c>
      <c r="IU11" s="147">
        <f t="shared" si="31"/>
        <v>0</v>
      </c>
      <c r="IV11" s="147">
        <f t="shared" ref="IV11:IZ40" si="102">$BG11*IV$9</f>
        <v>0</v>
      </c>
      <c r="IW11" s="147">
        <f t="shared" si="32"/>
        <v>0</v>
      </c>
      <c r="IX11" s="147">
        <f t="shared" si="32"/>
        <v>0</v>
      </c>
      <c r="IY11" s="147">
        <f t="shared" si="32"/>
        <v>0</v>
      </c>
      <c r="IZ11" s="147">
        <f t="shared" si="32"/>
        <v>0</v>
      </c>
      <c r="JA11" s="142">
        <f t="shared" ref="JA11:JE40" si="103">$BH11*JA$9</f>
        <v>0</v>
      </c>
      <c r="JB11" s="142">
        <f t="shared" si="33"/>
        <v>0</v>
      </c>
      <c r="JC11" s="142">
        <f t="shared" si="33"/>
        <v>0</v>
      </c>
      <c r="JD11" s="142">
        <f t="shared" si="33"/>
        <v>0</v>
      </c>
      <c r="JE11" s="142">
        <f t="shared" si="33"/>
        <v>0</v>
      </c>
      <c r="JF11" s="142">
        <f t="shared" ref="JF11:JJ40" si="104">$BI11*JF$9</f>
        <v>0</v>
      </c>
      <c r="JG11" s="142">
        <f t="shared" si="34"/>
        <v>0</v>
      </c>
      <c r="JH11" s="142">
        <f t="shared" si="34"/>
        <v>0</v>
      </c>
      <c r="JI11" s="142">
        <f t="shared" si="34"/>
        <v>0</v>
      </c>
      <c r="JJ11" s="142">
        <f t="shared" si="34"/>
        <v>0</v>
      </c>
      <c r="JK11" s="147">
        <f t="shared" ref="JK11:JO40" si="105">$BJ11*JK$9</f>
        <v>0</v>
      </c>
      <c r="JL11" s="147">
        <f t="shared" si="35"/>
        <v>0</v>
      </c>
      <c r="JM11" s="147">
        <f t="shared" si="35"/>
        <v>0</v>
      </c>
      <c r="JN11" s="147">
        <f t="shared" si="35"/>
        <v>0</v>
      </c>
      <c r="JO11" s="147">
        <f t="shared" si="35"/>
        <v>0</v>
      </c>
      <c r="JP11" s="147">
        <f t="shared" ref="JP11:JT40" si="106">$BK11*JP$9</f>
        <v>0</v>
      </c>
      <c r="JQ11" s="147">
        <f t="shared" si="36"/>
        <v>0</v>
      </c>
      <c r="JR11" s="147">
        <f t="shared" si="36"/>
        <v>0</v>
      </c>
      <c r="JS11" s="147">
        <f t="shared" si="36"/>
        <v>0</v>
      </c>
      <c r="JT11" s="147">
        <f t="shared" si="36"/>
        <v>0</v>
      </c>
      <c r="JU11" s="142">
        <f t="shared" ref="JU11:JY40" si="107">$BL11*JU$9</f>
        <v>0</v>
      </c>
      <c r="JV11" s="142">
        <f t="shared" si="37"/>
        <v>0</v>
      </c>
      <c r="JW11" s="142">
        <f t="shared" si="37"/>
        <v>0</v>
      </c>
      <c r="JX11" s="142">
        <f t="shared" si="37"/>
        <v>0</v>
      </c>
      <c r="JY11" s="142">
        <f t="shared" si="37"/>
        <v>0</v>
      </c>
      <c r="JZ11" s="142">
        <f t="shared" ref="JZ11:KD40" si="108">$BM11*JZ$9</f>
        <v>0</v>
      </c>
      <c r="KA11" s="142">
        <f t="shared" si="38"/>
        <v>0</v>
      </c>
      <c r="KB11" s="142">
        <f t="shared" si="38"/>
        <v>0</v>
      </c>
      <c r="KC11" s="142">
        <f t="shared" si="38"/>
        <v>0</v>
      </c>
      <c r="KD11" s="142">
        <f t="shared" si="38"/>
        <v>0</v>
      </c>
      <c r="KE11" s="147">
        <f t="shared" ref="KE11:KI40" si="109">$BN11*KE$9</f>
        <v>0</v>
      </c>
      <c r="KF11" s="147">
        <f t="shared" si="39"/>
        <v>0</v>
      </c>
      <c r="KG11" s="147">
        <f t="shared" si="39"/>
        <v>0</v>
      </c>
      <c r="KH11" s="147">
        <f t="shared" si="39"/>
        <v>0</v>
      </c>
      <c r="KI11" s="147">
        <f t="shared" si="39"/>
        <v>0</v>
      </c>
      <c r="KJ11" s="147">
        <f t="shared" ref="KJ11:KN40" si="110">$BO11*KJ$9</f>
        <v>0</v>
      </c>
      <c r="KK11" s="147">
        <f t="shared" si="40"/>
        <v>0</v>
      </c>
      <c r="KL11" s="147">
        <f t="shared" si="40"/>
        <v>0</v>
      </c>
      <c r="KM11" s="147">
        <f t="shared" si="40"/>
        <v>0</v>
      </c>
      <c r="KN11" s="147">
        <f t="shared" si="40"/>
        <v>0</v>
      </c>
      <c r="KO11" s="142">
        <f t="shared" ref="KO11:KS40" si="111">$BP11*KO$9</f>
        <v>0</v>
      </c>
      <c r="KP11" s="142">
        <f t="shared" si="41"/>
        <v>0</v>
      </c>
      <c r="KQ11" s="142">
        <f t="shared" si="41"/>
        <v>0</v>
      </c>
      <c r="KR11" s="142">
        <f t="shared" si="41"/>
        <v>0</v>
      </c>
      <c r="KS11" s="142">
        <f t="shared" si="41"/>
        <v>0</v>
      </c>
      <c r="KT11" s="142">
        <f t="shared" ref="KT11:KX40" si="112">$BQ11*KT$9</f>
        <v>0</v>
      </c>
      <c r="KU11" s="142">
        <f t="shared" si="42"/>
        <v>0</v>
      </c>
      <c r="KV11" s="142">
        <f t="shared" si="42"/>
        <v>0</v>
      </c>
      <c r="KW11" s="142">
        <f t="shared" si="42"/>
        <v>0</v>
      </c>
      <c r="KX11" s="142">
        <f t="shared" si="42"/>
        <v>0</v>
      </c>
      <c r="KY11" s="147">
        <f t="shared" ref="KY11:LC40" si="113">$BR11*KY$9</f>
        <v>0</v>
      </c>
      <c r="KZ11" s="147">
        <f t="shared" si="43"/>
        <v>0</v>
      </c>
      <c r="LA11" s="147">
        <f t="shared" si="43"/>
        <v>0</v>
      </c>
      <c r="LB11" s="147">
        <f t="shared" si="43"/>
        <v>0</v>
      </c>
      <c r="LC11" s="147">
        <f t="shared" si="43"/>
        <v>0</v>
      </c>
      <c r="LD11" s="147">
        <f t="shared" ref="LD11:LH40" si="114">$BS11*LD$9</f>
        <v>0</v>
      </c>
      <c r="LE11" s="147">
        <f t="shared" si="44"/>
        <v>0</v>
      </c>
      <c r="LF11" s="147">
        <f t="shared" si="44"/>
        <v>0</v>
      </c>
      <c r="LG11" s="147">
        <f t="shared" si="44"/>
        <v>0</v>
      </c>
      <c r="LH11" s="147">
        <f t="shared" si="44"/>
        <v>0</v>
      </c>
      <c r="LI11" s="147">
        <f t="shared" ref="LI11:LL39" si="115">GT11+GY11+HD11+HI11+HN11+HS11+HX11+IC11+IH11+IM11+IR11+IW11+JB11+JG11+JL11+JQ11+JV11+KA11+KF11+KK11+KP11+KU11+KZ11+LE11</f>
        <v>0</v>
      </c>
      <c r="LJ11" s="147">
        <f t="shared" si="45"/>
        <v>0</v>
      </c>
      <c r="LK11" s="147">
        <f t="shared" si="45"/>
        <v>0</v>
      </c>
      <c r="LL11" s="147">
        <f t="shared" si="45"/>
        <v>0</v>
      </c>
      <c r="LM11" s="147">
        <f t="shared" ref="LM11:LM40" si="116">FI11+FN11+FS11+FX11+GC11+GH11</f>
        <v>673134</v>
      </c>
      <c r="LN11" s="147">
        <f t="shared" ref="LN11:LN40" si="117">GS11+GX11+HC11+HH11+HM11+HR11+HW11+IB11+IG11+IL11+IQ11+IV11+JA11+JF11+JK11+JP11+JU11+JZ11+KE11+KJ11+KO11+KT11+KY11+LD11</f>
        <v>0</v>
      </c>
      <c r="LO11" s="144">
        <f t="shared" ref="LO11:LS40" si="118">FI11+FN11+FS11+FX11+GC11+GH11+GS11+GX11+HC11+HH11+HM11+HR11+HW11+IB11+IG11+IL11+IQ11+IV11+JA11+JF11+JK11+JP11+JU11+JZ11+KE11+KJ11+KO11+KT11+KY11+LD11</f>
        <v>673134</v>
      </c>
      <c r="LP11" s="144">
        <f t="shared" si="118"/>
        <v>13354</v>
      </c>
      <c r="LQ11" s="144">
        <f t="shared" si="118"/>
        <v>659780</v>
      </c>
      <c r="LR11" s="144">
        <f t="shared" si="118"/>
        <v>659780</v>
      </c>
      <c r="LS11" s="144">
        <f t="shared" si="118"/>
        <v>0</v>
      </c>
      <c r="LT11" s="144">
        <f t="shared" ref="LT11:LT38" si="119">EY11+LN11</f>
        <v>34783610</v>
      </c>
      <c r="LU11" s="144">
        <f t="shared" ref="LU11:LX39" si="120">EZ11+GT11+GY11+HD11+HI11+HN11+HS11+HX11+IC11+IH11+IM11+IR11+IW11+JB11+JG11+JL11+JQ11+JV11+KA11+KF11+KK11+KP11+KU11+KZ11+LE11</f>
        <v>2824950</v>
      </c>
      <c r="LV11" s="144">
        <f t="shared" si="120"/>
        <v>31958660</v>
      </c>
      <c r="LW11" s="144">
        <f t="shared" si="120"/>
        <v>24507087</v>
      </c>
      <c r="LX11" s="144">
        <f t="shared" si="120"/>
        <v>7451573</v>
      </c>
      <c r="LY11" s="132">
        <f t="shared" ref="LY11:LY40" si="121">LT11/1000</f>
        <v>34783.599999999999</v>
      </c>
      <c r="LZ11" s="144">
        <f t="shared" si="46"/>
        <v>35456744</v>
      </c>
      <c r="MA11" s="145">
        <f t="shared" si="46"/>
        <v>2838304</v>
      </c>
      <c r="MB11" s="145">
        <f t="shared" si="46"/>
        <v>32618440</v>
      </c>
      <c r="MC11" s="145">
        <f t="shared" si="46"/>
        <v>25166867</v>
      </c>
      <c r="MD11" s="145">
        <f t="shared" si="46"/>
        <v>7451573</v>
      </c>
      <c r="ME11" s="132">
        <f t="shared" ref="ME11:ME40" si="122">LZ11/1000</f>
        <v>35456.699999999997</v>
      </c>
      <c r="MF11" s="208">
        <v>101.28</v>
      </c>
      <c r="MG11" s="209">
        <v>4305661.5999999996</v>
      </c>
      <c r="MH11" s="209">
        <f t="shared" ref="MH11:MH40" si="123">MG11/1000</f>
        <v>4305.7</v>
      </c>
      <c r="MI11" s="209">
        <v>2300.9</v>
      </c>
      <c r="MJ11" s="209">
        <f t="shared" ref="MJ11:MJ40" si="124">MH11-MI11</f>
        <v>2004.8</v>
      </c>
      <c r="MK11" s="210">
        <f t="shared" ref="MK11:MK39" si="125">MJ11</f>
        <v>2004.8</v>
      </c>
      <c r="ML11" s="210">
        <f t="shared" ref="ML11:ML39" si="126">LT11+MJ11</f>
        <v>34785614.799999997</v>
      </c>
      <c r="MM11" s="210">
        <f t="shared" ref="MM11:MM38" si="127">ML11/1000</f>
        <v>34785.599999999999</v>
      </c>
      <c r="MN11" s="211">
        <f t="shared" ref="MN11:MN40" si="128">FB11+GP11+LK11+MJ11</f>
        <v>25168872</v>
      </c>
      <c r="MO11" s="209">
        <v>790400</v>
      </c>
      <c r="MP11">
        <v>58.5</v>
      </c>
      <c r="MQ11" s="210">
        <f t="shared" ref="MQ11:MQ41" si="129">(MN11/1.302-MO11)/MP11/12</f>
        <v>26411</v>
      </c>
      <c r="MR11" s="209">
        <v>31131.9</v>
      </c>
      <c r="MS11" s="212">
        <f t="shared" ref="MS11:MS41" si="130">MQ11-MR11</f>
        <v>-4720.8999999999996</v>
      </c>
      <c r="MU11" s="213">
        <f t="shared" ref="MU11:MU39" si="131">MJ11/12</f>
        <v>167.07</v>
      </c>
    </row>
    <row r="12" spans="1:359">
      <c r="A12" s="128" t="s">
        <v>320</v>
      </c>
      <c r="B12" s="129"/>
      <c r="C12" s="129"/>
      <c r="D12" s="129"/>
      <c r="E12" s="129"/>
      <c r="F12" s="130">
        <f t="shared" si="47"/>
        <v>0</v>
      </c>
      <c r="G12" s="131"/>
      <c r="H12" s="131"/>
      <c r="I12" s="131"/>
      <c r="J12" s="131"/>
      <c r="K12" s="130">
        <f t="shared" si="48"/>
        <v>0</v>
      </c>
      <c r="L12" s="132">
        <f t="shared" si="49"/>
        <v>0</v>
      </c>
      <c r="M12" s="205"/>
      <c r="N12" s="205"/>
      <c r="O12" s="132"/>
      <c r="P12" s="177"/>
      <c r="Q12" s="177"/>
      <c r="R12" s="132">
        <f t="shared" si="50"/>
        <v>0</v>
      </c>
      <c r="S12" s="178">
        <f t="shared" si="51"/>
        <v>0</v>
      </c>
      <c r="T12" s="178">
        <f t="shared" si="52"/>
        <v>0</v>
      </c>
      <c r="U12" s="178">
        <f t="shared" si="53"/>
        <v>0</v>
      </c>
      <c r="V12" s="133">
        <v>259</v>
      </c>
      <c r="W12" s="129"/>
      <c r="X12" s="148">
        <v>0</v>
      </c>
      <c r="Y12" s="129"/>
      <c r="Z12" s="133">
        <v>0</v>
      </c>
      <c r="AA12" s="130">
        <f t="shared" si="1"/>
        <v>259</v>
      </c>
      <c r="AB12" s="133">
        <v>363</v>
      </c>
      <c r="AC12" s="129"/>
      <c r="AD12" s="148">
        <v>0</v>
      </c>
      <c r="AE12" s="129"/>
      <c r="AF12" s="133">
        <v>1</v>
      </c>
      <c r="AG12" s="130">
        <f t="shared" si="2"/>
        <v>364</v>
      </c>
      <c r="AH12" s="133">
        <v>206</v>
      </c>
      <c r="AI12" s="129"/>
      <c r="AJ12" s="129"/>
      <c r="AK12" s="129"/>
      <c r="AL12" s="133">
        <v>0</v>
      </c>
      <c r="AM12" s="130">
        <f t="shared" si="54"/>
        <v>206</v>
      </c>
      <c r="AN12" s="127">
        <f t="shared" si="55"/>
        <v>829</v>
      </c>
      <c r="AO12" s="206">
        <v>0</v>
      </c>
      <c r="AP12" s="206">
        <v>0</v>
      </c>
      <c r="AQ12" s="206">
        <v>0</v>
      </c>
      <c r="AR12" s="206">
        <v>0</v>
      </c>
      <c r="AS12" s="206">
        <v>80</v>
      </c>
      <c r="AT12" s="206">
        <v>60</v>
      </c>
      <c r="AU12" s="206">
        <f t="shared" si="56"/>
        <v>140</v>
      </c>
      <c r="AV12" s="135"/>
      <c r="AW12" s="136">
        <v>0</v>
      </c>
      <c r="AX12" s="137"/>
      <c r="AY12" s="138">
        <v>0</v>
      </c>
      <c r="AZ12" s="138"/>
      <c r="BA12" s="135"/>
      <c r="BB12" s="139"/>
      <c r="BC12" s="138"/>
      <c r="BD12" s="136"/>
      <c r="BE12" s="136"/>
      <c r="BF12" s="129"/>
      <c r="BG12" s="129"/>
      <c r="BH12" s="138"/>
      <c r="BI12" s="138"/>
      <c r="BJ12" s="136"/>
      <c r="BK12" s="138"/>
      <c r="BL12" s="138"/>
      <c r="BM12" s="136"/>
      <c r="BN12" s="138"/>
      <c r="BO12" s="129"/>
      <c r="BP12" s="129"/>
      <c r="BQ12" s="138"/>
      <c r="BR12" s="138"/>
      <c r="BS12" s="141"/>
      <c r="BT12" s="141">
        <f t="shared" si="57"/>
        <v>0</v>
      </c>
      <c r="BU12" s="141">
        <f t="shared" si="3"/>
        <v>0</v>
      </c>
      <c r="BV12" s="141">
        <f t="shared" si="3"/>
        <v>0</v>
      </c>
      <c r="BW12" s="141">
        <f t="shared" si="58"/>
        <v>0</v>
      </c>
      <c r="BX12" s="141">
        <f t="shared" si="59"/>
        <v>829</v>
      </c>
      <c r="BY12" s="142">
        <f t="shared" si="60"/>
        <v>6585852</v>
      </c>
      <c r="BZ12" s="143">
        <f t="shared" si="4"/>
        <v>558663</v>
      </c>
      <c r="CA12" s="143">
        <f t="shared" si="4"/>
        <v>6027189</v>
      </c>
      <c r="CB12" s="143">
        <f t="shared" si="4"/>
        <v>4678058</v>
      </c>
      <c r="CC12" s="143">
        <f t="shared" si="4"/>
        <v>1349131</v>
      </c>
      <c r="CD12" s="142">
        <f t="shared" si="61"/>
        <v>0</v>
      </c>
      <c r="CE12" s="143">
        <f t="shared" si="5"/>
        <v>0</v>
      </c>
      <c r="CF12" s="143">
        <f t="shared" si="5"/>
        <v>0</v>
      </c>
      <c r="CG12" s="143">
        <f t="shared" si="5"/>
        <v>0</v>
      </c>
      <c r="CH12" s="143">
        <f t="shared" si="5"/>
        <v>0</v>
      </c>
      <c r="CI12" s="142">
        <f t="shared" si="62"/>
        <v>0</v>
      </c>
      <c r="CJ12" s="143">
        <f t="shared" si="6"/>
        <v>0</v>
      </c>
      <c r="CK12" s="143">
        <f t="shared" si="6"/>
        <v>0</v>
      </c>
      <c r="CL12" s="143">
        <f t="shared" si="6"/>
        <v>0</v>
      </c>
      <c r="CM12" s="143">
        <f t="shared" si="6"/>
        <v>0</v>
      </c>
      <c r="CN12" s="143"/>
      <c r="CO12" s="143"/>
      <c r="CP12" s="143"/>
      <c r="CQ12" s="143"/>
      <c r="CR12" s="143"/>
      <c r="CS12" s="142">
        <f t="shared" si="63"/>
        <v>0</v>
      </c>
      <c r="CT12" s="143">
        <f t="shared" si="7"/>
        <v>0</v>
      </c>
      <c r="CU12" s="143">
        <f t="shared" si="7"/>
        <v>0</v>
      </c>
      <c r="CV12" s="143">
        <f t="shared" si="7"/>
        <v>0</v>
      </c>
      <c r="CW12" s="143">
        <f t="shared" si="7"/>
        <v>0</v>
      </c>
      <c r="CX12" s="144">
        <f t="shared" si="64"/>
        <v>6585852</v>
      </c>
      <c r="CY12" s="142">
        <f t="shared" si="65"/>
        <v>12867261</v>
      </c>
      <c r="CZ12" s="143">
        <f t="shared" si="65"/>
        <v>1065042</v>
      </c>
      <c r="DA12" s="143">
        <f t="shared" si="65"/>
        <v>11802219</v>
      </c>
      <c r="DB12" s="143">
        <f t="shared" si="65"/>
        <v>8954847</v>
      </c>
      <c r="DC12" s="143">
        <f t="shared" si="65"/>
        <v>2847372</v>
      </c>
      <c r="DD12" s="142">
        <f t="shared" si="66"/>
        <v>0</v>
      </c>
      <c r="DE12" s="143">
        <f t="shared" si="8"/>
        <v>0</v>
      </c>
      <c r="DF12" s="143">
        <f t="shared" si="8"/>
        <v>0</v>
      </c>
      <c r="DG12" s="143">
        <f t="shared" si="8"/>
        <v>0</v>
      </c>
      <c r="DH12" s="143">
        <f t="shared" si="8"/>
        <v>0</v>
      </c>
      <c r="DI12" s="142">
        <f t="shared" si="67"/>
        <v>0</v>
      </c>
      <c r="DJ12" s="143">
        <f t="shared" si="67"/>
        <v>0</v>
      </c>
      <c r="DK12" s="143">
        <f t="shared" si="67"/>
        <v>0</v>
      </c>
      <c r="DL12" s="143">
        <f t="shared" si="67"/>
        <v>0</v>
      </c>
      <c r="DM12" s="143">
        <f t="shared" si="67"/>
        <v>0</v>
      </c>
      <c r="DN12" s="142">
        <f t="shared" si="68"/>
        <v>0</v>
      </c>
      <c r="DO12" s="143">
        <f t="shared" si="9"/>
        <v>0</v>
      </c>
      <c r="DP12" s="143">
        <f t="shared" si="9"/>
        <v>0</v>
      </c>
      <c r="DQ12" s="143">
        <f t="shared" si="9"/>
        <v>0</v>
      </c>
      <c r="DR12" s="143">
        <f t="shared" si="9"/>
        <v>0</v>
      </c>
      <c r="DS12" s="142">
        <f t="shared" si="69"/>
        <v>228176</v>
      </c>
      <c r="DT12" s="143">
        <f t="shared" si="10"/>
        <v>752</v>
      </c>
      <c r="DU12" s="143">
        <f t="shared" si="10"/>
        <v>227424</v>
      </c>
      <c r="DV12" s="143">
        <f t="shared" si="10"/>
        <v>227424</v>
      </c>
      <c r="DW12" s="143">
        <f t="shared" si="10"/>
        <v>0</v>
      </c>
      <c r="DX12" s="144">
        <f t="shared" si="70"/>
        <v>13095437</v>
      </c>
      <c r="DY12" s="142">
        <f t="shared" si="71"/>
        <v>7402404</v>
      </c>
      <c r="DZ12" s="143">
        <f t="shared" si="71"/>
        <v>588130</v>
      </c>
      <c r="EA12" s="143">
        <f t="shared" si="71"/>
        <v>6814274</v>
      </c>
      <c r="EB12" s="143">
        <f t="shared" si="71"/>
        <v>4921340</v>
      </c>
      <c r="EC12" s="143">
        <f t="shared" si="71"/>
        <v>1892934</v>
      </c>
      <c r="ED12" s="142">
        <f t="shared" si="72"/>
        <v>0</v>
      </c>
      <c r="EE12" s="143">
        <f t="shared" si="11"/>
        <v>0</v>
      </c>
      <c r="EF12" s="143">
        <f t="shared" si="11"/>
        <v>0</v>
      </c>
      <c r="EG12" s="143">
        <f t="shared" si="11"/>
        <v>0</v>
      </c>
      <c r="EH12" s="143">
        <f t="shared" si="11"/>
        <v>0</v>
      </c>
      <c r="EI12" s="143"/>
      <c r="EJ12" s="143"/>
      <c r="EK12" s="143"/>
      <c r="EL12" s="143"/>
      <c r="EM12" s="143"/>
      <c r="EN12" s="142">
        <f t="shared" si="73"/>
        <v>0</v>
      </c>
      <c r="EO12" s="143">
        <f t="shared" si="12"/>
        <v>0</v>
      </c>
      <c r="EP12" s="143">
        <f t="shared" si="12"/>
        <v>0</v>
      </c>
      <c r="EQ12" s="143">
        <f t="shared" si="12"/>
        <v>0</v>
      </c>
      <c r="ER12" s="143">
        <f t="shared" si="12"/>
        <v>0</v>
      </c>
      <c r="ES12" s="142">
        <f t="shared" si="74"/>
        <v>0</v>
      </c>
      <c r="ET12" s="143">
        <f t="shared" si="13"/>
        <v>0</v>
      </c>
      <c r="EU12" s="143">
        <f t="shared" si="13"/>
        <v>0</v>
      </c>
      <c r="EV12" s="143">
        <f t="shared" si="13"/>
        <v>0</v>
      </c>
      <c r="EW12" s="143">
        <f t="shared" si="13"/>
        <v>0</v>
      </c>
      <c r="EX12" s="144">
        <f t="shared" si="75"/>
        <v>7402404</v>
      </c>
      <c r="EY12" s="144">
        <f t="shared" si="76"/>
        <v>27083693</v>
      </c>
      <c r="EZ12" s="145">
        <f t="shared" si="77"/>
        <v>2212587</v>
      </c>
      <c r="FA12" s="145">
        <f t="shared" si="14"/>
        <v>24871106</v>
      </c>
      <c r="FB12" s="145">
        <f t="shared" si="14"/>
        <v>18781669</v>
      </c>
      <c r="FC12" s="145">
        <f t="shared" si="14"/>
        <v>6089437</v>
      </c>
      <c r="FD12" s="146">
        <f t="shared" si="78"/>
        <v>26855517</v>
      </c>
      <c r="FE12" s="146">
        <f t="shared" si="79"/>
        <v>0</v>
      </c>
      <c r="FF12" s="146">
        <f t="shared" si="80"/>
        <v>0</v>
      </c>
      <c r="FG12" s="146">
        <f t="shared" si="81"/>
        <v>0</v>
      </c>
      <c r="FH12" s="146">
        <f t="shared" si="82"/>
        <v>228176</v>
      </c>
      <c r="FI12" s="142">
        <f t="shared" si="83"/>
        <v>0</v>
      </c>
      <c r="FJ12" s="143">
        <f t="shared" si="83"/>
        <v>0</v>
      </c>
      <c r="FK12" s="143">
        <f t="shared" si="83"/>
        <v>0</v>
      </c>
      <c r="FL12" s="143">
        <f t="shared" si="83"/>
        <v>0</v>
      </c>
      <c r="FM12" s="143">
        <f t="shared" si="83"/>
        <v>0</v>
      </c>
      <c r="FN12" s="142">
        <f t="shared" si="84"/>
        <v>0</v>
      </c>
      <c r="FO12" s="142">
        <f t="shared" si="84"/>
        <v>0</v>
      </c>
      <c r="FP12" s="142">
        <f t="shared" si="84"/>
        <v>0</v>
      </c>
      <c r="FQ12" s="142">
        <f t="shared" si="15"/>
        <v>0</v>
      </c>
      <c r="FR12" s="142">
        <f t="shared" si="15"/>
        <v>0</v>
      </c>
      <c r="FS12" s="147">
        <f t="shared" si="85"/>
        <v>0</v>
      </c>
      <c r="FT12" s="147">
        <f t="shared" si="16"/>
        <v>0</v>
      </c>
      <c r="FU12" s="147">
        <f t="shared" si="16"/>
        <v>0</v>
      </c>
      <c r="FV12" s="147">
        <f t="shared" si="16"/>
        <v>0</v>
      </c>
      <c r="FW12" s="147">
        <f t="shared" si="16"/>
        <v>0</v>
      </c>
      <c r="FX12" s="147">
        <f t="shared" si="86"/>
        <v>0</v>
      </c>
      <c r="FY12" s="147">
        <f t="shared" si="17"/>
        <v>0</v>
      </c>
      <c r="FZ12" s="147">
        <f t="shared" si="17"/>
        <v>0</v>
      </c>
      <c r="GA12" s="147">
        <f t="shared" si="17"/>
        <v>0</v>
      </c>
      <c r="GB12" s="147">
        <f t="shared" si="17"/>
        <v>0</v>
      </c>
      <c r="GC12" s="142">
        <f t="shared" si="87"/>
        <v>121520</v>
      </c>
      <c r="GD12" s="142">
        <f t="shared" si="18"/>
        <v>2400</v>
      </c>
      <c r="GE12" s="142">
        <f t="shared" si="18"/>
        <v>119120</v>
      </c>
      <c r="GF12" s="142">
        <f t="shared" si="18"/>
        <v>119120</v>
      </c>
      <c r="GG12" s="142">
        <f t="shared" si="18"/>
        <v>0</v>
      </c>
      <c r="GH12" s="142">
        <f t="shared" si="88"/>
        <v>78120</v>
      </c>
      <c r="GI12" s="142">
        <f t="shared" si="19"/>
        <v>1560</v>
      </c>
      <c r="GJ12" s="142">
        <f t="shared" si="19"/>
        <v>76560</v>
      </c>
      <c r="GK12" s="142">
        <f t="shared" si="19"/>
        <v>76560</v>
      </c>
      <c r="GL12" s="142">
        <f t="shared" si="19"/>
        <v>0</v>
      </c>
      <c r="GM12" s="142">
        <f t="shared" si="89"/>
        <v>199640</v>
      </c>
      <c r="GN12" s="142">
        <f t="shared" si="20"/>
        <v>3960</v>
      </c>
      <c r="GO12" s="142">
        <f t="shared" si="20"/>
        <v>195680</v>
      </c>
      <c r="GP12" s="142">
        <f t="shared" si="20"/>
        <v>195680</v>
      </c>
      <c r="GQ12" s="142">
        <f t="shared" si="20"/>
        <v>0</v>
      </c>
      <c r="GR12" s="207">
        <f t="shared" si="90"/>
        <v>199.6</v>
      </c>
      <c r="GS12" s="147">
        <f t="shared" si="91"/>
        <v>0</v>
      </c>
      <c r="GT12" s="147">
        <f t="shared" si="21"/>
        <v>0</v>
      </c>
      <c r="GU12" s="147">
        <f t="shared" si="21"/>
        <v>0</v>
      </c>
      <c r="GV12" s="147">
        <f t="shared" si="21"/>
        <v>0</v>
      </c>
      <c r="GW12" s="147">
        <f t="shared" si="21"/>
        <v>0</v>
      </c>
      <c r="GX12" s="147">
        <f t="shared" si="92"/>
        <v>0</v>
      </c>
      <c r="GY12" s="147">
        <f t="shared" si="22"/>
        <v>0</v>
      </c>
      <c r="GZ12" s="147">
        <f t="shared" si="22"/>
        <v>0</v>
      </c>
      <c r="HA12" s="147">
        <f t="shared" si="22"/>
        <v>0</v>
      </c>
      <c r="HB12" s="147">
        <f t="shared" si="22"/>
        <v>0</v>
      </c>
      <c r="HC12" s="147">
        <f t="shared" si="93"/>
        <v>0</v>
      </c>
      <c r="HD12" s="147">
        <f t="shared" si="23"/>
        <v>0</v>
      </c>
      <c r="HE12" s="147">
        <f t="shared" si="23"/>
        <v>0</v>
      </c>
      <c r="HF12" s="147">
        <f t="shared" si="23"/>
        <v>0</v>
      </c>
      <c r="HG12" s="147">
        <f t="shared" si="23"/>
        <v>0</v>
      </c>
      <c r="HH12" s="147">
        <f t="shared" si="94"/>
        <v>0</v>
      </c>
      <c r="HI12" s="147">
        <f t="shared" si="24"/>
        <v>0</v>
      </c>
      <c r="HJ12" s="147">
        <f t="shared" si="24"/>
        <v>0</v>
      </c>
      <c r="HK12" s="147">
        <f t="shared" si="24"/>
        <v>0</v>
      </c>
      <c r="HL12" s="147">
        <f t="shared" si="24"/>
        <v>0</v>
      </c>
      <c r="HM12" s="142">
        <f t="shared" si="95"/>
        <v>0</v>
      </c>
      <c r="HN12" s="142">
        <f t="shared" si="25"/>
        <v>0</v>
      </c>
      <c r="HO12" s="142">
        <f t="shared" si="25"/>
        <v>0</v>
      </c>
      <c r="HP12" s="142">
        <f t="shared" si="25"/>
        <v>0</v>
      </c>
      <c r="HQ12" s="142">
        <f t="shared" si="25"/>
        <v>0</v>
      </c>
      <c r="HR12" s="142">
        <f t="shared" si="96"/>
        <v>0</v>
      </c>
      <c r="HS12" s="142">
        <f t="shared" si="26"/>
        <v>0</v>
      </c>
      <c r="HT12" s="142">
        <f t="shared" si="26"/>
        <v>0</v>
      </c>
      <c r="HU12" s="142">
        <f t="shared" si="26"/>
        <v>0</v>
      </c>
      <c r="HV12" s="142">
        <f t="shared" si="26"/>
        <v>0</v>
      </c>
      <c r="HW12" s="147">
        <f t="shared" si="97"/>
        <v>0</v>
      </c>
      <c r="HX12" s="147">
        <f t="shared" si="27"/>
        <v>0</v>
      </c>
      <c r="HY12" s="147">
        <f t="shared" si="27"/>
        <v>0</v>
      </c>
      <c r="HZ12" s="147">
        <f t="shared" si="27"/>
        <v>0</v>
      </c>
      <c r="IA12" s="147">
        <f t="shared" si="27"/>
        <v>0</v>
      </c>
      <c r="IB12" s="147">
        <f t="shared" si="98"/>
        <v>0</v>
      </c>
      <c r="IC12" s="147">
        <f t="shared" si="28"/>
        <v>0</v>
      </c>
      <c r="ID12" s="147">
        <f t="shared" si="28"/>
        <v>0</v>
      </c>
      <c r="IE12" s="147">
        <f t="shared" si="28"/>
        <v>0</v>
      </c>
      <c r="IF12" s="147">
        <f t="shared" si="28"/>
        <v>0</v>
      </c>
      <c r="IG12" s="142">
        <f t="shared" si="99"/>
        <v>0</v>
      </c>
      <c r="IH12" s="142">
        <f t="shared" si="29"/>
        <v>0</v>
      </c>
      <c r="II12" s="142">
        <f t="shared" si="29"/>
        <v>0</v>
      </c>
      <c r="IJ12" s="142">
        <f t="shared" si="29"/>
        <v>0</v>
      </c>
      <c r="IK12" s="142">
        <f t="shared" si="29"/>
        <v>0</v>
      </c>
      <c r="IL12" s="142">
        <f t="shared" si="100"/>
        <v>0</v>
      </c>
      <c r="IM12" s="142">
        <f t="shared" si="30"/>
        <v>0</v>
      </c>
      <c r="IN12" s="142">
        <f t="shared" si="30"/>
        <v>0</v>
      </c>
      <c r="IO12" s="142">
        <f t="shared" si="30"/>
        <v>0</v>
      </c>
      <c r="IP12" s="142">
        <f t="shared" si="30"/>
        <v>0</v>
      </c>
      <c r="IQ12" s="147">
        <f t="shared" si="101"/>
        <v>0</v>
      </c>
      <c r="IR12" s="147">
        <f t="shared" si="31"/>
        <v>0</v>
      </c>
      <c r="IS12" s="147">
        <f t="shared" si="31"/>
        <v>0</v>
      </c>
      <c r="IT12" s="147">
        <f t="shared" si="31"/>
        <v>0</v>
      </c>
      <c r="IU12" s="147">
        <f t="shared" si="31"/>
        <v>0</v>
      </c>
      <c r="IV12" s="147">
        <f t="shared" si="102"/>
        <v>0</v>
      </c>
      <c r="IW12" s="147">
        <f t="shared" si="32"/>
        <v>0</v>
      </c>
      <c r="IX12" s="147">
        <f t="shared" si="32"/>
        <v>0</v>
      </c>
      <c r="IY12" s="147">
        <f t="shared" si="32"/>
        <v>0</v>
      </c>
      <c r="IZ12" s="147">
        <f t="shared" si="32"/>
        <v>0</v>
      </c>
      <c r="JA12" s="142">
        <f t="shared" si="103"/>
        <v>0</v>
      </c>
      <c r="JB12" s="142">
        <f t="shared" si="33"/>
        <v>0</v>
      </c>
      <c r="JC12" s="142">
        <f t="shared" si="33"/>
        <v>0</v>
      </c>
      <c r="JD12" s="142">
        <f t="shared" si="33"/>
        <v>0</v>
      </c>
      <c r="JE12" s="142">
        <f t="shared" si="33"/>
        <v>0</v>
      </c>
      <c r="JF12" s="142">
        <f t="shared" si="104"/>
        <v>0</v>
      </c>
      <c r="JG12" s="142">
        <f t="shared" si="34"/>
        <v>0</v>
      </c>
      <c r="JH12" s="142">
        <f t="shared" si="34"/>
        <v>0</v>
      </c>
      <c r="JI12" s="142">
        <f t="shared" si="34"/>
        <v>0</v>
      </c>
      <c r="JJ12" s="142">
        <f t="shared" si="34"/>
        <v>0</v>
      </c>
      <c r="JK12" s="147">
        <f t="shared" si="105"/>
        <v>0</v>
      </c>
      <c r="JL12" s="147">
        <f t="shared" si="35"/>
        <v>0</v>
      </c>
      <c r="JM12" s="147">
        <f t="shared" si="35"/>
        <v>0</v>
      </c>
      <c r="JN12" s="147">
        <f t="shared" si="35"/>
        <v>0</v>
      </c>
      <c r="JO12" s="147">
        <f t="shared" si="35"/>
        <v>0</v>
      </c>
      <c r="JP12" s="147">
        <f t="shared" si="106"/>
        <v>0</v>
      </c>
      <c r="JQ12" s="147">
        <f t="shared" si="36"/>
        <v>0</v>
      </c>
      <c r="JR12" s="147">
        <f t="shared" si="36"/>
        <v>0</v>
      </c>
      <c r="JS12" s="147">
        <f t="shared" si="36"/>
        <v>0</v>
      </c>
      <c r="JT12" s="147">
        <f t="shared" si="36"/>
        <v>0</v>
      </c>
      <c r="JU12" s="142">
        <f t="shared" si="107"/>
        <v>0</v>
      </c>
      <c r="JV12" s="142">
        <f t="shared" si="37"/>
        <v>0</v>
      </c>
      <c r="JW12" s="142">
        <f t="shared" si="37"/>
        <v>0</v>
      </c>
      <c r="JX12" s="142">
        <f t="shared" si="37"/>
        <v>0</v>
      </c>
      <c r="JY12" s="142">
        <f t="shared" si="37"/>
        <v>0</v>
      </c>
      <c r="JZ12" s="142">
        <f t="shared" si="108"/>
        <v>0</v>
      </c>
      <c r="KA12" s="142">
        <f t="shared" si="38"/>
        <v>0</v>
      </c>
      <c r="KB12" s="142">
        <f t="shared" si="38"/>
        <v>0</v>
      </c>
      <c r="KC12" s="142">
        <f t="shared" si="38"/>
        <v>0</v>
      </c>
      <c r="KD12" s="142">
        <f t="shared" si="38"/>
        <v>0</v>
      </c>
      <c r="KE12" s="147">
        <f t="shared" si="109"/>
        <v>0</v>
      </c>
      <c r="KF12" s="147">
        <f t="shared" si="39"/>
        <v>0</v>
      </c>
      <c r="KG12" s="147">
        <f t="shared" si="39"/>
        <v>0</v>
      </c>
      <c r="KH12" s="147">
        <f t="shared" si="39"/>
        <v>0</v>
      </c>
      <c r="KI12" s="147">
        <f t="shared" si="39"/>
        <v>0</v>
      </c>
      <c r="KJ12" s="147">
        <f t="shared" si="110"/>
        <v>0</v>
      </c>
      <c r="KK12" s="147">
        <f t="shared" si="40"/>
        <v>0</v>
      </c>
      <c r="KL12" s="147">
        <f t="shared" si="40"/>
        <v>0</v>
      </c>
      <c r="KM12" s="147">
        <f t="shared" si="40"/>
        <v>0</v>
      </c>
      <c r="KN12" s="147">
        <f t="shared" si="40"/>
        <v>0</v>
      </c>
      <c r="KO12" s="142">
        <f t="shared" si="111"/>
        <v>0</v>
      </c>
      <c r="KP12" s="142">
        <f t="shared" si="41"/>
        <v>0</v>
      </c>
      <c r="KQ12" s="142">
        <f t="shared" si="41"/>
        <v>0</v>
      </c>
      <c r="KR12" s="142">
        <f t="shared" si="41"/>
        <v>0</v>
      </c>
      <c r="KS12" s="142">
        <f t="shared" si="41"/>
        <v>0</v>
      </c>
      <c r="KT12" s="142">
        <f t="shared" si="112"/>
        <v>0</v>
      </c>
      <c r="KU12" s="142">
        <f t="shared" si="42"/>
        <v>0</v>
      </c>
      <c r="KV12" s="142">
        <f t="shared" si="42"/>
        <v>0</v>
      </c>
      <c r="KW12" s="142">
        <f t="shared" si="42"/>
        <v>0</v>
      </c>
      <c r="KX12" s="142">
        <f t="shared" si="42"/>
        <v>0</v>
      </c>
      <c r="KY12" s="147">
        <f t="shared" si="113"/>
        <v>0</v>
      </c>
      <c r="KZ12" s="147">
        <f t="shared" si="43"/>
        <v>0</v>
      </c>
      <c r="LA12" s="147">
        <f t="shared" si="43"/>
        <v>0</v>
      </c>
      <c r="LB12" s="147">
        <f t="shared" si="43"/>
        <v>0</v>
      </c>
      <c r="LC12" s="147">
        <f t="shared" si="43"/>
        <v>0</v>
      </c>
      <c r="LD12" s="147">
        <f t="shared" si="114"/>
        <v>0</v>
      </c>
      <c r="LE12" s="147">
        <f t="shared" si="44"/>
        <v>0</v>
      </c>
      <c r="LF12" s="147">
        <f t="shared" si="44"/>
        <v>0</v>
      </c>
      <c r="LG12" s="147">
        <f t="shared" si="44"/>
        <v>0</v>
      </c>
      <c r="LH12" s="147">
        <f t="shared" si="44"/>
        <v>0</v>
      </c>
      <c r="LI12" s="147">
        <f t="shared" si="115"/>
        <v>0</v>
      </c>
      <c r="LJ12" s="147">
        <f t="shared" si="45"/>
        <v>0</v>
      </c>
      <c r="LK12" s="147">
        <f t="shared" si="45"/>
        <v>0</v>
      </c>
      <c r="LL12" s="147">
        <f t="shared" si="45"/>
        <v>0</v>
      </c>
      <c r="LM12" s="147">
        <f t="shared" si="116"/>
        <v>199640</v>
      </c>
      <c r="LN12" s="147">
        <f t="shared" si="117"/>
        <v>0</v>
      </c>
      <c r="LO12" s="144">
        <f t="shared" si="118"/>
        <v>199640</v>
      </c>
      <c r="LP12" s="144">
        <f t="shared" si="118"/>
        <v>3960</v>
      </c>
      <c r="LQ12" s="144">
        <f t="shared" si="118"/>
        <v>195680</v>
      </c>
      <c r="LR12" s="144">
        <f t="shared" si="118"/>
        <v>195680</v>
      </c>
      <c r="LS12" s="144">
        <f t="shared" si="118"/>
        <v>0</v>
      </c>
      <c r="LT12" s="144">
        <f t="shared" si="119"/>
        <v>27083693</v>
      </c>
      <c r="LU12" s="144">
        <f t="shared" si="120"/>
        <v>2212587</v>
      </c>
      <c r="LV12" s="144">
        <f t="shared" si="120"/>
        <v>24871106</v>
      </c>
      <c r="LW12" s="144">
        <f t="shared" si="120"/>
        <v>18781669</v>
      </c>
      <c r="LX12" s="144">
        <f t="shared" si="120"/>
        <v>6089437</v>
      </c>
      <c r="LY12" s="132">
        <f t="shared" si="121"/>
        <v>27083.7</v>
      </c>
      <c r="LZ12" s="144">
        <f t="shared" si="46"/>
        <v>27283333</v>
      </c>
      <c r="MA12" s="145">
        <f t="shared" si="46"/>
        <v>2216547</v>
      </c>
      <c r="MB12" s="145">
        <f t="shared" si="46"/>
        <v>25066786</v>
      </c>
      <c r="MC12" s="145">
        <f t="shared" si="46"/>
        <v>18977349</v>
      </c>
      <c r="MD12" s="145">
        <f t="shared" si="46"/>
        <v>6089437</v>
      </c>
      <c r="ME12" s="132">
        <f t="shared" si="122"/>
        <v>27283.3</v>
      </c>
      <c r="MF12" s="208">
        <v>75.12</v>
      </c>
      <c r="MG12" s="209">
        <v>3193535.7</v>
      </c>
      <c r="MH12" s="209">
        <f t="shared" si="123"/>
        <v>3193.5</v>
      </c>
      <c r="MI12" s="209">
        <v>1706.6</v>
      </c>
      <c r="MJ12" s="209">
        <f t="shared" si="124"/>
        <v>1486.9</v>
      </c>
      <c r="MK12" s="210">
        <f t="shared" si="125"/>
        <v>1486.9</v>
      </c>
      <c r="ML12" s="210">
        <f t="shared" si="126"/>
        <v>27085179.899999999</v>
      </c>
      <c r="MM12" s="210">
        <f t="shared" si="127"/>
        <v>27085.200000000001</v>
      </c>
      <c r="MN12" s="211">
        <f t="shared" si="128"/>
        <v>18978836</v>
      </c>
      <c r="MO12" s="209">
        <v>1387000</v>
      </c>
      <c r="MP12">
        <v>45.5</v>
      </c>
      <c r="MQ12" s="210">
        <f t="shared" si="129"/>
        <v>24156.9</v>
      </c>
      <c r="MR12" s="209">
        <v>28951.5</v>
      </c>
      <c r="MS12" s="212">
        <f t="shared" si="130"/>
        <v>-4794.6000000000004</v>
      </c>
      <c r="MU12" s="213">
        <f t="shared" si="131"/>
        <v>123.91</v>
      </c>
    </row>
    <row r="13" spans="1:359">
      <c r="A13" s="128" t="s">
        <v>177</v>
      </c>
      <c r="B13" s="129"/>
      <c r="C13" s="129"/>
      <c r="D13" s="129"/>
      <c r="E13" s="129"/>
      <c r="F13" s="130">
        <f t="shared" si="47"/>
        <v>0</v>
      </c>
      <c r="G13" s="131"/>
      <c r="H13" s="131"/>
      <c r="I13" s="131"/>
      <c r="J13" s="131"/>
      <c r="K13" s="130">
        <f t="shared" si="48"/>
        <v>0</v>
      </c>
      <c r="L13" s="132">
        <f t="shared" si="49"/>
        <v>0</v>
      </c>
      <c r="M13" s="205"/>
      <c r="N13" s="205"/>
      <c r="O13" s="132"/>
      <c r="P13" s="177"/>
      <c r="Q13" s="177"/>
      <c r="R13" s="132">
        <f t="shared" si="50"/>
        <v>0</v>
      </c>
      <c r="S13" s="178">
        <f t="shared" si="51"/>
        <v>0</v>
      </c>
      <c r="T13" s="178">
        <f t="shared" si="52"/>
        <v>0</v>
      </c>
      <c r="U13" s="178">
        <f t="shared" si="53"/>
        <v>0</v>
      </c>
      <c r="V13" s="133">
        <v>273</v>
      </c>
      <c r="W13" s="129"/>
      <c r="X13" s="148">
        <v>12</v>
      </c>
      <c r="Y13" s="129"/>
      <c r="Z13" s="133">
        <v>0</v>
      </c>
      <c r="AA13" s="130">
        <f t="shared" si="1"/>
        <v>285</v>
      </c>
      <c r="AB13" s="133">
        <v>300</v>
      </c>
      <c r="AC13" s="129"/>
      <c r="AD13" s="148">
        <v>0</v>
      </c>
      <c r="AE13" s="129"/>
      <c r="AF13" s="133">
        <v>2</v>
      </c>
      <c r="AG13" s="130">
        <f t="shared" si="2"/>
        <v>302</v>
      </c>
      <c r="AH13" s="133">
        <v>54</v>
      </c>
      <c r="AI13" s="129"/>
      <c r="AJ13" s="129"/>
      <c r="AK13" s="129"/>
      <c r="AL13" s="133">
        <v>1</v>
      </c>
      <c r="AM13" s="130">
        <f t="shared" si="54"/>
        <v>55</v>
      </c>
      <c r="AN13" s="127">
        <f t="shared" si="55"/>
        <v>642</v>
      </c>
      <c r="AO13" s="206">
        <v>0</v>
      </c>
      <c r="AP13" s="206">
        <v>0</v>
      </c>
      <c r="AQ13" s="206">
        <v>0</v>
      </c>
      <c r="AR13" s="206">
        <v>30</v>
      </c>
      <c r="AS13" s="206">
        <v>0</v>
      </c>
      <c r="AT13" s="206">
        <v>0</v>
      </c>
      <c r="AU13" s="206">
        <f t="shared" si="56"/>
        <v>30</v>
      </c>
      <c r="AV13" s="135"/>
      <c r="AW13" s="136">
        <v>0</v>
      </c>
      <c r="AX13" s="137"/>
      <c r="AY13" s="138">
        <v>0</v>
      </c>
      <c r="AZ13" s="138"/>
      <c r="BA13" s="135"/>
      <c r="BB13" s="139"/>
      <c r="BC13" s="138"/>
      <c r="BD13" s="136"/>
      <c r="BE13" s="136"/>
      <c r="BF13" s="129"/>
      <c r="BG13" s="129"/>
      <c r="BH13" s="138"/>
      <c r="BI13" s="138"/>
      <c r="BJ13" s="136"/>
      <c r="BK13" s="138"/>
      <c r="BL13" s="138"/>
      <c r="BM13" s="136"/>
      <c r="BN13" s="138"/>
      <c r="BO13" s="129"/>
      <c r="BP13" s="129"/>
      <c r="BQ13" s="138"/>
      <c r="BR13" s="138"/>
      <c r="BS13" s="141"/>
      <c r="BT13" s="141">
        <f t="shared" si="57"/>
        <v>0</v>
      </c>
      <c r="BU13" s="141">
        <f t="shared" si="3"/>
        <v>0</v>
      </c>
      <c r="BV13" s="141">
        <f t="shared" si="3"/>
        <v>0</v>
      </c>
      <c r="BW13" s="141">
        <f t="shared" si="58"/>
        <v>0</v>
      </c>
      <c r="BX13" s="141">
        <f t="shared" si="59"/>
        <v>642</v>
      </c>
      <c r="BY13" s="142">
        <f t="shared" si="60"/>
        <v>6941844</v>
      </c>
      <c r="BZ13" s="143">
        <f t="shared" si="4"/>
        <v>588861</v>
      </c>
      <c r="CA13" s="143">
        <f t="shared" si="4"/>
        <v>6352983</v>
      </c>
      <c r="CB13" s="143">
        <f t="shared" si="4"/>
        <v>4930926</v>
      </c>
      <c r="CC13" s="143">
        <f t="shared" si="4"/>
        <v>1422057</v>
      </c>
      <c r="CD13" s="142">
        <f t="shared" si="61"/>
        <v>0</v>
      </c>
      <c r="CE13" s="143">
        <f t="shared" si="5"/>
        <v>0</v>
      </c>
      <c r="CF13" s="143">
        <f t="shared" si="5"/>
        <v>0</v>
      </c>
      <c r="CG13" s="143">
        <f t="shared" si="5"/>
        <v>0</v>
      </c>
      <c r="CH13" s="143">
        <f t="shared" si="5"/>
        <v>0</v>
      </c>
      <c r="CI13" s="142">
        <f t="shared" si="62"/>
        <v>855984</v>
      </c>
      <c r="CJ13" s="143">
        <f t="shared" si="6"/>
        <v>25884</v>
      </c>
      <c r="CK13" s="143">
        <f t="shared" si="6"/>
        <v>830100</v>
      </c>
      <c r="CL13" s="143">
        <f t="shared" si="6"/>
        <v>647148</v>
      </c>
      <c r="CM13" s="143">
        <f t="shared" si="6"/>
        <v>182952</v>
      </c>
      <c r="CN13" s="143"/>
      <c r="CO13" s="143"/>
      <c r="CP13" s="143"/>
      <c r="CQ13" s="143"/>
      <c r="CR13" s="143"/>
      <c r="CS13" s="142">
        <f t="shared" si="63"/>
        <v>0</v>
      </c>
      <c r="CT13" s="143">
        <f t="shared" si="7"/>
        <v>0</v>
      </c>
      <c r="CU13" s="143">
        <f t="shared" si="7"/>
        <v>0</v>
      </c>
      <c r="CV13" s="143">
        <f t="shared" si="7"/>
        <v>0</v>
      </c>
      <c r="CW13" s="143">
        <f t="shared" si="7"/>
        <v>0</v>
      </c>
      <c r="CX13" s="144">
        <f t="shared" si="64"/>
        <v>7797828</v>
      </c>
      <c r="CY13" s="142">
        <f t="shared" si="65"/>
        <v>10634100</v>
      </c>
      <c r="CZ13" s="143">
        <f t="shared" si="65"/>
        <v>880200</v>
      </c>
      <c r="DA13" s="143">
        <f t="shared" si="65"/>
        <v>9753900</v>
      </c>
      <c r="DB13" s="143">
        <f t="shared" si="65"/>
        <v>7400700</v>
      </c>
      <c r="DC13" s="143">
        <f t="shared" si="65"/>
        <v>2353200</v>
      </c>
      <c r="DD13" s="142">
        <f t="shared" si="66"/>
        <v>0</v>
      </c>
      <c r="DE13" s="143">
        <f t="shared" si="8"/>
        <v>0</v>
      </c>
      <c r="DF13" s="143">
        <f t="shared" si="8"/>
        <v>0</v>
      </c>
      <c r="DG13" s="143">
        <f t="shared" si="8"/>
        <v>0</v>
      </c>
      <c r="DH13" s="143">
        <f t="shared" si="8"/>
        <v>0</v>
      </c>
      <c r="DI13" s="142">
        <f t="shared" si="67"/>
        <v>0</v>
      </c>
      <c r="DJ13" s="143">
        <f t="shared" si="67"/>
        <v>0</v>
      </c>
      <c r="DK13" s="143">
        <f t="shared" si="67"/>
        <v>0</v>
      </c>
      <c r="DL13" s="143">
        <f t="shared" si="67"/>
        <v>0</v>
      </c>
      <c r="DM13" s="143">
        <f t="shared" si="67"/>
        <v>0</v>
      </c>
      <c r="DN13" s="142">
        <f t="shared" si="68"/>
        <v>0</v>
      </c>
      <c r="DO13" s="143">
        <f t="shared" si="9"/>
        <v>0</v>
      </c>
      <c r="DP13" s="143">
        <f t="shared" si="9"/>
        <v>0</v>
      </c>
      <c r="DQ13" s="143">
        <f t="shared" si="9"/>
        <v>0</v>
      </c>
      <c r="DR13" s="143">
        <f t="shared" si="9"/>
        <v>0</v>
      </c>
      <c r="DS13" s="142">
        <f t="shared" si="69"/>
        <v>456352</v>
      </c>
      <c r="DT13" s="143">
        <f t="shared" si="10"/>
        <v>1504</v>
      </c>
      <c r="DU13" s="143">
        <f t="shared" si="10"/>
        <v>454848</v>
      </c>
      <c r="DV13" s="143">
        <f t="shared" si="10"/>
        <v>454848</v>
      </c>
      <c r="DW13" s="143">
        <f t="shared" si="10"/>
        <v>0</v>
      </c>
      <c r="DX13" s="144">
        <f t="shared" si="70"/>
        <v>11090452</v>
      </c>
      <c r="DY13" s="142">
        <f t="shared" si="71"/>
        <v>1940436</v>
      </c>
      <c r="DZ13" s="143">
        <f t="shared" si="71"/>
        <v>154170</v>
      </c>
      <c r="EA13" s="143">
        <f t="shared" si="71"/>
        <v>1786266</v>
      </c>
      <c r="EB13" s="143">
        <f t="shared" si="71"/>
        <v>1290060</v>
      </c>
      <c r="EC13" s="143">
        <f t="shared" si="71"/>
        <v>496206</v>
      </c>
      <c r="ED13" s="142">
        <f t="shared" si="72"/>
        <v>0</v>
      </c>
      <c r="EE13" s="143">
        <f t="shared" si="11"/>
        <v>0</v>
      </c>
      <c r="EF13" s="143">
        <f t="shared" si="11"/>
        <v>0</v>
      </c>
      <c r="EG13" s="143">
        <f t="shared" si="11"/>
        <v>0</v>
      </c>
      <c r="EH13" s="143">
        <f t="shared" si="11"/>
        <v>0</v>
      </c>
      <c r="EI13" s="143"/>
      <c r="EJ13" s="143"/>
      <c r="EK13" s="143"/>
      <c r="EL13" s="143"/>
      <c r="EM13" s="143"/>
      <c r="EN13" s="142">
        <f t="shared" si="73"/>
        <v>0</v>
      </c>
      <c r="EO13" s="143">
        <f t="shared" si="12"/>
        <v>0</v>
      </c>
      <c r="EP13" s="143">
        <f t="shared" si="12"/>
        <v>0</v>
      </c>
      <c r="EQ13" s="143">
        <f t="shared" si="12"/>
        <v>0</v>
      </c>
      <c r="ER13" s="143">
        <f t="shared" si="12"/>
        <v>0</v>
      </c>
      <c r="ES13" s="142">
        <f t="shared" si="74"/>
        <v>273811</v>
      </c>
      <c r="ET13" s="143">
        <f t="shared" si="13"/>
        <v>903</v>
      </c>
      <c r="EU13" s="143">
        <f t="shared" si="13"/>
        <v>272908</v>
      </c>
      <c r="EV13" s="143">
        <f t="shared" si="13"/>
        <v>272908</v>
      </c>
      <c r="EW13" s="143">
        <f t="shared" si="13"/>
        <v>0</v>
      </c>
      <c r="EX13" s="144">
        <f t="shared" si="75"/>
        <v>2214247</v>
      </c>
      <c r="EY13" s="144">
        <f t="shared" si="76"/>
        <v>21102527</v>
      </c>
      <c r="EZ13" s="145">
        <f t="shared" si="77"/>
        <v>1651522</v>
      </c>
      <c r="FA13" s="145">
        <f t="shared" si="14"/>
        <v>19451005</v>
      </c>
      <c r="FB13" s="145">
        <f t="shared" si="14"/>
        <v>14996590</v>
      </c>
      <c r="FC13" s="145">
        <f t="shared" si="14"/>
        <v>4454415</v>
      </c>
      <c r="FD13" s="146">
        <f t="shared" si="78"/>
        <v>19516380</v>
      </c>
      <c r="FE13" s="146">
        <f t="shared" si="79"/>
        <v>0</v>
      </c>
      <c r="FF13" s="146">
        <f t="shared" si="80"/>
        <v>855984</v>
      </c>
      <c r="FG13" s="146">
        <f t="shared" si="81"/>
        <v>0</v>
      </c>
      <c r="FH13" s="146">
        <f t="shared" si="82"/>
        <v>730163</v>
      </c>
      <c r="FI13" s="142">
        <f t="shared" si="83"/>
        <v>0</v>
      </c>
      <c r="FJ13" s="143">
        <f t="shared" si="83"/>
        <v>0</v>
      </c>
      <c r="FK13" s="143">
        <f t="shared" si="83"/>
        <v>0</v>
      </c>
      <c r="FL13" s="143">
        <f t="shared" si="83"/>
        <v>0</v>
      </c>
      <c r="FM13" s="143">
        <f t="shared" si="83"/>
        <v>0</v>
      </c>
      <c r="FN13" s="142">
        <f t="shared" si="84"/>
        <v>0</v>
      </c>
      <c r="FO13" s="142">
        <f t="shared" si="84"/>
        <v>0</v>
      </c>
      <c r="FP13" s="142">
        <f t="shared" si="84"/>
        <v>0</v>
      </c>
      <c r="FQ13" s="142">
        <f t="shared" si="15"/>
        <v>0</v>
      </c>
      <c r="FR13" s="142">
        <f t="shared" si="15"/>
        <v>0</v>
      </c>
      <c r="FS13" s="147">
        <f t="shared" si="85"/>
        <v>0</v>
      </c>
      <c r="FT13" s="147">
        <f t="shared" si="16"/>
        <v>0</v>
      </c>
      <c r="FU13" s="147">
        <f t="shared" si="16"/>
        <v>0</v>
      </c>
      <c r="FV13" s="147">
        <f t="shared" si="16"/>
        <v>0</v>
      </c>
      <c r="FW13" s="147">
        <f t="shared" si="16"/>
        <v>0</v>
      </c>
      <c r="FX13" s="147">
        <f t="shared" si="86"/>
        <v>45570</v>
      </c>
      <c r="FY13" s="147">
        <f t="shared" si="17"/>
        <v>900</v>
      </c>
      <c r="FZ13" s="147">
        <f t="shared" si="17"/>
        <v>44670</v>
      </c>
      <c r="GA13" s="147">
        <f t="shared" si="17"/>
        <v>44670</v>
      </c>
      <c r="GB13" s="147">
        <f t="shared" si="17"/>
        <v>0</v>
      </c>
      <c r="GC13" s="142">
        <f t="shared" si="87"/>
        <v>0</v>
      </c>
      <c r="GD13" s="142">
        <f t="shared" si="18"/>
        <v>0</v>
      </c>
      <c r="GE13" s="142">
        <f t="shared" si="18"/>
        <v>0</v>
      </c>
      <c r="GF13" s="142">
        <f t="shared" si="18"/>
        <v>0</v>
      </c>
      <c r="GG13" s="142">
        <f t="shared" si="18"/>
        <v>0</v>
      </c>
      <c r="GH13" s="142">
        <f t="shared" si="88"/>
        <v>0</v>
      </c>
      <c r="GI13" s="142">
        <f t="shared" si="19"/>
        <v>0</v>
      </c>
      <c r="GJ13" s="142">
        <f t="shared" si="19"/>
        <v>0</v>
      </c>
      <c r="GK13" s="142">
        <f t="shared" si="19"/>
        <v>0</v>
      </c>
      <c r="GL13" s="142">
        <f t="shared" si="19"/>
        <v>0</v>
      </c>
      <c r="GM13" s="142">
        <f t="shared" si="89"/>
        <v>45570</v>
      </c>
      <c r="GN13" s="142">
        <f t="shared" si="20"/>
        <v>900</v>
      </c>
      <c r="GO13" s="142">
        <f t="shared" si="20"/>
        <v>44670</v>
      </c>
      <c r="GP13" s="142">
        <f t="shared" si="20"/>
        <v>44670</v>
      </c>
      <c r="GQ13" s="142">
        <f t="shared" si="20"/>
        <v>0</v>
      </c>
      <c r="GR13" s="207">
        <f t="shared" si="90"/>
        <v>45.6</v>
      </c>
      <c r="GS13" s="147">
        <f t="shared" si="91"/>
        <v>0</v>
      </c>
      <c r="GT13" s="147">
        <f t="shared" si="21"/>
        <v>0</v>
      </c>
      <c r="GU13" s="147">
        <f t="shared" si="21"/>
        <v>0</v>
      </c>
      <c r="GV13" s="147">
        <f t="shared" si="21"/>
        <v>0</v>
      </c>
      <c r="GW13" s="147">
        <f t="shared" si="21"/>
        <v>0</v>
      </c>
      <c r="GX13" s="147">
        <f t="shared" si="92"/>
        <v>0</v>
      </c>
      <c r="GY13" s="147">
        <f t="shared" si="22"/>
        <v>0</v>
      </c>
      <c r="GZ13" s="147">
        <f t="shared" si="22"/>
        <v>0</v>
      </c>
      <c r="HA13" s="147">
        <f t="shared" si="22"/>
        <v>0</v>
      </c>
      <c r="HB13" s="147">
        <f t="shared" si="22"/>
        <v>0</v>
      </c>
      <c r="HC13" s="147">
        <f t="shared" si="93"/>
        <v>0</v>
      </c>
      <c r="HD13" s="147">
        <f t="shared" si="23"/>
        <v>0</v>
      </c>
      <c r="HE13" s="147">
        <f t="shared" si="23"/>
        <v>0</v>
      </c>
      <c r="HF13" s="147">
        <f t="shared" si="23"/>
        <v>0</v>
      </c>
      <c r="HG13" s="147">
        <f t="shared" si="23"/>
        <v>0</v>
      </c>
      <c r="HH13" s="147">
        <f t="shared" si="94"/>
        <v>0</v>
      </c>
      <c r="HI13" s="147">
        <f t="shared" si="24"/>
        <v>0</v>
      </c>
      <c r="HJ13" s="147">
        <f t="shared" si="24"/>
        <v>0</v>
      </c>
      <c r="HK13" s="147">
        <f t="shared" si="24"/>
        <v>0</v>
      </c>
      <c r="HL13" s="147">
        <f t="shared" si="24"/>
        <v>0</v>
      </c>
      <c r="HM13" s="142">
        <f t="shared" si="95"/>
        <v>0</v>
      </c>
      <c r="HN13" s="142">
        <f t="shared" si="25"/>
        <v>0</v>
      </c>
      <c r="HO13" s="142">
        <f t="shared" si="25"/>
        <v>0</v>
      </c>
      <c r="HP13" s="142">
        <f t="shared" si="25"/>
        <v>0</v>
      </c>
      <c r="HQ13" s="142">
        <f t="shared" si="25"/>
        <v>0</v>
      </c>
      <c r="HR13" s="142">
        <f t="shared" si="96"/>
        <v>0</v>
      </c>
      <c r="HS13" s="142">
        <f t="shared" si="26"/>
        <v>0</v>
      </c>
      <c r="HT13" s="142">
        <f t="shared" si="26"/>
        <v>0</v>
      </c>
      <c r="HU13" s="142">
        <f t="shared" si="26"/>
        <v>0</v>
      </c>
      <c r="HV13" s="142">
        <f t="shared" si="26"/>
        <v>0</v>
      </c>
      <c r="HW13" s="147">
        <f t="shared" si="97"/>
        <v>0</v>
      </c>
      <c r="HX13" s="147">
        <f t="shared" si="27"/>
        <v>0</v>
      </c>
      <c r="HY13" s="147">
        <f t="shared" si="27"/>
        <v>0</v>
      </c>
      <c r="HZ13" s="147">
        <f t="shared" si="27"/>
        <v>0</v>
      </c>
      <c r="IA13" s="147">
        <f t="shared" si="27"/>
        <v>0</v>
      </c>
      <c r="IB13" s="147">
        <f t="shared" si="98"/>
        <v>0</v>
      </c>
      <c r="IC13" s="147">
        <f t="shared" si="28"/>
        <v>0</v>
      </c>
      <c r="ID13" s="147">
        <f t="shared" si="28"/>
        <v>0</v>
      </c>
      <c r="IE13" s="147">
        <f t="shared" si="28"/>
        <v>0</v>
      </c>
      <c r="IF13" s="147">
        <f t="shared" si="28"/>
        <v>0</v>
      </c>
      <c r="IG13" s="142">
        <f t="shared" si="99"/>
        <v>0</v>
      </c>
      <c r="IH13" s="142">
        <f t="shared" si="29"/>
        <v>0</v>
      </c>
      <c r="II13" s="142">
        <f t="shared" si="29"/>
        <v>0</v>
      </c>
      <c r="IJ13" s="142">
        <f t="shared" si="29"/>
        <v>0</v>
      </c>
      <c r="IK13" s="142">
        <f t="shared" si="29"/>
        <v>0</v>
      </c>
      <c r="IL13" s="142">
        <f t="shared" si="100"/>
        <v>0</v>
      </c>
      <c r="IM13" s="142">
        <f t="shared" si="30"/>
        <v>0</v>
      </c>
      <c r="IN13" s="142">
        <f t="shared" si="30"/>
        <v>0</v>
      </c>
      <c r="IO13" s="142">
        <f t="shared" si="30"/>
        <v>0</v>
      </c>
      <c r="IP13" s="142">
        <f t="shared" si="30"/>
        <v>0</v>
      </c>
      <c r="IQ13" s="147">
        <f t="shared" si="101"/>
        <v>0</v>
      </c>
      <c r="IR13" s="147">
        <f t="shared" si="31"/>
        <v>0</v>
      </c>
      <c r="IS13" s="147">
        <f t="shared" si="31"/>
        <v>0</v>
      </c>
      <c r="IT13" s="147">
        <f t="shared" si="31"/>
        <v>0</v>
      </c>
      <c r="IU13" s="147">
        <f t="shared" si="31"/>
        <v>0</v>
      </c>
      <c r="IV13" s="147">
        <f t="shared" si="102"/>
        <v>0</v>
      </c>
      <c r="IW13" s="147">
        <f t="shared" si="32"/>
        <v>0</v>
      </c>
      <c r="IX13" s="147">
        <f t="shared" si="32"/>
        <v>0</v>
      </c>
      <c r="IY13" s="147">
        <f t="shared" si="32"/>
        <v>0</v>
      </c>
      <c r="IZ13" s="147">
        <f t="shared" si="32"/>
        <v>0</v>
      </c>
      <c r="JA13" s="142">
        <f t="shared" si="103"/>
        <v>0</v>
      </c>
      <c r="JB13" s="142">
        <f t="shared" si="33"/>
        <v>0</v>
      </c>
      <c r="JC13" s="142">
        <f t="shared" si="33"/>
        <v>0</v>
      </c>
      <c r="JD13" s="142">
        <f t="shared" si="33"/>
        <v>0</v>
      </c>
      <c r="JE13" s="142">
        <f t="shared" si="33"/>
        <v>0</v>
      </c>
      <c r="JF13" s="142">
        <f t="shared" si="104"/>
        <v>0</v>
      </c>
      <c r="JG13" s="142">
        <f t="shared" si="34"/>
        <v>0</v>
      </c>
      <c r="JH13" s="142">
        <f t="shared" si="34"/>
        <v>0</v>
      </c>
      <c r="JI13" s="142">
        <f t="shared" si="34"/>
        <v>0</v>
      </c>
      <c r="JJ13" s="142">
        <f t="shared" si="34"/>
        <v>0</v>
      </c>
      <c r="JK13" s="147">
        <f t="shared" si="105"/>
        <v>0</v>
      </c>
      <c r="JL13" s="147">
        <f t="shared" si="35"/>
        <v>0</v>
      </c>
      <c r="JM13" s="147">
        <f t="shared" si="35"/>
        <v>0</v>
      </c>
      <c r="JN13" s="147">
        <f t="shared" si="35"/>
        <v>0</v>
      </c>
      <c r="JO13" s="147">
        <f t="shared" si="35"/>
        <v>0</v>
      </c>
      <c r="JP13" s="147">
        <f t="shared" si="106"/>
        <v>0</v>
      </c>
      <c r="JQ13" s="147">
        <f t="shared" si="36"/>
        <v>0</v>
      </c>
      <c r="JR13" s="147">
        <f t="shared" si="36"/>
        <v>0</v>
      </c>
      <c r="JS13" s="147">
        <f t="shared" si="36"/>
        <v>0</v>
      </c>
      <c r="JT13" s="147">
        <f t="shared" si="36"/>
        <v>0</v>
      </c>
      <c r="JU13" s="142">
        <f t="shared" si="107"/>
        <v>0</v>
      </c>
      <c r="JV13" s="142">
        <f t="shared" si="37"/>
        <v>0</v>
      </c>
      <c r="JW13" s="142">
        <f t="shared" si="37"/>
        <v>0</v>
      </c>
      <c r="JX13" s="142">
        <f t="shared" si="37"/>
        <v>0</v>
      </c>
      <c r="JY13" s="142">
        <f t="shared" si="37"/>
        <v>0</v>
      </c>
      <c r="JZ13" s="142">
        <f t="shared" si="108"/>
        <v>0</v>
      </c>
      <c r="KA13" s="142">
        <f t="shared" si="38"/>
        <v>0</v>
      </c>
      <c r="KB13" s="142">
        <f t="shared" si="38"/>
        <v>0</v>
      </c>
      <c r="KC13" s="142">
        <f t="shared" si="38"/>
        <v>0</v>
      </c>
      <c r="KD13" s="142">
        <f t="shared" si="38"/>
        <v>0</v>
      </c>
      <c r="KE13" s="147">
        <f t="shared" si="109"/>
        <v>0</v>
      </c>
      <c r="KF13" s="147">
        <f t="shared" si="39"/>
        <v>0</v>
      </c>
      <c r="KG13" s="147">
        <f t="shared" si="39"/>
        <v>0</v>
      </c>
      <c r="KH13" s="147">
        <f t="shared" si="39"/>
        <v>0</v>
      </c>
      <c r="KI13" s="147">
        <f t="shared" si="39"/>
        <v>0</v>
      </c>
      <c r="KJ13" s="147">
        <f t="shared" si="110"/>
        <v>0</v>
      </c>
      <c r="KK13" s="147">
        <f t="shared" si="40"/>
        <v>0</v>
      </c>
      <c r="KL13" s="147">
        <f t="shared" si="40"/>
        <v>0</v>
      </c>
      <c r="KM13" s="147">
        <f t="shared" si="40"/>
        <v>0</v>
      </c>
      <c r="KN13" s="147">
        <f t="shared" si="40"/>
        <v>0</v>
      </c>
      <c r="KO13" s="142">
        <f t="shared" si="111"/>
        <v>0</v>
      </c>
      <c r="KP13" s="142">
        <f t="shared" si="41"/>
        <v>0</v>
      </c>
      <c r="KQ13" s="142">
        <f t="shared" si="41"/>
        <v>0</v>
      </c>
      <c r="KR13" s="142">
        <f t="shared" si="41"/>
        <v>0</v>
      </c>
      <c r="KS13" s="142">
        <f t="shared" si="41"/>
        <v>0</v>
      </c>
      <c r="KT13" s="142">
        <f t="shared" si="112"/>
        <v>0</v>
      </c>
      <c r="KU13" s="142">
        <f t="shared" si="42"/>
        <v>0</v>
      </c>
      <c r="KV13" s="142">
        <f t="shared" si="42"/>
        <v>0</v>
      </c>
      <c r="KW13" s="142">
        <f t="shared" si="42"/>
        <v>0</v>
      </c>
      <c r="KX13" s="142">
        <f t="shared" si="42"/>
        <v>0</v>
      </c>
      <c r="KY13" s="147">
        <f t="shared" si="113"/>
        <v>0</v>
      </c>
      <c r="KZ13" s="147">
        <f t="shared" si="43"/>
        <v>0</v>
      </c>
      <c r="LA13" s="147">
        <f t="shared" si="43"/>
        <v>0</v>
      </c>
      <c r="LB13" s="147">
        <f t="shared" si="43"/>
        <v>0</v>
      </c>
      <c r="LC13" s="147">
        <f t="shared" si="43"/>
        <v>0</v>
      </c>
      <c r="LD13" s="147">
        <f t="shared" si="114"/>
        <v>0</v>
      </c>
      <c r="LE13" s="147">
        <f t="shared" si="44"/>
        <v>0</v>
      </c>
      <c r="LF13" s="147">
        <f t="shared" si="44"/>
        <v>0</v>
      </c>
      <c r="LG13" s="147">
        <f t="shared" si="44"/>
        <v>0</v>
      </c>
      <c r="LH13" s="147">
        <f t="shared" si="44"/>
        <v>0</v>
      </c>
      <c r="LI13" s="147">
        <f t="shared" si="115"/>
        <v>0</v>
      </c>
      <c r="LJ13" s="147">
        <f t="shared" si="45"/>
        <v>0</v>
      </c>
      <c r="LK13" s="147">
        <f t="shared" si="45"/>
        <v>0</v>
      </c>
      <c r="LL13" s="147">
        <f t="shared" si="45"/>
        <v>0</v>
      </c>
      <c r="LM13" s="147">
        <f t="shared" si="116"/>
        <v>45570</v>
      </c>
      <c r="LN13" s="147">
        <f t="shared" si="117"/>
        <v>0</v>
      </c>
      <c r="LO13" s="144">
        <f t="shared" si="118"/>
        <v>45570</v>
      </c>
      <c r="LP13" s="144">
        <f t="shared" si="118"/>
        <v>900</v>
      </c>
      <c r="LQ13" s="144">
        <f t="shared" si="118"/>
        <v>44670</v>
      </c>
      <c r="LR13" s="144">
        <f t="shared" si="118"/>
        <v>44670</v>
      </c>
      <c r="LS13" s="144">
        <f t="shared" si="118"/>
        <v>0</v>
      </c>
      <c r="LT13" s="144">
        <f t="shared" si="119"/>
        <v>21102527</v>
      </c>
      <c r="LU13" s="144">
        <f t="shared" si="120"/>
        <v>1651522</v>
      </c>
      <c r="LV13" s="144">
        <f t="shared" si="120"/>
        <v>19451005</v>
      </c>
      <c r="LW13" s="144">
        <f t="shared" si="120"/>
        <v>14996590</v>
      </c>
      <c r="LX13" s="144">
        <f t="shared" si="120"/>
        <v>4454415</v>
      </c>
      <c r="LY13" s="132">
        <f t="shared" si="121"/>
        <v>21102.5</v>
      </c>
      <c r="LZ13" s="144">
        <f t="shared" si="46"/>
        <v>21148097</v>
      </c>
      <c r="MA13" s="145">
        <f t="shared" si="46"/>
        <v>1652422</v>
      </c>
      <c r="MB13" s="145">
        <f t="shared" si="46"/>
        <v>19495675</v>
      </c>
      <c r="MC13" s="145">
        <f t="shared" si="46"/>
        <v>15041260</v>
      </c>
      <c r="MD13" s="145">
        <f t="shared" si="46"/>
        <v>4454415</v>
      </c>
      <c r="ME13" s="132">
        <f t="shared" si="122"/>
        <v>21148.1</v>
      </c>
      <c r="MF13" s="208">
        <v>58.55</v>
      </c>
      <c r="MG13" s="209">
        <v>2489104.2999999998</v>
      </c>
      <c r="MH13" s="209">
        <f t="shared" si="123"/>
        <v>2489.1</v>
      </c>
      <c r="MI13" s="209">
        <v>1330.1</v>
      </c>
      <c r="MJ13" s="209">
        <f t="shared" si="124"/>
        <v>1159</v>
      </c>
      <c r="MK13" s="210">
        <f t="shared" si="125"/>
        <v>1159</v>
      </c>
      <c r="ML13" s="210">
        <f t="shared" si="126"/>
        <v>21103686</v>
      </c>
      <c r="MM13" s="210">
        <f t="shared" si="127"/>
        <v>21103.7</v>
      </c>
      <c r="MN13" s="211">
        <f t="shared" si="128"/>
        <v>15042419</v>
      </c>
      <c r="MO13" s="209">
        <v>0</v>
      </c>
      <c r="MP13">
        <v>34.799999999999997</v>
      </c>
      <c r="MQ13" s="210">
        <f t="shared" si="129"/>
        <v>27666</v>
      </c>
      <c r="MR13" s="209">
        <v>31785.1</v>
      </c>
      <c r="MS13" s="212">
        <f t="shared" si="130"/>
        <v>-4119.1000000000004</v>
      </c>
      <c r="MU13" s="213">
        <f t="shared" si="131"/>
        <v>96.58</v>
      </c>
    </row>
    <row r="14" spans="1:359">
      <c r="A14" s="128" t="s">
        <v>178</v>
      </c>
      <c r="B14" s="129"/>
      <c r="C14" s="129"/>
      <c r="D14" s="129"/>
      <c r="E14" s="129"/>
      <c r="F14" s="130">
        <f t="shared" si="47"/>
        <v>0</v>
      </c>
      <c r="G14" s="131"/>
      <c r="H14" s="131"/>
      <c r="I14" s="131"/>
      <c r="J14" s="131"/>
      <c r="K14" s="130">
        <f t="shared" si="48"/>
        <v>0</v>
      </c>
      <c r="L14" s="132">
        <f t="shared" si="49"/>
        <v>0</v>
      </c>
      <c r="M14" s="205"/>
      <c r="N14" s="205"/>
      <c r="O14" s="132"/>
      <c r="P14" s="177"/>
      <c r="Q14" s="177"/>
      <c r="R14" s="132">
        <f t="shared" si="50"/>
        <v>0</v>
      </c>
      <c r="S14" s="178">
        <f t="shared" si="51"/>
        <v>0</v>
      </c>
      <c r="T14" s="178">
        <f t="shared" si="52"/>
        <v>0</v>
      </c>
      <c r="U14" s="178">
        <f t="shared" si="53"/>
        <v>0</v>
      </c>
      <c r="V14" s="133">
        <v>426</v>
      </c>
      <c r="W14" s="129"/>
      <c r="X14" s="148">
        <v>0</v>
      </c>
      <c r="Y14" s="129"/>
      <c r="Z14" s="133">
        <v>3</v>
      </c>
      <c r="AA14" s="130">
        <f t="shared" si="1"/>
        <v>429</v>
      </c>
      <c r="AB14" s="133">
        <v>406</v>
      </c>
      <c r="AC14" s="129"/>
      <c r="AD14" s="148">
        <v>44</v>
      </c>
      <c r="AE14" s="129"/>
      <c r="AF14" s="133">
        <v>3</v>
      </c>
      <c r="AG14" s="130">
        <f t="shared" si="2"/>
        <v>453</v>
      </c>
      <c r="AH14" s="133">
        <v>72</v>
      </c>
      <c r="AI14" s="129"/>
      <c r="AJ14" s="129"/>
      <c r="AK14" s="129"/>
      <c r="AL14" s="133">
        <v>1</v>
      </c>
      <c r="AM14" s="130">
        <f t="shared" si="54"/>
        <v>73</v>
      </c>
      <c r="AN14" s="127">
        <f t="shared" si="55"/>
        <v>955</v>
      </c>
      <c r="AO14" s="206">
        <v>25</v>
      </c>
      <c r="AP14" s="206">
        <v>29</v>
      </c>
      <c r="AQ14" s="206">
        <v>105</v>
      </c>
      <c r="AR14" s="206">
        <v>55</v>
      </c>
      <c r="AS14" s="206">
        <v>113</v>
      </c>
      <c r="AT14" s="206">
        <v>90</v>
      </c>
      <c r="AU14" s="206">
        <f t="shared" si="56"/>
        <v>417</v>
      </c>
      <c r="AV14" s="135"/>
      <c r="AW14" s="136">
        <v>0</v>
      </c>
      <c r="AX14" s="137"/>
      <c r="AY14" s="138">
        <v>0</v>
      </c>
      <c r="AZ14" s="138"/>
      <c r="BA14" s="135"/>
      <c r="BB14" s="139"/>
      <c r="BC14" s="138"/>
      <c r="BD14" s="136"/>
      <c r="BE14" s="136"/>
      <c r="BF14" s="129"/>
      <c r="BG14" s="129"/>
      <c r="BH14" s="138"/>
      <c r="BI14" s="138"/>
      <c r="BJ14" s="136"/>
      <c r="BK14" s="138"/>
      <c r="BL14" s="138"/>
      <c r="BM14" s="136"/>
      <c r="BN14" s="138"/>
      <c r="BO14" s="129"/>
      <c r="BP14" s="129"/>
      <c r="BQ14" s="138"/>
      <c r="BR14" s="138"/>
      <c r="BS14" s="141"/>
      <c r="BT14" s="141">
        <f t="shared" si="57"/>
        <v>0</v>
      </c>
      <c r="BU14" s="141">
        <f t="shared" si="3"/>
        <v>0</v>
      </c>
      <c r="BV14" s="141">
        <f t="shared" si="3"/>
        <v>0</v>
      </c>
      <c r="BW14" s="141">
        <f t="shared" si="58"/>
        <v>0</v>
      </c>
      <c r="BX14" s="141">
        <f t="shared" si="59"/>
        <v>955</v>
      </c>
      <c r="BY14" s="142">
        <f t="shared" si="60"/>
        <v>10832328</v>
      </c>
      <c r="BZ14" s="143">
        <f t="shared" si="4"/>
        <v>918882</v>
      </c>
      <c r="CA14" s="143">
        <f t="shared" si="4"/>
        <v>9913446</v>
      </c>
      <c r="CB14" s="143">
        <f t="shared" si="4"/>
        <v>7694412</v>
      </c>
      <c r="CC14" s="143">
        <f t="shared" si="4"/>
        <v>2219034</v>
      </c>
      <c r="CD14" s="142">
        <f t="shared" si="61"/>
        <v>0</v>
      </c>
      <c r="CE14" s="143">
        <f t="shared" si="5"/>
        <v>0</v>
      </c>
      <c r="CF14" s="143">
        <f t="shared" si="5"/>
        <v>0</v>
      </c>
      <c r="CG14" s="143">
        <f t="shared" si="5"/>
        <v>0</v>
      </c>
      <c r="CH14" s="143">
        <f t="shared" si="5"/>
        <v>0</v>
      </c>
      <c r="CI14" s="142">
        <f t="shared" si="62"/>
        <v>0</v>
      </c>
      <c r="CJ14" s="143">
        <f t="shared" si="6"/>
        <v>0</v>
      </c>
      <c r="CK14" s="143">
        <f t="shared" si="6"/>
        <v>0</v>
      </c>
      <c r="CL14" s="143">
        <f t="shared" si="6"/>
        <v>0</v>
      </c>
      <c r="CM14" s="143">
        <f t="shared" si="6"/>
        <v>0</v>
      </c>
      <c r="CN14" s="143"/>
      <c r="CO14" s="143"/>
      <c r="CP14" s="143"/>
      <c r="CQ14" s="143"/>
      <c r="CR14" s="143"/>
      <c r="CS14" s="142">
        <f t="shared" si="63"/>
        <v>592656</v>
      </c>
      <c r="CT14" s="143">
        <f t="shared" si="7"/>
        <v>1353</v>
      </c>
      <c r="CU14" s="143">
        <f t="shared" si="7"/>
        <v>591303</v>
      </c>
      <c r="CV14" s="143">
        <f t="shared" si="7"/>
        <v>591303</v>
      </c>
      <c r="CW14" s="143">
        <f t="shared" si="7"/>
        <v>0</v>
      </c>
      <c r="CX14" s="144">
        <f t="shared" si="64"/>
        <v>11424984</v>
      </c>
      <c r="CY14" s="142">
        <f t="shared" si="65"/>
        <v>14391482</v>
      </c>
      <c r="CZ14" s="143">
        <f t="shared" si="65"/>
        <v>1191204</v>
      </c>
      <c r="DA14" s="143">
        <f t="shared" si="65"/>
        <v>13200278</v>
      </c>
      <c r="DB14" s="143">
        <f t="shared" si="65"/>
        <v>10015614</v>
      </c>
      <c r="DC14" s="143">
        <f t="shared" si="65"/>
        <v>3184664</v>
      </c>
      <c r="DD14" s="142">
        <f t="shared" si="66"/>
        <v>0</v>
      </c>
      <c r="DE14" s="143">
        <f t="shared" si="8"/>
        <v>0</v>
      </c>
      <c r="DF14" s="143">
        <f t="shared" si="8"/>
        <v>0</v>
      </c>
      <c r="DG14" s="143">
        <f t="shared" si="8"/>
        <v>0</v>
      </c>
      <c r="DH14" s="143">
        <f t="shared" si="8"/>
        <v>0</v>
      </c>
      <c r="DI14" s="142">
        <f t="shared" si="67"/>
        <v>4356000</v>
      </c>
      <c r="DJ14" s="143">
        <f t="shared" si="67"/>
        <v>129096</v>
      </c>
      <c r="DK14" s="143">
        <f t="shared" si="67"/>
        <v>4226904</v>
      </c>
      <c r="DL14" s="143">
        <f t="shared" si="67"/>
        <v>3218688</v>
      </c>
      <c r="DM14" s="143">
        <f t="shared" si="67"/>
        <v>1008216</v>
      </c>
      <c r="DN14" s="142">
        <f t="shared" si="68"/>
        <v>0</v>
      </c>
      <c r="DO14" s="143">
        <f t="shared" si="9"/>
        <v>0</v>
      </c>
      <c r="DP14" s="143">
        <f t="shared" si="9"/>
        <v>0</v>
      </c>
      <c r="DQ14" s="143">
        <f t="shared" si="9"/>
        <v>0</v>
      </c>
      <c r="DR14" s="143">
        <f t="shared" si="9"/>
        <v>0</v>
      </c>
      <c r="DS14" s="142">
        <f t="shared" si="69"/>
        <v>684528</v>
      </c>
      <c r="DT14" s="143">
        <f t="shared" si="10"/>
        <v>2256</v>
      </c>
      <c r="DU14" s="143">
        <f t="shared" si="10"/>
        <v>682272</v>
      </c>
      <c r="DV14" s="143">
        <f t="shared" si="10"/>
        <v>682272</v>
      </c>
      <c r="DW14" s="143">
        <f t="shared" si="10"/>
        <v>0</v>
      </c>
      <c r="DX14" s="144">
        <f t="shared" si="70"/>
        <v>19432010</v>
      </c>
      <c r="DY14" s="142">
        <f t="shared" si="71"/>
        <v>2587248</v>
      </c>
      <c r="DZ14" s="143">
        <f t="shared" si="71"/>
        <v>205560</v>
      </c>
      <c r="EA14" s="143">
        <f t="shared" si="71"/>
        <v>2381688</v>
      </c>
      <c r="EB14" s="143">
        <f t="shared" si="71"/>
        <v>1720080</v>
      </c>
      <c r="EC14" s="143">
        <f t="shared" si="71"/>
        <v>661608</v>
      </c>
      <c r="ED14" s="142">
        <f t="shared" si="72"/>
        <v>0</v>
      </c>
      <c r="EE14" s="143">
        <f t="shared" si="11"/>
        <v>0</v>
      </c>
      <c r="EF14" s="143">
        <f t="shared" si="11"/>
        <v>0</v>
      </c>
      <c r="EG14" s="143">
        <f t="shared" si="11"/>
        <v>0</v>
      </c>
      <c r="EH14" s="143">
        <f t="shared" si="11"/>
        <v>0</v>
      </c>
      <c r="EI14" s="143"/>
      <c r="EJ14" s="143"/>
      <c r="EK14" s="143"/>
      <c r="EL14" s="143"/>
      <c r="EM14" s="143"/>
      <c r="EN14" s="142">
        <f t="shared" si="73"/>
        <v>0</v>
      </c>
      <c r="EO14" s="143">
        <f t="shared" si="12"/>
        <v>0</v>
      </c>
      <c r="EP14" s="143">
        <f t="shared" si="12"/>
        <v>0</v>
      </c>
      <c r="EQ14" s="143">
        <f t="shared" si="12"/>
        <v>0</v>
      </c>
      <c r="ER14" s="143">
        <f t="shared" si="12"/>
        <v>0</v>
      </c>
      <c r="ES14" s="142">
        <f t="shared" si="74"/>
        <v>273811</v>
      </c>
      <c r="ET14" s="143">
        <f t="shared" si="13"/>
        <v>903</v>
      </c>
      <c r="EU14" s="143">
        <f t="shared" si="13"/>
        <v>272908</v>
      </c>
      <c r="EV14" s="143">
        <f t="shared" si="13"/>
        <v>272908</v>
      </c>
      <c r="EW14" s="143">
        <f t="shared" si="13"/>
        <v>0</v>
      </c>
      <c r="EX14" s="144">
        <f t="shared" si="75"/>
        <v>2861059</v>
      </c>
      <c r="EY14" s="144">
        <f t="shared" si="76"/>
        <v>33718053</v>
      </c>
      <c r="EZ14" s="145">
        <f t="shared" si="77"/>
        <v>2449254</v>
      </c>
      <c r="FA14" s="145">
        <f t="shared" si="14"/>
        <v>31268799</v>
      </c>
      <c r="FB14" s="145">
        <f t="shared" si="14"/>
        <v>24195277</v>
      </c>
      <c r="FC14" s="145">
        <f t="shared" si="14"/>
        <v>7073522</v>
      </c>
      <c r="FD14" s="146">
        <f t="shared" si="78"/>
        <v>27811058</v>
      </c>
      <c r="FE14" s="146">
        <f t="shared" si="79"/>
        <v>0</v>
      </c>
      <c r="FF14" s="146">
        <f t="shared" si="80"/>
        <v>4356000</v>
      </c>
      <c r="FG14" s="146">
        <f t="shared" si="81"/>
        <v>0</v>
      </c>
      <c r="FH14" s="146">
        <f t="shared" si="82"/>
        <v>1550995</v>
      </c>
      <c r="FI14" s="142">
        <f t="shared" si="83"/>
        <v>37975</v>
      </c>
      <c r="FJ14" s="143">
        <f t="shared" si="83"/>
        <v>750</v>
      </c>
      <c r="FK14" s="143">
        <f t="shared" si="83"/>
        <v>37225</v>
      </c>
      <c r="FL14" s="143">
        <f t="shared" si="83"/>
        <v>37225</v>
      </c>
      <c r="FM14" s="143">
        <f t="shared" si="83"/>
        <v>0</v>
      </c>
      <c r="FN14" s="142">
        <f t="shared" si="84"/>
        <v>44051</v>
      </c>
      <c r="FO14" s="142">
        <f t="shared" si="84"/>
        <v>870</v>
      </c>
      <c r="FP14" s="142">
        <f t="shared" si="84"/>
        <v>43181</v>
      </c>
      <c r="FQ14" s="142">
        <f t="shared" si="15"/>
        <v>43181</v>
      </c>
      <c r="FR14" s="142">
        <f t="shared" si="15"/>
        <v>0</v>
      </c>
      <c r="FS14" s="147">
        <f t="shared" si="85"/>
        <v>159495</v>
      </c>
      <c r="FT14" s="147">
        <f t="shared" si="16"/>
        <v>3150</v>
      </c>
      <c r="FU14" s="147">
        <f t="shared" si="16"/>
        <v>156345</v>
      </c>
      <c r="FV14" s="147">
        <f t="shared" si="16"/>
        <v>156345</v>
      </c>
      <c r="FW14" s="147">
        <f t="shared" si="16"/>
        <v>0</v>
      </c>
      <c r="FX14" s="147">
        <f t="shared" si="86"/>
        <v>83545</v>
      </c>
      <c r="FY14" s="147">
        <f t="shared" si="17"/>
        <v>1650</v>
      </c>
      <c r="FZ14" s="147">
        <f t="shared" si="17"/>
        <v>81895</v>
      </c>
      <c r="GA14" s="147">
        <f t="shared" si="17"/>
        <v>81895</v>
      </c>
      <c r="GB14" s="147">
        <f t="shared" si="17"/>
        <v>0</v>
      </c>
      <c r="GC14" s="142">
        <f t="shared" si="87"/>
        <v>171647</v>
      </c>
      <c r="GD14" s="142">
        <f t="shared" si="18"/>
        <v>3390</v>
      </c>
      <c r="GE14" s="142">
        <f t="shared" si="18"/>
        <v>168257</v>
      </c>
      <c r="GF14" s="142">
        <f t="shared" si="18"/>
        <v>168257</v>
      </c>
      <c r="GG14" s="142">
        <f t="shared" si="18"/>
        <v>0</v>
      </c>
      <c r="GH14" s="142">
        <f t="shared" si="88"/>
        <v>117180</v>
      </c>
      <c r="GI14" s="142">
        <f t="shared" si="19"/>
        <v>2340</v>
      </c>
      <c r="GJ14" s="142">
        <f t="shared" si="19"/>
        <v>114840</v>
      </c>
      <c r="GK14" s="142">
        <f t="shared" si="19"/>
        <v>114840</v>
      </c>
      <c r="GL14" s="142">
        <f t="shared" si="19"/>
        <v>0</v>
      </c>
      <c r="GM14" s="142">
        <f t="shared" si="89"/>
        <v>613893</v>
      </c>
      <c r="GN14" s="142">
        <f t="shared" si="20"/>
        <v>12150</v>
      </c>
      <c r="GO14" s="142">
        <f t="shared" si="20"/>
        <v>601743</v>
      </c>
      <c r="GP14" s="142">
        <f t="shared" si="20"/>
        <v>601743</v>
      </c>
      <c r="GQ14" s="142">
        <f t="shared" si="20"/>
        <v>0</v>
      </c>
      <c r="GR14" s="207">
        <f t="shared" si="90"/>
        <v>613.9</v>
      </c>
      <c r="GS14" s="147">
        <f t="shared" si="91"/>
        <v>0</v>
      </c>
      <c r="GT14" s="147">
        <f t="shared" si="21"/>
        <v>0</v>
      </c>
      <c r="GU14" s="147">
        <f t="shared" si="21"/>
        <v>0</v>
      </c>
      <c r="GV14" s="147">
        <f t="shared" si="21"/>
        <v>0</v>
      </c>
      <c r="GW14" s="147">
        <f t="shared" si="21"/>
        <v>0</v>
      </c>
      <c r="GX14" s="147">
        <f t="shared" si="92"/>
        <v>0</v>
      </c>
      <c r="GY14" s="147">
        <f t="shared" si="22"/>
        <v>0</v>
      </c>
      <c r="GZ14" s="147">
        <f t="shared" si="22"/>
        <v>0</v>
      </c>
      <c r="HA14" s="147">
        <f t="shared" si="22"/>
        <v>0</v>
      </c>
      <c r="HB14" s="147">
        <f t="shared" si="22"/>
        <v>0</v>
      </c>
      <c r="HC14" s="147">
        <f t="shared" si="93"/>
        <v>0</v>
      </c>
      <c r="HD14" s="147">
        <f t="shared" si="23"/>
        <v>0</v>
      </c>
      <c r="HE14" s="147">
        <f t="shared" si="23"/>
        <v>0</v>
      </c>
      <c r="HF14" s="147">
        <f t="shared" si="23"/>
        <v>0</v>
      </c>
      <c r="HG14" s="147">
        <f t="shared" si="23"/>
        <v>0</v>
      </c>
      <c r="HH14" s="147">
        <f t="shared" si="94"/>
        <v>0</v>
      </c>
      <c r="HI14" s="147">
        <f t="shared" si="24"/>
        <v>0</v>
      </c>
      <c r="HJ14" s="147">
        <f t="shared" si="24"/>
        <v>0</v>
      </c>
      <c r="HK14" s="147">
        <f t="shared" si="24"/>
        <v>0</v>
      </c>
      <c r="HL14" s="147">
        <f t="shared" si="24"/>
        <v>0</v>
      </c>
      <c r="HM14" s="142">
        <f t="shared" si="95"/>
        <v>0</v>
      </c>
      <c r="HN14" s="142">
        <f t="shared" si="25"/>
        <v>0</v>
      </c>
      <c r="HO14" s="142">
        <f t="shared" si="25"/>
        <v>0</v>
      </c>
      <c r="HP14" s="142">
        <f t="shared" si="25"/>
        <v>0</v>
      </c>
      <c r="HQ14" s="142">
        <f t="shared" si="25"/>
        <v>0</v>
      </c>
      <c r="HR14" s="142">
        <f t="shared" si="96"/>
        <v>0</v>
      </c>
      <c r="HS14" s="142">
        <f t="shared" si="26"/>
        <v>0</v>
      </c>
      <c r="HT14" s="142">
        <f t="shared" si="26"/>
        <v>0</v>
      </c>
      <c r="HU14" s="142">
        <f t="shared" si="26"/>
        <v>0</v>
      </c>
      <c r="HV14" s="142">
        <f t="shared" si="26"/>
        <v>0</v>
      </c>
      <c r="HW14" s="147">
        <f t="shared" si="97"/>
        <v>0</v>
      </c>
      <c r="HX14" s="147">
        <f t="shared" si="27"/>
        <v>0</v>
      </c>
      <c r="HY14" s="147">
        <f t="shared" si="27"/>
        <v>0</v>
      </c>
      <c r="HZ14" s="147">
        <f t="shared" si="27"/>
        <v>0</v>
      </c>
      <c r="IA14" s="147">
        <f t="shared" si="27"/>
        <v>0</v>
      </c>
      <c r="IB14" s="147">
        <f t="shared" si="98"/>
        <v>0</v>
      </c>
      <c r="IC14" s="147">
        <f t="shared" si="28"/>
        <v>0</v>
      </c>
      <c r="ID14" s="147">
        <f t="shared" si="28"/>
        <v>0</v>
      </c>
      <c r="IE14" s="147">
        <f t="shared" si="28"/>
        <v>0</v>
      </c>
      <c r="IF14" s="147">
        <f t="shared" si="28"/>
        <v>0</v>
      </c>
      <c r="IG14" s="142">
        <f t="shared" si="99"/>
        <v>0</v>
      </c>
      <c r="IH14" s="142">
        <f t="shared" si="29"/>
        <v>0</v>
      </c>
      <c r="II14" s="142">
        <f t="shared" si="29"/>
        <v>0</v>
      </c>
      <c r="IJ14" s="142">
        <f t="shared" si="29"/>
        <v>0</v>
      </c>
      <c r="IK14" s="142">
        <f t="shared" si="29"/>
        <v>0</v>
      </c>
      <c r="IL14" s="142">
        <f t="shared" si="100"/>
        <v>0</v>
      </c>
      <c r="IM14" s="142">
        <f t="shared" si="30"/>
        <v>0</v>
      </c>
      <c r="IN14" s="142">
        <f t="shared" si="30"/>
        <v>0</v>
      </c>
      <c r="IO14" s="142">
        <f t="shared" si="30"/>
        <v>0</v>
      </c>
      <c r="IP14" s="142">
        <f t="shared" si="30"/>
        <v>0</v>
      </c>
      <c r="IQ14" s="147">
        <f t="shared" si="101"/>
        <v>0</v>
      </c>
      <c r="IR14" s="147">
        <f t="shared" si="31"/>
        <v>0</v>
      </c>
      <c r="IS14" s="147">
        <f t="shared" si="31"/>
        <v>0</v>
      </c>
      <c r="IT14" s="147">
        <f t="shared" si="31"/>
        <v>0</v>
      </c>
      <c r="IU14" s="147">
        <f t="shared" si="31"/>
        <v>0</v>
      </c>
      <c r="IV14" s="147">
        <f t="shared" si="102"/>
        <v>0</v>
      </c>
      <c r="IW14" s="147">
        <f t="shared" si="32"/>
        <v>0</v>
      </c>
      <c r="IX14" s="147">
        <f t="shared" si="32"/>
        <v>0</v>
      </c>
      <c r="IY14" s="147">
        <f t="shared" si="32"/>
        <v>0</v>
      </c>
      <c r="IZ14" s="147">
        <f t="shared" si="32"/>
        <v>0</v>
      </c>
      <c r="JA14" s="142">
        <f t="shared" si="103"/>
        <v>0</v>
      </c>
      <c r="JB14" s="142">
        <f t="shared" si="33"/>
        <v>0</v>
      </c>
      <c r="JC14" s="142">
        <f t="shared" si="33"/>
        <v>0</v>
      </c>
      <c r="JD14" s="142">
        <f t="shared" si="33"/>
        <v>0</v>
      </c>
      <c r="JE14" s="142">
        <f t="shared" si="33"/>
        <v>0</v>
      </c>
      <c r="JF14" s="142">
        <f t="shared" si="104"/>
        <v>0</v>
      </c>
      <c r="JG14" s="142">
        <f t="shared" si="34"/>
        <v>0</v>
      </c>
      <c r="JH14" s="142">
        <f t="shared" si="34"/>
        <v>0</v>
      </c>
      <c r="JI14" s="142">
        <f t="shared" si="34"/>
        <v>0</v>
      </c>
      <c r="JJ14" s="142">
        <f t="shared" si="34"/>
        <v>0</v>
      </c>
      <c r="JK14" s="147">
        <f t="shared" si="105"/>
        <v>0</v>
      </c>
      <c r="JL14" s="147">
        <f t="shared" si="35"/>
        <v>0</v>
      </c>
      <c r="JM14" s="147">
        <f t="shared" si="35"/>
        <v>0</v>
      </c>
      <c r="JN14" s="147">
        <f t="shared" si="35"/>
        <v>0</v>
      </c>
      <c r="JO14" s="147">
        <f t="shared" si="35"/>
        <v>0</v>
      </c>
      <c r="JP14" s="147">
        <f t="shared" si="106"/>
        <v>0</v>
      </c>
      <c r="JQ14" s="147">
        <f t="shared" si="36"/>
        <v>0</v>
      </c>
      <c r="JR14" s="147">
        <f t="shared" si="36"/>
        <v>0</v>
      </c>
      <c r="JS14" s="147">
        <f t="shared" si="36"/>
        <v>0</v>
      </c>
      <c r="JT14" s="147">
        <f t="shared" si="36"/>
        <v>0</v>
      </c>
      <c r="JU14" s="142">
        <f t="shared" si="107"/>
        <v>0</v>
      </c>
      <c r="JV14" s="142">
        <f t="shared" si="37"/>
        <v>0</v>
      </c>
      <c r="JW14" s="142">
        <f t="shared" si="37"/>
        <v>0</v>
      </c>
      <c r="JX14" s="142">
        <f t="shared" si="37"/>
        <v>0</v>
      </c>
      <c r="JY14" s="142">
        <f t="shared" si="37"/>
        <v>0</v>
      </c>
      <c r="JZ14" s="142">
        <f t="shared" si="108"/>
        <v>0</v>
      </c>
      <c r="KA14" s="142">
        <f t="shared" si="38"/>
        <v>0</v>
      </c>
      <c r="KB14" s="142">
        <f t="shared" si="38"/>
        <v>0</v>
      </c>
      <c r="KC14" s="142">
        <f t="shared" si="38"/>
        <v>0</v>
      </c>
      <c r="KD14" s="142">
        <f t="shared" si="38"/>
        <v>0</v>
      </c>
      <c r="KE14" s="147">
        <f t="shared" si="109"/>
        <v>0</v>
      </c>
      <c r="KF14" s="147">
        <f t="shared" si="39"/>
        <v>0</v>
      </c>
      <c r="KG14" s="147">
        <f t="shared" si="39"/>
        <v>0</v>
      </c>
      <c r="KH14" s="147">
        <f t="shared" si="39"/>
        <v>0</v>
      </c>
      <c r="KI14" s="147">
        <f t="shared" si="39"/>
        <v>0</v>
      </c>
      <c r="KJ14" s="147">
        <f t="shared" si="110"/>
        <v>0</v>
      </c>
      <c r="KK14" s="147">
        <f t="shared" si="40"/>
        <v>0</v>
      </c>
      <c r="KL14" s="147">
        <f t="shared" si="40"/>
        <v>0</v>
      </c>
      <c r="KM14" s="147">
        <f t="shared" si="40"/>
        <v>0</v>
      </c>
      <c r="KN14" s="147">
        <f t="shared" si="40"/>
        <v>0</v>
      </c>
      <c r="KO14" s="142">
        <f t="shared" si="111"/>
        <v>0</v>
      </c>
      <c r="KP14" s="142">
        <f t="shared" si="41"/>
        <v>0</v>
      </c>
      <c r="KQ14" s="142">
        <f t="shared" si="41"/>
        <v>0</v>
      </c>
      <c r="KR14" s="142">
        <f t="shared" si="41"/>
        <v>0</v>
      </c>
      <c r="KS14" s="142">
        <f t="shared" si="41"/>
        <v>0</v>
      </c>
      <c r="KT14" s="142">
        <f t="shared" si="112"/>
        <v>0</v>
      </c>
      <c r="KU14" s="142">
        <f t="shared" si="42"/>
        <v>0</v>
      </c>
      <c r="KV14" s="142">
        <f t="shared" si="42"/>
        <v>0</v>
      </c>
      <c r="KW14" s="142">
        <f t="shared" si="42"/>
        <v>0</v>
      </c>
      <c r="KX14" s="142">
        <f t="shared" si="42"/>
        <v>0</v>
      </c>
      <c r="KY14" s="147">
        <f t="shared" si="113"/>
        <v>0</v>
      </c>
      <c r="KZ14" s="147">
        <f t="shared" si="43"/>
        <v>0</v>
      </c>
      <c r="LA14" s="147">
        <f t="shared" si="43"/>
        <v>0</v>
      </c>
      <c r="LB14" s="147">
        <f t="shared" si="43"/>
        <v>0</v>
      </c>
      <c r="LC14" s="147">
        <f t="shared" si="43"/>
        <v>0</v>
      </c>
      <c r="LD14" s="147">
        <f t="shared" si="114"/>
        <v>0</v>
      </c>
      <c r="LE14" s="147">
        <f t="shared" si="44"/>
        <v>0</v>
      </c>
      <c r="LF14" s="147">
        <f t="shared" si="44"/>
        <v>0</v>
      </c>
      <c r="LG14" s="147">
        <f t="shared" si="44"/>
        <v>0</v>
      </c>
      <c r="LH14" s="147">
        <f t="shared" si="44"/>
        <v>0</v>
      </c>
      <c r="LI14" s="147">
        <f t="shared" si="115"/>
        <v>0</v>
      </c>
      <c r="LJ14" s="147">
        <f t="shared" si="45"/>
        <v>0</v>
      </c>
      <c r="LK14" s="147">
        <f t="shared" si="45"/>
        <v>0</v>
      </c>
      <c r="LL14" s="147">
        <f t="shared" si="45"/>
        <v>0</v>
      </c>
      <c r="LM14" s="147">
        <f t="shared" si="116"/>
        <v>613893</v>
      </c>
      <c r="LN14" s="147">
        <f t="shared" si="117"/>
        <v>0</v>
      </c>
      <c r="LO14" s="144">
        <f t="shared" si="118"/>
        <v>613893</v>
      </c>
      <c r="LP14" s="144">
        <f t="shared" si="118"/>
        <v>12150</v>
      </c>
      <c r="LQ14" s="144">
        <f t="shared" si="118"/>
        <v>601743</v>
      </c>
      <c r="LR14" s="144">
        <f t="shared" si="118"/>
        <v>601743</v>
      </c>
      <c r="LS14" s="144">
        <f t="shared" si="118"/>
        <v>0</v>
      </c>
      <c r="LT14" s="144">
        <f t="shared" si="119"/>
        <v>33718053</v>
      </c>
      <c r="LU14" s="144">
        <f t="shared" si="120"/>
        <v>2449254</v>
      </c>
      <c r="LV14" s="144">
        <f t="shared" si="120"/>
        <v>31268799</v>
      </c>
      <c r="LW14" s="144">
        <f t="shared" si="120"/>
        <v>24195277</v>
      </c>
      <c r="LX14" s="144">
        <f t="shared" si="120"/>
        <v>7073522</v>
      </c>
      <c r="LY14" s="132">
        <f t="shared" si="121"/>
        <v>33718.1</v>
      </c>
      <c r="LZ14" s="144">
        <f t="shared" si="46"/>
        <v>34331946</v>
      </c>
      <c r="MA14" s="145">
        <f t="shared" si="46"/>
        <v>2461404</v>
      </c>
      <c r="MB14" s="145">
        <f t="shared" si="46"/>
        <v>31870542</v>
      </c>
      <c r="MC14" s="145">
        <f t="shared" si="46"/>
        <v>24797020</v>
      </c>
      <c r="MD14" s="145">
        <f t="shared" si="46"/>
        <v>7073522</v>
      </c>
      <c r="ME14" s="132">
        <f t="shared" si="122"/>
        <v>34331.9</v>
      </c>
      <c r="MF14" s="208">
        <v>84.61</v>
      </c>
      <c r="MG14" s="209">
        <v>3596978.9</v>
      </c>
      <c r="MH14" s="209">
        <f t="shared" si="123"/>
        <v>3597</v>
      </c>
      <c r="MI14" s="209">
        <v>1922.2</v>
      </c>
      <c r="MJ14" s="209">
        <f t="shared" si="124"/>
        <v>1674.8</v>
      </c>
      <c r="MK14" s="210">
        <f t="shared" si="125"/>
        <v>1674.8</v>
      </c>
      <c r="ML14" s="210">
        <f t="shared" si="126"/>
        <v>33719727.799999997</v>
      </c>
      <c r="MM14" s="210">
        <f t="shared" si="127"/>
        <v>33719.699999999997</v>
      </c>
      <c r="MN14" s="211">
        <f t="shared" si="128"/>
        <v>24798695</v>
      </c>
      <c r="MO14" s="209">
        <v>467200</v>
      </c>
      <c r="MP14">
        <v>58.2</v>
      </c>
      <c r="MQ14" s="210">
        <f t="shared" si="129"/>
        <v>26602.799999999999</v>
      </c>
      <c r="MR14" s="209">
        <v>30468.7</v>
      </c>
      <c r="MS14" s="212">
        <f t="shared" si="130"/>
        <v>-3865.9</v>
      </c>
      <c r="MU14" s="213">
        <f t="shared" si="131"/>
        <v>139.57</v>
      </c>
    </row>
    <row r="15" spans="1:359">
      <c r="A15" s="128" t="s">
        <v>321</v>
      </c>
      <c r="B15" s="129"/>
      <c r="C15" s="129"/>
      <c r="D15" s="129"/>
      <c r="E15" s="129"/>
      <c r="F15" s="130">
        <f t="shared" si="47"/>
        <v>0</v>
      </c>
      <c r="G15" s="131"/>
      <c r="H15" s="131"/>
      <c r="I15" s="131"/>
      <c r="J15" s="131"/>
      <c r="K15" s="130">
        <f t="shared" si="48"/>
        <v>0</v>
      </c>
      <c r="L15" s="132">
        <f t="shared" si="49"/>
        <v>0</v>
      </c>
      <c r="M15" s="205"/>
      <c r="N15" s="205"/>
      <c r="O15" s="132"/>
      <c r="P15" s="177"/>
      <c r="Q15" s="177"/>
      <c r="R15" s="132">
        <f t="shared" si="50"/>
        <v>0</v>
      </c>
      <c r="S15" s="178">
        <f t="shared" si="51"/>
        <v>0</v>
      </c>
      <c r="T15" s="178">
        <f t="shared" si="52"/>
        <v>0</v>
      </c>
      <c r="U15" s="178">
        <f t="shared" si="53"/>
        <v>0</v>
      </c>
      <c r="V15" s="133">
        <v>347</v>
      </c>
      <c r="W15" s="129"/>
      <c r="X15" s="148">
        <v>0</v>
      </c>
      <c r="Y15" s="129"/>
      <c r="Z15" s="133">
        <v>0</v>
      </c>
      <c r="AA15" s="130">
        <f t="shared" si="1"/>
        <v>347</v>
      </c>
      <c r="AB15" s="133">
        <v>298</v>
      </c>
      <c r="AC15" s="129"/>
      <c r="AD15" s="148">
        <v>0</v>
      </c>
      <c r="AE15" s="129"/>
      <c r="AF15" s="133">
        <v>1</v>
      </c>
      <c r="AG15" s="130">
        <f t="shared" si="2"/>
        <v>299</v>
      </c>
      <c r="AH15" s="133">
        <v>69</v>
      </c>
      <c r="AI15" s="129"/>
      <c r="AJ15" s="129"/>
      <c r="AK15" s="129"/>
      <c r="AL15" s="133">
        <v>0</v>
      </c>
      <c r="AM15" s="130">
        <f t="shared" si="54"/>
        <v>69</v>
      </c>
      <c r="AN15" s="127">
        <f t="shared" si="55"/>
        <v>715</v>
      </c>
      <c r="AO15" s="214">
        <v>0</v>
      </c>
      <c r="AP15" s="214">
        <v>0</v>
      </c>
      <c r="AQ15" s="214">
        <v>0</v>
      </c>
      <c r="AR15" s="214">
        <v>0</v>
      </c>
      <c r="AS15" s="214">
        <v>0</v>
      </c>
      <c r="AT15" s="214">
        <v>0</v>
      </c>
      <c r="AU15" s="206">
        <f t="shared" si="56"/>
        <v>0</v>
      </c>
      <c r="AV15" s="135"/>
      <c r="AW15" s="136">
        <v>0</v>
      </c>
      <c r="AX15" s="137"/>
      <c r="AY15" s="138">
        <v>0</v>
      </c>
      <c r="AZ15" s="138"/>
      <c r="BA15" s="135"/>
      <c r="BB15" s="139"/>
      <c r="BC15" s="138"/>
      <c r="BD15" s="136"/>
      <c r="BE15" s="136"/>
      <c r="BF15" s="129"/>
      <c r="BG15" s="129"/>
      <c r="BH15" s="138"/>
      <c r="BI15" s="138"/>
      <c r="BJ15" s="136"/>
      <c r="BK15" s="138"/>
      <c r="BL15" s="138"/>
      <c r="BM15" s="136"/>
      <c r="BN15" s="138"/>
      <c r="BO15" s="129"/>
      <c r="BP15" s="129"/>
      <c r="BQ15" s="138"/>
      <c r="BR15" s="138"/>
      <c r="BS15" s="141"/>
      <c r="BT15" s="141">
        <f t="shared" si="57"/>
        <v>0</v>
      </c>
      <c r="BU15" s="141">
        <f t="shared" si="3"/>
        <v>0</v>
      </c>
      <c r="BV15" s="141">
        <f t="shared" si="3"/>
        <v>0</v>
      </c>
      <c r="BW15" s="141">
        <f t="shared" si="58"/>
        <v>0</v>
      </c>
      <c r="BX15" s="141">
        <f t="shared" si="59"/>
        <v>715</v>
      </c>
      <c r="BY15" s="142">
        <f t="shared" si="60"/>
        <v>8823516</v>
      </c>
      <c r="BZ15" s="143">
        <f t="shared" si="4"/>
        <v>748479</v>
      </c>
      <c r="CA15" s="143">
        <f t="shared" si="4"/>
        <v>8075037</v>
      </c>
      <c r="CB15" s="143">
        <f t="shared" si="4"/>
        <v>6267514</v>
      </c>
      <c r="CC15" s="143">
        <f t="shared" si="4"/>
        <v>1807523</v>
      </c>
      <c r="CD15" s="142">
        <f t="shared" si="61"/>
        <v>0</v>
      </c>
      <c r="CE15" s="143">
        <f t="shared" si="5"/>
        <v>0</v>
      </c>
      <c r="CF15" s="143">
        <f t="shared" si="5"/>
        <v>0</v>
      </c>
      <c r="CG15" s="143">
        <f t="shared" si="5"/>
        <v>0</v>
      </c>
      <c r="CH15" s="143">
        <f t="shared" si="5"/>
        <v>0</v>
      </c>
      <c r="CI15" s="142">
        <f t="shared" si="62"/>
        <v>0</v>
      </c>
      <c r="CJ15" s="143">
        <f t="shared" si="6"/>
        <v>0</v>
      </c>
      <c r="CK15" s="143">
        <f t="shared" si="6"/>
        <v>0</v>
      </c>
      <c r="CL15" s="143">
        <f t="shared" si="6"/>
        <v>0</v>
      </c>
      <c r="CM15" s="143">
        <f t="shared" si="6"/>
        <v>0</v>
      </c>
      <c r="CN15" s="143"/>
      <c r="CO15" s="143"/>
      <c r="CP15" s="143"/>
      <c r="CQ15" s="143"/>
      <c r="CR15" s="143"/>
      <c r="CS15" s="142">
        <f t="shared" si="63"/>
        <v>0</v>
      </c>
      <c r="CT15" s="143">
        <f t="shared" si="7"/>
        <v>0</v>
      </c>
      <c r="CU15" s="143">
        <f t="shared" si="7"/>
        <v>0</v>
      </c>
      <c r="CV15" s="143">
        <f t="shared" si="7"/>
        <v>0</v>
      </c>
      <c r="CW15" s="143">
        <f t="shared" si="7"/>
        <v>0</v>
      </c>
      <c r="CX15" s="144">
        <f t="shared" si="64"/>
        <v>8823516</v>
      </c>
      <c r="CY15" s="142">
        <f t="shared" si="65"/>
        <v>10563206</v>
      </c>
      <c r="CZ15" s="143">
        <f t="shared" si="65"/>
        <v>874332</v>
      </c>
      <c r="DA15" s="143">
        <f t="shared" si="65"/>
        <v>9688874</v>
      </c>
      <c r="DB15" s="143">
        <f t="shared" si="65"/>
        <v>7351362</v>
      </c>
      <c r="DC15" s="143">
        <f t="shared" si="65"/>
        <v>2337512</v>
      </c>
      <c r="DD15" s="142">
        <f t="shared" si="66"/>
        <v>0</v>
      </c>
      <c r="DE15" s="143">
        <f t="shared" si="8"/>
        <v>0</v>
      </c>
      <c r="DF15" s="143">
        <f t="shared" si="8"/>
        <v>0</v>
      </c>
      <c r="DG15" s="143">
        <f t="shared" si="8"/>
        <v>0</v>
      </c>
      <c r="DH15" s="143">
        <f t="shared" si="8"/>
        <v>0</v>
      </c>
      <c r="DI15" s="142">
        <f t="shared" si="67"/>
        <v>0</v>
      </c>
      <c r="DJ15" s="143">
        <f t="shared" si="67"/>
        <v>0</v>
      </c>
      <c r="DK15" s="143">
        <f t="shared" si="67"/>
        <v>0</v>
      </c>
      <c r="DL15" s="143">
        <f t="shared" si="67"/>
        <v>0</v>
      </c>
      <c r="DM15" s="143">
        <f t="shared" si="67"/>
        <v>0</v>
      </c>
      <c r="DN15" s="142">
        <f t="shared" si="68"/>
        <v>0</v>
      </c>
      <c r="DO15" s="143">
        <f t="shared" si="9"/>
        <v>0</v>
      </c>
      <c r="DP15" s="143">
        <f t="shared" si="9"/>
        <v>0</v>
      </c>
      <c r="DQ15" s="143">
        <f t="shared" si="9"/>
        <v>0</v>
      </c>
      <c r="DR15" s="143">
        <f t="shared" si="9"/>
        <v>0</v>
      </c>
      <c r="DS15" s="142">
        <f t="shared" si="69"/>
        <v>228176</v>
      </c>
      <c r="DT15" s="143">
        <f t="shared" si="10"/>
        <v>752</v>
      </c>
      <c r="DU15" s="143">
        <f t="shared" si="10"/>
        <v>227424</v>
      </c>
      <c r="DV15" s="143">
        <f t="shared" si="10"/>
        <v>227424</v>
      </c>
      <c r="DW15" s="143">
        <f t="shared" si="10"/>
        <v>0</v>
      </c>
      <c r="DX15" s="144">
        <f t="shared" si="70"/>
        <v>10791382</v>
      </c>
      <c r="DY15" s="142">
        <f t="shared" si="71"/>
        <v>2479446</v>
      </c>
      <c r="DZ15" s="143">
        <f t="shared" si="71"/>
        <v>196995</v>
      </c>
      <c r="EA15" s="143">
        <f t="shared" si="71"/>
        <v>2282451</v>
      </c>
      <c r="EB15" s="143">
        <f t="shared" si="71"/>
        <v>1648410</v>
      </c>
      <c r="EC15" s="143">
        <f t="shared" si="71"/>
        <v>634041</v>
      </c>
      <c r="ED15" s="142">
        <f t="shared" si="72"/>
        <v>0</v>
      </c>
      <c r="EE15" s="143">
        <f t="shared" si="11"/>
        <v>0</v>
      </c>
      <c r="EF15" s="143">
        <f t="shared" si="11"/>
        <v>0</v>
      </c>
      <c r="EG15" s="143">
        <f t="shared" si="11"/>
        <v>0</v>
      </c>
      <c r="EH15" s="143">
        <f t="shared" si="11"/>
        <v>0</v>
      </c>
      <c r="EI15" s="143"/>
      <c r="EJ15" s="143"/>
      <c r="EK15" s="143"/>
      <c r="EL15" s="143"/>
      <c r="EM15" s="143"/>
      <c r="EN15" s="142">
        <f t="shared" si="73"/>
        <v>0</v>
      </c>
      <c r="EO15" s="143">
        <f t="shared" si="12"/>
        <v>0</v>
      </c>
      <c r="EP15" s="143">
        <f t="shared" si="12"/>
        <v>0</v>
      </c>
      <c r="EQ15" s="143">
        <f t="shared" si="12"/>
        <v>0</v>
      </c>
      <c r="ER15" s="143">
        <f t="shared" si="12"/>
        <v>0</v>
      </c>
      <c r="ES15" s="142">
        <f t="shared" si="74"/>
        <v>0</v>
      </c>
      <c r="ET15" s="143">
        <f t="shared" si="13"/>
        <v>0</v>
      </c>
      <c r="EU15" s="143">
        <f t="shared" si="13"/>
        <v>0</v>
      </c>
      <c r="EV15" s="143">
        <f t="shared" si="13"/>
        <v>0</v>
      </c>
      <c r="EW15" s="143">
        <f t="shared" si="13"/>
        <v>0</v>
      </c>
      <c r="EX15" s="144">
        <f t="shared" si="75"/>
        <v>2479446</v>
      </c>
      <c r="EY15" s="144">
        <f t="shared" si="76"/>
        <v>22094344</v>
      </c>
      <c r="EZ15" s="145">
        <f t="shared" si="77"/>
        <v>1820558</v>
      </c>
      <c r="FA15" s="145">
        <f t="shared" si="14"/>
        <v>20273786</v>
      </c>
      <c r="FB15" s="145">
        <f t="shared" si="14"/>
        <v>15494710</v>
      </c>
      <c r="FC15" s="145">
        <f t="shared" si="14"/>
        <v>4779076</v>
      </c>
      <c r="FD15" s="146">
        <f t="shared" si="78"/>
        <v>21866168</v>
      </c>
      <c r="FE15" s="146">
        <f t="shared" si="79"/>
        <v>0</v>
      </c>
      <c r="FF15" s="146">
        <f t="shared" si="80"/>
        <v>0</v>
      </c>
      <c r="FG15" s="146">
        <f t="shared" si="81"/>
        <v>0</v>
      </c>
      <c r="FH15" s="146">
        <f t="shared" si="82"/>
        <v>228176</v>
      </c>
      <c r="FI15" s="142">
        <f t="shared" si="83"/>
        <v>0</v>
      </c>
      <c r="FJ15" s="143">
        <f t="shared" si="83"/>
        <v>0</v>
      </c>
      <c r="FK15" s="143">
        <f t="shared" si="83"/>
        <v>0</v>
      </c>
      <c r="FL15" s="143">
        <f t="shared" si="83"/>
        <v>0</v>
      </c>
      <c r="FM15" s="143">
        <f t="shared" si="83"/>
        <v>0</v>
      </c>
      <c r="FN15" s="142">
        <f t="shared" si="84"/>
        <v>0</v>
      </c>
      <c r="FO15" s="142">
        <f t="shared" si="84"/>
        <v>0</v>
      </c>
      <c r="FP15" s="142">
        <f t="shared" si="84"/>
        <v>0</v>
      </c>
      <c r="FQ15" s="142">
        <f t="shared" si="15"/>
        <v>0</v>
      </c>
      <c r="FR15" s="142">
        <f t="shared" si="15"/>
        <v>0</v>
      </c>
      <c r="FS15" s="147">
        <f t="shared" si="85"/>
        <v>0</v>
      </c>
      <c r="FT15" s="147">
        <f t="shared" si="16"/>
        <v>0</v>
      </c>
      <c r="FU15" s="147">
        <f t="shared" si="16"/>
        <v>0</v>
      </c>
      <c r="FV15" s="147">
        <f t="shared" si="16"/>
        <v>0</v>
      </c>
      <c r="FW15" s="147">
        <f t="shared" si="16"/>
        <v>0</v>
      </c>
      <c r="FX15" s="147">
        <f t="shared" si="86"/>
        <v>0</v>
      </c>
      <c r="FY15" s="147">
        <f t="shared" si="17"/>
        <v>0</v>
      </c>
      <c r="FZ15" s="147">
        <f t="shared" si="17"/>
        <v>0</v>
      </c>
      <c r="GA15" s="147">
        <f t="shared" si="17"/>
        <v>0</v>
      </c>
      <c r="GB15" s="147">
        <f t="shared" si="17"/>
        <v>0</v>
      </c>
      <c r="GC15" s="142">
        <f t="shared" si="87"/>
        <v>0</v>
      </c>
      <c r="GD15" s="142">
        <f t="shared" si="18"/>
        <v>0</v>
      </c>
      <c r="GE15" s="142">
        <f t="shared" si="18"/>
        <v>0</v>
      </c>
      <c r="GF15" s="142">
        <f t="shared" si="18"/>
        <v>0</v>
      </c>
      <c r="GG15" s="142">
        <f t="shared" si="18"/>
        <v>0</v>
      </c>
      <c r="GH15" s="142">
        <f t="shared" si="88"/>
        <v>0</v>
      </c>
      <c r="GI15" s="142">
        <f t="shared" si="19"/>
        <v>0</v>
      </c>
      <c r="GJ15" s="142">
        <f t="shared" si="19"/>
        <v>0</v>
      </c>
      <c r="GK15" s="142">
        <f t="shared" si="19"/>
        <v>0</v>
      </c>
      <c r="GL15" s="142">
        <f t="shared" si="19"/>
        <v>0</v>
      </c>
      <c r="GM15" s="142">
        <f t="shared" si="89"/>
        <v>0</v>
      </c>
      <c r="GN15" s="142">
        <f t="shared" si="20"/>
        <v>0</v>
      </c>
      <c r="GO15" s="142">
        <f t="shared" si="20"/>
        <v>0</v>
      </c>
      <c r="GP15" s="142">
        <f t="shared" si="20"/>
        <v>0</v>
      </c>
      <c r="GQ15" s="142">
        <f t="shared" si="20"/>
        <v>0</v>
      </c>
      <c r="GR15" s="207">
        <f t="shared" si="90"/>
        <v>0</v>
      </c>
      <c r="GS15" s="147">
        <f t="shared" si="91"/>
        <v>0</v>
      </c>
      <c r="GT15" s="147">
        <f t="shared" si="21"/>
        <v>0</v>
      </c>
      <c r="GU15" s="147">
        <f t="shared" si="21"/>
        <v>0</v>
      </c>
      <c r="GV15" s="147">
        <f t="shared" si="21"/>
        <v>0</v>
      </c>
      <c r="GW15" s="147">
        <f t="shared" si="21"/>
        <v>0</v>
      </c>
      <c r="GX15" s="147">
        <f t="shared" si="92"/>
        <v>0</v>
      </c>
      <c r="GY15" s="147">
        <f t="shared" si="22"/>
        <v>0</v>
      </c>
      <c r="GZ15" s="147">
        <f t="shared" si="22"/>
        <v>0</v>
      </c>
      <c r="HA15" s="147">
        <f t="shared" si="22"/>
        <v>0</v>
      </c>
      <c r="HB15" s="147">
        <f t="shared" si="22"/>
        <v>0</v>
      </c>
      <c r="HC15" s="147">
        <f t="shared" si="93"/>
        <v>0</v>
      </c>
      <c r="HD15" s="147">
        <f t="shared" si="23"/>
        <v>0</v>
      </c>
      <c r="HE15" s="147">
        <f t="shared" si="23"/>
        <v>0</v>
      </c>
      <c r="HF15" s="147">
        <f t="shared" si="23"/>
        <v>0</v>
      </c>
      <c r="HG15" s="147">
        <f t="shared" si="23"/>
        <v>0</v>
      </c>
      <c r="HH15" s="147">
        <f t="shared" si="94"/>
        <v>0</v>
      </c>
      <c r="HI15" s="147">
        <f t="shared" si="24"/>
        <v>0</v>
      </c>
      <c r="HJ15" s="147">
        <f t="shared" si="24"/>
        <v>0</v>
      </c>
      <c r="HK15" s="147">
        <f t="shared" si="24"/>
        <v>0</v>
      </c>
      <c r="HL15" s="147">
        <f t="shared" si="24"/>
        <v>0</v>
      </c>
      <c r="HM15" s="142">
        <f t="shared" si="95"/>
        <v>0</v>
      </c>
      <c r="HN15" s="142">
        <f t="shared" si="25"/>
        <v>0</v>
      </c>
      <c r="HO15" s="142">
        <f t="shared" si="25"/>
        <v>0</v>
      </c>
      <c r="HP15" s="142">
        <f t="shared" si="25"/>
        <v>0</v>
      </c>
      <c r="HQ15" s="142">
        <f t="shared" si="25"/>
        <v>0</v>
      </c>
      <c r="HR15" s="142">
        <f t="shared" si="96"/>
        <v>0</v>
      </c>
      <c r="HS15" s="142">
        <f t="shared" si="26"/>
        <v>0</v>
      </c>
      <c r="HT15" s="142">
        <f t="shared" si="26"/>
        <v>0</v>
      </c>
      <c r="HU15" s="142">
        <f t="shared" si="26"/>
        <v>0</v>
      </c>
      <c r="HV15" s="142">
        <f t="shared" si="26"/>
        <v>0</v>
      </c>
      <c r="HW15" s="147">
        <f t="shared" si="97"/>
        <v>0</v>
      </c>
      <c r="HX15" s="147">
        <f t="shared" si="27"/>
        <v>0</v>
      </c>
      <c r="HY15" s="147">
        <f t="shared" si="27"/>
        <v>0</v>
      </c>
      <c r="HZ15" s="147">
        <f t="shared" si="27"/>
        <v>0</v>
      </c>
      <c r="IA15" s="147">
        <f t="shared" si="27"/>
        <v>0</v>
      </c>
      <c r="IB15" s="147">
        <f t="shared" si="98"/>
        <v>0</v>
      </c>
      <c r="IC15" s="147">
        <f t="shared" si="28"/>
        <v>0</v>
      </c>
      <c r="ID15" s="147">
        <f t="shared" si="28"/>
        <v>0</v>
      </c>
      <c r="IE15" s="147">
        <f t="shared" si="28"/>
        <v>0</v>
      </c>
      <c r="IF15" s="147">
        <f t="shared" si="28"/>
        <v>0</v>
      </c>
      <c r="IG15" s="142">
        <f t="shared" si="99"/>
        <v>0</v>
      </c>
      <c r="IH15" s="142">
        <f t="shared" si="29"/>
        <v>0</v>
      </c>
      <c r="II15" s="142">
        <f t="shared" si="29"/>
        <v>0</v>
      </c>
      <c r="IJ15" s="142">
        <f t="shared" si="29"/>
        <v>0</v>
      </c>
      <c r="IK15" s="142">
        <f t="shared" si="29"/>
        <v>0</v>
      </c>
      <c r="IL15" s="142">
        <f t="shared" si="100"/>
        <v>0</v>
      </c>
      <c r="IM15" s="142">
        <f t="shared" si="30"/>
        <v>0</v>
      </c>
      <c r="IN15" s="142">
        <f t="shared" si="30"/>
        <v>0</v>
      </c>
      <c r="IO15" s="142">
        <f t="shared" si="30"/>
        <v>0</v>
      </c>
      <c r="IP15" s="142">
        <f t="shared" si="30"/>
        <v>0</v>
      </c>
      <c r="IQ15" s="147">
        <f t="shared" si="101"/>
        <v>0</v>
      </c>
      <c r="IR15" s="147">
        <f t="shared" si="31"/>
        <v>0</v>
      </c>
      <c r="IS15" s="147">
        <f t="shared" si="31"/>
        <v>0</v>
      </c>
      <c r="IT15" s="147">
        <f t="shared" si="31"/>
        <v>0</v>
      </c>
      <c r="IU15" s="147">
        <f t="shared" si="31"/>
        <v>0</v>
      </c>
      <c r="IV15" s="147">
        <f t="shared" si="102"/>
        <v>0</v>
      </c>
      <c r="IW15" s="147">
        <f t="shared" si="32"/>
        <v>0</v>
      </c>
      <c r="IX15" s="147">
        <f t="shared" si="32"/>
        <v>0</v>
      </c>
      <c r="IY15" s="147">
        <f t="shared" si="32"/>
        <v>0</v>
      </c>
      <c r="IZ15" s="147">
        <f t="shared" si="32"/>
        <v>0</v>
      </c>
      <c r="JA15" s="142">
        <f t="shared" si="103"/>
        <v>0</v>
      </c>
      <c r="JB15" s="142">
        <f t="shared" si="33"/>
        <v>0</v>
      </c>
      <c r="JC15" s="142">
        <f t="shared" si="33"/>
        <v>0</v>
      </c>
      <c r="JD15" s="142">
        <f t="shared" si="33"/>
        <v>0</v>
      </c>
      <c r="JE15" s="142">
        <f t="shared" si="33"/>
        <v>0</v>
      </c>
      <c r="JF15" s="142">
        <f t="shared" si="104"/>
        <v>0</v>
      </c>
      <c r="JG15" s="142">
        <f t="shared" si="34"/>
        <v>0</v>
      </c>
      <c r="JH15" s="142">
        <f t="shared" si="34"/>
        <v>0</v>
      </c>
      <c r="JI15" s="142">
        <f t="shared" si="34"/>
        <v>0</v>
      </c>
      <c r="JJ15" s="142">
        <f t="shared" si="34"/>
        <v>0</v>
      </c>
      <c r="JK15" s="147">
        <f t="shared" si="105"/>
        <v>0</v>
      </c>
      <c r="JL15" s="147">
        <f t="shared" si="35"/>
        <v>0</v>
      </c>
      <c r="JM15" s="147">
        <f t="shared" si="35"/>
        <v>0</v>
      </c>
      <c r="JN15" s="147">
        <f t="shared" si="35"/>
        <v>0</v>
      </c>
      <c r="JO15" s="147">
        <f t="shared" si="35"/>
        <v>0</v>
      </c>
      <c r="JP15" s="147">
        <f t="shared" si="106"/>
        <v>0</v>
      </c>
      <c r="JQ15" s="147">
        <f t="shared" si="36"/>
        <v>0</v>
      </c>
      <c r="JR15" s="147">
        <f t="shared" si="36"/>
        <v>0</v>
      </c>
      <c r="JS15" s="147">
        <f t="shared" si="36"/>
        <v>0</v>
      </c>
      <c r="JT15" s="147">
        <f t="shared" si="36"/>
        <v>0</v>
      </c>
      <c r="JU15" s="142">
        <f t="shared" si="107"/>
        <v>0</v>
      </c>
      <c r="JV15" s="142">
        <f t="shared" si="37"/>
        <v>0</v>
      </c>
      <c r="JW15" s="142">
        <f t="shared" si="37"/>
        <v>0</v>
      </c>
      <c r="JX15" s="142">
        <f t="shared" si="37"/>
        <v>0</v>
      </c>
      <c r="JY15" s="142">
        <f t="shared" si="37"/>
        <v>0</v>
      </c>
      <c r="JZ15" s="142">
        <f t="shared" si="108"/>
        <v>0</v>
      </c>
      <c r="KA15" s="142">
        <f t="shared" si="38"/>
        <v>0</v>
      </c>
      <c r="KB15" s="142">
        <f t="shared" si="38"/>
        <v>0</v>
      </c>
      <c r="KC15" s="142">
        <f t="shared" si="38"/>
        <v>0</v>
      </c>
      <c r="KD15" s="142">
        <f t="shared" si="38"/>
        <v>0</v>
      </c>
      <c r="KE15" s="147">
        <f t="shared" si="109"/>
        <v>0</v>
      </c>
      <c r="KF15" s="147">
        <f t="shared" si="39"/>
        <v>0</v>
      </c>
      <c r="KG15" s="147">
        <f t="shared" si="39"/>
        <v>0</v>
      </c>
      <c r="KH15" s="147">
        <f t="shared" si="39"/>
        <v>0</v>
      </c>
      <c r="KI15" s="147">
        <f t="shared" si="39"/>
        <v>0</v>
      </c>
      <c r="KJ15" s="147">
        <f t="shared" si="110"/>
        <v>0</v>
      </c>
      <c r="KK15" s="147">
        <f t="shared" si="40"/>
        <v>0</v>
      </c>
      <c r="KL15" s="147">
        <f t="shared" si="40"/>
        <v>0</v>
      </c>
      <c r="KM15" s="147">
        <f t="shared" si="40"/>
        <v>0</v>
      </c>
      <c r="KN15" s="147">
        <f t="shared" si="40"/>
        <v>0</v>
      </c>
      <c r="KO15" s="142">
        <f t="shared" si="111"/>
        <v>0</v>
      </c>
      <c r="KP15" s="142">
        <f t="shared" si="41"/>
        <v>0</v>
      </c>
      <c r="KQ15" s="142">
        <f t="shared" si="41"/>
        <v>0</v>
      </c>
      <c r="KR15" s="142">
        <f t="shared" si="41"/>
        <v>0</v>
      </c>
      <c r="KS15" s="142">
        <f t="shared" si="41"/>
        <v>0</v>
      </c>
      <c r="KT15" s="142">
        <f t="shared" si="112"/>
        <v>0</v>
      </c>
      <c r="KU15" s="142">
        <f t="shared" si="42"/>
        <v>0</v>
      </c>
      <c r="KV15" s="142">
        <f t="shared" si="42"/>
        <v>0</v>
      </c>
      <c r="KW15" s="142">
        <f t="shared" si="42"/>
        <v>0</v>
      </c>
      <c r="KX15" s="142">
        <f t="shared" si="42"/>
        <v>0</v>
      </c>
      <c r="KY15" s="147">
        <f t="shared" si="113"/>
        <v>0</v>
      </c>
      <c r="KZ15" s="147">
        <f t="shared" si="43"/>
        <v>0</v>
      </c>
      <c r="LA15" s="147">
        <f t="shared" si="43"/>
        <v>0</v>
      </c>
      <c r="LB15" s="147">
        <f t="shared" si="43"/>
        <v>0</v>
      </c>
      <c r="LC15" s="147">
        <f t="shared" si="43"/>
        <v>0</v>
      </c>
      <c r="LD15" s="147">
        <f t="shared" si="114"/>
        <v>0</v>
      </c>
      <c r="LE15" s="147">
        <f t="shared" si="44"/>
        <v>0</v>
      </c>
      <c r="LF15" s="147">
        <f t="shared" si="44"/>
        <v>0</v>
      </c>
      <c r="LG15" s="147">
        <f t="shared" si="44"/>
        <v>0</v>
      </c>
      <c r="LH15" s="147">
        <f t="shared" si="44"/>
        <v>0</v>
      </c>
      <c r="LI15" s="147">
        <f t="shared" si="115"/>
        <v>0</v>
      </c>
      <c r="LJ15" s="147">
        <f t="shared" si="45"/>
        <v>0</v>
      </c>
      <c r="LK15" s="147">
        <f t="shared" si="45"/>
        <v>0</v>
      </c>
      <c r="LL15" s="147">
        <f t="shared" si="45"/>
        <v>0</v>
      </c>
      <c r="LM15" s="147">
        <f t="shared" si="116"/>
        <v>0</v>
      </c>
      <c r="LN15" s="147">
        <f t="shared" si="117"/>
        <v>0</v>
      </c>
      <c r="LO15" s="144">
        <f t="shared" si="118"/>
        <v>0</v>
      </c>
      <c r="LP15" s="144">
        <f t="shared" si="118"/>
        <v>0</v>
      </c>
      <c r="LQ15" s="144">
        <f t="shared" si="118"/>
        <v>0</v>
      </c>
      <c r="LR15" s="144">
        <f t="shared" si="118"/>
        <v>0</v>
      </c>
      <c r="LS15" s="144">
        <f t="shared" si="118"/>
        <v>0</v>
      </c>
      <c r="LT15" s="144">
        <f t="shared" si="119"/>
        <v>22094344</v>
      </c>
      <c r="LU15" s="144">
        <f t="shared" si="120"/>
        <v>1820558</v>
      </c>
      <c r="LV15" s="144">
        <f t="shared" si="120"/>
        <v>20273786</v>
      </c>
      <c r="LW15" s="144">
        <f t="shared" si="120"/>
        <v>15494710</v>
      </c>
      <c r="LX15" s="144">
        <f t="shared" si="120"/>
        <v>4779076</v>
      </c>
      <c r="LY15" s="132">
        <f t="shared" si="121"/>
        <v>22094.3</v>
      </c>
      <c r="LZ15" s="144">
        <f t="shared" si="46"/>
        <v>22094344</v>
      </c>
      <c r="MA15" s="145">
        <f t="shared" si="46"/>
        <v>1820558</v>
      </c>
      <c r="MB15" s="145">
        <f t="shared" si="46"/>
        <v>20273786</v>
      </c>
      <c r="MC15" s="145">
        <f t="shared" si="46"/>
        <v>15494710</v>
      </c>
      <c r="MD15" s="145">
        <f t="shared" si="46"/>
        <v>4779076</v>
      </c>
      <c r="ME15" s="132">
        <f t="shared" si="122"/>
        <v>22094.3</v>
      </c>
      <c r="MF15" s="208">
        <v>64.45</v>
      </c>
      <c r="MG15" s="209">
        <v>2739927.8</v>
      </c>
      <c r="MH15" s="209">
        <f t="shared" si="123"/>
        <v>2739.9</v>
      </c>
      <c r="MI15" s="209">
        <v>1464.2</v>
      </c>
      <c r="MJ15" s="209">
        <f t="shared" si="124"/>
        <v>1275.7</v>
      </c>
      <c r="MK15" s="210">
        <f t="shared" si="125"/>
        <v>1275.7</v>
      </c>
      <c r="ML15" s="210">
        <f t="shared" si="126"/>
        <v>22095619.699999999</v>
      </c>
      <c r="MM15" s="210">
        <f t="shared" si="127"/>
        <v>22095.599999999999</v>
      </c>
      <c r="MN15" s="211">
        <f t="shared" si="128"/>
        <v>15495986</v>
      </c>
      <c r="MO15" s="209">
        <v>326000</v>
      </c>
      <c r="MP15">
        <v>37.799999999999997</v>
      </c>
      <c r="MQ15" s="210">
        <f t="shared" si="129"/>
        <v>25519.599999999999</v>
      </c>
      <c r="MR15" s="209">
        <v>30226.1</v>
      </c>
      <c r="MS15" s="212">
        <f t="shared" si="130"/>
        <v>-4706.5</v>
      </c>
      <c r="MU15" s="213">
        <f t="shared" si="131"/>
        <v>106.31</v>
      </c>
    </row>
    <row r="16" spans="1:359">
      <c r="A16" s="128" t="s">
        <v>384</v>
      </c>
      <c r="B16" s="129"/>
      <c r="C16" s="129"/>
      <c r="D16" s="129"/>
      <c r="E16" s="129"/>
      <c r="F16" s="130">
        <f t="shared" si="47"/>
        <v>0</v>
      </c>
      <c r="G16" s="131"/>
      <c r="H16" s="131"/>
      <c r="I16" s="131"/>
      <c r="J16" s="131"/>
      <c r="K16" s="130">
        <f t="shared" si="48"/>
        <v>0</v>
      </c>
      <c r="L16" s="132">
        <f t="shared" si="49"/>
        <v>0</v>
      </c>
      <c r="M16" s="205"/>
      <c r="N16" s="205"/>
      <c r="O16" s="132"/>
      <c r="P16" s="177"/>
      <c r="Q16" s="177"/>
      <c r="R16" s="132">
        <f t="shared" si="50"/>
        <v>0</v>
      </c>
      <c r="S16" s="178">
        <f t="shared" si="51"/>
        <v>0</v>
      </c>
      <c r="T16" s="178">
        <f t="shared" si="52"/>
        <v>0</v>
      </c>
      <c r="U16" s="178">
        <f t="shared" si="53"/>
        <v>0</v>
      </c>
      <c r="V16" s="133">
        <v>266</v>
      </c>
      <c r="W16" s="129"/>
      <c r="X16" s="148">
        <v>0</v>
      </c>
      <c r="Y16" s="129"/>
      <c r="Z16" s="133">
        <v>1</v>
      </c>
      <c r="AA16" s="130">
        <f t="shared" si="1"/>
        <v>267</v>
      </c>
      <c r="AB16" s="133">
        <v>342</v>
      </c>
      <c r="AC16" s="129"/>
      <c r="AD16" s="148">
        <v>0</v>
      </c>
      <c r="AE16" s="129"/>
      <c r="AF16" s="133">
        <v>3</v>
      </c>
      <c r="AG16" s="130">
        <f t="shared" si="2"/>
        <v>345</v>
      </c>
      <c r="AH16" s="133">
        <v>74</v>
      </c>
      <c r="AI16" s="129"/>
      <c r="AJ16" s="129"/>
      <c r="AK16" s="129"/>
      <c r="AL16" s="133">
        <v>0</v>
      </c>
      <c r="AM16" s="130">
        <f t="shared" si="54"/>
        <v>74</v>
      </c>
      <c r="AN16" s="127">
        <f t="shared" si="55"/>
        <v>686</v>
      </c>
      <c r="AO16" s="206">
        <v>0</v>
      </c>
      <c r="AP16" s="206">
        <v>0</v>
      </c>
      <c r="AQ16" s="206">
        <v>0</v>
      </c>
      <c r="AR16" s="206">
        <v>0</v>
      </c>
      <c r="AS16" s="206">
        <v>0</v>
      </c>
      <c r="AT16" s="206">
        <v>0</v>
      </c>
      <c r="AU16" s="206">
        <f t="shared" si="56"/>
        <v>0</v>
      </c>
      <c r="AV16" s="135"/>
      <c r="AW16" s="136">
        <v>0</v>
      </c>
      <c r="AX16" s="137"/>
      <c r="AY16" s="138">
        <v>0</v>
      </c>
      <c r="AZ16" s="138"/>
      <c r="BA16" s="135"/>
      <c r="BB16" s="139"/>
      <c r="BC16" s="138"/>
      <c r="BD16" s="136"/>
      <c r="BE16" s="136"/>
      <c r="BF16" s="129"/>
      <c r="BG16" s="129"/>
      <c r="BH16" s="138"/>
      <c r="BI16" s="138"/>
      <c r="BJ16" s="136"/>
      <c r="BK16" s="138"/>
      <c r="BL16" s="138"/>
      <c r="BM16" s="136"/>
      <c r="BN16" s="138"/>
      <c r="BO16" s="129"/>
      <c r="BP16" s="129"/>
      <c r="BQ16" s="138"/>
      <c r="BR16" s="138"/>
      <c r="BS16" s="141"/>
      <c r="BT16" s="141">
        <f t="shared" si="57"/>
        <v>0</v>
      </c>
      <c r="BU16" s="141">
        <f t="shared" si="3"/>
        <v>0</v>
      </c>
      <c r="BV16" s="141">
        <f t="shared" si="3"/>
        <v>0</v>
      </c>
      <c r="BW16" s="141">
        <f t="shared" si="58"/>
        <v>0</v>
      </c>
      <c r="BX16" s="141">
        <f t="shared" si="59"/>
        <v>686</v>
      </c>
      <c r="BY16" s="142">
        <f t="shared" si="60"/>
        <v>6763848</v>
      </c>
      <c r="BZ16" s="143">
        <f t="shared" si="4"/>
        <v>573762</v>
      </c>
      <c r="CA16" s="143">
        <f t="shared" si="4"/>
        <v>6190086</v>
      </c>
      <c r="CB16" s="143">
        <f t="shared" si="4"/>
        <v>4804492</v>
      </c>
      <c r="CC16" s="143">
        <f t="shared" si="4"/>
        <v>1385594</v>
      </c>
      <c r="CD16" s="142">
        <f t="shared" si="61"/>
        <v>0</v>
      </c>
      <c r="CE16" s="143">
        <f t="shared" si="5"/>
        <v>0</v>
      </c>
      <c r="CF16" s="143">
        <f t="shared" si="5"/>
        <v>0</v>
      </c>
      <c r="CG16" s="143">
        <f t="shared" si="5"/>
        <v>0</v>
      </c>
      <c r="CH16" s="143">
        <f t="shared" si="5"/>
        <v>0</v>
      </c>
      <c r="CI16" s="142">
        <f t="shared" si="62"/>
        <v>0</v>
      </c>
      <c r="CJ16" s="143">
        <f t="shared" si="6"/>
        <v>0</v>
      </c>
      <c r="CK16" s="143">
        <f t="shared" si="6"/>
        <v>0</v>
      </c>
      <c r="CL16" s="143">
        <f t="shared" si="6"/>
        <v>0</v>
      </c>
      <c r="CM16" s="143">
        <f t="shared" si="6"/>
        <v>0</v>
      </c>
      <c r="CN16" s="143"/>
      <c r="CO16" s="143"/>
      <c r="CP16" s="143"/>
      <c r="CQ16" s="143"/>
      <c r="CR16" s="143"/>
      <c r="CS16" s="142">
        <f t="shared" si="63"/>
        <v>197552</v>
      </c>
      <c r="CT16" s="143">
        <f t="shared" si="7"/>
        <v>451</v>
      </c>
      <c r="CU16" s="143">
        <f t="shared" si="7"/>
        <v>197101</v>
      </c>
      <c r="CV16" s="143">
        <f t="shared" si="7"/>
        <v>197101</v>
      </c>
      <c r="CW16" s="143">
        <f t="shared" si="7"/>
        <v>0</v>
      </c>
      <c r="CX16" s="144">
        <f t="shared" si="64"/>
        <v>6961400</v>
      </c>
      <c r="CY16" s="142">
        <f t="shared" si="65"/>
        <v>12122874</v>
      </c>
      <c r="CZ16" s="143">
        <f t="shared" si="65"/>
        <v>1003428</v>
      </c>
      <c r="DA16" s="143">
        <f t="shared" si="65"/>
        <v>11119446</v>
      </c>
      <c r="DB16" s="143">
        <f t="shared" si="65"/>
        <v>8436798</v>
      </c>
      <c r="DC16" s="143">
        <f t="shared" si="65"/>
        <v>2682648</v>
      </c>
      <c r="DD16" s="142">
        <f t="shared" si="66"/>
        <v>0</v>
      </c>
      <c r="DE16" s="143">
        <f t="shared" si="8"/>
        <v>0</v>
      </c>
      <c r="DF16" s="143">
        <f t="shared" si="8"/>
        <v>0</v>
      </c>
      <c r="DG16" s="143">
        <f t="shared" si="8"/>
        <v>0</v>
      </c>
      <c r="DH16" s="143">
        <f t="shared" si="8"/>
        <v>0</v>
      </c>
      <c r="DI16" s="142">
        <f t="shared" si="67"/>
        <v>0</v>
      </c>
      <c r="DJ16" s="143">
        <f t="shared" si="67"/>
        <v>0</v>
      </c>
      <c r="DK16" s="143">
        <f t="shared" si="67"/>
        <v>0</v>
      </c>
      <c r="DL16" s="143">
        <f t="shared" si="67"/>
        <v>0</v>
      </c>
      <c r="DM16" s="143">
        <f t="shared" si="67"/>
        <v>0</v>
      </c>
      <c r="DN16" s="142">
        <f t="shared" si="68"/>
        <v>0</v>
      </c>
      <c r="DO16" s="143">
        <f t="shared" si="9"/>
        <v>0</v>
      </c>
      <c r="DP16" s="143">
        <f t="shared" si="9"/>
        <v>0</v>
      </c>
      <c r="DQ16" s="143">
        <f t="shared" si="9"/>
        <v>0</v>
      </c>
      <c r="DR16" s="143">
        <f t="shared" si="9"/>
        <v>0</v>
      </c>
      <c r="DS16" s="142">
        <f t="shared" si="69"/>
        <v>684528</v>
      </c>
      <c r="DT16" s="143">
        <f t="shared" si="10"/>
        <v>2256</v>
      </c>
      <c r="DU16" s="143">
        <f t="shared" si="10"/>
        <v>682272</v>
      </c>
      <c r="DV16" s="143">
        <f t="shared" si="10"/>
        <v>682272</v>
      </c>
      <c r="DW16" s="143">
        <f t="shared" si="10"/>
        <v>0</v>
      </c>
      <c r="DX16" s="144">
        <f t="shared" si="70"/>
        <v>12807402</v>
      </c>
      <c r="DY16" s="142">
        <f t="shared" si="71"/>
        <v>2659116</v>
      </c>
      <c r="DZ16" s="143">
        <f t="shared" si="71"/>
        <v>211270</v>
      </c>
      <c r="EA16" s="143">
        <f t="shared" si="71"/>
        <v>2447846</v>
      </c>
      <c r="EB16" s="143">
        <f t="shared" si="71"/>
        <v>1767860</v>
      </c>
      <c r="EC16" s="143">
        <f t="shared" si="71"/>
        <v>679986</v>
      </c>
      <c r="ED16" s="142">
        <f t="shared" si="72"/>
        <v>0</v>
      </c>
      <c r="EE16" s="143">
        <f t="shared" si="11"/>
        <v>0</v>
      </c>
      <c r="EF16" s="143">
        <f t="shared" si="11"/>
        <v>0</v>
      </c>
      <c r="EG16" s="143">
        <f t="shared" si="11"/>
        <v>0</v>
      </c>
      <c r="EH16" s="143">
        <f t="shared" si="11"/>
        <v>0</v>
      </c>
      <c r="EI16" s="143"/>
      <c r="EJ16" s="143"/>
      <c r="EK16" s="143"/>
      <c r="EL16" s="143"/>
      <c r="EM16" s="143"/>
      <c r="EN16" s="142">
        <f t="shared" si="73"/>
        <v>0</v>
      </c>
      <c r="EO16" s="143">
        <f t="shared" si="12"/>
        <v>0</v>
      </c>
      <c r="EP16" s="143">
        <f t="shared" si="12"/>
        <v>0</v>
      </c>
      <c r="EQ16" s="143">
        <f t="shared" si="12"/>
        <v>0</v>
      </c>
      <c r="ER16" s="143">
        <f t="shared" si="12"/>
        <v>0</v>
      </c>
      <c r="ES16" s="142">
        <f t="shared" si="74"/>
        <v>0</v>
      </c>
      <c r="ET16" s="143">
        <f t="shared" si="13"/>
        <v>0</v>
      </c>
      <c r="EU16" s="143">
        <f t="shared" si="13"/>
        <v>0</v>
      </c>
      <c r="EV16" s="143">
        <f t="shared" si="13"/>
        <v>0</v>
      </c>
      <c r="EW16" s="143">
        <f t="shared" si="13"/>
        <v>0</v>
      </c>
      <c r="EX16" s="144">
        <f t="shared" si="75"/>
        <v>2659116</v>
      </c>
      <c r="EY16" s="144">
        <f t="shared" si="76"/>
        <v>22427918</v>
      </c>
      <c r="EZ16" s="145">
        <f t="shared" si="77"/>
        <v>1791167</v>
      </c>
      <c r="FA16" s="145">
        <f t="shared" si="14"/>
        <v>20636751</v>
      </c>
      <c r="FB16" s="145">
        <f t="shared" si="14"/>
        <v>15888523</v>
      </c>
      <c r="FC16" s="145">
        <f t="shared" si="14"/>
        <v>4748228</v>
      </c>
      <c r="FD16" s="146">
        <f t="shared" si="78"/>
        <v>21545838</v>
      </c>
      <c r="FE16" s="146">
        <f t="shared" si="79"/>
        <v>0</v>
      </c>
      <c r="FF16" s="146">
        <f t="shared" si="80"/>
        <v>0</v>
      </c>
      <c r="FG16" s="146">
        <f t="shared" si="81"/>
        <v>0</v>
      </c>
      <c r="FH16" s="146">
        <f t="shared" si="82"/>
        <v>882080</v>
      </c>
      <c r="FI16" s="142">
        <f t="shared" si="83"/>
        <v>0</v>
      </c>
      <c r="FJ16" s="143">
        <f t="shared" si="83"/>
        <v>0</v>
      </c>
      <c r="FK16" s="143">
        <f t="shared" si="83"/>
        <v>0</v>
      </c>
      <c r="FL16" s="143">
        <f t="shared" si="83"/>
        <v>0</v>
      </c>
      <c r="FM16" s="143">
        <f t="shared" si="83"/>
        <v>0</v>
      </c>
      <c r="FN16" s="142">
        <f t="shared" si="84"/>
        <v>0</v>
      </c>
      <c r="FO16" s="142">
        <f t="shared" si="84"/>
        <v>0</v>
      </c>
      <c r="FP16" s="142">
        <f t="shared" si="84"/>
        <v>0</v>
      </c>
      <c r="FQ16" s="142">
        <f t="shared" si="15"/>
        <v>0</v>
      </c>
      <c r="FR16" s="142">
        <f t="shared" si="15"/>
        <v>0</v>
      </c>
      <c r="FS16" s="147">
        <f t="shared" si="85"/>
        <v>0</v>
      </c>
      <c r="FT16" s="147">
        <f t="shared" si="16"/>
        <v>0</v>
      </c>
      <c r="FU16" s="147">
        <f t="shared" si="16"/>
        <v>0</v>
      </c>
      <c r="FV16" s="147">
        <f t="shared" si="16"/>
        <v>0</v>
      </c>
      <c r="FW16" s="147">
        <f t="shared" si="16"/>
        <v>0</v>
      </c>
      <c r="FX16" s="147">
        <f t="shared" si="86"/>
        <v>0</v>
      </c>
      <c r="FY16" s="147">
        <f t="shared" si="17"/>
        <v>0</v>
      </c>
      <c r="FZ16" s="147">
        <f t="shared" si="17"/>
        <v>0</v>
      </c>
      <c r="GA16" s="147">
        <f t="shared" si="17"/>
        <v>0</v>
      </c>
      <c r="GB16" s="147">
        <f t="shared" si="17"/>
        <v>0</v>
      </c>
      <c r="GC16" s="142">
        <f t="shared" si="87"/>
        <v>0</v>
      </c>
      <c r="GD16" s="142">
        <f t="shared" si="18"/>
        <v>0</v>
      </c>
      <c r="GE16" s="142">
        <f t="shared" si="18"/>
        <v>0</v>
      </c>
      <c r="GF16" s="142">
        <f t="shared" si="18"/>
        <v>0</v>
      </c>
      <c r="GG16" s="142">
        <f t="shared" si="18"/>
        <v>0</v>
      </c>
      <c r="GH16" s="142">
        <f t="shared" si="88"/>
        <v>0</v>
      </c>
      <c r="GI16" s="142">
        <f t="shared" si="19"/>
        <v>0</v>
      </c>
      <c r="GJ16" s="142">
        <f t="shared" si="19"/>
        <v>0</v>
      </c>
      <c r="GK16" s="142">
        <f t="shared" si="19"/>
        <v>0</v>
      </c>
      <c r="GL16" s="142">
        <f t="shared" si="19"/>
        <v>0</v>
      </c>
      <c r="GM16" s="142">
        <f t="shared" si="89"/>
        <v>0</v>
      </c>
      <c r="GN16" s="142">
        <f t="shared" si="20"/>
        <v>0</v>
      </c>
      <c r="GO16" s="142">
        <f t="shared" si="20"/>
        <v>0</v>
      </c>
      <c r="GP16" s="142">
        <f t="shared" si="20"/>
        <v>0</v>
      </c>
      <c r="GQ16" s="142">
        <f t="shared" si="20"/>
        <v>0</v>
      </c>
      <c r="GR16" s="207">
        <f t="shared" si="90"/>
        <v>0</v>
      </c>
      <c r="GS16" s="147">
        <f t="shared" si="91"/>
        <v>0</v>
      </c>
      <c r="GT16" s="147">
        <f t="shared" si="21"/>
        <v>0</v>
      </c>
      <c r="GU16" s="147">
        <f t="shared" si="21"/>
        <v>0</v>
      </c>
      <c r="GV16" s="147">
        <f t="shared" si="21"/>
        <v>0</v>
      </c>
      <c r="GW16" s="147">
        <f t="shared" si="21"/>
        <v>0</v>
      </c>
      <c r="GX16" s="147">
        <f t="shared" si="92"/>
        <v>0</v>
      </c>
      <c r="GY16" s="147">
        <f t="shared" si="22"/>
        <v>0</v>
      </c>
      <c r="GZ16" s="147">
        <f t="shared" si="22"/>
        <v>0</v>
      </c>
      <c r="HA16" s="147">
        <f t="shared" si="22"/>
        <v>0</v>
      </c>
      <c r="HB16" s="147">
        <f t="shared" si="22"/>
        <v>0</v>
      </c>
      <c r="HC16" s="147">
        <f t="shared" si="93"/>
        <v>0</v>
      </c>
      <c r="HD16" s="147">
        <f t="shared" si="23"/>
        <v>0</v>
      </c>
      <c r="HE16" s="147">
        <f t="shared" si="23"/>
        <v>0</v>
      </c>
      <c r="HF16" s="147">
        <f t="shared" si="23"/>
        <v>0</v>
      </c>
      <c r="HG16" s="147">
        <f t="shared" si="23"/>
        <v>0</v>
      </c>
      <c r="HH16" s="147">
        <f t="shared" si="94"/>
        <v>0</v>
      </c>
      <c r="HI16" s="147">
        <f t="shared" si="24"/>
        <v>0</v>
      </c>
      <c r="HJ16" s="147">
        <f t="shared" si="24"/>
        <v>0</v>
      </c>
      <c r="HK16" s="147">
        <f t="shared" si="24"/>
        <v>0</v>
      </c>
      <c r="HL16" s="147">
        <f t="shared" si="24"/>
        <v>0</v>
      </c>
      <c r="HM16" s="142">
        <f t="shared" si="95"/>
        <v>0</v>
      </c>
      <c r="HN16" s="142">
        <f t="shared" si="25"/>
        <v>0</v>
      </c>
      <c r="HO16" s="142">
        <f t="shared" si="25"/>
        <v>0</v>
      </c>
      <c r="HP16" s="142">
        <f t="shared" si="25"/>
        <v>0</v>
      </c>
      <c r="HQ16" s="142">
        <f t="shared" si="25"/>
        <v>0</v>
      </c>
      <c r="HR16" s="142">
        <f t="shared" si="96"/>
        <v>0</v>
      </c>
      <c r="HS16" s="142">
        <f t="shared" si="26"/>
        <v>0</v>
      </c>
      <c r="HT16" s="142">
        <f t="shared" si="26"/>
        <v>0</v>
      </c>
      <c r="HU16" s="142">
        <f t="shared" si="26"/>
        <v>0</v>
      </c>
      <c r="HV16" s="142">
        <f t="shared" si="26"/>
        <v>0</v>
      </c>
      <c r="HW16" s="147">
        <f t="shared" si="97"/>
        <v>0</v>
      </c>
      <c r="HX16" s="147">
        <f t="shared" si="27"/>
        <v>0</v>
      </c>
      <c r="HY16" s="147">
        <f t="shared" si="27"/>
        <v>0</v>
      </c>
      <c r="HZ16" s="147">
        <f t="shared" si="27"/>
        <v>0</v>
      </c>
      <c r="IA16" s="147">
        <f t="shared" si="27"/>
        <v>0</v>
      </c>
      <c r="IB16" s="147">
        <f t="shared" si="98"/>
        <v>0</v>
      </c>
      <c r="IC16" s="147">
        <f t="shared" si="28"/>
        <v>0</v>
      </c>
      <c r="ID16" s="147">
        <f t="shared" si="28"/>
        <v>0</v>
      </c>
      <c r="IE16" s="147">
        <f t="shared" si="28"/>
        <v>0</v>
      </c>
      <c r="IF16" s="147">
        <f t="shared" si="28"/>
        <v>0</v>
      </c>
      <c r="IG16" s="142">
        <f t="shared" si="99"/>
        <v>0</v>
      </c>
      <c r="IH16" s="142">
        <f t="shared" si="29"/>
        <v>0</v>
      </c>
      <c r="II16" s="142">
        <f t="shared" si="29"/>
        <v>0</v>
      </c>
      <c r="IJ16" s="142">
        <f t="shared" si="29"/>
        <v>0</v>
      </c>
      <c r="IK16" s="142">
        <f t="shared" si="29"/>
        <v>0</v>
      </c>
      <c r="IL16" s="142">
        <f t="shared" si="100"/>
        <v>0</v>
      </c>
      <c r="IM16" s="142">
        <f t="shared" si="30"/>
        <v>0</v>
      </c>
      <c r="IN16" s="142">
        <f t="shared" si="30"/>
        <v>0</v>
      </c>
      <c r="IO16" s="142">
        <f t="shared" si="30"/>
        <v>0</v>
      </c>
      <c r="IP16" s="142">
        <f t="shared" si="30"/>
        <v>0</v>
      </c>
      <c r="IQ16" s="147">
        <f t="shared" si="101"/>
        <v>0</v>
      </c>
      <c r="IR16" s="147">
        <f t="shared" si="31"/>
        <v>0</v>
      </c>
      <c r="IS16" s="147">
        <f t="shared" si="31"/>
        <v>0</v>
      </c>
      <c r="IT16" s="147">
        <f t="shared" si="31"/>
        <v>0</v>
      </c>
      <c r="IU16" s="147">
        <f t="shared" si="31"/>
        <v>0</v>
      </c>
      <c r="IV16" s="147">
        <f t="shared" si="102"/>
        <v>0</v>
      </c>
      <c r="IW16" s="147">
        <f t="shared" si="32"/>
        <v>0</v>
      </c>
      <c r="IX16" s="147">
        <f t="shared" si="32"/>
        <v>0</v>
      </c>
      <c r="IY16" s="147">
        <f t="shared" si="32"/>
        <v>0</v>
      </c>
      <c r="IZ16" s="147">
        <f t="shared" si="32"/>
        <v>0</v>
      </c>
      <c r="JA16" s="142">
        <f t="shared" si="103"/>
        <v>0</v>
      </c>
      <c r="JB16" s="142">
        <f t="shared" si="33"/>
        <v>0</v>
      </c>
      <c r="JC16" s="142">
        <f t="shared" si="33"/>
        <v>0</v>
      </c>
      <c r="JD16" s="142">
        <f t="shared" si="33"/>
        <v>0</v>
      </c>
      <c r="JE16" s="142">
        <f t="shared" si="33"/>
        <v>0</v>
      </c>
      <c r="JF16" s="142">
        <f t="shared" si="104"/>
        <v>0</v>
      </c>
      <c r="JG16" s="142">
        <f t="shared" si="34"/>
        <v>0</v>
      </c>
      <c r="JH16" s="142">
        <f t="shared" si="34"/>
        <v>0</v>
      </c>
      <c r="JI16" s="142">
        <f t="shared" si="34"/>
        <v>0</v>
      </c>
      <c r="JJ16" s="142">
        <f t="shared" si="34"/>
        <v>0</v>
      </c>
      <c r="JK16" s="147">
        <f t="shared" si="105"/>
        <v>0</v>
      </c>
      <c r="JL16" s="147">
        <f t="shared" si="35"/>
        <v>0</v>
      </c>
      <c r="JM16" s="147">
        <f t="shared" si="35"/>
        <v>0</v>
      </c>
      <c r="JN16" s="147">
        <f t="shared" si="35"/>
        <v>0</v>
      </c>
      <c r="JO16" s="147">
        <f t="shared" si="35"/>
        <v>0</v>
      </c>
      <c r="JP16" s="147">
        <f t="shared" si="106"/>
        <v>0</v>
      </c>
      <c r="JQ16" s="147">
        <f t="shared" si="36"/>
        <v>0</v>
      </c>
      <c r="JR16" s="147">
        <f t="shared" si="36"/>
        <v>0</v>
      </c>
      <c r="JS16" s="147">
        <f t="shared" si="36"/>
        <v>0</v>
      </c>
      <c r="JT16" s="147">
        <f t="shared" si="36"/>
        <v>0</v>
      </c>
      <c r="JU16" s="142">
        <f t="shared" si="107"/>
        <v>0</v>
      </c>
      <c r="JV16" s="142">
        <f t="shared" si="37"/>
        <v>0</v>
      </c>
      <c r="JW16" s="142">
        <f t="shared" si="37"/>
        <v>0</v>
      </c>
      <c r="JX16" s="142">
        <f t="shared" si="37"/>
        <v>0</v>
      </c>
      <c r="JY16" s="142">
        <f t="shared" si="37"/>
        <v>0</v>
      </c>
      <c r="JZ16" s="142">
        <f t="shared" si="108"/>
        <v>0</v>
      </c>
      <c r="KA16" s="142">
        <f t="shared" si="38"/>
        <v>0</v>
      </c>
      <c r="KB16" s="142">
        <f t="shared" si="38"/>
        <v>0</v>
      </c>
      <c r="KC16" s="142">
        <f t="shared" si="38"/>
        <v>0</v>
      </c>
      <c r="KD16" s="142">
        <f t="shared" si="38"/>
        <v>0</v>
      </c>
      <c r="KE16" s="147">
        <f t="shared" si="109"/>
        <v>0</v>
      </c>
      <c r="KF16" s="147">
        <f t="shared" si="39"/>
        <v>0</v>
      </c>
      <c r="KG16" s="147">
        <f t="shared" si="39"/>
        <v>0</v>
      </c>
      <c r="KH16" s="147">
        <f t="shared" si="39"/>
        <v>0</v>
      </c>
      <c r="KI16" s="147">
        <f t="shared" si="39"/>
        <v>0</v>
      </c>
      <c r="KJ16" s="147">
        <f t="shared" si="110"/>
        <v>0</v>
      </c>
      <c r="KK16" s="147">
        <f t="shared" si="40"/>
        <v>0</v>
      </c>
      <c r="KL16" s="147">
        <f t="shared" si="40"/>
        <v>0</v>
      </c>
      <c r="KM16" s="147">
        <f t="shared" si="40"/>
        <v>0</v>
      </c>
      <c r="KN16" s="147">
        <f t="shared" si="40"/>
        <v>0</v>
      </c>
      <c r="KO16" s="142">
        <f t="shared" si="111"/>
        <v>0</v>
      </c>
      <c r="KP16" s="142">
        <f t="shared" si="41"/>
        <v>0</v>
      </c>
      <c r="KQ16" s="142">
        <f t="shared" si="41"/>
        <v>0</v>
      </c>
      <c r="KR16" s="142">
        <f t="shared" si="41"/>
        <v>0</v>
      </c>
      <c r="KS16" s="142">
        <f t="shared" si="41"/>
        <v>0</v>
      </c>
      <c r="KT16" s="142">
        <f t="shared" si="112"/>
        <v>0</v>
      </c>
      <c r="KU16" s="142">
        <f t="shared" si="42"/>
        <v>0</v>
      </c>
      <c r="KV16" s="142">
        <f t="shared" si="42"/>
        <v>0</v>
      </c>
      <c r="KW16" s="142">
        <f t="shared" si="42"/>
        <v>0</v>
      </c>
      <c r="KX16" s="142">
        <f t="shared" si="42"/>
        <v>0</v>
      </c>
      <c r="KY16" s="147">
        <f t="shared" si="113"/>
        <v>0</v>
      </c>
      <c r="KZ16" s="147">
        <f t="shared" si="43"/>
        <v>0</v>
      </c>
      <c r="LA16" s="147">
        <f t="shared" si="43"/>
        <v>0</v>
      </c>
      <c r="LB16" s="147">
        <f t="shared" si="43"/>
        <v>0</v>
      </c>
      <c r="LC16" s="147">
        <f t="shared" si="43"/>
        <v>0</v>
      </c>
      <c r="LD16" s="147">
        <f t="shared" si="114"/>
        <v>0</v>
      </c>
      <c r="LE16" s="147">
        <f t="shared" si="44"/>
        <v>0</v>
      </c>
      <c r="LF16" s="147">
        <f t="shared" si="44"/>
        <v>0</v>
      </c>
      <c r="LG16" s="147">
        <f t="shared" si="44"/>
        <v>0</v>
      </c>
      <c r="LH16" s="147">
        <f t="shared" si="44"/>
        <v>0</v>
      </c>
      <c r="LI16" s="147">
        <f t="shared" si="115"/>
        <v>0</v>
      </c>
      <c r="LJ16" s="147">
        <f t="shared" si="45"/>
        <v>0</v>
      </c>
      <c r="LK16" s="147">
        <f t="shared" si="45"/>
        <v>0</v>
      </c>
      <c r="LL16" s="147">
        <f t="shared" si="45"/>
        <v>0</v>
      </c>
      <c r="LM16" s="147">
        <f t="shared" si="116"/>
        <v>0</v>
      </c>
      <c r="LN16" s="147">
        <f t="shared" si="117"/>
        <v>0</v>
      </c>
      <c r="LO16" s="144">
        <f t="shared" si="118"/>
        <v>0</v>
      </c>
      <c r="LP16" s="144">
        <f t="shared" si="118"/>
        <v>0</v>
      </c>
      <c r="LQ16" s="144">
        <f t="shared" si="118"/>
        <v>0</v>
      </c>
      <c r="LR16" s="144">
        <f t="shared" si="118"/>
        <v>0</v>
      </c>
      <c r="LS16" s="144">
        <f t="shared" si="118"/>
        <v>0</v>
      </c>
      <c r="LT16" s="144">
        <f t="shared" si="119"/>
        <v>22427918</v>
      </c>
      <c r="LU16" s="144">
        <f t="shared" si="120"/>
        <v>1791167</v>
      </c>
      <c r="LV16" s="144">
        <f t="shared" si="120"/>
        <v>20636751</v>
      </c>
      <c r="LW16" s="144">
        <f t="shared" si="120"/>
        <v>15888523</v>
      </c>
      <c r="LX16" s="144">
        <f t="shared" si="120"/>
        <v>4748228</v>
      </c>
      <c r="LY16" s="132">
        <f t="shared" si="121"/>
        <v>22427.9</v>
      </c>
      <c r="LZ16" s="144">
        <f t="shared" si="46"/>
        <v>22427918</v>
      </c>
      <c r="MA16" s="145">
        <f t="shared" si="46"/>
        <v>1791167</v>
      </c>
      <c r="MB16" s="145">
        <f t="shared" si="46"/>
        <v>20636751</v>
      </c>
      <c r="MC16" s="145">
        <f t="shared" si="46"/>
        <v>15888523</v>
      </c>
      <c r="MD16" s="145">
        <f t="shared" si="46"/>
        <v>4748228</v>
      </c>
      <c r="ME16" s="132">
        <f t="shared" si="122"/>
        <v>22427.9</v>
      </c>
      <c r="MF16" s="208">
        <v>67.88</v>
      </c>
      <c r="MG16" s="209">
        <v>2885745.5</v>
      </c>
      <c r="MH16" s="209">
        <f t="shared" si="123"/>
        <v>2885.7</v>
      </c>
      <c r="MI16" s="209">
        <v>1542.1</v>
      </c>
      <c r="MJ16" s="209">
        <f t="shared" si="124"/>
        <v>1343.6</v>
      </c>
      <c r="MK16" s="210">
        <f t="shared" si="125"/>
        <v>1343.6</v>
      </c>
      <c r="ML16" s="210">
        <f t="shared" si="126"/>
        <v>22429261.600000001</v>
      </c>
      <c r="MM16" s="210">
        <f t="shared" si="127"/>
        <v>22429.3</v>
      </c>
      <c r="MN16" s="211">
        <f t="shared" si="128"/>
        <v>15889867</v>
      </c>
      <c r="MO16" s="209">
        <v>426600</v>
      </c>
      <c r="MP16">
        <v>43.1</v>
      </c>
      <c r="MQ16" s="210">
        <f t="shared" si="129"/>
        <v>22771.8</v>
      </c>
      <c r="MR16" s="209">
        <v>26804.7</v>
      </c>
      <c r="MS16" s="212">
        <f t="shared" si="130"/>
        <v>-4032.9</v>
      </c>
      <c r="MU16" s="213">
        <f t="shared" si="131"/>
        <v>111.97</v>
      </c>
    </row>
    <row r="17" spans="1:359">
      <c r="A17" s="128" t="s">
        <v>181</v>
      </c>
      <c r="B17" s="129"/>
      <c r="C17" s="129"/>
      <c r="D17" s="129"/>
      <c r="E17" s="129"/>
      <c r="F17" s="130">
        <f t="shared" si="47"/>
        <v>0</v>
      </c>
      <c r="G17" s="131"/>
      <c r="H17" s="131"/>
      <c r="I17" s="131"/>
      <c r="J17" s="131"/>
      <c r="K17" s="130">
        <f t="shared" si="48"/>
        <v>0</v>
      </c>
      <c r="L17" s="132">
        <f t="shared" si="49"/>
        <v>0</v>
      </c>
      <c r="M17" s="205"/>
      <c r="N17" s="205"/>
      <c r="O17" s="132"/>
      <c r="P17" s="177"/>
      <c r="Q17" s="177"/>
      <c r="R17" s="132">
        <f t="shared" si="50"/>
        <v>0</v>
      </c>
      <c r="S17" s="178">
        <f t="shared" si="51"/>
        <v>0</v>
      </c>
      <c r="T17" s="178">
        <f t="shared" si="52"/>
        <v>0</v>
      </c>
      <c r="U17" s="178">
        <f t="shared" si="53"/>
        <v>0</v>
      </c>
      <c r="V17" s="133">
        <v>331</v>
      </c>
      <c r="W17" s="129"/>
      <c r="X17" s="148">
        <v>0</v>
      </c>
      <c r="Y17" s="129"/>
      <c r="Z17" s="133">
        <v>0</v>
      </c>
      <c r="AA17" s="130">
        <f t="shared" si="1"/>
        <v>331</v>
      </c>
      <c r="AB17" s="133">
        <v>387</v>
      </c>
      <c r="AC17" s="129"/>
      <c r="AD17" s="148">
        <v>0</v>
      </c>
      <c r="AE17" s="129"/>
      <c r="AF17" s="133">
        <v>0</v>
      </c>
      <c r="AG17" s="130">
        <f t="shared" si="2"/>
        <v>387</v>
      </c>
      <c r="AH17" s="133">
        <v>117</v>
      </c>
      <c r="AI17" s="129"/>
      <c r="AJ17" s="129"/>
      <c r="AK17" s="129"/>
      <c r="AL17" s="133">
        <v>0</v>
      </c>
      <c r="AM17" s="130">
        <f t="shared" si="54"/>
        <v>117</v>
      </c>
      <c r="AN17" s="127">
        <f t="shared" si="55"/>
        <v>835</v>
      </c>
      <c r="AO17" s="206">
        <v>0</v>
      </c>
      <c r="AP17" s="206">
        <v>80</v>
      </c>
      <c r="AQ17" s="206">
        <v>15</v>
      </c>
      <c r="AR17" s="206">
        <v>105</v>
      </c>
      <c r="AS17" s="206">
        <v>15</v>
      </c>
      <c r="AT17" s="206">
        <v>0</v>
      </c>
      <c r="AU17" s="206">
        <f t="shared" si="56"/>
        <v>215</v>
      </c>
      <c r="AV17" s="135"/>
      <c r="AW17" s="136">
        <v>0</v>
      </c>
      <c r="AX17" s="137"/>
      <c r="AY17" s="138">
        <v>0</v>
      </c>
      <c r="AZ17" s="138"/>
      <c r="BA17" s="135"/>
      <c r="BB17" s="139"/>
      <c r="BC17" s="138"/>
      <c r="BD17" s="136"/>
      <c r="BE17" s="136">
        <v>1</v>
      </c>
      <c r="BF17" s="129"/>
      <c r="BG17" s="129"/>
      <c r="BH17" s="138">
        <v>1</v>
      </c>
      <c r="BI17" s="138">
        <v>2</v>
      </c>
      <c r="BJ17" s="136">
        <v>2</v>
      </c>
      <c r="BK17" s="138"/>
      <c r="BL17" s="138"/>
      <c r="BM17" s="136"/>
      <c r="BN17" s="138"/>
      <c r="BO17" s="129"/>
      <c r="BP17" s="129"/>
      <c r="BQ17" s="138"/>
      <c r="BR17" s="138"/>
      <c r="BS17" s="141"/>
      <c r="BT17" s="141">
        <f t="shared" si="57"/>
        <v>2</v>
      </c>
      <c r="BU17" s="141">
        <f t="shared" si="3"/>
        <v>2</v>
      </c>
      <c r="BV17" s="141">
        <f t="shared" si="3"/>
        <v>2</v>
      </c>
      <c r="BW17" s="141">
        <f t="shared" si="58"/>
        <v>6</v>
      </c>
      <c r="BX17" s="141">
        <f t="shared" si="59"/>
        <v>841</v>
      </c>
      <c r="BY17" s="142">
        <f t="shared" si="60"/>
        <v>8416668</v>
      </c>
      <c r="BZ17" s="143">
        <f t="shared" si="4"/>
        <v>713967</v>
      </c>
      <c r="CA17" s="143">
        <f t="shared" si="4"/>
        <v>7702701</v>
      </c>
      <c r="CB17" s="143">
        <f t="shared" si="4"/>
        <v>5978522</v>
      </c>
      <c r="CC17" s="143">
        <f t="shared" si="4"/>
        <v>1724179</v>
      </c>
      <c r="CD17" s="142">
        <f t="shared" si="61"/>
        <v>0</v>
      </c>
      <c r="CE17" s="143">
        <f t="shared" si="5"/>
        <v>0</v>
      </c>
      <c r="CF17" s="143">
        <f t="shared" si="5"/>
        <v>0</v>
      </c>
      <c r="CG17" s="143">
        <f t="shared" si="5"/>
        <v>0</v>
      </c>
      <c r="CH17" s="143">
        <f t="shared" si="5"/>
        <v>0</v>
      </c>
      <c r="CI17" s="142">
        <f t="shared" si="62"/>
        <v>0</v>
      </c>
      <c r="CJ17" s="143">
        <f t="shared" si="6"/>
        <v>0</v>
      </c>
      <c r="CK17" s="143">
        <f t="shared" si="6"/>
        <v>0</v>
      </c>
      <c r="CL17" s="143">
        <f t="shared" si="6"/>
        <v>0</v>
      </c>
      <c r="CM17" s="143">
        <f t="shared" si="6"/>
        <v>0</v>
      </c>
      <c r="CN17" s="143"/>
      <c r="CO17" s="143"/>
      <c r="CP17" s="143"/>
      <c r="CQ17" s="143"/>
      <c r="CR17" s="143"/>
      <c r="CS17" s="142">
        <f t="shared" si="63"/>
        <v>0</v>
      </c>
      <c r="CT17" s="143">
        <f t="shared" si="7"/>
        <v>0</v>
      </c>
      <c r="CU17" s="143">
        <f t="shared" si="7"/>
        <v>0</v>
      </c>
      <c r="CV17" s="143">
        <f t="shared" si="7"/>
        <v>0</v>
      </c>
      <c r="CW17" s="143">
        <f t="shared" si="7"/>
        <v>0</v>
      </c>
      <c r="CX17" s="144">
        <f t="shared" si="64"/>
        <v>8416668</v>
      </c>
      <c r="CY17" s="142">
        <f t="shared" si="65"/>
        <v>13717989</v>
      </c>
      <c r="CZ17" s="143">
        <f t="shared" si="65"/>
        <v>1135458</v>
      </c>
      <c r="DA17" s="143">
        <f t="shared" si="65"/>
        <v>12582531</v>
      </c>
      <c r="DB17" s="143">
        <f t="shared" si="65"/>
        <v>9546903</v>
      </c>
      <c r="DC17" s="143">
        <f t="shared" si="65"/>
        <v>3035628</v>
      </c>
      <c r="DD17" s="142">
        <f t="shared" si="66"/>
        <v>0</v>
      </c>
      <c r="DE17" s="143">
        <f t="shared" si="8"/>
        <v>0</v>
      </c>
      <c r="DF17" s="143">
        <f t="shared" si="8"/>
        <v>0</v>
      </c>
      <c r="DG17" s="143">
        <f t="shared" si="8"/>
        <v>0</v>
      </c>
      <c r="DH17" s="143">
        <f t="shared" si="8"/>
        <v>0</v>
      </c>
      <c r="DI17" s="142">
        <f t="shared" si="67"/>
        <v>0</v>
      </c>
      <c r="DJ17" s="143">
        <f t="shared" si="67"/>
        <v>0</v>
      </c>
      <c r="DK17" s="143">
        <f t="shared" si="67"/>
        <v>0</v>
      </c>
      <c r="DL17" s="143">
        <f t="shared" si="67"/>
        <v>0</v>
      </c>
      <c r="DM17" s="143">
        <f t="shared" si="67"/>
        <v>0</v>
      </c>
      <c r="DN17" s="142">
        <f t="shared" si="68"/>
        <v>0</v>
      </c>
      <c r="DO17" s="143">
        <f t="shared" si="9"/>
        <v>0</v>
      </c>
      <c r="DP17" s="143">
        <f t="shared" si="9"/>
        <v>0</v>
      </c>
      <c r="DQ17" s="143">
        <f t="shared" si="9"/>
        <v>0</v>
      </c>
      <c r="DR17" s="143">
        <f t="shared" si="9"/>
        <v>0</v>
      </c>
      <c r="DS17" s="142">
        <f t="shared" si="69"/>
        <v>0</v>
      </c>
      <c r="DT17" s="143">
        <f t="shared" si="10"/>
        <v>0</v>
      </c>
      <c r="DU17" s="143">
        <f t="shared" si="10"/>
        <v>0</v>
      </c>
      <c r="DV17" s="143">
        <f t="shared" si="10"/>
        <v>0</v>
      </c>
      <c r="DW17" s="143">
        <f t="shared" si="10"/>
        <v>0</v>
      </c>
      <c r="DX17" s="144">
        <f t="shared" si="70"/>
        <v>13717989</v>
      </c>
      <c r="DY17" s="142">
        <f t="shared" si="71"/>
        <v>4204278</v>
      </c>
      <c r="DZ17" s="143">
        <f t="shared" si="71"/>
        <v>334035</v>
      </c>
      <c r="EA17" s="143">
        <f t="shared" si="71"/>
        <v>3870243</v>
      </c>
      <c r="EB17" s="143">
        <f t="shared" si="71"/>
        <v>2795130</v>
      </c>
      <c r="EC17" s="143">
        <f t="shared" si="71"/>
        <v>1075113</v>
      </c>
      <c r="ED17" s="142">
        <f t="shared" si="72"/>
        <v>0</v>
      </c>
      <c r="EE17" s="143">
        <f t="shared" si="11"/>
        <v>0</v>
      </c>
      <c r="EF17" s="143">
        <f t="shared" si="11"/>
        <v>0</v>
      </c>
      <c r="EG17" s="143">
        <f t="shared" si="11"/>
        <v>0</v>
      </c>
      <c r="EH17" s="143">
        <f t="shared" si="11"/>
        <v>0</v>
      </c>
      <c r="EI17" s="143"/>
      <c r="EJ17" s="143"/>
      <c r="EK17" s="143"/>
      <c r="EL17" s="143"/>
      <c r="EM17" s="143"/>
      <c r="EN17" s="142">
        <f t="shared" si="73"/>
        <v>0</v>
      </c>
      <c r="EO17" s="143">
        <f t="shared" si="12"/>
        <v>0</v>
      </c>
      <c r="EP17" s="143">
        <f t="shared" si="12"/>
        <v>0</v>
      </c>
      <c r="EQ17" s="143">
        <f t="shared" si="12"/>
        <v>0</v>
      </c>
      <c r="ER17" s="143">
        <f t="shared" si="12"/>
        <v>0</v>
      </c>
      <c r="ES17" s="142">
        <f t="shared" si="74"/>
        <v>0</v>
      </c>
      <c r="ET17" s="143">
        <f t="shared" si="13"/>
        <v>0</v>
      </c>
      <c r="EU17" s="143">
        <f t="shared" si="13"/>
        <v>0</v>
      </c>
      <c r="EV17" s="143">
        <f t="shared" si="13"/>
        <v>0</v>
      </c>
      <c r="EW17" s="143">
        <f t="shared" si="13"/>
        <v>0</v>
      </c>
      <c r="EX17" s="144">
        <f t="shared" si="75"/>
        <v>4204278</v>
      </c>
      <c r="EY17" s="144">
        <f t="shared" si="76"/>
        <v>26338935</v>
      </c>
      <c r="EZ17" s="145">
        <f t="shared" si="77"/>
        <v>2183460</v>
      </c>
      <c r="FA17" s="145">
        <f t="shared" si="14"/>
        <v>24155475</v>
      </c>
      <c r="FB17" s="145">
        <f t="shared" si="14"/>
        <v>18320555</v>
      </c>
      <c r="FC17" s="145">
        <f t="shared" si="14"/>
        <v>5834920</v>
      </c>
      <c r="FD17" s="146">
        <f t="shared" si="78"/>
        <v>26338935</v>
      </c>
      <c r="FE17" s="146">
        <f t="shared" si="79"/>
        <v>0</v>
      </c>
      <c r="FF17" s="146">
        <f t="shared" si="80"/>
        <v>0</v>
      </c>
      <c r="FG17" s="146">
        <f t="shared" si="81"/>
        <v>0</v>
      </c>
      <c r="FH17" s="146">
        <f t="shared" si="82"/>
        <v>0</v>
      </c>
      <c r="FI17" s="142">
        <f t="shared" si="83"/>
        <v>0</v>
      </c>
      <c r="FJ17" s="143">
        <f t="shared" si="83"/>
        <v>0</v>
      </c>
      <c r="FK17" s="143">
        <f t="shared" si="83"/>
        <v>0</v>
      </c>
      <c r="FL17" s="143">
        <f t="shared" si="83"/>
        <v>0</v>
      </c>
      <c r="FM17" s="143">
        <f t="shared" si="83"/>
        <v>0</v>
      </c>
      <c r="FN17" s="142">
        <f t="shared" si="84"/>
        <v>121520</v>
      </c>
      <c r="FO17" s="142">
        <f t="shared" si="84"/>
        <v>2400</v>
      </c>
      <c r="FP17" s="142">
        <f t="shared" si="84"/>
        <v>119120</v>
      </c>
      <c r="FQ17" s="142">
        <f t="shared" si="15"/>
        <v>119120</v>
      </c>
      <c r="FR17" s="142">
        <f t="shared" si="15"/>
        <v>0</v>
      </c>
      <c r="FS17" s="147">
        <f t="shared" si="85"/>
        <v>22785</v>
      </c>
      <c r="FT17" s="147">
        <f t="shared" si="16"/>
        <v>450</v>
      </c>
      <c r="FU17" s="147">
        <f t="shared" si="16"/>
        <v>22335</v>
      </c>
      <c r="FV17" s="147">
        <f t="shared" si="16"/>
        <v>22335</v>
      </c>
      <c r="FW17" s="147">
        <f t="shared" si="16"/>
        <v>0</v>
      </c>
      <c r="FX17" s="147">
        <f t="shared" si="86"/>
        <v>159495</v>
      </c>
      <c r="FY17" s="147">
        <f t="shared" si="17"/>
        <v>3150</v>
      </c>
      <c r="FZ17" s="147">
        <f t="shared" si="17"/>
        <v>156345</v>
      </c>
      <c r="GA17" s="147">
        <f t="shared" si="17"/>
        <v>156345</v>
      </c>
      <c r="GB17" s="147">
        <f t="shared" si="17"/>
        <v>0</v>
      </c>
      <c r="GC17" s="142">
        <f t="shared" si="87"/>
        <v>22785</v>
      </c>
      <c r="GD17" s="142">
        <f t="shared" si="18"/>
        <v>450</v>
      </c>
      <c r="GE17" s="142">
        <f t="shared" si="18"/>
        <v>22335</v>
      </c>
      <c r="GF17" s="142">
        <f t="shared" si="18"/>
        <v>22335</v>
      </c>
      <c r="GG17" s="142">
        <f t="shared" si="18"/>
        <v>0</v>
      </c>
      <c r="GH17" s="142">
        <f t="shared" si="88"/>
        <v>0</v>
      </c>
      <c r="GI17" s="142">
        <f t="shared" si="19"/>
        <v>0</v>
      </c>
      <c r="GJ17" s="142">
        <f t="shared" si="19"/>
        <v>0</v>
      </c>
      <c r="GK17" s="142">
        <f t="shared" si="19"/>
        <v>0</v>
      </c>
      <c r="GL17" s="142">
        <f t="shared" si="19"/>
        <v>0</v>
      </c>
      <c r="GM17" s="142">
        <f t="shared" si="89"/>
        <v>326585</v>
      </c>
      <c r="GN17" s="142">
        <f t="shared" si="20"/>
        <v>6450</v>
      </c>
      <c r="GO17" s="142">
        <f t="shared" si="20"/>
        <v>320135</v>
      </c>
      <c r="GP17" s="142">
        <f t="shared" si="20"/>
        <v>320135</v>
      </c>
      <c r="GQ17" s="142">
        <f t="shared" si="20"/>
        <v>0</v>
      </c>
      <c r="GR17" s="207">
        <f t="shared" si="90"/>
        <v>326.60000000000002</v>
      </c>
      <c r="GS17" s="147">
        <f t="shared" si="91"/>
        <v>0</v>
      </c>
      <c r="GT17" s="147">
        <f t="shared" si="21"/>
        <v>0</v>
      </c>
      <c r="GU17" s="147">
        <f t="shared" si="21"/>
        <v>0</v>
      </c>
      <c r="GV17" s="147">
        <f t="shared" si="21"/>
        <v>0</v>
      </c>
      <c r="GW17" s="147">
        <f t="shared" si="21"/>
        <v>0</v>
      </c>
      <c r="GX17" s="147">
        <f t="shared" si="92"/>
        <v>0</v>
      </c>
      <c r="GY17" s="147">
        <f t="shared" si="22"/>
        <v>0</v>
      </c>
      <c r="GZ17" s="147">
        <f t="shared" si="22"/>
        <v>0</v>
      </c>
      <c r="HA17" s="147">
        <f t="shared" si="22"/>
        <v>0</v>
      </c>
      <c r="HB17" s="147">
        <f t="shared" si="22"/>
        <v>0</v>
      </c>
      <c r="HC17" s="147">
        <f t="shared" si="93"/>
        <v>0</v>
      </c>
      <c r="HD17" s="147">
        <f t="shared" si="23"/>
        <v>0</v>
      </c>
      <c r="HE17" s="147">
        <f t="shared" si="23"/>
        <v>0</v>
      </c>
      <c r="HF17" s="147">
        <f t="shared" si="23"/>
        <v>0</v>
      </c>
      <c r="HG17" s="147">
        <f t="shared" si="23"/>
        <v>0</v>
      </c>
      <c r="HH17" s="147">
        <f t="shared" si="94"/>
        <v>0</v>
      </c>
      <c r="HI17" s="147">
        <f t="shared" si="24"/>
        <v>0</v>
      </c>
      <c r="HJ17" s="147">
        <f t="shared" si="24"/>
        <v>0</v>
      </c>
      <c r="HK17" s="147">
        <f t="shared" si="24"/>
        <v>0</v>
      </c>
      <c r="HL17" s="147">
        <f t="shared" si="24"/>
        <v>0</v>
      </c>
      <c r="HM17" s="142">
        <f t="shared" si="95"/>
        <v>0</v>
      </c>
      <c r="HN17" s="142">
        <f t="shared" si="25"/>
        <v>0</v>
      </c>
      <c r="HO17" s="142">
        <f t="shared" si="25"/>
        <v>0</v>
      </c>
      <c r="HP17" s="142">
        <f t="shared" si="25"/>
        <v>0</v>
      </c>
      <c r="HQ17" s="142">
        <f t="shared" si="25"/>
        <v>0</v>
      </c>
      <c r="HR17" s="142">
        <f t="shared" si="96"/>
        <v>0</v>
      </c>
      <c r="HS17" s="142">
        <f t="shared" si="26"/>
        <v>0</v>
      </c>
      <c r="HT17" s="142">
        <f t="shared" si="26"/>
        <v>0</v>
      </c>
      <c r="HU17" s="142">
        <f t="shared" si="26"/>
        <v>0</v>
      </c>
      <c r="HV17" s="142">
        <f t="shared" si="26"/>
        <v>0</v>
      </c>
      <c r="HW17" s="147">
        <f t="shared" si="97"/>
        <v>0</v>
      </c>
      <c r="HX17" s="147">
        <f t="shared" si="27"/>
        <v>0</v>
      </c>
      <c r="HY17" s="147">
        <f t="shared" si="27"/>
        <v>0</v>
      </c>
      <c r="HZ17" s="147">
        <f t="shared" si="27"/>
        <v>0</v>
      </c>
      <c r="IA17" s="147">
        <f t="shared" si="27"/>
        <v>0</v>
      </c>
      <c r="IB17" s="147">
        <f t="shared" si="98"/>
        <v>0</v>
      </c>
      <c r="IC17" s="147">
        <f t="shared" si="28"/>
        <v>0</v>
      </c>
      <c r="ID17" s="147">
        <f t="shared" si="28"/>
        <v>0</v>
      </c>
      <c r="IE17" s="147">
        <f t="shared" si="28"/>
        <v>0</v>
      </c>
      <c r="IF17" s="147">
        <f t="shared" si="28"/>
        <v>0</v>
      </c>
      <c r="IG17" s="142">
        <f t="shared" si="99"/>
        <v>0</v>
      </c>
      <c r="IH17" s="142">
        <f t="shared" si="29"/>
        <v>0</v>
      </c>
      <c r="II17" s="142">
        <f t="shared" si="29"/>
        <v>0</v>
      </c>
      <c r="IJ17" s="142">
        <f t="shared" si="29"/>
        <v>0</v>
      </c>
      <c r="IK17" s="142">
        <f t="shared" si="29"/>
        <v>0</v>
      </c>
      <c r="IL17" s="142">
        <f t="shared" si="100"/>
        <v>35151</v>
      </c>
      <c r="IM17" s="142">
        <f t="shared" si="30"/>
        <v>8857</v>
      </c>
      <c r="IN17" s="142">
        <f t="shared" si="30"/>
        <v>26294</v>
      </c>
      <c r="IO17" s="142">
        <f t="shared" si="30"/>
        <v>20409</v>
      </c>
      <c r="IP17" s="142">
        <f t="shared" si="30"/>
        <v>5885</v>
      </c>
      <c r="IQ17" s="147">
        <f t="shared" si="101"/>
        <v>0</v>
      </c>
      <c r="IR17" s="147">
        <f t="shared" si="31"/>
        <v>0</v>
      </c>
      <c r="IS17" s="147">
        <f t="shared" si="31"/>
        <v>0</v>
      </c>
      <c r="IT17" s="147">
        <f t="shared" si="31"/>
        <v>0</v>
      </c>
      <c r="IU17" s="147">
        <f t="shared" si="31"/>
        <v>0</v>
      </c>
      <c r="IV17" s="147">
        <f t="shared" si="102"/>
        <v>0</v>
      </c>
      <c r="IW17" s="147">
        <f t="shared" si="32"/>
        <v>0</v>
      </c>
      <c r="IX17" s="147">
        <f t="shared" si="32"/>
        <v>0</v>
      </c>
      <c r="IY17" s="147">
        <f t="shared" si="32"/>
        <v>0</v>
      </c>
      <c r="IZ17" s="147">
        <f t="shared" si="32"/>
        <v>0</v>
      </c>
      <c r="JA17" s="142">
        <f t="shared" si="103"/>
        <v>186206</v>
      </c>
      <c r="JB17" s="142">
        <f t="shared" si="33"/>
        <v>28442</v>
      </c>
      <c r="JC17" s="142">
        <f t="shared" si="33"/>
        <v>157764</v>
      </c>
      <c r="JD17" s="142">
        <f t="shared" si="33"/>
        <v>122454</v>
      </c>
      <c r="JE17" s="142">
        <f t="shared" si="33"/>
        <v>35310</v>
      </c>
      <c r="JF17" s="142">
        <f t="shared" si="104"/>
        <v>507064</v>
      </c>
      <c r="JG17" s="142">
        <f t="shared" si="34"/>
        <v>66208</v>
      </c>
      <c r="JH17" s="142">
        <f t="shared" si="34"/>
        <v>440856</v>
      </c>
      <c r="JI17" s="142">
        <f t="shared" si="34"/>
        <v>334500</v>
      </c>
      <c r="JJ17" s="142">
        <f t="shared" si="34"/>
        <v>106356</v>
      </c>
      <c r="JK17" s="147">
        <f t="shared" si="105"/>
        <v>513804</v>
      </c>
      <c r="JL17" s="147">
        <f t="shared" si="35"/>
        <v>65256</v>
      </c>
      <c r="JM17" s="147">
        <f t="shared" si="35"/>
        <v>448548</v>
      </c>
      <c r="JN17" s="147">
        <f t="shared" si="35"/>
        <v>323952</v>
      </c>
      <c r="JO17" s="147">
        <f t="shared" si="35"/>
        <v>124596</v>
      </c>
      <c r="JP17" s="147">
        <f t="shared" si="106"/>
        <v>0</v>
      </c>
      <c r="JQ17" s="147">
        <f t="shared" si="36"/>
        <v>0</v>
      </c>
      <c r="JR17" s="147">
        <f t="shared" si="36"/>
        <v>0</v>
      </c>
      <c r="JS17" s="147">
        <f t="shared" si="36"/>
        <v>0</v>
      </c>
      <c r="JT17" s="147">
        <f t="shared" si="36"/>
        <v>0</v>
      </c>
      <c r="JU17" s="142">
        <f t="shared" si="107"/>
        <v>0</v>
      </c>
      <c r="JV17" s="142">
        <f t="shared" si="37"/>
        <v>0</v>
      </c>
      <c r="JW17" s="142">
        <f t="shared" si="37"/>
        <v>0</v>
      </c>
      <c r="JX17" s="142">
        <f t="shared" si="37"/>
        <v>0</v>
      </c>
      <c r="JY17" s="142">
        <f t="shared" si="37"/>
        <v>0</v>
      </c>
      <c r="JZ17" s="142">
        <f t="shared" si="108"/>
        <v>0</v>
      </c>
      <c r="KA17" s="142">
        <f t="shared" si="38"/>
        <v>0</v>
      </c>
      <c r="KB17" s="142">
        <f t="shared" si="38"/>
        <v>0</v>
      </c>
      <c r="KC17" s="142">
        <f t="shared" si="38"/>
        <v>0</v>
      </c>
      <c r="KD17" s="142">
        <f t="shared" si="38"/>
        <v>0</v>
      </c>
      <c r="KE17" s="147">
        <f t="shared" si="109"/>
        <v>0</v>
      </c>
      <c r="KF17" s="147">
        <f t="shared" si="39"/>
        <v>0</v>
      </c>
      <c r="KG17" s="147">
        <f t="shared" si="39"/>
        <v>0</v>
      </c>
      <c r="KH17" s="147">
        <f t="shared" si="39"/>
        <v>0</v>
      </c>
      <c r="KI17" s="147">
        <f t="shared" si="39"/>
        <v>0</v>
      </c>
      <c r="KJ17" s="147">
        <f t="shared" si="110"/>
        <v>0</v>
      </c>
      <c r="KK17" s="147">
        <f t="shared" si="40"/>
        <v>0</v>
      </c>
      <c r="KL17" s="147">
        <f t="shared" si="40"/>
        <v>0</v>
      </c>
      <c r="KM17" s="147">
        <f t="shared" si="40"/>
        <v>0</v>
      </c>
      <c r="KN17" s="147">
        <f t="shared" si="40"/>
        <v>0</v>
      </c>
      <c r="KO17" s="142">
        <f t="shared" si="111"/>
        <v>0</v>
      </c>
      <c r="KP17" s="142">
        <f t="shared" si="41"/>
        <v>0</v>
      </c>
      <c r="KQ17" s="142">
        <f t="shared" si="41"/>
        <v>0</v>
      </c>
      <c r="KR17" s="142">
        <f t="shared" si="41"/>
        <v>0</v>
      </c>
      <c r="KS17" s="142">
        <f t="shared" si="41"/>
        <v>0</v>
      </c>
      <c r="KT17" s="142">
        <f t="shared" si="112"/>
        <v>0</v>
      </c>
      <c r="KU17" s="142">
        <f t="shared" si="42"/>
        <v>0</v>
      </c>
      <c r="KV17" s="142">
        <f t="shared" si="42"/>
        <v>0</v>
      </c>
      <c r="KW17" s="142">
        <f t="shared" si="42"/>
        <v>0</v>
      </c>
      <c r="KX17" s="142">
        <f t="shared" si="42"/>
        <v>0</v>
      </c>
      <c r="KY17" s="147">
        <f t="shared" si="113"/>
        <v>0</v>
      </c>
      <c r="KZ17" s="147">
        <f t="shared" si="43"/>
        <v>0</v>
      </c>
      <c r="LA17" s="147">
        <f t="shared" si="43"/>
        <v>0</v>
      </c>
      <c r="LB17" s="147">
        <f t="shared" si="43"/>
        <v>0</v>
      </c>
      <c r="LC17" s="147">
        <f t="shared" si="43"/>
        <v>0</v>
      </c>
      <c r="LD17" s="147">
        <f t="shared" si="114"/>
        <v>0</v>
      </c>
      <c r="LE17" s="147">
        <f t="shared" si="44"/>
        <v>0</v>
      </c>
      <c r="LF17" s="147">
        <f t="shared" si="44"/>
        <v>0</v>
      </c>
      <c r="LG17" s="147">
        <f t="shared" si="44"/>
        <v>0</v>
      </c>
      <c r="LH17" s="147">
        <f t="shared" si="44"/>
        <v>0</v>
      </c>
      <c r="LI17" s="147">
        <f t="shared" si="115"/>
        <v>168763</v>
      </c>
      <c r="LJ17" s="147">
        <f t="shared" si="45"/>
        <v>1073462</v>
      </c>
      <c r="LK17" s="147">
        <f t="shared" si="45"/>
        <v>801315</v>
      </c>
      <c r="LL17" s="147">
        <f t="shared" si="45"/>
        <v>272147</v>
      </c>
      <c r="LM17" s="147">
        <f t="shared" si="116"/>
        <v>326585</v>
      </c>
      <c r="LN17" s="147">
        <f t="shared" si="117"/>
        <v>1242225</v>
      </c>
      <c r="LO17" s="144">
        <f t="shared" si="118"/>
        <v>1568810</v>
      </c>
      <c r="LP17" s="144">
        <f t="shared" si="118"/>
        <v>175213</v>
      </c>
      <c r="LQ17" s="144">
        <f t="shared" si="118"/>
        <v>1393597</v>
      </c>
      <c r="LR17" s="144">
        <f t="shared" si="118"/>
        <v>1121450</v>
      </c>
      <c r="LS17" s="144">
        <f t="shared" si="118"/>
        <v>272147</v>
      </c>
      <c r="LT17" s="144">
        <f t="shared" si="119"/>
        <v>27581160</v>
      </c>
      <c r="LU17" s="144">
        <f t="shared" si="120"/>
        <v>2352223</v>
      </c>
      <c r="LV17" s="144">
        <f t="shared" si="120"/>
        <v>25228937</v>
      </c>
      <c r="LW17" s="144">
        <f t="shared" si="120"/>
        <v>19121870</v>
      </c>
      <c r="LX17" s="144">
        <f t="shared" si="120"/>
        <v>6107067</v>
      </c>
      <c r="LY17" s="132">
        <f t="shared" si="121"/>
        <v>27581.200000000001</v>
      </c>
      <c r="LZ17" s="144">
        <f t="shared" si="46"/>
        <v>27907745</v>
      </c>
      <c r="MA17" s="145">
        <f t="shared" si="46"/>
        <v>2358673</v>
      </c>
      <c r="MB17" s="145">
        <f t="shared" si="46"/>
        <v>25549072</v>
      </c>
      <c r="MC17" s="145">
        <f t="shared" si="46"/>
        <v>19442005</v>
      </c>
      <c r="MD17" s="145">
        <f t="shared" si="46"/>
        <v>6107067</v>
      </c>
      <c r="ME17" s="132">
        <f t="shared" si="122"/>
        <v>27907.7</v>
      </c>
      <c r="MF17" s="208">
        <v>70.94</v>
      </c>
      <c r="MG17" s="209">
        <v>3015833.6000000001</v>
      </c>
      <c r="MH17" s="209">
        <f t="shared" si="123"/>
        <v>3015.8</v>
      </c>
      <c r="MI17" s="209">
        <v>1611.6</v>
      </c>
      <c r="MJ17" s="209">
        <f t="shared" si="124"/>
        <v>1404.2</v>
      </c>
      <c r="MK17" s="210">
        <f t="shared" si="125"/>
        <v>1404.2</v>
      </c>
      <c r="ML17" s="210">
        <f t="shared" si="126"/>
        <v>27582564.199999999</v>
      </c>
      <c r="MM17" s="210">
        <f t="shared" si="127"/>
        <v>27582.6</v>
      </c>
      <c r="MN17" s="211">
        <f t="shared" si="128"/>
        <v>19443409</v>
      </c>
      <c r="MO17" s="209">
        <v>140800</v>
      </c>
      <c r="MP17">
        <v>44.4</v>
      </c>
      <c r="MQ17" s="210">
        <f t="shared" si="129"/>
        <v>27764.1</v>
      </c>
      <c r="MR17" s="209">
        <v>31850.7</v>
      </c>
      <c r="MS17" s="212">
        <f t="shared" si="130"/>
        <v>-4086.6</v>
      </c>
      <c r="MU17" s="213">
        <f t="shared" si="131"/>
        <v>117.02</v>
      </c>
    </row>
    <row r="18" spans="1:359">
      <c r="A18" s="128" t="s">
        <v>182</v>
      </c>
      <c r="B18" s="129"/>
      <c r="C18" s="129"/>
      <c r="D18" s="129"/>
      <c r="E18" s="129"/>
      <c r="F18" s="130">
        <f t="shared" si="47"/>
        <v>0</v>
      </c>
      <c r="G18" s="131"/>
      <c r="H18" s="131"/>
      <c r="I18" s="131"/>
      <c r="J18" s="131"/>
      <c r="K18" s="130">
        <f t="shared" si="48"/>
        <v>0</v>
      </c>
      <c r="L18" s="132">
        <f t="shared" si="49"/>
        <v>0</v>
      </c>
      <c r="M18" s="205"/>
      <c r="N18" s="205"/>
      <c r="O18" s="132"/>
      <c r="P18" s="177"/>
      <c r="Q18" s="177"/>
      <c r="R18" s="132">
        <f t="shared" si="50"/>
        <v>0</v>
      </c>
      <c r="S18" s="178">
        <f t="shared" si="51"/>
        <v>0</v>
      </c>
      <c r="T18" s="178">
        <f t="shared" si="52"/>
        <v>0</v>
      </c>
      <c r="U18" s="178">
        <f t="shared" si="53"/>
        <v>0</v>
      </c>
      <c r="V18" s="133">
        <v>384</v>
      </c>
      <c r="W18" s="129"/>
      <c r="X18" s="148">
        <v>0</v>
      </c>
      <c r="Y18" s="129"/>
      <c r="Z18" s="133">
        <v>3</v>
      </c>
      <c r="AA18" s="130">
        <f t="shared" si="1"/>
        <v>387</v>
      </c>
      <c r="AB18" s="133">
        <v>494</v>
      </c>
      <c r="AC18" s="129"/>
      <c r="AD18" s="148">
        <v>0</v>
      </c>
      <c r="AE18" s="129"/>
      <c r="AF18" s="133">
        <v>1</v>
      </c>
      <c r="AG18" s="130">
        <f t="shared" si="2"/>
        <v>495</v>
      </c>
      <c r="AH18" s="133">
        <v>123</v>
      </c>
      <c r="AI18" s="129"/>
      <c r="AJ18" s="129"/>
      <c r="AK18" s="129"/>
      <c r="AL18" s="133">
        <v>0</v>
      </c>
      <c r="AM18" s="130">
        <f t="shared" si="54"/>
        <v>123</v>
      </c>
      <c r="AN18" s="127">
        <f t="shared" si="55"/>
        <v>1005</v>
      </c>
      <c r="AO18" s="206">
        <v>60</v>
      </c>
      <c r="AP18" s="206">
        <v>45</v>
      </c>
      <c r="AQ18" s="206">
        <v>0</v>
      </c>
      <c r="AR18" s="206">
        <v>75</v>
      </c>
      <c r="AS18" s="206">
        <v>0</v>
      </c>
      <c r="AT18" s="206">
        <v>0</v>
      </c>
      <c r="AU18" s="206">
        <f t="shared" si="56"/>
        <v>180</v>
      </c>
      <c r="AV18" s="135"/>
      <c r="AW18" s="136">
        <v>0</v>
      </c>
      <c r="AX18" s="137"/>
      <c r="AY18" s="138">
        <v>0</v>
      </c>
      <c r="AZ18" s="138"/>
      <c r="BA18" s="135"/>
      <c r="BB18" s="139"/>
      <c r="BC18" s="138"/>
      <c r="BD18" s="136"/>
      <c r="BE18" s="136"/>
      <c r="BF18" s="129"/>
      <c r="BG18" s="129"/>
      <c r="BH18" s="138"/>
      <c r="BI18" s="138"/>
      <c r="BJ18" s="136"/>
      <c r="BK18" s="138"/>
      <c r="BL18" s="138"/>
      <c r="BM18" s="136"/>
      <c r="BN18" s="138"/>
      <c r="BO18" s="129"/>
      <c r="BP18" s="129"/>
      <c r="BQ18" s="138"/>
      <c r="BR18" s="138"/>
      <c r="BS18" s="141"/>
      <c r="BT18" s="141">
        <f t="shared" si="57"/>
        <v>0</v>
      </c>
      <c r="BU18" s="141">
        <f t="shared" si="3"/>
        <v>0</v>
      </c>
      <c r="BV18" s="141">
        <f t="shared" si="3"/>
        <v>0</v>
      </c>
      <c r="BW18" s="141">
        <f t="shared" si="58"/>
        <v>0</v>
      </c>
      <c r="BX18" s="141">
        <f t="shared" si="59"/>
        <v>1005</v>
      </c>
      <c r="BY18" s="142">
        <f t="shared" si="60"/>
        <v>9764352</v>
      </c>
      <c r="BZ18" s="143">
        <f t="shared" si="4"/>
        <v>828288</v>
      </c>
      <c r="CA18" s="143">
        <f t="shared" si="4"/>
        <v>8936064</v>
      </c>
      <c r="CB18" s="143">
        <f t="shared" si="4"/>
        <v>6935808</v>
      </c>
      <c r="CC18" s="143">
        <f t="shared" si="4"/>
        <v>2000256</v>
      </c>
      <c r="CD18" s="142">
        <f t="shared" si="61"/>
        <v>0</v>
      </c>
      <c r="CE18" s="143">
        <f t="shared" si="5"/>
        <v>0</v>
      </c>
      <c r="CF18" s="143">
        <f t="shared" si="5"/>
        <v>0</v>
      </c>
      <c r="CG18" s="143">
        <f t="shared" si="5"/>
        <v>0</v>
      </c>
      <c r="CH18" s="143">
        <f t="shared" si="5"/>
        <v>0</v>
      </c>
      <c r="CI18" s="142">
        <f t="shared" si="62"/>
        <v>0</v>
      </c>
      <c r="CJ18" s="143">
        <f t="shared" si="6"/>
        <v>0</v>
      </c>
      <c r="CK18" s="143">
        <f t="shared" si="6"/>
        <v>0</v>
      </c>
      <c r="CL18" s="143">
        <f t="shared" si="6"/>
        <v>0</v>
      </c>
      <c r="CM18" s="143">
        <f t="shared" si="6"/>
        <v>0</v>
      </c>
      <c r="CN18" s="143"/>
      <c r="CO18" s="143"/>
      <c r="CP18" s="143"/>
      <c r="CQ18" s="143"/>
      <c r="CR18" s="143"/>
      <c r="CS18" s="142">
        <f t="shared" si="63"/>
        <v>592656</v>
      </c>
      <c r="CT18" s="143">
        <f t="shared" si="7"/>
        <v>1353</v>
      </c>
      <c r="CU18" s="143">
        <f t="shared" si="7"/>
        <v>591303</v>
      </c>
      <c r="CV18" s="143">
        <f t="shared" si="7"/>
        <v>591303</v>
      </c>
      <c r="CW18" s="143">
        <f t="shared" si="7"/>
        <v>0</v>
      </c>
      <c r="CX18" s="144">
        <f t="shared" si="64"/>
        <v>10357008</v>
      </c>
      <c r="CY18" s="142">
        <f t="shared" si="65"/>
        <v>17510818</v>
      </c>
      <c r="CZ18" s="143">
        <f t="shared" si="65"/>
        <v>1449396</v>
      </c>
      <c r="DA18" s="143">
        <f t="shared" si="65"/>
        <v>16061422</v>
      </c>
      <c r="DB18" s="143">
        <f t="shared" si="65"/>
        <v>12186486</v>
      </c>
      <c r="DC18" s="143">
        <f t="shared" si="65"/>
        <v>3874936</v>
      </c>
      <c r="DD18" s="142">
        <f t="shared" si="66"/>
        <v>0</v>
      </c>
      <c r="DE18" s="143">
        <f t="shared" si="8"/>
        <v>0</v>
      </c>
      <c r="DF18" s="143">
        <f t="shared" si="8"/>
        <v>0</v>
      </c>
      <c r="DG18" s="143">
        <f t="shared" si="8"/>
        <v>0</v>
      </c>
      <c r="DH18" s="143">
        <f t="shared" si="8"/>
        <v>0</v>
      </c>
      <c r="DI18" s="142">
        <f t="shared" si="67"/>
        <v>0</v>
      </c>
      <c r="DJ18" s="143">
        <f t="shared" si="67"/>
        <v>0</v>
      </c>
      <c r="DK18" s="143">
        <f t="shared" si="67"/>
        <v>0</v>
      </c>
      <c r="DL18" s="143">
        <f t="shared" si="67"/>
        <v>0</v>
      </c>
      <c r="DM18" s="143">
        <f t="shared" si="67"/>
        <v>0</v>
      </c>
      <c r="DN18" s="142">
        <f t="shared" si="68"/>
        <v>0</v>
      </c>
      <c r="DO18" s="143">
        <f t="shared" si="9"/>
        <v>0</v>
      </c>
      <c r="DP18" s="143">
        <f t="shared" si="9"/>
        <v>0</v>
      </c>
      <c r="DQ18" s="143">
        <f t="shared" si="9"/>
        <v>0</v>
      </c>
      <c r="DR18" s="143">
        <f t="shared" si="9"/>
        <v>0</v>
      </c>
      <c r="DS18" s="142">
        <f t="shared" si="69"/>
        <v>228176</v>
      </c>
      <c r="DT18" s="143">
        <f t="shared" si="10"/>
        <v>752</v>
      </c>
      <c r="DU18" s="143">
        <f t="shared" si="10"/>
        <v>227424</v>
      </c>
      <c r="DV18" s="143">
        <f t="shared" si="10"/>
        <v>227424</v>
      </c>
      <c r="DW18" s="143">
        <f t="shared" si="10"/>
        <v>0</v>
      </c>
      <c r="DX18" s="144">
        <f t="shared" si="70"/>
        <v>17738994</v>
      </c>
      <c r="DY18" s="142">
        <f t="shared" si="71"/>
        <v>4419882</v>
      </c>
      <c r="DZ18" s="143">
        <f t="shared" si="71"/>
        <v>351165</v>
      </c>
      <c r="EA18" s="143">
        <f t="shared" si="71"/>
        <v>4068717</v>
      </c>
      <c r="EB18" s="143">
        <f t="shared" si="71"/>
        <v>2938470</v>
      </c>
      <c r="EC18" s="143">
        <f t="shared" si="71"/>
        <v>1130247</v>
      </c>
      <c r="ED18" s="142">
        <f t="shared" si="72"/>
        <v>0</v>
      </c>
      <c r="EE18" s="143">
        <f t="shared" si="11"/>
        <v>0</v>
      </c>
      <c r="EF18" s="143">
        <f t="shared" si="11"/>
        <v>0</v>
      </c>
      <c r="EG18" s="143">
        <f t="shared" si="11"/>
        <v>0</v>
      </c>
      <c r="EH18" s="143">
        <f t="shared" si="11"/>
        <v>0</v>
      </c>
      <c r="EI18" s="143"/>
      <c r="EJ18" s="143"/>
      <c r="EK18" s="143"/>
      <c r="EL18" s="143"/>
      <c r="EM18" s="143"/>
      <c r="EN18" s="142">
        <f t="shared" si="73"/>
        <v>0</v>
      </c>
      <c r="EO18" s="143">
        <f t="shared" si="12"/>
        <v>0</v>
      </c>
      <c r="EP18" s="143">
        <f t="shared" si="12"/>
        <v>0</v>
      </c>
      <c r="EQ18" s="143">
        <f t="shared" si="12"/>
        <v>0</v>
      </c>
      <c r="ER18" s="143">
        <f t="shared" si="12"/>
        <v>0</v>
      </c>
      <c r="ES18" s="142">
        <f t="shared" si="74"/>
        <v>0</v>
      </c>
      <c r="ET18" s="143">
        <f t="shared" si="13"/>
        <v>0</v>
      </c>
      <c r="EU18" s="143">
        <f t="shared" si="13"/>
        <v>0</v>
      </c>
      <c r="EV18" s="143">
        <f t="shared" si="13"/>
        <v>0</v>
      </c>
      <c r="EW18" s="143">
        <f t="shared" si="13"/>
        <v>0</v>
      </c>
      <c r="EX18" s="144">
        <f t="shared" si="75"/>
        <v>4419882</v>
      </c>
      <c r="EY18" s="144">
        <f t="shared" si="76"/>
        <v>32515884</v>
      </c>
      <c r="EZ18" s="145">
        <f t="shared" si="77"/>
        <v>2630954</v>
      </c>
      <c r="FA18" s="145">
        <f t="shared" si="14"/>
        <v>29884930</v>
      </c>
      <c r="FB18" s="145">
        <f t="shared" si="14"/>
        <v>22879491</v>
      </c>
      <c r="FC18" s="145">
        <f t="shared" si="14"/>
        <v>7005439</v>
      </c>
      <c r="FD18" s="146">
        <f t="shared" si="78"/>
        <v>31695052</v>
      </c>
      <c r="FE18" s="146">
        <f t="shared" si="79"/>
        <v>0</v>
      </c>
      <c r="FF18" s="146">
        <f t="shared" si="80"/>
        <v>0</v>
      </c>
      <c r="FG18" s="146">
        <f t="shared" si="81"/>
        <v>0</v>
      </c>
      <c r="FH18" s="146">
        <f t="shared" si="82"/>
        <v>820832</v>
      </c>
      <c r="FI18" s="142">
        <f t="shared" si="83"/>
        <v>91140</v>
      </c>
      <c r="FJ18" s="143">
        <f t="shared" si="83"/>
        <v>1800</v>
      </c>
      <c r="FK18" s="143">
        <f t="shared" si="83"/>
        <v>89340</v>
      </c>
      <c r="FL18" s="143">
        <f t="shared" si="83"/>
        <v>89340</v>
      </c>
      <c r="FM18" s="143">
        <f t="shared" si="83"/>
        <v>0</v>
      </c>
      <c r="FN18" s="142">
        <f t="shared" si="84"/>
        <v>68355</v>
      </c>
      <c r="FO18" s="142">
        <f t="shared" si="84"/>
        <v>1350</v>
      </c>
      <c r="FP18" s="142">
        <f t="shared" si="84"/>
        <v>67005</v>
      </c>
      <c r="FQ18" s="142">
        <f t="shared" si="15"/>
        <v>67005</v>
      </c>
      <c r="FR18" s="142">
        <f t="shared" si="15"/>
        <v>0</v>
      </c>
      <c r="FS18" s="147">
        <f t="shared" si="85"/>
        <v>0</v>
      </c>
      <c r="FT18" s="147">
        <f t="shared" si="16"/>
        <v>0</v>
      </c>
      <c r="FU18" s="147">
        <f t="shared" si="16"/>
        <v>0</v>
      </c>
      <c r="FV18" s="147">
        <f t="shared" si="16"/>
        <v>0</v>
      </c>
      <c r="FW18" s="147">
        <f t="shared" si="16"/>
        <v>0</v>
      </c>
      <c r="FX18" s="147">
        <f t="shared" si="86"/>
        <v>113925</v>
      </c>
      <c r="FY18" s="147">
        <f t="shared" si="17"/>
        <v>2250</v>
      </c>
      <c r="FZ18" s="147">
        <f t="shared" si="17"/>
        <v>111675</v>
      </c>
      <c r="GA18" s="147">
        <f t="shared" si="17"/>
        <v>111675</v>
      </c>
      <c r="GB18" s="147">
        <f t="shared" si="17"/>
        <v>0</v>
      </c>
      <c r="GC18" s="142">
        <f t="shared" si="87"/>
        <v>0</v>
      </c>
      <c r="GD18" s="142">
        <f t="shared" si="18"/>
        <v>0</v>
      </c>
      <c r="GE18" s="142">
        <f t="shared" si="18"/>
        <v>0</v>
      </c>
      <c r="GF18" s="142">
        <f t="shared" si="18"/>
        <v>0</v>
      </c>
      <c r="GG18" s="142">
        <f t="shared" si="18"/>
        <v>0</v>
      </c>
      <c r="GH18" s="142">
        <f t="shared" si="88"/>
        <v>0</v>
      </c>
      <c r="GI18" s="142">
        <f t="shared" si="19"/>
        <v>0</v>
      </c>
      <c r="GJ18" s="142">
        <f t="shared" si="19"/>
        <v>0</v>
      </c>
      <c r="GK18" s="142">
        <f t="shared" si="19"/>
        <v>0</v>
      </c>
      <c r="GL18" s="142">
        <f t="shared" si="19"/>
        <v>0</v>
      </c>
      <c r="GM18" s="142">
        <f t="shared" si="89"/>
        <v>273420</v>
      </c>
      <c r="GN18" s="142">
        <f t="shared" si="20"/>
        <v>5400</v>
      </c>
      <c r="GO18" s="142">
        <f t="shared" si="20"/>
        <v>268020</v>
      </c>
      <c r="GP18" s="142">
        <f t="shared" si="20"/>
        <v>268020</v>
      </c>
      <c r="GQ18" s="142">
        <f t="shared" si="20"/>
        <v>0</v>
      </c>
      <c r="GR18" s="207">
        <f t="shared" si="90"/>
        <v>273.39999999999998</v>
      </c>
      <c r="GS18" s="147">
        <f t="shared" si="91"/>
        <v>0</v>
      </c>
      <c r="GT18" s="147">
        <f t="shared" si="21"/>
        <v>0</v>
      </c>
      <c r="GU18" s="147">
        <f t="shared" si="21"/>
        <v>0</v>
      </c>
      <c r="GV18" s="147">
        <f t="shared" si="21"/>
        <v>0</v>
      </c>
      <c r="GW18" s="147">
        <f t="shared" si="21"/>
        <v>0</v>
      </c>
      <c r="GX18" s="147">
        <f t="shared" si="92"/>
        <v>0</v>
      </c>
      <c r="GY18" s="147">
        <f t="shared" si="22"/>
        <v>0</v>
      </c>
      <c r="GZ18" s="147">
        <f t="shared" si="22"/>
        <v>0</v>
      </c>
      <c r="HA18" s="147">
        <f t="shared" si="22"/>
        <v>0</v>
      </c>
      <c r="HB18" s="147">
        <f t="shared" si="22"/>
        <v>0</v>
      </c>
      <c r="HC18" s="147">
        <f t="shared" si="93"/>
        <v>0</v>
      </c>
      <c r="HD18" s="147">
        <f t="shared" si="23"/>
        <v>0</v>
      </c>
      <c r="HE18" s="147">
        <f t="shared" si="23"/>
        <v>0</v>
      </c>
      <c r="HF18" s="147">
        <f t="shared" si="23"/>
        <v>0</v>
      </c>
      <c r="HG18" s="147">
        <f t="shared" si="23"/>
        <v>0</v>
      </c>
      <c r="HH18" s="147">
        <f t="shared" si="94"/>
        <v>0</v>
      </c>
      <c r="HI18" s="147">
        <f t="shared" si="24"/>
        <v>0</v>
      </c>
      <c r="HJ18" s="147">
        <f t="shared" si="24"/>
        <v>0</v>
      </c>
      <c r="HK18" s="147">
        <f t="shared" si="24"/>
        <v>0</v>
      </c>
      <c r="HL18" s="147">
        <f t="shared" si="24"/>
        <v>0</v>
      </c>
      <c r="HM18" s="142">
        <f t="shared" si="95"/>
        <v>0</v>
      </c>
      <c r="HN18" s="142">
        <f t="shared" si="25"/>
        <v>0</v>
      </c>
      <c r="HO18" s="142">
        <f t="shared" si="25"/>
        <v>0</v>
      </c>
      <c r="HP18" s="142">
        <f t="shared" si="25"/>
        <v>0</v>
      </c>
      <c r="HQ18" s="142">
        <f t="shared" si="25"/>
        <v>0</v>
      </c>
      <c r="HR18" s="142">
        <f t="shared" si="96"/>
        <v>0</v>
      </c>
      <c r="HS18" s="142">
        <f t="shared" si="26"/>
        <v>0</v>
      </c>
      <c r="HT18" s="142">
        <f t="shared" si="26"/>
        <v>0</v>
      </c>
      <c r="HU18" s="142">
        <f t="shared" si="26"/>
        <v>0</v>
      </c>
      <c r="HV18" s="142">
        <f t="shared" si="26"/>
        <v>0</v>
      </c>
      <c r="HW18" s="147">
        <f t="shared" si="97"/>
        <v>0</v>
      </c>
      <c r="HX18" s="147">
        <f t="shared" si="27"/>
        <v>0</v>
      </c>
      <c r="HY18" s="147">
        <f t="shared" si="27"/>
        <v>0</v>
      </c>
      <c r="HZ18" s="147">
        <f t="shared" si="27"/>
        <v>0</v>
      </c>
      <c r="IA18" s="147">
        <f t="shared" si="27"/>
        <v>0</v>
      </c>
      <c r="IB18" s="147">
        <f t="shared" si="98"/>
        <v>0</v>
      </c>
      <c r="IC18" s="147">
        <f t="shared" si="28"/>
        <v>0</v>
      </c>
      <c r="ID18" s="147">
        <f t="shared" si="28"/>
        <v>0</v>
      </c>
      <c r="IE18" s="147">
        <f t="shared" si="28"/>
        <v>0</v>
      </c>
      <c r="IF18" s="147">
        <f t="shared" si="28"/>
        <v>0</v>
      </c>
      <c r="IG18" s="142">
        <f t="shared" si="99"/>
        <v>0</v>
      </c>
      <c r="IH18" s="142">
        <f t="shared" si="29"/>
        <v>0</v>
      </c>
      <c r="II18" s="142">
        <f t="shared" si="29"/>
        <v>0</v>
      </c>
      <c r="IJ18" s="142">
        <f t="shared" si="29"/>
        <v>0</v>
      </c>
      <c r="IK18" s="142">
        <f t="shared" si="29"/>
        <v>0</v>
      </c>
      <c r="IL18" s="142">
        <f t="shared" si="100"/>
        <v>0</v>
      </c>
      <c r="IM18" s="142">
        <f t="shared" si="30"/>
        <v>0</v>
      </c>
      <c r="IN18" s="142">
        <f t="shared" si="30"/>
        <v>0</v>
      </c>
      <c r="IO18" s="142">
        <f t="shared" si="30"/>
        <v>0</v>
      </c>
      <c r="IP18" s="142">
        <f t="shared" si="30"/>
        <v>0</v>
      </c>
      <c r="IQ18" s="147">
        <f t="shared" si="101"/>
        <v>0</v>
      </c>
      <c r="IR18" s="147">
        <f t="shared" si="31"/>
        <v>0</v>
      </c>
      <c r="IS18" s="147">
        <f t="shared" si="31"/>
        <v>0</v>
      </c>
      <c r="IT18" s="147">
        <f t="shared" si="31"/>
        <v>0</v>
      </c>
      <c r="IU18" s="147">
        <f t="shared" si="31"/>
        <v>0</v>
      </c>
      <c r="IV18" s="147">
        <f t="shared" si="102"/>
        <v>0</v>
      </c>
      <c r="IW18" s="147">
        <f t="shared" si="32"/>
        <v>0</v>
      </c>
      <c r="IX18" s="147">
        <f t="shared" si="32"/>
        <v>0</v>
      </c>
      <c r="IY18" s="147">
        <f t="shared" si="32"/>
        <v>0</v>
      </c>
      <c r="IZ18" s="147">
        <f t="shared" si="32"/>
        <v>0</v>
      </c>
      <c r="JA18" s="142">
        <f t="shared" si="103"/>
        <v>0</v>
      </c>
      <c r="JB18" s="142">
        <f t="shared" si="33"/>
        <v>0</v>
      </c>
      <c r="JC18" s="142">
        <f t="shared" si="33"/>
        <v>0</v>
      </c>
      <c r="JD18" s="142">
        <f t="shared" si="33"/>
        <v>0</v>
      </c>
      <c r="JE18" s="142">
        <f t="shared" si="33"/>
        <v>0</v>
      </c>
      <c r="JF18" s="142">
        <f t="shared" si="104"/>
        <v>0</v>
      </c>
      <c r="JG18" s="142">
        <f t="shared" si="34"/>
        <v>0</v>
      </c>
      <c r="JH18" s="142">
        <f t="shared" si="34"/>
        <v>0</v>
      </c>
      <c r="JI18" s="142">
        <f t="shared" si="34"/>
        <v>0</v>
      </c>
      <c r="JJ18" s="142">
        <f t="shared" si="34"/>
        <v>0</v>
      </c>
      <c r="JK18" s="147">
        <f t="shared" si="105"/>
        <v>0</v>
      </c>
      <c r="JL18" s="147">
        <f t="shared" si="35"/>
        <v>0</v>
      </c>
      <c r="JM18" s="147">
        <f t="shared" si="35"/>
        <v>0</v>
      </c>
      <c r="JN18" s="147">
        <f t="shared" si="35"/>
        <v>0</v>
      </c>
      <c r="JO18" s="147">
        <f t="shared" si="35"/>
        <v>0</v>
      </c>
      <c r="JP18" s="147">
        <f t="shared" si="106"/>
        <v>0</v>
      </c>
      <c r="JQ18" s="147">
        <f t="shared" si="36"/>
        <v>0</v>
      </c>
      <c r="JR18" s="147">
        <f t="shared" si="36"/>
        <v>0</v>
      </c>
      <c r="JS18" s="147">
        <f t="shared" si="36"/>
        <v>0</v>
      </c>
      <c r="JT18" s="147">
        <f t="shared" si="36"/>
        <v>0</v>
      </c>
      <c r="JU18" s="142">
        <f t="shared" si="107"/>
        <v>0</v>
      </c>
      <c r="JV18" s="142">
        <f t="shared" si="37"/>
        <v>0</v>
      </c>
      <c r="JW18" s="142">
        <f t="shared" si="37"/>
        <v>0</v>
      </c>
      <c r="JX18" s="142">
        <f t="shared" si="37"/>
        <v>0</v>
      </c>
      <c r="JY18" s="142">
        <f t="shared" si="37"/>
        <v>0</v>
      </c>
      <c r="JZ18" s="142">
        <f t="shared" si="108"/>
        <v>0</v>
      </c>
      <c r="KA18" s="142">
        <f t="shared" si="38"/>
        <v>0</v>
      </c>
      <c r="KB18" s="142">
        <f t="shared" si="38"/>
        <v>0</v>
      </c>
      <c r="KC18" s="142">
        <f t="shared" si="38"/>
        <v>0</v>
      </c>
      <c r="KD18" s="142">
        <f t="shared" si="38"/>
        <v>0</v>
      </c>
      <c r="KE18" s="147">
        <f t="shared" si="109"/>
        <v>0</v>
      </c>
      <c r="KF18" s="147">
        <f t="shared" si="39"/>
        <v>0</v>
      </c>
      <c r="KG18" s="147">
        <f t="shared" si="39"/>
        <v>0</v>
      </c>
      <c r="KH18" s="147">
        <f t="shared" si="39"/>
        <v>0</v>
      </c>
      <c r="KI18" s="147">
        <f t="shared" si="39"/>
        <v>0</v>
      </c>
      <c r="KJ18" s="147">
        <f t="shared" si="110"/>
        <v>0</v>
      </c>
      <c r="KK18" s="147">
        <f t="shared" si="40"/>
        <v>0</v>
      </c>
      <c r="KL18" s="147">
        <f t="shared" si="40"/>
        <v>0</v>
      </c>
      <c r="KM18" s="147">
        <f t="shared" si="40"/>
        <v>0</v>
      </c>
      <c r="KN18" s="147">
        <f t="shared" si="40"/>
        <v>0</v>
      </c>
      <c r="KO18" s="142">
        <f t="shared" si="111"/>
        <v>0</v>
      </c>
      <c r="KP18" s="142">
        <f t="shared" si="41"/>
        <v>0</v>
      </c>
      <c r="KQ18" s="142">
        <f t="shared" si="41"/>
        <v>0</v>
      </c>
      <c r="KR18" s="142">
        <f t="shared" si="41"/>
        <v>0</v>
      </c>
      <c r="KS18" s="142">
        <f t="shared" si="41"/>
        <v>0</v>
      </c>
      <c r="KT18" s="142">
        <f t="shared" si="112"/>
        <v>0</v>
      </c>
      <c r="KU18" s="142">
        <f t="shared" si="42"/>
        <v>0</v>
      </c>
      <c r="KV18" s="142">
        <f t="shared" si="42"/>
        <v>0</v>
      </c>
      <c r="KW18" s="142">
        <f t="shared" si="42"/>
        <v>0</v>
      </c>
      <c r="KX18" s="142">
        <f t="shared" si="42"/>
        <v>0</v>
      </c>
      <c r="KY18" s="147">
        <f t="shared" si="113"/>
        <v>0</v>
      </c>
      <c r="KZ18" s="147">
        <f t="shared" si="43"/>
        <v>0</v>
      </c>
      <c r="LA18" s="147">
        <f t="shared" si="43"/>
        <v>0</v>
      </c>
      <c r="LB18" s="147">
        <f t="shared" si="43"/>
        <v>0</v>
      </c>
      <c r="LC18" s="147">
        <f t="shared" si="43"/>
        <v>0</v>
      </c>
      <c r="LD18" s="147">
        <f t="shared" si="114"/>
        <v>0</v>
      </c>
      <c r="LE18" s="147">
        <f t="shared" si="44"/>
        <v>0</v>
      </c>
      <c r="LF18" s="147">
        <f t="shared" si="44"/>
        <v>0</v>
      </c>
      <c r="LG18" s="147">
        <f t="shared" si="44"/>
        <v>0</v>
      </c>
      <c r="LH18" s="147">
        <f t="shared" si="44"/>
        <v>0</v>
      </c>
      <c r="LI18" s="147">
        <f t="shared" si="115"/>
        <v>0</v>
      </c>
      <c r="LJ18" s="147">
        <f t="shared" si="45"/>
        <v>0</v>
      </c>
      <c r="LK18" s="147">
        <f t="shared" si="45"/>
        <v>0</v>
      </c>
      <c r="LL18" s="147">
        <f t="shared" si="45"/>
        <v>0</v>
      </c>
      <c r="LM18" s="147">
        <f t="shared" si="116"/>
        <v>273420</v>
      </c>
      <c r="LN18" s="147">
        <f t="shared" si="117"/>
        <v>0</v>
      </c>
      <c r="LO18" s="144">
        <f t="shared" si="118"/>
        <v>273420</v>
      </c>
      <c r="LP18" s="144">
        <f t="shared" si="118"/>
        <v>5400</v>
      </c>
      <c r="LQ18" s="144">
        <f t="shared" si="118"/>
        <v>268020</v>
      </c>
      <c r="LR18" s="144">
        <f t="shared" si="118"/>
        <v>268020</v>
      </c>
      <c r="LS18" s="144">
        <f t="shared" si="118"/>
        <v>0</v>
      </c>
      <c r="LT18" s="144">
        <f t="shared" si="119"/>
        <v>32515884</v>
      </c>
      <c r="LU18" s="144">
        <f t="shared" si="120"/>
        <v>2630954</v>
      </c>
      <c r="LV18" s="144">
        <f t="shared" si="120"/>
        <v>29884930</v>
      </c>
      <c r="LW18" s="144">
        <f t="shared" si="120"/>
        <v>22879491</v>
      </c>
      <c r="LX18" s="144">
        <f t="shared" si="120"/>
        <v>7005439</v>
      </c>
      <c r="LY18" s="132">
        <f t="shared" si="121"/>
        <v>32515.9</v>
      </c>
      <c r="LZ18" s="144">
        <f t="shared" si="46"/>
        <v>32789304</v>
      </c>
      <c r="MA18" s="145">
        <f t="shared" si="46"/>
        <v>2636354</v>
      </c>
      <c r="MB18" s="145">
        <f t="shared" si="46"/>
        <v>30152950</v>
      </c>
      <c r="MC18" s="145">
        <f t="shared" si="46"/>
        <v>23147511</v>
      </c>
      <c r="MD18" s="145">
        <f t="shared" si="46"/>
        <v>7005439</v>
      </c>
      <c r="ME18" s="132">
        <f t="shared" si="122"/>
        <v>32789.300000000003</v>
      </c>
      <c r="MF18" s="208">
        <v>82.31</v>
      </c>
      <c r="MG18" s="209">
        <v>3499200.3</v>
      </c>
      <c r="MH18" s="209">
        <f t="shared" si="123"/>
        <v>3499.2</v>
      </c>
      <c r="MI18" s="209">
        <v>1869.9</v>
      </c>
      <c r="MJ18" s="209">
        <f t="shared" si="124"/>
        <v>1629.3</v>
      </c>
      <c r="MK18" s="210">
        <f t="shared" si="125"/>
        <v>1629.3</v>
      </c>
      <c r="ML18" s="210">
        <f t="shared" si="126"/>
        <v>32517513.300000001</v>
      </c>
      <c r="MM18" s="210">
        <f t="shared" si="127"/>
        <v>32517.5</v>
      </c>
      <c r="MN18" s="211">
        <f t="shared" si="128"/>
        <v>23149140</v>
      </c>
      <c r="MO18" s="209">
        <v>183000</v>
      </c>
      <c r="MP18">
        <v>58.8</v>
      </c>
      <c r="MQ18" s="210">
        <f t="shared" si="129"/>
        <v>24938.6</v>
      </c>
      <c r="MR18" s="209">
        <v>28644.1</v>
      </c>
      <c r="MS18" s="212">
        <f t="shared" si="130"/>
        <v>-3705.5</v>
      </c>
      <c r="MU18" s="213">
        <f t="shared" si="131"/>
        <v>135.78</v>
      </c>
    </row>
    <row r="19" spans="1:359">
      <c r="A19" s="128" t="s">
        <v>322</v>
      </c>
      <c r="B19" s="129">
        <v>0</v>
      </c>
      <c r="C19" s="129">
        <v>0</v>
      </c>
      <c r="D19" s="129"/>
      <c r="E19" s="129">
        <v>27</v>
      </c>
      <c r="F19" s="130">
        <f t="shared" si="47"/>
        <v>27</v>
      </c>
      <c r="G19" s="131">
        <f>B19*G$7</f>
        <v>0</v>
      </c>
      <c r="H19" s="131">
        <f>C19*H$7</f>
        <v>0</v>
      </c>
      <c r="I19" s="131"/>
      <c r="J19" s="131">
        <f>E19*J$7</f>
        <v>1139184</v>
      </c>
      <c r="K19" s="130">
        <f>SUM(G19:J19)-100</f>
        <v>1139084</v>
      </c>
      <c r="L19" s="132">
        <f t="shared" si="49"/>
        <v>1139.0999999999999</v>
      </c>
      <c r="M19" s="215">
        <v>2.25</v>
      </c>
      <c r="N19" s="205">
        <f>681.8/M$41*M19</f>
        <v>161.5</v>
      </c>
      <c r="O19" s="132">
        <f>L19+N19</f>
        <v>1300.5999999999999</v>
      </c>
      <c r="P19" s="177">
        <v>1139.0999999999999</v>
      </c>
      <c r="Q19" s="177">
        <v>104</v>
      </c>
      <c r="R19" s="132">
        <f t="shared" si="50"/>
        <v>1243.0999999999999</v>
      </c>
      <c r="S19" s="178">
        <f t="shared" si="51"/>
        <v>0</v>
      </c>
      <c r="T19" s="178">
        <f t="shared" si="52"/>
        <v>57.5</v>
      </c>
      <c r="U19" s="178">
        <f t="shared" si="53"/>
        <v>57.5</v>
      </c>
      <c r="V19" s="133">
        <v>321</v>
      </c>
      <c r="W19" s="129"/>
      <c r="X19" s="148">
        <v>0</v>
      </c>
      <c r="Y19" s="129"/>
      <c r="Z19" s="133">
        <v>0</v>
      </c>
      <c r="AA19" s="130">
        <f t="shared" si="1"/>
        <v>321</v>
      </c>
      <c r="AB19" s="133">
        <v>383</v>
      </c>
      <c r="AC19" s="129"/>
      <c r="AD19" s="148">
        <v>44</v>
      </c>
      <c r="AE19" s="129"/>
      <c r="AF19" s="133">
        <v>3</v>
      </c>
      <c r="AG19" s="130">
        <f t="shared" si="2"/>
        <v>430</v>
      </c>
      <c r="AH19" s="133">
        <v>52</v>
      </c>
      <c r="AI19" s="129"/>
      <c r="AJ19" s="129"/>
      <c r="AK19" s="129"/>
      <c r="AL19" s="133">
        <v>0</v>
      </c>
      <c r="AM19" s="130">
        <f t="shared" si="54"/>
        <v>52</v>
      </c>
      <c r="AN19" s="127">
        <f t="shared" si="55"/>
        <v>803</v>
      </c>
      <c r="AO19" s="206">
        <v>0</v>
      </c>
      <c r="AP19" s="206">
        <v>0</v>
      </c>
      <c r="AQ19" s="206">
        <v>0</v>
      </c>
      <c r="AR19" s="206">
        <v>0</v>
      </c>
      <c r="AS19" s="206">
        <v>58</v>
      </c>
      <c r="AT19" s="206">
        <v>0</v>
      </c>
      <c r="AU19" s="206">
        <f t="shared" si="56"/>
        <v>58</v>
      </c>
      <c r="AV19" s="135"/>
      <c r="AW19" s="136">
        <v>0</v>
      </c>
      <c r="AX19" s="137"/>
      <c r="AY19" s="138">
        <v>0</v>
      </c>
      <c r="AZ19" s="138"/>
      <c r="BA19" s="135"/>
      <c r="BB19" s="139"/>
      <c r="BC19" s="138">
        <v>1</v>
      </c>
      <c r="BD19" s="136"/>
      <c r="BE19" s="136"/>
      <c r="BF19" s="129"/>
      <c r="BG19" s="129"/>
      <c r="BH19" s="138"/>
      <c r="BI19" s="138">
        <v>3</v>
      </c>
      <c r="BJ19" s="136"/>
      <c r="BK19" s="138"/>
      <c r="BL19" s="138"/>
      <c r="BM19" s="136"/>
      <c r="BN19" s="138"/>
      <c r="BO19" s="129"/>
      <c r="BP19" s="129"/>
      <c r="BQ19" s="138"/>
      <c r="BR19" s="138"/>
      <c r="BS19" s="141"/>
      <c r="BT19" s="141">
        <f t="shared" si="57"/>
        <v>0</v>
      </c>
      <c r="BU19" s="141">
        <f t="shared" si="3"/>
        <v>4</v>
      </c>
      <c r="BV19" s="141">
        <f t="shared" si="3"/>
        <v>0</v>
      </c>
      <c r="BW19" s="141">
        <f t="shared" si="58"/>
        <v>4</v>
      </c>
      <c r="BX19" s="141">
        <f t="shared" si="59"/>
        <v>807</v>
      </c>
      <c r="BY19" s="142">
        <f t="shared" si="60"/>
        <v>8162388</v>
      </c>
      <c r="BZ19" s="143">
        <f t="shared" si="4"/>
        <v>692397</v>
      </c>
      <c r="CA19" s="143">
        <f t="shared" si="4"/>
        <v>7469991</v>
      </c>
      <c r="CB19" s="143">
        <f t="shared" si="4"/>
        <v>5797902</v>
      </c>
      <c r="CC19" s="143">
        <f t="shared" si="4"/>
        <v>1672089</v>
      </c>
      <c r="CD19" s="142">
        <f t="shared" si="61"/>
        <v>0</v>
      </c>
      <c r="CE19" s="143">
        <f t="shared" si="5"/>
        <v>0</v>
      </c>
      <c r="CF19" s="143">
        <f t="shared" si="5"/>
        <v>0</v>
      </c>
      <c r="CG19" s="143">
        <f t="shared" si="5"/>
        <v>0</v>
      </c>
      <c r="CH19" s="143">
        <f t="shared" si="5"/>
        <v>0</v>
      </c>
      <c r="CI19" s="142">
        <f t="shared" si="62"/>
        <v>0</v>
      </c>
      <c r="CJ19" s="143">
        <f t="shared" si="6"/>
        <v>0</v>
      </c>
      <c r="CK19" s="143">
        <f t="shared" si="6"/>
        <v>0</v>
      </c>
      <c r="CL19" s="143">
        <f t="shared" si="6"/>
        <v>0</v>
      </c>
      <c r="CM19" s="143">
        <f t="shared" si="6"/>
        <v>0</v>
      </c>
      <c r="CN19" s="143"/>
      <c r="CO19" s="143"/>
      <c r="CP19" s="143"/>
      <c r="CQ19" s="143"/>
      <c r="CR19" s="143"/>
      <c r="CS19" s="142">
        <f t="shared" si="63"/>
        <v>0</v>
      </c>
      <c r="CT19" s="143">
        <f t="shared" si="7"/>
        <v>0</v>
      </c>
      <c r="CU19" s="143">
        <f t="shared" si="7"/>
        <v>0</v>
      </c>
      <c r="CV19" s="143">
        <f t="shared" si="7"/>
        <v>0</v>
      </c>
      <c r="CW19" s="143">
        <f t="shared" si="7"/>
        <v>0</v>
      </c>
      <c r="CX19" s="144">
        <f t="shared" si="64"/>
        <v>8162388</v>
      </c>
      <c r="CY19" s="142">
        <f t="shared" si="65"/>
        <v>13576201</v>
      </c>
      <c r="CZ19" s="143">
        <f t="shared" si="65"/>
        <v>1123722</v>
      </c>
      <c r="DA19" s="143">
        <f t="shared" si="65"/>
        <v>12452479</v>
      </c>
      <c r="DB19" s="143">
        <f t="shared" si="65"/>
        <v>9448227</v>
      </c>
      <c r="DC19" s="143">
        <f t="shared" si="65"/>
        <v>3004252</v>
      </c>
      <c r="DD19" s="142">
        <f t="shared" si="66"/>
        <v>0</v>
      </c>
      <c r="DE19" s="143">
        <f t="shared" si="8"/>
        <v>0</v>
      </c>
      <c r="DF19" s="143">
        <f t="shared" si="8"/>
        <v>0</v>
      </c>
      <c r="DG19" s="143">
        <f t="shared" si="8"/>
        <v>0</v>
      </c>
      <c r="DH19" s="143">
        <f t="shared" si="8"/>
        <v>0</v>
      </c>
      <c r="DI19" s="142">
        <f t="shared" si="67"/>
        <v>4356000</v>
      </c>
      <c r="DJ19" s="143">
        <f t="shared" si="67"/>
        <v>129096</v>
      </c>
      <c r="DK19" s="143">
        <f t="shared" si="67"/>
        <v>4226904</v>
      </c>
      <c r="DL19" s="143">
        <f t="shared" si="67"/>
        <v>3218688</v>
      </c>
      <c r="DM19" s="143">
        <f t="shared" si="67"/>
        <v>1008216</v>
      </c>
      <c r="DN19" s="142">
        <f t="shared" si="68"/>
        <v>0</v>
      </c>
      <c r="DO19" s="143">
        <f t="shared" si="9"/>
        <v>0</v>
      </c>
      <c r="DP19" s="143">
        <f t="shared" si="9"/>
        <v>0</v>
      </c>
      <c r="DQ19" s="143">
        <f t="shared" si="9"/>
        <v>0</v>
      </c>
      <c r="DR19" s="143">
        <f t="shared" si="9"/>
        <v>0</v>
      </c>
      <c r="DS19" s="142">
        <f t="shared" si="69"/>
        <v>684528</v>
      </c>
      <c r="DT19" s="143">
        <f t="shared" si="10"/>
        <v>2256</v>
      </c>
      <c r="DU19" s="143">
        <f t="shared" si="10"/>
        <v>682272</v>
      </c>
      <c r="DV19" s="143">
        <f t="shared" si="10"/>
        <v>682272</v>
      </c>
      <c r="DW19" s="143">
        <f t="shared" si="10"/>
        <v>0</v>
      </c>
      <c r="DX19" s="144">
        <f t="shared" si="70"/>
        <v>18616729</v>
      </c>
      <c r="DY19" s="142">
        <f t="shared" si="71"/>
        <v>1868568</v>
      </c>
      <c r="DZ19" s="143">
        <f t="shared" si="71"/>
        <v>148460</v>
      </c>
      <c r="EA19" s="143">
        <f t="shared" si="71"/>
        <v>1720108</v>
      </c>
      <c r="EB19" s="143">
        <f t="shared" si="71"/>
        <v>1242280</v>
      </c>
      <c r="EC19" s="143">
        <f t="shared" si="71"/>
        <v>477828</v>
      </c>
      <c r="ED19" s="142">
        <f t="shared" si="72"/>
        <v>0</v>
      </c>
      <c r="EE19" s="143">
        <f t="shared" si="11"/>
        <v>0</v>
      </c>
      <c r="EF19" s="143">
        <f t="shared" si="11"/>
        <v>0</v>
      </c>
      <c r="EG19" s="143">
        <f t="shared" si="11"/>
        <v>0</v>
      </c>
      <c r="EH19" s="143">
        <f t="shared" si="11"/>
        <v>0</v>
      </c>
      <c r="EI19" s="143"/>
      <c r="EJ19" s="143"/>
      <c r="EK19" s="143"/>
      <c r="EL19" s="143"/>
      <c r="EM19" s="143"/>
      <c r="EN19" s="142">
        <f t="shared" si="73"/>
        <v>0</v>
      </c>
      <c r="EO19" s="143">
        <f t="shared" si="12"/>
        <v>0</v>
      </c>
      <c r="EP19" s="143">
        <f t="shared" si="12"/>
        <v>0</v>
      </c>
      <c r="EQ19" s="143">
        <f t="shared" si="12"/>
        <v>0</v>
      </c>
      <c r="ER19" s="143">
        <f t="shared" si="12"/>
        <v>0</v>
      </c>
      <c r="ES19" s="142">
        <f t="shared" si="74"/>
        <v>0</v>
      </c>
      <c r="ET19" s="143">
        <f t="shared" si="13"/>
        <v>0</v>
      </c>
      <c r="EU19" s="143">
        <f t="shared" si="13"/>
        <v>0</v>
      </c>
      <c r="EV19" s="143">
        <f t="shared" si="13"/>
        <v>0</v>
      </c>
      <c r="EW19" s="143">
        <f t="shared" si="13"/>
        <v>0</v>
      </c>
      <c r="EX19" s="144">
        <f t="shared" si="75"/>
        <v>1868568</v>
      </c>
      <c r="EY19" s="144">
        <f t="shared" si="76"/>
        <v>28647685</v>
      </c>
      <c r="EZ19" s="145">
        <f t="shared" si="77"/>
        <v>2095931</v>
      </c>
      <c r="FA19" s="145">
        <f t="shared" si="14"/>
        <v>26551754</v>
      </c>
      <c r="FB19" s="145">
        <f t="shared" si="14"/>
        <v>20389369</v>
      </c>
      <c r="FC19" s="145">
        <f t="shared" si="14"/>
        <v>6162385</v>
      </c>
      <c r="FD19" s="146">
        <f t="shared" si="78"/>
        <v>23607157</v>
      </c>
      <c r="FE19" s="146">
        <f t="shared" si="79"/>
        <v>0</v>
      </c>
      <c r="FF19" s="146">
        <f t="shared" si="80"/>
        <v>4356000</v>
      </c>
      <c r="FG19" s="146">
        <f t="shared" si="81"/>
        <v>0</v>
      </c>
      <c r="FH19" s="146">
        <f t="shared" si="82"/>
        <v>684528</v>
      </c>
      <c r="FI19" s="142">
        <f t="shared" si="83"/>
        <v>0</v>
      </c>
      <c r="FJ19" s="143">
        <f t="shared" si="83"/>
        <v>0</v>
      </c>
      <c r="FK19" s="143">
        <f t="shared" si="83"/>
        <v>0</v>
      </c>
      <c r="FL19" s="143">
        <f t="shared" si="83"/>
        <v>0</v>
      </c>
      <c r="FM19" s="143">
        <f t="shared" si="83"/>
        <v>0</v>
      </c>
      <c r="FN19" s="142">
        <f t="shared" si="84"/>
        <v>0</v>
      </c>
      <c r="FO19" s="142">
        <f t="shared" si="84"/>
        <v>0</v>
      </c>
      <c r="FP19" s="142">
        <f t="shared" si="84"/>
        <v>0</v>
      </c>
      <c r="FQ19" s="142">
        <f t="shared" si="15"/>
        <v>0</v>
      </c>
      <c r="FR19" s="142">
        <f t="shared" si="15"/>
        <v>0</v>
      </c>
      <c r="FS19" s="147">
        <f t="shared" si="85"/>
        <v>0</v>
      </c>
      <c r="FT19" s="147">
        <f t="shared" si="16"/>
        <v>0</v>
      </c>
      <c r="FU19" s="147">
        <f t="shared" si="16"/>
        <v>0</v>
      </c>
      <c r="FV19" s="147">
        <f t="shared" si="16"/>
        <v>0</v>
      </c>
      <c r="FW19" s="147">
        <f t="shared" si="16"/>
        <v>0</v>
      </c>
      <c r="FX19" s="147">
        <f t="shared" si="86"/>
        <v>0</v>
      </c>
      <c r="FY19" s="147">
        <f t="shared" si="17"/>
        <v>0</v>
      </c>
      <c r="FZ19" s="147">
        <f t="shared" si="17"/>
        <v>0</v>
      </c>
      <c r="GA19" s="147">
        <f t="shared" si="17"/>
        <v>0</v>
      </c>
      <c r="GB19" s="147">
        <f t="shared" si="17"/>
        <v>0</v>
      </c>
      <c r="GC19" s="142">
        <f t="shared" si="87"/>
        <v>88102</v>
      </c>
      <c r="GD19" s="142">
        <f t="shared" si="18"/>
        <v>1740</v>
      </c>
      <c r="GE19" s="142">
        <f t="shared" si="18"/>
        <v>86362</v>
      </c>
      <c r="GF19" s="142">
        <f t="shared" si="18"/>
        <v>86362</v>
      </c>
      <c r="GG19" s="142">
        <f t="shared" si="18"/>
        <v>0</v>
      </c>
      <c r="GH19" s="142">
        <f t="shared" si="88"/>
        <v>0</v>
      </c>
      <c r="GI19" s="142">
        <f t="shared" si="19"/>
        <v>0</v>
      </c>
      <c r="GJ19" s="142">
        <f t="shared" si="19"/>
        <v>0</v>
      </c>
      <c r="GK19" s="142">
        <f t="shared" si="19"/>
        <v>0</v>
      </c>
      <c r="GL19" s="142">
        <f t="shared" si="19"/>
        <v>0</v>
      </c>
      <c r="GM19" s="142">
        <f t="shared" si="89"/>
        <v>88102</v>
      </c>
      <c r="GN19" s="142">
        <f t="shared" si="20"/>
        <v>1740</v>
      </c>
      <c r="GO19" s="142">
        <f t="shared" si="20"/>
        <v>86362</v>
      </c>
      <c r="GP19" s="142">
        <f t="shared" si="20"/>
        <v>86362</v>
      </c>
      <c r="GQ19" s="142">
        <f t="shared" si="20"/>
        <v>0</v>
      </c>
      <c r="GR19" s="207">
        <f t="shared" si="90"/>
        <v>88.1</v>
      </c>
      <c r="GS19" s="147">
        <f t="shared" si="91"/>
        <v>0</v>
      </c>
      <c r="GT19" s="147">
        <f t="shared" si="21"/>
        <v>0</v>
      </c>
      <c r="GU19" s="147">
        <f t="shared" si="21"/>
        <v>0</v>
      </c>
      <c r="GV19" s="147">
        <f t="shared" si="21"/>
        <v>0</v>
      </c>
      <c r="GW19" s="147">
        <f t="shared" si="21"/>
        <v>0</v>
      </c>
      <c r="GX19" s="147">
        <f t="shared" si="92"/>
        <v>0</v>
      </c>
      <c r="GY19" s="147">
        <f t="shared" si="22"/>
        <v>0</v>
      </c>
      <c r="GZ19" s="147">
        <f t="shared" si="22"/>
        <v>0</v>
      </c>
      <c r="HA19" s="147">
        <f t="shared" si="22"/>
        <v>0</v>
      </c>
      <c r="HB19" s="147">
        <f t="shared" si="22"/>
        <v>0</v>
      </c>
      <c r="HC19" s="147">
        <f t="shared" si="93"/>
        <v>0</v>
      </c>
      <c r="HD19" s="147">
        <f t="shared" si="23"/>
        <v>0</v>
      </c>
      <c r="HE19" s="147">
        <f t="shared" si="23"/>
        <v>0</v>
      </c>
      <c r="HF19" s="147">
        <f t="shared" si="23"/>
        <v>0</v>
      </c>
      <c r="HG19" s="147">
        <f t="shared" si="23"/>
        <v>0</v>
      </c>
      <c r="HH19" s="147">
        <f t="shared" si="94"/>
        <v>0</v>
      </c>
      <c r="HI19" s="147">
        <f t="shared" si="24"/>
        <v>0</v>
      </c>
      <c r="HJ19" s="147">
        <f t="shared" si="24"/>
        <v>0</v>
      </c>
      <c r="HK19" s="147">
        <f t="shared" si="24"/>
        <v>0</v>
      </c>
      <c r="HL19" s="147">
        <f t="shared" si="24"/>
        <v>0</v>
      </c>
      <c r="HM19" s="142">
        <f t="shared" si="95"/>
        <v>0</v>
      </c>
      <c r="HN19" s="142">
        <f t="shared" si="25"/>
        <v>0</v>
      </c>
      <c r="HO19" s="142">
        <f t="shared" si="25"/>
        <v>0</v>
      </c>
      <c r="HP19" s="142">
        <f t="shared" si="25"/>
        <v>0</v>
      </c>
      <c r="HQ19" s="142">
        <f t="shared" si="25"/>
        <v>0</v>
      </c>
      <c r="HR19" s="142">
        <f t="shared" si="96"/>
        <v>0</v>
      </c>
      <c r="HS19" s="142">
        <f t="shared" si="26"/>
        <v>0</v>
      </c>
      <c r="HT19" s="142">
        <f t="shared" si="26"/>
        <v>0</v>
      </c>
      <c r="HU19" s="142">
        <f t="shared" si="26"/>
        <v>0</v>
      </c>
      <c r="HV19" s="142">
        <f t="shared" si="26"/>
        <v>0</v>
      </c>
      <c r="HW19" s="147">
        <f t="shared" si="97"/>
        <v>0</v>
      </c>
      <c r="HX19" s="147">
        <f t="shared" si="27"/>
        <v>0</v>
      </c>
      <c r="HY19" s="147">
        <f t="shared" si="27"/>
        <v>0</v>
      </c>
      <c r="HZ19" s="147">
        <f t="shared" si="27"/>
        <v>0</v>
      </c>
      <c r="IA19" s="147">
        <f t="shared" si="27"/>
        <v>0</v>
      </c>
      <c r="IB19" s="147">
        <f t="shared" si="98"/>
        <v>41772</v>
      </c>
      <c r="IC19" s="147">
        <f t="shared" si="28"/>
        <v>5034</v>
      </c>
      <c r="ID19" s="147">
        <f t="shared" si="28"/>
        <v>36738</v>
      </c>
      <c r="IE19" s="147">
        <f t="shared" si="28"/>
        <v>27875</v>
      </c>
      <c r="IF19" s="147">
        <f t="shared" si="28"/>
        <v>8863</v>
      </c>
      <c r="IG19" s="142">
        <f t="shared" si="99"/>
        <v>0</v>
      </c>
      <c r="IH19" s="142">
        <f t="shared" si="29"/>
        <v>0</v>
      </c>
      <c r="II19" s="142">
        <f t="shared" si="29"/>
        <v>0</v>
      </c>
      <c r="IJ19" s="142">
        <f t="shared" si="29"/>
        <v>0</v>
      </c>
      <c r="IK19" s="142">
        <f t="shared" si="29"/>
        <v>0</v>
      </c>
      <c r="IL19" s="142">
        <f t="shared" si="100"/>
        <v>0</v>
      </c>
      <c r="IM19" s="142">
        <f t="shared" si="30"/>
        <v>0</v>
      </c>
      <c r="IN19" s="142">
        <f t="shared" si="30"/>
        <v>0</v>
      </c>
      <c r="IO19" s="142">
        <f t="shared" si="30"/>
        <v>0</v>
      </c>
      <c r="IP19" s="142">
        <f t="shared" si="30"/>
        <v>0</v>
      </c>
      <c r="IQ19" s="147">
        <f t="shared" si="101"/>
        <v>0</v>
      </c>
      <c r="IR19" s="147">
        <f t="shared" si="31"/>
        <v>0</v>
      </c>
      <c r="IS19" s="147">
        <f t="shared" si="31"/>
        <v>0</v>
      </c>
      <c r="IT19" s="147">
        <f t="shared" si="31"/>
        <v>0</v>
      </c>
      <c r="IU19" s="147">
        <f t="shared" si="31"/>
        <v>0</v>
      </c>
      <c r="IV19" s="147">
        <f t="shared" si="102"/>
        <v>0</v>
      </c>
      <c r="IW19" s="147">
        <f t="shared" si="32"/>
        <v>0</v>
      </c>
      <c r="IX19" s="147">
        <f t="shared" si="32"/>
        <v>0</v>
      </c>
      <c r="IY19" s="147">
        <f t="shared" si="32"/>
        <v>0</v>
      </c>
      <c r="IZ19" s="147">
        <f t="shared" si="32"/>
        <v>0</v>
      </c>
      <c r="JA19" s="142">
        <f t="shared" si="103"/>
        <v>0</v>
      </c>
      <c r="JB19" s="142">
        <f t="shared" si="33"/>
        <v>0</v>
      </c>
      <c r="JC19" s="142">
        <f t="shared" si="33"/>
        <v>0</v>
      </c>
      <c r="JD19" s="142">
        <f t="shared" si="33"/>
        <v>0</v>
      </c>
      <c r="JE19" s="142">
        <f t="shared" si="33"/>
        <v>0</v>
      </c>
      <c r="JF19" s="142">
        <f t="shared" si="104"/>
        <v>760596</v>
      </c>
      <c r="JG19" s="142">
        <f t="shared" si="34"/>
        <v>99312</v>
      </c>
      <c r="JH19" s="142">
        <f t="shared" si="34"/>
        <v>661284</v>
      </c>
      <c r="JI19" s="142">
        <f t="shared" si="34"/>
        <v>501750</v>
      </c>
      <c r="JJ19" s="142">
        <f t="shared" si="34"/>
        <v>159534</v>
      </c>
      <c r="JK19" s="147">
        <f t="shared" si="105"/>
        <v>0</v>
      </c>
      <c r="JL19" s="147">
        <f t="shared" si="35"/>
        <v>0</v>
      </c>
      <c r="JM19" s="147">
        <f t="shared" si="35"/>
        <v>0</v>
      </c>
      <c r="JN19" s="147">
        <f t="shared" si="35"/>
        <v>0</v>
      </c>
      <c r="JO19" s="147">
        <f t="shared" si="35"/>
        <v>0</v>
      </c>
      <c r="JP19" s="147">
        <f t="shared" si="106"/>
        <v>0</v>
      </c>
      <c r="JQ19" s="147">
        <f t="shared" si="36"/>
        <v>0</v>
      </c>
      <c r="JR19" s="147">
        <f t="shared" si="36"/>
        <v>0</v>
      </c>
      <c r="JS19" s="147">
        <f t="shared" si="36"/>
        <v>0</v>
      </c>
      <c r="JT19" s="147">
        <f t="shared" si="36"/>
        <v>0</v>
      </c>
      <c r="JU19" s="142">
        <f t="shared" si="107"/>
        <v>0</v>
      </c>
      <c r="JV19" s="142">
        <f t="shared" si="37"/>
        <v>0</v>
      </c>
      <c r="JW19" s="142">
        <f t="shared" si="37"/>
        <v>0</v>
      </c>
      <c r="JX19" s="142">
        <f t="shared" si="37"/>
        <v>0</v>
      </c>
      <c r="JY19" s="142">
        <f t="shared" si="37"/>
        <v>0</v>
      </c>
      <c r="JZ19" s="142">
        <f t="shared" si="108"/>
        <v>0</v>
      </c>
      <c r="KA19" s="142">
        <f t="shared" si="38"/>
        <v>0</v>
      </c>
      <c r="KB19" s="142">
        <f t="shared" si="38"/>
        <v>0</v>
      </c>
      <c r="KC19" s="142">
        <f t="shared" si="38"/>
        <v>0</v>
      </c>
      <c r="KD19" s="142">
        <f t="shared" si="38"/>
        <v>0</v>
      </c>
      <c r="KE19" s="147">
        <f t="shared" si="109"/>
        <v>0</v>
      </c>
      <c r="KF19" s="147">
        <f t="shared" si="39"/>
        <v>0</v>
      </c>
      <c r="KG19" s="147">
        <f t="shared" si="39"/>
        <v>0</v>
      </c>
      <c r="KH19" s="147">
        <f t="shared" si="39"/>
        <v>0</v>
      </c>
      <c r="KI19" s="147">
        <f t="shared" si="39"/>
        <v>0</v>
      </c>
      <c r="KJ19" s="147">
        <f t="shared" si="110"/>
        <v>0</v>
      </c>
      <c r="KK19" s="147">
        <f t="shared" si="40"/>
        <v>0</v>
      </c>
      <c r="KL19" s="147">
        <f t="shared" si="40"/>
        <v>0</v>
      </c>
      <c r="KM19" s="147">
        <f t="shared" si="40"/>
        <v>0</v>
      </c>
      <c r="KN19" s="147">
        <f t="shared" si="40"/>
        <v>0</v>
      </c>
      <c r="KO19" s="142">
        <f t="shared" si="111"/>
        <v>0</v>
      </c>
      <c r="KP19" s="142">
        <f t="shared" si="41"/>
        <v>0</v>
      </c>
      <c r="KQ19" s="142">
        <f t="shared" si="41"/>
        <v>0</v>
      </c>
      <c r="KR19" s="142">
        <f t="shared" si="41"/>
        <v>0</v>
      </c>
      <c r="KS19" s="142">
        <f t="shared" si="41"/>
        <v>0</v>
      </c>
      <c r="KT19" s="142">
        <f t="shared" si="112"/>
        <v>0</v>
      </c>
      <c r="KU19" s="142">
        <f t="shared" si="42"/>
        <v>0</v>
      </c>
      <c r="KV19" s="142">
        <f t="shared" si="42"/>
        <v>0</v>
      </c>
      <c r="KW19" s="142">
        <f t="shared" si="42"/>
        <v>0</v>
      </c>
      <c r="KX19" s="142">
        <f t="shared" si="42"/>
        <v>0</v>
      </c>
      <c r="KY19" s="147">
        <f t="shared" si="113"/>
        <v>0</v>
      </c>
      <c r="KZ19" s="147">
        <f t="shared" si="43"/>
        <v>0</v>
      </c>
      <c r="LA19" s="147">
        <f t="shared" si="43"/>
        <v>0</v>
      </c>
      <c r="LB19" s="147">
        <f t="shared" si="43"/>
        <v>0</v>
      </c>
      <c r="LC19" s="147">
        <f t="shared" si="43"/>
        <v>0</v>
      </c>
      <c r="LD19" s="147">
        <f t="shared" si="114"/>
        <v>0</v>
      </c>
      <c r="LE19" s="147">
        <f t="shared" si="44"/>
        <v>0</v>
      </c>
      <c r="LF19" s="147">
        <f t="shared" si="44"/>
        <v>0</v>
      </c>
      <c r="LG19" s="147">
        <f t="shared" si="44"/>
        <v>0</v>
      </c>
      <c r="LH19" s="147">
        <f t="shared" si="44"/>
        <v>0</v>
      </c>
      <c r="LI19" s="147">
        <f t="shared" si="115"/>
        <v>104346</v>
      </c>
      <c r="LJ19" s="147">
        <f t="shared" si="45"/>
        <v>698022</v>
      </c>
      <c r="LK19" s="147">
        <f t="shared" si="45"/>
        <v>529625</v>
      </c>
      <c r="LL19" s="147">
        <f t="shared" si="45"/>
        <v>168397</v>
      </c>
      <c r="LM19" s="147">
        <f t="shared" si="116"/>
        <v>88102</v>
      </c>
      <c r="LN19" s="147">
        <f t="shared" si="117"/>
        <v>802368</v>
      </c>
      <c r="LO19" s="144">
        <f t="shared" si="118"/>
        <v>890470</v>
      </c>
      <c r="LP19" s="144">
        <f t="shared" si="118"/>
        <v>106086</v>
      </c>
      <c r="LQ19" s="144">
        <f t="shared" si="118"/>
        <v>784384</v>
      </c>
      <c r="LR19" s="144">
        <f t="shared" si="118"/>
        <v>615987</v>
      </c>
      <c r="LS19" s="144">
        <f t="shared" si="118"/>
        <v>168397</v>
      </c>
      <c r="LT19" s="144">
        <f t="shared" si="119"/>
        <v>29450053</v>
      </c>
      <c r="LU19" s="144">
        <f t="shared" si="120"/>
        <v>2200277</v>
      </c>
      <c r="LV19" s="144">
        <f t="shared" si="120"/>
        <v>27249776</v>
      </c>
      <c r="LW19" s="144">
        <f t="shared" si="120"/>
        <v>20918994</v>
      </c>
      <c r="LX19" s="144">
        <f t="shared" si="120"/>
        <v>6330782</v>
      </c>
      <c r="LY19" s="132">
        <f t="shared" si="121"/>
        <v>29450.1</v>
      </c>
      <c r="LZ19" s="144">
        <f t="shared" si="46"/>
        <v>29538155</v>
      </c>
      <c r="MA19" s="145">
        <f t="shared" si="46"/>
        <v>2202017</v>
      </c>
      <c r="MB19" s="145">
        <f t="shared" si="46"/>
        <v>27336138</v>
      </c>
      <c r="MC19" s="145">
        <f t="shared" si="46"/>
        <v>21005356</v>
      </c>
      <c r="MD19" s="145">
        <f t="shared" si="46"/>
        <v>6330782</v>
      </c>
      <c r="ME19" s="132">
        <f t="shared" si="122"/>
        <v>29538.2</v>
      </c>
      <c r="MF19" s="208">
        <v>76.05</v>
      </c>
      <c r="MG19" s="209">
        <v>3233072.3</v>
      </c>
      <c r="MH19" s="209">
        <f t="shared" si="123"/>
        <v>3233.1</v>
      </c>
      <c r="MI19" s="209">
        <v>1727.7</v>
      </c>
      <c r="MJ19" s="209">
        <f t="shared" si="124"/>
        <v>1505.4</v>
      </c>
      <c r="MK19" s="210">
        <f t="shared" si="125"/>
        <v>1505.4</v>
      </c>
      <c r="ML19" s="210">
        <f t="shared" si="126"/>
        <v>29451558.399999999</v>
      </c>
      <c r="MM19" s="210">
        <f t="shared" si="127"/>
        <v>29451.599999999999</v>
      </c>
      <c r="MN19" s="211">
        <f t="shared" si="128"/>
        <v>21006861</v>
      </c>
      <c r="MO19" s="209">
        <v>167600</v>
      </c>
      <c r="MP19">
        <v>45.3</v>
      </c>
      <c r="MQ19" s="210">
        <f t="shared" si="129"/>
        <v>29372.2</v>
      </c>
      <c r="MR19" s="209">
        <v>33061.300000000003</v>
      </c>
      <c r="MS19" s="212">
        <f t="shared" si="130"/>
        <v>-3689.1</v>
      </c>
      <c r="MU19" s="213">
        <f t="shared" si="131"/>
        <v>125.45</v>
      </c>
    </row>
    <row r="20" spans="1:359">
      <c r="A20" s="128" t="s">
        <v>385</v>
      </c>
      <c r="B20" s="129"/>
      <c r="C20" s="129"/>
      <c r="D20" s="129"/>
      <c r="E20" s="129"/>
      <c r="F20" s="130">
        <f t="shared" si="47"/>
        <v>0</v>
      </c>
      <c r="G20" s="131"/>
      <c r="H20" s="131"/>
      <c r="I20" s="131"/>
      <c r="J20" s="131"/>
      <c r="K20" s="130">
        <f t="shared" si="48"/>
        <v>0</v>
      </c>
      <c r="L20" s="132">
        <f t="shared" si="49"/>
        <v>0</v>
      </c>
      <c r="M20" s="205"/>
      <c r="N20" s="205"/>
      <c r="O20" s="132"/>
      <c r="P20" s="177"/>
      <c r="Q20" s="177"/>
      <c r="R20" s="132">
        <f t="shared" si="50"/>
        <v>0</v>
      </c>
      <c r="S20" s="178">
        <f t="shared" si="51"/>
        <v>0</v>
      </c>
      <c r="T20" s="178">
        <f t="shared" si="52"/>
        <v>0</v>
      </c>
      <c r="U20" s="178">
        <f t="shared" si="53"/>
        <v>0</v>
      </c>
      <c r="V20" s="133">
        <v>363</v>
      </c>
      <c r="W20" s="129"/>
      <c r="X20" s="148">
        <v>0</v>
      </c>
      <c r="Y20" s="129"/>
      <c r="Z20" s="133">
        <v>0</v>
      </c>
      <c r="AA20" s="130">
        <f t="shared" si="1"/>
        <v>363</v>
      </c>
      <c r="AB20" s="133">
        <v>361</v>
      </c>
      <c r="AC20" s="129"/>
      <c r="AD20" s="148">
        <v>0</v>
      </c>
      <c r="AE20" s="129"/>
      <c r="AF20" s="133">
        <v>1</v>
      </c>
      <c r="AG20" s="130">
        <f t="shared" si="2"/>
        <v>362</v>
      </c>
      <c r="AH20" s="133">
        <v>127</v>
      </c>
      <c r="AI20" s="129"/>
      <c r="AJ20" s="129"/>
      <c r="AK20" s="129"/>
      <c r="AL20" s="133">
        <v>0</v>
      </c>
      <c r="AM20" s="130">
        <f t="shared" si="54"/>
        <v>127</v>
      </c>
      <c r="AN20" s="127">
        <f t="shared" si="55"/>
        <v>852</v>
      </c>
      <c r="AO20" s="206">
        <v>0</v>
      </c>
      <c r="AP20" s="206">
        <v>0</v>
      </c>
      <c r="AQ20" s="206">
        <v>0</v>
      </c>
      <c r="AR20" s="206">
        <v>0</v>
      </c>
      <c r="AS20" s="206">
        <v>0</v>
      </c>
      <c r="AT20" s="206">
        <v>0</v>
      </c>
      <c r="AU20" s="206">
        <f t="shared" si="56"/>
        <v>0</v>
      </c>
      <c r="AV20" s="135"/>
      <c r="AW20" s="136">
        <v>0</v>
      </c>
      <c r="AX20" s="137"/>
      <c r="AY20" s="138">
        <v>0</v>
      </c>
      <c r="AZ20" s="138"/>
      <c r="BA20" s="135"/>
      <c r="BB20" s="139"/>
      <c r="BC20" s="138"/>
      <c r="BD20" s="136"/>
      <c r="BE20" s="136"/>
      <c r="BF20" s="129"/>
      <c r="BG20" s="129"/>
      <c r="BH20" s="138"/>
      <c r="BI20" s="138"/>
      <c r="BJ20" s="136"/>
      <c r="BK20" s="138"/>
      <c r="BL20" s="138"/>
      <c r="BM20" s="136"/>
      <c r="BN20" s="138"/>
      <c r="BO20" s="129"/>
      <c r="BP20" s="129"/>
      <c r="BQ20" s="138"/>
      <c r="BR20" s="138"/>
      <c r="BS20" s="141"/>
      <c r="BT20" s="141">
        <f t="shared" si="57"/>
        <v>0</v>
      </c>
      <c r="BU20" s="141">
        <f t="shared" si="3"/>
        <v>0</v>
      </c>
      <c r="BV20" s="141">
        <f t="shared" si="3"/>
        <v>0</v>
      </c>
      <c r="BW20" s="141">
        <f t="shared" si="58"/>
        <v>0</v>
      </c>
      <c r="BX20" s="141">
        <f t="shared" si="59"/>
        <v>852</v>
      </c>
      <c r="BY20" s="142">
        <f t="shared" si="60"/>
        <v>9230364</v>
      </c>
      <c r="BZ20" s="143">
        <f t="shared" si="4"/>
        <v>782991</v>
      </c>
      <c r="CA20" s="143">
        <f t="shared" si="4"/>
        <v>8447373</v>
      </c>
      <c r="CB20" s="143">
        <f t="shared" si="4"/>
        <v>6556506</v>
      </c>
      <c r="CC20" s="143">
        <f t="shared" si="4"/>
        <v>1890867</v>
      </c>
      <c r="CD20" s="142">
        <f t="shared" si="61"/>
        <v>0</v>
      </c>
      <c r="CE20" s="143">
        <f t="shared" si="5"/>
        <v>0</v>
      </c>
      <c r="CF20" s="143">
        <f t="shared" si="5"/>
        <v>0</v>
      </c>
      <c r="CG20" s="143">
        <f t="shared" si="5"/>
        <v>0</v>
      </c>
      <c r="CH20" s="143">
        <f t="shared" si="5"/>
        <v>0</v>
      </c>
      <c r="CI20" s="142">
        <f t="shared" si="62"/>
        <v>0</v>
      </c>
      <c r="CJ20" s="143">
        <f t="shared" si="6"/>
        <v>0</v>
      </c>
      <c r="CK20" s="143">
        <f t="shared" si="6"/>
        <v>0</v>
      </c>
      <c r="CL20" s="143">
        <f t="shared" si="6"/>
        <v>0</v>
      </c>
      <c r="CM20" s="143">
        <f t="shared" si="6"/>
        <v>0</v>
      </c>
      <c r="CN20" s="143"/>
      <c r="CO20" s="143"/>
      <c r="CP20" s="143"/>
      <c r="CQ20" s="143"/>
      <c r="CR20" s="143"/>
      <c r="CS20" s="142">
        <f t="shared" si="63"/>
        <v>0</v>
      </c>
      <c r="CT20" s="143">
        <f t="shared" si="7"/>
        <v>0</v>
      </c>
      <c r="CU20" s="143">
        <f t="shared" si="7"/>
        <v>0</v>
      </c>
      <c r="CV20" s="143">
        <f t="shared" si="7"/>
        <v>0</v>
      </c>
      <c r="CW20" s="143">
        <f t="shared" si="7"/>
        <v>0</v>
      </c>
      <c r="CX20" s="144">
        <f t="shared" si="64"/>
        <v>9230364</v>
      </c>
      <c r="CY20" s="142">
        <f t="shared" si="65"/>
        <v>12796367</v>
      </c>
      <c r="CZ20" s="143">
        <f t="shared" si="65"/>
        <v>1059174</v>
      </c>
      <c r="DA20" s="143">
        <f t="shared" si="65"/>
        <v>11737193</v>
      </c>
      <c r="DB20" s="143">
        <f t="shared" si="65"/>
        <v>8905509</v>
      </c>
      <c r="DC20" s="143">
        <f t="shared" si="65"/>
        <v>2831684</v>
      </c>
      <c r="DD20" s="142">
        <f t="shared" si="66"/>
        <v>0</v>
      </c>
      <c r="DE20" s="143">
        <f t="shared" si="8"/>
        <v>0</v>
      </c>
      <c r="DF20" s="143">
        <f t="shared" si="8"/>
        <v>0</v>
      </c>
      <c r="DG20" s="143">
        <f t="shared" si="8"/>
        <v>0</v>
      </c>
      <c r="DH20" s="143">
        <f t="shared" si="8"/>
        <v>0</v>
      </c>
      <c r="DI20" s="142">
        <f t="shared" si="67"/>
        <v>0</v>
      </c>
      <c r="DJ20" s="143">
        <f t="shared" si="67"/>
        <v>0</v>
      </c>
      <c r="DK20" s="143">
        <f t="shared" si="67"/>
        <v>0</v>
      </c>
      <c r="DL20" s="143">
        <f t="shared" si="67"/>
        <v>0</v>
      </c>
      <c r="DM20" s="143">
        <f t="shared" si="67"/>
        <v>0</v>
      </c>
      <c r="DN20" s="142">
        <f t="shared" si="68"/>
        <v>0</v>
      </c>
      <c r="DO20" s="143">
        <f t="shared" si="9"/>
        <v>0</v>
      </c>
      <c r="DP20" s="143">
        <f t="shared" si="9"/>
        <v>0</v>
      </c>
      <c r="DQ20" s="143">
        <f t="shared" si="9"/>
        <v>0</v>
      </c>
      <c r="DR20" s="143">
        <f t="shared" si="9"/>
        <v>0</v>
      </c>
      <c r="DS20" s="142">
        <f t="shared" si="69"/>
        <v>228176</v>
      </c>
      <c r="DT20" s="143">
        <f t="shared" si="10"/>
        <v>752</v>
      </c>
      <c r="DU20" s="143">
        <f t="shared" si="10"/>
        <v>227424</v>
      </c>
      <c r="DV20" s="143">
        <f t="shared" si="10"/>
        <v>227424</v>
      </c>
      <c r="DW20" s="143">
        <f t="shared" si="10"/>
        <v>0</v>
      </c>
      <c r="DX20" s="144">
        <f t="shared" si="70"/>
        <v>13024543</v>
      </c>
      <c r="DY20" s="142">
        <f t="shared" si="71"/>
        <v>4563618</v>
      </c>
      <c r="DZ20" s="143">
        <f t="shared" si="71"/>
        <v>362585</v>
      </c>
      <c r="EA20" s="143">
        <f t="shared" si="71"/>
        <v>4201033</v>
      </c>
      <c r="EB20" s="143">
        <f t="shared" si="71"/>
        <v>3034030</v>
      </c>
      <c r="EC20" s="143">
        <f t="shared" si="71"/>
        <v>1167003</v>
      </c>
      <c r="ED20" s="142">
        <f t="shared" si="72"/>
        <v>0</v>
      </c>
      <c r="EE20" s="143">
        <f t="shared" si="11"/>
        <v>0</v>
      </c>
      <c r="EF20" s="143">
        <f t="shared" si="11"/>
        <v>0</v>
      </c>
      <c r="EG20" s="143">
        <f t="shared" si="11"/>
        <v>0</v>
      </c>
      <c r="EH20" s="143">
        <f t="shared" si="11"/>
        <v>0</v>
      </c>
      <c r="EI20" s="143"/>
      <c r="EJ20" s="143"/>
      <c r="EK20" s="143"/>
      <c r="EL20" s="143"/>
      <c r="EM20" s="143"/>
      <c r="EN20" s="142">
        <f t="shared" si="73"/>
        <v>0</v>
      </c>
      <c r="EO20" s="143">
        <f t="shared" si="12"/>
        <v>0</v>
      </c>
      <c r="EP20" s="143">
        <f t="shared" si="12"/>
        <v>0</v>
      </c>
      <c r="EQ20" s="143">
        <f t="shared" si="12"/>
        <v>0</v>
      </c>
      <c r="ER20" s="143">
        <f t="shared" si="12"/>
        <v>0</v>
      </c>
      <c r="ES20" s="142">
        <f t="shared" si="74"/>
        <v>0</v>
      </c>
      <c r="ET20" s="143">
        <f t="shared" si="13"/>
        <v>0</v>
      </c>
      <c r="EU20" s="143">
        <f t="shared" si="13"/>
        <v>0</v>
      </c>
      <c r="EV20" s="143">
        <f t="shared" si="13"/>
        <v>0</v>
      </c>
      <c r="EW20" s="143">
        <f t="shared" si="13"/>
        <v>0</v>
      </c>
      <c r="EX20" s="144">
        <f t="shared" si="75"/>
        <v>4563618</v>
      </c>
      <c r="EY20" s="144">
        <f t="shared" si="76"/>
        <v>26818525</v>
      </c>
      <c r="EZ20" s="145">
        <f t="shared" si="77"/>
        <v>2205502</v>
      </c>
      <c r="FA20" s="145">
        <f t="shared" si="14"/>
        <v>24613023</v>
      </c>
      <c r="FB20" s="145">
        <f t="shared" si="14"/>
        <v>18723469</v>
      </c>
      <c r="FC20" s="145">
        <f t="shared" si="14"/>
        <v>5889554</v>
      </c>
      <c r="FD20" s="146">
        <f t="shared" si="78"/>
        <v>26590349</v>
      </c>
      <c r="FE20" s="146">
        <f t="shared" si="79"/>
        <v>0</v>
      </c>
      <c r="FF20" s="146">
        <f t="shared" si="80"/>
        <v>0</v>
      </c>
      <c r="FG20" s="146">
        <f t="shared" si="81"/>
        <v>0</v>
      </c>
      <c r="FH20" s="146">
        <f t="shared" si="82"/>
        <v>228176</v>
      </c>
      <c r="FI20" s="142">
        <f t="shared" si="83"/>
        <v>0</v>
      </c>
      <c r="FJ20" s="143">
        <f t="shared" si="83"/>
        <v>0</v>
      </c>
      <c r="FK20" s="143">
        <f t="shared" si="83"/>
        <v>0</v>
      </c>
      <c r="FL20" s="143">
        <f t="shared" si="83"/>
        <v>0</v>
      </c>
      <c r="FM20" s="143">
        <f t="shared" si="83"/>
        <v>0</v>
      </c>
      <c r="FN20" s="142">
        <f t="shared" si="84"/>
        <v>0</v>
      </c>
      <c r="FO20" s="142">
        <f t="shared" si="84"/>
        <v>0</v>
      </c>
      <c r="FP20" s="142">
        <f t="shared" si="84"/>
        <v>0</v>
      </c>
      <c r="FQ20" s="142">
        <f t="shared" si="15"/>
        <v>0</v>
      </c>
      <c r="FR20" s="142">
        <f t="shared" si="15"/>
        <v>0</v>
      </c>
      <c r="FS20" s="147">
        <f t="shared" si="85"/>
        <v>0</v>
      </c>
      <c r="FT20" s="147">
        <f t="shared" si="16"/>
        <v>0</v>
      </c>
      <c r="FU20" s="147">
        <f t="shared" si="16"/>
        <v>0</v>
      </c>
      <c r="FV20" s="147">
        <f t="shared" si="16"/>
        <v>0</v>
      </c>
      <c r="FW20" s="147">
        <f t="shared" si="16"/>
        <v>0</v>
      </c>
      <c r="FX20" s="147">
        <f t="shared" si="86"/>
        <v>0</v>
      </c>
      <c r="FY20" s="147">
        <f t="shared" si="17"/>
        <v>0</v>
      </c>
      <c r="FZ20" s="147">
        <f t="shared" si="17"/>
        <v>0</v>
      </c>
      <c r="GA20" s="147">
        <f t="shared" si="17"/>
        <v>0</v>
      </c>
      <c r="GB20" s="147">
        <f t="shared" si="17"/>
        <v>0</v>
      </c>
      <c r="GC20" s="142">
        <f t="shared" si="87"/>
        <v>0</v>
      </c>
      <c r="GD20" s="142">
        <f t="shared" si="18"/>
        <v>0</v>
      </c>
      <c r="GE20" s="142">
        <f t="shared" si="18"/>
        <v>0</v>
      </c>
      <c r="GF20" s="142">
        <f t="shared" si="18"/>
        <v>0</v>
      </c>
      <c r="GG20" s="142">
        <f t="shared" si="18"/>
        <v>0</v>
      </c>
      <c r="GH20" s="142">
        <f t="shared" si="88"/>
        <v>0</v>
      </c>
      <c r="GI20" s="142">
        <f t="shared" si="19"/>
        <v>0</v>
      </c>
      <c r="GJ20" s="142">
        <f t="shared" si="19"/>
        <v>0</v>
      </c>
      <c r="GK20" s="142">
        <f t="shared" si="19"/>
        <v>0</v>
      </c>
      <c r="GL20" s="142">
        <f t="shared" si="19"/>
        <v>0</v>
      </c>
      <c r="GM20" s="142">
        <f t="shared" si="89"/>
        <v>0</v>
      </c>
      <c r="GN20" s="142">
        <f t="shared" si="20"/>
        <v>0</v>
      </c>
      <c r="GO20" s="142">
        <f t="shared" si="20"/>
        <v>0</v>
      </c>
      <c r="GP20" s="142">
        <f t="shared" si="20"/>
        <v>0</v>
      </c>
      <c r="GQ20" s="142">
        <f t="shared" si="20"/>
        <v>0</v>
      </c>
      <c r="GR20" s="207">
        <f t="shared" si="90"/>
        <v>0</v>
      </c>
      <c r="GS20" s="147">
        <f t="shared" si="91"/>
        <v>0</v>
      </c>
      <c r="GT20" s="147">
        <f t="shared" si="21"/>
        <v>0</v>
      </c>
      <c r="GU20" s="147">
        <f t="shared" si="21"/>
        <v>0</v>
      </c>
      <c r="GV20" s="147">
        <f t="shared" si="21"/>
        <v>0</v>
      </c>
      <c r="GW20" s="147">
        <f t="shared" si="21"/>
        <v>0</v>
      </c>
      <c r="GX20" s="147">
        <f t="shared" si="92"/>
        <v>0</v>
      </c>
      <c r="GY20" s="147">
        <f t="shared" si="22"/>
        <v>0</v>
      </c>
      <c r="GZ20" s="147">
        <f t="shared" si="22"/>
        <v>0</v>
      </c>
      <c r="HA20" s="147">
        <f t="shared" si="22"/>
        <v>0</v>
      </c>
      <c r="HB20" s="147">
        <f t="shared" si="22"/>
        <v>0</v>
      </c>
      <c r="HC20" s="147">
        <f t="shared" si="93"/>
        <v>0</v>
      </c>
      <c r="HD20" s="147">
        <f t="shared" si="23"/>
        <v>0</v>
      </c>
      <c r="HE20" s="147">
        <f t="shared" si="23"/>
        <v>0</v>
      </c>
      <c r="HF20" s="147">
        <f t="shared" si="23"/>
        <v>0</v>
      </c>
      <c r="HG20" s="147">
        <f t="shared" si="23"/>
        <v>0</v>
      </c>
      <c r="HH20" s="147">
        <f t="shared" si="94"/>
        <v>0</v>
      </c>
      <c r="HI20" s="147">
        <f t="shared" si="24"/>
        <v>0</v>
      </c>
      <c r="HJ20" s="147">
        <f t="shared" si="24"/>
        <v>0</v>
      </c>
      <c r="HK20" s="147">
        <f t="shared" si="24"/>
        <v>0</v>
      </c>
      <c r="HL20" s="147">
        <f t="shared" si="24"/>
        <v>0</v>
      </c>
      <c r="HM20" s="142">
        <f t="shared" si="95"/>
        <v>0</v>
      </c>
      <c r="HN20" s="142">
        <f t="shared" si="25"/>
        <v>0</v>
      </c>
      <c r="HO20" s="142">
        <f t="shared" si="25"/>
        <v>0</v>
      </c>
      <c r="HP20" s="142">
        <f t="shared" si="25"/>
        <v>0</v>
      </c>
      <c r="HQ20" s="142">
        <f t="shared" si="25"/>
        <v>0</v>
      </c>
      <c r="HR20" s="142">
        <f t="shared" si="96"/>
        <v>0</v>
      </c>
      <c r="HS20" s="142">
        <f t="shared" si="26"/>
        <v>0</v>
      </c>
      <c r="HT20" s="142">
        <f t="shared" si="26"/>
        <v>0</v>
      </c>
      <c r="HU20" s="142">
        <f t="shared" si="26"/>
        <v>0</v>
      </c>
      <c r="HV20" s="142">
        <f t="shared" si="26"/>
        <v>0</v>
      </c>
      <c r="HW20" s="147">
        <f t="shared" si="97"/>
        <v>0</v>
      </c>
      <c r="HX20" s="147">
        <f t="shared" si="27"/>
        <v>0</v>
      </c>
      <c r="HY20" s="147">
        <f t="shared" si="27"/>
        <v>0</v>
      </c>
      <c r="HZ20" s="147">
        <f t="shared" si="27"/>
        <v>0</v>
      </c>
      <c r="IA20" s="147">
        <f t="shared" si="27"/>
        <v>0</v>
      </c>
      <c r="IB20" s="147">
        <f t="shared" si="98"/>
        <v>0</v>
      </c>
      <c r="IC20" s="147">
        <f t="shared" si="28"/>
        <v>0</v>
      </c>
      <c r="ID20" s="147">
        <f t="shared" si="28"/>
        <v>0</v>
      </c>
      <c r="IE20" s="147">
        <f t="shared" si="28"/>
        <v>0</v>
      </c>
      <c r="IF20" s="147">
        <f t="shared" si="28"/>
        <v>0</v>
      </c>
      <c r="IG20" s="142">
        <f t="shared" si="99"/>
        <v>0</v>
      </c>
      <c r="IH20" s="142">
        <f t="shared" si="29"/>
        <v>0</v>
      </c>
      <c r="II20" s="142">
        <f t="shared" si="29"/>
        <v>0</v>
      </c>
      <c r="IJ20" s="142">
        <f t="shared" si="29"/>
        <v>0</v>
      </c>
      <c r="IK20" s="142">
        <f t="shared" si="29"/>
        <v>0</v>
      </c>
      <c r="IL20" s="142">
        <f t="shared" si="100"/>
        <v>0</v>
      </c>
      <c r="IM20" s="142">
        <f t="shared" si="30"/>
        <v>0</v>
      </c>
      <c r="IN20" s="142">
        <f t="shared" si="30"/>
        <v>0</v>
      </c>
      <c r="IO20" s="142">
        <f t="shared" si="30"/>
        <v>0</v>
      </c>
      <c r="IP20" s="142">
        <f t="shared" si="30"/>
        <v>0</v>
      </c>
      <c r="IQ20" s="147">
        <f t="shared" si="101"/>
        <v>0</v>
      </c>
      <c r="IR20" s="147">
        <f t="shared" si="31"/>
        <v>0</v>
      </c>
      <c r="IS20" s="147">
        <f t="shared" si="31"/>
        <v>0</v>
      </c>
      <c r="IT20" s="147">
        <f t="shared" si="31"/>
        <v>0</v>
      </c>
      <c r="IU20" s="147">
        <f t="shared" si="31"/>
        <v>0</v>
      </c>
      <c r="IV20" s="147">
        <f t="shared" si="102"/>
        <v>0</v>
      </c>
      <c r="IW20" s="147">
        <f t="shared" si="32"/>
        <v>0</v>
      </c>
      <c r="IX20" s="147">
        <f t="shared" si="32"/>
        <v>0</v>
      </c>
      <c r="IY20" s="147">
        <f t="shared" si="32"/>
        <v>0</v>
      </c>
      <c r="IZ20" s="147">
        <f t="shared" si="32"/>
        <v>0</v>
      </c>
      <c r="JA20" s="142">
        <f t="shared" si="103"/>
        <v>0</v>
      </c>
      <c r="JB20" s="142">
        <f t="shared" si="33"/>
        <v>0</v>
      </c>
      <c r="JC20" s="142">
        <f t="shared" si="33"/>
        <v>0</v>
      </c>
      <c r="JD20" s="142">
        <f t="shared" si="33"/>
        <v>0</v>
      </c>
      <c r="JE20" s="142">
        <f t="shared" si="33"/>
        <v>0</v>
      </c>
      <c r="JF20" s="142">
        <f t="shared" si="104"/>
        <v>0</v>
      </c>
      <c r="JG20" s="142">
        <f t="shared" si="34"/>
        <v>0</v>
      </c>
      <c r="JH20" s="142">
        <f t="shared" si="34"/>
        <v>0</v>
      </c>
      <c r="JI20" s="142">
        <f t="shared" si="34"/>
        <v>0</v>
      </c>
      <c r="JJ20" s="142">
        <f t="shared" si="34"/>
        <v>0</v>
      </c>
      <c r="JK20" s="147">
        <f t="shared" si="105"/>
        <v>0</v>
      </c>
      <c r="JL20" s="147">
        <f t="shared" si="35"/>
        <v>0</v>
      </c>
      <c r="JM20" s="147">
        <f t="shared" si="35"/>
        <v>0</v>
      </c>
      <c r="JN20" s="147">
        <f t="shared" si="35"/>
        <v>0</v>
      </c>
      <c r="JO20" s="147">
        <f t="shared" si="35"/>
        <v>0</v>
      </c>
      <c r="JP20" s="147">
        <f t="shared" si="106"/>
        <v>0</v>
      </c>
      <c r="JQ20" s="147">
        <f t="shared" si="36"/>
        <v>0</v>
      </c>
      <c r="JR20" s="147">
        <f t="shared" si="36"/>
        <v>0</v>
      </c>
      <c r="JS20" s="147">
        <f t="shared" si="36"/>
        <v>0</v>
      </c>
      <c r="JT20" s="147">
        <f t="shared" si="36"/>
        <v>0</v>
      </c>
      <c r="JU20" s="142">
        <f t="shared" si="107"/>
        <v>0</v>
      </c>
      <c r="JV20" s="142">
        <f t="shared" si="37"/>
        <v>0</v>
      </c>
      <c r="JW20" s="142">
        <f t="shared" si="37"/>
        <v>0</v>
      </c>
      <c r="JX20" s="142">
        <f t="shared" si="37"/>
        <v>0</v>
      </c>
      <c r="JY20" s="142">
        <f t="shared" si="37"/>
        <v>0</v>
      </c>
      <c r="JZ20" s="142">
        <f t="shared" si="108"/>
        <v>0</v>
      </c>
      <c r="KA20" s="142">
        <f t="shared" si="38"/>
        <v>0</v>
      </c>
      <c r="KB20" s="142">
        <f t="shared" si="38"/>
        <v>0</v>
      </c>
      <c r="KC20" s="142">
        <f t="shared" si="38"/>
        <v>0</v>
      </c>
      <c r="KD20" s="142">
        <f t="shared" si="38"/>
        <v>0</v>
      </c>
      <c r="KE20" s="147">
        <f t="shared" si="109"/>
        <v>0</v>
      </c>
      <c r="KF20" s="147">
        <f t="shared" si="39"/>
        <v>0</v>
      </c>
      <c r="KG20" s="147">
        <f t="shared" si="39"/>
        <v>0</v>
      </c>
      <c r="KH20" s="147">
        <f t="shared" si="39"/>
        <v>0</v>
      </c>
      <c r="KI20" s="147">
        <f t="shared" si="39"/>
        <v>0</v>
      </c>
      <c r="KJ20" s="147">
        <f t="shared" si="110"/>
        <v>0</v>
      </c>
      <c r="KK20" s="147">
        <f t="shared" si="40"/>
        <v>0</v>
      </c>
      <c r="KL20" s="147">
        <f t="shared" si="40"/>
        <v>0</v>
      </c>
      <c r="KM20" s="147">
        <f t="shared" si="40"/>
        <v>0</v>
      </c>
      <c r="KN20" s="147">
        <f t="shared" si="40"/>
        <v>0</v>
      </c>
      <c r="KO20" s="142">
        <f t="shared" si="111"/>
        <v>0</v>
      </c>
      <c r="KP20" s="142">
        <f t="shared" si="41"/>
        <v>0</v>
      </c>
      <c r="KQ20" s="142">
        <f t="shared" si="41"/>
        <v>0</v>
      </c>
      <c r="KR20" s="142">
        <f t="shared" si="41"/>
        <v>0</v>
      </c>
      <c r="KS20" s="142">
        <f t="shared" si="41"/>
        <v>0</v>
      </c>
      <c r="KT20" s="142">
        <f t="shared" si="112"/>
        <v>0</v>
      </c>
      <c r="KU20" s="142">
        <f t="shared" si="42"/>
        <v>0</v>
      </c>
      <c r="KV20" s="142">
        <f t="shared" si="42"/>
        <v>0</v>
      </c>
      <c r="KW20" s="142">
        <f t="shared" si="42"/>
        <v>0</v>
      </c>
      <c r="KX20" s="142">
        <f t="shared" si="42"/>
        <v>0</v>
      </c>
      <c r="KY20" s="147">
        <f t="shared" si="113"/>
        <v>0</v>
      </c>
      <c r="KZ20" s="147">
        <f t="shared" si="43"/>
        <v>0</v>
      </c>
      <c r="LA20" s="147">
        <f t="shared" si="43"/>
        <v>0</v>
      </c>
      <c r="LB20" s="147">
        <f t="shared" si="43"/>
        <v>0</v>
      </c>
      <c r="LC20" s="147">
        <f t="shared" si="43"/>
        <v>0</v>
      </c>
      <c r="LD20" s="147">
        <f t="shared" si="114"/>
        <v>0</v>
      </c>
      <c r="LE20" s="147">
        <f t="shared" si="44"/>
        <v>0</v>
      </c>
      <c r="LF20" s="147">
        <f t="shared" si="44"/>
        <v>0</v>
      </c>
      <c r="LG20" s="147">
        <f t="shared" si="44"/>
        <v>0</v>
      </c>
      <c r="LH20" s="147">
        <f t="shared" si="44"/>
        <v>0</v>
      </c>
      <c r="LI20" s="147">
        <f t="shared" si="115"/>
        <v>0</v>
      </c>
      <c r="LJ20" s="147">
        <f t="shared" si="45"/>
        <v>0</v>
      </c>
      <c r="LK20" s="147">
        <f t="shared" si="45"/>
        <v>0</v>
      </c>
      <c r="LL20" s="147">
        <f t="shared" si="45"/>
        <v>0</v>
      </c>
      <c r="LM20" s="147">
        <f t="shared" si="116"/>
        <v>0</v>
      </c>
      <c r="LN20" s="147">
        <f t="shared" si="117"/>
        <v>0</v>
      </c>
      <c r="LO20" s="144">
        <f t="shared" si="118"/>
        <v>0</v>
      </c>
      <c r="LP20" s="144">
        <f t="shared" si="118"/>
        <v>0</v>
      </c>
      <c r="LQ20" s="144">
        <f t="shared" si="118"/>
        <v>0</v>
      </c>
      <c r="LR20" s="144">
        <f t="shared" si="118"/>
        <v>0</v>
      </c>
      <c r="LS20" s="144">
        <f t="shared" si="118"/>
        <v>0</v>
      </c>
      <c r="LT20" s="144">
        <f t="shared" si="119"/>
        <v>26818525</v>
      </c>
      <c r="LU20" s="144">
        <f t="shared" si="120"/>
        <v>2205502</v>
      </c>
      <c r="LV20" s="144">
        <f t="shared" si="120"/>
        <v>24613023</v>
      </c>
      <c r="LW20" s="144">
        <f t="shared" si="120"/>
        <v>18723469</v>
      </c>
      <c r="LX20" s="144">
        <f t="shared" si="120"/>
        <v>5889554</v>
      </c>
      <c r="LY20" s="132">
        <f t="shared" si="121"/>
        <v>26818.5</v>
      </c>
      <c r="LZ20" s="144">
        <f t="shared" si="46"/>
        <v>26818525</v>
      </c>
      <c r="MA20" s="145">
        <f t="shared" si="46"/>
        <v>2205502</v>
      </c>
      <c r="MB20" s="145">
        <f t="shared" si="46"/>
        <v>24613023</v>
      </c>
      <c r="MC20" s="145">
        <f t="shared" si="46"/>
        <v>18723469</v>
      </c>
      <c r="MD20" s="145">
        <f t="shared" si="46"/>
        <v>5889554</v>
      </c>
      <c r="ME20" s="132">
        <f t="shared" si="122"/>
        <v>26818.5</v>
      </c>
      <c r="MF20" s="208">
        <v>78.5</v>
      </c>
      <c r="MG20" s="209">
        <v>3337227.8</v>
      </c>
      <c r="MH20" s="209">
        <f t="shared" si="123"/>
        <v>3337.2</v>
      </c>
      <c r="MI20" s="209">
        <v>1783.4</v>
      </c>
      <c r="MJ20" s="209">
        <f t="shared" si="124"/>
        <v>1553.8</v>
      </c>
      <c r="MK20" s="210">
        <f t="shared" si="125"/>
        <v>1553.8</v>
      </c>
      <c r="ML20" s="210">
        <f t="shared" si="126"/>
        <v>26820078.800000001</v>
      </c>
      <c r="MM20" s="210">
        <f t="shared" si="127"/>
        <v>26820.1</v>
      </c>
      <c r="MN20" s="211">
        <f t="shared" si="128"/>
        <v>18725023</v>
      </c>
      <c r="MO20" s="209">
        <v>469200</v>
      </c>
      <c r="MP20">
        <v>50.3</v>
      </c>
      <c r="MQ20" s="210">
        <f t="shared" si="129"/>
        <v>23049.3</v>
      </c>
      <c r="MR20" s="209">
        <v>27393.8</v>
      </c>
      <c r="MS20" s="212">
        <f t="shared" si="130"/>
        <v>-4344.5</v>
      </c>
      <c r="MU20" s="213">
        <f t="shared" si="131"/>
        <v>129.47999999999999</v>
      </c>
    </row>
    <row r="21" spans="1:359">
      <c r="A21" s="128" t="s">
        <v>185</v>
      </c>
      <c r="B21" s="129"/>
      <c r="C21" s="129"/>
      <c r="D21" s="129"/>
      <c r="E21" s="129"/>
      <c r="F21" s="130">
        <f t="shared" si="47"/>
        <v>0</v>
      </c>
      <c r="G21" s="131"/>
      <c r="H21" s="131"/>
      <c r="I21" s="131"/>
      <c r="J21" s="131"/>
      <c r="K21" s="130">
        <f t="shared" si="48"/>
        <v>0</v>
      </c>
      <c r="L21" s="132">
        <f t="shared" si="49"/>
        <v>0</v>
      </c>
      <c r="M21" s="205"/>
      <c r="N21" s="205"/>
      <c r="O21" s="132"/>
      <c r="P21" s="177"/>
      <c r="Q21" s="177"/>
      <c r="R21" s="132">
        <f t="shared" si="50"/>
        <v>0</v>
      </c>
      <c r="S21" s="178">
        <f t="shared" si="51"/>
        <v>0</v>
      </c>
      <c r="T21" s="178">
        <f t="shared" si="52"/>
        <v>0</v>
      </c>
      <c r="U21" s="178">
        <f t="shared" si="53"/>
        <v>0</v>
      </c>
      <c r="V21" s="133">
        <v>0</v>
      </c>
      <c r="W21" s="129"/>
      <c r="X21" s="148">
        <v>0</v>
      </c>
      <c r="Y21" s="129"/>
      <c r="Z21" s="133">
        <v>0</v>
      </c>
      <c r="AA21" s="130">
        <f t="shared" si="1"/>
        <v>0</v>
      </c>
      <c r="AB21" s="133">
        <v>0</v>
      </c>
      <c r="AC21" s="129"/>
      <c r="AD21" s="148">
        <v>146</v>
      </c>
      <c r="AE21" s="129">
        <v>183</v>
      </c>
      <c r="AF21" s="133">
        <v>1</v>
      </c>
      <c r="AG21" s="130">
        <f t="shared" si="2"/>
        <v>330</v>
      </c>
      <c r="AH21" s="133">
        <v>0</v>
      </c>
      <c r="AI21" s="129"/>
      <c r="AJ21" s="129"/>
      <c r="AK21" s="129">
        <v>46</v>
      </c>
      <c r="AL21" s="133">
        <v>0</v>
      </c>
      <c r="AM21" s="130">
        <f t="shared" si="54"/>
        <v>46</v>
      </c>
      <c r="AN21" s="127">
        <f t="shared" si="55"/>
        <v>376</v>
      </c>
      <c r="AO21" s="206">
        <v>15</v>
      </c>
      <c r="AP21" s="206">
        <v>0</v>
      </c>
      <c r="AQ21" s="206">
        <v>0</v>
      </c>
      <c r="AR21" s="206">
        <v>0</v>
      </c>
      <c r="AS21" s="206">
        <v>55</v>
      </c>
      <c r="AT21" s="206">
        <v>20</v>
      </c>
      <c r="AU21" s="206">
        <f t="shared" si="56"/>
        <v>90</v>
      </c>
      <c r="AV21" s="135"/>
      <c r="AW21" s="136">
        <v>0</v>
      </c>
      <c r="AX21" s="137"/>
      <c r="AY21" s="138">
        <v>0</v>
      </c>
      <c r="AZ21" s="138"/>
      <c r="BA21" s="135"/>
      <c r="BB21" s="139"/>
      <c r="BC21" s="138"/>
      <c r="BD21" s="136"/>
      <c r="BE21" s="136"/>
      <c r="BF21" s="129"/>
      <c r="BG21" s="129"/>
      <c r="BH21" s="138"/>
      <c r="BI21" s="138"/>
      <c r="BJ21" s="136"/>
      <c r="BK21" s="138"/>
      <c r="BL21" s="138"/>
      <c r="BM21" s="136"/>
      <c r="BN21" s="138"/>
      <c r="BO21" s="129"/>
      <c r="BP21" s="129"/>
      <c r="BQ21" s="138"/>
      <c r="BR21" s="138"/>
      <c r="BS21" s="141"/>
      <c r="BT21" s="141">
        <f t="shared" si="57"/>
        <v>0</v>
      </c>
      <c r="BU21" s="141">
        <f t="shared" si="3"/>
        <v>0</v>
      </c>
      <c r="BV21" s="141">
        <f t="shared" si="3"/>
        <v>0</v>
      </c>
      <c r="BW21" s="141">
        <f t="shared" si="58"/>
        <v>0</v>
      </c>
      <c r="BX21" s="141">
        <f>AN21+BW21</f>
        <v>376</v>
      </c>
      <c r="BY21" s="142">
        <f t="shared" si="60"/>
        <v>0</v>
      </c>
      <c r="BZ21" s="143">
        <f t="shared" si="4"/>
        <v>0</v>
      </c>
      <c r="CA21" s="143">
        <f t="shared" si="4"/>
        <v>0</v>
      </c>
      <c r="CB21" s="143">
        <f t="shared" si="4"/>
        <v>0</v>
      </c>
      <c r="CC21" s="143">
        <f t="shared" si="4"/>
        <v>0</v>
      </c>
      <c r="CD21" s="142">
        <f t="shared" si="61"/>
        <v>0</v>
      </c>
      <c r="CE21" s="143">
        <f t="shared" si="5"/>
        <v>0</v>
      </c>
      <c r="CF21" s="143">
        <f t="shared" si="5"/>
        <v>0</v>
      </c>
      <c r="CG21" s="143">
        <f t="shared" si="5"/>
        <v>0</v>
      </c>
      <c r="CH21" s="143">
        <f t="shared" si="5"/>
        <v>0</v>
      </c>
      <c r="CI21" s="142">
        <f t="shared" si="62"/>
        <v>0</v>
      </c>
      <c r="CJ21" s="143">
        <f t="shared" si="6"/>
        <v>0</v>
      </c>
      <c r="CK21" s="143">
        <f t="shared" si="6"/>
        <v>0</v>
      </c>
      <c r="CL21" s="143">
        <f t="shared" si="6"/>
        <v>0</v>
      </c>
      <c r="CM21" s="143">
        <f t="shared" si="6"/>
        <v>0</v>
      </c>
      <c r="CN21" s="143"/>
      <c r="CO21" s="143"/>
      <c r="CP21" s="143"/>
      <c r="CQ21" s="143"/>
      <c r="CR21" s="143"/>
      <c r="CS21" s="142">
        <f t="shared" si="63"/>
        <v>0</v>
      </c>
      <c r="CT21" s="143">
        <f t="shared" si="7"/>
        <v>0</v>
      </c>
      <c r="CU21" s="143">
        <f t="shared" si="7"/>
        <v>0</v>
      </c>
      <c r="CV21" s="143">
        <f t="shared" si="7"/>
        <v>0</v>
      </c>
      <c r="CW21" s="143">
        <f t="shared" si="7"/>
        <v>0</v>
      </c>
      <c r="CX21" s="144">
        <f t="shared" si="64"/>
        <v>0</v>
      </c>
      <c r="CY21" s="142">
        <f t="shared" si="65"/>
        <v>0</v>
      </c>
      <c r="CZ21" s="143">
        <f t="shared" si="65"/>
        <v>0</v>
      </c>
      <c r="DA21" s="143">
        <f t="shared" si="65"/>
        <v>0</v>
      </c>
      <c r="DB21" s="143">
        <f t="shared" si="65"/>
        <v>0</v>
      </c>
      <c r="DC21" s="143">
        <f t="shared" si="65"/>
        <v>0</v>
      </c>
      <c r="DD21" s="142">
        <f t="shared" si="66"/>
        <v>0</v>
      </c>
      <c r="DE21" s="143">
        <f t="shared" si="8"/>
        <v>0</v>
      </c>
      <c r="DF21" s="143">
        <f t="shared" si="8"/>
        <v>0</v>
      </c>
      <c r="DG21" s="143">
        <f t="shared" si="8"/>
        <v>0</v>
      </c>
      <c r="DH21" s="143">
        <f t="shared" si="8"/>
        <v>0</v>
      </c>
      <c r="DI21" s="142">
        <f t="shared" si="67"/>
        <v>14454000</v>
      </c>
      <c r="DJ21" s="143">
        <f t="shared" si="67"/>
        <v>428364</v>
      </c>
      <c r="DK21" s="143">
        <f t="shared" si="67"/>
        <v>14025636</v>
      </c>
      <c r="DL21" s="143">
        <f t="shared" si="67"/>
        <v>10680192</v>
      </c>
      <c r="DM21" s="143">
        <f t="shared" si="67"/>
        <v>3345444</v>
      </c>
      <c r="DN21" s="142">
        <f t="shared" si="68"/>
        <v>4070652</v>
      </c>
      <c r="DO21" s="143">
        <f t="shared" si="9"/>
        <v>448167</v>
      </c>
      <c r="DP21" s="143">
        <f t="shared" si="9"/>
        <v>3622485</v>
      </c>
      <c r="DQ21" s="143">
        <f t="shared" si="9"/>
        <v>2589450</v>
      </c>
      <c r="DR21" s="143">
        <f t="shared" si="9"/>
        <v>1033035</v>
      </c>
      <c r="DS21" s="142">
        <f t="shared" si="69"/>
        <v>228176</v>
      </c>
      <c r="DT21" s="143">
        <f t="shared" si="10"/>
        <v>752</v>
      </c>
      <c r="DU21" s="143">
        <f t="shared" si="10"/>
        <v>227424</v>
      </c>
      <c r="DV21" s="143">
        <f t="shared" si="10"/>
        <v>227424</v>
      </c>
      <c r="DW21" s="143">
        <f t="shared" si="10"/>
        <v>0</v>
      </c>
      <c r="DX21" s="144">
        <f t="shared" si="70"/>
        <v>18752828</v>
      </c>
      <c r="DY21" s="142">
        <f t="shared" si="71"/>
        <v>0</v>
      </c>
      <c r="DZ21" s="143">
        <f t="shared" si="71"/>
        <v>0</v>
      </c>
      <c r="EA21" s="143">
        <f t="shared" si="71"/>
        <v>0</v>
      </c>
      <c r="EB21" s="143">
        <f t="shared" si="71"/>
        <v>0</v>
      </c>
      <c r="EC21" s="143">
        <f t="shared" si="71"/>
        <v>0</v>
      </c>
      <c r="ED21" s="142">
        <f t="shared" si="72"/>
        <v>0</v>
      </c>
      <c r="EE21" s="143">
        <f t="shared" si="11"/>
        <v>0</v>
      </c>
      <c r="EF21" s="143">
        <f t="shared" si="11"/>
        <v>0</v>
      </c>
      <c r="EG21" s="143">
        <f t="shared" si="11"/>
        <v>0</v>
      </c>
      <c r="EH21" s="143">
        <f t="shared" si="11"/>
        <v>0</v>
      </c>
      <c r="EI21" s="143"/>
      <c r="EJ21" s="143"/>
      <c r="EK21" s="143"/>
      <c r="EL21" s="143"/>
      <c r="EM21" s="143"/>
      <c r="EN21" s="142">
        <f t="shared" si="73"/>
        <v>1039922</v>
      </c>
      <c r="EO21" s="143">
        <f t="shared" si="12"/>
        <v>127374</v>
      </c>
      <c r="EP21" s="143">
        <f t="shared" si="12"/>
        <v>912548</v>
      </c>
      <c r="EQ21" s="143">
        <f t="shared" si="12"/>
        <v>652326</v>
      </c>
      <c r="ER21" s="143">
        <f t="shared" si="12"/>
        <v>260222</v>
      </c>
      <c r="ES21" s="142">
        <f t="shared" si="74"/>
        <v>0</v>
      </c>
      <c r="ET21" s="143">
        <f t="shared" si="13"/>
        <v>0</v>
      </c>
      <c r="EU21" s="143">
        <f t="shared" si="13"/>
        <v>0</v>
      </c>
      <c r="EV21" s="143">
        <f t="shared" si="13"/>
        <v>0</v>
      </c>
      <c r="EW21" s="143">
        <f t="shared" si="13"/>
        <v>0</v>
      </c>
      <c r="EX21" s="144">
        <f t="shared" si="75"/>
        <v>1039922</v>
      </c>
      <c r="EY21" s="144">
        <f t="shared" si="76"/>
        <v>19792750</v>
      </c>
      <c r="EZ21" s="145">
        <f t="shared" si="77"/>
        <v>1004657</v>
      </c>
      <c r="FA21" s="145">
        <f t="shared" si="14"/>
        <v>18788093</v>
      </c>
      <c r="FB21" s="145">
        <f t="shared" si="14"/>
        <v>14149392</v>
      </c>
      <c r="FC21" s="145">
        <f t="shared" si="14"/>
        <v>4638701</v>
      </c>
      <c r="FD21" s="146">
        <f t="shared" si="78"/>
        <v>0</v>
      </c>
      <c r="FE21" s="146">
        <f t="shared" si="79"/>
        <v>0</v>
      </c>
      <c r="FF21" s="146">
        <f t="shared" si="80"/>
        <v>14454000</v>
      </c>
      <c r="FG21" s="146">
        <f t="shared" si="81"/>
        <v>5110574</v>
      </c>
      <c r="FH21" s="146">
        <f t="shared" si="82"/>
        <v>228176</v>
      </c>
      <c r="FI21" s="142">
        <f t="shared" si="83"/>
        <v>22785</v>
      </c>
      <c r="FJ21" s="143">
        <f t="shared" si="83"/>
        <v>450</v>
      </c>
      <c r="FK21" s="143">
        <f t="shared" si="83"/>
        <v>22335</v>
      </c>
      <c r="FL21" s="143">
        <f t="shared" si="83"/>
        <v>22335</v>
      </c>
      <c r="FM21" s="143">
        <f t="shared" si="83"/>
        <v>0</v>
      </c>
      <c r="FN21" s="142">
        <f t="shared" si="84"/>
        <v>0</v>
      </c>
      <c r="FO21" s="142">
        <f t="shared" si="84"/>
        <v>0</v>
      </c>
      <c r="FP21" s="142">
        <f t="shared" si="84"/>
        <v>0</v>
      </c>
      <c r="FQ21" s="142">
        <f t="shared" si="15"/>
        <v>0</v>
      </c>
      <c r="FR21" s="142">
        <f t="shared" si="15"/>
        <v>0</v>
      </c>
      <c r="FS21" s="147">
        <f t="shared" si="85"/>
        <v>0</v>
      </c>
      <c r="FT21" s="147">
        <f t="shared" si="16"/>
        <v>0</v>
      </c>
      <c r="FU21" s="147">
        <f t="shared" si="16"/>
        <v>0</v>
      </c>
      <c r="FV21" s="147">
        <f t="shared" si="16"/>
        <v>0</v>
      </c>
      <c r="FW21" s="147">
        <f t="shared" si="16"/>
        <v>0</v>
      </c>
      <c r="FX21" s="147">
        <f t="shared" si="86"/>
        <v>0</v>
      </c>
      <c r="FY21" s="147">
        <f t="shared" si="17"/>
        <v>0</v>
      </c>
      <c r="FZ21" s="147">
        <f t="shared" si="17"/>
        <v>0</v>
      </c>
      <c r="GA21" s="147">
        <f t="shared" si="17"/>
        <v>0</v>
      </c>
      <c r="GB21" s="147">
        <f t="shared" si="17"/>
        <v>0</v>
      </c>
      <c r="GC21" s="142">
        <f t="shared" si="87"/>
        <v>83545</v>
      </c>
      <c r="GD21" s="142">
        <f t="shared" si="18"/>
        <v>1650</v>
      </c>
      <c r="GE21" s="142">
        <f t="shared" si="18"/>
        <v>81895</v>
      </c>
      <c r="GF21" s="142">
        <f t="shared" si="18"/>
        <v>81895</v>
      </c>
      <c r="GG21" s="142">
        <f t="shared" si="18"/>
        <v>0</v>
      </c>
      <c r="GH21" s="142">
        <f t="shared" si="88"/>
        <v>26040</v>
      </c>
      <c r="GI21" s="142">
        <f t="shared" si="19"/>
        <v>520</v>
      </c>
      <c r="GJ21" s="142">
        <f t="shared" si="19"/>
        <v>25520</v>
      </c>
      <c r="GK21" s="142">
        <f t="shared" si="19"/>
        <v>25520</v>
      </c>
      <c r="GL21" s="142">
        <f t="shared" si="19"/>
        <v>0</v>
      </c>
      <c r="GM21" s="142">
        <f t="shared" si="89"/>
        <v>132370</v>
      </c>
      <c r="GN21" s="142">
        <f t="shared" si="20"/>
        <v>2620</v>
      </c>
      <c r="GO21" s="142">
        <f t="shared" si="20"/>
        <v>129750</v>
      </c>
      <c r="GP21" s="142">
        <f t="shared" si="20"/>
        <v>129750</v>
      </c>
      <c r="GQ21" s="142">
        <f t="shared" si="20"/>
        <v>0</v>
      </c>
      <c r="GR21" s="207">
        <f t="shared" si="90"/>
        <v>132.4</v>
      </c>
      <c r="GS21" s="147">
        <f t="shared" si="91"/>
        <v>0</v>
      </c>
      <c r="GT21" s="147">
        <f t="shared" si="21"/>
        <v>0</v>
      </c>
      <c r="GU21" s="147">
        <f t="shared" si="21"/>
        <v>0</v>
      </c>
      <c r="GV21" s="147">
        <f t="shared" si="21"/>
        <v>0</v>
      </c>
      <c r="GW21" s="147">
        <f t="shared" si="21"/>
        <v>0</v>
      </c>
      <c r="GX21" s="147">
        <f t="shared" si="92"/>
        <v>0</v>
      </c>
      <c r="GY21" s="147">
        <f t="shared" si="22"/>
        <v>0</v>
      </c>
      <c r="GZ21" s="147">
        <f t="shared" si="22"/>
        <v>0</v>
      </c>
      <c r="HA21" s="147">
        <f t="shared" si="22"/>
        <v>0</v>
      </c>
      <c r="HB21" s="147">
        <f t="shared" si="22"/>
        <v>0</v>
      </c>
      <c r="HC21" s="147">
        <f t="shared" si="93"/>
        <v>0</v>
      </c>
      <c r="HD21" s="147">
        <f t="shared" si="23"/>
        <v>0</v>
      </c>
      <c r="HE21" s="147">
        <f t="shared" si="23"/>
        <v>0</v>
      </c>
      <c r="HF21" s="147">
        <f t="shared" si="23"/>
        <v>0</v>
      </c>
      <c r="HG21" s="147">
        <f t="shared" si="23"/>
        <v>0</v>
      </c>
      <c r="HH21" s="147">
        <f t="shared" si="94"/>
        <v>0</v>
      </c>
      <c r="HI21" s="147">
        <f t="shared" si="24"/>
        <v>0</v>
      </c>
      <c r="HJ21" s="147">
        <f t="shared" si="24"/>
        <v>0</v>
      </c>
      <c r="HK21" s="147">
        <f t="shared" si="24"/>
        <v>0</v>
      </c>
      <c r="HL21" s="147">
        <f t="shared" si="24"/>
        <v>0</v>
      </c>
      <c r="HM21" s="142">
        <f t="shared" si="95"/>
        <v>0</v>
      </c>
      <c r="HN21" s="142">
        <f t="shared" si="25"/>
        <v>0</v>
      </c>
      <c r="HO21" s="142">
        <f t="shared" si="25"/>
        <v>0</v>
      </c>
      <c r="HP21" s="142">
        <f t="shared" si="25"/>
        <v>0</v>
      </c>
      <c r="HQ21" s="142">
        <f t="shared" si="25"/>
        <v>0</v>
      </c>
      <c r="HR21" s="142">
        <f t="shared" si="96"/>
        <v>0</v>
      </c>
      <c r="HS21" s="142">
        <f t="shared" si="26"/>
        <v>0</v>
      </c>
      <c r="HT21" s="142">
        <f t="shared" si="26"/>
        <v>0</v>
      </c>
      <c r="HU21" s="142">
        <f t="shared" si="26"/>
        <v>0</v>
      </c>
      <c r="HV21" s="142">
        <f t="shared" si="26"/>
        <v>0</v>
      </c>
      <c r="HW21" s="147">
        <f t="shared" si="97"/>
        <v>0</v>
      </c>
      <c r="HX21" s="147">
        <f t="shared" si="27"/>
        <v>0</v>
      </c>
      <c r="HY21" s="147">
        <f t="shared" si="27"/>
        <v>0</v>
      </c>
      <c r="HZ21" s="147">
        <f t="shared" si="27"/>
        <v>0</v>
      </c>
      <c r="IA21" s="147">
        <f t="shared" si="27"/>
        <v>0</v>
      </c>
      <c r="IB21" s="147">
        <f t="shared" si="98"/>
        <v>0</v>
      </c>
      <c r="IC21" s="147">
        <f t="shared" si="28"/>
        <v>0</v>
      </c>
      <c r="ID21" s="147">
        <f t="shared" si="28"/>
        <v>0</v>
      </c>
      <c r="IE21" s="147">
        <f t="shared" si="28"/>
        <v>0</v>
      </c>
      <c r="IF21" s="147">
        <f t="shared" si="28"/>
        <v>0</v>
      </c>
      <c r="IG21" s="142">
        <f t="shared" si="99"/>
        <v>0</v>
      </c>
      <c r="IH21" s="142">
        <f t="shared" si="29"/>
        <v>0</v>
      </c>
      <c r="II21" s="142">
        <f t="shared" si="29"/>
        <v>0</v>
      </c>
      <c r="IJ21" s="142">
        <f t="shared" si="29"/>
        <v>0</v>
      </c>
      <c r="IK21" s="142">
        <f t="shared" si="29"/>
        <v>0</v>
      </c>
      <c r="IL21" s="142">
        <f t="shared" si="100"/>
        <v>0</v>
      </c>
      <c r="IM21" s="142">
        <f t="shared" si="30"/>
        <v>0</v>
      </c>
      <c r="IN21" s="142">
        <f t="shared" si="30"/>
        <v>0</v>
      </c>
      <c r="IO21" s="142">
        <f t="shared" si="30"/>
        <v>0</v>
      </c>
      <c r="IP21" s="142">
        <f t="shared" si="30"/>
        <v>0</v>
      </c>
      <c r="IQ21" s="147">
        <f t="shared" si="101"/>
        <v>0</v>
      </c>
      <c r="IR21" s="147">
        <f t="shared" si="31"/>
        <v>0</v>
      </c>
      <c r="IS21" s="147">
        <f t="shared" si="31"/>
        <v>0</v>
      </c>
      <c r="IT21" s="147">
        <f t="shared" si="31"/>
        <v>0</v>
      </c>
      <c r="IU21" s="147">
        <f t="shared" si="31"/>
        <v>0</v>
      </c>
      <c r="IV21" s="147">
        <f t="shared" si="102"/>
        <v>0</v>
      </c>
      <c r="IW21" s="147">
        <f t="shared" si="32"/>
        <v>0</v>
      </c>
      <c r="IX21" s="147">
        <f t="shared" si="32"/>
        <v>0</v>
      </c>
      <c r="IY21" s="147">
        <f t="shared" si="32"/>
        <v>0</v>
      </c>
      <c r="IZ21" s="147">
        <f t="shared" si="32"/>
        <v>0</v>
      </c>
      <c r="JA21" s="142">
        <f t="shared" si="103"/>
        <v>0</v>
      </c>
      <c r="JB21" s="142">
        <f t="shared" si="33"/>
        <v>0</v>
      </c>
      <c r="JC21" s="142">
        <f t="shared" si="33"/>
        <v>0</v>
      </c>
      <c r="JD21" s="142">
        <f t="shared" si="33"/>
        <v>0</v>
      </c>
      <c r="JE21" s="142">
        <f t="shared" si="33"/>
        <v>0</v>
      </c>
      <c r="JF21" s="142">
        <f t="shared" si="104"/>
        <v>0</v>
      </c>
      <c r="JG21" s="142">
        <f t="shared" si="34"/>
        <v>0</v>
      </c>
      <c r="JH21" s="142">
        <f t="shared" si="34"/>
        <v>0</v>
      </c>
      <c r="JI21" s="142">
        <f t="shared" si="34"/>
        <v>0</v>
      </c>
      <c r="JJ21" s="142">
        <f t="shared" si="34"/>
        <v>0</v>
      </c>
      <c r="JK21" s="147">
        <f t="shared" si="105"/>
        <v>0</v>
      </c>
      <c r="JL21" s="147">
        <f t="shared" si="35"/>
        <v>0</v>
      </c>
      <c r="JM21" s="147">
        <f t="shared" si="35"/>
        <v>0</v>
      </c>
      <c r="JN21" s="147">
        <f t="shared" si="35"/>
        <v>0</v>
      </c>
      <c r="JO21" s="147">
        <f t="shared" si="35"/>
        <v>0</v>
      </c>
      <c r="JP21" s="147">
        <f t="shared" si="106"/>
        <v>0</v>
      </c>
      <c r="JQ21" s="147">
        <f t="shared" si="36"/>
        <v>0</v>
      </c>
      <c r="JR21" s="147">
        <f t="shared" si="36"/>
        <v>0</v>
      </c>
      <c r="JS21" s="147">
        <f t="shared" si="36"/>
        <v>0</v>
      </c>
      <c r="JT21" s="147">
        <f t="shared" si="36"/>
        <v>0</v>
      </c>
      <c r="JU21" s="142">
        <f t="shared" si="107"/>
        <v>0</v>
      </c>
      <c r="JV21" s="142">
        <f t="shared" si="37"/>
        <v>0</v>
      </c>
      <c r="JW21" s="142">
        <f t="shared" si="37"/>
        <v>0</v>
      </c>
      <c r="JX21" s="142">
        <f t="shared" si="37"/>
        <v>0</v>
      </c>
      <c r="JY21" s="142">
        <f t="shared" si="37"/>
        <v>0</v>
      </c>
      <c r="JZ21" s="142">
        <f t="shared" si="108"/>
        <v>0</v>
      </c>
      <c r="KA21" s="142">
        <f t="shared" si="38"/>
        <v>0</v>
      </c>
      <c r="KB21" s="142">
        <f t="shared" si="38"/>
        <v>0</v>
      </c>
      <c r="KC21" s="142">
        <f t="shared" si="38"/>
        <v>0</v>
      </c>
      <c r="KD21" s="142">
        <f t="shared" si="38"/>
        <v>0</v>
      </c>
      <c r="KE21" s="147">
        <f t="shared" si="109"/>
        <v>0</v>
      </c>
      <c r="KF21" s="147">
        <f t="shared" si="39"/>
        <v>0</v>
      </c>
      <c r="KG21" s="147">
        <f t="shared" si="39"/>
        <v>0</v>
      </c>
      <c r="KH21" s="147">
        <f t="shared" si="39"/>
        <v>0</v>
      </c>
      <c r="KI21" s="147">
        <f t="shared" si="39"/>
        <v>0</v>
      </c>
      <c r="KJ21" s="147">
        <f t="shared" si="110"/>
        <v>0</v>
      </c>
      <c r="KK21" s="147">
        <f t="shared" si="40"/>
        <v>0</v>
      </c>
      <c r="KL21" s="147">
        <f t="shared" si="40"/>
        <v>0</v>
      </c>
      <c r="KM21" s="147">
        <f t="shared" si="40"/>
        <v>0</v>
      </c>
      <c r="KN21" s="147">
        <f t="shared" si="40"/>
        <v>0</v>
      </c>
      <c r="KO21" s="142">
        <f t="shared" si="111"/>
        <v>0</v>
      </c>
      <c r="KP21" s="142">
        <f t="shared" si="41"/>
        <v>0</v>
      </c>
      <c r="KQ21" s="142">
        <f t="shared" si="41"/>
        <v>0</v>
      </c>
      <c r="KR21" s="142">
        <f t="shared" si="41"/>
        <v>0</v>
      </c>
      <c r="KS21" s="142">
        <f t="shared" si="41"/>
        <v>0</v>
      </c>
      <c r="KT21" s="142">
        <f t="shared" si="112"/>
        <v>0</v>
      </c>
      <c r="KU21" s="142">
        <f t="shared" si="42"/>
        <v>0</v>
      </c>
      <c r="KV21" s="142">
        <f t="shared" si="42"/>
        <v>0</v>
      </c>
      <c r="KW21" s="142">
        <f t="shared" si="42"/>
        <v>0</v>
      </c>
      <c r="KX21" s="142">
        <f t="shared" si="42"/>
        <v>0</v>
      </c>
      <c r="KY21" s="147">
        <f t="shared" si="113"/>
        <v>0</v>
      </c>
      <c r="KZ21" s="147">
        <f t="shared" si="43"/>
        <v>0</v>
      </c>
      <c r="LA21" s="147">
        <f t="shared" si="43"/>
        <v>0</v>
      </c>
      <c r="LB21" s="147">
        <f t="shared" si="43"/>
        <v>0</v>
      </c>
      <c r="LC21" s="147">
        <f t="shared" si="43"/>
        <v>0</v>
      </c>
      <c r="LD21" s="147">
        <f t="shared" si="114"/>
        <v>0</v>
      </c>
      <c r="LE21" s="147">
        <f t="shared" si="44"/>
        <v>0</v>
      </c>
      <c r="LF21" s="147">
        <f t="shared" si="44"/>
        <v>0</v>
      </c>
      <c r="LG21" s="147">
        <f t="shared" si="44"/>
        <v>0</v>
      </c>
      <c r="LH21" s="147">
        <f t="shared" si="44"/>
        <v>0</v>
      </c>
      <c r="LI21" s="147">
        <f t="shared" si="115"/>
        <v>0</v>
      </c>
      <c r="LJ21" s="147">
        <f t="shared" si="45"/>
        <v>0</v>
      </c>
      <c r="LK21" s="147">
        <f t="shared" si="45"/>
        <v>0</v>
      </c>
      <c r="LL21" s="147">
        <f t="shared" si="45"/>
        <v>0</v>
      </c>
      <c r="LM21" s="147">
        <f t="shared" si="116"/>
        <v>132370</v>
      </c>
      <c r="LN21" s="147">
        <f t="shared" si="117"/>
        <v>0</v>
      </c>
      <c r="LO21" s="144">
        <f t="shared" si="118"/>
        <v>132370</v>
      </c>
      <c r="LP21" s="144">
        <f t="shared" si="118"/>
        <v>2620</v>
      </c>
      <c r="LQ21" s="144">
        <f t="shared" si="118"/>
        <v>129750</v>
      </c>
      <c r="LR21" s="144">
        <f t="shared" si="118"/>
        <v>129750</v>
      </c>
      <c r="LS21" s="144">
        <f t="shared" si="118"/>
        <v>0</v>
      </c>
      <c r="LT21" s="144">
        <f t="shared" si="119"/>
        <v>19792750</v>
      </c>
      <c r="LU21" s="144">
        <f t="shared" si="120"/>
        <v>1004657</v>
      </c>
      <c r="LV21" s="144">
        <f t="shared" si="120"/>
        <v>18788093</v>
      </c>
      <c r="LW21" s="144">
        <f t="shared" si="120"/>
        <v>14149392</v>
      </c>
      <c r="LX21" s="144">
        <f t="shared" si="120"/>
        <v>4638701</v>
      </c>
      <c r="LY21" s="132">
        <f t="shared" si="121"/>
        <v>19792.8</v>
      </c>
      <c r="LZ21" s="144">
        <f t="shared" si="46"/>
        <v>19925120</v>
      </c>
      <c r="MA21" s="145">
        <f t="shared" si="46"/>
        <v>1007277</v>
      </c>
      <c r="MB21" s="145">
        <f t="shared" si="46"/>
        <v>18917843</v>
      </c>
      <c r="MC21" s="145">
        <f t="shared" si="46"/>
        <v>14279142</v>
      </c>
      <c r="MD21" s="145">
        <f t="shared" si="46"/>
        <v>4638701</v>
      </c>
      <c r="ME21" s="132">
        <f t="shared" si="122"/>
        <v>19925.099999999999</v>
      </c>
      <c r="MF21" s="208">
        <v>45.88</v>
      </c>
      <c r="MG21" s="209">
        <v>1950471.5</v>
      </c>
      <c r="MH21" s="209">
        <f t="shared" si="123"/>
        <v>1950.5</v>
      </c>
      <c r="MI21" s="209">
        <v>1042.3</v>
      </c>
      <c r="MJ21" s="209">
        <f t="shared" si="124"/>
        <v>908.2</v>
      </c>
      <c r="MK21" s="210">
        <f t="shared" si="125"/>
        <v>908.2</v>
      </c>
      <c r="ML21" s="210">
        <f t="shared" si="126"/>
        <v>19793658.199999999</v>
      </c>
      <c r="MM21" s="210">
        <f t="shared" si="127"/>
        <v>19793.7</v>
      </c>
      <c r="MN21" s="211">
        <f t="shared" si="128"/>
        <v>14280050</v>
      </c>
      <c r="MO21" s="209">
        <v>233800</v>
      </c>
      <c r="MP21">
        <v>30</v>
      </c>
      <c r="MQ21" s="210">
        <f t="shared" si="129"/>
        <v>29816.6</v>
      </c>
      <c r="MR21" s="209">
        <v>34356.699999999997</v>
      </c>
      <c r="MS21" s="212">
        <f t="shared" si="130"/>
        <v>-4540.1000000000004</v>
      </c>
      <c r="MU21" s="213">
        <f t="shared" si="131"/>
        <v>75.680000000000007</v>
      </c>
    </row>
    <row r="22" spans="1:359">
      <c r="A22" s="128" t="s">
        <v>186</v>
      </c>
      <c r="B22" s="129"/>
      <c r="C22" s="129"/>
      <c r="D22" s="129"/>
      <c r="E22" s="129"/>
      <c r="F22" s="130">
        <f t="shared" si="47"/>
        <v>0</v>
      </c>
      <c r="G22" s="131"/>
      <c r="H22" s="131"/>
      <c r="I22" s="131"/>
      <c r="J22" s="131"/>
      <c r="K22" s="130">
        <f t="shared" si="48"/>
        <v>0</v>
      </c>
      <c r="L22" s="132">
        <f t="shared" si="49"/>
        <v>0</v>
      </c>
      <c r="M22" s="205"/>
      <c r="N22" s="205"/>
      <c r="O22" s="132"/>
      <c r="P22" s="177"/>
      <c r="Q22" s="177"/>
      <c r="R22" s="132">
        <f t="shared" si="50"/>
        <v>0</v>
      </c>
      <c r="S22" s="178">
        <f t="shared" si="51"/>
        <v>0</v>
      </c>
      <c r="T22" s="178">
        <f t="shared" si="52"/>
        <v>0</v>
      </c>
      <c r="U22" s="178">
        <f t="shared" si="53"/>
        <v>0</v>
      </c>
      <c r="V22" s="133">
        <v>333</v>
      </c>
      <c r="W22" s="129"/>
      <c r="X22" s="148">
        <v>23</v>
      </c>
      <c r="Y22" s="129"/>
      <c r="Z22" s="133">
        <v>2</v>
      </c>
      <c r="AA22" s="130">
        <f t="shared" si="1"/>
        <v>358</v>
      </c>
      <c r="AB22" s="133">
        <v>318</v>
      </c>
      <c r="AC22" s="129"/>
      <c r="AD22" s="148">
        <v>23</v>
      </c>
      <c r="AE22" s="129"/>
      <c r="AF22" s="133">
        <v>6</v>
      </c>
      <c r="AG22" s="130">
        <f t="shared" si="2"/>
        <v>347</v>
      </c>
      <c r="AH22" s="133">
        <v>61</v>
      </c>
      <c r="AI22" s="129"/>
      <c r="AJ22" s="129"/>
      <c r="AK22" s="129"/>
      <c r="AL22" s="133">
        <v>2</v>
      </c>
      <c r="AM22" s="130">
        <f t="shared" si="54"/>
        <v>63</v>
      </c>
      <c r="AN22" s="127">
        <f t="shared" si="55"/>
        <v>768</v>
      </c>
      <c r="AO22" s="206"/>
      <c r="AP22" s="206"/>
      <c r="AQ22" s="206"/>
      <c r="AR22" s="206"/>
      <c r="AS22" s="206">
        <v>45</v>
      </c>
      <c r="AT22" s="206"/>
      <c r="AU22" s="206">
        <f t="shared" si="56"/>
        <v>45</v>
      </c>
      <c r="AV22" s="135"/>
      <c r="AW22" s="136">
        <v>0</v>
      </c>
      <c r="AX22" s="137"/>
      <c r="AY22" s="138">
        <v>0</v>
      </c>
      <c r="AZ22" s="138"/>
      <c r="BA22" s="135"/>
      <c r="BB22" s="139"/>
      <c r="BC22" s="138"/>
      <c r="BD22" s="136"/>
      <c r="BE22" s="136"/>
      <c r="BF22" s="129"/>
      <c r="BG22" s="129"/>
      <c r="BH22" s="138"/>
      <c r="BI22" s="138"/>
      <c r="BJ22" s="136"/>
      <c r="BK22" s="138"/>
      <c r="BL22" s="138"/>
      <c r="BM22" s="136"/>
      <c r="BN22" s="138"/>
      <c r="BO22" s="129"/>
      <c r="BP22" s="129"/>
      <c r="BQ22" s="138"/>
      <c r="BR22" s="138"/>
      <c r="BS22" s="141"/>
      <c r="BT22" s="141">
        <f t="shared" si="57"/>
        <v>0</v>
      </c>
      <c r="BU22" s="141">
        <f t="shared" si="3"/>
        <v>0</v>
      </c>
      <c r="BV22" s="141">
        <f t="shared" si="3"/>
        <v>0</v>
      </c>
      <c r="BW22" s="141">
        <f t="shared" si="58"/>
        <v>0</v>
      </c>
      <c r="BX22" s="141">
        <f t="shared" si="59"/>
        <v>768</v>
      </c>
      <c r="BY22" s="142">
        <f t="shared" si="60"/>
        <v>8467524</v>
      </c>
      <c r="BZ22" s="143">
        <f t="shared" si="4"/>
        <v>718281</v>
      </c>
      <c r="CA22" s="143">
        <f t="shared" si="4"/>
        <v>7749243</v>
      </c>
      <c r="CB22" s="143">
        <f t="shared" si="4"/>
        <v>6014646</v>
      </c>
      <c r="CC22" s="143">
        <f t="shared" si="4"/>
        <v>1734597</v>
      </c>
      <c r="CD22" s="142">
        <f t="shared" si="61"/>
        <v>0</v>
      </c>
      <c r="CE22" s="143">
        <f t="shared" si="5"/>
        <v>0</v>
      </c>
      <c r="CF22" s="143">
        <f t="shared" si="5"/>
        <v>0</v>
      </c>
      <c r="CG22" s="143">
        <f t="shared" si="5"/>
        <v>0</v>
      </c>
      <c r="CH22" s="143">
        <f t="shared" si="5"/>
        <v>0</v>
      </c>
      <c r="CI22" s="142">
        <f t="shared" si="62"/>
        <v>1640636</v>
      </c>
      <c r="CJ22" s="143">
        <f t="shared" si="6"/>
        <v>49611</v>
      </c>
      <c r="CK22" s="143">
        <f t="shared" si="6"/>
        <v>1591025</v>
      </c>
      <c r="CL22" s="143">
        <f t="shared" si="6"/>
        <v>1240367</v>
      </c>
      <c r="CM22" s="143">
        <f t="shared" si="6"/>
        <v>350658</v>
      </c>
      <c r="CN22" s="143"/>
      <c r="CO22" s="143"/>
      <c r="CP22" s="143"/>
      <c r="CQ22" s="143"/>
      <c r="CR22" s="143"/>
      <c r="CS22" s="142">
        <f t="shared" si="63"/>
        <v>395104</v>
      </c>
      <c r="CT22" s="143">
        <f t="shared" si="7"/>
        <v>902</v>
      </c>
      <c r="CU22" s="143">
        <f t="shared" si="7"/>
        <v>394202</v>
      </c>
      <c r="CV22" s="143">
        <f t="shared" si="7"/>
        <v>394202</v>
      </c>
      <c r="CW22" s="143">
        <f t="shared" si="7"/>
        <v>0</v>
      </c>
      <c r="CX22" s="144">
        <f t="shared" si="64"/>
        <v>10503264</v>
      </c>
      <c r="CY22" s="142">
        <f t="shared" si="65"/>
        <v>11272146</v>
      </c>
      <c r="CZ22" s="143">
        <f t="shared" si="65"/>
        <v>933012</v>
      </c>
      <c r="DA22" s="143">
        <f t="shared" si="65"/>
        <v>10339134</v>
      </c>
      <c r="DB22" s="143">
        <f t="shared" si="65"/>
        <v>7844742</v>
      </c>
      <c r="DC22" s="143">
        <f t="shared" si="65"/>
        <v>2494392</v>
      </c>
      <c r="DD22" s="142">
        <f t="shared" si="66"/>
        <v>0</v>
      </c>
      <c r="DE22" s="143">
        <f t="shared" si="8"/>
        <v>0</v>
      </c>
      <c r="DF22" s="143">
        <f t="shared" si="8"/>
        <v>0</v>
      </c>
      <c r="DG22" s="143">
        <f t="shared" si="8"/>
        <v>0</v>
      </c>
      <c r="DH22" s="143">
        <f t="shared" si="8"/>
        <v>0</v>
      </c>
      <c r="DI22" s="142">
        <f t="shared" si="67"/>
        <v>2277000</v>
      </c>
      <c r="DJ22" s="143">
        <f t="shared" si="67"/>
        <v>67482</v>
      </c>
      <c r="DK22" s="143">
        <f t="shared" si="67"/>
        <v>2209518</v>
      </c>
      <c r="DL22" s="143">
        <f t="shared" si="67"/>
        <v>1682496</v>
      </c>
      <c r="DM22" s="143">
        <f t="shared" si="67"/>
        <v>527022</v>
      </c>
      <c r="DN22" s="142">
        <f t="shared" si="68"/>
        <v>0</v>
      </c>
      <c r="DO22" s="143">
        <f t="shared" si="9"/>
        <v>0</v>
      </c>
      <c r="DP22" s="143">
        <f t="shared" si="9"/>
        <v>0</v>
      </c>
      <c r="DQ22" s="143">
        <f t="shared" si="9"/>
        <v>0</v>
      </c>
      <c r="DR22" s="143">
        <f t="shared" si="9"/>
        <v>0</v>
      </c>
      <c r="DS22" s="142">
        <f t="shared" si="69"/>
        <v>1369056</v>
      </c>
      <c r="DT22" s="143">
        <f t="shared" si="10"/>
        <v>4512</v>
      </c>
      <c r="DU22" s="143">
        <f t="shared" si="10"/>
        <v>1364544</v>
      </c>
      <c r="DV22" s="143">
        <f t="shared" si="10"/>
        <v>1364544</v>
      </c>
      <c r="DW22" s="143">
        <f t="shared" si="10"/>
        <v>0</v>
      </c>
      <c r="DX22" s="144">
        <f t="shared" si="70"/>
        <v>14918202</v>
      </c>
      <c r="DY22" s="142">
        <f t="shared" si="71"/>
        <v>2191974</v>
      </c>
      <c r="DZ22" s="143">
        <f t="shared" si="71"/>
        <v>174155</v>
      </c>
      <c r="EA22" s="143">
        <f t="shared" si="71"/>
        <v>2017819</v>
      </c>
      <c r="EB22" s="143">
        <f t="shared" si="71"/>
        <v>1457290</v>
      </c>
      <c r="EC22" s="143">
        <f t="shared" si="71"/>
        <v>560529</v>
      </c>
      <c r="ED22" s="142">
        <f t="shared" si="72"/>
        <v>0</v>
      </c>
      <c r="EE22" s="143">
        <f t="shared" si="11"/>
        <v>0</v>
      </c>
      <c r="EF22" s="143">
        <f t="shared" si="11"/>
        <v>0</v>
      </c>
      <c r="EG22" s="143">
        <f t="shared" si="11"/>
        <v>0</v>
      </c>
      <c r="EH22" s="143">
        <f t="shared" si="11"/>
        <v>0</v>
      </c>
      <c r="EI22" s="143"/>
      <c r="EJ22" s="143"/>
      <c r="EK22" s="143"/>
      <c r="EL22" s="143"/>
      <c r="EM22" s="143"/>
      <c r="EN22" s="142">
        <f t="shared" si="73"/>
        <v>0</v>
      </c>
      <c r="EO22" s="143">
        <f t="shared" si="12"/>
        <v>0</v>
      </c>
      <c r="EP22" s="143">
        <f t="shared" si="12"/>
        <v>0</v>
      </c>
      <c r="EQ22" s="143">
        <f t="shared" si="12"/>
        <v>0</v>
      </c>
      <c r="ER22" s="143">
        <f t="shared" si="12"/>
        <v>0</v>
      </c>
      <c r="ES22" s="142">
        <f t="shared" si="74"/>
        <v>547622</v>
      </c>
      <c r="ET22" s="143">
        <f t="shared" si="13"/>
        <v>1806</v>
      </c>
      <c r="EU22" s="143">
        <f t="shared" si="13"/>
        <v>545816</v>
      </c>
      <c r="EV22" s="143">
        <f t="shared" si="13"/>
        <v>545816</v>
      </c>
      <c r="EW22" s="143">
        <f t="shared" si="13"/>
        <v>0</v>
      </c>
      <c r="EX22" s="144">
        <f t="shared" si="75"/>
        <v>2739596</v>
      </c>
      <c r="EY22" s="144">
        <f t="shared" si="76"/>
        <v>28161062</v>
      </c>
      <c r="EZ22" s="145">
        <f t="shared" si="77"/>
        <v>1949761</v>
      </c>
      <c r="FA22" s="145">
        <f t="shared" si="14"/>
        <v>26211301</v>
      </c>
      <c r="FB22" s="145">
        <f t="shared" si="14"/>
        <v>20544103</v>
      </c>
      <c r="FC22" s="145">
        <f t="shared" si="14"/>
        <v>5667198</v>
      </c>
      <c r="FD22" s="146">
        <f t="shared" si="78"/>
        <v>21931644</v>
      </c>
      <c r="FE22" s="146">
        <f t="shared" si="79"/>
        <v>0</v>
      </c>
      <c r="FF22" s="146">
        <f t="shared" si="80"/>
        <v>3917636</v>
      </c>
      <c r="FG22" s="146">
        <f t="shared" si="81"/>
        <v>0</v>
      </c>
      <c r="FH22" s="146">
        <f t="shared" si="82"/>
        <v>2311782</v>
      </c>
      <c r="FI22" s="142">
        <f t="shared" si="83"/>
        <v>0</v>
      </c>
      <c r="FJ22" s="143">
        <f t="shared" si="83"/>
        <v>0</v>
      </c>
      <c r="FK22" s="143">
        <f t="shared" si="83"/>
        <v>0</v>
      </c>
      <c r="FL22" s="143">
        <f t="shared" si="83"/>
        <v>0</v>
      </c>
      <c r="FM22" s="143">
        <f t="shared" si="83"/>
        <v>0</v>
      </c>
      <c r="FN22" s="142">
        <f t="shared" si="84"/>
        <v>0</v>
      </c>
      <c r="FO22" s="142">
        <f t="shared" si="84"/>
        <v>0</v>
      </c>
      <c r="FP22" s="142">
        <f t="shared" si="84"/>
        <v>0</v>
      </c>
      <c r="FQ22" s="142">
        <f t="shared" si="15"/>
        <v>0</v>
      </c>
      <c r="FR22" s="142">
        <f t="shared" si="15"/>
        <v>0</v>
      </c>
      <c r="FS22" s="147">
        <f t="shared" si="85"/>
        <v>0</v>
      </c>
      <c r="FT22" s="147">
        <f t="shared" si="16"/>
        <v>0</v>
      </c>
      <c r="FU22" s="147">
        <f t="shared" si="16"/>
        <v>0</v>
      </c>
      <c r="FV22" s="147">
        <f t="shared" si="16"/>
        <v>0</v>
      </c>
      <c r="FW22" s="147">
        <f t="shared" si="16"/>
        <v>0</v>
      </c>
      <c r="FX22" s="147">
        <f t="shared" si="86"/>
        <v>0</v>
      </c>
      <c r="FY22" s="147">
        <f t="shared" si="17"/>
        <v>0</v>
      </c>
      <c r="FZ22" s="147">
        <f t="shared" si="17"/>
        <v>0</v>
      </c>
      <c r="GA22" s="147">
        <f t="shared" si="17"/>
        <v>0</v>
      </c>
      <c r="GB22" s="147">
        <f t="shared" si="17"/>
        <v>0</v>
      </c>
      <c r="GC22" s="142">
        <f t="shared" si="87"/>
        <v>68355</v>
      </c>
      <c r="GD22" s="142">
        <f t="shared" si="18"/>
        <v>1350</v>
      </c>
      <c r="GE22" s="142">
        <f t="shared" si="18"/>
        <v>67005</v>
      </c>
      <c r="GF22" s="142">
        <f t="shared" si="18"/>
        <v>67005</v>
      </c>
      <c r="GG22" s="142">
        <f t="shared" si="18"/>
        <v>0</v>
      </c>
      <c r="GH22" s="142">
        <f t="shared" si="88"/>
        <v>0</v>
      </c>
      <c r="GI22" s="142">
        <f t="shared" si="19"/>
        <v>0</v>
      </c>
      <c r="GJ22" s="142">
        <f t="shared" si="19"/>
        <v>0</v>
      </c>
      <c r="GK22" s="142">
        <f t="shared" si="19"/>
        <v>0</v>
      </c>
      <c r="GL22" s="142">
        <f t="shared" si="19"/>
        <v>0</v>
      </c>
      <c r="GM22" s="142">
        <f t="shared" si="89"/>
        <v>68355</v>
      </c>
      <c r="GN22" s="142">
        <f t="shared" si="20"/>
        <v>1350</v>
      </c>
      <c r="GO22" s="142">
        <f t="shared" si="20"/>
        <v>67005</v>
      </c>
      <c r="GP22" s="142">
        <f t="shared" si="20"/>
        <v>67005</v>
      </c>
      <c r="GQ22" s="142">
        <f t="shared" si="20"/>
        <v>0</v>
      </c>
      <c r="GR22" s="207">
        <f t="shared" si="90"/>
        <v>68.400000000000006</v>
      </c>
      <c r="GS22" s="147">
        <f t="shared" si="91"/>
        <v>0</v>
      </c>
      <c r="GT22" s="147">
        <f t="shared" si="21"/>
        <v>0</v>
      </c>
      <c r="GU22" s="147">
        <f t="shared" si="21"/>
        <v>0</v>
      </c>
      <c r="GV22" s="147">
        <f t="shared" si="21"/>
        <v>0</v>
      </c>
      <c r="GW22" s="147">
        <f t="shared" si="21"/>
        <v>0</v>
      </c>
      <c r="GX22" s="147">
        <f t="shared" si="92"/>
        <v>0</v>
      </c>
      <c r="GY22" s="147">
        <f t="shared" si="22"/>
        <v>0</v>
      </c>
      <c r="GZ22" s="147">
        <f t="shared" si="22"/>
        <v>0</v>
      </c>
      <c r="HA22" s="147">
        <f t="shared" si="22"/>
        <v>0</v>
      </c>
      <c r="HB22" s="147">
        <f t="shared" si="22"/>
        <v>0</v>
      </c>
      <c r="HC22" s="147">
        <f t="shared" si="93"/>
        <v>0</v>
      </c>
      <c r="HD22" s="147">
        <f t="shared" si="23"/>
        <v>0</v>
      </c>
      <c r="HE22" s="147">
        <f t="shared" si="23"/>
        <v>0</v>
      </c>
      <c r="HF22" s="147">
        <f t="shared" si="23"/>
        <v>0</v>
      </c>
      <c r="HG22" s="147">
        <f t="shared" si="23"/>
        <v>0</v>
      </c>
      <c r="HH22" s="147">
        <f t="shared" si="94"/>
        <v>0</v>
      </c>
      <c r="HI22" s="147">
        <f t="shared" si="24"/>
        <v>0</v>
      </c>
      <c r="HJ22" s="147">
        <f t="shared" si="24"/>
        <v>0</v>
      </c>
      <c r="HK22" s="147">
        <f t="shared" si="24"/>
        <v>0</v>
      </c>
      <c r="HL22" s="147">
        <f t="shared" si="24"/>
        <v>0</v>
      </c>
      <c r="HM22" s="142">
        <f t="shared" si="95"/>
        <v>0</v>
      </c>
      <c r="HN22" s="142">
        <f t="shared" si="25"/>
        <v>0</v>
      </c>
      <c r="HO22" s="142">
        <f t="shared" si="25"/>
        <v>0</v>
      </c>
      <c r="HP22" s="142">
        <f t="shared" si="25"/>
        <v>0</v>
      </c>
      <c r="HQ22" s="142">
        <f t="shared" si="25"/>
        <v>0</v>
      </c>
      <c r="HR22" s="142">
        <f t="shared" si="96"/>
        <v>0</v>
      </c>
      <c r="HS22" s="142">
        <f t="shared" si="26"/>
        <v>0</v>
      </c>
      <c r="HT22" s="142">
        <f t="shared" si="26"/>
        <v>0</v>
      </c>
      <c r="HU22" s="142">
        <f t="shared" si="26"/>
        <v>0</v>
      </c>
      <c r="HV22" s="142">
        <f t="shared" si="26"/>
        <v>0</v>
      </c>
      <c r="HW22" s="147">
        <f t="shared" si="97"/>
        <v>0</v>
      </c>
      <c r="HX22" s="147">
        <f t="shared" si="27"/>
        <v>0</v>
      </c>
      <c r="HY22" s="147">
        <f t="shared" si="27"/>
        <v>0</v>
      </c>
      <c r="HZ22" s="147">
        <f t="shared" si="27"/>
        <v>0</v>
      </c>
      <c r="IA22" s="147">
        <f t="shared" si="27"/>
        <v>0</v>
      </c>
      <c r="IB22" s="147">
        <f t="shared" si="98"/>
        <v>0</v>
      </c>
      <c r="IC22" s="147">
        <f t="shared" si="28"/>
        <v>0</v>
      </c>
      <c r="ID22" s="147">
        <f t="shared" si="28"/>
        <v>0</v>
      </c>
      <c r="IE22" s="147">
        <f t="shared" si="28"/>
        <v>0</v>
      </c>
      <c r="IF22" s="147">
        <f t="shared" si="28"/>
        <v>0</v>
      </c>
      <c r="IG22" s="142">
        <f t="shared" si="99"/>
        <v>0</v>
      </c>
      <c r="IH22" s="142">
        <f t="shared" si="29"/>
        <v>0</v>
      </c>
      <c r="II22" s="142">
        <f t="shared" si="29"/>
        <v>0</v>
      </c>
      <c r="IJ22" s="142">
        <f t="shared" si="29"/>
        <v>0</v>
      </c>
      <c r="IK22" s="142">
        <f t="shared" si="29"/>
        <v>0</v>
      </c>
      <c r="IL22" s="142">
        <f t="shared" si="100"/>
        <v>0</v>
      </c>
      <c r="IM22" s="142">
        <f t="shared" si="30"/>
        <v>0</v>
      </c>
      <c r="IN22" s="142">
        <f t="shared" si="30"/>
        <v>0</v>
      </c>
      <c r="IO22" s="142">
        <f t="shared" si="30"/>
        <v>0</v>
      </c>
      <c r="IP22" s="142">
        <f t="shared" si="30"/>
        <v>0</v>
      </c>
      <c r="IQ22" s="147">
        <f t="shared" si="101"/>
        <v>0</v>
      </c>
      <c r="IR22" s="147">
        <f t="shared" si="31"/>
        <v>0</v>
      </c>
      <c r="IS22" s="147">
        <f t="shared" si="31"/>
        <v>0</v>
      </c>
      <c r="IT22" s="147">
        <f t="shared" si="31"/>
        <v>0</v>
      </c>
      <c r="IU22" s="147">
        <f t="shared" si="31"/>
        <v>0</v>
      </c>
      <c r="IV22" s="147">
        <f t="shared" si="102"/>
        <v>0</v>
      </c>
      <c r="IW22" s="147">
        <f t="shared" si="32"/>
        <v>0</v>
      </c>
      <c r="IX22" s="147">
        <f t="shared" si="32"/>
        <v>0</v>
      </c>
      <c r="IY22" s="147">
        <f t="shared" si="32"/>
        <v>0</v>
      </c>
      <c r="IZ22" s="147">
        <f t="shared" si="32"/>
        <v>0</v>
      </c>
      <c r="JA22" s="142">
        <f t="shared" si="103"/>
        <v>0</v>
      </c>
      <c r="JB22" s="142">
        <f t="shared" si="33"/>
        <v>0</v>
      </c>
      <c r="JC22" s="142">
        <f t="shared" si="33"/>
        <v>0</v>
      </c>
      <c r="JD22" s="142">
        <f t="shared" si="33"/>
        <v>0</v>
      </c>
      <c r="JE22" s="142">
        <f t="shared" si="33"/>
        <v>0</v>
      </c>
      <c r="JF22" s="142">
        <f t="shared" si="104"/>
        <v>0</v>
      </c>
      <c r="JG22" s="142">
        <f t="shared" si="34"/>
        <v>0</v>
      </c>
      <c r="JH22" s="142">
        <f t="shared" si="34"/>
        <v>0</v>
      </c>
      <c r="JI22" s="142">
        <f t="shared" si="34"/>
        <v>0</v>
      </c>
      <c r="JJ22" s="142">
        <f t="shared" si="34"/>
        <v>0</v>
      </c>
      <c r="JK22" s="147">
        <f t="shared" si="105"/>
        <v>0</v>
      </c>
      <c r="JL22" s="147">
        <f t="shared" si="35"/>
        <v>0</v>
      </c>
      <c r="JM22" s="147">
        <f t="shared" si="35"/>
        <v>0</v>
      </c>
      <c r="JN22" s="147">
        <f t="shared" si="35"/>
        <v>0</v>
      </c>
      <c r="JO22" s="147">
        <f t="shared" si="35"/>
        <v>0</v>
      </c>
      <c r="JP22" s="147">
        <f t="shared" si="106"/>
        <v>0</v>
      </c>
      <c r="JQ22" s="147">
        <f t="shared" si="36"/>
        <v>0</v>
      </c>
      <c r="JR22" s="147">
        <f t="shared" si="36"/>
        <v>0</v>
      </c>
      <c r="JS22" s="147">
        <f t="shared" si="36"/>
        <v>0</v>
      </c>
      <c r="JT22" s="147">
        <f t="shared" si="36"/>
        <v>0</v>
      </c>
      <c r="JU22" s="142">
        <f t="shared" si="107"/>
        <v>0</v>
      </c>
      <c r="JV22" s="142">
        <f t="shared" si="37"/>
        <v>0</v>
      </c>
      <c r="JW22" s="142">
        <f t="shared" si="37"/>
        <v>0</v>
      </c>
      <c r="JX22" s="142">
        <f t="shared" si="37"/>
        <v>0</v>
      </c>
      <c r="JY22" s="142">
        <f t="shared" si="37"/>
        <v>0</v>
      </c>
      <c r="JZ22" s="142">
        <f t="shared" si="108"/>
        <v>0</v>
      </c>
      <c r="KA22" s="142">
        <f t="shared" si="38"/>
        <v>0</v>
      </c>
      <c r="KB22" s="142">
        <f t="shared" si="38"/>
        <v>0</v>
      </c>
      <c r="KC22" s="142">
        <f t="shared" si="38"/>
        <v>0</v>
      </c>
      <c r="KD22" s="142">
        <f t="shared" si="38"/>
        <v>0</v>
      </c>
      <c r="KE22" s="147">
        <f t="shared" si="109"/>
        <v>0</v>
      </c>
      <c r="KF22" s="147">
        <f t="shared" si="39"/>
        <v>0</v>
      </c>
      <c r="KG22" s="147">
        <f t="shared" si="39"/>
        <v>0</v>
      </c>
      <c r="KH22" s="147">
        <f t="shared" si="39"/>
        <v>0</v>
      </c>
      <c r="KI22" s="147">
        <f t="shared" si="39"/>
        <v>0</v>
      </c>
      <c r="KJ22" s="147">
        <f t="shared" si="110"/>
        <v>0</v>
      </c>
      <c r="KK22" s="147">
        <f t="shared" si="40"/>
        <v>0</v>
      </c>
      <c r="KL22" s="147">
        <f t="shared" si="40"/>
        <v>0</v>
      </c>
      <c r="KM22" s="147">
        <f t="shared" si="40"/>
        <v>0</v>
      </c>
      <c r="KN22" s="147">
        <f t="shared" si="40"/>
        <v>0</v>
      </c>
      <c r="KO22" s="142">
        <f t="shared" si="111"/>
        <v>0</v>
      </c>
      <c r="KP22" s="142">
        <f t="shared" si="41"/>
        <v>0</v>
      </c>
      <c r="KQ22" s="142">
        <f t="shared" si="41"/>
        <v>0</v>
      </c>
      <c r="KR22" s="142">
        <f t="shared" si="41"/>
        <v>0</v>
      </c>
      <c r="KS22" s="142">
        <f t="shared" si="41"/>
        <v>0</v>
      </c>
      <c r="KT22" s="142">
        <f t="shared" si="112"/>
        <v>0</v>
      </c>
      <c r="KU22" s="142">
        <f t="shared" si="42"/>
        <v>0</v>
      </c>
      <c r="KV22" s="142">
        <f t="shared" si="42"/>
        <v>0</v>
      </c>
      <c r="KW22" s="142">
        <f t="shared" si="42"/>
        <v>0</v>
      </c>
      <c r="KX22" s="142">
        <f t="shared" si="42"/>
        <v>0</v>
      </c>
      <c r="KY22" s="147">
        <f t="shared" si="113"/>
        <v>0</v>
      </c>
      <c r="KZ22" s="147">
        <f t="shared" si="43"/>
        <v>0</v>
      </c>
      <c r="LA22" s="147">
        <f t="shared" si="43"/>
        <v>0</v>
      </c>
      <c r="LB22" s="147">
        <f t="shared" si="43"/>
        <v>0</v>
      </c>
      <c r="LC22" s="147">
        <f t="shared" si="43"/>
        <v>0</v>
      </c>
      <c r="LD22" s="147">
        <f t="shared" si="114"/>
        <v>0</v>
      </c>
      <c r="LE22" s="147">
        <f t="shared" si="44"/>
        <v>0</v>
      </c>
      <c r="LF22" s="147">
        <f t="shared" si="44"/>
        <v>0</v>
      </c>
      <c r="LG22" s="147">
        <f t="shared" si="44"/>
        <v>0</v>
      </c>
      <c r="LH22" s="147">
        <f t="shared" si="44"/>
        <v>0</v>
      </c>
      <c r="LI22" s="147">
        <f t="shared" si="115"/>
        <v>0</v>
      </c>
      <c r="LJ22" s="147">
        <f t="shared" si="45"/>
        <v>0</v>
      </c>
      <c r="LK22" s="147">
        <f t="shared" si="45"/>
        <v>0</v>
      </c>
      <c r="LL22" s="147">
        <f t="shared" si="45"/>
        <v>0</v>
      </c>
      <c r="LM22" s="147">
        <f t="shared" si="116"/>
        <v>68355</v>
      </c>
      <c r="LN22" s="147">
        <f t="shared" si="117"/>
        <v>0</v>
      </c>
      <c r="LO22" s="144">
        <f t="shared" si="118"/>
        <v>68355</v>
      </c>
      <c r="LP22" s="144">
        <f t="shared" si="118"/>
        <v>1350</v>
      </c>
      <c r="LQ22" s="144">
        <f t="shared" si="118"/>
        <v>67005</v>
      </c>
      <c r="LR22" s="144">
        <f t="shared" si="118"/>
        <v>67005</v>
      </c>
      <c r="LS22" s="144">
        <f t="shared" si="118"/>
        <v>0</v>
      </c>
      <c r="LT22" s="144">
        <f t="shared" si="119"/>
        <v>28161062</v>
      </c>
      <c r="LU22" s="144">
        <f t="shared" si="120"/>
        <v>1949761</v>
      </c>
      <c r="LV22" s="144">
        <f t="shared" si="120"/>
        <v>26211301</v>
      </c>
      <c r="LW22" s="144">
        <f t="shared" si="120"/>
        <v>20544103</v>
      </c>
      <c r="LX22" s="144">
        <f t="shared" si="120"/>
        <v>5667198</v>
      </c>
      <c r="LY22" s="132">
        <f t="shared" si="121"/>
        <v>28161.1</v>
      </c>
      <c r="LZ22" s="144">
        <f t="shared" si="46"/>
        <v>28229417</v>
      </c>
      <c r="MA22" s="145">
        <f t="shared" si="46"/>
        <v>1951111</v>
      </c>
      <c r="MB22" s="145">
        <f t="shared" si="46"/>
        <v>26278306</v>
      </c>
      <c r="MC22" s="145">
        <f t="shared" si="46"/>
        <v>20611108</v>
      </c>
      <c r="MD22" s="145">
        <f t="shared" si="46"/>
        <v>5667198</v>
      </c>
      <c r="ME22" s="132">
        <f t="shared" si="122"/>
        <v>28229.4</v>
      </c>
      <c r="MF22" s="208">
        <v>76.37</v>
      </c>
      <c r="MG22" s="209">
        <v>3246676.3</v>
      </c>
      <c r="MH22" s="209">
        <f t="shared" si="123"/>
        <v>3246.7</v>
      </c>
      <c r="MI22" s="209">
        <v>1735</v>
      </c>
      <c r="MJ22" s="209">
        <f t="shared" si="124"/>
        <v>1511.7</v>
      </c>
      <c r="MK22" s="210">
        <f t="shared" si="125"/>
        <v>1511.7</v>
      </c>
      <c r="ML22" s="210">
        <f t="shared" si="126"/>
        <v>28162573.699999999</v>
      </c>
      <c r="MM22" s="210">
        <f t="shared" si="127"/>
        <v>28162.6</v>
      </c>
      <c r="MN22" s="211">
        <f t="shared" si="128"/>
        <v>20612620</v>
      </c>
      <c r="MO22" s="209">
        <v>199200</v>
      </c>
      <c r="MP22">
        <v>44.7</v>
      </c>
      <c r="MQ22" s="210">
        <f t="shared" si="129"/>
        <v>29143</v>
      </c>
      <c r="MR22" s="209">
        <v>33711.9</v>
      </c>
      <c r="MS22" s="212">
        <f t="shared" si="130"/>
        <v>-4568.8999999999996</v>
      </c>
      <c r="MU22" s="213">
        <f t="shared" si="131"/>
        <v>125.98</v>
      </c>
    </row>
    <row r="23" spans="1:359">
      <c r="A23" s="128" t="s">
        <v>187</v>
      </c>
      <c r="B23" s="129"/>
      <c r="C23" s="129"/>
      <c r="D23" s="129"/>
      <c r="E23" s="129"/>
      <c r="F23" s="130">
        <f t="shared" si="47"/>
        <v>0</v>
      </c>
      <c r="G23" s="131"/>
      <c r="H23" s="131"/>
      <c r="I23" s="131"/>
      <c r="J23" s="131"/>
      <c r="K23" s="130">
        <f t="shared" si="48"/>
        <v>0</v>
      </c>
      <c r="L23" s="132">
        <f t="shared" si="49"/>
        <v>0</v>
      </c>
      <c r="M23" s="205"/>
      <c r="N23" s="205"/>
      <c r="O23" s="132"/>
      <c r="P23" s="177"/>
      <c r="Q23" s="177"/>
      <c r="R23" s="132">
        <f t="shared" si="50"/>
        <v>0</v>
      </c>
      <c r="S23" s="178">
        <f t="shared" si="51"/>
        <v>0</v>
      </c>
      <c r="T23" s="178">
        <f t="shared" si="52"/>
        <v>0</v>
      </c>
      <c r="U23" s="178">
        <f t="shared" si="53"/>
        <v>0</v>
      </c>
      <c r="V23" s="133">
        <v>402</v>
      </c>
      <c r="W23" s="129"/>
      <c r="X23" s="148">
        <v>0</v>
      </c>
      <c r="Y23" s="129"/>
      <c r="Z23" s="133">
        <v>1</v>
      </c>
      <c r="AA23" s="130">
        <f t="shared" si="1"/>
        <v>403</v>
      </c>
      <c r="AB23" s="133">
        <v>389</v>
      </c>
      <c r="AC23" s="129"/>
      <c r="AD23" s="148">
        <v>21</v>
      </c>
      <c r="AE23" s="129"/>
      <c r="AF23" s="133">
        <v>3</v>
      </c>
      <c r="AG23" s="130">
        <f t="shared" si="2"/>
        <v>413</v>
      </c>
      <c r="AH23" s="133">
        <v>70</v>
      </c>
      <c r="AI23" s="129"/>
      <c r="AJ23" s="129"/>
      <c r="AK23" s="129"/>
      <c r="AL23" s="133">
        <v>0</v>
      </c>
      <c r="AM23" s="130">
        <f t="shared" si="54"/>
        <v>70</v>
      </c>
      <c r="AN23" s="127">
        <f t="shared" si="55"/>
        <v>886</v>
      </c>
      <c r="AO23" s="206">
        <v>0</v>
      </c>
      <c r="AP23" s="206">
        <v>0</v>
      </c>
      <c r="AQ23" s="206">
        <v>0</v>
      </c>
      <c r="AR23" s="206">
        <v>0</v>
      </c>
      <c r="AS23" s="206">
        <v>80</v>
      </c>
      <c r="AT23" s="206">
        <v>30</v>
      </c>
      <c r="AU23" s="206">
        <f t="shared" si="56"/>
        <v>110</v>
      </c>
      <c r="AV23" s="135"/>
      <c r="AW23" s="136">
        <v>0</v>
      </c>
      <c r="AX23" s="137"/>
      <c r="AY23" s="138">
        <v>0</v>
      </c>
      <c r="AZ23" s="138"/>
      <c r="BA23" s="135"/>
      <c r="BB23" s="139"/>
      <c r="BC23" s="138"/>
      <c r="BD23" s="136"/>
      <c r="BE23" s="136">
        <v>3</v>
      </c>
      <c r="BF23" s="129"/>
      <c r="BG23" s="129"/>
      <c r="BH23" s="138">
        <v>1</v>
      </c>
      <c r="BI23" s="138"/>
      <c r="BJ23" s="136"/>
      <c r="BK23" s="138">
        <v>4</v>
      </c>
      <c r="BL23" s="138"/>
      <c r="BM23" s="136"/>
      <c r="BN23" s="138"/>
      <c r="BO23" s="129"/>
      <c r="BP23" s="129"/>
      <c r="BQ23" s="138"/>
      <c r="BR23" s="138">
        <v>1</v>
      </c>
      <c r="BS23" s="141"/>
      <c r="BT23" s="141">
        <f t="shared" si="57"/>
        <v>8</v>
      </c>
      <c r="BU23" s="141">
        <f t="shared" si="3"/>
        <v>1</v>
      </c>
      <c r="BV23" s="141">
        <f t="shared" si="3"/>
        <v>0</v>
      </c>
      <c r="BW23" s="141">
        <f t="shared" si="58"/>
        <v>9</v>
      </c>
      <c r="BX23" s="141">
        <f t="shared" si="59"/>
        <v>895</v>
      </c>
      <c r="BY23" s="142">
        <f t="shared" si="60"/>
        <v>10222056</v>
      </c>
      <c r="BZ23" s="143">
        <f t="shared" si="4"/>
        <v>867114</v>
      </c>
      <c r="CA23" s="143">
        <f t="shared" si="4"/>
        <v>9354942</v>
      </c>
      <c r="CB23" s="143">
        <f t="shared" si="4"/>
        <v>7260924</v>
      </c>
      <c r="CC23" s="143">
        <f t="shared" si="4"/>
        <v>2094018</v>
      </c>
      <c r="CD23" s="142">
        <f t="shared" si="61"/>
        <v>0</v>
      </c>
      <c r="CE23" s="143">
        <f t="shared" si="5"/>
        <v>0</v>
      </c>
      <c r="CF23" s="143">
        <f t="shared" si="5"/>
        <v>0</v>
      </c>
      <c r="CG23" s="143">
        <f t="shared" si="5"/>
        <v>0</v>
      </c>
      <c r="CH23" s="143">
        <f t="shared" si="5"/>
        <v>0</v>
      </c>
      <c r="CI23" s="142">
        <f t="shared" si="62"/>
        <v>0</v>
      </c>
      <c r="CJ23" s="143">
        <f t="shared" si="6"/>
        <v>0</v>
      </c>
      <c r="CK23" s="143">
        <f t="shared" si="6"/>
        <v>0</v>
      </c>
      <c r="CL23" s="143">
        <f t="shared" si="6"/>
        <v>0</v>
      </c>
      <c r="CM23" s="143">
        <f t="shared" si="6"/>
        <v>0</v>
      </c>
      <c r="CN23" s="143"/>
      <c r="CO23" s="143"/>
      <c r="CP23" s="143"/>
      <c r="CQ23" s="143"/>
      <c r="CR23" s="143"/>
      <c r="CS23" s="142">
        <f t="shared" si="63"/>
        <v>197552</v>
      </c>
      <c r="CT23" s="143">
        <f t="shared" si="7"/>
        <v>451</v>
      </c>
      <c r="CU23" s="143">
        <f t="shared" si="7"/>
        <v>197101</v>
      </c>
      <c r="CV23" s="143">
        <f t="shared" si="7"/>
        <v>197101</v>
      </c>
      <c r="CW23" s="143">
        <f t="shared" si="7"/>
        <v>0</v>
      </c>
      <c r="CX23" s="144">
        <f t="shared" si="64"/>
        <v>10419608</v>
      </c>
      <c r="CY23" s="142">
        <f t="shared" si="65"/>
        <v>13788883</v>
      </c>
      <c r="CZ23" s="143">
        <f t="shared" si="65"/>
        <v>1141326</v>
      </c>
      <c r="DA23" s="143">
        <f t="shared" si="65"/>
        <v>12647557</v>
      </c>
      <c r="DB23" s="143">
        <f t="shared" si="65"/>
        <v>9596241</v>
      </c>
      <c r="DC23" s="143">
        <f t="shared" si="65"/>
        <v>3051316</v>
      </c>
      <c r="DD23" s="142">
        <f t="shared" si="66"/>
        <v>0</v>
      </c>
      <c r="DE23" s="143">
        <f t="shared" si="8"/>
        <v>0</v>
      </c>
      <c r="DF23" s="143">
        <f t="shared" si="8"/>
        <v>0</v>
      </c>
      <c r="DG23" s="143">
        <f t="shared" si="8"/>
        <v>0</v>
      </c>
      <c r="DH23" s="143">
        <f t="shared" si="8"/>
        <v>0</v>
      </c>
      <c r="DI23" s="142">
        <f t="shared" si="67"/>
        <v>2079000</v>
      </c>
      <c r="DJ23" s="143">
        <f t="shared" si="67"/>
        <v>61614</v>
      </c>
      <c r="DK23" s="143">
        <f t="shared" si="67"/>
        <v>2017386</v>
      </c>
      <c r="DL23" s="143">
        <f t="shared" si="67"/>
        <v>1536192</v>
      </c>
      <c r="DM23" s="143">
        <f t="shared" si="67"/>
        <v>481194</v>
      </c>
      <c r="DN23" s="142">
        <f t="shared" si="68"/>
        <v>0</v>
      </c>
      <c r="DO23" s="143">
        <f t="shared" si="9"/>
        <v>0</v>
      </c>
      <c r="DP23" s="143">
        <f t="shared" si="9"/>
        <v>0</v>
      </c>
      <c r="DQ23" s="143">
        <f t="shared" si="9"/>
        <v>0</v>
      </c>
      <c r="DR23" s="143">
        <f t="shared" si="9"/>
        <v>0</v>
      </c>
      <c r="DS23" s="142">
        <f t="shared" si="69"/>
        <v>684528</v>
      </c>
      <c r="DT23" s="143">
        <f t="shared" si="10"/>
        <v>2256</v>
      </c>
      <c r="DU23" s="143">
        <f t="shared" si="10"/>
        <v>682272</v>
      </c>
      <c r="DV23" s="143">
        <f t="shared" si="10"/>
        <v>682272</v>
      </c>
      <c r="DW23" s="143">
        <f t="shared" si="10"/>
        <v>0</v>
      </c>
      <c r="DX23" s="144">
        <f t="shared" si="70"/>
        <v>16552411</v>
      </c>
      <c r="DY23" s="142">
        <f t="shared" si="71"/>
        <v>2515380</v>
      </c>
      <c r="DZ23" s="143">
        <f t="shared" si="71"/>
        <v>199850</v>
      </c>
      <c r="EA23" s="143">
        <f t="shared" si="71"/>
        <v>2315530</v>
      </c>
      <c r="EB23" s="143">
        <f t="shared" si="71"/>
        <v>1672300</v>
      </c>
      <c r="EC23" s="143">
        <f t="shared" si="71"/>
        <v>643230</v>
      </c>
      <c r="ED23" s="142">
        <f t="shared" si="72"/>
        <v>0</v>
      </c>
      <c r="EE23" s="143">
        <f t="shared" si="11"/>
        <v>0</v>
      </c>
      <c r="EF23" s="143">
        <f t="shared" si="11"/>
        <v>0</v>
      </c>
      <c r="EG23" s="143">
        <f t="shared" si="11"/>
        <v>0</v>
      </c>
      <c r="EH23" s="143">
        <f t="shared" si="11"/>
        <v>0</v>
      </c>
      <c r="EI23" s="143"/>
      <c r="EJ23" s="143"/>
      <c r="EK23" s="143"/>
      <c r="EL23" s="143"/>
      <c r="EM23" s="143"/>
      <c r="EN23" s="142">
        <f t="shared" si="73"/>
        <v>0</v>
      </c>
      <c r="EO23" s="143">
        <f t="shared" si="12"/>
        <v>0</v>
      </c>
      <c r="EP23" s="143">
        <f t="shared" si="12"/>
        <v>0</v>
      </c>
      <c r="EQ23" s="143">
        <f t="shared" si="12"/>
        <v>0</v>
      </c>
      <c r="ER23" s="143">
        <f t="shared" si="12"/>
        <v>0</v>
      </c>
      <c r="ES23" s="142">
        <f t="shared" si="74"/>
        <v>0</v>
      </c>
      <c r="ET23" s="143">
        <f t="shared" si="13"/>
        <v>0</v>
      </c>
      <c r="EU23" s="143">
        <f t="shared" si="13"/>
        <v>0</v>
      </c>
      <c r="EV23" s="143">
        <f t="shared" si="13"/>
        <v>0</v>
      </c>
      <c r="EW23" s="143">
        <f t="shared" si="13"/>
        <v>0</v>
      </c>
      <c r="EX23" s="144">
        <f t="shared" si="75"/>
        <v>2515380</v>
      </c>
      <c r="EY23" s="144">
        <f t="shared" si="76"/>
        <v>29487399</v>
      </c>
      <c r="EZ23" s="145">
        <f t="shared" si="77"/>
        <v>2272611</v>
      </c>
      <c r="FA23" s="145">
        <f t="shared" si="14"/>
        <v>27214788</v>
      </c>
      <c r="FB23" s="145">
        <f t="shared" si="14"/>
        <v>20945030</v>
      </c>
      <c r="FC23" s="145">
        <f t="shared" si="14"/>
        <v>6269758</v>
      </c>
      <c r="FD23" s="146">
        <f t="shared" si="78"/>
        <v>26526319</v>
      </c>
      <c r="FE23" s="146">
        <f t="shared" si="79"/>
        <v>0</v>
      </c>
      <c r="FF23" s="146">
        <f t="shared" si="80"/>
        <v>2079000</v>
      </c>
      <c r="FG23" s="146">
        <f t="shared" si="81"/>
        <v>0</v>
      </c>
      <c r="FH23" s="146">
        <f t="shared" si="82"/>
        <v>882080</v>
      </c>
      <c r="FI23" s="142">
        <f t="shared" si="83"/>
        <v>0</v>
      </c>
      <c r="FJ23" s="143">
        <f t="shared" si="83"/>
        <v>0</v>
      </c>
      <c r="FK23" s="143">
        <f t="shared" si="83"/>
        <v>0</v>
      </c>
      <c r="FL23" s="143">
        <f t="shared" si="83"/>
        <v>0</v>
      </c>
      <c r="FM23" s="143">
        <f t="shared" si="83"/>
        <v>0</v>
      </c>
      <c r="FN23" s="142">
        <f t="shared" si="84"/>
        <v>0</v>
      </c>
      <c r="FO23" s="142">
        <f t="shared" si="84"/>
        <v>0</v>
      </c>
      <c r="FP23" s="142">
        <f t="shared" si="84"/>
        <v>0</v>
      </c>
      <c r="FQ23" s="142">
        <f t="shared" si="15"/>
        <v>0</v>
      </c>
      <c r="FR23" s="142">
        <f t="shared" si="15"/>
        <v>0</v>
      </c>
      <c r="FS23" s="147">
        <f t="shared" si="85"/>
        <v>0</v>
      </c>
      <c r="FT23" s="147">
        <f t="shared" si="16"/>
        <v>0</v>
      </c>
      <c r="FU23" s="147">
        <f t="shared" si="16"/>
        <v>0</v>
      </c>
      <c r="FV23" s="147">
        <f t="shared" si="16"/>
        <v>0</v>
      </c>
      <c r="FW23" s="147">
        <f t="shared" si="16"/>
        <v>0</v>
      </c>
      <c r="FX23" s="147">
        <f t="shared" si="86"/>
        <v>0</v>
      </c>
      <c r="FY23" s="147">
        <f t="shared" si="17"/>
        <v>0</v>
      </c>
      <c r="FZ23" s="147">
        <f t="shared" si="17"/>
        <v>0</v>
      </c>
      <c r="GA23" s="147">
        <f t="shared" si="17"/>
        <v>0</v>
      </c>
      <c r="GB23" s="147">
        <f t="shared" si="17"/>
        <v>0</v>
      </c>
      <c r="GC23" s="142">
        <f t="shared" si="87"/>
        <v>121520</v>
      </c>
      <c r="GD23" s="142">
        <f t="shared" si="18"/>
        <v>2400</v>
      </c>
      <c r="GE23" s="142">
        <f t="shared" si="18"/>
        <v>119120</v>
      </c>
      <c r="GF23" s="142">
        <f t="shared" si="18"/>
        <v>119120</v>
      </c>
      <c r="GG23" s="142">
        <f t="shared" si="18"/>
        <v>0</v>
      </c>
      <c r="GH23" s="142">
        <f t="shared" si="88"/>
        <v>39060</v>
      </c>
      <c r="GI23" s="142">
        <f t="shared" si="19"/>
        <v>780</v>
      </c>
      <c r="GJ23" s="142">
        <f t="shared" si="19"/>
        <v>38280</v>
      </c>
      <c r="GK23" s="142">
        <f t="shared" si="19"/>
        <v>38280</v>
      </c>
      <c r="GL23" s="142">
        <f t="shared" si="19"/>
        <v>0</v>
      </c>
      <c r="GM23" s="142">
        <f t="shared" si="89"/>
        <v>160580</v>
      </c>
      <c r="GN23" s="142">
        <f t="shared" si="20"/>
        <v>3180</v>
      </c>
      <c r="GO23" s="142">
        <f t="shared" si="20"/>
        <v>157400</v>
      </c>
      <c r="GP23" s="142">
        <f t="shared" si="20"/>
        <v>157400</v>
      </c>
      <c r="GQ23" s="142">
        <f t="shared" si="20"/>
        <v>0</v>
      </c>
      <c r="GR23" s="207">
        <f t="shared" si="90"/>
        <v>160.6</v>
      </c>
      <c r="GS23" s="147">
        <f t="shared" si="91"/>
        <v>0</v>
      </c>
      <c r="GT23" s="147">
        <f t="shared" si="21"/>
        <v>0</v>
      </c>
      <c r="GU23" s="147">
        <f t="shared" si="21"/>
        <v>0</v>
      </c>
      <c r="GV23" s="147">
        <f t="shared" si="21"/>
        <v>0</v>
      </c>
      <c r="GW23" s="147">
        <f t="shared" si="21"/>
        <v>0</v>
      </c>
      <c r="GX23" s="147">
        <f t="shared" si="92"/>
        <v>0</v>
      </c>
      <c r="GY23" s="147">
        <f t="shared" si="22"/>
        <v>0</v>
      </c>
      <c r="GZ23" s="147">
        <f t="shared" si="22"/>
        <v>0</v>
      </c>
      <c r="HA23" s="147">
        <f t="shared" si="22"/>
        <v>0</v>
      </c>
      <c r="HB23" s="147">
        <f t="shared" si="22"/>
        <v>0</v>
      </c>
      <c r="HC23" s="147">
        <f t="shared" si="93"/>
        <v>0</v>
      </c>
      <c r="HD23" s="147">
        <f t="shared" si="23"/>
        <v>0</v>
      </c>
      <c r="HE23" s="147">
        <f t="shared" si="23"/>
        <v>0</v>
      </c>
      <c r="HF23" s="147">
        <f t="shared" si="23"/>
        <v>0</v>
      </c>
      <c r="HG23" s="147">
        <f t="shared" si="23"/>
        <v>0</v>
      </c>
      <c r="HH23" s="147">
        <f t="shared" si="94"/>
        <v>0</v>
      </c>
      <c r="HI23" s="147">
        <f t="shared" si="24"/>
        <v>0</v>
      </c>
      <c r="HJ23" s="147">
        <f t="shared" si="24"/>
        <v>0</v>
      </c>
      <c r="HK23" s="147">
        <f t="shared" si="24"/>
        <v>0</v>
      </c>
      <c r="HL23" s="147">
        <f t="shared" si="24"/>
        <v>0</v>
      </c>
      <c r="HM23" s="142">
        <f t="shared" si="95"/>
        <v>0</v>
      </c>
      <c r="HN23" s="142">
        <f t="shared" si="25"/>
        <v>0</v>
      </c>
      <c r="HO23" s="142">
        <f t="shared" si="25"/>
        <v>0</v>
      </c>
      <c r="HP23" s="142">
        <f t="shared" si="25"/>
        <v>0</v>
      </c>
      <c r="HQ23" s="142">
        <f t="shared" si="25"/>
        <v>0</v>
      </c>
      <c r="HR23" s="142">
        <f t="shared" si="96"/>
        <v>0</v>
      </c>
      <c r="HS23" s="142">
        <f t="shared" si="26"/>
        <v>0</v>
      </c>
      <c r="HT23" s="142">
        <f t="shared" si="26"/>
        <v>0</v>
      </c>
      <c r="HU23" s="142">
        <f t="shared" si="26"/>
        <v>0</v>
      </c>
      <c r="HV23" s="142">
        <f t="shared" si="26"/>
        <v>0</v>
      </c>
      <c r="HW23" s="147">
        <f t="shared" si="97"/>
        <v>0</v>
      </c>
      <c r="HX23" s="147">
        <f t="shared" si="27"/>
        <v>0</v>
      </c>
      <c r="HY23" s="147">
        <f t="shared" si="27"/>
        <v>0</v>
      </c>
      <c r="HZ23" s="147">
        <f t="shared" si="27"/>
        <v>0</v>
      </c>
      <c r="IA23" s="147">
        <f t="shared" si="27"/>
        <v>0</v>
      </c>
      <c r="IB23" s="147">
        <f t="shared" si="98"/>
        <v>0</v>
      </c>
      <c r="IC23" s="147">
        <f t="shared" si="28"/>
        <v>0</v>
      </c>
      <c r="ID23" s="147">
        <f t="shared" si="28"/>
        <v>0</v>
      </c>
      <c r="IE23" s="147">
        <f t="shared" si="28"/>
        <v>0</v>
      </c>
      <c r="IF23" s="147">
        <f t="shared" si="28"/>
        <v>0</v>
      </c>
      <c r="IG23" s="142">
        <f t="shared" si="99"/>
        <v>0</v>
      </c>
      <c r="IH23" s="142">
        <f t="shared" si="29"/>
        <v>0</v>
      </c>
      <c r="II23" s="142">
        <f t="shared" si="29"/>
        <v>0</v>
      </c>
      <c r="IJ23" s="142">
        <f t="shared" si="29"/>
        <v>0</v>
      </c>
      <c r="IK23" s="142">
        <f t="shared" si="29"/>
        <v>0</v>
      </c>
      <c r="IL23" s="142">
        <f t="shared" si="100"/>
        <v>105453</v>
      </c>
      <c r="IM23" s="142">
        <f t="shared" si="30"/>
        <v>26571</v>
      </c>
      <c r="IN23" s="142">
        <f t="shared" si="30"/>
        <v>78882</v>
      </c>
      <c r="IO23" s="142">
        <f t="shared" si="30"/>
        <v>61227</v>
      </c>
      <c r="IP23" s="142">
        <f t="shared" si="30"/>
        <v>17655</v>
      </c>
      <c r="IQ23" s="147">
        <f t="shared" si="101"/>
        <v>0</v>
      </c>
      <c r="IR23" s="147">
        <f t="shared" si="31"/>
        <v>0</v>
      </c>
      <c r="IS23" s="147">
        <f t="shared" si="31"/>
        <v>0</v>
      </c>
      <c r="IT23" s="147">
        <f t="shared" si="31"/>
        <v>0</v>
      </c>
      <c r="IU23" s="147">
        <f t="shared" si="31"/>
        <v>0</v>
      </c>
      <c r="IV23" s="147">
        <f t="shared" si="102"/>
        <v>0</v>
      </c>
      <c r="IW23" s="147">
        <f t="shared" si="32"/>
        <v>0</v>
      </c>
      <c r="IX23" s="147">
        <f t="shared" si="32"/>
        <v>0</v>
      </c>
      <c r="IY23" s="147">
        <f t="shared" si="32"/>
        <v>0</v>
      </c>
      <c r="IZ23" s="147">
        <f t="shared" si="32"/>
        <v>0</v>
      </c>
      <c r="JA23" s="142">
        <f t="shared" si="103"/>
        <v>186206</v>
      </c>
      <c r="JB23" s="142">
        <f t="shared" si="33"/>
        <v>28442</v>
      </c>
      <c r="JC23" s="142">
        <f t="shared" si="33"/>
        <v>157764</v>
      </c>
      <c r="JD23" s="142">
        <f t="shared" si="33"/>
        <v>122454</v>
      </c>
      <c r="JE23" s="142">
        <f t="shared" si="33"/>
        <v>35310</v>
      </c>
      <c r="JF23" s="142">
        <f t="shared" si="104"/>
        <v>0</v>
      </c>
      <c r="JG23" s="142">
        <f t="shared" si="34"/>
        <v>0</v>
      </c>
      <c r="JH23" s="142">
        <f t="shared" si="34"/>
        <v>0</v>
      </c>
      <c r="JI23" s="142">
        <f t="shared" si="34"/>
        <v>0</v>
      </c>
      <c r="JJ23" s="142">
        <f t="shared" si="34"/>
        <v>0</v>
      </c>
      <c r="JK23" s="147">
        <f t="shared" si="105"/>
        <v>0</v>
      </c>
      <c r="JL23" s="147">
        <f t="shared" si="35"/>
        <v>0</v>
      </c>
      <c r="JM23" s="147">
        <f t="shared" si="35"/>
        <v>0</v>
      </c>
      <c r="JN23" s="147">
        <f t="shared" si="35"/>
        <v>0</v>
      </c>
      <c r="JO23" s="147">
        <f t="shared" si="35"/>
        <v>0</v>
      </c>
      <c r="JP23" s="147">
        <f t="shared" si="106"/>
        <v>131404</v>
      </c>
      <c r="JQ23" s="147">
        <f t="shared" si="36"/>
        <v>26228</v>
      </c>
      <c r="JR23" s="147">
        <f t="shared" si="36"/>
        <v>105176</v>
      </c>
      <c r="JS23" s="147">
        <f t="shared" si="36"/>
        <v>81636</v>
      </c>
      <c r="JT23" s="147">
        <f t="shared" si="36"/>
        <v>23540</v>
      </c>
      <c r="JU23" s="142">
        <f t="shared" si="107"/>
        <v>0</v>
      </c>
      <c r="JV23" s="142">
        <f t="shared" si="37"/>
        <v>0</v>
      </c>
      <c r="JW23" s="142">
        <f t="shared" si="37"/>
        <v>0</v>
      </c>
      <c r="JX23" s="142">
        <f t="shared" si="37"/>
        <v>0</v>
      </c>
      <c r="JY23" s="142">
        <f t="shared" si="37"/>
        <v>0</v>
      </c>
      <c r="JZ23" s="142">
        <f t="shared" si="108"/>
        <v>0</v>
      </c>
      <c r="KA23" s="142">
        <f t="shared" si="38"/>
        <v>0</v>
      </c>
      <c r="KB23" s="142">
        <f t="shared" si="38"/>
        <v>0</v>
      </c>
      <c r="KC23" s="142">
        <f t="shared" si="38"/>
        <v>0</v>
      </c>
      <c r="KD23" s="142">
        <f t="shared" si="38"/>
        <v>0</v>
      </c>
      <c r="KE23" s="147">
        <f t="shared" si="109"/>
        <v>0</v>
      </c>
      <c r="KF23" s="147">
        <f t="shared" si="39"/>
        <v>0</v>
      </c>
      <c r="KG23" s="147">
        <f t="shared" si="39"/>
        <v>0</v>
      </c>
      <c r="KH23" s="147">
        <f t="shared" si="39"/>
        <v>0</v>
      </c>
      <c r="KI23" s="147">
        <f t="shared" si="39"/>
        <v>0</v>
      </c>
      <c r="KJ23" s="147">
        <f t="shared" si="110"/>
        <v>0</v>
      </c>
      <c r="KK23" s="147">
        <f t="shared" si="40"/>
        <v>0</v>
      </c>
      <c r="KL23" s="147">
        <f t="shared" si="40"/>
        <v>0</v>
      </c>
      <c r="KM23" s="147">
        <f t="shared" si="40"/>
        <v>0</v>
      </c>
      <c r="KN23" s="147">
        <f t="shared" si="40"/>
        <v>0</v>
      </c>
      <c r="KO23" s="142">
        <f t="shared" si="111"/>
        <v>0</v>
      </c>
      <c r="KP23" s="142">
        <f t="shared" si="41"/>
        <v>0</v>
      </c>
      <c r="KQ23" s="142">
        <f t="shared" si="41"/>
        <v>0</v>
      </c>
      <c r="KR23" s="142">
        <f t="shared" si="41"/>
        <v>0</v>
      </c>
      <c r="KS23" s="142">
        <f t="shared" si="41"/>
        <v>0</v>
      </c>
      <c r="KT23" s="142">
        <f t="shared" si="112"/>
        <v>0</v>
      </c>
      <c r="KU23" s="142">
        <f t="shared" si="42"/>
        <v>0</v>
      </c>
      <c r="KV23" s="142">
        <f t="shared" si="42"/>
        <v>0</v>
      </c>
      <c r="KW23" s="142">
        <f t="shared" si="42"/>
        <v>0</v>
      </c>
      <c r="KX23" s="142">
        <f t="shared" si="42"/>
        <v>0</v>
      </c>
      <c r="KY23" s="147">
        <f t="shared" si="113"/>
        <v>238032</v>
      </c>
      <c r="KZ23" s="147">
        <f t="shared" si="43"/>
        <v>17604</v>
      </c>
      <c r="LA23" s="147">
        <f t="shared" si="43"/>
        <v>220428</v>
      </c>
      <c r="LB23" s="147">
        <f t="shared" si="43"/>
        <v>167250</v>
      </c>
      <c r="LC23" s="147">
        <f t="shared" si="43"/>
        <v>53178</v>
      </c>
      <c r="LD23" s="147">
        <f t="shared" si="114"/>
        <v>0</v>
      </c>
      <c r="LE23" s="147">
        <f t="shared" si="44"/>
        <v>0</v>
      </c>
      <c r="LF23" s="147">
        <f t="shared" si="44"/>
        <v>0</v>
      </c>
      <c r="LG23" s="147">
        <f t="shared" si="44"/>
        <v>0</v>
      </c>
      <c r="LH23" s="147">
        <f t="shared" si="44"/>
        <v>0</v>
      </c>
      <c r="LI23" s="147">
        <f t="shared" si="115"/>
        <v>98845</v>
      </c>
      <c r="LJ23" s="147">
        <f t="shared" si="45"/>
        <v>562250</v>
      </c>
      <c r="LK23" s="147">
        <f t="shared" si="45"/>
        <v>432567</v>
      </c>
      <c r="LL23" s="147">
        <f t="shared" si="45"/>
        <v>129683</v>
      </c>
      <c r="LM23" s="147">
        <f t="shared" si="116"/>
        <v>160580</v>
      </c>
      <c r="LN23" s="147">
        <f t="shared" si="117"/>
        <v>661095</v>
      </c>
      <c r="LO23" s="144">
        <f t="shared" si="118"/>
        <v>821675</v>
      </c>
      <c r="LP23" s="144">
        <f t="shared" si="118"/>
        <v>102025</v>
      </c>
      <c r="LQ23" s="144">
        <f t="shared" si="118"/>
        <v>719650</v>
      </c>
      <c r="LR23" s="144">
        <f t="shared" si="118"/>
        <v>589967</v>
      </c>
      <c r="LS23" s="144">
        <f t="shared" si="118"/>
        <v>129683</v>
      </c>
      <c r="LT23" s="144">
        <f t="shared" si="119"/>
        <v>30148494</v>
      </c>
      <c r="LU23" s="144">
        <f t="shared" si="120"/>
        <v>2371456</v>
      </c>
      <c r="LV23" s="144">
        <f t="shared" si="120"/>
        <v>27777038</v>
      </c>
      <c r="LW23" s="144">
        <f t="shared" si="120"/>
        <v>21377597</v>
      </c>
      <c r="LX23" s="144">
        <f t="shared" si="120"/>
        <v>6399441</v>
      </c>
      <c r="LY23" s="132">
        <f t="shared" si="121"/>
        <v>30148.5</v>
      </c>
      <c r="LZ23" s="144">
        <f t="shared" si="46"/>
        <v>30309074</v>
      </c>
      <c r="MA23" s="145">
        <f t="shared" si="46"/>
        <v>2374636</v>
      </c>
      <c r="MB23" s="145">
        <f t="shared" si="46"/>
        <v>27934438</v>
      </c>
      <c r="MC23" s="145">
        <f t="shared" si="46"/>
        <v>21534997</v>
      </c>
      <c r="MD23" s="145">
        <f t="shared" si="46"/>
        <v>6399441</v>
      </c>
      <c r="ME23" s="132">
        <f t="shared" si="122"/>
        <v>30309.1</v>
      </c>
      <c r="MF23" s="208">
        <v>86.89</v>
      </c>
      <c r="MG23" s="209">
        <v>3693907.3</v>
      </c>
      <c r="MH23" s="209">
        <f t="shared" si="123"/>
        <v>3693.9</v>
      </c>
      <c r="MI23" s="209">
        <v>1974</v>
      </c>
      <c r="MJ23" s="209">
        <f t="shared" si="124"/>
        <v>1719.9</v>
      </c>
      <c r="MK23" s="210">
        <f t="shared" si="125"/>
        <v>1719.9</v>
      </c>
      <c r="ML23" s="210">
        <f t="shared" si="126"/>
        <v>30150213.899999999</v>
      </c>
      <c r="MM23" s="210">
        <f t="shared" si="127"/>
        <v>30150.2</v>
      </c>
      <c r="MN23" s="211">
        <f t="shared" si="128"/>
        <v>21536717</v>
      </c>
      <c r="MO23" s="209">
        <v>448800</v>
      </c>
      <c r="MP23">
        <v>50</v>
      </c>
      <c r="MQ23" s="210">
        <f t="shared" si="129"/>
        <v>26820.799999999999</v>
      </c>
      <c r="MR23" s="209">
        <v>31623.1</v>
      </c>
      <c r="MS23" s="212">
        <f t="shared" si="130"/>
        <v>-4802.3</v>
      </c>
      <c r="MU23" s="213">
        <f t="shared" si="131"/>
        <v>143.33000000000001</v>
      </c>
    </row>
    <row r="24" spans="1:359">
      <c r="A24" s="128" t="s">
        <v>188</v>
      </c>
      <c r="B24" s="129"/>
      <c r="C24" s="129"/>
      <c r="D24" s="129"/>
      <c r="E24" s="129"/>
      <c r="F24" s="130">
        <f t="shared" si="47"/>
        <v>0</v>
      </c>
      <c r="G24" s="131"/>
      <c r="H24" s="131"/>
      <c r="I24" s="131"/>
      <c r="J24" s="131"/>
      <c r="K24" s="130">
        <f t="shared" si="48"/>
        <v>0</v>
      </c>
      <c r="L24" s="132">
        <f t="shared" si="49"/>
        <v>0</v>
      </c>
      <c r="M24" s="205"/>
      <c r="N24" s="205"/>
      <c r="O24" s="132"/>
      <c r="P24" s="177"/>
      <c r="Q24" s="177"/>
      <c r="R24" s="132">
        <f t="shared" si="50"/>
        <v>0</v>
      </c>
      <c r="S24" s="178">
        <f t="shared" si="51"/>
        <v>0</v>
      </c>
      <c r="T24" s="178">
        <f t="shared" si="52"/>
        <v>0</v>
      </c>
      <c r="U24" s="178">
        <f t="shared" si="53"/>
        <v>0</v>
      </c>
      <c r="V24" s="133">
        <v>373</v>
      </c>
      <c r="W24" s="129"/>
      <c r="X24" s="148">
        <v>7</v>
      </c>
      <c r="Y24" s="129"/>
      <c r="Z24" s="133">
        <v>0</v>
      </c>
      <c r="AA24" s="130">
        <f t="shared" si="1"/>
        <v>380</v>
      </c>
      <c r="AB24" s="133">
        <v>388</v>
      </c>
      <c r="AC24" s="129"/>
      <c r="AD24" s="148">
        <v>0</v>
      </c>
      <c r="AE24" s="129"/>
      <c r="AF24" s="133">
        <v>4</v>
      </c>
      <c r="AG24" s="130">
        <f t="shared" si="2"/>
        <v>392</v>
      </c>
      <c r="AH24" s="133">
        <v>58</v>
      </c>
      <c r="AI24" s="129"/>
      <c r="AJ24" s="129"/>
      <c r="AK24" s="129"/>
      <c r="AL24" s="133">
        <v>0</v>
      </c>
      <c r="AM24" s="130">
        <f t="shared" si="54"/>
        <v>58</v>
      </c>
      <c r="AN24" s="127">
        <f t="shared" si="55"/>
        <v>830</v>
      </c>
      <c r="AO24" s="206">
        <v>0</v>
      </c>
      <c r="AP24" s="206">
        <v>0</v>
      </c>
      <c r="AQ24" s="206">
        <v>0</v>
      </c>
      <c r="AR24" s="206">
        <v>0</v>
      </c>
      <c r="AS24" s="206">
        <v>0</v>
      </c>
      <c r="AT24" s="206">
        <v>0</v>
      </c>
      <c r="AU24" s="206">
        <f t="shared" si="56"/>
        <v>0</v>
      </c>
      <c r="AV24" s="135"/>
      <c r="AW24" s="136">
        <v>0</v>
      </c>
      <c r="AX24" s="137"/>
      <c r="AY24" s="138">
        <v>0</v>
      </c>
      <c r="AZ24" s="138"/>
      <c r="BA24" s="135"/>
      <c r="BB24" s="139">
        <v>1</v>
      </c>
      <c r="BC24" s="138"/>
      <c r="BD24" s="136"/>
      <c r="BE24" s="136"/>
      <c r="BF24" s="129"/>
      <c r="BG24" s="129"/>
      <c r="BH24" s="138">
        <v>1</v>
      </c>
      <c r="BI24" s="138"/>
      <c r="BJ24" s="136"/>
      <c r="BK24" s="138">
        <v>1</v>
      </c>
      <c r="BL24" s="138">
        <v>1</v>
      </c>
      <c r="BM24" s="136"/>
      <c r="BN24" s="138"/>
      <c r="BO24" s="129"/>
      <c r="BP24" s="129"/>
      <c r="BQ24" s="138"/>
      <c r="BR24" s="138"/>
      <c r="BS24" s="141"/>
      <c r="BT24" s="141">
        <f t="shared" si="57"/>
        <v>3</v>
      </c>
      <c r="BU24" s="141">
        <f t="shared" si="3"/>
        <v>1</v>
      </c>
      <c r="BV24" s="141">
        <f t="shared" si="3"/>
        <v>0</v>
      </c>
      <c r="BW24" s="141">
        <f t="shared" si="58"/>
        <v>4</v>
      </c>
      <c r="BX24" s="141">
        <f t="shared" si="59"/>
        <v>834</v>
      </c>
      <c r="BY24" s="142">
        <f t="shared" si="60"/>
        <v>9484644</v>
      </c>
      <c r="BZ24" s="143">
        <f t="shared" si="4"/>
        <v>804561</v>
      </c>
      <c r="CA24" s="143">
        <f t="shared" si="4"/>
        <v>8680083</v>
      </c>
      <c r="CB24" s="143">
        <f t="shared" si="4"/>
        <v>6737126</v>
      </c>
      <c r="CC24" s="143">
        <f t="shared" si="4"/>
        <v>1942957</v>
      </c>
      <c r="CD24" s="142">
        <f t="shared" si="61"/>
        <v>0</v>
      </c>
      <c r="CE24" s="143">
        <f t="shared" si="5"/>
        <v>0</v>
      </c>
      <c r="CF24" s="143">
        <f t="shared" si="5"/>
        <v>0</v>
      </c>
      <c r="CG24" s="143">
        <f t="shared" si="5"/>
        <v>0</v>
      </c>
      <c r="CH24" s="143">
        <f t="shared" si="5"/>
        <v>0</v>
      </c>
      <c r="CI24" s="142">
        <f t="shared" si="62"/>
        <v>499324</v>
      </c>
      <c r="CJ24" s="143">
        <f t="shared" si="6"/>
        <v>15099</v>
      </c>
      <c r="CK24" s="143">
        <f t="shared" si="6"/>
        <v>484225</v>
      </c>
      <c r="CL24" s="143">
        <f t="shared" si="6"/>
        <v>377503</v>
      </c>
      <c r="CM24" s="143">
        <f t="shared" si="6"/>
        <v>106722</v>
      </c>
      <c r="CN24" s="143"/>
      <c r="CO24" s="143"/>
      <c r="CP24" s="143"/>
      <c r="CQ24" s="143"/>
      <c r="CR24" s="143"/>
      <c r="CS24" s="142">
        <f t="shared" si="63"/>
        <v>0</v>
      </c>
      <c r="CT24" s="143">
        <f t="shared" si="7"/>
        <v>0</v>
      </c>
      <c r="CU24" s="143">
        <f t="shared" si="7"/>
        <v>0</v>
      </c>
      <c r="CV24" s="143">
        <f t="shared" si="7"/>
        <v>0</v>
      </c>
      <c r="CW24" s="143">
        <f t="shared" si="7"/>
        <v>0</v>
      </c>
      <c r="CX24" s="144">
        <f t="shared" si="64"/>
        <v>9983968</v>
      </c>
      <c r="CY24" s="142">
        <f t="shared" si="65"/>
        <v>13753436</v>
      </c>
      <c r="CZ24" s="143">
        <f t="shared" si="65"/>
        <v>1138392</v>
      </c>
      <c r="DA24" s="143">
        <f t="shared" si="65"/>
        <v>12615044</v>
      </c>
      <c r="DB24" s="143">
        <f t="shared" si="65"/>
        <v>9571572</v>
      </c>
      <c r="DC24" s="143">
        <f t="shared" si="65"/>
        <v>3043472</v>
      </c>
      <c r="DD24" s="142">
        <f t="shared" si="66"/>
        <v>0</v>
      </c>
      <c r="DE24" s="143">
        <f t="shared" si="8"/>
        <v>0</v>
      </c>
      <c r="DF24" s="143">
        <f t="shared" si="8"/>
        <v>0</v>
      </c>
      <c r="DG24" s="143">
        <f t="shared" si="8"/>
        <v>0</v>
      </c>
      <c r="DH24" s="143">
        <f t="shared" si="8"/>
        <v>0</v>
      </c>
      <c r="DI24" s="142">
        <f t="shared" si="67"/>
        <v>0</v>
      </c>
      <c r="DJ24" s="143">
        <f t="shared" si="67"/>
        <v>0</v>
      </c>
      <c r="DK24" s="143">
        <f t="shared" si="67"/>
        <v>0</v>
      </c>
      <c r="DL24" s="143">
        <f t="shared" si="67"/>
        <v>0</v>
      </c>
      <c r="DM24" s="143">
        <f t="shared" si="67"/>
        <v>0</v>
      </c>
      <c r="DN24" s="142">
        <f t="shared" si="68"/>
        <v>0</v>
      </c>
      <c r="DO24" s="143">
        <f t="shared" si="9"/>
        <v>0</v>
      </c>
      <c r="DP24" s="143">
        <f t="shared" si="9"/>
        <v>0</v>
      </c>
      <c r="DQ24" s="143">
        <f t="shared" si="9"/>
        <v>0</v>
      </c>
      <c r="DR24" s="143">
        <f t="shared" si="9"/>
        <v>0</v>
      </c>
      <c r="DS24" s="142">
        <f t="shared" si="69"/>
        <v>912704</v>
      </c>
      <c r="DT24" s="143">
        <f t="shared" si="10"/>
        <v>3008</v>
      </c>
      <c r="DU24" s="143">
        <f t="shared" si="10"/>
        <v>909696</v>
      </c>
      <c r="DV24" s="143">
        <f t="shared" si="10"/>
        <v>909696</v>
      </c>
      <c r="DW24" s="143">
        <f t="shared" si="10"/>
        <v>0</v>
      </c>
      <c r="DX24" s="144">
        <f t="shared" si="70"/>
        <v>14666140</v>
      </c>
      <c r="DY24" s="142">
        <f t="shared" si="71"/>
        <v>2084172</v>
      </c>
      <c r="DZ24" s="143">
        <f t="shared" si="71"/>
        <v>165590</v>
      </c>
      <c r="EA24" s="143">
        <f t="shared" si="71"/>
        <v>1918582</v>
      </c>
      <c r="EB24" s="143">
        <f t="shared" si="71"/>
        <v>1385620</v>
      </c>
      <c r="EC24" s="143">
        <f t="shared" si="71"/>
        <v>532962</v>
      </c>
      <c r="ED24" s="142">
        <f t="shared" si="72"/>
        <v>0</v>
      </c>
      <c r="EE24" s="143">
        <f t="shared" si="11"/>
        <v>0</v>
      </c>
      <c r="EF24" s="143">
        <f t="shared" si="11"/>
        <v>0</v>
      </c>
      <c r="EG24" s="143">
        <f t="shared" si="11"/>
        <v>0</v>
      </c>
      <c r="EH24" s="143">
        <f t="shared" si="11"/>
        <v>0</v>
      </c>
      <c r="EI24" s="143"/>
      <c r="EJ24" s="143"/>
      <c r="EK24" s="143"/>
      <c r="EL24" s="143"/>
      <c r="EM24" s="143"/>
      <c r="EN24" s="142">
        <f t="shared" si="73"/>
        <v>0</v>
      </c>
      <c r="EO24" s="143">
        <f t="shared" si="12"/>
        <v>0</v>
      </c>
      <c r="EP24" s="143">
        <f t="shared" si="12"/>
        <v>0</v>
      </c>
      <c r="EQ24" s="143">
        <f t="shared" si="12"/>
        <v>0</v>
      </c>
      <c r="ER24" s="143">
        <f t="shared" si="12"/>
        <v>0</v>
      </c>
      <c r="ES24" s="142">
        <f t="shared" si="74"/>
        <v>0</v>
      </c>
      <c r="ET24" s="143">
        <f t="shared" si="13"/>
        <v>0</v>
      </c>
      <c r="EU24" s="143">
        <f t="shared" si="13"/>
        <v>0</v>
      </c>
      <c r="EV24" s="143">
        <f t="shared" si="13"/>
        <v>0</v>
      </c>
      <c r="EW24" s="143">
        <f t="shared" si="13"/>
        <v>0</v>
      </c>
      <c r="EX24" s="144">
        <f t="shared" si="75"/>
        <v>2084172</v>
      </c>
      <c r="EY24" s="144">
        <f t="shared" si="76"/>
        <v>26734280</v>
      </c>
      <c r="EZ24" s="145">
        <f t="shared" si="77"/>
        <v>2126650</v>
      </c>
      <c r="FA24" s="145">
        <f t="shared" si="14"/>
        <v>24607630</v>
      </c>
      <c r="FB24" s="145">
        <f t="shared" si="14"/>
        <v>18981517</v>
      </c>
      <c r="FC24" s="145">
        <f t="shared" si="14"/>
        <v>5626113</v>
      </c>
      <c r="FD24" s="146">
        <f t="shared" si="78"/>
        <v>25322252</v>
      </c>
      <c r="FE24" s="146">
        <f t="shared" si="79"/>
        <v>0</v>
      </c>
      <c r="FF24" s="146">
        <f t="shared" si="80"/>
        <v>499324</v>
      </c>
      <c r="FG24" s="146">
        <f t="shared" si="81"/>
        <v>0</v>
      </c>
      <c r="FH24" s="146">
        <f t="shared" si="82"/>
        <v>912704</v>
      </c>
      <c r="FI24" s="142">
        <f t="shared" si="83"/>
        <v>0</v>
      </c>
      <c r="FJ24" s="143">
        <f t="shared" si="83"/>
        <v>0</v>
      </c>
      <c r="FK24" s="143">
        <f t="shared" si="83"/>
        <v>0</v>
      </c>
      <c r="FL24" s="143">
        <f t="shared" si="83"/>
        <v>0</v>
      </c>
      <c r="FM24" s="143">
        <f t="shared" si="83"/>
        <v>0</v>
      </c>
      <c r="FN24" s="142">
        <f t="shared" si="84"/>
        <v>0</v>
      </c>
      <c r="FO24" s="142">
        <f t="shared" si="84"/>
        <v>0</v>
      </c>
      <c r="FP24" s="142">
        <f t="shared" si="84"/>
        <v>0</v>
      </c>
      <c r="FQ24" s="142">
        <f t="shared" si="15"/>
        <v>0</v>
      </c>
      <c r="FR24" s="142">
        <f t="shared" si="15"/>
        <v>0</v>
      </c>
      <c r="FS24" s="147">
        <f t="shared" si="85"/>
        <v>0</v>
      </c>
      <c r="FT24" s="147">
        <f t="shared" si="16"/>
        <v>0</v>
      </c>
      <c r="FU24" s="147">
        <f t="shared" si="16"/>
        <v>0</v>
      </c>
      <c r="FV24" s="147">
        <f t="shared" si="16"/>
        <v>0</v>
      </c>
      <c r="FW24" s="147">
        <f t="shared" si="16"/>
        <v>0</v>
      </c>
      <c r="FX24" s="147">
        <f t="shared" si="86"/>
        <v>0</v>
      </c>
      <c r="FY24" s="147">
        <f t="shared" si="17"/>
        <v>0</v>
      </c>
      <c r="FZ24" s="147">
        <f t="shared" si="17"/>
        <v>0</v>
      </c>
      <c r="GA24" s="147">
        <f t="shared" si="17"/>
        <v>0</v>
      </c>
      <c r="GB24" s="147">
        <f t="shared" si="17"/>
        <v>0</v>
      </c>
      <c r="GC24" s="142">
        <f t="shared" si="87"/>
        <v>0</v>
      </c>
      <c r="GD24" s="142">
        <f t="shared" si="18"/>
        <v>0</v>
      </c>
      <c r="GE24" s="142">
        <f t="shared" si="18"/>
        <v>0</v>
      </c>
      <c r="GF24" s="142">
        <f t="shared" si="18"/>
        <v>0</v>
      </c>
      <c r="GG24" s="142">
        <f t="shared" si="18"/>
        <v>0</v>
      </c>
      <c r="GH24" s="142">
        <f t="shared" si="88"/>
        <v>0</v>
      </c>
      <c r="GI24" s="142">
        <f t="shared" si="19"/>
        <v>0</v>
      </c>
      <c r="GJ24" s="142">
        <f t="shared" si="19"/>
        <v>0</v>
      </c>
      <c r="GK24" s="142">
        <f t="shared" si="19"/>
        <v>0</v>
      </c>
      <c r="GL24" s="142">
        <f t="shared" si="19"/>
        <v>0</v>
      </c>
      <c r="GM24" s="142">
        <f t="shared" si="89"/>
        <v>0</v>
      </c>
      <c r="GN24" s="142">
        <f t="shared" si="20"/>
        <v>0</v>
      </c>
      <c r="GO24" s="142">
        <f t="shared" si="20"/>
        <v>0</v>
      </c>
      <c r="GP24" s="142">
        <f t="shared" si="20"/>
        <v>0</v>
      </c>
      <c r="GQ24" s="142">
        <f t="shared" si="20"/>
        <v>0</v>
      </c>
      <c r="GR24" s="207">
        <f t="shared" si="90"/>
        <v>0</v>
      </c>
      <c r="GS24" s="147">
        <f t="shared" si="91"/>
        <v>0</v>
      </c>
      <c r="GT24" s="147">
        <f t="shared" si="21"/>
        <v>0</v>
      </c>
      <c r="GU24" s="147">
        <f t="shared" si="21"/>
        <v>0</v>
      </c>
      <c r="GV24" s="147">
        <f t="shared" si="21"/>
        <v>0</v>
      </c>
      <c r="GW24" s="147">
        <f t="shared" si="21"/>
        <v>0</v>
      </c>
      <c r="GX24" s="147">
        <f t="shared" si="92"/>
        <v>0</v>
      </c>
      <c r="GY24" s="147">
        <f t="shared" si="22"/>
        <v>0</v>
      </c>
      <c r="GZ24" s="147">
        <f t="shared" si="22"/>
        <v>0</v>
      </c>
      <c r="HA24" s="147">
        <f t="shared" si="22"/>
        <v>0</v>
      </c>
      <c r="HB24" s="147">
        <f t="shared" si="22"/>
        <v>0</v>
      </c>
      <c r="HC24" s="147">
        <f t="shared" si="93"/>
        <v>0</v>
      </c>
      <c r="HD24" s="147">
        <f t="shared" si="23"/>
        <v>0</v>
      </c>
      <c r="HE24" s="147">
        <f t="shared" si="23"/>
        <v>0</v>
      </c>
      <c r="HF24" s="147">
        <f t="shared" si="23"/>
        <v>0</v>
      </c>
      <c r="HG24" s="147">
        <f t="shared" si="23"/>
        <v>0</v>
      </c>
      <c r="HH24" s="147">
        <f t="shared" si="94"/>
        <v>0</v>
      </c>
      <c r="HI24" s="147">
        <f t="shared" si="24"/>
        <v>0</v>
      </c>
      <c r="HJ24" s="147">
        <f t="shared" si="24"/>
        <v>0</v>
      </c>
      <c r="HK24" s="147">
        <f t="shared" si="24"/>
        <v>0</v>
      </c>
      <c r="HL24" s="147">
        <f t="shared" si="24"/>
        <v>0</v>
      </c>
      <c r="HM24" s="142">
        <f t="shared" si="95"/>
        <v>0</v>
      </c>
      <c r="HN24" s="142">
        <f t="shared" si="25"/>
        <v>0</v>
      </c>
      <c r="HO24" s="142">
        <f t="shared" si="25"/>
        <v>0</v>
      </c>
      <c r="HP24" s="142">
        <f t="shared" si="25"/>
        <v>0</v>
      </c>
      <c r="HQ24" s="142">
        <f t="shared" si="25"/>
        <v>0</v>
      </c>
      <c r="HR24" s="142">
        <f t="shared" si="96"/>
        <v>0</v>
      </c>
      <c r="HS24" s="142">
        <f t="shared" si="26"/>
        <v>0</v>
      </c>
      <c r="HT24" s="142">
        <f t="shared" si="26"/>
        <v>0</v>
      </c>
      <c r="HU24" s="142">
        <f t="shared" si="26"/>
        <v>0</v>
      </c>
      <c r="HV24" s="142">
        <f t="shared" si="26"/>
        <v>0</v>
      </c>
      <c r="HW24" s="147">
        <f t="shared" si="97"/>
        <v>30551</v>
      </c>
      <c r="HX24" s="147">
        <f t="shared" si="27"/>
        <v>4257</v>
      </c>
      <c r="HY24" s="147">
        <f t="shared" si="27"/>
        <v>26294</v>
      </c>
      <c r="HZ24" s="147">
        <f t="shared" si="27"/>
        <v>20409</v>
      </c>
      <c r="IA24" s="147">
        <f t="shared" si="27"/>
        <v>5885</v>
      </c>
      <c r="IB24" s="147">
        <f t="shared" si="98"/>
        <v>0</v>
      </c>
      <c r="IC24" s="147">
        <f t="shared" si="28"/>
        <v>0</v>
      </c>
      <c r="ID24" s="147">
        <f t="shared" si="28"/>
        <v>0</v>
      </c>
      <c r="IE24" s="147">
        <f t="shared" si="28"/>
        <v>0</v>
      </c>
      <c r="IF24" s="147">
        <f t="shared" si="28"/>
        <v>0</v>
      </c>
      <c r="IG24" s="142">
        <f t="shared" si="99"/>
        <v>0</v>
      </c>
      <c r="IH24" s="142">
        <f t="shared" si="29"/>
        <v>0</v>
      </c>
      <c r="II24" s="142">
        <f t="shared" si="29"/>
        <v>0</v>
      </c>
      <c r="IJ24" s="142">
        <f t="shared" si="29"/>
        <v>0</v>
      </c>
      <c r="IK24" s="142">
        <f t="shared" si="29"/>
        <v>0</v>
      </c>
      <c r="IL24" s="142">
        <f t="shared" si="100"/>
        <v>0</v>
      </c>
      <c r="IM24" s="142">
        <f t="shared" si="30"/>
        <v>0</v>
      </c>
      <c r="IN24" s="142">
        <f t="shared" si="30"/>
        <v>0</v>
      </c>
      <c r="IO24" s="142">
        <f t="shared" si="30"/>
        <v>0</v>
      </c>
      <c r="IP24" s="142">
        <f t="shared" si="30"/>
        <v>0</v>
      </c>
      <c r="IQ24" s="147">
        <f t="shared" si="101"/>
        <v>0</v>
      </c>
      <c r="IR24" s="147">
        <f t="shared" si="31"/>
        <v>0</v>
      </c>
      <c r="IS24" s="147">
        <f t="shared" si="31"/>
        <v>0</v>
      </c>
      <c r="IT24" s="147">
        <f t="shared" si="31"/>
        <v>0</v>
      </c>
      <c r="IU24" s="147">
        <f t="shared" si="31"/>
        <v>0</v>
      </c>
      <c r="IV24" s="147">
        <f t="shared" si="102"/>
        <v>0</v>
      </c>
      <c r="IW24" s="147">
        <f t="shared" si="32"/>
        <v>0</v>
      </c>
      <c r="IX24" s="147">
        <f t="shared" si="32"/>
        <v>0</v>
      </c>
      <c r="IY24" s="147">
        <f t="shared" si="32"/>
        <v>0</v>
      </c>
      <c r="IZ24" s="147">
        <f t="shared" si="32"/>
        <v>0</v>
      </c>
      <c r="JA24" s="142">
        <f t="shared" si="103"/>
        <v>186206</v>
      </c>
      <c r="JB24" s="142">
        <f t="shared" si="33"/>
        <v>28442</v>
      </c>
      <c r="JC24" s="142">
        <f t="shared" si="33"/>
        <v>157764</v>
      </c>
      <c r="JD24" s="142">
        <f t="shared" si="33"/>
        <v>122454</v>
      </c>
      <c r="JE24" s="142">
        <f t="shared" si="33"/>
        <v>35310</v>
      </c>
      <c r="JF24" s="142">
        <f t="shared" si="104"/>
        <v>0</v>
      </c>
      <c r="JG24" s="142">
        <f t="shared" si="34"/>
        <v>0</v>
      </c>
      <c r="JH24" s="142">
        <f t="shared" si="34"/>
        <v>0</v>
      </c>
      <c r="JI24" s="142">
        <f t="shared" si="34"/>
        <v>0</v>
      </c>
      <c r="JJ24" s="142">
        <f t="shared" si="34"/>
        <v>0</v>
      </c>
      <c r="JK24" s="147">
        <f t="shared" si="105"/>
        <v>0</v>
      </c>
      <c r="JL24" s="147">
        <f t="shared" si="35"/>
        <v>0</v>
      </c>
      <c r="JM24" s="147">
        <f t="shared" si="35"/>
        <v>0</v>
      </c>
      <c r="JN24" s="147">
        <f t="shared" si="35"/>
        <v>0</v>
      </c>
      <c r="JO24" s="147">
        <f t="shared" si="35"/>
        <v>0</v>
      </c>
      <c r="JP24" s="147">
        <f t="shared" si="106"/>
        <v>32851</v>
      </c>
      <c r="JQ24" s="147">
        <f t="shared" si="36"/>
        <v>6557</v>
      </c>
      <c r="JR24" s="147">
        <f t="shared" si="36"/>
        <v>26294</v>
      </c>
      <c r="JS24" s="147">
        <f t="shared" si="36"/>
        <v>20409</v>
      </c>
      <c r="JT24" s="147">
        <f t="shared" si="36"/>
        <v>5885</v>
      </c>
      <c r="JU24" s="142">
        <f t="shared" si="107"/>
        <v>44072</v>
      </c>
      <c r="JV24" s="142">
        <f t="shared" si="37"/>
        <v>7334</v>
      </c>
      <c r="JW24" s="142">
        <f t="shared" si="37"/>
        <v>36738</v>
      </c>
      <c r="JX24" s="142">
        <f t="shared" si="37"/>
        <v>27875</v>
      </c>
      <c r="JY24" s="142">
        <f t="shared" si="37"/>
        <v>8863</v>
      </c>
      <c r="JZ24" s="142">
        <f t="shared" si="108"/>
        <v>0</v>
      </c>
      <c r="KA24" s="142">
        <f t="shared" si="38"/>
        <v>0</v>
      </c>
      <c r="KB24" s="142">
        <f t="shared" si="38"/>
        <v>0</v>
      </c>
      <c r="KC24" s="142">
        <f t="shared" si="38"/>
        <v>0</v>
      </c>
      <c r="KD24" s="142">
        <f t="shared" si="38"/>
        <v>0</v>
      </c>
      <c r="KE24" s="147">
        <f t="shared" si="109"/>
        <v>0</v>
      </c>
      <c r="KF24" s="147">
        <f t="shared" si="39"/>
        <v>0</v>
      </c>
      <c r="KG24" s="147">
        <f t="shared" si="39"/>
        <v>0</v>
      </c>
      <c r="KH24" s="147">
        <f t="shared" si="39"/>
        <v>0</v>
      </c>
      <c r="KI24" s="147">
        <f t="shared" si="39"/>
        <v>0</v>
      </c>
      <c r="KJ24" s="147">
        <f t="shared" si="110"/>
        <v>0</v>
      </c>
      <c r="KK24" s="147">
        <f t="shared" si="40"/>
        <v>0</v>
      </c>
      <c r="KL24" s="147">
        <f t="shared" si="40"/>
        <v>0</v>
      </c>
      <c r="KM24" s="147">
        <f t="shared" si="40"/>
        <v>0</v>
      </c>
      <c r="KN24" s="147">
        <f t="shared" si="40"/>
        <v>0</v>
      </c>
      <c r="KO24" s="142">
        <f t="shared" si="111"/>
        <v>0</v>
      </c>
      <c r="KP24" s="142">
        <f t="shared" si="41"/>
        <v>0</v>
      </c>
      <c r="KQ24" s="142">
        <f t="shared" si="41"/>
        <v>0</v>
      </c>
      <c r="KR24" s="142">
        <f t="shared" si="41"/>
        <v>0</v>
      </c>
      <c r="KS24" s="142">
        <f t="shared" si="41"/>
        <v>0</v>
      </c>
      <c r="KT24" s="142">
        <f t="shared" si="112"/>
        <v>0</v>
      </c>
      <c r="KU24" s="142">
        <f t="shared" si="42"/>
        <v>0</v>
      </c>
      <c r="KV24" s="142">
        <f t="shared" si="42"/>
        <v>0</v>
      </c>
      <c r="KW24" s="142">
        <f t="shared" si="42"/>
        <v>0</v>
      </c>
      <c r="KX24" s="142">
        <f t="shared" si="42"/>
        <v>0</v>
      </c>
      <c r="KY24" s="147">
        <f t="shared" si="113"/>
        <v>0</v>
      </c>
      <c r="KZ24" s="147">
        <f t="shared" si="43"/>
        <v>0</v>
      </c>
      <c r="LA24" s="147">
        <f t="shared" si="43"/>
        <v>0</v>
      </c>
      <c r="LB24" s="147">
        <f t="shared" si="43"/>
        <v>0</v>
      </c>
      <c r="LC24" s="147">
        <f t="shared" si="43"/>
        <v>0</v>
      </c>
      <c r="LD24" s="147">
        <f t="shared" si="114"/>
        <v>0</v>
      </c>
      <c r="LE24" s="147">
        <f t="shared" si="44"/>
        <v>0</v>
      </c>
      <c r="LF24" s="147">
        <f t="shared" si="44"/>
        <v>0</v>
      </c>
      <c r="LG24" s="147">
        <f t="shared" si="44"/>
        <v>0</v>
      </c>
      <c r="LH24" s="147">
        <f t="shared" si="44"/>
        <v>0</v>
      </c>
      <c r="LI24" s="147">
        <f t="shared" si="115"/>
        <v>46590</v>
      </c>
      <c r="LJ24" s="147">
        <f t="shared" si="45"/>
        <v>247090</v>
      </c>
      <c r="LK24" s="147">
        <f t="shared" si="45"/>
        <v>191147</v>
      </c>
      <c r="LL24" s="147">
        <f t="shared" si="45"/>
        <v>55943</v>
      </c>
      <c r="LM24" s="147">
        <f t="shared" si="116"/>
        <v>0</v>
      </c>
      <c r="LN24" s="147">
        <f t="shared" si="117"/>
        <v>293680</v>
      </c>
      <c r="LO24" s="144">
        <f t="shared" si="118"/>
        <v>293680</v>
      </c>
      <c r="LP24" s="144">
        <f t="shared" si="118"/>
        <v>46590</v>
      </c>
      <c r="LQ24" s="144">
        <f t="shared" si="118"/>
        <v>247090</v>
      </c>
      <c r="LR24" s="144">
        <f t="shared" si="118"/>
        <v>191147</v>
      </c>
      <c r="LS24" s="144">
        <f t="shared" si="118"/>
        <v>55943</v>
      </c>
      <c r="LT24" s="144">
        <f t="shared" si="119"/>
        <v>27027960</v>
      </c>
      <c r="LU24" s="144">
        <f t="shared" si="120"/>
        <v>2173240</v>
      </c>
      <c r="LV24" s="144">
        <f t="shared" si="120"/>
        <v>24854720</v>
      </c>
      <c r="LW24" s="144">
        <f t="shared" si="120"/>
        <v>19172664</v>
      </c>
      <c r="LX24" s="144">
        <f t="shared" si="120"/>
        <v>5682056</v>
      </c>
      <c r="LY24" s="132">
        <f t="shared" si="121"/>
        <v>27028</v>
      </c>
      <c r="LZ24" s="144">
        <f t="shared" si="46"/>
        <v>27027960</v>
      </c>
      <c r="MA24" s="145">
        <f t="shared" si="46"/>
        <v>2173240</v>
      </c>
      <c r="MB24" s="145">
        <f t="shared" si="46"/>
        <v>24854720</v>
      </c>
      <c r="MC24" s="145">
        <f t="shared" si="46"/>
        <v>19172664</v>
      </c>
      <c r="MD24" s="145">
        <f t="shared" si="46"/>
        <v>5682056</v>
      </c>
      <c r="ME24" s="132">
        <f t="shared" si="122"/>
        <v>27028</v>
      </c>
      <c r="MF24" s="208">
        <v>81.900000000000006</v>
      </c>
      <c r="MG24" s="209">
        <v>3481770.2</v>
      </c>
      <c r="MH24" s="209">
        <f t="shared" si="123"/>
        <v>3481.8</v>
      </c>
      <c r="MI24" s="209">
        <v>1860.6</v>
      </c>
      <c r="MJ24" s="209">
        <f t="shared" si="124"/>
        <v>1621.2</v>
      </c>
      <c r="MK24" s="210">
        <f t="shared" si="125"/>
        <v>1621.2</v>
      </c>
      <c r="ML24" s="210">
        <f t="shared" si="126"/>
        <v>27029581.199999999</v>
      </c>
      <c r="MM24" s="210">
        <f t="shared" si="127"/>
        <v>27029.599999999999</v>
      </c>
      <c r="MN24" s="211">
        <f t="shared" si="128"/>
        <v>19174285</v>
      </c>
      <c r="MO24" s="209">
        <v>332400</v>
      </c>
      <c r="MP24">
        <v>51.8</v>
      </c>
      <c r="MQ24" s="210">
        <f t="shared" si="129"/>
        <v>23157</v>
      </c>
      <c r="MR24" s="209">
        <v>27442.5</v>
      </c>
      <c r="MS24" s="212">
        <f t="shared" si="130"/>
        <v>-4285.5</v>
      </c>
      <c r="MU24" s="213">
        <f t="shared" si="131"/>
        <v>135.1</v>
      </c>
    </row>
    <row r="25" spans="1:359">
      <c r="A25" s="128" t="s">
        <v>189</v>
      </c>
      <c r="B25" s="129"/>
      <c r="C25" s="129"/>
      <c r="D25" s="129"/>
      <c r="E25" s="129"/>
      <c r="F25" s="130">
        <f t="shared" si="47"/>
        <v>0</v>
      </c>
      <c r="G25" s="131"/>
      <c r="H25" s="131"/>
      <c r="I25" s="131"/>
      <c r="J25" s="131"/>
      <c r="K25" s="130">
        <f t="shared" si="48"/>
        <v>0</v>
      </c>
      <c r="L25" s="132">
        <f t="shared" si="49"/>
        <v>0</v>
      </c>
      <c r="M25" s="205"/>
      <c r="N25" s="205"/>
      <c r="O25" s="132"/>
      <c r="P25" s="177"/>
      <c r="Q25" s="177"/>
      <c r="R25" s="132">
        <f t="shared" si="50"/>
        <v>0</v>
      </c>
      <c r="S25" s="178">
        <f t="shared" si="51"/>
        <v>0</v>
      </c>
      <c r="T25" s="178">
        <f t="shared" si="52"/>
        <v>0</v>
      </c>
      <c r="U25" s="178">
        <f t="shared" si="53"/>
        <v>0</v>
      </c>
      <c r="V25" s="133">
        <v>433</v>
      </c>
      <c r="W25" s="129"/>
      <c r="X25" s="148">
        <v>27</v>
      </c>
      <c r="Y25" s="129"/>
      <c r="Z25" s="133">
        <v>3</v>
      </c>
      <c r="AA25" s="130">
        <f t="shared" si="1"/>
        <v>463</v>
      </c>
      <c r="AB25" s="133">
        <v>296</v>
      </c>
      <c r="AC25" s="129"/>
      <c r="AD25" s="148">
        <v>27</v>
      </c>
      <c r="AE25" s="129"/>
      <c r="AF25" s="133">
        <v>3</v>
      </c>
      <c r="AG25" s="130">
        <f t="shared" si="2"/>
        <v>326</v>
      </c>
      <c r="AH25" s="133">
        <v>43</v>
      </c>
      <c r="AI25" s="129"/>
      <c r="AJ25" s="129"/>
      <c r="AK25" s="129"/>
      <c r="AL25" s="133">
        <v>1</v>
      </c>
      <c r="AM25" s="130">
        <f t="shared" si="54"/>
        <v>44</v>
      </c>
      <c r="AN25" s="127">
        <f t="shared" si="55"/>
        <v>833</v>
      </c>
      <c r="AO25" s="206">
        <v>0</v>
      </c>
      <c r="AP25" s="206">
        <v>0</v>
      </c>
      <c r="AQ25" s="206">
        <v>0</v>
      </c>
      <c r="AR25" s="206">
        <v>0</v>
      </c>
      <c r="AS25" s="206">
        <v>101</v>
      </c>
      <c r="AT25" s="206">
        <v>0</v>
      </c>
      <c r="AU25" s="206">
        <f t="shared" si="56"/>
        <v>101</v>
      </c>
      <c r="AV25" s="135"/>
      <c r="AW25" s="136">
        <v>0</v>
      </c>
      <c r="AX25" s="137"/>
      <c r="AY25" s="138">
        <v>0</v>
      </c>
      <c r="AZ25" s="138"/>
      <c r="BA25" s="135"/>
      <c r="BB25" s="139">
        <v>2</v>
      </c>
      <c r="BC25" s="138"/>
      <c r="BD25" s="136"/>
      <c r="BE25" s="136">
        <v>1</v>
      </c>
      <c r="BF25" s="129"/>
      <c r="BG25" s="129"/>
      <c r="BH25" s="138">
        <v>1</v>
      </c>
      <c r="BI25" s="138"/>
      <c r="BJ25" s="136"/>
      <c r="BK25" s="138">
        <v>2</v>
      </c>
      <c r="BL25" s="138">
        <v>3</v>
      </c>
      <c r="BM25" s="136"/>
      <c r="BN25" s="138"/>
      <c r="BO25" s="129"/>
      <c r="BP25" s="129"/>
      <c r="BQ25" s="138"/>
      <c r="BR25" s="138"/>
      <c r="BS25" s="141"/>
      <c r="BT25" s="141">
        <f t="shared" si="57"/>
        <v>6</v>
      </c>
      <c r="BU25" s="141">
        <f t="shared" si="3"/>
        <v>3</v>
      </c>
      <c r="BV25" s="141">
        <f t="shared" si="3"/>
        <v>0</v>
      </c>
      <c r="BW25" s="141">
        <f t="shared" si="58"/>
        <v>9</v>
      </c>
      <c r="BX25" s="141">
        <f t="shared" si="59"/>
        <v>842</v>
      </c>
      <c r="BY25" s="142">
        <f t="shared" si="60"/>
        <v>11010324</v>
      </c>
      <c r="BZ25" s="143">
        <f t="shared" si="4"/>
        <v>933981</v>
      </c>
      <c r="CA25" s="143">
        <f t="shared" si="4"/>
        <v>10076343</v>
      </c>
      <c r="CB25" s="143">
        <f t="shared" si="4"/>
        <v>7820846</v>
      </c>
      <c r="CC25" s="143">
        <f t="shared" si="4"/>
        <v>2255497</v>
      </c>
      <c r="CD25" s="142">
        <f t="shared" si="61"/>
        <v>0</v>
      </c>
      <c r="CE25" s="143">
        <f t="shared" si="5"/>
        <v>0</v>
      </c>
      <c r="CF25" s="143">
        <f t="shared" si="5"/>
        <v>0</v>
      </c>
      <c r="CG25" s="143">
        <f t="shared" si="5"/>
        <v>0</v>
      </c>
      <c r="CH25" s="143">
        <f t="shared" si="5"/>
        <v>0</v>
      </c>
      <c r="CI25" s="142">
        <f t="shared" si="62"/>
        <v>1925964</v>
      </c>
      <c r="CJ25" s="143">
        <f t="shared" si="6"/>
        <v>58239</v>
      </c>
      <c r="CK25" s="143">
        <f t="shared" si="6"/>
        <v>1867725</v>
      </c>
      <c r="CL25" s="143">
        <f t="shared" si="6"/>
        <v>1456083</v>
      </c>
      <c r="CM25" s="143">
        <f t="shared" si="6"/>
        <v>411642</v>
      </c>
      <c r="CN25" s="143"/>
      <c r="CO25" s="143"/>
      <c r="CP25" s="143"/>
      <c r="CQ25" s="143"/>
      <c r="CR25" s="143"/>
      <c r="CS25" s="142">
        <f t="shared" si="63"/>
        <v>592656</v>
      </c>
      <c r="CT25" s="143">
        <f t="shared" si="7"/>
        <v>1353</v>
      </c>
      <c r="CU25" s="143">
        <f t="shared" si="7"/>
        <v>591303</v>
      </c>
      <c r="CV25" s="143">
        <f t="shared" si="7"/>
        <v>591303</v>
      </c>
      <c r="CW25" s="143">
        <f t="shared" si="7"/>
        <v>0</v>
      </c>
      <c r="CX25" s="144">
        <f t="shared" si="64"/>
        <v>13528944</v>
      </c>
      <c r="CY25" s="142">
        <f t="shared" si="65"/>
        <v>10492312</v>
      </c>
      <c r="CZ25" s="143">
        <f t="shared" si="65"/>
        <v>868464</v>
      </c>
      <c r="DA25" s="143">
        <f t="shared" si="65"/>
        <v>9623848</v>
      </c>
      <c r="DB25" s="143">
        <f t="shared" si="65"/>
        <v>7302024</v>
      </c>
      <c r="DC25" s="143">
        <f t="shared" si="65"/>
        <v>2321824</v>
      </c>
      <c r="DD25" s="142">
        <f t="shared" si="66"/>
        <v>0</v>
      </c>
      <c r="DE25" s="143">
        <f t="shared" si="8"/>
        <v>0</v>
      </c>
      <c r="DF25" s="143">
        <f t="shared" si="8"/>
        <v>0</v>
      </c>
      <c r="DG25" s="143">
        <f t="shared" si="8"/>
        <v>0</v>
      </c>
      <c r="DH25" s="143">
        <f t="shared" si="8"/>
        <v>0</v>
      </c>
      <c r="DI25" s="142">
        <f t="shared" si="67"/>
        <v>2673000</v>
      </c>
      <c r="DJ25" s="143">
        <f t="shared" si="67"/>
        <v>79218</v>
      </c>
      <c r="DK25" s="143">
        <f t="shared" si="67"/>
        <v>2593782</v>
      </c>
      <c r="DL25" s="143">
        <f t="shared" si="67"/>
        <v>1975104</v>
      </c>
      <c r="DM25" s="143">
        <f t="shared" si="67"/>
        <v>618678</v>
      </c>
      <c r="DN25" s="142">
        <f t="shared" si="68"/>
        <v>0</v>
      </c>
      <c r="DO25" s="143">
        <f t="shared" si="9"/>
        <v>0</v>
      </c>
      <c r="DP25" s="143">
        <f t="shared" si="9"/>
        <v>0</v>
      </c>
      <c r="DQ25" s="143">
        <f t="shared" si="9"/>
        <v>0</v>
      </c>
      <c r="DR25" s="143">
        <f t="shared" si="9"/>
        <v>0</v>
      </c>
      <c r="DS25" s="142">
        <f t="shared" si="69"/>
        <v>684528</v>
      </c>
      <c r="DT25" s="143">
        <f t="shared" si="10"/>
        <v>2256</v>
      </c>
      <c r="DU25" s="143">
        <f t="shared" si="10"/>
        <v>682272</v>
      </c>
      <c r="DV25" s="143">
        <f t="shared" si="10"/>
        <v>682272</v>
      </c>
      <c r="DW25" s="143">
        <f t="shared" si="10"/>
        <v>0</v>
      </c>
      <c r="DX25" s="144">
        <f t="shared" si="70"/>
        <v>13849840</v>
      </c>
      <c r="DY25" s="142">
        <f t="shared" si="71"/>
        <v>1545162</v>
      </c>
      <c r="DZ25" s="143">
        <f t="shared" si="71"/>
        <v>122765</v>
      </c>
      <c r="EA25" s="143">
        <f t="shared" si="71"/>
        <v>1422397</v>
      </c>
      <c r="EB25" s="143">
        <f t="shared" si="71"/>
        <v>1027270</v>
      </c>
      <c r="EC25" s="143">
        <f t="shared" si="71"/>
        <v>395127</v>
      </c>
      <c r="ED25" s="142">
        <f t="shared" si="72"/>
        <v>0</v>
      </c>
      <c r="EE25" s="143">
        <f t="shared" si="11"/>
        <v>0</v>
      </c>
      <c r="EF25" s="143">
        <f t="shared" si="11"/>
        <v>0</v>
      </c>
      <c r="EG25" s="143">
        <f t="shared" si="11"/>
        <v>0</v>
      </c>
      <c r="EH25" s="143">
        <f t="shared" si="11"/>
        <v>0</v>
      </c>
      <c r="EI25" s="143"/>
      <c r="EJ25" s="143"/>
      <c r="EK25" s="143"/>
      <c r="EL25" s="143"/>
      <c r="EM25" s="143"/>
      <c r="EN25" s="142">
        <f t="shared" si="73"/>
        <v>0</v>
      </c>
      <c r="EO25" s="143">
        <f t="shared" si="12"/>
        <v>0</v>
      </c>
      <c r="EP25" s="143">
        <f t="shared" si="12"/>
        <v>0</v>
      </c>
      <c r="EQ25" s="143">
        <f t="shared" si="12"/>
        <v>0</v>
      </c>
      <c r="ER25" s="143">
        <f t="shared" si="12"/>
        <v>0</v>
      </c>
      <c r="ES25" s="142">
        <f t="shared" si="74"/>
        <v>273811</v>
      </c>
      <c r="ET25" s="143">
        <f t="shared" si="13"/>
        <v>903</v>
      </c>
      <c r="EU25" s="143">
        <f t="shared" si="13"/>
        <v>272908</v>
      </c>
      <c r="EV25" s="143">
        <f t="shared" si="13"/>
        <v>272908</v>
      </c>
      <c r="EW25" s="143">
        <f t="shared" si="13"/>
        <v>0</v>
      </c>
      <c r="EX25" s="144">
        <f t="shared" si="75"/>
        <v>1818973</v>
      </c>
      <c r="EY25" s="144">
        <f t="shared" si="76"/>
        <v>29197757</v>
      </c>
      <c r="EZ25" s="145">
        <f t="shared" si="77"/>
        <v>2067179</v>
      </c>
      <c r="FA25" s="145">
        <f t="shared" si="14"/>
        <v>27130578</v>
      </c>
      <c r="FB25" s="145">
        <f t="shared" si="14"/>
        <v>21127810</v>
      </c>
      <c r="FC25" s="145">
        <f t="shared" si="14"/>
        <v>6002768</v>
      </c>
      <c r="FD25" s="146">
        <f t="shared" si="78"/>
        <v>23047798</v>
      </c>
      <c r="FE25" s="146">
        <f t="shared" si="79"/>
        <v>0</v>
      </c>
      <c r="FF25" s="146">
        <f t="shared" si="80"/>
        <v>4598964</v>
      </c>
      <c r="FG25" s="146">
        <f t="shared" si="81"/>
        <v>0</v>
      </c>
      <c r="FH25" s="146">
        <f t="shared" si="82"/>
        <v>1550995</v>
      </c>
      <c r="FI25" s="142">
        <f t="shared" si="83"/>
        <v>0</v>
      </c>
      <c r="FJ25" s="143">
        <f t="shared" si="83"/>
        <v>0</v>
      </c>
      <c r="FK25" s="143">
        <f t="shared" si="83"/>
        <v>0</v>
      </c>
      <c r="FL25" s="143">
        <f t="shared" si="83"/>
        <v>0</v>
      </c>
      <c r="FM25" s="143">
        <f t="shared" si="83"/>
        <v>0</v>
      </c>
      <c r="FN25" s="142">
        <f t="shared" si="84"/>
        <v>0</v>
      </c>
      <c r="FO25" s="142">
        <f t="shared" si="84"/>
        <v>0</v>
      </c>
      <c r="FP25" s="142">
        <f t="shared" si="84"/>
        <v>0</v>
      </c>
      <c r="FQ25" s="142">
        <f t="shared" si="15"/>
        <v>0</v>
      </c>
      <c r="FR25" s="142">
        <f t="shared" si="15"/>
        <v>0</v>
      </c>
      <c r="FS25" s="147">
        <f t="shared" si="85"/>
        <v>0</v>
      </c>
      <c r="FT25" s="147">
        <f t="shared" si="16"/>
        <v>0</v>
      </c>
      <c r="FU25" s="147">
        <f t="shared" si="16"/>
        <v>0</v>
      </c>
      <c r="FV25" s="147">
        <f t="shared" si="16"/>
        <v>0</v>
      </c>
      <c r="FW25" s="147">
        <f t="shared" si="16"/>
        <v>0</v>
      </c>
      <c r="FX25" s="147">
        <f t="shared" si="86"/>
        <v>0</v>
      </c>
      <c r="FY25" s="147">
        <f t="shared" si="17"/>
        <v>0</v>
      </c>
      <c r="FZ25" s="147">
        <f t="shared" si="17"/>
        <v>0</v>
      </c>
      <c r="GA25" s="147">
        <f t="shared" si="17"/>
        <v>0</v>
      </c>
      <c r="GB25" s="147">
        <f t="shared" si="17"/>
        <v>0</v>
      </c>
      <c r="GC25" s="142">
        <f t="shared" si="87"/>
        <v>153419</v>
      </c>
      <c r="GD25" s="142">
        <f t="shared" si="18"/>
        <v>3030</v>
      </c>
      <c r="GE25" s="142">
        <f t="shared" si="18"/>
        <v>150389</v>
      </c>
      <c r="GF25" s="142">
        <f t="shared" si="18"/>
        <v>150389</v>
      </c>
      <c r="GG25" s="142">
        <f t="shared" si="18"/>
        <v>0</v>
      </c>
      <c r="GH25" s="142">
        <f t="shared" si="88"/>
        <v>0</v>
      </c>
      <c r="GI25" s="142">
        <f t="shared" si="19"/>
        <v>0</v>
      </c>
      <c r="GJ25" s="142">
        <f t="shared" si="19"/>
        <v>0</v>
      </c>
      <c r="GK25" s="142">
        <f t="shared" si="19"/>
        <v>0</v>
      </c>
      <c r="GL25" s="142">
        <f t="shared" si="19"/>
        <v>0</v>
      </c>
      <c r="GM25" s="142">
        <f t="shared" si="89"/>
        <v>153419</v>
      </c>
      <c r="GN25" s="142">
        <f t="shared" si="20"/>
        <v>3030</v>
      </c>
      <c r="GO25" s="142">
        <f t="shared" si="20"/>
        <v>150389</v>
      </c>
      <c r="GP25" s="142">
        <f t="shared" si="20"/>
        <v>150389</v>
      </c>
      <c r="GQ25" s="142">
        <f t="shared" si="20"/>
        <v>0</v>
      </c>
      <c r="GR25" s="207">
        <f t="shared" si="90"/>
        <v>153.4</v>
      </c>
      <c r="GS25" s="147">
        <f t="shared" si="91"/>
        <v>0</v>
      </c>
      <c r="GT25" s="147">
        <f t="shared" si="21"/>
        <v>0</v>
      </c>
      <c r="GU25" s="147">
        <f t="shared" si="21"/>
        <v>0</v>
      </c>
      <c r="GV25" s="147">
        <f t="shared" si="21"/>
        <v>0</v>
      </c>
      <c r="GW25" s="147">
        <f t="shared" si="21"/>
        <v>0</v>
      </c>
      <c r="GX25" s="147">
        <f t="shared" si="92"/>
        <v>0</v>
      </c>
      <c r="GY25" s="147">
        <f t="shared" si="22"/>
        <v>0</v>
      </c>
      <c r="GZ25" s="147">
        <f t="shared" si="22"/>
        <v>0</v>
      </c>
      <c r="HA25" s="147">
        <f t="shared" si="22"/>
        <v>0</v>
      </c>
      <c r="HB25" s="147">
        <f t="shared" si="22"/>
        <v>0</v>
      </c>
      <c r="HC25" s="147">
        <f t="shared" si="93"/>
        <v>0</v>
      </c>
      <c r="HD25" s="147">
        <f t="shared" si="23"/>
        <v>0</v>
      </c>
      <c r="HE25" s="147">
        <f t="shared" si="23"/>
        <v>0</v>
      </c>
      <c r="HF25" s="147">
        <f t="shared" si="23"/>
        <v>0</v>
      </c>
      <c r="HG25" s="147">
        <f t="shared" si="23"/>
        <v>0</v>
      </c>
      <c r="HH25" s="147">
        <f t="shared" si="94"/>
        <v>0</v>
      </c>
      <c r="HI25" s="147">
        <f t="shared" si="24"/>
        <v>0</v>
      </c>
      <c r="HJ25" s="147">
        <f t="shared" si="24"/>
        <v>0</v>
      </c>
      <c r="HK25" s="147">
        <f t="shared" si="24"/>
        <v>0</v>
      </c>
      <c r="HL25" s="147">
        <f t="shared" si="24"/>
        <v>0</v>
      </c>
      <c r="HM25" s="142">
        <f t="shared" si="95"/>
        <v>0</v>
      </c>
      <c r="HN25" s="142">
        <f t="shared" si="25"/>
        <v>0</v>
      </c>
      <c r="HO25" s="142">
        <f t="shared" si="25"/>
        <v>0</v>
      </c>
      <c r="HP25" s="142">
        <f t="shared" si="25"/>
        <v>0</v>
      </c>
      <c r="HQ25" s="142">
        <f t="shared" si="25"/>
        <v>0</v>
      </c>
      <c r="HR25" s="142">
        <f t="shared" si="96"/>
        <v>0</v>
      </c>
      <c r="HS25" s="142">
        <f t="shared" si="26"/>
        <v>0</v>
      </c>
      <c r="HT25" s="142">
        <f t="shared" si="26"/>
        <v>0</v>
      </c>
      <c r="HU25" s="142">
        <f t="shared" si="26"/>
        <v>0</v>
      </c>
      <c r="HV25" s="142">
        <f t="shared" si="26"/>
        <v>0</v>
      </c>
      <c r="HW25" s="147">
        <f t="shared" si="97"/>
        <v>61102</v>
      </c>
      <c r="HX25" s="147">
        <f t="shared" si="27"/>
        <v>8514</v>
      </c>
      <c r="HY25" s="147">
        <f t="shared" si="27"/>
        <v>52588</v>
      </c>
      <c r="HZ25" s="147">
        <f t="shared" si="27"/>
        <v>40818</v>
      </c>
      <c r="IA25" s="147">
        <f t="shared" si="27"/>
        <v>11770</v>
      </c>
      <c r="IB25" s="147">
        <f t="shared" si="98"/>
        <v>0</v>
      </c>
      <c r="IC25" s="147">
        <f t="shared" si="28"/>
        <v>0</v>
      </c>
      <c r="ID25" s="147">
        <f t="shared" si="28"/>
        <v>0</v>
      </c>
      <c r="IE25" s="147">
        <f t="shared" si="28"/>
        <v>0</v>
      </c>
      <c r="IF25" s="147">
        <f t="shared" si="28"/>
        <v>0</v>
      </c>
      <c r="IG25" s="142">
        <f t="shared" si="99"/>
        <v>0</v>
      </c>
      <c r="IH25" s="142">
        <f t="shared" si="29"/>
        <v>0</v>
      </c>
      <c r="II25" s="142">
        <f t="shared" si="29"/>
        <v>0</v>
      </c>
      <c r="IJ25" s="142">
        <f t="shared" si="29"/>
        <v>0</v>
      </c>
      <c r="IK25" s="142">
        <f t="shared" si="29"/>
        <v>0</v>
      </c>
      <c r="IL25" s="142">
        <f t="shared" si="100"/>
        <v>35151</v>
      </c>
      <c r="IM25" s="142">
        <f t="shared" si="30"/>
        <v>8857</v>
      </c>
      <c r="IN25" s="142">
        <f t="shared" si="30"/>
        <v>26294</v>
      </c>
      <c r="IO25" s="142">
        <f t="shared" si="30"/>
        <v>20409</v>
      </c>
      <c r="IP25" s="142">
        <f t="shared" si="30"/>
        <v>5885</v>
      </c>
      <c r="IQ25" s="147">
        <f t="shared" si="101"/>
        <v>0</v>
      </c>
      <c r="IR25" s="147">
        <f t="shared" si="31"/>
        <v>0</v>
      </c>
      <c r="IS25" s="147">
        <f t="shared" si="31"/>
        <v>0</v>
      </c>
      <c r="IT25" s="147">
        <f t="shared" si="31"/>
        <v>0</v>
      </c>
      <c r="IU25" s="147">
        <f t="shared" si="31"/>
        <v>0</v>
      </c>
      <c r="IV25" s="147">
        <f t="shared" si="102"/>
        <v>0</v>
      </c>
      <c r="IW25" s="147">
        <f t="shared" si="32"/>
        <v>0</v>
      </c>
      <c r="IX25" s="147">
        <f t="shared" si="32"/>
        <v>0</v>
      </c>
      <c r="IY25" s="147">
        <f t="shared" si="32"/>
        <v>0</v>
      </c>
      <c r="IZ25" s="147">
        <f t="shared" si="32"/>
        <v>0</v>
      </c>
      <c r="JA25" s="142">
        <f t="shared" si="103"/>
        <v>186206</v>
      </c>
      <c r="JB25" s="142">
        <f t="shared" si="33"/>
        <v>28442</v>
      </c>
      <c r="JC25" s="142">
        <f t="shared" si="33"/>
        <v>157764</v>
      </c>
      <c r="JD25" s="142">
        <f t="shared" si="33"/>
        <v>122454</v>
      </c>
      <c r="JE25" s="142">
        <f t="shared" si="33"/>
        <v>35310</v>
      </c>
      <c r="JF25" s="142">
        <f t="shared" si="104"/>
        <v>0</v>
      </c>
      <c r="JG25" s="142">
        <f t="shared" si="34"/>
        <v>0</v>
      </c>
      <c r="JH25" s="142">
        <f t="shared" si="34"/>
        <v>0</v>
      </c>
      <c r="JI25" s="142">
        <f t="shared" si="34"/>
        <v>0</v>
      </c>
      <c r="JJ25" s="142">
        <f t="shared" si="34"/>
        <v>0</v>
      </c>
      <c r="JK25" s="147">
        <f t="shared" si="105"/>
        <v>0</v>
      </c>
      <c r="JL25" s="147">
        <f t="shared" si="35"/>
        <v>0</v>
      </c>
      <c r="JM25" s="147">
        <f t="shared" si="35"/>
        <v>0</v>
      </c>
      <c r="JN25" s="147">
        <f t="shared" si="35"/>
        <v>0</v>
      </c>
      <c r="JO25" s="147">
        <f t="shared" si="35"/>
        <v>0</v>
      </c>
      <c r="JP25" s="147">
        <f t="shared" si="106"/>
        <v>65702</v>
      </c>
      <c r="JQ25" s="147">
        <f t="shared" si="36"/>
        <v>13114</v>
      </c>
      <c r="JR25" s="147">
        <f t="shared" si="36"/>
        <v>52588</v>
      </c>
      <c r="JS25" s="147">
        <f t="shared" si="36"/>
        <v>40818</v>
      </c>
      <c r="JT25" s="147">
        <f t="shared" si="36"/>
        <v>11770</v>
      </c>
      <c r="JU25" s="142">
        <f t="shared" si="107"/>
        <v>132216</v>
      </c>
      <c r="JV25" s="142">
        <f t="shared" si="37"/>
        <v>22002</v>
      </c>
      <c r="JW25" s="142">
        <f t="shared" si="37"/>
        <v>110214</v>
      </c>
      <c r="JX25" s="142">
        <f t="shared" si="37"/>
        <v>83625</v>
      </c>
      <c r="JY25" s="142">
        <f t="shared" si="37"/>
        <v>26589</v>
      </c>
      <c r="JZ25" s="142">
        <f t="shared" si="108"/>
        <v>0</v>
      </c>
      <c r="KA25" s="142">
        <f t="shared" si="38"/>
        <v>0</v>
      </c>
      <c r="KB25" s="142">
        <f t="shared" si="38"/>
        <v>0</v>
      </c>
      <c r="KC25" s="142">
        <f t="shared" si="38"/>
        <v>0</v>
      </c>
      <c r="KD25" s="142">
        <f t="shared" si="38"/>
        <v>0</v>
      </c>
      <c r="KE25" s="147">
        <f t="shared" si="109"/>
        <v>0</v>
      </c>
      <c r="KF25" s="147">
        <f t="shared" si="39"/>
        <v>0</v>
      </c>
      <c r="KG25" s="147">
        <f t="shared" si="39"/>
        <v>0</v>
      </c>
      <c r="KH25" s="147">
        <f t="shared" si="39"/>
        <v>0</v>
      </c>
      <c r="KI25" s="147">
        <f t="shared" si="39"/>
        <v>0</v>
      </c>
      <c r="KJ25" s="147">
        <f t="shared" si="110"/>
        <v>0</v>
      </c>
      <c r="KK25" s="147">
        <f t="shared" si="40"/>
        <v>0</v>
      </c>
      <c r="KL25" s="147">
        <f t="shared" si="40"/>
        <v>0</v>
      </c>
      <c r="KM25" s="147">
        <f t="shared" si="40"/>
        <v>0</v>
      </c>
      <c r="KN25" s="147">
        <f t="shared" si="40"/>
        <v>0</v>
      </c>
      <c r="KO25" s="142">
        <f t="shared" si="111"/>
        <v>0</v>
      </c>
      <c r="KP25" s="142">
        <f t="shared" si="41"/>
        <v>0</v>
      </c>
      <c r="KQ25" s="142">
        <f t="shared" si="41"/>
        <v>0</v>
      </c>
      <c r="KR25" s="142">
        <f t="shared" si="41"/>
        <v>0</v>
      </c>
      <c r="KS25" s="142">
        <f t="shared" si="41"/>
        <v>0</v>
      </c>
      <c r="KT25" s="142">
        <f t="shared" si="112"/>
        <v>0</v>
      </c>
      <c r="KU25" s="142">
        <f t="shared" si="42"/>
        <v>0</v>
      </c>
      <c r="KV25" s="142">
        <f t="shared" si="42"/>
        <v>0</v>
      </c>
      <c r="KW25" s="142">
        <f t="shared" si="42"/>
        <v>0</v>
      </c>
      <c r="KX25" s="142">
        <f t="shared" si="42"/>
        <v>0</v>
      </c>
      <c r="KY25" s="147">
        <f t="shared" si="113"/>
        <v>0</v>
      </c>
      <c r="KZ25" s="147">
        <f t="shared" si="43"/>
        <v>0</v>
      </c>
      <c r="LA25" s="147">
        <f t="shared" si="43"/>
        <v>0</v>
      </c>
      <c r="LB25" s="147">
        <f t="shared" si="43"/>
        <v>0</v>
      </c>
      <c r="LC25" s="147">
        <f t="shared" si="43"/>
        <v>0</v>
      </c>
      <c r="LD25" s="147">
        <f t="shared" si="114"/>
        <v>0</v>
      </c>
      <c r="LE25" s="147">
        <f t="shared" si="44"/>
        <v>0</v>
      </c>
      <c r="LF25" s="147">
        <f t="shared" si="44"/>
        <v>0</v>
      </c>
      <c r="LG25" s="147">
        <f t="shared" si="44"/>
        <v>0</v>
      </c>
      <c r="LH25" s="147">
        <f t="shared" si="44"/>
        <v>0</v>
      </c>
      <c r="LI25" s="147">
        <f t="shared" si="115"/>
        <v>80929</v>
      </c>
      <c r="LJ25" s="147">
        <f t="shared" si="45"/>
        <v>399448</v>
      </c>
      <c r="LK25" s="147">
        <f t="shared" si="45"/>
        <v>308124</v>
      </c>
      <c r="LL25" s="147">
        <f t="shared" si="45"/>
        <v>91324</v>
      </c>
      <c r="LM25" s="147">
        <f t="shared" si="116"/>
        <v>153419</v>
      </c>
      <c r="LN25" s="147">
        <f t="shared" si="117"/>
        <v>480377</v>
      </c>
      <c r="LO25" s="144">
        <f t="shared" si="118"/>
        <v>633796</v>
      </c>
      <c r="LP25" s="144">
        <f t="shared" si="118"/>
        <v>83959</v>
      </c>
      <c r="LQ25" s="144">
        <f t="shared" si="118"/>
        <v>549837</v>
      </c>
      <c r="LR25" s="144">
        <f t="shared" si="118"/>
        <v>458513</v>
      </c>
      <c r="LS25" s="144">
        <f t="shared" si="118"/>
        <v>91324</v>
      </c>
      <c r="LT25" s="144">
        <f t="shared" si="119"/>
        <v>29678134</v>
      </c>
      <c r="LU25" s="144">
        <f t="shared" si="120"/>
        <v>2148108</v>
      </c>
      <c r="LV25" s="144">
        <f t="shared" si="120"/>
        <v>27530026</v>
      </c>
      <c r="LW25" s="144">
        <f t="shared" si="120"/>
        <v>21435934</v>
      </c>
      <c r="LX25" s="144">
        <f t="shared" si="120"/>
        <v>6094092</v>
      </c>
      <c r="LY25" s="132">
        <f t="shared" si="121"/>
        <v>29678.1</v>
      </c>
      <c r="LZ25" s="144">
        <f t="shared" si="46"/>
        <v>29831553</v>
      </c>
      <c r="MA25" s="145">
        <f t="shared" si="46"/>
        <v>2151138</v>
      </c>
      <c r="MB25" s="145">
        <f t="shared" si="46"/>
        <v>27680415</v>
      </c>
      <c r="MC25" s="145">
        <f t="shared" si="46"/>
        <v>21586323</v>
      </c>
      <c r="MD25" s="145">
        <f t="shared" si="46"/>
        <v>6094092</v>
      </c>
      <c r="ME25" s="132">
        <f t="shared" si="122"/>
        <v>29831.599999999999</v>
      </c>
      <c r="MF25" s="208">
        <v>75.72</v>
      </c>
      <c r="MG25" s="209">
        <v>3219043.2</v>
      </c>
      <c r="MH25" s="209">
        <f t="shared" si="123"/>
        <v>3219</v>
      </c>
      <c r="MI25" s="209">
        <v>1720.2</v>
      </c>
      <c r="MJ25" s="209">
        <f t="shared" si="124"/>
        <v>1498.8</v>
      </c>
      <c r="MK25" s="210">
        <f t="shared" si="125"/>
        <v>1498.8</v>
      </c>
      <c r="ML25" s="210">
        <f t="shared" si="126"/>
        <v>29679632.800000001</v>
      </c>
      <c r="MM25" s="210">
        <f t="shared" si="127"/>
        <v>29679.599999999999</v>
      </c>
      <c r="MN25" s="211">
        <f t="shared" si="128"/>
        <v>21587822</v>
      </c>
      <c r="MO25" s="209">
        <v>297600</v>
      </c>
      <c r="MP25">
        <v>49.8</v>
      </c>
      <c r="MQ25" s="210">
        <f t="shared" si="129"/>
        <v>27247.200000000001</v>
      </c>
      <c r="MR25" s="209">
        <v>31369.599999999999</v>
      </c>
      <c r="MS25" s="212">
        <f t="shared" si="130"/>
        <v>-4122.3999999999996</v>
      </c>
      <c r="MU25" s="213">
        <f t="shared" si="131"/>
        <v>124.9</v>
      </c>
    </row>
    <row r="26" spans="1:359">
      <c r="A26" s="128" t="s">
        <v>190</v>
      </c>
      <c r="B26" s="129"/>
      <c r="C26" s="129"/>
      <c r="D26" s="129"/>
      <c r="E26" s="129"/>
      <c r="F26" s="130">
        <f t="shared" si="47"/>
        <v>0</v>
      </c>
      <c r="G26" s="131"/>
      <c r="H26" s="131"/>
      <c r="I26" s="131"/>
      <c r="J26" s="131"/>
      <c r="K26" s="130">
        <f t="shared" si="48"/>
        <v>0</v>
      </c>
      <c r="L26" s="132">
        <f t="shared" si="49"/>
        <v>0</v>
      </c>
      <c r="M26" s="205"/>
      <c r="N26" s="205"/>
      <c r="O26" s="132"/>
      <c r="P26" s="177"/>
      <c r="Q26" s="177"/>
      <c r="R26" s="132">
        <f t="shared" si="50"/>
        <v>0</v>
      </c>
      <c r="S26" s="178">
        <f t="shared" si="51"/>
        <v>0</v>
      </c>
      <c r="T26" s="178">
        <f t="shared" si="52"/>
        <v>0</v>
      </c>
      <c r="U26" s="178">
        <f t="shared" si="53"/>
        <v>0</v>
      </c>
      <c r="V26" s="133">
        <v>431</v>
      </c>
      <c r="W26" s="129"/>
      <c r="X26" s="148">
        <v>0</v>
      </c>
      <c r="Y26" s="129"/>
      <c r="Z26" s="133">
        <v>2</v>
      </c>
      <c r="AA26" s="130">
        <f t="shared" si="1"/>
        <v>433</v>
      </c>
      <c r="AB26" s="133">
        <v>486</v>
      </c>
      <c r="AC26" s="129"/>
      <c r="AD26" s="148">
        <v>0</v>
      </c>
      <c r="AE26" s="129"/>
      <c r="AF26" s="133">
        <v>2</v>
      </c>
      <c r="AG26" s="130">
        <f t="shared" si="2"/>
        <v>488</v>
      </c>
      <c r="AH26" s="133">
        <v>94</v>
      </c>
      <c r="AI26" s="129"/>
      <c r="AJ26" s="129"/>
      <c r="AK26" s="129"/>
      <c r="AL26" s="133">
        <v>0</v>
      </c>
      <c r="AM26" s="130">
        <f t="shared" si="54"/>
        <v>94</v>
      </c>
      <c r="AN26" s="127">
        <f t="shared" si="55"/>
        <v>1015</v>
      </c>
      <c r="AO26" s="206"/>
      <c r="AP26" s="206"/>
      <c r="AQ26" s="206"/>
      <c r="AR26" s="206"/>
      <c r="AS26" s="206">
        <v>68</v>
      </c>
      <c r="AT26" s="206"/>
      <c r="AU26" s="206">
        <f t="shared" si="56"/>
        <v>68</v>
      </c>
      <c r="AV26" s="135"/>
      <c r="AW26" s="136">
        <v>0</v>
      </c>
      <c r="AX26" s="137"/>
      <c r="AY26" s="138">
        <v>0</v>
      </c>
      <c r="AZ26" s="138"/>
      <c r="BA26" s="135"/>
      <c r="BB26" s="139"/>
      <c r="BC26" s="138"/>
      <c r="BD26" s="136"/>
      <c r="BE26" s="136"/>
      <c r="BF26" s="129"/>
      <c r="BG26" s="129"/>
      <c r="BH26" s="138"/>
      <c r="BI26" s="138"/>
      <c r="BJ26" s="136"/>
      <c r="BK26" s="138"/>
      <c r="BL26" s="138"/>
      <c r="BM26" s="136"/>
      <c r="BN26" s="138"/>
      <c r="BO26" s="129"/>
      <c r="BP26" s="129"/>
      <c r="BQ26" s="138"/>
      <c r="BR26" s="138"/>
      <c r="BS26" s="141"/>
      <c r="BT26" s="141">
        <f t="shared" si="57"/>
        <v>0</v>
      </c>
      <c r="BU26" s="141">
        <f t="shared" si="57"/>
        <v>0</v>
      </c>
      <c r="BV26" s="141">
        <f t="shared" si="57"/>
        <v>0</v>
      </c>
      <c r="BW26" s="141">
        <f t="shared" si="58"/>
        <v>0</v>
      </c>
      <c r="BX26" s="141">
        <f t="shared" si="59"/>
        <v>1015</v>
      </c>
      <c r="BY26" s="142">
        <f t="shared" si="60"/>
        <v>10959468</v>
      </c>
      <c r="BZ26" s="143">
        <f t="shared" ref="BZ26:CC40" si="132">$V26*BZ$7</f>
        <v>929667</v>
      </c>
      <c r="CA26" s="143">
        <f t="shared" si="132"/>
        <v>10029801</v>
      </c>
      <c r="CB26" s="143">
        <f t="shared" si="132"/>
        <v>7784722</v>
      </c>
      <c r="CC26" s="143">
        <f t="shared" si="132"/>
        <v>2245079</v>
      </c>
      <c r="CD26" s="142">
        <f t="shared" si="61"/>
        <v>0</v>
      </c>
      <c r="CE26" s="143">
        <f t="shared" si="5"/>
        <v>0</v>
      </c>
      <c r="CF26" s="143">
        <f t="shared" si="5"/>
        <v>0</v>
      </c>
      <c r="CG26" s="143">
        <f t="shared" si="5"/>
        <v>0</v>
      </c>
      <c r="CH26" s="143">
        <f t="shared" si="5"/>
        <v>0</v>
      </c>
      <c r="CI26" s="142">
        <f t="shared" si="62"/>
        <v>0</v>
      </c>
      <c r="CJ26" s="143">
        <f t="shared" si="6"/>
        <v>0</v>
      </c>
      <c r="CK26" s="143">
        <f t="shared" si="6"/>
        <v>0</v>
      </c>
      <c r="CL26" s="143">
        <f t="shared" si="6"/>
        <v>0</v>
      </c>
      <c r="CM26" s="143">
        <f t="shared" si="6"/>
        <v>0</v>
      </c>
      <c r="CN26" s="143"/>
      <c r="CO26" s="143"/>
      <c r="CP26" s="143"/>
      <c r="CQ26" s="143"/>
      <c r="CR26" s="143"/>
      <c r="CS26" s="142">
        <f t="shared" si="63"/>
        <v>395104</v>
      </c>
      <c r="CT26" s="143">
        <f t="shared" si="7"/>
        <v>902</v>
      </c>
      <c r="CU26" s="143">
        <f t="shared" si="7"/>
        <v>394202</v>
      </c>
      <c r="CV26" s="143">
        <f t="shared" si="7"/>
        <v>394202</v>
      </c>
      <c r="CW26" s="143">
        <f t="shared" si="7"/>
        <v>0</v>
      </c>
      <c r="CX26" s="144">
        <f t="shared" si="64"/>
        <v>11354572</v>
      </c>
      <c r="CY26" s="142">
        <f t="shared" si="65"/>
        <v>17227242</v>
      </c>
      <c r="CZ26" s="143">
        <f t="shared" si="65"/>
        <v>1425924</v>
      </c>
      <c r="DA26" s="143">
        <f t="shared" si="65"/>
        <v>15801318</v>
      </c>
      <c r="DB26" s="143">
        <f t="shared" si="65"/>
        <v>11989134</v>
      </c>
      <c r="DC26" s="143">
        <f t="shared" si="65"/>
        <v>3812184</v>
      </c>
      <c r="DD26" s="142">
        <f t="shared" si="66"/>
        <v>0</v>
      </c>
      <c r="DE26" s="143">
        <f t="shared" si="8"/>
        <v>0</v>
      </c>
      <c r="DF26" s="143">
        <f t="shared" si="8"/>
        <v>0</v>
      </c>
      <c r="DG26" s="143">
        <f t="shared" si="8"/>
        <v>0</v>
      </c>
      <c r="DH26" s="143">
        <f t="shared" si="8"/>
        <v>0</v>
      </c>
      <c r="DI26" s="142">
        <f t="shared" si="67"/>
        <v>0</v>
      </c>
      <c r="DJ26" s="143">
        <f t="shared" si="67"/>
        <v>0</v>
      </c>
      <c r="DK26" s="143">
        <f t="shared" si="67"/>
        <v>0</v>
      </c>
      <c r="DL26" s="143">
        <f t="shared" si="67"/>
        <v>0</v>
      </c>
      <c r="DM26" s="143">
        <f t="shared" si="67"/>
        <v>0</v>
      </c>
      <c r="DN26" s="142">
        <f t="shared" si="68"/>
        <v>0</v>
      </c>
      <c r="DO26" s="143">
        <f t="shared" si="9"/>
        <v>0</v>
      </c>
      <c r="DP26" s="143">
        <f t="shared" si="9"/>
        <v>0</v>
      </c>
      <c r="DQ26" s="143">
        <f t="shared" si="9"/>
        <v>0</v>
      </c>
      <c r="DR26" s="143">
        <f t="shared" si="9"/>
        <v>0</v>
      </c>
      <c r="DS26" s="142">
        <f t="shared" si="69"/>
        <v>456352</v>
      </c>
      <c r="DT26" s="143">
        <f t="shared" si="10"/>
        <v>1504</v>
      </c>
      <c r="DU26" s="143">
        <f t="shared" si="10"/>
        <v>454848</v>
      </c>
      <c r="DV26" s="143">
        <f t="shared" si="10"/>
        <v>454848</v>
      </c>
      <c r="DW26" s="143">
        <f t="shared" si="10"/>
        <v>0</v>
      </c>
      <c r="DX26" s="144">
        <f t="shared" si="70"/>
        <v>17683594</v>
      </c>
      <c r="DY26" s="142">
        <f t="shared" si="71"/>
        <v>3377796</v>
      </c>
      <c r="DZ26" s="143">
        <f t="shared" si="71"/>
        <v>268370</v>
      </c>
      <c r="EA26" s="143">
        <f t="shared" si="71"/>
        <v>3109426</v>
      </c>
      <c r="EB26" s="143">
        <f t="shared" si="71"/>
        <v>2245660</v>
      </c>
      <c r="EC26" s="143">
        <f t="shared" si="71"/>
        <v>863766</v>
      </c>
      <c r="ED26" s="142">
        <f t="shared" si="72"/>
        <v>0</v>
      </c>
      <c r="EE26" s="143">
        <f t="shared" si="11"/>
        <v>0</v>
      </c>
      <c r="EF26" s="143">
        <f t="shared" si="11"/>
        <v>0</v>
      </c>
      <c r="EG26" s="143">
        <f t="shared" si="11"/>
        <v>0</v>
      </c>
      <c r="EH26" s="143">
        <f t="shared" si="11"/>
        <v>0</v>
      </c>
      <c r="EI26" s="143"/>
      <c r="EJ26" s="143"/>
      <c r="EK26" s="143"/>
      <c r="EL26" s="143"/>
      <c r="EM26" s="143"/>
      <c r="EN26" s="142">
        <f t="shared" si="73"/>
        <v>0</v>
      </c>
      <c r="EO26" s="143">
        <f t="shared" si="12"/>
        <v>0</v>
      </c>
      <c r="EP26" s="143">
        <f t="shared" si="12"/>
        <v>0</v>
      </c>
      <c r="EQ26" s="143">
        <f t="shared" si="12"/>
        <v>0</v>
      </c>
      <c r="ER26" s="143">
        <f t="shared" si="12"/>
        <v>0</v>
      </c>
      <c r="ES26" s="142">
        <f t="shared" si="74"/>
        <v>0</v>
      </c>
      <c r="ET26" s="143">
        <f t="shared" si="13"/>
        <v>0</v>
      </c>
      <c r="EU26" s="143">
        <f t="shared" si="13"/>
        <v>0</v>
      </c>
      <c r="EV26" s="143">
        <f t="shared" si="13"/>
        <v>0</v>
      </c>
      <c r="EW26" s="143">
        <f t="shared" si="13"/>
        <v>0</v>
      </c>
      <c r="EX26" s="144">
        <f t="shared" si="75"/>
        <v>3377796</v>
      </c>
      <c r="EY26" s="144">
        <f t="shared" si="76"/>
        <v>32415962</v>
      </c>
      <c r="EZ26" s="145">
        <f t="shared" si="77"/>
        <v>2626367</v>
      </c>
      <c r="FA26" s="145">
        <f t="shared" si="14"/>
        <v>29789595</v>
      </c>
      <c r="FB26" s="145">
        <f t="shared" si="14"/>
        <v>22868566</v>
      </c>
      <c r="FC26" s="145">
        <f t="shared" si="14"/>
        <v>6921029</v>
      </c>
      <c r="FD26" s="146">
        <f t="shared" si="78"/>
        <v>31564506</v>
      </c>
      <c r="FE26" s="146">
        <f t="shared" si="79"/>
        <v>0</v>
      </c>
      <c r="FF26" s="146">
        <f t="shared" si="80"/>
        <v>0</v>
      </c>
      <c r="FG26" s="146">
        <f t="shared" si="81"/>
        <v>0</v>
      </c>
      <c r="FH26" s="146">
        <f t="shared" si="82"/>
        <v>851456</v>
      </c>
      <c r="FI26" s="142">
        <f t="shared" si="83"/>
        <v>0</v>
      </c>
      <c r="FJ26" s="143">
        <f t="shared" si="83"/>
        <v>0</v>
      </c>
      <c r="FK26" s="143">
        <f t="shared" si="83"/>
        <v>0</v>
      </c>
      <c r="FL26" s="143">
        <f t="shared" si="83"/>
        <v>0</v>
      </c>
      <c r="FM26" s="143">
        <f t="shared" si="83"/>
        <v>0</v>
      </c>
      <c r="FN26" s="142">
        <f t="shared" si="84"/>
        <v>0</v>
      </c>
      <c r="FO26" s="142">
        <f t="shared" si="84"/>
        <v>0</v>
      </c>
      <c r="FP26" s="142">
        <f t="shared" si="84"/>
        <v>0</v>
      </c>
      <c r="FQ26" s="142">
        <f t="shared" si="84"/>
        <v>0</v>
      </c>
      <c r="FR26" s="142">
        <f t="shared" si="84"/>
        <v>0</v>
      </c>
      <c r="FS26" s="147">
        <f t="shared" si="85"/>
        <v>0</v>
      </c>
      <c r="FT26" s="147">
        <f t="shared" si="85"/>
        <v>0</v>
      </c>
      <c r="FU26" s="147">
        <f t="shared" si="85"/>
        <v>0</v>
      </c>
      <c r="FV26" s="147">
        <f t="shared" si="85"/>
        <v>0</v>
      </c>
      <c r="FW26" s="147">
        <f t="shared" si="85"/>
        <v>0</v>
      </c>
      <c r="FX26" s="147">
        <f t="shared" si="86"/>
        <v>0</v>
      </c>
      <c r="FY26" s="147">
        <f t="shared" si="86"/>
        <v>0</v>
      </c>
      <c r="FZ26" s="147">
        <f t="shared" si="86"/>
        <v>0</v>
      </c>
      <c r="GA26" s="147">
        <f t="shared" si="86"/>
        <v>0</v>
      </c>
      <c r="GB26" s="147">
        <f t="shared" si="86"/>
        <v>0</v>
      </c>
      <c r="GC26" s="142">
        <f t="shared" si="87"/>
        <v>103292</v>
      </c>
      <c r="GD26" s="142">
        <f t="shared" si="87"/>
        <v>2040</v>
      </c>
      <c r="GE26" s="142">
        <f t="shared" si="87"/>
        <v>101252</v>
      </c>
      <c r="GF26" s="142">
        <f t="shared" si="87"/>
        <v>101252</v>
      </c>
      <c r="GG26" s="142">
        <f t="shared" si="87"/>
        <v>0</v>
      </c>
      <c r="GH26" s="142">
        <f t="shared" si="88"/>
        <v>0</v>
      </c>
      <c r="GI26" s="142">
        <f t="shared" si="88"/>
        <v>0</v>
      </c>
      <c r="GJ26" s="142">
        <f t="shared" si="88"/>
        <v>0</v>
      </c>
      <c r="GK26" s="142">
        <f t="shared" si="88"/>
        <v>0</v>
      </c>
      <c r="GL26" s="142">
        <f t="shared" si="88"/>
        <v>0</v>
      </c>
      <c r="GM26" s="142">
        <f t="shared" si="89"/>
        <v>103292</v>
      </c>
      <c r="GN26" s="142">
        <f t="shared" si="89"/>
        <v>2040</v>
      </c>
      <c r="GO26" s="142">
        <f t="shared" si="89"/>
        <v>101252</v>
      </c>
      <c r="GP26" s="142">
        <f t="shared" si="89"/>
        <v>101252</v>
      </c>
      <c r="GQ26" s="142">
        <f t="shared" si="89"/>
        <v>0</v>
      </c>
      <c r="GR26" s="207">
        <f t="shared" si="90"/>
        <v>103.3</v>
      </c>
      <c r="GS26" s="147">
        <f t="shared" si="91"/>
        <v>0</v>
      </c>
      <c r="GT26" s="147">
        <f t="shared" si="91"/>
        <v>0</v>
      </c>
      <c r="GU26" s="147">
        <f t="shared" si="91"/>
        <v>0</v>
      </c>
      <c r="GV26" s="147">
        <f t="shared" si="91"/>
        <v>0</v>
      </c>
      <c r="GW26" s="147">
        <f t="shared" si="91"/>
        <v>0</v>
      </c>
      <c r="GX26" s="147">
        <f t="shared" si="92"/>
        <v>0</v>
      </c>
      <c r="GY26" s="147">
        <f t="shared" si="92"/>
        <v>0</v>
      </c>
      <c r="GZ26" s="147">
        <f t="shared" si="92"/>
        <v>0</v>
      </c>
      <c r="HA26" s="147">
        <f t="shared" si="92"/>
        <v>0</v>
      </c>
      <c r="HB26" s="147">
        <f t="shared" si="92"/>
        <v>0</v>
      </c>
      <c r="HC26" s="147">
        <f t="shared" si="93"/>
        <v>0</v>
      </c>
      <c r="HD26" s="147">
        <f t="shared" si="93"/>
        <v>0</v>
      </c>
      <c r="HE26" s="147">
        <f t="shared" si="93"/>
        <v>0</v>
      </c>
      <c r="HF26" s="147">
        <f t="shared" si="93"/>
        <v>0</v>
      </c>
      <c r="HG26" s="147">
        <f t="shared" si="93"/>
        <v>0</v>
      </c>
      <c r="HH26" s="147">
        <f t="shared" si="94"/>
        <v>0</v>
      </c>
      <c r="HI26" s="147">
        <f t="shared" si="94"/>
        <v>0</v>
      </c>
      <c r="HJ26" s="147">
        <f t="shared" si="94"/>
        <v>0</v>
      </c>
      <c r="HK26" s="147">
        <f t="shared" si="94"/>
        <v>0</v>
      </c>
      <c r="HL26" s="147">
        <f t="shared" si="94"/>
        <v>0</v>
      </c>
      <c r="HM26" s="142">
        <f t="shared" si="95"/>
        <v>0</v>
      </c>
      <c r="HN26" s="142">
        <f t="shared" si="95"/>
        <v>0</v>
      </c>
      <c r="HO26" s="142">
        <f t="shared" si="95"/>
        <v>0</v>
      </c>
      <c r="HP26" s="142">
        <f t="shared" si="95"/>
        <v>0</v>
      </c>
      <c r="HQ26" s="142">
        <f t="shared" si="95"/>
        <v>0</v>
      </c>
      <c r="HR26" s="142">
        <f t="shared" si="96"/>
        <v>0</v>
      </c>
      <c r="HS26" s="142">
        <f t="shared" si="96"/>
        <v>0</v>
      </c>
      <c r="HT26" s="142">
        <f t="shared" si="96"/>
        <v>0</v>
      </c>
      <c r="HU26" s="142">
        <f t="shared" si="96"/>
        <v>0</v>
      </c>
      <c r="HV26" s="142">
        <f t="shared" si="96"/>
        <v>0</v>
      </c>
      <c r="HW26" s="147">
        <f t="shared" si="97"/>
        <v>0</v>
      </c>
      <c r="HX26" s="147">
        <f t="shared" si="97"/>
        <v>0</v>
      </c>
      <c r="HY26" s="147">
        <f t="shared" si="97"/>
        <v>0</v>
      </c>
      <c r="HZ26" s="147">
        <f t="shared" si="97"/>
        <v>0</v>
      </c>
      <c r="IA26" s="147">
        <f t="shared" si="97"/>
        <v>0</v>
      </c>
      <c r="IB26" s="147">
        <f t="shared" si="98"/>
        <v>0</v>
      </c>
      <c r="IC26" s="147">
        <f t="shared" si="98"/>
        <v>0</v>
      </c>
      <c r="ID26" s="147">
        <f t="shared" si="98"/>
        <v>0</v>
      </c>
      <c r="IE26" s="147">
        <f t="shared" si="98"/>
        <v>0</v>
      </c>
      <c r="IF26" s="147">
        <f t="shared" si="98"/>
        <v>0</v>
      </c>
      <c r="IG26" s="142">
        <f t="shared" si="99"/>
        <v>0</v>
      </c>
      <c r="IH26" s="142">
        <f t="shared" si="99"/>
        <v>0</v>
      </c>
      <c r="II26" s="142">
        <f t="shared" si="99"/>
        <v>0</v>
      </c>
      <c r="IJ26" s="142">
        <f t="shared" si="99"/>
        <v>0</v>
      </c>
      <c r="IK26" s="142">
        <f t="shared" si="99"/>
        <v>0</v>
      </c>
      <c r="IL26" s="142">
        <f t="shared" si="100"/>
        <v>0</v>
      </c>
      <c r="IM26" s="142">
        <f t="shared" si="100"/>
        <v>0</v>
      </c>
      <c r="IN26" s="142">
        <f t="shared" si="100"/>
        <v>0</v>
      </c>
      <c r="IO26" s="142">
        <f t="shared" si="100"/>
        <v>0</v>
      </c>
      <c r="IP26" s="142">
        <f t="shared" si="100"/>
        <v>0</v>
      </c>
      <c r="IQ26" s="147">
        <f t="shared" si="101"/>
        <v>0</v>
      </c>
      <c r="IR26" s="147">
        <f t="shared" si="101"/>
        <v>0</v>
      </c>
      <c r="IS26" s="147">
        <f t="shared" si="101"/>
        <v>0</v>
      </c>
      <c r="IT26" s="147">
        <f t="shared" si="101"/>
        <v>0</v>
      </c>
      <c r="IU26" s="147">
        <f t="shared" si="101"/>
        <v>0</v>
      </c>
      <c r="IV26" s="147">
        <f t="shared" si="102"/>
        <v>0</v>
      </c>
      <c r="IW26" s="147">
        <f t="shared" si="102"/>
        <v>0</v>
      </c>
      <c r="IX26" s="147">
        <f t="shared" si="102"/>
        <v>0</v>
      </c>
      <c r="IY26" s="147">
        <f t="shared" si="102"/>
        <v>0</v>
      </c>
      <c r="IZ26" s="147">
        <f t="shared" si="102"/>
        <v>0</v>
      </c>
      <c r="JA26" s="142">
        <f t="shared" si="103"/>
        <v>0</v>
      </c>
      <c r="JB26" s="142">
        <f t="shared" si="103"/>
        <v>0</v>
      </c>
      <c r="JC26" s="142">
        <f t="shared" si="103"/>
        <v>0</v>
      </c>
      <c r="JD26" s="142">
        <f t="shared" si="103"/>
        <v>0</v>
      </c>
      <c r="JE26" s="142">
        <f t="shared" si="103"/>
        <v>0</v>
      </c>
      <c r="JF26" s="142">
        <f t="shared" si="104"/>
        <v>0</v>
      </c>
      <c r="JG26" s="142">
        <f t="shared" si="104"/>
        <v>0</v>
      </c>
      <c r="JH26" s="142">
        <f t="shared" si="104"/>
        <v>0</v>
      </c>
      <c r="JI26" s="142">
        <f t="shared" si="104"/>
        <v>0</v>
      </c>
      <c r="JJ26" s="142">
        <f t="shared" si="104"/>
        <v>0</v>
      </c>
      <c r="JK26" s="147">
        <f t="shared" si="105"/>
        <v>0</v>
      </c>
      <c r="JL26" s="147">
        <f t="shared" si="105"/>
        <v>0</v>
      </c>
      <c r="JM26" s="147">
        <f t="shared" si="105"/>
        <v>0</v>
      </c>
      <c r="JN26" s="147">
        <f t="shared" si="105"/>
        <v>0</v>
      </c>
      <c r="JO26" s="147">
        <f t="shared" si="105"/>
        <v>0</v>
      </c>
      <c r="JP26" s="147">
        <f t="shared" si="106"/>
        <v>0</v>
      </c>
      <c r="JQ26" s="147">
        <f t="shared" si="106"/>
        <v>0</v>
      </c>
      <c r="JR26" s="147">
        <f t="shared" si="106"/>
        <v>0</v>
      </c>
      <c r="JS26" s="147">
        <f t="shared" si="106"/>
        <v>0</v>
      </c>
      <c r="JT26" s="147">
        <f t="shared" si="106"/>
        <v>0</v>
      </c>
      <c r="JU26" s="142">
        <f t="shared" si="107"/>
        <v>0</v>
      </c>
      <c r="JV26" s="142">
        <f t="shared" si="107"/>
        <v>0</v>
      </c>
      <c r="JW26" s="142">
        <f t="shared" si="107"/>
        <v>0</v>
      </c>
      <c r="JX26" s="142">
        <f t="shared" si="107"/>
        <v>0</v>
      </c>
      <c r="JY26" s="142">
        <f t="shared" si="107"/>
        <v>0</v>
      </c>
      <c r="JZ26" s="142">
        <f t="shared" si="108"/>
        <v>0</v>
      </c>
      <c r="KA26" s="142">
        <f t="shared" si="108"/>
        <v>0</v>
      </c>
      <c r="KB26" s="142">
        <f t="shared" si="108"/>
        <v>0</v>
      </c>
      <c r="KC26" s="142">
        <f t="shared" si="108"/>
        <v>0</v>
      </c>
      <c r="KD26" s="142">
        <f t="shared" si="108"/>
        <v>0</v>
      </c>
      <c r="KE26" s="147">
        <f t="shared" si="109"/>
        <v>0</v>
      </c>
      <c r="KF26" s="147">
        <f t="shared" si="109"/>
        <v>0</v>
      </c>
      <c r="KG26" s="147">
        <f t="shared" si="109"/>
        <v>0</v>
      </c>
      <c r="KH26" s="147">
        <f t="shared" si="109"/>
        <v>0</v>
      </c>
      <c r="KI26" s="147">
        <f t="shared" si="109"/>
        <v>0</v>
      </c>
      <c r="KJ26" s="147">
        <f t="shared" si="110"/>
        <v>0</v>
      </c>
      <c r="KK26" s="147">
        <f t="shared" si="110"/>
        <v>0</v>
      </c>
      <c r="KL26" s="147">
        <f t="shared" si="110"/>
        <v>0</v>
      </c>
      <c r="KM26" s="147">
        <f t="shared" si="110"/>
        <v>0</v>
      </c>
      <c r="KN26" s="147">
        <f t="shared" si="110"/>
        <v>0</v>
      </c>
      <c r="KO26" s="142">
        <f t="shared" si="111"/>
        <v>0</v>
      </c>
      <c r="KP26" s="142">
        <f t="shared" si="111"/>
        <v>0</v>
      </c>
      <c r="KQ26" s="142">
        <f t="shared" si="111"/>
        <v>0</v>
      </c>
      <c r="KR26" s="142">
        <f t="shared" si="111"/>
        <v>0</v>
      </c>
      <c r="KS26" s="142">
        <f t="shared" si="111"/>
        <v>0</v>
      </c>
      <c r="KT26" s="142">
        <f t="shared" si="112"/>
        <v>0</v>
      </c>
      <c r="KU26" s="142">
        <f t="shared" si="112"/>
        <v>0</v>
      </c>
      <c r="KV26" s="142">
        <f t="shared" si="112"/>
        <v>0</v>
      </c>
      <c r="KW26" s="142">
        <f t="shared" si="112"/>
        <v>0</v>
      </c>
      <c r="KX26" s="142">
        <f t="shared" si="112"/>
        <v>0</v>
      </c>
      <c r="KY26" s="147">
        <f t="shared" si="113"/>
        <v>0</v>
      </c>
      <c r="KZ26" s="147">
        <f t="shared" si="113"/>
        <v>0</v>
      </c>
      <c r="LA26" s="147">
        <f t="shared" si="113"/>
        <v>0</v>
      </c>
      <c r="LB26" s="147">
        <f t="shared" si="113"/>
        <v>0</v>
      </c>
      <c r="LC26" s="147">
        <f t="shared" si="113"/>
        <v>0</v>
      </c>
      <c r="LD26" s="147">
        <f t="shared" si="114"/>
        <v>0</v>
      </c>
      <c r="LE26" s="147">
        <f t="shared" si="114"/>
        <v>0</v>
      </c>
      <c r="LF26" s="147">
        <f t="shared" si="114"/>
        <v>0</v>
      </c>
      <c r="LG26" s="147">
        <f t="shared" si="114"/>
        <v>0</v>
      </c>
      <c r="LH26" s="147">
        <f t="shared" si="114"/>
        <v>0</v>
      </c>
      <c r="LI26" s="147">
        <f t="shared" si="115"/>
        <v>0</v>
      </c>
      <c r="LJ26" s="147">
        <f t="shared" si="115"/>
        <v>0</v>
      </c>
      <c r="LK26" s="147">
        <f t="shared" si="115"/>
        <v>0</v>
      </c>
      <c r="LL26" s="147">
        <f t="shared" si="115"/>
        <v>0</v>
      </c>
      <c r="LM26" s="147">
        <f t="shared" si="116"/>
        <v>103292</v>
      </c>
      <c r="LN26" s="147">
        <f t="shared" si="117"/>
        <v>0</v>
      </c>
      <c r="LO26" s="144">
        <f t="shared" si="118"/>
        <v>103292</v>
      </c>
      <c r="LP26" s="144">
        <f t="shared" si="118"/>
        <v>2040</v>
      </c>
      <c r="LQ26" s="144">
        <f t="shared" si="118"/>
        <v>101252</v>
      </c>
      <c r="LR26" s="144">
        <f t="shared" si="118"/>
        <v>101252</v>
      </c>
      <c r="LS26" s="144">
        <f t="shared" si="118"/>
        <v>0</v>
      </c>
      <c r="LT26" s="144">
        <f t="shared" si="119"/>
        <v>32415962</v>
      </c>
      <c r="LU26" s="144">
        <f t="shared" si="120"/>
        <v>2626367</v>
      </c>
      <c r="LV26" s="144">
        <f t="shared" si="120"/>
        <v>29789595</v>
      </c>
      <c r="LW26" s="144">
        <f t="shared" si="120"/>
        <v>22868566</v>
      </c>
      <c r="LX26" s="144">
        <f t="shared" si="120"/>
        <v>6921029</v>
      </c>
      <c r="LY26" s="132">
        <f t="shared" si="121"/>
        <v>32416</v>
      </c>
      <c r="LZ26" s="144">
        <f t="shared" si="46"/>
        <v>32519254</v>
      </c>
      <c r="MA26" s="145">
        <f t="shared" si="46"/>
        <v>2628407</v>
      </c>
      <c r="MB26" s="145">
        <f t="shared" si="46"/>
        <v>29890847</v>
      </c>
      <c r="MC26" s="145">
        <f t="shared" si="46"/>
        <v>22969818</v>
      </c>
      <c r="MD26" s="145">
        <f t="shared" si="46"/>
        <v>6921029</v>
      </c>
      <c r="ME26" s="132">
        <f t="shared" si="122"/>
        <v>32519.3</v>
      </c>
      <c r="MF26" s="208">
        <v>89.8</v>
      </c>
      <c r="MG26" s="209">
        <v>3817618.6</v>
      </c>
      <c r="MH26" s="209">
        <f t="shared" si="123"/>
        <v>3817.6</v>
      </c>
      <c r="MI26" s="209">
        <v>2040.1</v>
      </c>
      <c r="MJ26" s="209">
        <f t="shared" si="124"/>
        <v>1777.5</v>
      </c>
      <c r="MK26" s="210">
        <f t="shared" si="125"/>
        <v>1777.5</v>
      </c>
      <c r="ML26" s="210">
        <f t="shared" si="126"/>
        <v>32417739.5</v>
      </c>
      <c r="MM26" s="210">
        <f t="shared" si="127"/>
        <v>32417.7</v>
      </c>
      <c r="MN26" s="211">
        <f t="shared" si="128"/>
        <v>22971596</v>
      </c>
      <c r="MO26" s="209">
        <v>523200</v>
      </c>
      <c r="MP26">
        <v>58.4</v>
      </c>
      <c r="MQ26" s="210">
        <f t="shared" si="129"/>
        <v>24429.4</v>
      </c>
      <c r="MR26" s="209">
        <v>28659.3</v>
      </c>
      <c r="MS26" s="212">
        <f t="shared" si="130"/>
        <v>-4229.8999999999996</v>
      </c>
      <c r="MU26" s="213">
        <f t="shared" si="131"/>
        <v>148.13</v>
      </c>
    </row>
    <row r="27" spans="1:359">
      <c r="A27" s="128" t="s">
        <v>191</v>
      </c>
      <c r="B27" s="129"/>
      <c r="C27" s="129"/>
      <c r="D27" s="129"/>
      <c r="E27" s="129"/>
      <c r="F27" s="130">
        <f t="shared" si="47"/>
        <v>0</v>
      </c>
      <c r="G27" s="131"/>
      <c r="H27" s="131"/>
      <c r="I27" s="131"/>
      <c r="J27" s="131"/>
      <c r="K27" s="130">
        <f t="shared" si="48"/>
        <v>0</v>
      </c>
      <c r="L27" s="132">
        <f t="shared" si="49"/>
        <v>0</v>
      </c>
      <c r="M27" s="205"/>
      <c r="N27" s="205"/>
      <c r="O27" s="132"/>
      <c r="P27" s="177"/>
      <c r="Q27" s="177"/>
      <c r="R27" s="132">
        <f t="shared" si="50"/>
        <v>0</v>
      </c>
      <c r="S27" s="178">
        <f t="shared" si="51"/>
        <v>0</v>
      </c>
      <c r="T27" s="178">
        <f t="shared" si="52"/>
        <v>0</v>
      </c>
      <c r="U27" s="178">
        <f t="shared" si="53"/>
        <v>0</v>
      </c>
      <c r="V27" s="133">
        <v>295</v>
      </c>
      <c r="W27" s="129"/>
      <c r="X27" s="148">
        <v>0</v>
      </c>
      <c r="Y27" s="129"/>
      <c r="Z27" s="133">
        <v>2</v>
      </c>
      <c r="AA27" s="130">
        <f t="shared" si="1"/>
        <v>297</v>
      </c>
      <c r="AB27" s="133">
        <v>336</v>
      </c>
      <c r="AC27" s="129"/>
      <c r="AD27" s="148">
        <v>26</v>
      </c>
      <c r="AE27" s="129"/>
      <c r="AF27" s="133">
        <v>1</v>
      </c>
      <c r="AG27" s="130">
        <f t="shared" si="2"/>
        <v>363</v>
      </c>
      <c r="AH27" s="133">
        <v>61</v>
      </c>
      <c r="AI27" s="129"/>
      <c r="AJ27" s="129"/>
      <c r="AK27" s="129"/>
      <c r="AL27" s="133">
        <v>0</v>
      </c>
      <c r="AM27" s="130">
        <f t="shared" si="54"/>
        <v>61</v>
      </c>
      <c r="AN27" s="127">
        <f t="shared" si="55"/>
        <v>721</v>
      </c>
      <c r="AO27" s="206">
        <v>0</v>
      </c>
      <c r="AP27" s="206">
        <v>0</v>
      </c>
      <c r="AQ27" s="206">
        <v>0</v>
      </c>
      <c r="AR27" s="206">
        <v>0</v>
      </c>
      <c r="AS27" s="206">
        <v>0</v>
      </c>
      <c r="AT27" s="206">
        <v>0</v>
      </c>
      <c r="AU27" s="206">
        <f t="shared" si="56"/>
        <v>0</v>
      </c>
      <c r="AV27" s="135"/>
      <c r="AW27" s="136">
        <v>0</v>
      </c>
      <c r="AX27" s="137"/>
      <c r="AY27" s="138">
        <v>0</v>
      </c>
      <c r="AZ27" s="138"/>
      <c r="BA27" s="135"/>
      <c r="BB27" s="139"/>
      <c r="BC27" s="138"/>
      <c r="BD27" s="136"/>
      <c r="BE27" s="136"/>
      <c r="BF27" s="129"/>
      <c r="BG27" s="129"/>
      <c r="BH27" s="138"/>
      <c r="BI27" s="138"/>
      <c r="BJ27" s="136"/>
      <c r="BK27" s="138">
        <v>1</v>
      </c>
      <c r="BL27" s="138"/>
      <c r="BM27" s="136"/>
      <c r="BN27" s="138"/>
      <c r="BO27" s="129"/>
      <c r="BP27" s="129"/>
      <c r="BQ27" s="138"/>
      <c r="BR27" s="138"/>
      <c r="BS27" s="141"/>
      <c r="BT27" s="141">
        <f t="shared" si="57"/>
        <v>1</v>
      </c>
      <c r="BU27" s="141">
        <f t="shared" si="57"/>
        <v>0</v>
      </c>
      <c r="BV27" s="141">
        <f t="shared" si="57"/>
        <v>0</v>
      </c>
      <c r="BW27" s="141">
        <f t="shared" si="58"/>
        <v>1</v>
      </c>
      <c r="BX27" s="141">
        <f t="shared" si="59"/>
        <v>722</v>
      </c>
      <c r="BY27" s="142">
        <f t="shared" si="60"/>
        <v>7501260</v>
      </c>
      <c r="BZ27" s="143">
        <f t="shared" si="132"/>
        <v>636315</v>
      </c>
      <c r="CA27" s="143">
        <f t="shared" si="132"/>
        <v>6864945</v>
      </c>
      <c r="CB27" s="143">
        <f t="shared" si="132"/>
        <v>5328290</v>
      </c>
      <c r="CC27" s="143">
        <f t="shared" si="132"/>
        <v>1536655</v>
      </c>
      <c r="CD27" s="142">
        <f t="shared" si="61"/>
        <v>0</v>
      </c>
      <c r="CE27" s="143">
        <f t="shared" si="5"/>
        <v>0</v>
      </c>
      <c r="CF27" s="143">
        <f t="shared" si="5"/>
        <v>0</v>
      </c>
      <c r="CG27" s="143">
        <f t="shared" si="5"/>
        <v>0</v>
      </c>
      <c r="CH27" s="143">
        <f t="shared" si="5"/>
        <v>0</v>
      </c>
      <c r="CI27" s="142">
        <f t="shared" si="62"/>
        <v>0</v>
      </c>
      <c r="CJ27" s="143">
        <f t="shared" si="6"/>
        <v>0</v>
      </c>
      <c r="CK27" s="143">
        <f t="shared" si="6"/>
        <v>0</v>
      </c>
      <c r="CL27" s="143">
        <f t="shared" si="6"/>
        <v>0</v>
      </c>
      <c r="CM27" s="143">
        <f t="shared" si="6"/>
        <v>0</v>
      </c>
      <c r="CN27" s="143"/>
      <c r="CO27" s="143"/>
      <c r="CP27" s="143"/>
      <c r="CQ27" s="143"/>
      <c r="CR27" s="143"/>
      <c r="CS27" s="142">
        <f t="shared" si="63"/>
        <v>395104</v>
      </c>
      <c r="CT27" s="143">
        <f t="shared" si="7"/>
        <v>902</v>
      </c>
      <c r="CU27" s="143">
        <f t="shared" si="7"/>
        <v>394202</v>
      </c>
      <c r="CV27" s="143">
        <f t="shared" si="7"/>
        <v>394202</v>
      </c>
      <c r="CW27" s="143">
        <f t="shared" si="7"/>
        <v>0</v>
      </c>
      <c r="CX27" s="144">
        <f t="shared" si="64"/>
        <v>7896364</v>
      </c>
      <c r="CY27" s="142">
        <f t="shared" si="65"/>
        <v>11910192</v>
      </c>
      <c r="CZ27" s="143">
        <f t="shared" si="65"/>
        <v>985824</v>
      </c>
      <c r="DA27" s="143">
        <f t="shared" si="65"/>
        <v>10924368</v>
      </c>
      <c r="DB27" s="143">
        <f t="shared" si="65"/>
        <v>8288784</v>
      </c>
      <c r="DC27" s="143">
        <f t="shared" si="65"/>
        <v>2635584</v>
      </c>
      <c r="DD27" s="142">
        <f t="shared" si="66"/>
        <v>0</v>
      </c>
      <c r="DE27" s="143">
        <f t="shared" si="8"/>
        <v>0</v>
      </c>
      <c r="DF27" s="143">
        <f t="shared" si="8"/>
        <v>0</v>
      </c>
      <c r="DG27" s="143">
        <f t="shared" si="8"/>
        <v>0</v>
      </c>
      <c r="DH27" s="143">
        <f t="shared" si="8"/>
        <v>0</v>
      </c>
      <c r="DI27" s="142">
        <f t="shared" si="67"/>
        <v>2574000</v>
      </c>
      <c r="DJ27" s="143">
        <f t="shared" si="67"/>
        <v>76284</v>
      </c>
      <c r="DK27" s="143">
        <f t="shared" si="67"/>
        <v>2497716</v>
      </c>
      <c r="DL27" s="143">
        <f t="shared" si="67"/>
        <v>1901952</v>
      </c>
      <c r="DM27" s="143">
        <f t="shared" si="67"/>
        <v>595764</v>
      </c>
      <c r="DN27" s="142">
        <f t="shared" si="68"/>
        <v>0</v>
      </c>
      <c r="DO27" s="143">
        <f t="shared" si="9"/>
        <v>0</v>
      </c>
      <c r="DP27" s="143">
        <f t="shared" si="9"/>
        <v>0</v>
      </c>
      <c r="DQ27" s="143">
        <f t="shared" si="9"/>
        <v>0</v>
      </c>
      <c r="DR27" s="143">
        <f t="shared" si="9"/>
        <v>0</v>
      </c>
      <c r="DS27" s="142">
        <f t="shared" si="69"/>
        <v>228176</v>
      </c>
      <c r="DT27" s="143">
        <f t="shared" si="10"/>
        <v>752</v>
      </c>
      <c r="DU27" s="143">
        <f t="shared" si="10"/>
        <v>227424</v>
      </c>
      <c r="DV27" s="143">
        <f t="shared" si="10"/>
        <v>227424</v>
      </c>
      <c r="DW27" s="143">
        <f t="shared" si="10"/>
        <v>0</v>
      </c>
      <c r="DX27" s="144">
        <f t="shared" si="70"/>
        <v>14712368</v>
      </c>
      <c r="DY27" s="142">
        <f t="shared" si="71"/>
        <v>2191974</v>
      </c>
      <c r="DZ27" s="143">
        <f t="shared" si="71"/>
        <v>174155</v>
      </c>
      <c r="EA27" s="143">
        <f t="shared" si="71"/>
        <v>2017819</v>
      </c>
      <c r="EB27" s="143">
        <f t="shared" si="71"/>
        <v>1457290</v>
      </c>
      <c r="EC27" s="143">
        <f t="shared" si="71"/>
        <v>560529</v>
      </c>
      <c r="ED27" s="142">
        <f t="shared" si="72"/>
        <v>0</v>
      </c>
      <c r="EE27" s="143">
        <f t="shared" si="11"/>
        <v>0</v>
      </c>
      <c r="EF27" s="143">
        <f t="shared" si="11"/>
        <v>0</v>
      </c>
      <c r="EG27" s="143">
        <f t="shared" si="11"/>
        <v>0</v>
      </c>
      <c r="EH27" s="143">
        <f t="shared" si="11"/>
        <v>0</v>
      </c>
      <c r="EI27" s="143"/>
      <c r="EJ27" s="143"/>
      <c r="EK27" s="143"/>
      <c r="EL27" s="143"/>
      <c r="EM27" s="143"/>
      <c r="EN27" s="142">
        <f t="shared" si="73"/>
        <v>0</v>
      </c>
      <c r="EO27" s="143">
        <f t="shared" si="12"/>
        <v>0</v>
      </c>
      <c r="EP27" s="143">
        <f t="shared" si="12"/>
        <v>0</v>
      </c>
      <c r="EQ27" s="143">
        <f t="shared" si="12"/>
        <v>0</v>
      </c>
      <c r="ER27" s="143">
        <f t="shared" si="12"/>
        <v>0</v>
      </c>
      <c r="ES27" s="142">
        <f t="shared" si="74"/>
        <v>0</v>
      </c>
      <c r="ET27" s="143">
        <f t="shared" si="13"/>
        <v>0</v>
      </c>
      <c r="EU27" s="143">
        <f t="shared" si="13"/>
        <v>0</v>
      </c>
      <c r="EV27" s="143">
        <f t="shared" si="13"/>
        <v>0</v>
      </c>
      <c r="EW27" s="143">
        <f t="shared" si="13"/>
        <v>0</v>
      </c>
      <c r="EX27" s="144">
        <f t="shared" si="75"/>
        <v>2191974</v>
      </c>
      <c r="EY27" s="144">
        <f t="shared" si="76"/>
        <v>24800706</v>
      </c>
      <c r="EZ27" s="145">
        <f t="shared" si="77"/>
        <v>1874232</v>
      </c>
      <c r="FA27" s="145">
        <f t="shared" si="14"/>
        <v>22926474</v>
      </c>
      <c r="FB27" s="145">
        <f t="shared" si="14"/>
        <v>17597942</v>
      </c>
      <c r="FC27" s="145">
        <f t="shared" si="14"/>
        <v>5328532</v>
      </c>
      <c r="FD27" s="146">
        <f t="shared" si="78"/>
        <v>21603426</v>
      </c>
      <c r="FE27" s="146">
        <f t="shared" si="79"/>
        <v>0</v>
      </c>
      <c r="FF27" s="146">
        <f t="shared" si="80"/>
        <v>2574000</v>
      </c>
      <c r="FG27" s="146">
        <f t="shared" si="81"/>
        <v>0</v>
      </c>
      <c r="FH27" s="146">
        <f t="shared" si="82"/>
        <v>623280</v>
      </c>
      <c r="FI27" s="142">
        <f t="shared" si="83"/>
        <v>0</v>
      </c>
      <c r="FJ27" s="143">
        <f t="shared" si="83"/>
        <v>0</v>
      </c>
      <c r="FK27" s="143">
        <f t="shared" si="83"/>
        <v>0</v>
      </c>
      <c r="FL27" s="143">
        <f t="shared" si="83"/>
        <v>0</v>
      </c>
      <c r="FM27" s="143">
        <f t="shared" si="83"/>
        <v>0</v>
      </c>
      <c r="FN27" s="142">
        <f t="shared" si="84"/>
        <v>0</v>
      </c>
      <c r="FO27" s="142">
        <f t="shared" si="84"/>
        <v>0</v>
      </c>
      <c r="FP27" s="142">
        <f t="shared" si="84"/>
        <v>0</v>
      </c>
      <c r="FQ27" s="142">
        <f t="shared" si="84"/>
        <v>0</v>
      </c>
      <c r="FR27" s="142">
        <f t="shared" si="84"/>
        <v>0</v>
      </c>
      <c r="FS27" s="147">
        <f t="shared" si="85"/>
        <v>0</v>
      </c>
      <c r="FT27" s="147">
        <f t="shared" si="85"/>
        <v>0</v>
      </c>
      <c r="FU27" s="147">
        <f t="shared" si="85"/>
        <v>0</v>
      </c>
      <c r="FV27" s="147">
        <f t="shared" si="85"/>
        <v>0</v>
      </c>
      <c r="FW27" s="147">
        <f t="shared" si="85"/>
        <v>0</v>
      </c>
      <c r="FX27" s="147">
        <f t="shared" si="86"/>
        <v>0</v>
      </c>
      <c r="FY27" s="147">
        <f t="shared" si="86"/>
        <v>0</v>
      </c>
      <c r="FZ27" s="147">
        <f t="shared" si="86"/>
        <v>0</v>
      </c>
      <c r="GA27" s="147">
        <f t="shared" si="86"/>
        <v>0</v>
      </c>
      <c r="GB27" s="147">
        <f t="shared" si="86"/>
        <v>0</v>
      </c>
      <c r="GC27" s="142">
        <f t="shared" si="87"/>
        <v>0</v>
      </c>
      <c r="GD27" s="142">
        <f t="shared" si="87"/>
        <v>0</v>
      </c>
      <c r="GE27" s="142">
        <f t="shared" si="87"/>
        <v>0</v>
      </c>
      <c r="GF27" s="142">
        <f t="shared" si="87"/>
        <v>0</v>
      </c>
      <c r="GG27" s="142">
        <f t="shared" si="87"/>
        <v>0</v>
      </c>
      <c r="GH27" s="142">
        <f t="shared" si="88"/>
        <v>0</v>
      </c>
      <c r="GI27" s="142">
        <f t="shared" si="88"/>
        <v>0</v>
      </c>
      <c r="GJ27" s="142">
        <f t="shared" si="88"/>
        <v>0</v>
      </c>
      <c r="GK27" s="142">
        <f t="shared" si="88"/>
        <v>0</v>
      </c>
      <c r="GL27" s="142">
        <f t="shared" si="88"/>
        <v>0</v>
      </c>
      <c r="GM27" s="142">
        <f t="shared" si="89"/>
        <v>0</v>
      </c>
      <c r="GN27" s="142">
        <f t="shared" si="89"/>
        <v>0</v>
      </c>
      <c r="GO27" s="142">
        <f t="shared" si="89"/>
        <v>0</v>
      </c>
      <c r="GP27" s="142">
        <f t="shared" si="89"/>
        <v>0</v>
      </c>
      <c r="GQ27" s="142">
        <f t="shared" si="89"/>
        <v>0</v>
      </c>
      <c r="GR27" s="207">
        <f t="shared" si="90"/>
        <v>0</v>
      </c>
      <c r="GS27" s="147">
        <f t="shared" si="91"/>
        <v>0</v>
      </c>
      <c r="GT27" s="147">
        <f t="shared" si="91"/>
        <v>0</v>
      </c>
      <c r="GU27" s="147">
        <f t="shared" si="91"/>
        <v>0</v>
      </c>
      <c r="GV27" s="147">
        <f t="shared" si="91"/>
        <v>0</v>
      </c>
      <c r="GW27" s="147">
        <f t="shared" si="91"/>
        <v>0</v>
      </c>
      <c r="GX27" s="147">
        <f t="shared" si="92"/>
        <v>0</v>
      </c>
      <c r="GY27" s="147">
        <f t="shared" si="92"/>
        <v>0</v>
      </c>
      <c r="GZ27" s="147">
        <f t="shared" si="92"/>
        <v>0</v>
      </c>
      <c r="HA27" s="147">
        <f t="shared" si="92"/>
        <v>0</v>
      </c>
      <c r="HB27" s="147">
        <f t="shared" si="92"/>
        <v>0</v>
      </c>
      <c r="HC27" s="147">
        <f t="shared" si="93"/>
        <v>0</v>
      </c>
      <c r="HD27" s="147">
        <f t="shared" si="93"/>
        <v>0</v>
      </c>
      <c r="HE27" s="147">
        <f t="shared" si="93"/>
        <v>0</v>
      </c>
      <c r="HF27" s="147">
        <f t="shared" si="93"/>
        <v>0</v>
      </c>
      <c r="HG27" s="147">
        <f t="shared" si="93"/>
        <v>0</v>
      </c>
      <c r="HH27" s="147">
        <f t="shared" si="94"/>
        <v>0</v>
      </c>
      <c r="HI27" s="147">
        <f t="shared" si="94"/>
        <v>0</v>
      </c>
      <c r="HJ27" s="147">
        <f t="shared" si="94"/>
        <v>0</v>
      </c>
      <c r="HK27" s="147">
        <f t="shared" si="94"/>
        <v>0</v>
      </c>
      <c r="HL27" s="147">
        <f t="shared" si="94"/>
        <v>0</v>
      </c>
      <c r="HM27" s="142">
        <f t="shared" si="95"/>
        <v>0</v>
      </c>
      <c r="HN27" s="142">
        <f t="shared" si="95"/>
        <v>0</v>
      </c>
      <c r="HO27" s="142">
        <f t="shared" si="95"/>
        <v>0</v>
      </c>
      <c r="HP27" s="142">
        <f t="shared" si="95"/>
        <v>0</v>
      </c>
      <c r="HQ27" s="142">
        <f t="shared" si="95"/>
        <v>0</v>
      </c>
      <c r="HR27" s="142">
        <f t="shared" si="96"/>
        <v>0</v>
      </c>
      <c r="HS27" s="142">
        <f t="shared" si="96"/>
        <v>0</v>
      </c>
      <c r="HT27" s="142">
        <f t="shared" si="96"/>
        <v>0</v>
      </c>
      <c r="HU27" s="142">
        <f t="shared" si="96"/>
        <v>0</v>
      </c>
      <c r="HV27" s="142">
        <f t="shared" si="96"/>
        <v>0</v>
      </c>
      <c r="HW27" s="147">
        <f t="shared" si="97"/>
        <v>0</v>
      </c>
      <c r="HX27" s="147">
        <f t="shared" si="97"/>
        <v>0</v>
      </c>
      <c r="HY27" s="147">
        <f t="shared" si="97"/>
        <v>0</v>
      </c>
      <c r="HZ27" s="147">
        <f t="shared" si="97"/>
        <v>0</v>
      </c>
      <c r="IA27" s="147">
        <f t="shared" si="97"/>
        <v>0</v>
      </c>
      <c r="IB27" s="147">
        <f t="shared" si="98"/>
        <v>0</v>
      </c>
      <c r="IC27" s="147">
        <f t="shared" si="98"/>
        <v>0</v>
      </c>
      <c r="ID27" s="147">
        <f t="shared" si="98"/>
        <v>0</v>
      </c>
      <c r="IE27" s="147">
        <f t="shared" si="98"/>
        <v>0</v>
      </c>
      <c r="IF27" s="147">
        <f t="shared" si="98"/>
        <v>0</v>
      </c>
      <c r="IG27" s="142">
        <f t="shared" si="99"/>
        <v>0</v>
      </c>
      <c r="IH27" s="142">
        <f t="shared" si="99"/>
        <v>0</v>
      </c>
      <c r="II27" s="142">
        <f t="shared" si="99"/>
        <v>0</v>
      </c>
      <c r="IJ27" s="142">
        <f t="shared" si="99"/>
        <v>0</v>
      </c>
      <c r="IK27" s="142">
        <f t="shared" si="99"/>
        <v>0</v>
      </c>
      <c r="IL27" s="142">
        <f t="shared" si="100"/>
        <v>0</v>
      </c>
      <c r="IM27" s="142">
        <f t="shared" si="100"/>
        <v>0</v>
      </c>
      <c r="IN27" s="142">
        <f t="shared" si="100"/>
        <v>0</v>
      </c>
      <c r="IO27" s="142">
        <f t="shared" si="100"/>
        <v>0</v>
      </c>
      <c r="IP27" s="142">
        <f t="shared" si="100"/>
        <v>0</v>
      </c>
      <c r="IQ27" s="147">
        <f t="shared" si="101"/>
        <v>0</v>
      </c>
      <c r="IR27" s="147">
        <f t="shared" si="101"/>
        <v>0</v>
      </c>
      <c r="IS27" s="147">
        <f t="shared" si="101"/>
        <v>0</v>
      </c>
      <c r="IT27" s="147">
        <f t="shared" si="101"/>
        <v>0</v>
      </c>
      <c r="IU27" s="147">
        <f t="shared" si="101"/>
        <v>0</v>
      </c>
      <c r="IV27" s="147">
        <f t="shared" si="102"/>
        <v>0</v>
      </c>
      <c r="IW27" s="147">
        <f t="shared" si="102"/>
        <v>0</v>
      </c>
      <c r="IX27" s="147">
        <f t="shared" si="102"/>
        <v>0</v>
      </c>
      <c r="IY27" s="147">
        <f t="shared" si="102"/>
        <v>0</v>
      </c>
      <c r="IZ27" s="147">
        <f t="shared" si="102"/>
        <v>0</v>
      </c>
      <c r="JA27" s="142">
        <f t="shared" si="103"/>
        <v>0</v>
      </c>
      <c r="JB27" s="142">
        <f t="shared" si="103"/>
        <v>0</v>
      </c>
      <c r="JC27" s="142">
        <f t="shared" si="103"/>
        <v>0</v>
      </c>
      <c r="JD27" s="142">
        <f t="shared" si="103"/>
        <v>0</v>
      </c>
      <c r="JE27" s="142">
        <f t="shared" si="103"/>
        <v>0</v>
      </c>
      <c r="JF27" s="142">
        <f t="shared" si="104"/>
        <v>0</v>
      </c>
      <c r="JG27" s="142">
        <f t="shared" si="104"/>
        <v>0</v>
      </c>
      <c r="JH27" s="142">
        <f t="shared" si="104"/>
        <v>0</v>
      </c>
      <c r="JI27" s="142">
        <f t="shared" si="104"/>
        <v>0</v>
      </c>
      <c r="JJ27" s="142">
        <f t="shared" si="104"/>
        <v>0</v>
      </c>
      <c r="JK27" s="147">
        <f t="shared" si="105"/>
        <v>0</v>
      </c>
      <c r="JL27" s="147">
        <f t="shared" si="105"/>
        <v>0</v>
      </c>
      <c r="JM27" s="147">
        <f t="shared" si="105"/>
        <v>0</v>
      </c>
      <c r="JN27" s="147">
        <f t="shared" si="105"/>
        <v>0</v>
      </c>
      <c r="JO27" s="147">
        <f t="shared" si="105"/>
        <v>0</v>
      </c>
      <c r="JP27" s="147">
        <f t="shared" si="106"/>
        <v>32851</v>
      </c>
      <c r="JQ27" s="147">
        <f t="shared" si="106"/>
        <v>6557</v>
      </c>
      <c r="JR27" s="147">
        <f t="shared" si="106"/>
        <v>26294</v>
      </c>
      <c r="JS27" s="147">
        <f t="shared" si="106"/>
        <v>20409</v>
      </c>
      <c r="JT27" s="147">
        <f t="shared" si="106"/>
        <v>5885</v>
      </c>
      <c r="JU27" s="142">
        <f t="shared" si="107"/>
        <v>0</v>
      </c>
      <c r="JV27" s="142">
        <f t="shared" si="107"/>
        <v>0</v>
      </c>
      <c r="JW27" s="142">
        <f t="shared" si="107"/>
        <v>0</v>
      </c>
      <c r="JX27" s="142">
        <f t="shared" si="107"/>
        <v>0</v>
      </c>
      <c r="JY27" s="142">
        <f t="shared" si="107"/>
        <v>0</v>
      </c>
      <c r="JZ27" s="142">
        <f t="shared" si="108"/>
        <v>0</v>
      </c>
      <c r="KA27" s="142">
        <f t="shared" si="108"/>
        <v>0</v>
      </c>
      <c r="KB27" s="142">
        <f t="shared" si="108"/>
        <v>0</v>
      </c>
      <c r="KC27" s="142">
        <f t="shared" si="108"/>
        <v>0</v>
      </c>
      <c r="KD27" s="142">
        <f t="shared" si="108"/>
        <v>0</v>
      </c>
      <c r="KE27" s="147">
        <f t="shared" si="109"/>
        <v>0</v>
      </c>
      <c r="KF27" s="147">
        <f t="shared" si="109"/>
        <v>0</v>
      </c>
      <c r="KG27" s="147">
        <f t="shared" si="109"/>
        <v>0</v>
      </c>
      <c r="KH27" s="147">
        <f t="shared" si="109"/>
        <v>0</v>
      </c>
      <c r="KI27" s="147">
        <f t="shared" si="109"/>
        <v>0</v>
      </c>
      <c r="KJ27" s="147">
        <f t="shared" si="110"/>
        <v>0</v>
      </c>
      <c r="KK27" s="147">
        <f t="shared" si="110"/>
        <v>0</v>
      </c>
      <c r="KL27" s="147">
        <f t="shared" si="110"/>
        <v>0</v>
      </c>
      <c r="KM27" s="147">
        <f t="shared" si="110"/>
        <v>0</v>
      </c>
      <c r="KN27" s="147">
        <f t="shared" si="110"/>
        <v>0</v>
      </c>
      <c r="KO27" s="142">
        <f t="shared" si="111"/>
        <v>0</v>
      </c>
      <c r="KP27" s="142">
        <f t="shared" si="111"/>
        <v>0</v>
      </c>
      <c r="KQ27" s="142">
        <f t="shared" si="111"/>
        <v>0</v>
      </c>
      <c r="KR27" s="142">
        <f t="shared" si="111"/>
        <v>0</v>
      </c>
      <c r="KS27" s="142">
        <f t="shared" si="111"/>
        <v>0</v>
      </c>
      <c r="KT27" s="142">
        <f t="shared" si="112"/>
        <v>0</v>
      </c>
      <c r="KU27" s="142">
        <f t="shared" si="112"/>
        <v>0</v>
      </c>
      <c r="KV27" s="142">
        <f t="shared" si="112"/>
        <v>0</v>
      </c>
      <c r="KW27" s="142">
        <f t="shared" si="112"/>
        <v>0</v>
      </c>
      <c r="KX27" s="142">
        <f t="shared" si="112"/>
        <v>0</v>
      </c>
      <c r="KY27" s="147">
        <f t="shared" si="113"/>
        <v>0</v>
      </c>
      <c r="KZ27" s="147">
        <f t="shared" si="113"/>
        <v>0</v>
      </c>
      <c r="LA27" s="147">
        <f t="shared" si="113"/>
        <v>0</v>
      </c>
      <c r="LB27" s="147">
        <f t="shared" si="113"/>
        <v>0</v>
      </c>
      <c r="LC27" s="147">
        <f t="shared" si="113"/>
        <v>0</v>
      </c>
      <c r="LD27" s="147">
        <f t="shared" si="114"/>
        <v>0</v>
      </c>
      <c r="LE27" s="147">
        <f t="shared" si="114"/>
        <v>0</v>
      </c>
      <c r="LF27" s="147">
        <f t="shared" si="114"/>
        <v>0</v>
      </c>
      <c r="LG27" s="147">
        <f t="shared" si="114"/>
        <v>0</v>
      </c>
      <c r="LH27" s="147">
        <f t="shared" si="114"/>
        <v>0</v>
      </c>
      <c r="LI27" s="147">
        <f t="shared" si="115"/>
        <v>6557</v>
      </c>
      <c r="LJ27" s="147">
        <f t="shared" si="115"/>
        <v>26294</v>
      </c>
      <c r="LK27" s="147">
        <f t="shared" si="115"/>
        <v>20409</v>
      </c>
      <c r="LL27" s="147">
        <f t="shared" si="115"/>
        <v>5885</v>
      </c>
      <c r="LM27" s="147">
        <f t="shared" si="116"/>
        <v>0</v>
      </c>
      <c r="LN27" s="147">
        <f t="shared" si="117"/>
        <v>32851</v>
      </c>
      <c r="LO27" s="144">
        <f t="shared" si="118"/>
        <v>32851</v>
      </c>
      <c r="LP27" s="144">
        <f t="shared" si="118"/>
        <v>6557</v>
      </c>
      <c r="LQ27" s="144">
        <f t="shared" si="118"/>
        <v>26294</v>
      </c>
      <c r="LR27" s="144">
        <f t="shared" si="118"/>
        <v>20409</v>
      </c>
      <c r="LS27" s="144">
        <f t="shared" si="118"/>
        <v>5885</v>
      </c>
      <c r="LT27" s="144">
        <f t="shared" si="119"/>
        <v>24833557</v>
      </c>
      <c r="LU27" s="144">
        <f t="shared" si="120"/>
        <v>1880789</v>
      </c>
      <c r="LV27" s="144">
        <f t="shared" si="120"/>
        <v>22952768</v>
      </c>
      <c r="LW27" s="144">
        <f t="shared" si="120"/>
        <v>17618351</v>
      </c>
      <c r="LX27" s="144">
        <f t="shared" si="120"/>
        <v>5334417</v>
      </c>
      <c r="LY27" s="132">
        <f t="shared" si="121"/>
        <v>24833.599999999999</v>
      </c>
      <c r="LZ27" s="144">
        <f t="shared" si="46"/>
        <v>24833557</v>
      </c>
      <c r="MA27" s="145">
        <f t="shared" si="46"/>
        <v>1880789</v>
      </c>
      <c r="MB27" s="145">
        <f t="shared" si="46"/>
        <v>22952768</v>
      </c>
      <c r="MC27" s="145">
        <f t="shared" si="46"/>
        <v>17618351</v>
      </c>
      <c r="MD27" s="145">
        <f t="shared" si="46"/>
        <v>5334417</v>
      </c>
      <c r="ME27" s="132">
        <f t="shared" si="122"/>
        <v>24833.599999999999</v>
      </c>
      <c r="MF27" s="208">
        <v>63.5</v>
      </c>
      <c r="MG27" s="209">
        <v>2699541</v>
      </c>
      <c r="MH27" s="209">
        <f t="shared" si="123"/>
        <v>2699.5</v>
      </c>
      <c r="MI27" s="209">
        <v>1442.6</v>
      </c>
      <c r="MJ27" s="209">
        <f t="shared" si="124"/>
        <v>1256.9000000000001</v>
      </c>
      <c r="MK27" s="210">
        <f t="shared" si="125"/>
        <v>1256.9000000000001</v>
      </c>
      <c r="ML27" s="210">
        <f t="shared" si="126"/>
        <v>24834813.899999999</v>
      </c>
      <c r="MM27" s="210">
        <f t="shared" si="127"/>
        <v>24834.799999999999</v>
      </c>
      <c r="MN27" s="211">
        <f t="shared" si="128"/>
        <v>17619608</v>
      </c>
      <c r="MO27" s="209">
        <v>100600</v>
      </c>
      <c r="MP27">
        <v>43.3</v>
      </c>
      <c r="MQ27" s="210">
        <f t="shared" si="129"/>
        <v>25850.9</v>
      </c>
      <c r="MR27" s="209">
        <v>30156</v>
      </c>
      <c r="MS27" s="212">
        <f t="shared" si="130"/>
        <v>-4305.1000000000004</v>
      </c>
      <c r="MU27" s="213">
        <f t="shared" si="131"/>
        <v>104.74</v>
      </c>
    </row>
    <row r="28" spans="1:359">
      <c r="A28" s="128" t="s">
        <v>192</v>
      </c>
      <c r="B28" s="129"/>
      <c r="C28" s="129"/>
      <c r="D28" s="129"/>
      <c r="E28" s="129"/>
      <c r="F28" s="130">
        <f t="shared" si="47"/>
        <v>0</v>
      </c>
      <c r="G28" s="131"/>
      <c r="H28" s="131"/>
      <c r="I28" s="131"/>
      <c r="J28" s="131"/>
      <c r="K28" s="130">
        <f t="shared" si="48"/>
        <v>0</v>
      </c>
      <c r="L28" s="132">
        <f t="shared" si="49"/>
        <v>0</v>
      </c>
      <c r="M28" s="205"/>
      <c r="N28" s="205"/>
      <c r="O28" s="132"/>
      <c r="P28" s="177"/>
      <c r="Q28" s="177"/>
      <c r="R28" s="132">
        <f t="shared" si="50"/>
        <v>0</v>
      </c>
      <c r="S28" s="178">
        <f t="shared" si="51"/>
        <v>0</v>
      </c>
      <c r="T28" s="178">
        <f t="shared" si="52"/>
        <v>0</v>
      </c>
      <c r="U28" s="178">
        <f t="shared" si="53"/>
        <v>0</v>
      </c>
      <c r="V28" s="133">
        <v>164</v>
      </c>
      <c r="W28" s="129"/>
      <c r="X28" s="148">
        <v>40</v>
      </c>
      <c r="Y28" s="129"/>
      <c r="Z28" s="133">
        <v>3</v>
      </c>
      <c r="AA28" s="130">
        <f t="shared" si="1"/>
        <v>207</v>
      </c>
      <c r="AB28" s="133">
        <v>200</v>
      </c>
      <c r="AC28" s="129"/>
      <c r="AD28" s="148">
        <v>39</v>
      </c>
      <c r="AE28" s="129"/>
      <c r="AF28" s="133">
        <v>1</v>
      </c>
      <c r="AG28" s="130">
        <f t="shared" si="2"/>
        <v>240</v>
      </c>
      <c r="AH28" s="133">
        <v>39</v>
      </c>
      <c r="AI28" s="129"/>
      <c r="AJ28" s="129"/>
      <c r="AK28" s="129"/>
      <c r="AL28" s="133">
        <v>0</v>
      </c>
      <c r="AM28" s="130">
        <f t="shared" si="54"/>
        <v>39</v>
      </c>
      <c r="AN28" s="127">
        <f t="shared" si="55"/>
        <v>486</v>
      </c>
      <c r="AO28" s="206">
        <v>25</v>
      </c>
      <c r="AP28" s="206">
        <v>0</v>
      </c>
      <c r="AQ28" s="206">
        <v>0</v>
      </c>
      <c r="AR28" s="206">
        <v>25</v>
      </c>
      <c r="AS28" s="206">
        <v>95</v>
      </c>
      <c r="AT28" s="206">
        <v>0</v>
      </c>
      <c r="AU28" s="206">
        <f t="shared" si="56"/>
        <v>145</v>
      </c>
      <c r="AV28" s="135"/>
      <c r="AW28" s="136">
        <v>0</v>
      </c>
      <c r="AX28" s="137"/>
      <c r="AY28" s="138">
        <v>0</v>
      </c>
      <c r="AZ28" s="138"/>
      <c r="BA28" s="135"/>
      <c r="BB28" s="139"/>
      <c r="BC28" s="138"/>
      <c r="BD28" s="136"/>
      <c r="BE28" s="136"/>
      <c r="BF28" s="129"/>
      <c r="BG28" s="129"/>
      <c r="BH28" s="138"/>
      <c r="BI28" s="138"/>
      <c r="BJ28" s="136"/>
      <c r="BK28" s="138"/>
      <c r="BL28" s="138">
        <v>4</v>
      </c>
      <c r="BM28" s="136"/>
      <c r="BN28" s="138"/>
      <c r="BO28" s="129"/>
      <c r="BP28" s="129"/>
      <c r="BQ28" s="138"/>
      <c r="BR28" s="138"/>
      <c r="BS28" s="141"/>
      <c r="BT28" s="141">
        <f t="shared" si="57"/>
        <v>0</v>
      </c>
      <c r="BU28" s="141">
        <f t="shared" si="57"/>
        <v>4</v>
      </c>
      <c r="BV28" s="141">
        <f t="shared" si="57"/>
        <v>0</v>
      </c>
      <c r="BW28" s="141">
        <f t="shared" si="58"/>
        <v>4</v>
      </c>
      <c r="BX28" s="141">
        <f t="shared" si="59"/>
        <v>490</v>
      </c>
      <c r="BY28" s="142">
        <f t="shared" si="60"/>
        <v>4170192</v>
      </c>
      <c r="BZ28" s="143">
        <f t="shared" si="132"/>
        <v>353748</v>
      </c>
      <c r="CA28" s="143">
        <f t="shared" si="132"/>
        <v>3816444</v>
      </c>
      <c r="CB28" s="143">
        <f t="shared" si="132"/>
        <v>2962168</v>
      </c>
      <c r="CC28" s="143">
        <f t="shared" si="132"/>
        <v>854276</v>
      </c>
      <c r="CD28" s="142">
        <f t="shared" si="61"/>
        <v>0</v>
      </c>
      <c r="CE28" s="143">
        <f t="shared" si="5"/>
        <v>0</v>
      </c>
      <c r="CF28" s="143">
        <f t="shared" si="5"/>
        <v>0</v>
      </c>
      <c r="CG28" s="143">
        <f t="shared" si="5"/>
        <v>0</v>
      </c>
      <c r="CH28" s="143">
        <f t="shared" si="5"/>
        <v>0</v>
      </c>
      <c r="CI28" s="142">
        <f t="shared" si="62"/>
        <v>2853280</v>
      </c>
      <c r="CJ28" s="143">
        <f t="shared" si="6"/>
        <v>86280</v>
      </c>
      <c r="CK28" s="143">
        <f t="shared" si="6"/>
        <v>2767000</v>
      </c>
      <c r="CL28" s="143">
        <f t="shared" si="6"/>
        <v>2157160</v>
      </c>
      <c r="CM28" s="143">
        <f t="shared" si="6"/>
        <v>609840</v>
      </c>
      <c r="CN28" s="143"/>
      <c r="CO28" s="143"/>
      <c r="CP28" s="143"/>
      <c r="CQ28" s="143"/>
      <c r="CR28" s="143"/>
      <c r="CS28" s="142">
        <f t="shared" si="63"/>
        <v>592656</v>
      </c>
      <c r="CT28" s="143">
        <f t="shared" si="7"/>
        <v>1353</v>
      </c>
      <c r="CU28" s="143">
        <f t="shared" si="7"/>
        <v>591303</v>
      </c>
      <c r="CV28" s="143">
        <f t="shared" si="7"/>
        <v>591303</v>
      </c>
      <c r="CW28" s="143">
        <f t="shared" si="7"/>
        <v>0</v>
      </c>
      <c r="CX28" s="144">
        <f t="shared" si="64"/>
        <v>7616128</v>
      </c>
      <c r="CY28" s="142">
        <f t="shared" si="65"/>
        <v>7089400</v>
      </c>
      <c r="CZ28" s="143">
        <f t="shared" si="65"/>
        <v>586800</v>
      </c>
      <c r="DA28" s="143">
        <f t="shared" si="65"/>
        <v>6502600</v>
      </c>
      <c r="DB28" s="143">
        <f t="shared" si="65"/>
        <v>4933800</v>
      </c>
      <c r="DC28" s="143">
        <f t="shared" si="65"/>
        <v>1568800</v>
      </c>
      <c r="DD28" s="142">
        <f t="shared" si="66"/>
        <v>0</v>
      </c>
      <c r="DE28" s="143">
        <f t="shared" si="8"/>
        <v>0</v>
      </c>
      <c r="DF28" s="143">
        <f t="shared" si="8"/>
        <v>0</v>
      </c>
      <c r="DG28" s="143">
        <f t="shared" si="8"/>
        <v>0</v>
      </c>
      <c r="DH28" s="143">
        <f t="shared" si="8"/>
        <v>0</v>
      </c>
      <c r="DI28" s="142">
        <f t="shared" si="67"/>
        <v>3861000</v>
      </c>
      <c r="DJ28" s="143">
        <f t="shared" si="67"/>
        <v>114426</v>
      </c>
      <c r="DK28" s="143">
        <f t="shared" si="67"/>
        <v>3746574</v>
      </c>
      <c r="DL28" s="143">
        <f t="shared" si="67"/>
        <v>2852928</v>
      </c>
      <c r="DM28" s="143">
        <f t="shared" si="67"/>
        <v>893646</v>
      </c>
      <c r="DN28" s="142">
        <f t="shared" si="68"/>
        <v>0</v>
      </c>
      <c r="DO28" s="143">
        <f t="shared" si="9"/>
        <v>0</v>
      </c>
      <c r="DP28" s="143">
        <f t="shared" si="9"/>
        <v>0</v>
      </c>
      <c r="DQ28" s="143">
        <f t="shared" si="9"/>
        <v>0</v>
      </c>
      <c r="DR28" s="143">
        <f t="shared" si="9"/>
        <v>0</v>
      </c>
      <c r="DS28" s="142">
        <f t="shared" si="69"/>
        <v>228176</v>
      </c>
      <c r="DT28" s="143">
        <f t="shared" si="10"/>
        <v>752</v>
      </c>
      <c r="DU28" s="143">
        <f t="shared" si="10"/>
        <v>227424</v>
      </c>
      <c r="DV28" s="143">
        <f t="shared" si="10"/>
        <v>227424</v>
      </c>
      <c r="DW28" s="143">
        <f t="shared" si="10"/>
        <v>0</v>
      </c>
      <c r="DX28" s="144">
        <f t="shared" si="70"/>
        <v>11178576</v>
      </c>
      <c r="DY28" s="142">
        <f t="shared" si="71"/>
        <v>1401426</v>
      </c>
      <c r="DZ28" s="143">
        <f t="shared" si="71"/>
        <v>111345</v>
      </c>
      <c r="EA28" s="143">
        <f t="shared" si="71"/>
        <v>1290081</v>
      </c>
      <c r="EB28" s="143">
        <f t="shared" si="71"/>
        <v>931710</v>
      </c>
      <c r="EC28" s="143">
        <f t="shared" si="71"/>
        <v>358371</v>
      </c>
      <c r="ED28" s="142">
        <f t="shared" si="72"/>
        <v>0</v>
      </c>
      <c r="EE28" s="143">
        <f t="shared" si="11"/>
        <v>0</v>
      </c>
      <c r="EF28" s="143">
        <f t="shared" si="11"/>
        <v>0</v>
      </c>
      <c r="EG28" s="143">
        <f t="shared" si="11"/>
        <v>0</v>
      </c>
      <c r="EH28" s="143">
        <f t="shared" si="11"/>
        <v>0</v>
      </c>
      <c r="EI28" s="143"/>
      <c r="EJ28" s="143"/>
      <c r="EK28" s="143"/>
      <c r="EL28" s="143"/>
      <c r="EM28" s="143"/>
      <c r="EN28" s="142">
        <f t="shared" si="73"/>
        <v>0</v>
      </c>
      <c r="EO28" s="143">
        <f t="shared" si="12"/>
        <v>0</v>
      </c>
      <c r="EP28" s="143">
        <f t="shared" si="12"/>
        <v>0</v>
      </c>
      <c r="EQ28" s="143">
        <f t="shared" si="12"/>
        <v>0</v>
      </c>
      <c r="ER28" s="143">
        <f t="shared" si="12"/>
        <v>0</v>
      </c>
      <c r="ES28" s="142">
        <f t="shared" si="74"/>
        <v>0</v>
      </c>
      <c r="ET28" s="143">
        <f t="shared" si="13"/>
        <v>0</v>
      </c>
      <c r="EU28" s="143">
        <f t="shared" si="13"/>
        <v>0</v>
      </c>
      <c r="EV28" s="143">
        <f t="shared" si="13"/>
        <v>0</v>
      </c>
      <c r="EW28" s="143">
        <f t="shared" si="13"/>
        <v>0</v>
      </c>
      <c r="EX28" s="144">
        <f t="shared" si="75"/>
        <v>1401426</v>
      </c>
      <c r="EY28" s="144">
        <f t="shared" si="76"/>
        <v>20196130</v>
      </c>
      <c r="EZ28" s="145">
        <f t="shared" si="77"/>
        <v>1254704</v>
      </c>
      <c r="FA28" s="145">
        <f t="shared" si="14"/>
        <v>18941426</v>
      </c>
      <c r="FB28" s="145">
        <f t="shared" si="14"/>
        <v>14656493</v>
      </c>
      <c r="FC28" s="145">
        <f t="shared" si="14"/>
        <v>4284933</v>
      </c>
      <c r="FD28" s="146">
        <f t="shared" si="78"/>
        <v>12661018</v>
      </c>
      <c r="FE28" s="146">
        <f t="shared" si="79"/>
        <v>0</v>
      </c>
      <c r="FF28" s="146">
        <f t="shared" si="80"/>
        <v>6714280</v>
      </c>
      <c r="FG28" s="146">
        <f t="shared" si="81"/>
        <v>0</v>
      </c>
      <c r="FH28" s="146">
        <f t="shared" si="82"/>
        <v>820832</v>
      </c>
      <c r="FI28" s="142">
        <f t="shared" si="83"/>
        <v>37975</v>
      </c>
      <c r="FJ28" s="143">
        <f t="shared" si="83"/>
        <v>750</v>
      </c>
      <c r="FK28" s="143">
        <f t="shared" si="83"/>
        <v>37225</v>
      </c>
      <c r="FL28" s="143">
        <f t="shared" si="83"/>
        <v>37225</v>
      </c>
      <c r="FM28" s="143">
        <f t="shared" si="83"/>
        <v>0</v>
      </c>
      <c r="FN28" s="142">
        <f t="shared" si="84"/>
        <v>0</v>
      </c>
      <c r="FO28" s="142">
        <f t="shared" si="84"/>
        <v>0</v>
      </c>
      <c r="FP28" s="142">
        <f t="shared" si="84"/>
        <v>0</v>
      </c>
      <c r="FQ28" s="142">
        <f t="shared" si="84"/>
        <v>0</v>
      </c>
      <c r="FR28" s="142">
        <f t="shared" si="84"/>
        <v>0</v>
      </c>
      <c r="FS28" s="147">
        <f t="shared" si="85"/>
        <v>0</v>
      </c>
      <c r="FT28" s="147">
        <f t="shared" si="85"/>
        <v>0</v>
      </c>
      <c r="FU28" s="147">
        <f t="shared" si="85"/>
        <v>0</v>
      </c>
      <c r="FV28" s="147">
        <f t="shared" si="85"/>
        <v>0</v>
      </c>
      <c r="FW28" s="147">
        <f t="shared" si="85"/>
        <v>0</v>
      </c>
      <c r="FX28" s="147">
        <f t="shared" si="86"/>
        <v>37975</v>
      </c>
      <c r="FY28" s="147">
        <f t="shared" si="86"/>
        <v>750</v>
      </c>
      <c r="FZ28" s="147">
        <f t="shared" si="86"/>
        <v>37225</v>
      </c>
      <c r="GA28" s="147">
        <f t="shared" si="86"/>
        <v>37225</v>
      </c>
      <c r="GB28" s="147">
        <f t="shared" si="86"/>
        <v>0</v>
      </c>
      <c r="GC28" s="142">
        <f t="shared" si="87"/>
        <v>144305</v>
      </c>
      <c r="GD28" s="142">
        <f t="shared" si="87"/>
        <v>2850</v>
      </c>
      <c r="GE28" s="142">
        <f t="shared" si="87"/>
        <v>141455</v>
      </c>
      <c r="GF28" s="142">
        <f t="shared" si="87"/>
        <v>141455</v>
      </c>
      <c r="GG28" s="142">
        <f t="shared" si="87"/>
        <v>0</v>
      </c>
      <c r="GH28" s="142">
        <f t="shared" si="88"/>
        <v>0</v>
      </c>
      <c r="GI28" s="142">
        <f t="shared" si="88"/>
        <v>0</v>
      </c>
      <c r="GJ28" s="142">
        <f t="shared" si="88"/>
        <v>0</v>
      </c>
      <c r="GK28" s="142">
        <f t="shared" si="88"/>
        <v>0</v>
      </c>
      <c r="GL28" s="142">
        <f t="shared" si="88"/>
        <v>0</v>
      </c>
      <c r="GM28" s="142">
        <f t="shared" si="89"/>
        <v>220255</v>
      </c>
      <c r="GN28" s="142">
        <f t="shared" si="89"/>
        <v>4350</v>
      </c>
      <c r="GO28" s="142">
        <f t="shared" si="89"/>
        <v>215905</v>
      </c>
      <c r="GP28" s="142">
        <f t="shared" si="89"/>
        <v>215905</v>
      </c>
      <c r="GQ28" s="142">
        <f t="shared" si="89"/>
        <v>0</v>
      </c>
      <c r="GR28" s="207">
        <f t="shared" si="90"/>
        <v>220.3</v>
      </c>
      <c r="GS28" s="147">
        <f t="shared" si="91"/>
        <v>0</v>
      </c>
      <c r="GT28" s="147">
        <f t="shared" si="91"/>
        <v>0</v>
      </c>
      <c r="GU28" s="147">
        <f t="shared" si="91"/>
        <v>0</v>
      </c>
      <c r="GV28" s="147">
        <f t="shared" si="91"/>
        <v>0</v>
      </c>
      <c r="GW28" s="147">
        <f t="shared" si="91"/>
        <v>0</v>
      </c>
      <c r="GX28" s="147">
        <f t="shared" si="92"/>
        <v>0</v>
      </c>
      <c r="GY28" s="147">
        <f t="shared" si="92"/>
        <v>0</v>
      </c>
      <c r="GZ28" s="147">
        <f t="shared" si="92"/>
        <v>0</v>
      </c>
      <c r="HA28" s="147">
        <f t="shared" si="92"/>
        <v>0</v>
      </c>
      <c r="HB28" s="147">
        <f t="shared" si="92"/>
        <v>0</v>
      </c>
      <c r="HC28" s="147">
        <f t="shared" si="93"/>
        <v>0</v>
      </c>
      <c r="HD28" s="147">
        <f t="shared" si="93"/>
        <v>0</v>
      </c>
      <c r="HE28" s="147">
        <f t="shared" si="93"/>
        <v>0</v>
      </c>
      <c r="HF28" s="147">
        <f t="shared" si="93"/>
        <v>0</v>
      </c>
      <c r="HG28" s="147">
        <f t="shared" si="93"/>
        <v>0</v>
      </c>
      <c r="HH28" s="147">
        <f t="shared" si="94"/>
        <v>0</v>
      </c>
      <c r="HI28" s="147">
        <f t="shared" si="94"/>
        <v>0</v>
      </c>
      <c r="HJ28" s="147">
        <f t="shared" si="94"/>
        <v>0</v>
      </c>
      <c r="HK28" s="147">
        <f t="shared" si="94"/>
        <v>0</v>
      </c>
      <c r="HL28" s="147">
        <f t="shared" si="94"/>
        <v>0</v>
      </c>
      <c r="HM28" s="142">
        <f t="shared" si="95"/>
        <v>0</v>
      </c>
      <c r="HN28" s="142">
        <f t="shared" si="95"/>
        <v>0</v>
      </c>
      <c r="HO28" s="142">
        <f t="shared" si="95"/>
        <v>0</v>
      </c>
      <c r="HP28" s="142">
        <f t="shared" si="95"/>
        <v>0</v>
      </c>
      <c r="HQ28" s="142">
        <f t="shared" si="95"/>
        <v>0</v>
      </c>
      <c r="HR28" s="142">
        <f t="shared" si="96"/>
        <v>0</v>
      </c>
      <c r="HS28" s="142">
        <f t="shared" si="96"/>
        <v>0</v>
      </c>
      <c r="HT28" s="142">
        <f t="shared" si="96"/>
        <v>0</v>
      </c>
      <c r="HU28" s="142">
        <f t="shared" si="96"/>
        <v>0</v>
      </c>
      <c r="HV28" s="142">
        <f t="shared" si="96"/>
        <v>0</v>
      </c>
      <c r="HW28" s="147">
        <f t="shared" si="97"/>
        <v>0</v>
      </c>
      <c r="HX28" s="147">
        <f t="shared" si="97"/>
        <v>0</v>
      </c>
      <c r="HY28" s="147">
        <f t="shared" si="97"/>
        <v>0</v>
      </c>
      <c r="HZ28" s="147">
        <f t="shared" si="97"/>
        <v>0</v>
      </c>
      <c r="IA28" s="147">
        <f t="shared" si="97"/>
        <v>0</v>
      </c>
      <c r="IB28" s="147">
        <f t="shared" si="98"/>
        <v>0</v>
      </c>
      <c r="IC28" s="147">
        <f t="shared" si="98"/>
        <v>0</v>
      </c>
      <c r="ID28" s="147">
        <f t="shared" si="98"/>
        <v>0</v>
      </c>
      <c r="IE28" s="147">
        <f t="shared" si="98"/>
        <v>0</v>
      </c>
      <c r="IF28" s="147">
        <f t="shared" si="98"/>
        <v>0</v>
      </c>
      <c r="IG28" s="142">
        <f t="shared" si="99"/>
        <v>0</v>
      </c>
      <c r="IH28" s="142">
        <f t="shared" si="99"/>
        <v>0</v>
      </c>
      <c r="II28" s="142">
        <f t="shared" si="99"/>
        <v>0</v>
      </c>
      <c r="IJ28" s="142">
        <f t="shared" si="99"/>
        <v>0</v>
      </c>
      <c r="IK28" s="142">
        <f t="shared" si="99"/>
        <v>0</v>
      </c>
      <c r="IL28" s="142">
        <f t="shared" si="100"/>
        <v>0</v>
      </c>
      <c r="IM28" s="142">
        <f t="shared" si="100"/>
        <v>0</v>
      </c>
      <c r="IN28" s="142">
        <f t="shared" si="100"/>
        <v>0</v>
      </c>
      <c r="IO28" s="142">
        <f t="shared" si="100"/>
        <v>0</v>
      </c>
      <c r="IP28" s="142">
        <f t="shared" si="100"/>
        <v>0</v>
      </c>
      <c r="IQ28" s="147">
        <f t="shared" si="101"/>
        <v>0</v>
      </c>
      <c r="IR28" s="147">
        <f t="shared" si="101"/>
        <v>0</v>
      </c>
      <c r="IS28" s="147">
        <f t="shared" si="101"/>
        <v>0</v>
      </c>
      <c r="IT28" s="147">
        <f t="shared" si="101"/>
        <v>0</v>
      </c>
      <c r="IU28" s="147">
        <f t="shared" si="101"/>
        <v>0</v>
      </c>
      <c r="IV28" s="147">
        <f t="shared" si="102"/>
        <v>0</v>
      </c>
      <c r="IW28" s="147">
        <f t="shared" si="102"/>
        <v>0</v>
      </c>
      <c r="IX28" s="147">
        <f t="shared" si="102"/>
        <v>0</v>
      </c>
      <c r="IY28" s="147">
        <f t="shared" si="102"/>
        <v>0</v>
      </c>
      <c r="IZ28" s="147">
        <f t="shared" si="102"/>
        <v>0</v>
      </c>
      <c r="JA28" s="142">
        <f t="shared" si="103"/>
        <v>0</v>
      </c>
      <c r="JB28" s="142">
        <f t="shared" si="103"/>
        <v>0</v>
      </c>
      <c r="JC28" s="142">
        <f t="shared" si="103"/>
        <v>0</v>
      </c>
      <c r="JD28" s="142">
        <f t="shared" si="103"/>
        <v>0</v>
      </c>
      <c r="JE28" s="142">
        <f t="shared" si="103"/>
        <v>0</v>
      </c>
      <c r="JF28" s="142">
        <f t="shared" si="104"/>
        <v>0</v>
      </c>
      <c r="JG28" s="142">
        <f t="shared" si="104"/>
        <v>0</v>
      </c>
      <c r="JH28" s="142">
        <f t="shared" si="104"/>
        <v>0</v>
      </c>
      <c r="JI28" s="142">
        <f t="shared" si="104"/>
        <v>0</v>
      </c>
      <c r="JJ28" s="142">
        <f t="shared" si="104"/>
        <v>0</v>
      </c>
      <c r="JK28" s="147">
        <f t="shared" si="105"/>
        <v>0</v>
      </c>
      <c r="JL28" s="147">
        <f t="shared" si="105"/>
        <v>0</v>
      </c>
      <c r="JM28" s="147">
        <f t="shared" si="105"/>
        <v>0</v>
      </c>
      <c r="JN28" s="147">
        <f t="shared" si="105"/>
        <v>0</v>
      </c>
      <c r="JO28" s="147">
        <f t="shared" si="105"/>
        <v>0</v>
      </c>
      <c r="JP28" s="147">
        <f t="shared" si="106"/>
        <v>0</v>
      </c>
      <c r="JQ28" s="147">
        <f t="shared" si="106"/>
        <v>0</v>
      </c>
      <c r="JR28" s="147">
        <f t="shared" si="106"/>
        <v>0</v>
      </c>
      <c r="JS28" s="147">
        <f t="shared" si="106"/>
        <v>0</v>
      </c>
      <c r="JT28" s="147">
        <f t="shared" si="106"/>
        <v>0</v>
      </c>
      <c r="JU28" s="142">
        <f t="shared" si="107"/>
        <v>176288</v>
      </c>
      <c r="JV28" s="142">
        <f t="shared" si="107"/>
        <v>29336</v>
      </c>
      <c r="JW28" s="142">
        <f t="shared" si="107"/>
        <v>146952</v>
      </c>
      <c r="JX28" s="142">
        <f t="shared" si="107"/>
        <v>111500</v>
      </c>
      <c r="JY28" s="142">
        <f t="shared" si="107"/>
        <v>35452</v>
      </c>
      <c r="JZ28" s="142">
        <f t="shared" si="108"/>
        <v>0</v>
      </c>
      <c r="KA28" s="142">
        <f t="shared" si="108"/>
        <v>0</v>
      </c>
      <c r="KB28" s="142">
        <f t="shared" si="108"/>
        <v>0</v>
      </c>
      <c r="KC28" s="142">
        <f t="shared" si="108"/>
        <v>0</v>
      </c>
      <c r="KD28" s="142">
        <f t="shared" si="108"/>
        <v>0</v>
      </c>
      <c r="KE28" s="147">
        <f t="shared" si="109"/>
        <v>0</v>
      </c>
      <c r="KF28" s="147">
        <f t="shared" si="109"/>
        <v>0</v>
      </c>
      <c r="KG28" s="147">
        <f t="shared" si="109"/>
        <v>0</v>
      </c>
      <c r="KH28" s="147">
        <f t="shared" si="109"/>
        <v>0</v>
      </c>
      <c r="KI28" s="147">
        <f t="shared" si="109"/>
        <v>0</v>
      </c>
      <c r="KJ28" s="147">
        <f t="shared" si="110"/>
        <v>0</v>
      </c>
      <c r="KK28" s="147">
        <f t="shared" si="110"/>
        <v>0</v>
      </c>
      <c r="KL28" s="147">
        <f t="shared" si="110"/>
        <v>0</v>
      </c>
      <c r="KM28" s="147">
        <f t="shared" si="110"/>
        <v>0</v>
      </c>
      <c r="KN28" s="147">
        <f t="shared" si="110"/>
        <v>0</v>
      </c>
      <c r="KO28" s="142">
        <f t="shared" si="111"/>
        <v>0</v>
      </c>
      <c r="KP28" s="142">
        <f t="shared" si="111"/>
        <v>0</v>
      </c>
      <c r="KQ28" s="142">
        <f t="shared" si="111"/>
        <v>0</v>
      </c>
      <c r="KR28" s="142">
        <f t="shared" si="111"/>
        <v>0</v>
      </c>
      <c r="KS28" s="142">
        <f t="shared" si="111"/>
        <v>0</v>
      </c>
      <c r="KT28" s="142">
        <f t="shared" si="112"/>
        <v>0</v>
      </c>
      <c r="KU28" s="142">
        <f t="shared" si="112"/>
        <v>0</v>
      </c>
      <c r="KV28" s="142">
        <f t="shared" si="112"/>
        <v>0</v>
      </c>
      <c r="KW28" s="142">
        <f t="shared" si="112"/>
        <v>0</v>
      </c>
      <c r="KX28" s="142">
        <f t="shared" si="112"/>
        <v>0</v>
      </c>
      <c r="KY28" s="147">
        <f t="shared" si="113"/>
        <v>0</v>
      </c>
      <c r="KZ28" s="147">
        <f t="shared" si="113"/>
        <v>0</v>
      </c>
      <c r="LA28" s="147">
        <f t="shared" si="113"/>
        <v>0</v>
      </c>
      <c r="LB28" s="147">
        <f t="shared" si="113"/>
        <v>0</v>
      </c>
      <c r="LC28" s="147">
        <f t="shared" si="113"/>
        <v>0</v>
      </c>
      <c r="LD28" s="147">
        <f t="shared" si="114"/>
        <v>0</v>
      </c>
      <c r="LE28" s="147">
        <f t="shared" si="114"/>
        <v>0</v>
      </c>
      <c r="LF28" s="147">
        <f t="shared" si="114"/>
        <v>0</v>
      </c>
      <c r="LG28" s="147">
        <f t="shared" si="114"/>
        <v>0</v>
      </c>
      <c r="LH28" s="147">
        <f t="shared" si="114"/>
        <v>0</v>
      </c>
      <c r="LI28" s="147">
        <f t="shared" si="115"/>
        <v>29336</v>
      </c>
      <c r="LJ28" s="147">
        <f t="shared" si="115"/>
        <v>146952</v>
      </c>
      <c r="LK28" s="147">
        <f t="shared" si="115"/>
        <v>111500</v>
      </c>
      <c r="LL28" s="147">
        <f t="shared" si="115"/>
        <v>35452</v>
      </c>
      <c r="LM28" s="147">
        <f t="shared" si="116"/>
        <v>220255</v>
      </c>
      <c r="LN28" s="147">
        <f t="shared" si="117"/>
        <v>176288</v>
      </c>
      <c r="LO28" s="144">
        <f t="shared" si="118"/>
        <v>396543</v>
      </c>
      <c r="LP28" s="144">
        <f t="shared" si="118"/>
        <v>33686</v>
      </c>
      <c r="LQ28" s="144">
        <f t="shared" si="118"/>
        <v>362857</v>
      </c>
      <c r="LR28" s="144">
        <f t="shared" si="118"/>
        <v>327405</v>
      </c>
      <c r="LS28" s="144">
        <f t="shared" si="118"/>
        <v>35452</v>
      </c>
      <c r="LT28" s="144">
        <f t="shared" si="119"/>
        <v>20372418</v>
      </c>
      <c r="LU28" s="144">
        <f t="shared" si="120"/>
        <v>1284040</v>
      </c>
      <c r="LV28" s="144">
        <f t="shared" si="120"/>
        <v>19088378</v>
      </c>
      <c r="LW28" s="144">
        <f t="shared" si="120"/>
        <v>14767993</v>
      </c>
      <c r="LX28" s="144">
        <f t="shared" si="120"/>
        <v>4320385</v>
      </c>
      <c r="LY28" s="132">
        <f t="shared" si="121"/>
        <v>20372.400000000001</v>
      </c>
      <c r="LZ28" s="144">
        <f t="shared" si="46"/>
        <v>20592673</v>
      </c>
      <c r="MA28" s="145">
        <f t="shared" si="46"/>
        <v>1288390</v>
      </c>
      <c r="MB28" s="145">
        <f t="shared" si="46"/>
        <v>19304283</v>
      </c>
      <c r="MC28" s="145">
        <f t="shared" si="46"/>
        <v>14983898</v>
      </c>
      <c r="MD28" s="145">
        <f t="shared" si="46"/>
        <v>4320385</v>
      </c>
      <c r="ME28" s="132">
        <f t="shared" si="122"/>
        <v>20592.7</v>
      </c>
      <c r="MF28" s="208">
        <v>60.38</v>
      </c>
      <c r="MG28" s="209">
        <v>2566902.1</v>
      </c>
      <c r="MH28" s="209">
        <f t="shared" si="123"/>
        <v>2566.9</v>
      </c>
      <c r="MI28" s="209">
        <v>1371.7</v>
      </c>
      <c r="MJ28" s="209">
        <f t="shared" si="124"/>
        <v>1195.2</v>
      </c>
      <c r="MK28" s="210">
        <f t="shared" si="125"/>
        <v>1195.2</v>
      </c>
      <c r="ML28" s="210">
        <f t="shared" si="126"/>
        <v>20373613.199999999</v>
      </c>
      <c r="MM28" s="210">
        <f t="shared" si="127"/>
        <v>20373.599999999999</v>
      </c>
      <c r="MN28" s="211">
        <f t="shared" si="128"/>
        <v>14985093</v>
      </c>
      <c r="MO28" s="209">
        <v>469800</v>
      </c>
      <c r="MP28">
        <v>32</v>
      </c>
      <c r="MQ28" s="210">
        <f t="shared" si="129"/>
        <v>28748.7</v>
      </c>
      <c r="MR28" s="209">
        <v>33861.1</v>
      </c>
      <c r="MS28" s="212">
        <f t="shared" si="130"/>
        <v>-5112.3999999999996</v>
      </c>
      <c r="MU28" s="213">
        <f t="shared" si="131"/>
        <v>99.6</v>
      </c>
    </row>
    <row r="29" spans="1:359">
      <c r="A29" s="128" t="s">
        <v>193</v>
      </c>
      <c r="B29" s="129"/>
      <c r="C29" s="129"/>
      <c r="D29" s="129"/>
      <c r="E29" s="129"/>
      <c r="F29" s="130">
        <f t="shared" si="47"/>
        <v>0</v>
      </c>
      <c r="G29" s="131"/>
      <c r="H29" s="131"/>
      <c r="I29" s="131"/>
      <c r="J29" s="131"/>
      <c r="K29" s="130">
        <f t="shared" si="48"/>
        <v>0</v>
      </c>
      <c r="L29" s="132">
        <f t="shared" si="49"/>
        <v>0</v>
      </c>
      <c r="M29" s="205"/>
      <c r="N29" s="205"/>
      <c r="O29" s="132"/>
      <c r="P29" s="177"/>
      <c r="Q29" s="177"/>
      <c r="R29" s="132">
        <f t="shared" si="50"/>
        <v>0</v>
      </c>
      <c r="S29" s="178">
        <f t="shared" si="51"/>
        <v>0</v>
      </c>
      <c r="T29" s="178">
        <f t="shared" si="52"/>
        <v>0</v>
      </c>
      <c r="U29" s="178">
        <f t="shared" si="53"/>
        <v>0</v>
      </c>
      <c r="V29" s="133">
        <v>338</v>
      </c>
      <c r="W29" s="129"/>
      <c r="X29" s="148">
        <v>11</v>
      </c>
      <c r="Y29" s="129"/>
      <c r="Z29" s="133">
        <v>1</v>
      </c>
      <c r="AA29" s="130">
        <f t="shared" si="1"/>
        <v>350</v>
      </c>
      <c r="AB29" s="133">
        <v>386</v>
      </c>
      <c r="AC29" s="129"/>
      <c r="AD29" s="148">
        <v>15</v>
      </c>
      <c r="AE29" s="129"/>
      <c r="AF29" s="133">
        <v>0</v>
      </c>
      <c r="AG29" s="130">
        <f t="shared" si="2"/>
        <v>401</v>
      </c>
      <c r="AH29" s="133">
        <v>101</v>
      </c>
      <c r="AI29" s="129"/>
      <c r="AJ29" s="129"/>
      <c r="AK29" s="129"/>
      <c r="AL29" s="133">
        <v>0</v>
      </c>
      <c r="AM29" s="130">
        <f t="shared" si="54"/>
        <v>101</v>
      </c>
      <c r="AN29" s="127">
        <f t="shared" si="55"/>
        <v>852</v>
      </c>
      <c r="AO29" s="206"/>
      <c r="AP29" s="206"/>
      <c r="AQ29" s="206"/>
      <c r="AR29" s="206"/>
      <c r="AS29" s="206"/>
      <c r="AT29" s="206"/>
      <c r="AU29" s="206">
        <f t="shared" si="56"/>
        <v>0</v>
      </c>
      <c r="AV29" s="135"/>
      <c r="AW29" s="136">
        <v>0</v>
      </c>
      <c r="AX29" s="137"/>
      <c r="AY29" s="138">
        <v>0</v>
      </c>
      <c r="AZ29" s="138"/>
      <c r="BA29" s="135"/>
      <c r="BB29" s="139"/>
      <c r="BC29" s="138"/>
      <c r="BD29" s="136"/>
      <c r="BE29" s="136"/>
      <c r="BF29" s="129"/>
      <c r="BG29" s="129"/>
      <c r="BH29" s="138"/>
      <c r="BI29" s="138"/>
      <c r="BJ29" s="136"/>
      <c r="BK29" s="138"/>
      <c r="BL29" s="138"/>
      <c r="BM29" s="136"/>
      <c r="BN29" s="138"/>
      <c r="BO29" s="129"/>
      <c r="BP29" s="129"/>
      <c r="BQ29" s="138"/>
      <c r="BR29" s="138"/>
      <c r="BS29" s="141"/>
      <c r="BT29" s="141">
        <f t="shared" si="57"/>
        <v>0</v>
      </c>
      <c r="BU29" s="141">
        <f t="shared" si="57"/>
        <v>0</v>
      </c>
      <c r="BV29" s="141">
        <f t="shared" si="57"/>
        <v>0</v>
      </c>
      <c r="BW29" s="141">
        <f t="shared" si="58"/>
        <v>0</v>
      </c>
      <c r="BX29" s="141">
        <f t="shared" si="59"/>
        <v>852</v>
      </c>
      <c r="BY29" s="142">
        <f t="shared" si="60"/>
        <v>8594664</v>
      </c>
      <c r="BZ29" s="143">
        <f t="shared" si="132"/>
        <v>729066</v>
      </c>
      <c r="CA29" s="143">
        <f t="shared" si="132"/>
        <v>7865598</v>
      </c>
      <c r="CB29" s="143">
        <f t="shared" si="132"/>
        <v>6104956</v>
      </c>
      <c r="CC29" s="143">
        <f t="shared" si="132"/>
        <v>1760642</v>
      </c>
      <c r="CD29" s="142">
        <f t="shared" si="61"/>
        <v>0</v>
      </c>
      <c r="CE29" s="143">
        <f t="shared" si="5"/>
        <v>0</v>
      </c>
      <c r="CF29" s="143">
        <f t="shared" si="5"/>
        <v>0</v>
      </c>
      <c r="CG29" s="143">
        <f t="shared" si="5"/>
        <v>0</v>
      </c>
      <c r="CH29" s="143">
        <f t="shared" si="5"/>
        <v>0</v>
      </c>
      <c r="CI29" s="142">
        <f t="shared" si="62"/>
        <v>784652</v>
      </c>
      <c r="CJ29" s="143">
        <f t="shared" si="6"/>
        <v>23727</v>
      </c>
      <c r="CK29" s="143">
        <f t="shared" si="6"/>
        <v>760925</v>
      </c>
      <c r="CL29" s="143">
        <f t="shared" si="6"/>
        <v>593219</v>
      </c>
      <c r="CM29" s="143">
        <f t="shared" si="6"/>
        <v>167706</v>
      </c>
      <c r="CN29" s="143"/>
      <c r="CO29" s="143"/>
      <c r="CP29" s="143"/>
      <c r="CQ29" s="143"/>
      <c r="CR29" s="143"/>
      <c r="CS29" s="142">
        <f t="shared" si="63"/>
        <v>197552</v>
      </c>
      <c r="CT29" s="143">
        <f t="shared" si="7"/>
        <v>451</v>
      </c>
      <c r="CU29" s="143">
        <f t="shared" si="7"/>
        <v>197101</v>
      </c>
      <c r="CV29" s="143">
        <f t="shared" si="7"/>
        <v>197101</v>
      </c>
      <c r="CW29" s="143">
        <f t="shared" si="7"/>
        <v>0</v>
      </c>
      <c r="CX29" s="144">
        <f t="shared" si="64"/>
        <v>9576868</v>
      </c>
      <c r="CY29" s="142">
        <f t="shared" si="65"/>
        <v>13682542</v>
      </c>
      <c r="CZ29" s="143">
        <f t="shared" si="65"/>
        <v>1132524</v>
      </c>
      <c r="DA29" s="143">
        <f t="shared" si="65"/>
        <v>12550018</v>
      </c>
      <c r="DB29" s="143">
        <f t="shared" si="65"/>
        <v>9522234</v>
      </c>
      <c r="DC29" s="143">
        <f t="shared" si="65"/>
        <v>3027784</v>
      </c>
      <c r="DD29" s="142">
        <f t="shared" si="66"/>
        <v>0</v>
      </c>
      <c r="DE29" s="143">
        <f t="shared" si="8"/>
        <v>0</v>
      </c>
      <c r="DF29" s="143">
        <f t="shared" si="8"/>
        <v>0</v>
      </c>
      <c r="DG29" s="143">
        <f t="shared" si="8"/>
        <v>0</v>
      </c>
      <c r="DH29" s="143">
        <f t="shared" si="8"/>
        <v>0</v>
      </c>
      <c r="DI29" s="142">
        <f t="shared" si="67"/>
        <v>1485000</v>
      </c>
      <c r="DJ29" s="143">
        <f t="shared" si="67"/>
        <v>44010</v>
      </c>
      <c r="DK29" s="143">
        <f t="shared" si="67"/>
        <v>1440990</v>
      </c>
      <c r="DL29" s="143">
        <f t="shared" si="67"/>
        <v>1097280</v>
      </c>
      <c r="DM29" s="143">
        <f t="shared" si="67"/>
        <v>343710</v>
      </c>
      <c r="DN29" s="142">
        <f t="shared" si="68"/>
        <v>0</v>
      </c>
      <c r="DO29" s="143">
        <f t="shared" si="9"/>
        <v>0</v>
      </c>
      <c r="DP29" s="143">
        <f t="shared" si="9"/>
        <v>0</v>
      </c>
      <c r="DQ29" s="143">
        <f t="shared" si="9"/>
        <v>0</v>
      </c>
      <c r="DR29" s="143">
        <f t="shared" si="9"/>
        <v>0</v>
      </c>
      <c r="DS29" s="142">
        <f t="shared" si="69"/>
        <v>0</v>
      </c>
      <c r="DT29" s="143">
        <f t="shared" si="10"/>
        <v>0</v>
      </c>
      <c r="DU29" s="143">
        <f t="shared" si="10"/>
        <v>0</v>
      </c>
      <c r="DV29" s="143">
        <f t="shared" si="10"/>
        <v>0</v>
      </c>
      <c r="DW29" s="143">
        <f t="shared" si="10"/>
        <v>0</v>
      </c>
      <c r="DX29" s="144">
        <f t="shared" si="70"/>
        <v>15167542</v>
      </c>
      <c r="DY29" s="142">
        <f t="shared" si="71"/>
        <v>3629334</v>
      </c>
      <c r="DZ29" s="143">
        <f t="shared" si="71"/>
        <v>288355</v>
      </c>
      <c r="EA29" s="143">
        <f t="shared" si="71"/>
        <v>3340979</v>
      </c>
      <c r="EB29" s="143">
        <f t="shared" si="71"/>
        <v>2412890</v>
      </c>
      <c r="EC29" s="143">
        <f t="shared" si="71"/>
        <v>928089</v>
      </c>
      <c r="ED29" s="142">
        <f t="shared" si="72"/>
        <v>0</v>
      </c>
      <c r="EE29" s="143">
        <f t="shared" si="11"/>
        <v>0</v>
      </c>
      <c r="EF29" s="143">
        <f t="shared" si="11"/>
        <v>0</v>
      </c>
      <c r="EG29" s="143">
        <f t="shared" si="11"/>
        <v>0</v>
      </c>
      <c r="EH29" s="143">
        <f t="shared" si="11"/>
        <v>0</v>
      </c>
      <c r="EI29" s="143"/>
      <c r="EJ29" s="143"/>
      <c r="EK29" s="143"/>
      <c r="EL29" s="143"/>
      <c r="EM29" s="143"/>
      <c r="EN29" s="142">
        <f t="shared" si="73"/>
        <v>0</v>
      </c>
      <c r="EO29" s="143">
        <f t="shared" si="12"/>
        <v>0</v>
      </c>
      <c r="EP29" s="143">
        <f t="shared" si="12"/>
        <v>0</v>
      </c>
      <c r="EQ29" s="143">
        <f t="shared" si="12"/>
        <v>0</v>
      </c>
      <c r="ER29" s="143">
        <f t="shared" si="12"/>
        <v>0</v>
      </c>
      <c r="ES29" s="142">
        <f t="shared" si="74"/>
        <v>0</v>
      </c>
      <c r="ET29" s="143">
        <f t="shared" si="13"/>
        <v>0</v>
      </c>
      <c r="EU29" s="143">
        <f t="shared" si="13"/>
        <v>0</v>
      </c>
      <c r="EV29" s="143">
        <f t="shared" si="13"/>
        <v>0</v>
      </c>
      <c r="EW29" s="143">
        <f t="shared" si="13"/>
        <v>0</v>
      </c>
      <c r="EX29" s="144">
        <f t="shared" si="75"/>
        <v>3629334</v>
      </c>
      <c r="EY29" s="144">
        <f t="shared" si="76"/>
        <v>28373744</v>
      </c>
      <c r="EZ29" s="145">
        <f t="shared" si="77"/>
        <v>2218133</v>
      </c>
      <c r="FA29" s="145">
        <f t="shared" si="14"/>
        <v>26155611</v>
      </c>
      <c r="FB29" s="145">
        <f t="shared" si="14"/>
        <v>19927680</v>
      </c>
      <c r="FC29" s="145">
        <f t="shared" si="14"/>
        <v>6227931</v>
      </c>
      <c r="FD29" s="146">
        <f t="shared" si="78"/>
        <v>25906540</v>
      </c>
      <c r="FE29" s="146">
        <f t="shared" si="79"/>
        <v>0</v>
      </c>
      <c r="FF29" s="146">
        <f t="shared" si="80"/>
        <v>2269652</v>
      </c>
      <c r="FG29" s="146">
        <f t="shared" si="81"/>
        <v>0</v>
      </c>
      <c r="FH29" s="146">
        <f t="shared" si="82"/>
        <v>197552</v>
      </c>
      <c r="FI29" s="142">
        <f t="shared" si="83"/>
        <v>0</v>
      </c>
      <c r="FJ29" s="143">
        <f t="shared" si="83"/>
        <v>0</v>
      </c>
      <c r="FK29" s="143">
        <f t="shared" si="83"/>
        <v>0</v>
      </c>
      <c r="FL29" s="143">
        <f t="shared" si="83"/>
        <v>0</v>
      </c>
      <c r="FM29" s="143">
        <f t="shared" si="83"/>
        <v>0</v>
      </c>
      <c r="FN29" s="142">
        <f t="shared" si="84"/>
        <v>0</v>
      </c>
      <c r="FO29" s="142">
        <f t="shared" si="84"/>
        <v>0</v>
      </c>
      <c r="FP29" s="142">
        <f t="shared" si="84"/>
        <v>0</v>
      </c>
      <c r="FQ29" s="142">
        <f t="shared" si="84"/>
        <v>0</v>
      </c>
      <c r="FR29" s="142">
        <f t="shared" si="84"/>
        <v>0</v>
      </c>
      <c r="FS29" s="147">
        <f t="shared" si="85"/>
        <v>0</v>
      </c>
      <c r="FT29" s="147">
        <f t="shared" si="85"/>
        <v>0</v>
      </c>
      <c r="FU29" s="147">
        <f t="shared" si="85"/>
        <v>0</v>
      </c>
      <c r="FV29" s="147">
        <f t="shared" si="85"/>
        <v>0</v>
      </c>
      <c r="FW29" s="147">
        <f t="shared" si="85"/>
        <v>0</v>
      </c>
      <c r="FX29" s="147">
        <f t="shared" si="86"/>
        <v>0</v>
      </c>
      <c r="FY29" s="147">
        <f t="shared" si="86"/>
        <v>0</v>
      </c>
      <c r="FZ29" s="147">
        <f t="shared" si="86"/>
        <v>0</v>
      </c>
      <c r="GA29" s="147">
        <f t="shared" si="86"/>
        <v>0</v>
      </c>
      <c r="GB29" s="147">
        <f t="shared" si="86"/>
        <v>0</v>
      </c>
      <c r="GC29" s="142">
        <f t="shared" si="87"/>
        <v>0</v>
      </c>
      <c r="GD29" s="142">
        <f t="shared" si="87"/>
        <v>0</v>
      </c>
      <c r="GE29" s="142">
        <f t="shared" si="87"/>
        <v>0</v>
      </c>
      <c r="GF29" s="142">
        <f t="shared" si="87"/>
        <v>0</v>
      </c>
      <c r="GG29" s="142">
        <f t="shared" si="87"/>
        <v>0</v>
      </c>
      <c r="GH29" s="142">
        <f t="shared" si="88"/>
        <v>0</v>
      </c>
      <c r="GI29" s="142">
        <f t="shared" si="88"/>
        <v>0</v>
      </c>
      <c r="GJ29" s="142">
        <f t="shared" si="88"/>
        <v>0</v>
      </c>
      <c r="GK29" s="142">
        <f t="shared" si="88"/>
        <v>0</v>
      </c>
      <c r="GL29" s="142">
        <f t="shared" si="88"/>
        <v>0</v>
      </c>
      <c r="GM29" s="142">
        <f t="shared" si="89"/>
        <v>0</v>
      </c>
      <c r="GN29" s="142">
        <f t="shared" si="89"/>
        <v>0</v>
      </c>
      <c r="GO29" s="142">
        <f t="shared" si="89"/>
        <v>0</v>
      </c>
      <c r="GP29" s="142">
        <f t="shared" si="89"/>
        <v>0</v>
      </c>
      <c r="GQ29" s="142">
        <f t="shared" si="89"/>
        <v>0</v>
      </c>
      <c r="GR29" s="207">
        <f t="shared" si="90"/>
        <v>0</v>
      </c>
      <c r="GS29" s="147">
        <f t="shared" si="91"/>
        <v>0</v>
      </c>
      <c r="GT29" s="147">
        <f t="shared" si="91"/>
        <v>0</v>
      </c>
      <c r="GU29" s="147">
        <f t="shared" si="91"/>
        <v>0</v>
      </c>
      <c r="GV29" s="147">
        <f t="shared" si="91"/>
        <v>0</v>
      </c>
      <c r="GW29" s="147">
        <f t="shared" si="91"/>
        <v>0</v>
      </c>
      <c r="GX29" s="147">
        <f t="shared" si="92"/>
        <v>0</v>
      </c>
      <c r="GY29" s="147">
        <f t="shared" si="92"/>
        <v>0</v>
      </c>
      <c r="GZ29" s="147">
        <f t="shared" si="92"/>
        <v>0</v>
      </c>
      <c r="HA29" s="147">
        <f t="shared" si="92"/>
        <v>0</v>
      </c>
      <c r="HB29" s="147">
        <f t="shared" si="92"/>
        <v>0</v>
      </c>
      <c r="HC29" s="147">
        <f t="shared" si="93"/>
        <v>0</v>
      </c>
      <c r="HD29" s="147">
        <f t="shared" si="93"/>
        <v>0</v>
      </c>
      <c r="HE29" s="147">
        <f t="shared" si="93"/>
        <v>0</v>
      </c>
      <c r="HF29" s="147">
        <f t="shared" si="93"/>
        <v>0</v>
      </c>
      <c r="HG29" s="147">
        <f t="shared" si="93"/>
        <v>0</v>
      </c>
      <c r="HH29" s="147">
        <f t="shared" si="94"/>
        <v>0</v>
      </c>
      <c r="HI29" s="147">
        <f t="shared" si="94"/>
        <v>0</v>
      </c>
      <c r="HJ29" s="147">
        <f t="shared" si="94"/>
        <v>0</v>
      </c>
      <c r="HK29" s="147">
        <f t="shared" si="94"/>
        <v>0</v>
      </c>
      <c r="HL29" s="147">
        <f t="shared" si="94"/>
        <v>0</v>
      </c>
      <c r="HM29" s="142">
        <f t="shared" si="95"/>
        <v>0</v>
      </c>
      <c r="HN29" s="142">
        <f t="shared" si="95"/>
        <v>0</v>
      </c>
      <c r="HO29" s="142">
        <f t="shared" si="95"/>
        <v>0</v>
      </c>
      <c r="HP29" s="142">
        <f t="shared" si="95"/>
        <v>0</v>
      </c>
      <c r="HQ29" s="142">
        <f t="shared" si="95"/>
        <v>0</v>
      </c>
      <c r="HR29" s="142">
        <f t="shared" si="96"/>
        <v>0</v>
      </c>
      <c r="HS29" s="142">
        <f t="shared" si="96"/>
        <v>0</v>
      </c>
      <c r="HT29" s="142">
        <f t="shared" si="96"/>
        <v>0</v>
      </c>
      <c r="HU29" s="142">
        <f t="shared" si="96"/>
        <v>0</v>
      </c>
      <c r="HV29" s="142">
        <f t="shared" si="96"/>
        <v>0</v>
      </c>
      <c r="HW29" s="147">
        <f t="shared" si="97"/>
        <v>0</v>
      </c>
      <c r="HX29" s="147">
        <f t="shared" si="97"/>
        <v>0</v>
      </c>
      <c r="HY29" s="147">
        <f t="shared" si="97"/>
        <v>0</v>
      </c>
      <c r="HZ29" s="147">
        <f t="shared" si="97"/>
        <v>0</v>
      </c>
      <c r="IA29" s="147">
        <f t="shared" si="97"/>
        <v>0</v>
      </c>
      <c r="IB29" s="147">
        <f t="shared" si="98"/>
        <v>0</v>
      </c>
      <c r="IC29" s="147">
        <f t="shared" si="98"/>
        <v>0</v>
      </c>
      <c r="ID29" s="147">
        <f t="shared" si="98"/>
        <v>0</v>
      </c>
      <c r="IE29" s="147">
        <f t="shared" si="98"/>
        <v>0</v>
      </c>
      <c r="IF29" s="147">
        <f t="shared" si="98"/>
        <v>0</v>
      </c>
      <c r="IG29" s="142">
        <f t="shared" si="99"/>
        <v>0</v>
      </c>
      <c r="IH29" s="142">
        <f t="shared" si="99"/>
        <v>0</v>
      </c>
      <c r="II29" s="142">
        <f t="shared" si="99"/>
        <v>0</v>
      </c>
      <c r="IJ29" s="142">
        <f t="shared" si="99"/>
        <v>0</v>
      </c>
      <c r="IK29" s="142">
        <f t="shared" si="99"/>
        <v>0</v>
      </c>
      <c r="IL29" s="142">
        <f t="shared" si="100"/>
        <v>0</v>
      </c>
      <c r="IM29" s="142">
        <f t="shared" si="100"/>
        <v>0</v>
      </c>
      <c r="IN29" s="142">
        <f t="shared" si="100"/>
        <v>0</v>
      </c>
      <c r="IO29" s="142">
        <f t="shared" si="100"/>
        <v>0</v>
      </c>
      <c r="IP29" s="142">
        <f t="shared" si="100"/>
        <v>0</v>
      </c>
      <c r="IQ29" s="147">
        <f t="shared" si="101"/>
        <v>0</v>
      </c>
      <c r="IR29" s="147">
        <f t="shared" si="101"/>
        <v>0</v>
      </c>
      <c r="IS29" s="147">
        <f t="shared" si="101"/>
        <v>0</v>
      </c>
      <c r="IT29" s="147">
        <f t="shared" si="101"/>
        <v>0</v>
      </c>
      <c r="IU29" s="147">
        <f t="shared" si="101"/>
        <v>0</v>
      </c>
      <c r="IV29" s="147">
        <f t="shared" si="102"/>
        <v>0</v>
      </c>
      <c r="IW29" s="147">
        <f t="shared" si="102"/>
        <v>0</v>
      </c>
      <c r="IX29" s="147">
        <f t="shared" si="102"/>
        <v>0</v>
      </c>
      <c r="IY29" s="147">
        <f t="shared" si="102"/>
        <v>0</v>
      </c>
      <c r="IZ29" s="147">
        <f t="shared" si="102"/>
        <v>0</v>
      </c>
      <c r="JA29" s="142">
        <f t="shared" si="103"/>
        <v>0</v>
      </c>
      <c r="JB29" s="142">
        <f t="shared" si="103"/>
        <v>0</v>
      </c>
      <c r="JC29" s="142">
        <f t="shared" si="103"/>
        <v>0</v>
      </c>
      <c r="JD29" s="142">
        <f t="shared" si="103"/>
        <v>0</v>
      </c>
      <c r="JE29" s="142">
        <f t="shared" si="103"/>
        <v>0</v>
      </c>
      <c r="JF29" s="142">
        <f t="shared" si="104"/>
        <v>0</v>
      </c>
      <c r="JG29" s="142">
        <f t="shared" si="104"/>
        <v>0</v>
      </c>
      <c r="JH29" s="142">
        <f t="shared" si="104"/>
        <v>0</v>
      </c>
      <c r="JI29" s="142">
        <f t="shared" si="104"/>
        <v>0</v>
      </c>
      <c r="JJ29" s="142">
        <f t="shared" si="104"/>
        <v>0</v>
      </c>
      <c r="JK29" s="147">
        <f t="shared" si="105"/>
        <v>0</v>
      </c>
      <c r="JL29" s="147">
        <f t="shared" si="105"/>
        <v>0</v>
      </c>
      <c r="JM29" s="147">
        <f t="shared" si="105"/>
        <v>0</v>
      </c>
      <c r="JN29" s="147">
        <f t="shared" si="105"/>
        <v>0</v>
      </c>
      <c r="JO29" s="147">
        <f t="shared" si="105"/>
        <v>0</v>
      </c>
      <c r="JP29" s="147">
        <f t="shared" si="106"/>
        <v>0</v>
      </c>
      <c r="JQ29" s="147">
        <f t="shared" si="106"/>
        <v>0</v>
      </c>
      <c r="JR29" s="147">
        <f t="shared" si="106"/>
        <v>0</v>
      </c>
      <c r="JS29" s="147">
        <f t="shared" si="106"/>
        <v>0</v>
      </c>
      <c r="JT29" s="147">
        <f t="shared" si="106"/>
        <v>0</v>
      </c>
      <c r="JU29" s="142">
        <f t="shared" si="107"/>
        <v>0</v>
      </c>
      <c r="JV29" s="142">
        <f t="shared" si="107"/>
        <v>0</v>
      </c>
      <c r="JW29" s="142">
        <f t="shared" si="107"/>
        <v>0</v>
      </c>
      <c r="JX29" s="142">
        <f t="shared" si="107"/>
        <v>0</v>
      </c>
      <c r="JY29" s="142">
        <f t="shared" si="107"/>
        <v>0</v>
      </c>
      <c r="JZ29" s="142">
        <f t="shared" si="108"/>
        <v>0</v>
      </c>
      <c r="KA29" s="142">
        <f t="shared" si="108"/>
        <v>0</v>
      </c>
      <c r="KB29" s="142">
        <f t="shared" si="108"/>
        <v>0</v>
      </c>
      <c r="KC29" s="142">
        <f t="shared" si="108"/>
        <v>0</v>
      </c>
      <c r="KD29" s="142">
        <f t="shared" si="108"/>
        <v>0</v>
      </c>
      <c r="KE29" s="147">
        <f t="shared" si="109"/>
        <v>0</v>
      </c>
      <c r="KF29" s="147">
        <f t="shared" si="109"/>
        <v>0</v>
      </c>
      <c r="KG29" s="147">
        <f t="shared" si="109"/>
        <v>0</v>
      </c>
      <c r="KH29" s="147">
        <f t="shared" si="109"/>
        <v>0</v>
      </c>
      <c r="KI29" s="147">
        <f t="shared" si="109"/>
        <v>0</v>
      </c>
      <c r="KJ29" s="147">
        <f t="shared" si="110"/>
        <v>0</v>
      </c>
      <c r="KK29" s="147">
        <f t="shared" si="110"/>
        <v>0</v>
      </c>
      <c r="KL29" s="147">
        <f t="shared" si="110"/>
        <v>0</v>
      </c>
      <c r="KM29" s="147">
        <f t="shared" si="110"/>
        <v>0</v>
      </c>
      <c r="KN29" s="147">
        <f t="shared" si="110"/>
        <v>0</v>
      </c>
      <c r="KO29" s="142">
        <f t="shared" si="111"/>
        <v>0</v>
      </c>
      <c r="KP29" s="142">
        <f t="shared" si="111"/>
        <v>0</v>
      </c>
      <c r="KQ29" s="142">
        <f t="shared" si="111"/>
        <v>0</v>
      </c>
      <c r="KR29" s="142">
        <f t="shared" si="111"/>
        <v>0</v>
      </c>
      <c r="KS29" s="142">
        <f t="shared" si="111"/>
        <v>0</v>
      </c>
      <c r="KT29" s="142">
        <f t="shared" si="112"/>
        <v>0</v>
      </c>
      <c r="KU29" s="142">
        <f t="shared" si="112"/>
        <v>0</v>
      </c>
      <c r="KV29" s="142">
        <f t="shared" si="112"/>
        <v>0</v>
      </c>
      <c r="KW29" s="142">
        <f t="shared" si="112"/>
        <v>0</v>
      </c>
      <c r="KX29" s="142">
        <f t="shared" si="112"/>
        <v>0</v>
      </c>
      <c r="KY29" s="147">
        <f t="shared" si="113"/>
        <v>0</v>
      </c>
      <c r="KZ29" s="147">
        <f t="shared" si="113"/>
        <v>0</v>
      </c>
      <c r="LA29" s="147">
        <f t="shared" si="113"/>
        <v>0</v>
      </c>
      <c r="LB29" s="147">
        <f t="shared" si="113"/>
        <v>0</v>
      </c>
      <c r="LC29" s="147">
        <f t="shared" si="113"/>
        <v>0</v>
      </c>
      <c r="LD29" s="147">
        <f t="shared" si="114"/>
        <v>0</v>
      </c>
      <c r="LE29" s="147">
        <f t="shared" si="114"/>
        <v>0</v>
      </c>
      <c r="LF29" s="147">
        <f t="shared" si="114"/>
        <v>0</v>
      </c>
      <c r="LG29" s="147">
        <f t="shared" si="114"/>
        <v>0</v>
      </c>
      <c r="LH29" s="147">
        <f t="shared" si="114"/>
        <v>0</v>
      </c>
      <c r="LI29" s="147">
        <f t="shared" si="115"/>
        <v>0</v>
      </c>
      <c r="LJ29" s="147">
        <f t="shared" si="115"/>
        <v>0</v>
      </c>
      <c r="LK29" s="147">
        <f t="shared" si="115"/>
        <v>0</v>
      </c>
      <c r="LL29" s="147">
        <f t="shared" si="115"/>
        <v>0</v>
      </c>
      <c r="LM29" s="147">
        <f t="shared" si="116"/>
        <v>0</v>
      </c>
      <c r="LN29" s="147">
        <f t="shared" si="117"/>
        <v>0</v>
      </c>
      <c r="LO29" s="144">
        <f t="shared" si="118"/>
        <v>0</v>
      </c>
      <c r="LP29" s="144">
        <f t="shared" si="118"/>
        <v>0</v>
      </c>
      <c r="LQ29" s="144">
        <f t="shared" si="118"/>
        <v>0</v>
      </c>
      <c r="LR29" s="144">
        <f t="shared" si="118"/>
        <v>0</v>
      </c>
      <c r="LS29" s="144">
        <f t="shared" si="118"/>
        <v>0</v>
      </c>
      <c r="LT29" s="144">
        <f t="shared" si="119"/>
        <v>28373744</v>
      </c>
      <c r="LU29" s="144">
        <f t="shared" si="120"/>
        <v>2218133</v>
      </c>
      <c r="LV29" s="144">
        <f t="shared" si="120"/>
        <v>26155611</v>
      </c>
      <c r="LW29" s="144">
        <f t="shared" si="120"/>
        <v>19927680</v>
      </c>
      <c r="LX29" s="144">
        <f t="shared" si="120"/>
        <v>6227931</v>
      </c>
      <c r="LY29" s="132">
        <f t="shared" si="121"/>
        <v>28373.7</v>
      </c>
      <c r="LZ29" s="144">
        <f t="shared" si="46"/>
        <v>28373744</v>
      </c>
      <c r="MA29" s="145">
        <f t="shared" si="46"/>
        <v>2218133</v>
      </c>
      <c r="MB29" s="145">
        <f t="shared" si="46"/>
        <v>26155611</v>
      </c>
      <c r="MC29" s="145">
        <f t="shared" si="46"/>
        <v>19927680</v>
      </c>
      <c r="MD29" s="145">
        <f t="shared" si="46"/>
        <v>6227931</v>
      </c>
      <c r="ME29" s="132">
        <f t="shared" si="122"/>
        <v>28373.7</v>
      </c>
      <c r="MF29" s="208">
        <v>81.599999999999994</v>
      </c>
      <c r="MG29" s="209">
        <v>3469016.4</v>
      </c>
      <c r="MH29" s="209">
        <f t="shared" si="123"/>
        <v>3469</v>
      </c>
      <c r="MI29" s="209">
        <v>1853.9</v>
      </c>
      <c r="MJ29" s="209">
        <f t="shared" si="124"/>
        <v>1615.1</v>
      </c>
      <c r="MK29" s="210">
        <f t="shared" si="125"/>
        <v>1615.1</v>
      </c>
      <c r="ML29" s="210">
        <f t="shared" si="126"/>
        <v>28375359.100000001</v>
      </c>
      <c r="MM29" s="210">
        <f t="shared" si="127"/>
        <v>28375.4</v>
      </c>
      <c r="MN29" s="211">
        <f t="shared" si="128"/>
        <v>19929295</v>
      </c>
      <c r="MO29" s="209">
        <v>315000</v>
      </c>
      <c r="MP29">
        <v>54.1</v>
      </c>
      <c r="MQ29" s="210">
        <f t="shared" si="129"/>
        <v>23092.5</v>
      </c>
      <c r="MR29" s="209">
        <v>27057.200000000001</v>
      </c>
      <c r="MS29" s="212">
        <f t="shared" si="130"/>
        <v>-3964.7</v>
      </c>
      <c r="MU29" s="213">
        <f t="shared" si="131"/>
        <v>134.59</v>
      </c>
    </row>
    <row r="30" spans="1:359">
      <c r="A30" s="128" t="s">
        <v>194</v>
      </c>
      <c r="B30" s="129"/>
      <c r="C30" s="129"/>
      <c r="D30" s="129"/>
      <c r="E30" s="129"/>
      <c r="F30" s="130">
        <f t="shared" si="47"/>
        <v>0</v>
      </c>
      <c r="G30" s="131"/>
      <c r="H30" s="131"/>
      <c r="I30" s="131"/>
      <c r="J30" s="131"/>
      <c r="K30" s="130">
        <f t="shared" si="48"/>
        <v>0</v>
      </c>
      <c r="L30" s="132">
        <f t="shared" si="49"/>
        <v>0</v>
      </c>
      <c r="M30" s="205"/>
      <c r="N30" s="205"/>
      <c r="O30" s="132"/>
      <c r="P30" s="177"/>
      <c r="Q30" s="177"/>
      <c r="R30" s="132">
        <f t="shared" si="50"/>
        <v>0</v>
      </c>
      <c r="S30" s="178">
        <f t="shared" si="51"/>
        <v>0</v>
      </c>
      <c r="T30" s="178">
        <f t="shared" si="52"/>
        <v>0</v>
      </c>
      <c r="U30" s="178">
        <f t="shared" si="53"/>
        <v>0</v>
      </c>
      <c r="V30" s="133">
        <v>650</v>
      </c>
      <c r="W30" s="129"/>
      <c r="X30" s="148">
        <v>0</v>
      </c>
      <c r="Y30" s="129"/>
      <c r="Z30" s="133">
        <v>1</v>
      </c>
      <c r="AA30" s="130">
        <f t="shared" si="1"/>
        <v>651</v>
      </c>
      <c r="AB30" s="133">
        <v>694</v>
      </c>
      <c r="AC30" s="129"/>
      <c r="AD30" s="148">
        <v>0</v>
      </c>
      <c r="AE30" s="129"/>
      <c r="AF30" s="133">
        <v>3</v>
      </c>
      <c r="AG30" s="130">
        <f t="shared" si="2"/>
        <v>697</v>
      </c>
      <c r="AH30" s="133">
        <v>173</v>
      </c>
      <c r="AI30" s="129"/>
      <c r="AJ30" s="129"/>
      <c r="AK30" s="129"/>
      <c r="AL30" s="133">
        <v>2</v>
      </c>
      <c r="AM30" s="130">
        <f t="shared" si="54"/>
        <v>175</v>
      </c>
      <c r="AN30" s="127">
        <f t="shared" si="55"/>
        <v>1523</v>
      </c>
      <c r="AO30" s="206">
        <v>42</v>
      </c>
      <c r="AP30" s="206">
        <v>0</v>
      </c>
      <c r="AQ30" s="206">
        <v>0</v>
      </c>
      <c r="AR30" s="206">
        <v>0</v>
      </c>
      <c r="AS30" s="206">
        <v>144</v>
      </c>
      <c r="AT30" s="206">
        <v>62</v>
      </c>
      <c r="AU30" s="206">
        <f t="shared" si="56"/>
        <v>248</v>
      </c>
      <c r="AV30" s="135"/>
      <c r="AW30" s="136">
        <v>0</v>
      </c>
      <c r="AX30" s="137"/>
      <c r="AY30" s="138">
        <v>0</v>
      </c>
      <c r="AZ30" s="138"/>
      <c r="BA30" s="135"/>
      <c r="BB30" s="139"/>
      <c r="BC30" s="138"/>
      <c r="BD30" s="136"/>
      <c r="BE30" s="136"/>
      <c r="BF30" s="129"/>
      <c r="BG30" s="129"/>
      <c r="BH30" s="138"/>
      <c r="BI30" s="138"/>
      <c r="BJ30" s="136"/>
      <c r="BK30" s="138">
        <v>1</v>
      </c>
      <c r="BL30" s="138"/>
      <c r="BM30" s="136"/>
      <c r="BN30" s="138"/>
      <c r="BO30" s="129"/>
      <c r="BP30" s="129"/>
      <c r="BQ30" s="138"/>
      <c r="BR30" s="138"/>
      <c r="BS30" s="141"/>
      <c r="BT30" s="141">
        <f t="shared" si="57"/>
        <v>1</v>
      </c>
      <c r="BU30" s="141">
        <f t="shared" si="57"/>
        <v>0</v>
      </c>
      <c r="BV30" s="141">
        <f t="shared" si="57"/>
        <v>0</v>
      </c>
      <c r="BW30" s="141">
        <f t="shared" si="58"/>
        <v>1</v>
      </c>
      <c r="BX30" s="141">
        <f t="shared" si="59"/>
        <v>1524</v>
      </c>
      <c r="BY30" s="142">
        <f t="shared" si="60"/>
        <v>16528200</v>
      </c>
      <c r="BZ30" s="143">
        <f t="shared" si="132"/>
        <v>1402050</v>
      </c>
      <c r="CA30" s="143">
        <f t="shared" si="132"/>
        <v>15126150</v>
      </c>
      <c r="CB30" s="143">
        <f t="shared" si="132"/>
        <v>11740300</v>
      </c>
      <c r="CC30" s="143">
        <f t="shared" si="132"/>
        <v>3385850</v>
      </c>
      <c r="CD30" s="142">
        <f t="shared" si="61"/>
        <v>0</v>
      </c>
      <c r="CE30" s="143">
        <f t="shared" si="5"/>
        <v>0</v>
      </c>
      <c r="CF30" s="143">
        <f t="shared" si="5"/>
        <v>0</v>
      </c>
      <c r="CG30" s="143">
        <f t="shared" si="5"/>
        <v>0</v>
      </c>
      <c r="CH30" s="143">
        <f t="shared" si="5"/>
        <v>0</v>
      </c>
      <c r="CI30" s="142">
        <f t="shared" si="62"/>
        <v>0</v>
      </c>
      <c r="CJ30" s="143">
        <f t="shared" si="6"/>
        <v>0</v>
      </c>
      <c r="CK30" s="143">
        <f t="shared" si="6"/>
        <v>0</v>
      </c>
      <c r="CL30" s="143">
        <f t="shared" si="6"/>
        <v>0</v>
      </c>
      <c r="CM30" s="143">
        <f t="shared" si="6"/>
        <v>0</v>
      </c>
      <c r="CN30" s="143"/>
      <c r="CO30" s="143"/>
      <c r="CP30" s="143"/>
      <c r="CQ30" s="143"/>
      <c r="CR30" s="143"/>
      <c r="CS30" s="142">
        <f t="shared" si="63"/>
        <v>197552</v>
      </c>
      <c r="CT30" s="143">
        <f t="shared" si="7"/>
        <v>451</v>
      </c>
      <c r="CU30" s="143">
        <f t="shared" si="7"/>
        <v>197101</v>
      </c>
      <c r="CV30" s="143">
        <f t="shared" si="7"/>
        <v>197101</v>
      </c>
      <c r="CW30" s="143">
        <f t="shared" si="7"/>
        <v>0</v>
      </c>
      <c r="CX30" s="144">
        <f t="shared" si="64"/>
        <v>16725752</v>
      </c>
      <c r="CY30" s="142">
        <f t="shared" si="65"/>
        <v>24600218</v>
      </c>
      <c r="CZ30" s="143">
        <f t="shared" si="65"/>
        <v>2036196</v>
      </c>
      <c r="DA30" s="143">
        <f t="shared" si="65"/>
        <v>22564022</v>
      </c>
      <c r="DB30" s="143">
        <f t="shared" si="65"/>
        <v>17120286</v>
      </c>
      <c r="DC30" s="143">
        <f t="shared" si="65"/>
        <v>5443736</v>
      </c>
      <c r="DD30" s="142">
        <f t="shared" si="66"/>
        <v>0</v>
      </c>
      <c r="DE30" s="143">
        <f t="shared" si="8"/>
        <v>0</v>
      </c>
      <c r="DF30" s="143">
        <f t="shared" si="8"/>
        <v>0</v>
      </c>
      <c r="DG30" s="143">
        <f t="shared" si="8"/>
        <v>0</v>
      </c>
      <c r="DH30" s="143">
        <f t="shared" si="8"/>
        <v>0</v>
      </c>
      <c r="DI30" s="142">
        <f t="shared" si="67"/>
        <v>0</v>
      </c>
      <c r="DJ30" s="143">
        <f t="shared" si="67"/>
        <v>0</v>
      </c>
      <c r="DK30" s="143">
        <f t="shared" si="67"/>
        <v>0</v>
      </c>
      <c r="DL30" s="143">
        <f t="shared" si="67"/>
        <v>0</v>
      </c>
      <c r="DM30" s="143">
        <f t="shared" si="67"/>
        <v>0</v>
      </c>
      <c r="DN30" s="142">
        <f t="shared" si="68"/>
        <v>0</v>
      </c>
      <c r="DO30" s="143">
        <f t="shared" si="9"/>
        <v>0</v>
      </c>
      <c r="DP30" s="143">
        <f t="shared" si="9"/>
        <v>0</v>
      </c>
      <c r="DQ30" s="143">
        <f t="shared" si="9"/>
        <v>0</v>
      </c>
      <c r="DR30" s="143">
        <f t="shared" si="9"/>
        <v>0</v>
      </c>
      <c r="DS30" s="142">
        <f t="shared" si="69"/>
        <v>684528</v>
      </c>
      <c r="DT30" s="143">
        <f t="shared" si="10"/>
        <v>2256</v>
      </c>
      <c r="DU30" s="143">
        <f t="shared" si="10"/>
        <v>682272</v>
      </c>
      <c r="DV30" s="143">
        <f t="shared" si="10"/>
        <v>682272</v>
      </c>
      <c r="DW30" s="143">
        <f t="shared" si="10"/>
        <v>0</v>
      </c>
      <c r="DX30" s="144">
        <f t="shared" si="70"/>
        <v>25284746</v>
      </c>
      <c r="DY30" s="142">
        <f t="shared" si="71"/>
        <v>6216582</v>
      </c>
      <c r="DZ30" s="143">
        <f t="shared" si="71"/>
        <v>493915</v>
      </c>
      <c r="EA30" s="143">
        <f t="shared" si="71"/>
        <v>5722667</v>
      </c>
      <c r="EB30" s="143">
        <f t="shared" si="71"/>
        <v>4132970</v>
      </c>
      <c r="EC30" s="143">
        <f t="shared" si="71"/>
        <v>1589697</v>
      </c>
      <c r="ED30" s="142">
        <f t="shared" si="72"/>
        <v>0</v>
      </c>
      <c r="EE30" s="143">
        <f t="shared" si="11"/>
        <v>0</v>
      </c>
      <c r="EF30" s="143">
        <f t="shared" si="11"/>
        <v>0</v>
      </c>
      <c r="EG30" s="143">
        <f t="shared" si="11"/>
        <v>0</v>
      </c>
      <c r="EH30" s="143">
        <f t="shared" si="11"/>
        <v>0</v>
      </c>
      <c r="EI30" s="143"/>
      <c r="EJ30" s="143"/>
      <c r="EK30" s="143"/>
      <c r="EL30" s="143"/>
      <c r="EM30" s="143"/>
      <c r="EN30" s="142">
        <f t="shared" si="73"/>
        <v>0</v>
      </c>
      <c r="EO30" s="143">
        <f t="shared" si="12"/>
        <v>0</v>
      </c>
      <c r="EP30" s="143">
        <f t="shared" si="12"/>
        <v>0</v>
      </c>
      <c r="EQ30" s="143">
        <f t="shared" si="12"/>
        <v>0</v>
      </c>
      <c r="ER30" s="143">
        <f t="shared" si="12"/>
        <v>0</v>
      </c>
      <c r="ES30" s="142">
        <f t="shared" si="74"/>
        <v>547622</v>
      </c>
      <c r="ET30" s="143">
        <f t="shared" si="13"/>
        <v>1806</v>
      </c>
      <c r="EU30" s="143">
        <f t="shared" si="13"/>
        <v>545816</v>
      </c>
      <c r="EV30" s="143">
        <f t="shared" si="13"/>
        <v>545816</v>
      </c>
      <c r="EW30" s="143">
        <f t="shared" si="13"/>
        <v>0</v>
      </c>
      <c r="EX30" s="144">
        <f t="shared" si="75"/>
        <v>6764204</v>
      </c>
      <c r="EY30" s="144">
        <f t="shared" si="76"/>
        <v>48774702</v>
      </c>
      <c r="EZ30" s="145">
        <f t="shared" si="77"/>
        <v>3936674</v>
      </c>
      <c r="FA30" s="145">
        <f t="shared" si="14"/>
        <v>44838028</v>
      </c>
      <c r="FB30" s="145">
        <f t="shared" si="14"/>
        <v>34418745</v>
      </c>
      <c r="FC30" s="145">
        <f t="shared" si="14"/>
        <v>10419283</v>
      </c>
      <c r="FD30" s="146">
        <f t="shared" si="78"/>
        <v>47345000</v>
      </c>
      <c r="FE30" s="146">
        <f t="shared" si="79"/>
        <v>0</v>
      </c>
      <c r="FF30" s="146">
        <f t="shared" si="80"/>
        <v>0</v>
      </c>
      <c r="FG30" s="146">
        <f t="shared" si="81"/>
        <v>0</v>
      </c>
      <c r="FH30" s="146">
        <f t="shared" si="82"/>
        <v>1429702</v>
      </c>
      <c r="FI30" s="142">
        <f t="shared" si="83"/>
        <v>63798</v>
      </c>
      <c r="FJ30" s="143">
        <f t="shared" si="83"/>
        <v>1260</v>
      </c>
      <c r="FK30" s="143">
        <f t="shared" si="83"/>
        <v>62538</v>
      </c>
      <c r="FL30" s="143">
        <f t="shared" si="83"/>
        <v>62538</v>
      </c>
      <c r="FM30" s="143">
        <f t="shared" si="83"/>
        <v>0</v>
      </c>
      <c r="FN30" s="142">
        <f t="shared" si="84"/>
        <v>0</v>
      </c>
      <c r="FO30" s="142">
        <f t="shared" si="84"/>
        <v>0</v>
      </c>
      <c r="FP30" s="142">
        <f t="shared" si="84"/>
        <v>0</v>
      </c>
      <c r="FQ30" s="142">
        <f t="shared" si="84"/>
        <v>0</v>
      </c>
      <c r="FR30" s="142">
        <f t="shared" si="84"/>
        <v>0</v>
      </c>
      <c r="FS30" s="147">
        <f t="shared" si="85"/>
        <v>0</v>
      </c>
      <c r="FT30" s="147">
        <f t="shared" si="85"/>
        <v>0</v>
      </c>
      <c r="FU30" s="147">
        <f t="shared" si="85"/>
        <v>0</v>
      </c>
      <c r="FV30" s="147">
        <f t="shared" si="85"/>
        <v>0</v>
      </c>
      <c r="FW30" s="147">
        <f t="shared" si="85"/>
        <v>0</v>
      </c>
      <c r="FX30" s="147">
        <f t="shared" si="86"/>
        <v>0</v>
      </c>
      <c r="FY30" s="147">
        <f t="shared" si="86"/>
        <v>0</v>
      </c>
      <c r="FZ30" s="147">
        <f t="shared" si="86"/>
        <v>0</v>
      </c>
      <c r="GA30" s="147">
        <f t="shared" si="86"/>
        <v>0</v>
      </c>
      <c r="GB30" s="147">
        <f t="shared" si="86"/>
        <v>0</v>
      </c>
      <c r="GC30" s="142">
        <f t="shared" si="87"/>
        <v>218736</v>
      </c>
      <c r="GD30" s="142">
        <f t="shared" si="87"/>
        <v>4320</v>
      </c>
      <c r="GE30" s="142">
        <f t="shared" si="87"/>
        <v>214416</v>
      </c>
      <c r="GF30" s="142">
        <f t="shared" si="87"/>
        <v>214416</v>
      </c>
      <c r="GG30" s="142">
        <f t="shared" si="87"/>
        <v>0</v>
      </c>
      <c r="GH30" s="142">
        <f t="shared" si="88"/>
        <v>80724</v>
      </c>
      <c r="GI30" s="142">
        <f t="shared" si="88"/>
        <v>1612</v>
      </c>
      <c r="GJ30" s="142">
        <f t="shared" si="88"/>
        <v>79112</v>
      </c>
      <c r="GK30" s="142">
        <f t="shared" si="88"/>
        <v>79112</v>
      </c>
      <c r="GL30" s="142">
        <f t="shared" si="88"/>
        <v>0</v>
      </c>
      <c r="GM30" s="142">
        <f t="shared" si="89"/>
        <v>363258</v>
      </c>
      <c r="GN30" s="142">
        <f t="shared" si="89"/>
        <v>7192</v>
      </c>
      <c r="GO30" s="142">
        <f t="shared" si="89"/>
        <v>356066</v>
      </c>
      <c r="GP30" s="142">
        <f t="shared" si="89"/>
        <v>356066</v>
      </c>
      <c r="GQ30" s="142">
        <f t="shared" si="89"/>
        <v>0</v>
      </c>
      <c r="GR30" s="207">
        <f t="shared" si="90"/>
        <v>363.3</v>
      </c>
      <c r="GS30" s="147">
        <f t="shared" si="91"/>
        <v>0</v>
      </c>
      <c r="GT30" s="147">
        <f t="shared" si="91"/>
        <v>0</v>
      </c>
      <c r="GU30" s="147">
        <f t="shared" si="91"/>
        <v>0</v>
      </c>
      <c r="GV30" s="147">
        <f t="shared" si="91"/>
        <v>0</v>
      </c>
      <c r="GW30" s="147">
        <f t="shared" si="91"/>
        <v>0</v>
      </c>
      <c r="GX30" s="147">
        <f t="shared" si="92"/>
        <v>0</v>
      </c>
      <c r="GY30" s="147">
        <f t="shared" si="92"/>
        <v>0</v>
      </c>
      <c r="GZ30" s="147">
        <f t="shared" si="92"/>
        <v>0</v>
      </c>
      <c r="HA30" s="147">
        <f t="shared" si="92"/>
        <v>0</v>
      </c>
      <c r="HB30" s="147">
        <f t="shared" si="92"/>
        <v>0</v>
      </c>
      <c r="HC30" s="147">
        <f t="shared" si="93"/>
        <v>0</v>
      </c>
      <c r="HD30" s="147">
        <f t="shared" si="93"/>
        <v>0</v>
      </c>
      <c r="HE30" s="147">
        <f t="shared" si="93"/>
        <v>0</v>
      </c>
      <c r="HF30" s="147">
        <f t="shared" si="93"/>
        <v>0</v>
      </c>
      <c r="HG30" s="147">
        <f t="shared" si="93"/>
        <v>0</v>
      </c>
      <c r="HH30" s="147">
        <f t="shared" si="94"/>
        <v>0</v>
      </c>
      <c r="HI30" s="147">
        <f t="shared" si="94"/>
        <v>0</v>
      </c>
      <c r="HJ30" s="147">
        <f t="shared" si="94"/>
        <v>0</v>
      </c>
      <c r="HK30" s="147">
        <f t="shared" si="94"/>
        <v>0</v>
      </c>
      <c r="HL30" s="147">
        <f t="shared" si="94"/>
        <v>0</v>
      </c>
      <c r="HM30" s="142">
        <f t="shared" si="95"/>
        <v>0</v>
      </c>
      <c r="HN30" s="142">
        <f t="shared" si="95"/>
        <v>0</v>
      </c>
      <c r="HO30" s="142">
        <f t="shared" si="95"/>
        <v>0</v>
      </c>
      <c r="HP30" s="142">
        <f t="shared" si="95"/>
        <v>0</v>
      </c>
      <c r="HQ30" s="142">
        <f t="shared" si="95"/>
        <v>0</v>
      </c>
      <c r="HR30" s="142">
        <f t="shared" si="96"/>
        <v>0</v>
      </c>
      <c r="HS30" s="142">
        <f t="shared" si="96"/>
        <v>0</v>
      </c>
      <c r="HT30" s="142">
        <f t="shared" si="96"/>
        <v>0</v>
      </c>
      <c r="HU30" s="142">
        <f t="shared" si="96"/>
        <v>0</v>
      </c>
      <c r="HV30" s="142">
        <f t="shared" si="96"/>
        <v>0</v>
      </c>
      <c r="HW30" s="147">
        <f t="shared" si="97"/>
        <v>0</v>
      </c>
      <c r="HX30" s="147">
        <f t="shared" si="97"/>
        <v>0</v>
      </c>
      <c r="HY30" s="147">
        <f t="shared" si="97"/>
        <v>0</v>
      </c>
      <c r="HZ30" s="147">
        <f t="shared" si="97"/>
        <v>0</v>
      </c>
      <c r="IA30" s="147">
        <f t="shared" si="97"/>
        <v>0</v>
      </c>
      <c r="IB30" s="147">
        <f t="shared" si="98"/>
        <v>0</v>
      </c>
      <c r="IC30" s="147">
        <f t="shared" si="98"/>
        <v>0</v>
      </c>
      <c r="ID30" s="147">
        <f t="shared" si="98"/>
        <v>0</v>
      </c>
      <c r="IE30" s="147">
        <f t="shared" si="98"/>
        <v>0</v>
      </c>
      <c r="IF30" s="147">
        <f t="shared" si="98"/>
        <v>0</v>
      </c>
      <c r="IG30" s="142">
        <f t="shared" si="99"/>
        <v>0</v>
      </c>
      <c r="IH30" s="142">
        <f t="shared" si="99"/>
        <v>0</v>
      </c>
      <c r="II30" s="142">
        <f t="shared" si="99"/>
        <v>0</v>
      </c>
      <c r="IJ30" s="142">
        <f t="shared" si="99"/>
        <v>0</v>
      </c>
      <c r="IK30" s="142">
        <f t="shared" si="99"/>
        <v>0</v>
      </c>
      <c r="IL30" s="142">
        <f t="shared" si="100"/>
        <v>0</v>
      </c>
      <c r="IM30" s="142">
        <f t="shared" si="100"/>
        <v>0</v>
      </c>
      <c r="IN30" s="142">
        <f t="shared" si="100"/>
        <v>0</v>
      </c>
      <c r="IO30" s="142">
        <f t="shared" si="100"/>
        <v>0</v>
      </c>
      <c r="IP30" s="142">
        <f t="shared" si="100"/>
        <v>0</v>
      </c>
      <c r="IQ30" s="147">
        <f t="shared" si="101"/>
        <v>0</v>
      </c>
      <c r="IR30" s="147">
        <f t="shared" si="101"/>
        <v>0</v>
      </c>
      <c r="IS30" s="147">
        <f t="shared" si="101"/>
        <v>0</v>
      </c>
      <c r="IT30" s="147">
        <f t="shared" si="101"/>
        <v>0</v>
      </c>
      <c r="IU30" s="147">
        <f t="shared" si="101"/>
        <v>0</v>
      </c>
      <c r="IV30" s="147">
        <f t="shared" si="102"/>
        <v>0</v>
      </c>
      <c r="IW30" s="147">
        <f t="shared" si="102"/>
        <v>0</v>
      </c>
      <c r="IX30" s="147">
        <f t="shared" si="102"/>
        <v>0</v>
      </c>
      <c r="IY30" s="147">
        <f t="shared" si="102"/>
        <v>0</v>
      </c>
      <c r="IZ30" s="147">
        <f t="shared" si="102"/>
        <v>0</v>
      </c>
      <c r="JA30" s="142">
        <f t="shared" si="103"/>
        <v>0</v>
      </c>
      <c r="JB30" s="142">
        <f t="shared" si="103"/>
        <v>0</v>
      </c>
      <c r="JC30" s="142">
        <f t="shared" si="103"/>
        <v>0</v>
      </c>
      <c r="JD30" s="142">
        <f t="shared" si="103"/>
        <v>0</v>
      </c>
      <c r="JE30" s="142">
        <f t="shared" si="103"/>
        <v>0</v>
      </c>
      <c r="JF30" s="142">
        <f t="shared" si="104"/>
        <v>0</v>
      </c>
      <c r="JG30" s="142">
        <f t="shared" si="104"/>
        <v>0</v>
      </c>
      <c r="JH30" s="142">
        <f t="shared" si="104"/>
        <v>0</v>
      </c>
      <c r="JI30" s="142">
        <f t="shared" si="104"/>
        <v>0</v>
      </c>
      <c r="JJ30" s="142">
        <f t="shared" si="104"/>
        <v>0</v>
      </c>
      <c r="JK30" s="147">
        <f t="shared" si="105"/>
        <v>0</v>
      </c>
      <c r="JL30" s="147">
        <f t="shared" si="105"/>
        <v>0</v>
      </c>
      <c r="JM30" s="147">
        <f t="shared" si="105"/>
        <v>0</v>
      </c>
      <c r="JN30" s="147">
        <f t="shared" si="105"/>
        <v>0</v>
      </c>
      <c r="JO30" s="147">
        <f t="shared" si="105"/>
        <v>0</v>
      </c>
      <c r="JP30" s="147">
        <f t="shared" si="106"/>
        <v>32851</v>
      </c>
      <c r="JQ30" s="147">
        <f t="shared" si="106"/>
        <v>6557</v>
      </c>
      <c r="JR30" s="147">
        <f t="shared" si="106"/>
        <v>26294</v>
      </c>
      <c r="JS30" s="147">
        <f t="shared" si="106"/>
        <v>20409</v>
      </c>
      <c r="JT30" s="147">
        <f t="shared" si="106"/>
        <v>5885</v>
      </c>
      <c r="JU30" s="142">
        <f t="shared" si="107"/>
        <v>0</v>
      </c>
      <c r="JV30" s="142">
        <f t="shared" si="107"/>
        <v>0</v>
      </c>
      <c r="JW30" s="142">
        <f t="shared" si="107"/>
        <v>0</v>
      </c>
      <c r="JX30" s="142">
        <f t="shared" si="107"/>
        <v>0</v>
      </c>
      <c r="JY30" s="142">
        <f t="shared" si="107"/>
        <v>0</v>
      </c>
      <c r="JZ30" s="142">
        <f t="shared" si="108"/>
        <v>0</v>
      </c>
      <c r="KA30" s="142">
        <f t="shared" si="108"/>
        <v>0</v>
      </c>
      <c r="KB30" s="142">
        <f t="shared" si="108"/>
        <v>0</v>
      </c>
      <c r="KC30" s="142">
        <f t="shared" si="108"/>
        <v>0</v>
      </c>
      <c r="KD30" s="142">
        <f t="shared" si="108"/>
        <v>0</v>
      </c>
      <c r="KE30" s="147">
        <f t="shared" si="109"/>
        <v>0</v>
      </c>
      <c r="KF30" s="147">
        <f t="shared" si="109"/>
        <v>0</v>
      </c>
      <c r="KG30" s="147">
        <f t="shared" si="109"/>
        <v>0</v>
      </c>
      <c r="KH30" s="147">
        <f t="shared" si="109"/>
        <v>0</v>
      </c>
      <c r="KI30" s="147">
        <f t="shared" si="109"/>
        <v>0</v>
      </c>
      <c r="KJ30" s="147">
        <f t="shared" si="110"/>
        <v>0</v>
      </c>
      <c r="KK30" s="147">
        <f t="shared" si="110"/>
        <v>0</v>
      </c>
      <c r="KL30" s="147">
        <f t="shared" si="110"/>
        <v>0</v>
      </c>
      <c r="KM30" s="147">
        <f t="shared" si="110"/>
        <v>0</v>
      </c>
      <c r="KN30" s="147">
        <f t="shared" si="110"/>
        <v>0</v>
      </c>
      <c r="KO30" s="142">
        <f t="shared" si="111"/>
        <v>0</v>
      </c>
      <c r="KP30" s="142">
        <f t="shared" si="111"/>
        <v>0</v>
      </c>
      <c r="KQ30" s="142">
        <f t="shared" si="111"/>
        <v>0</v>
      </c>
      <c r="KR30" s="142">
        <f t="shared" si="111"/>
        <v>0</v>
      </c>
      <c r="KS30" s="142">
        <f t="shared" si="111"/>
        <v>0</v>
      </c>
      <c r="KT30" s="142">
        <f t="shared" si="112"/>
        <v>0</v>
      </c>
      <c r="KU30" s="142">
        <f t="shared" si="112"/>
        <v>0</v>
      </c>
      <c r="KV30" s="142">
        <f t="shared" si="112"/>
        <v>0</v>
      </c>
      <c r="KW30" s="142">
        <f t="shared" si="112"/>
        <v>0</v>
      </c>
      <c r="KX30" s="142">
        <f t="shared" si="112"/>
        <v>0</v>
      </c>
      <c r="KY30" s="147">
        <f t="shared" si="113"/>
        <v>0</v>
      </c>
      <c r="KZ30" s="147">
        <f t="shared" si="113"/>
        <v>0</v>
      </c>
      <c r="LA30" s="147">
        <f t="shared" si="113"/>
        <v>0</v>
      </c>
      <c r="LB30" s="147">
        <f t="shared" si="113"/>
        <v>0</v>
      </c>
      <c r="LC30" s="147">
        <f t="shared" si="113"/>
        <v>0</v>
      </c>
      <c r="LD30" s="147">
        <f t="shared" si="114"/>
        <v>0</v>
      </c>
      <c r="LE30" s="147">
        <f t="shared" si="114"/>
        <v>0</v>
      </c>
      <c r="LF30" s="147">
        <f t="shared" si="114"/>
        <v>0</v>
      </c>
      <c r="LG30" s="147">
        <f t="shared" si="114"/>
        <v>0</v>
      </c>
      <c r="LH30" s="147">
        <f t="shared" si="114"/>
        <v>0</v>
      </c>
      <c r="LI30" s="147">
        <f t="shared" si="115"/>
        <v>6557</v>
      </c>
      <c r="LJ30" s="147">
        <f t="shared" si="115"/>
        <v>26294</v>
      </c>
      <c r="LK30" s="147">
        <f t="shared" si="115"/>
        <v>20409</v>
      </c>
      <c r="LL30" s="147">
        <f t="shared" si="115"/>
        <v>5885</v>
      </c>
      <c r="LM30" s="147">
        <f t="shared" si="116"/>
        <v>363258</v>
      </c>
      <c r="LN30" s="147">
        <f t="shared" si="117"/>
        <v>32851</v>
      </c>
      <c r="LO30" s="144">
        <f t="shared" si="118"/>
        <v>396109</v>
      </c>
      <c r="LP30" s="144">
        <f t="shared" si="118"/>
        <v>13749</v>
      </c>
      <c r="LQ30" s="144">
        <f t="shared" si="118"/>
        <v>382360</v>
      </c>
      <c r="LR30" s="144">
        <f t="shared" si="118"/>
        <v>376475</v>
      </c>
      <c r="LS30" s="144">
        <f t="shared" si="118"/>
        <v>5885</v>
      </c>
      <c r="LT30" s="144">
        <f t="shared" si="119"/>
        <v>48807553</v>
      </c>
      <c r="LU30" s="144">
        <f t="shared" si="120"/>
        <v>3943231</v>
      </c>
      <c r="LV30" s="144">
        <f t="shared" si="120"/>
        <v>44864322</v>
      </c>
      <c r="LW30" s="144">
        <f t="shared" si="120"/>
        <v>34439154</v>
      </c>
      <c r="LX30" s="144">
        <f t="shared" si="120"/>
        <v>10425168</v>
      </c>
      <c r="LY30" s="132">
        <f t="shared" si="121"/>
        <v>48807.6</v>
      </c>
      <c r="LZ30" s="144">
        <f t="shared" si="46"/>
        <v>49170811</v>
      </c>
      <c r="MA30" s="145">
        <f t="shared" si="46"/>
        <v>3950423</v>
      </c>
      <c r="MB30" s="145">
        <f t="shared" si="46"/>
        <v>45220388</v>
      </c>
      <c r="MC30" s="145">
        <f t="shared" si="46"/>
        <v>34795220</v>
      </c>
      <c r="MD30" s="145">
        <f t="shared" si="46"/>
        <v>10425168</v>
      </c>
      <c r="ME30" s="132">
        <f t="shared" si="122"/>
        <v>49170.8</v>
      </c>
      <c r="MF30" s="208">
        <v>134.88999999999999</v>
      </c>
      <c r="MG30" s="209">
        <v>5734505.2000000002</v>
      </c>
      <c r="MH30" s="209">
        <f t="shared" si="123"/>
        <v>5734.5</v>
      </c>
      <c r="MI30" s="209">
        <v>3064.5</v>
      </c>
      <c r="MJ30" s="209">
        <f t="shared" si="124"/>
        <v>2670</v>
      </c>
      <c r="MK30" s="210">
        <f t="shared" si="125"/>
        <v>2670</v>
      </c>
      <c r="ML30" s="210">
        <f t="shared" si="126"/>
        <v>48810223</v>
      </c>
      <c r="MM30" s="210">
        <f t="shared" si="127"/>
        <v>48810.2</v>
      </c>
      <c r="MN30" s="211">
        <f t="shared" si="128"/>
        <v>34797890</v>
      </c>
      <c r="MO30" s="209">
        <v>33400</v>
      </c>
      <c r="MP30">
        <v>88.3</v>
      </c>
      <c r="MQ30" s="210">
        <f t="shared" si="129"/>
        <v>25191.7</v>
      </c>
      <c r="MR30" s="209">
        <v>29123.200000000001</v>
      </c>
      <c r="MS30" s="212">
        <f t="shared" si="130"/>
        <v>-3931.5</v>
      </c>
      <c r="MU30" s="213">
        <f t="shared" si="131"/>
        <v>222.5</v>
      </c>
    </row>
    <row r="31" spans="1:359">
      <c r="A31" s="128" t="s">
        <v>195</v>
      </c>
      <c r="B31" s="129"/>
      <c r="C31" s="129"/>
      <c r="D31" s="129"/>
      <c r="E31" s="129"/>
      <c r="F31" s="130">
        <f t="shared" si="47"/>
        <v>0</v>
      </c>
      <c r="G31" s="131"/>
      <c r="H31" s="131"/>
      <c r="I31" s="131"/>
      <c r="J31" s="131"/>
      <c r="K31" s="130">
        <f t="shared" si="48"/>
        <v>0</v>
      </c>
      <c r="L31" s="132">
        <f t="shared" si="49"/>
        <v>0</v>
      </c>
      <c r="M31" s="205"/>
      <c r="N31" s="205"/>
      <c r="O31" s="132"/>
      <c r="P31" s="177"/>
      <c r="Q31" s="177"/>
      <c r="R31" s="132">
        <f t="shared" si="50"/>
        <v>0</v>
      </c>
      <c r="S31" s="178">
        <f t="shared" si="51"/>
        <v>0</v>
      </c>
      <c r="T31" s="178">
        <f t="shared" si="52"/>
        <v>0</v>
      </c>
      <c r="U31" s="178">
        <f t="shared" si="53"/>
        <v>0</v>
      </c>
      <c r="V31" s="133">
        <v>466</v>
      </c>
      <c r="W31" s="129"/>
      <c r="X31" s="148">
        <v>27</v>
      </c>
      <c r="Y31" s="129"/>
      <c r="Z31" s="133">
        <v>4</v>
      </c>
      <c r="AA31" s="130">
        <f t="shared" si="1"/>
        <v>497</v>
      </c>
      <c r="AB31" s="133">
        <v>467</v>
      </c>
      <c r="AC31" s="129"/>
      <c r="AD31" s="148">
        <v>43</v>
      </c>
      <c r="AE31" s="129"/>
      <c r="AF31" s="133">
        <v>4</v>
      </c>
      <c r="AG31" s="130">
        <f t="shared" si="2"/>
        <v>514</v>
      </c>
      <c r="AH31" s="133">
        <v>92</v>
      </c>
      <c r="AI31" s="129"/>
      <c r="AJ31" s="129"/>
      <c r="AK31" s="129"/>
      <c r="AL31" s="133">
        <v>0</v>
      </c>
      <c r="AM31" s="130">
        <f t="shared" si="54"/>
        <v>92</v>
      </c>
      <c r="AN31" s="127">
        <f t="shared" si="55"/>
        <v>1103</v>
      </c>
      <c r="AO31" s="206">
        <v>0</v>
      </c>
      <c r="AP31" s="206">
        <v>0</v>
      </c>
      <c r="AQ31" s="206">
        <v>0</v>
      </c>
      <c r="AR31" s="206">
        <v>0</v>
      </c>
      <c r="AS31" s="206">
        <v>75</v>
      </c>
      <c r="AT31" s="206">
        <v>0</v>
      </c>
      <c r="AU31" s="206">
        <f t="shared" si="56"/>
        <v>75</v>
      </c>
      <c r="AV31" s="135"/>
      <c r="AW31" s="136">
        <v>0</v>
      </c>
      <c r="AX31" s="137"/>
      <c r="AY31" s="138">
        <v>0</v>
      </c>
      <c r="AZ31" s="138"/>
      <c r="BA31" s="135"/>
      <c r="BB31" s="139"/>
      <c r="BC31" s="138"/>
      <c r="BD31" s="136"/>
      <c r="BE31" s="136"/>
      <c r="BF31" s="129"/>
      <c r="BG31" s="129"/>
      <c r="BH31" s="138"/>
      <c r="BI31" s="138"/>
      <c r="BJ31" s="136"/>
      <c r="BK31" s="138">
        <v>1</v>
      </c>
      <c r="BL31" s="138">
        <v>1</v>
      </c>
      <c r="BM31" s="136"/>
      <c r="BN31" s="138"/>
      <c r="BO31" s="129"/>
      <c r="BP31" s="129"/>
      <c r="BQ31" s="138"/>
      <c r="BR31" s="138"/>
      <c r="BS31" s="141"/>
      <c r="BT31" s="141">
        <f t="shared" si="57"/>
        <v>1</v>
      </c>
      <c r="BU31" s="141">
        <f t="shared" si="57"/>
        <v>1</v>
      </c>
      <c r="BV31" s="141">
        <f t="shared" si="57"/>
        <v>0</v>
      </c>
      <c r="BW31" s="141">
        <f t="shared" si="58"/>
        <v>2</v>
      </c>
      <c r="BX31" s="141">
        <f t="shared" si="59"/>
        <v>1105</v>
      </c>
      <c r="BY31" s="142">
        <f t="shared" si="60"/>
        <v>11849448</v>
      </c>
      <c r="BZ31" s="143">
        <f t="shared" si="132"/>
        <v>1005162</v>
      </c>
      <c r="CA31" s="143">
        <f t="shared" si="132"/>
        <v>10844286</v>
      </c>
      <c r="CB31" s="143">
        <f t="shared" si="132"/>
        <v>8416892</v>
      </c>
      <c r="CC31" s="143">
        <f t="shared" si="132"/>
        <v>2427394</v>
      </c>
      <c r="CD31" s="142">
        <f t="shared" si="61"/>
        <v>0</v>
      </c>
      <c r="CE31" s="143">
        <f t="shared" si="5"/>
        <v>0</v>
      </c>
      <c r="CF31" s="143">
        <f t="shared" si="5"/>
        <v>0</v>
      </c>
      <c r="CG31" s="143">
        <f t="shared" si="5"/>
        <v>0</v>
      </c>
      <c r="CH31" s="143">
        <f t="shared" si="5"/>
        <v>0</v>
      </c>
      <c r="CI31" s="142">
        <f t="shared" si="62"/>
        <v>1925964</v>
      </c>
      <c r="CJ31" s="143">
        <f t="shared" si="6"/>
        <v>58239</v>
      </c>
      <c r="CK31" s="143">
        <f t="shared" si="6"/>
        <v>1867725</v>
      </c>
      <c r="CL31" s="143">
        <f t="shared" si="6"/>
        <v>1456083</v>
      </c>
      <c r="CM31" s="143">
        <f t="shared" si="6"/>
        <v>411642</v>
      </c>
      <c r="CN31" s="143"/>
      <c r="CO31" s="143"/>
      <c r="CP31" s="143"/>
      <c r="CQ31" s="143"/>
      <c r="CR31" s="143"/>
      <c r="CS31" s="142">
        <f t="shared" si="63"/>
        <v>790208</v>
      </c>
      <c r="CT31" s="143">
        <f t="shared" si="7"/>
        <v>1804</v>
      </c>
      <c r="CU31" s="143">
        <f t="shared" si="7"/>
        <v>788404</v>
      </c>
      <c r="CV31" s="143">
        <f t="shared" si="7"/>
        <v>788404</v>
      </c>
      <c r="CW31" s="143">
        <f t="shared" si="7"/>
        <v>0</v>
      </c>
      <c r="CX31" s="144">
        <f t="shared" si="64"/>
        <v>14565620</v>
      </c>
      <c r="CY31" s="142">
        <f t="shared" si="65"/>
        <v>16553749</v>
      </c>
      <c r="CZ31" s="143">
        <f t="shared" si="65"/>
        <v>1370178</v>
      </c>
      <c r="DA31" s="143">
        <f t="shared" si="65"/>
        <v>15183571</v>
      </c>
      <c r="DB31" s="143">
        <f t="shared" si="65"/>
        <v>11520423</v>
      </c>
      <c r="DC31" s="143">
        <f t="shared" si="65"/>
        <v>3663148</v>
      </c>
      <c r="DD31" s="142">
        <f t="shared" si="66"/>
        <v>0</v>
      </c>
      <c r="DE31" s="143">
        <f t="shared" si="8"/>
        <v>0</v>
      </c>
      <c r="DF31" s="143">
        <f t="shared" si="8"/>
        <v>0</v>
      </c>
      <c r="DG31" s="143">
        <f t="shared" si="8"/>
        <v>0</v>
      </c>
      <c r="DH31" s="143">
        <f t="shared" si="8"/>
        <v>0</v>
      </c>
      <c r="DI31" s="142">
        <f t="shared" si="67"/>
        <v>4257000</v>
      </c>
      <c r="DJ31" s="143">
        <f t="shared" si="67"/>
        <v>126162</v>
      </c>
      <c r="DK31" s="143">
        <f t="shared" si="67"/>
        <v>4130838</v>
      </c>
      <c r="DL31" s="143">
        <f t="shared" si="67"/>
        <v>3145536</v>
      </c>
      <c r="DM31" s="143">
        <f t="shared" si="67"/>
        <v>985302</v>
      </c>
      <c r="DN31" s="142">
        <f t="shared" si="68"/>
        <v>0</v>
      </c>
      <c r="DO31" s="143">
        <f t="shared" si="9"/>
        <v>0</v>
      </c>
      <c r="DP31" s="143">
        <f t="shared" si="9"/>
        <v>0</v>
      </c>
      <c r="DQ31" s="143">
        <f t="shared" si="9"/>
        <v>0</v>
      </c>
      <c r="DR31" s="143">
        <f t="shared" si="9"/>
        <v>0</v>
      </c>
      <c r="DS31" s="142">
        <f t="shared" si="69"/>
        <v>912704</v>
      </c>
      <c r="DT31" s="143">
        <f t="shared" si="10"/>
        <v>3008</v>
      </c>
      <c r="DU31" s="143">
        <f t="shared" si="10"/>
        <v>909696</v>
      </c>
      <c r="DV31" s="143">
        <f t="shared" si="10"/>
        <v>909696</v>
      </c>
      <c r="DW31" s="143">
        <f t="shared" si="10"/>
        <v>0</v>
      </c>
      <c r="DX31" s="144">
        <f t="shared" si="70"/>
        <v>21723453</v>
      </c>
      <c r="DY31" s="142">
        <f t="shared" si="71"/>
        <v>3305928</v>
      </c>
      <c r="DZ31" s="143">
        <f t="shared" si="71"/>
        <v>262660</v>
      </c>
      <c r="EA31" s="143">
        <f t="shared" si="71"/>
        <v>3043268</v>
      </c>
      <c r="EB31" s="143">
        <f t="shared" si="71"/>
        <v>2197880</v>
      </c>
      <c r="EC31" s="143">
        <f t="shared" si="71"/>
        <v>845388</v>
      </c>
      <c r="ED31" s="142">
        <f t="shared" si="72"/>
        <v>0</v>
      </c>
      <c r="EE31" s="143">
        <f t="shared" si="11"/>
        <v>0</v>
      </c>
      <c r="EF31" s="143">
        <f t="shared" si="11"/>
        <v>0</v>
      </c>
      <c r="EG31" s="143">
        <f t="shared" si="11"/>
        <v>0</v>
      </c>
      <c r="EH31" s="143">
        <f t="shared" si="11"/>
        <v>0</v>
      </c>
      <c r="EI31" s="143"/>
      <c r="EJ31" s="143"/>
      <c r="EK31" s="143"/>
      <c r="EL31" s="143"/>
      <c r="EM31" s="143"/>
      <c r="EN31" s="142">
        <f t="shared" si="73"/>
        <v>0</v>
      </c>
      <c r="EO31" s="143">
        <f t="shared" si="12"/>
        <v>0</v>
      </c>
      <c r="EP31" s="143">
        <f t="shared" si="12"/>
        <v>0</v>
      </c>
      <c r="EQ31" s="143">
        <f t="shared" si="12"/>
        <v>0</v>
      </c>
      <c r="ER31" s="143">
        <f t="shared" si="12"/>
        <v>0</v>
      </c>
      <c r="ES31" s="142">
        <f t="shared" si="74"/>
        <v>0</v>
      </c>
      <c r="ET31" s="143">
        <f t="shared" si="13"/>
        <v>0</v>
      </c>
      <c r="EU31" s="143">
        <f t="shared" si="13"/>
        <v>0</v>
      </c>
      <c r="EV31" s="143">
        <f t="shared" si="13"/>
        <v>0</v>
      </c>
      <c r="EW31" s="143">
        <f t="shared" si="13"/>
        <v>0</v>
      </c>
      <c r="EX31" s="144">
        <f t="shared" si="75"/>
        <v>3305928</v>
      </c>
      <c r="EY31" s="144">
        <f t="shared" si="76"/>
        <v>39595001</v>
      </c>
      <c r="EZ31" s="145">
        <f t="shared" si="77"/>
        <v>2827213</v>
      </c>
      <c r="FA31" s="145">
        <f t="shared" si="14"/>
        <v>36767788</v>
      </c>
      <c r="FB31" s="145">
        <f t="shared" si="14"/>
        <v>28434914</v>
      </c>
      <c r="FC31" s="145">
        <f t="shared" si="14"/>
        <v>8332874</v>
      </c>
      <c r="FD31" s="146">
        <f t="shared" si="78"/>
        <v>31709125</v>
      </c>
      <c r="FE31" s="146">
        <f t="shared" si="79"/>
        <v>0</v>
      </c>
      <c r="FF31" s="146">
        <f t="shared" si="80"/>
        <v>6182964</v>
      </c>
      <c r="FG31" s="146">
        <f t="shared" si="81"/>
        <v>0</v>
      </c>
      <c r="FH31" s="146">
        <f t="shared" si="82"/>
        <v>1702912</v>
      </c>
      <c r="FI31" s="142">
        <f t="shared" si="83"/>
        <v>0</v>
      </c>
      <c r="FJ31" s="143">
        <f t="shared" si="83"/>
        <v>0</v>
      </c>
      <c r="FK31" s="143">
        <f t="shared" si="83"/>
        <v>0</v>
      </c>
      <c r="FL31" s="143">
        <f t="shared" si="83"/>
        <v>0</v>
      </c>
      <c r="FM31" s="143">
        <f t="shared" si="83"/>
        <v>0</v>
      </c>
      <c r="FN31" s="142">
        <f t="shared" si="84"/>
        <v>0</v>
      </c>
      <c r="FO31" s="142">
        <f t="shared" si="84"/>
        <v>0</v>
      </c>
      <c r="FP31" s="142">
        <f t="shared" si="84"/>
        <v>0</v>
      </c>
      <c r="FQ31" s="142">
        <f t="shared" si="84"/>
        <v>0</v>
      </c>
      <c r="FR31" s="142">
        <f t="shared" si="84"/>
        <v>0</v>
      </c>
      <c r="FS31" s="147">
        <f t="shared" si="85"/>
        <v>0</v>
      </c>
      <c r="FT31" s="147">
        <f t="shared" si="85"/>
        <v>0</v>
      </c>
      <c r="FU31" s="147">
        <f t="shared" si="85"/>
        <v>0</v>
      </c>
      <c r="FV31" s="147">
        <f t="shared" si="85"/>
        <v>0</v>
      </c>
      <c r="FW31" s="147">
        <f t="shared" si="85"/>
        <v>0</v>
      </c>
      <c r="FX31" s="147">
        <f t="shared" si="86"/>
        <v>0</v>
      </c>
      <c r="FY31" s="147">
        <f t="shared" si="86"/>
        <v>0</v>
      </c>
      <c r="FZ31" s="147">
        <f t="shared" si="86"/>
        <v>0</v>
      </c>
      <c r="GA31" s="147">
        <f t="shared" si="86"/>
        <v>0</v>
      </c>
      <c r="GB31" s="147">
        <f t="shared" si="86"/>
        <v>0</v>
      </c>
      <c r="GC31" s="142">
        <f t="shared" si="87"/>
        <v>113925</v>
      </c>
      <c r="GD31" s="142">
        <f t="shared" si="87"/>
        <v>2250</v>
      </c>
      <c r="GE31" s="142">
        <f t="shared" si="87"/>
        <v>111675</v>
      </c>
      <c r="GF31" s="142">
        <f t="shared" si="87"/>
        <v>111675</v>
      </c>
      <c r="GG31" s="142">
        <f t="shared" si="87"/>
        <v>0</v>
      </c>
      <c r="GH31" s="142">
        <f t="shared" si="88"/>
        <v>0</v>
      </c>
      <c r="GI31" s="142">
        <f t="shared" si="88"/>
        <v>0</v>
      </c>
      <c r="GJ31" s="142">
        <f t="shared" si="88"/>
        <v>0</v>
      </c>
      <c r="GK31" s="142">
        <f t="shared" si="88"/>
        <v>0</v>
      </c>
      <c r="GL31" s="142">
        <f t="shared" si="88"/>
        <v>0</v>
      </c>
      <c r="GM31" s="142">
        <f t="shared" si="89"/>
        <v>113925</v>
      </c>
      <c r="GN31" s="142">
        <f t="shared" si="89"/>
        <v>2250</v>
      </c>
      <c r="GO31" s="142">
        <f t="shared" si="89"/>
        <v>111675</v>
      </c>
      <c r="GP31" s="142">
        <f t="shared" si="89"/>
        <v>111675</v>
      </c>
      <c r="GQ31" s="142">
        <f t="shared" si="89"/>
        <v>0</v>
      </c>
      <c r="GR31" s="207">
        <f t="shared" si="90"/>
        <v>113.9</v>
      </c>
      <c r="GS31" s="147">
        <f t="shared" si="91"/>
        <v>0</v>
      </c>
      <c r="GT31" s="147">
        <f t="shared" si="91"/>
        <v>0</v>
      </c>
      <c r="GU31" s="147">
        <f t="shared" si="91"/>
        <v>0</v>
      </c>
      <c r="GV31" s="147">
        <f t="shared" si="91"/>
        <v>0</v>
      </c>
      <c r="GW31" s="147">
        <f t="shared" si="91"/>
        <v>0</v>
      </c>
      <c r="GX31" s="147">
        <f t="shared" si="92"/>
        <v>0</v>
      </c>
      <c r="GY31" s="147">
        <f t="shared" si="92"/>
        <v>0</v>
      </c>
      <c r="GZ31" s="147">
        <f t="shared" si="92"/>
        <v>0</v>
      </c>
      <c r="HA31" s="147">
        <f t="shared" si="92"/>
        <v>0</v>
      </c>
      <c r="HB31" s="147">
        <f t="shared" si="92"/>
        <v>0</v>
      </c>
      <c r="HC31" s="147">
        <f t="shared" si="93"/>
        <v>0</v>
      </c>
      <c r="HD31" s="147">
        <f t="shared" si="93"/>
        <v>0</v>
      </c>
      <c r="HE31" s="147">
        <f t="shared" si="93"/>
        <v>0</v>
      </c>
      <c r="HF31" s="147">
        <f t="shared" si="93"/>
        <v>0</v>
      </c>
      <c r="HG31" s="147">
        <f t="shared" si="93"/>
        <v>0</v>
      </c>
      <c r="HH31" s="147">
        <f t="shared" si="94"/>
        <v>0</v>
      </c>
      <c r="HI31" s="147">
        <f t="shared" si="94"/>
        <v>0</v>
      </c>
      <c r="HJ31" s="147">
        <f t="shared" si="94"/>
        <v>0</v>
      </c>
      <c r="HK31" s="147">
        <f t="shared" si="94"/>
        <v>0</v>
      </c>
      <c r="HL31" s="147">
        <f t="shared" si="94"/>
        <v>0</v>
      </c>
      <c r="HM31" s="142">
        <f t="shared" si="95"/>
        <v>0</v>
      </c>
      <c r="HN31" s="142">
        <f t="shared" si="95"/>
        <v>0</v>
      </c>
      <c r="HO31" s="142">
        <f t="shared" si="95"/>
        <v>0</v>
      </c>
      <c r="HP31" s="142">
        <f t="shared" si="95"/>
        <v>0</v>
      </c>
      <c r="HQ31" s="142">
        <f t="shared" si="95"/>
        <v>0</v>
      </c>
      <c r="HR31" s="142">
        <f t="shared" si="96"/>
        <v>0</v>
      </c>
      <c r="HS31" s="142">
        <f t="shared" si="96"/>
        <v>0</v>
      </c>
      <c r="HT31" s="142">
        <f t="shared" si="96"/>
        <v>0</v>
      </c>
      <c r="HU31" s="142">
        <f t="shared" si="96"/>
        <v>0</v>
      </c>
      <c r="HV31" s="142">
        <f t="shared" si="96"/>
        <v>0</v>
      </c>
      <c r="HW31" s="147">
        <f t="shared" si="97"/>
        <v>0</v>
      </c>
      <c r="HX31" s="147">
        <f t="shared" si="97"/>
        <v>0</v>
      </c>
      <c r="HY31" s="147">
        <f t="shared" si="97"/>
        <v>0</v>
      </c>
      <c r="HZ31" s="147">
        <f t="shared" si="97"/>
        <v>0</v>
      </c>
      <c r="IA31" s="147">
        <f t="shared" si="97"/>
        <v>0</v>
      </c>
      <c r="IB31" s="147">
        <f t="shared" si="98"/>
        <v>0</v>
      </c>
      <c r="IC31" s="147">
        <f t="shared" si="98"/>
        <v>0</v>
      </c>
      <c r="ID31" s="147">
        <f t="shared" si="98"/>
        <v>0</v>
      </c>
      <c r="IE31" s="147">
        <f t="shared" si="98"/>
        <v>0</v>
      </c>
      <c r="IF31" s="147">
        <f t="shared" si="98"/>
        <v>0</v>
      </c>
      <c r="IG31" s="142">
        <f t="shared" si="99"/>
        <v>0</v>
      </c>
      <c r="IH31" s="142">
        <f t="shared" si="99"/>
        <v>0</v>
      </c>
      <c r="II31" s="142">
        <f t="shared" si="99"/>
        <v>0</v>
      </c>
      <c r="IJ31" s="142">
        <f t="shared" si="99"/>
        <v>0</v>
      </c>
      <c r="IK31" s="142">
        <f t="shared" si="99"/>
        <v>0</v>
      </c>
      <c r="IL31" s="142">
        <f t="shared" si="100"/>
        <v>0</v>
      </c>
      <c r="IM31" s="142">
        <f t="shared" si="100"/>
        <v>0</v>
      </c>
      <c r="IN31" s="142">
        <f t="shared" si="100"/>
        <v>0</v>
      </c>
      <c r="IO31" s="142">
        <f t="shared" si="100"/>
        <v>0</v>
      </c>
      <c r="IP31" s="142">
        <f t="shared" si="100"/>
        <v>0</v>
      </c>
      <c r="IQ31" s="147">
        <f t="shared" si="101"/>
        <v>0</v>
      </c>
      <c r="IR31" s="147">
        <f t="shared" si="101"/>
        <v>0</v>
      </c>
      <c r="IS31" s="147">
        <f t="shared" si="101"/>
        <v>0</v>
      </c>
      <c r="IT31" s="147">
        <f t="shared" si="101"/>
        <v>0</v>
      </c>
      <c r="IU31" s="147">
        <f t="shared" si="101"/>
        <v>0</v>
      </c>
      <c r="IV31" s="147">
        <f t="shared" si="102"/>
        <v>0</v>
      </c>
      <c r="IW31" s="147">
        <f t="shared" si="102"/>
        <v>0</v>
      </c>
      <c r="IX31" s="147">
        <f t="shared" si="102"/>
        <v>0</v>
      </c>
      <c r="IY31" s="147">
        <f t="shared" si="102"/>
        <v>0</v>
      </c>
      <c r="IZ31" s="147">
        <f t="shared" si="102"/>
        <v>0</v>
      </c>
      <c r="JA31" s="142">
        <f t="shared" si="103"/>
        <v>0</v>
      </c>
      <c r="JB31" s="142">
        <f t="shared" si="103"/>
        <v>0</v>
      </c>
      <c r="JC31" s="142">
        <f t="shared" si="103"/>
        <v>0</v>
      </c>
      <c r="JD31" s="142">
        <f t="shared" si="103"/>
        <v>0</v>
      </c>
      <c r="JE31" s="142">
        <f t="shared" si="103"/>
        <v>0</v>
      </c>
      <c r="JF31" s="142">
        <f t="shared" si="104"/>
        <v>0</v>
      </c>
      <c r="JG31" s="142">
        <f t="shared" si="104"/>
        <v>0</v>
      </c>
      <c r="JH31" s="142">
        <f t="shared" si="104"/>
        <v>0</v>
      </c>
      <c r="JI31" s="142">
        <f t="shared" si="104"/>
        <v>0</v>
      </c>
      <c r="JJ31" s="142">
        <f t="shared" si="104"/>
        <v>0</v>
      </c>
      <c r="JK31" s="147">
        <f t="shared" si="105"/>
        <v>0</v>
      </c>
      <c r="JL31" s="147">
        <f t="shared" si="105"/>
        <v>0</v>
      </c>
      <c r="JM31" s="147">
        <f t="shared" si="105"/>
        <v>0</v>
      </c>
      <c r="JN31" s="147">
        <f t="shared" si="105"/>
        <v>0</v>
      </c>
      <c r="JO31" s="147">
        <f t="shared" si="105"/>
        <v>0</v>
      </c>
      <c r="JP31" s="147">
        <f t="shared" si="106"/>
        <v>32851</v>
      </c>
      <c r="JQ31" s="147">
        <f t="shared" si="106"/>
        <v>6557</v>
      </c>
      <c r="JR31" s="147">
        <f t="shared" si="106"/>
        <v>26294</v>
      </c>
      <c r="JS31" s="147">
        <f t="shared" si="106"/>
        <v>20409</v>
      </c>
      <c r="JT31" s="147">
        <f t="shared" si="106"/>
        <v>5885</v>
      </c>
      <c r="JU31" s="142">
        <f t="shared" si="107"/>
        <v>44072</v>
      </c>
      <c r="JV31" s="142">
        <f t="shared" si="107"/>
        <v>7334</v>
      </c>
      <c r="JW31" s="142">
        <f t="shared" si="107"/>
        <v>36738</v>
      </c>
      <c r="JX31" s="142">
        <f t="shared" si="107"/>
        <v>27875</v>
      </c>
      <c r="JY31" s="142">
        <f t="shared" si="107"/>
        <v>8863</v>
      </c>
      <c r="JZ31" s="142">
        <f t="shared" si="108"/>
        <v>0</v>
      </c>
      <c r="KA31" s="142">
        <f t="shared" si="108"/>
        <v>0</v>
      </c>
      <c r="KB31" s="142">
        <f t="shared" si="108"/>
        <v>0</v>
      </c>
      <c r="KC31" s="142">
        <f t="shared" si="108"/>
        <v>0</v>
      </c>
      <c r="KD31" s="142">
        <f t="shared" si="108"/>
        <v>0</v>
      </c>
      <c r="KE31" s="147">
        <f t="shared" si="109"/>
        <v>0</v>
      </c>
      <c r="KF31" s="147">
        <f t="shared" si="109"/>
        <v>0</v>
      </c>
      <c r="KG31" s="147">
        <f t="shared" si="109"/>
        <v>0</v>
      </c>
      <c r="KH31" s="147">
        <f t="shared" si="109"/>
        <v>0</v>
      </c>
      <c r="KI31" s="147">
        <f t="shared" si="109"/>
        <v>0</v>
      </c>
      <c r="KJ31" s="147">
        <f t="shared" si="110"/>
        <v>0</v>
      </c>
      <c r="KK31" s="147">
        <f t="shared" si="110"/>
        <v>0</v>
      </c>
      <c r="KL31" s="147">
        <f t="shared" si="110"/>
        <v>0</v>
      </c>
      <c r="KM31" s="147">
        <f t="shared" si="110"/>
        <v>0</v>
      </c>
      <c r="KN31" s="147">
        <f t="shared" si="110"/>
        <v>0</v>
      </c>
      <c r="KO31" s="142">
        <f t="shared" si="111"/>
        <v>0</v>
      </c>
      <c r="KP31" s="142">
        <f t="shared" si="111"/>
        <v>0</v>
      </c>
      <c r="KQ31" s="142">
        <f t="shared" si="111"/>
        <v>0</v>
      </c>
      <c r="KR31" s="142">
        <f t="shared" si="111"/>
        <v>0</v>
      </c>
      <c r="KS31" s="142">
        <f t="shared" si="111"/>
        <v>0</v>
      </c>
      <c r="KT31" s="142">
        <f t="shared" si="112"/>
        <v>0</v>
      </c>
      <c r="KU31" s="142">
        <f t="shared" si="112"/>
        <v>0</v>
      </c>
      <c r="KV31" s="142">
        <f t="shared" si="112"/>
        <v>0</v>
      </c>
      <c r="KW31" s="142">
        <f t="shared" si="112"/>
        <v>0</v>
      </c>
      <c r="KX31" s="142">
        <f t="shared" si="112"/>
        <v>0</v>
      </c>
      <c r="KY31" s="147">
        <f t="shared" si="113"/>
        <v>0</v>
      </c>
      <c r="KZ31" s="147">
        <f t="shared" si="113"/>
        <v>0</v>
      </c>
      <c r="LA31" s="147">
        <f t="shared" si="113"/>
        <v>0</v>
      </c>
      <c r="LB31" s="147">
        <f t="shared" si="113"/>
        <v>0</v>
      </c>
      <c r="LC31" s="147">
        <f t="shared" si="113"/>
        <v>0</v>
      </c>
      <c r="LD31" s="147">
        <f t="shared" si="114"/>
        <v>0</v>
      </c>
      <c r="LE31" s="147">
        <f t="shared" si="114"/>
        <v>0</v>
      </c>
      <c r="LF31" s="147">
        <f t="shared" si="114"/>
        <v>0</v>
      </c>
      <c r="LG31" s="147">
        <f t="shared" si="114"/>
        <v>0</v>
      </c>
      <c r="LH31" s="147">
        <f t="shared" si="114"/>
        <v>0</v>
      </c>
      <c r="LI31" s="147">
        <f t="shared" si="115"/>
        <v>13891</v>
      </c>
      <c r="LJ31" s="147">
        <f t="shared" si="115"/>
        <v>63032</v>
      </c>
      <c r="LK31" s="147">
        <f t="shared" si="115"/>
        <v>48284</v>
      </c>
      <c r="LL31" s="147">
        <f t="shared" si="115"/>
        <v>14748</v>
      </c>
      <c r="LM31" s="147">
        <f t="shared" si="116"/>
        <v>113925</v>
      </c>
      <c r="LN31" s="147">
        <f t="shared" si="117"/>
        <v>76923</v>
      </c>
      <c r="LO31" s="144">
        <f t="shared" si="118"/>
        <v>190848</v>
      </c>
      <c r="LP31" s="144">
        <f t="shared" si="118"/>
        <v>16141</v>
      </c>
      <c r="LQ31" s="144">
        <f t="shared" si="118"/>
        <v>174707</v>
      </c>
      <c r="LR31" s="144">
        <f t="shared" si="118"/>
        <v>159959</v>
      </c>
      <c r="LS31" s="144">
        <f t="shared" si="118"/>
        <v>14748</v>
      </c>
      <c r="LT31" s="144">
        <f t="shared" si="119"/>
        <v>39671924</v>
      </c>
      <c r="LU31" s="144">
        <f t="shared" si="120"/>
        <v>2841104</v>
      </c>
      <c r="LV31" s="144">
        <f t="shared" si="120"/>
        <v>36830820</v>
      </c>
      <c r="LW31" s="144">
        <f t="shared" si="120"/>
        <v>28483198</v>
      </c>
      <c r="LX31" s="144">
        <f t="shared" si="120"/>
        <v>8347622</v>
      </c>
      <c r="LY31" s="132">
        <f t="shared" si="121"/>
        <v>39671.9</v>
      </c>
      <c r="LZ31" s="144">
        <f t="shared" si="46"/>
        <v>39785849</v>
      </c>
      <c r="MA31" s="145">
        <f t="shared" si="46"/>
        <v>2843354</v>
      </c>
      <c r="MB31" s="145">
        <f t="shared" si="46"/>
        <v>36942495</v>
      </c>
      <c r="MC31" s="145">
        <f t="shared" si="46"/>
        <v>28594873</v>
      </c>
      <c r="MD31" s="145">
        <f t="shared" si="46"/>
        <v>8347622</v>
      </c>
      <c r="ME31" s="132">
        <f t="shared" si="122"/>
        <v>39785.800000000003</v>
      </c>
      <c r="MF31" s="208">
        <v>102.11</v>
      </c>
      <c r="MG31" s="209">
        <v>4340946.9000000004</v>
      </c>
      <c r="MH31" s="209">
        <f t="shared" si="123"/>
        <v>4340.8999999999996</v>
      </c>
      <c r="MI31" s="209">
        <v>2319.8000000000002</v>
      </c>
      <c r="MJ31" s="209">
        <f t="shared" si="124"/>
        <v>2021.1</v>
      </c>
      <c r="MK31" s="210">
        <f t="shared" si="125"/>
        <v>2021.1</v>
      </c>
      <c r="ML31" s="210">
        <f t="shared" si="126"/>
        <v>39673945.100000001</v>
      </c>
      <c r="MM31" s="210">
        <f t="shared" si="127"/>
        <v>39673.9</v>
      </c>
      <c r="MN31" s="211">
        <f t="shared" si="128"/>
        <v>28596894</v>
      </c>
      <c r="MO31" s="209">
        <v>491800</v>
      </c>
      <c r="MP31">
        <v>57.2</v>
      </c>
      <c r="MQ31" s="210">
        <f t="shared" si="129"/>
        <v>31282.1</v>
      </c>
      <c r="MR31" s="209">
        <v>36651.9</v>
      </c>
      <c r="MS31" s="212">
        <f t="shared" si="130"/>
        <v>-5369.8</v>
      </c>
      <c r="MU31" s="213">
        <f t="shared" si="131"/>
        <v>168.43</v>
      </c>
    </row>
    <row r="32" spans="1:359">
      <c r="A32" s="128" t="s">
        <v>196</v>
      </c>
      <c r="B32" s="129"/>
      <c r="C32" s="129"/>
      <c r="D32" s="129"/>
      <c r="E32" s="129"/>
      <c r="F32" s="130">
        <f t="shared" si="47"/>
        <v>0</v>
      </c>
      <c r="G32" s="131"/>
      <c r="H32" s="131"/>
      <c r="I32" s="131"/>
      <c r="J32" s="131"/>
      <c r="K32" s="130">
        <f t="shared" si="48"/>
        <v>0</v>
      </c>
      <c r="L32" s="132">
        <f t="shared" si="49"/>
        <v>0</v>
      </c>
      <c r="M32" s="205"/>
      <c r="N32" s="205"/>
      <c r="O32" s="132"/>
      <c r="P32" s="177"/>
      <c r="Q32" s="177"/>
      <c r="R32" s="132">
        <f t="shared" si="50"/>
        <v>0</v>
      </c>
      <c r="S32" s="178">
        <f t="shared" si="51"/>
        <v>0</v>
      </c>
      <c r="T32" s="178">
        <f t="shared" si="52"/>
        <v>0</v>
      </c>
      <c r="U32" s="178">
        <f t="shared" si="53"/>
        <v>0</v>
      </c>
      <c r="V32" s="150">
        <v>295</v>
      </c>
      <c r="W32" s="129"/>
      <c r="X32" s="148">
        <v>0</v>
      </c>
      <c r="Y32" s="129"/>
      <c r="Z32" s="133">
        <v>4</v>
      </c>
      <c r="AA32" s="130">
        <f t="shared" si="1"/>
        <v>299</v>
      </c>
      <c r="AB32" s="150">
        <v>344</v>
      </c>
      <c r="AC32" s="129"/>
      <c r="AD32" s="148">
        <v>0</v>
      </c>
      <c r="AE32" s="129"/>
      <c r="AF32" s="133">
        <v>3</v>
      </c>
      <c r="AG32" s="130">
        <f t="shared" si="2"/>
        <v>347</v>
      </c>
      <c r="AH32" s="150">
        <v>53</v>
      </c>
      <c r="AI32" s="129"/>
      <c r="AJ32" s="129"/>
      <c r="AK32" s="129"/>
      <c r="AL32" s="133">
        <v>1</v>
      </c>
      <c r="AM32" s="130">
        <f t="shared" si="54"/>
        <v>54</v>
      </c>
      <c r="AN32" s="127">
        <f t="shared" si="55"/>
        <v>700</v>
      </c>
      <c r="AO32" s="206"/>
      <c r="AP32" s="206">
        <v>112</v>
      </c>
      <c r="AQ32" s="206"/>
      <c r="AR32" s="206">
        <v>174</v>
      </c>
      <c r="AS32" s="206">
        <v>93</v>
      </c>
      <c r="AT32" s="206">
        <v>50</v>
      </c>
      <c r="AU32" s="206">
        <f t="shared" si="56"/>
        <v>429</v>
      </c>
      <c r="AV32" s="135"/>
      <c r="AW32" s="136">
        <v>0</v>
      </c>
      <c r="AX32" s="137"/>
      <c r="AY32" s="138">
        <v>0</v>
      </c>
      <c r="AZ32" s="138"/>
      <c r="BA32" s="135"/>
      <c r="BB32" s="139"/>
      <c r="BC32" s="138"/>
      <c r="BD32" s="136"/>
      <c r="BE32" s="136"/>
      <c r="BF32" s="129"/>
      <c r="BG32" s="129"/>
      <c r="BH32" s="138"/>
      <c r="BI32" s="138"/>
      <c r="BJ32" s="136"/>
      <c r="BK32" s="138"/>
      <c r="BL32" s="138"/>
      <c r="BM32" s="136"/>
      <c r="BN32" s="138"/>
      <c r="BO32" s="129"/>
      <c r="BP32" s="129"/>
      <c r="BQ32" s="138">
        <v>5</v>
      </c>
      <c r="BR32" s="138">
        <v>1</v>
      </c>
      <c r="BS32" s="141"/>
      <c r="BT32" s="141">
        <f t="shared" si="57"/>
        <v>5</v>
      </c>
      <c r="BU32" s="141">
        <f t="shared" si="57"/>
        <v>1</v>
      </c>
      <c r="BV32" s="141">
        <f t="shared" si="57"/>
        <v>0</v>
      </c>
      <c r="BW32" s="141">
        <f t="shared" si="58"/>
        <v>6</v>
      </c>
      <c r="BX32" s="141">
        <f t="shared" si="59"/>
        <v>706</v>
      </c>
      <c r="BY32" s="142">
        <f t="shared" si="60"/>
        <v>7501260</v>
      </c>
      <c r="BZ32" s="143">
        <f t="shared" si="132"/>
        <v>636315</v>
      </c>
      <c r="CA32" s="143">
        <f t="shared" si="132"/>
        <v>6864945</v>
      </c>
      <c r="CB32" s="143">
        <f t="shared" si="132"/>
        <v>5328290</v>
      </c>
      <c r="CC32" s="143">
        <f t="shared" si="132"/>
        <v>1536655</v>
      </c>
      <c r="CD32" s="142">
        <f t="shared" si="61"/>
        <v>0</v>
      </c>
      <c r="CE32" s="143">
        <f t="shared" si="5"/>
        <v>0</v>
      </c>
      <c r="CF32" s="143">
        <f t="shared" si="5"/>
        <v>0</v>
      </c>
      <c r="CG32" s="143">
        <f t="shared" si="5"/>
        <v>0</v>
      </c>
      <c r="CH32" s="143">
        <f t="shared" si="5"/>
        <v>0</v>
      </c>
      <c r="CI32" s="142">
        <f t="shared" si="62"/>
        <v>0</v>
      </c>
      <c r="CJ32" s="143">
        <f t="shared" si="6"/>
        <v>0</v>
      </c>
      <c r="CK32" s="143">
        <f t="shared" si="6"/>
        <v>0</v>
      </c>
      <c r="CL32" s="143">
        <f t="shared" si="6"/>
        <v>0</v>
      </c>
      <c r="CM32" s="143">
        <f t="shared" si="6"/>
        <v>0</v>
      </c>
      <c r="CN32" s="143"/>
      <c r="CO32" s="143"/>
      <c r="CP32" s="143"/>
      <c r="CQ32" s="143"/>
      <c r="CR32" s="143"/>
      <c r="CS32" s="142">
        <f t="shared" si="63"/>
        <v>790208</v>
      </c>
      <c r="CT32" s="143">
        <f t="shared" si="7"/>
        <v>1804</v>
      </c>
      <c r="CU32" s="143">
        <f t="shared" si="7"/>
        <v>788404</v>
      </c>
      <c r="CV32" s="143">
        <f t="shared" si="7"/>
        <v>788404</v>
      </c>
      <c r="CW32" s="143">
        <f t="shared" si="7"/>
        <v>0</v>
      </c>
      <c r="CX32" s="144">
        <f t="shared" si="64"/>
        <v>8291468</v>
      </c>
      <c r="CY32" s="142">
        <f t="shared" si="65"/>
        <v>12193768</v>
      </c>
      <c r="CZ32" s="143">
        <f t="shared" si="65"/>
        <v>1009296</v>
      </c>
      <c r="DA32" s="143">
        <f t="shared" si="65"/>
        <v>11184472</v>
      </c>
      <c r="DB32" s="143">
        <f t="shared" si="65"/>
        <v>8486136</v>
      </c>
      <c r="DC32" s="143">
        <f t="shared" si="65"/>
        <v>2698336</v>
      </c>
      <c r="DD32" s="142">
        <f t="shared" si="66"/>
        <v>0</v>
      </c>
      <c r="DE32" s="143">
        <f t="shared" si="8"/>
        <v>0</v>
      </c>
      <c r="DF32" s="143">
        <f t="shared" si="8"/>
        <v>0</v>
      </c>
      <c r="DG32" s="143">
        <f t="shared" si="8"/>
        <v>0</v>
      </c>
      <c r="DH32" s="143">
        <f t="shared" si="8"/>
        <v>0</v>
      </c>
      <c r="DI32" s="142">
        <f t="shared" si="67"/>
        <v>0</v>
      </c>
      <c r="DJ32" s="143">
        <f t="shared" si="67"/>
        <v>0</v>
      </c>
      <c r="DK32" s="143">
        <f t="shared" si="67"/>
        <v>0</v>
      </c>
      <c r="DL32" s="143">
        <f t="shared" si="67"/>
        <v>0</v>
      </c>
      <c r="DM32" s="143">
        <f t="shared" si="67"/>
        <v>0</v>
      </c>
      <c r="DN32" s="142">
        <f t="shared" si="68"/>
        <v>0</v>
      </c>
      <c r="DO32" s="143">
        <f t="shared" si="9"/>
        <v>0</v>
      </c>
      <c r="DP32" s="143">
        <f t="shared" si="9"/>
        <v>0</v>
      </c>
      <c r="DQ32" s="143">
        <f t="shared" si="9"/>
        <v>0</v>
      </c>
      <c r="DR32" s="143">
        <f t="shared" si="9"/>
        <v>0</v>
      </c>
      <c r="DS32" s="142">
        <f t="shared" si="69"/>
        <v>684528</v>
      </c>
      <c r="DT32" s="143">
        <f t="shared" si="10"/>
        <v>2256</v>
      </c>
      <c r="DU32" s="143">
        <f t="shared" si="10"/>
        <v>682272</v>
      </c>
      <c r="DV32" s="143">
        <f t="shared" si="10"/>
        <v>682272</v>
      </c>
      <c r="DW32" s="143">
        <f t="shared" si="10"/>
        <v>0</v>
      </c>
      <c r="DX32" s="144">
        <f t="shared" si="70"/>
        <v>12878296</v>
      </c>
      <c r="DY32" s="142">
        <f t="shared" si="71"/>
        <v>1904502</v>
      </c>
      <c r="DZ32" s="143">
        <f t="shared" si="71"/>
        <v>151315</v>
      </c>
      <c r="EA32" s="143">
        <f t="shared" si="71"/>
        <v>1753187</v>
      </c>
      <c r="EB32" s="143">
        <f t="shared" si="71"/>
        <v>1266170</v>
      </c>
      <c r="EC32" s="143">
        <f t="shared" si="71"/>
        <v>487017</v>
      </c>
      <c r="ED32" s="142">
        <f t="shared" si="72"/>
        <v>0</v>
      </c>
      <c r="EE32" s="143">
        <f t="shared" si="11"/>
        <v>0</v>
      </c>
      <c r="EF32" s="143">
        <f t="shared" si="11"/>
        <v>0</v>
      </c>
      <c r="EG32" s="143">
        <f t="shared" si="11"/>
        <v>0</v>
      </c>
      <c r="EH32" s="143">
        <f t="shared" si="11"/>
        <v>0</v>
      </c>
      <c r="EI32" s="143"/>
      <c r="EJ32" s="143"/>
      <c r="EK32" s="143"/>
      <c r="EL32" s="143"/>
      <c r="EM32" s="143"/>
      <c r="EN32" s="142">
        <f t="shared" si="73"/>
        <v>0</v>
      </c>
      <c r="EO32" s="143">
        <f t="shared" si="12"/>
        <v>0</v>
      </c>
      <c r="EP32" s="143">
        <f t="shared" si="12"/>
        <v>0</v>
      </c>
      <c r="EQ32" s="143">
        <f t="shared" si="12"/>
        <v>0</v>
      </c>
      <c r="ER32" s="143">
        <f t="shared" si="12"/>
        <v>0</v>
      </c>
      <c r="ES32" s="142">
        <f t="shared" si="74"/>
        <v>273811</v>
      </c>
      <c r="ET32" s="143">
        <f t="shared" si="13"/>
        <v>903</v>
      </c>
      <c r="EU32" s="143">
        <f t="shared" si="13"/>
        <v>272908</v>
      </c>
      <c r="EV32" s="143">
        <f t="shared" si="13"/>
        <v>272908</v>
      </c>
      <c r="EW32" s="143">
        <f t="shared" si="13"/>
        <v>0</v>
      </c>
      <c r="EX32" s="144">
        <f t="shared" si="75"/>
        <v>2178313</v>
      </c>
      <c r="EY32" s="144">
        <f t="shared" si="76"/>
        <v>23348077</v>
      </c>
      <c r="EZ32" s="145">
        <f t="shared" si="77"/>
        <v>1801889</v>
      </c>
      <c r="FA32" s="145">
        <f t="shared" si="14"/>
        <v>21546188</v>
      </c>
      <c r="FB32" s="145">
        <f t="shared" si="14"/>
        <v>16824180</v>
      </c>
      <c r="FC32" s="145">
        <f t="shared" si="14"/>
        <v>4722008</v>
      </c>
      <c r="FD32" s="146">
        <f t="shared" si="78"/>
        <v>21599530</v>
      </c>
      <c r="FE32" s="146">
        <f t="shared" si="79"/>
        <v>0</v>
      </c>
      <c r="FF32" s="146">
        <f t="shared" si="80"/>
        <v>0</v>
      </c>
      <c r="FG32" s="146">
        <f t="shared" si="81"/>
        <v>0</v>
      </c>
      <c r="FH32" s="146">
        <f t="shared" si="82"/>
        <v>1748547</v>
      </c>
      <c r="FI32" s="142">
        <f t="shared" si="83"/>
        <v>0</v>
      </c>
      <c r="FJ32" s="143">
        <f t="shared" si="83"/>
        <v>0</v>
      </c>
      <c r="FK32" s="143">
        <f t="shared" si="83"/>
        <v>0</v>
      </c>
      <c r="FL32" s="143">
        <f t="shared" si="83"/>
        <v>0</v>
      </c>
      <c r="FM32" s="143">
        <f t="shared" si="83"/>
        <v>0</v>
      </c>
      <c r="FN32" s="142">
        <f t="shared" si="84"/>
        <v>170128</v>
      </c>
      <c r="FO32" s="142">
        <f t="shared" si="84"/>
        <v>3360</v>
      </c>
      <c r="FP32" s="142">
        <f t="shared" si="84"/>
        <v>166768</v>
      </c>
      <c r="FQ32" s="142">
        <f t="shared" si="84"/>
        <v>166768</v>
      </c>
      <c r="FR32" s="142">
        <f t="shared" si="84"/>
        <v>0</v>
      </c>
      <c r="FS32" s="147">
        <f t="shared" si="85"/>
        <v>0</v>
      </c>
      <c r="FT32" s="147">
        <f t="shared" si="85"/>
        <v>0</v>
      </c>
      <c r="FU32" s="147">
        <f t="shared" si="85"/>
        <v>0</v>
      </c>
      <c r="FV32" s="147">
        <f t="shared" si="85"/>
        <v>0</v>
      </c>
      <c r="FW32" s="147">
        <f t="shared" si="85"/>
        <v>0</v>
      </c>
      <c r="FX32" s="147">
        <f t="shared" si="86"/>
        <v>264306</v>
      </c>
      <c r="FY32" s="147">
        <f t="shared" si="86"/>
        <v>5220</v>
      </c>
      <c r="FZ32" s="147">
        <f t="shared" si="86"/>
        <v>259086</v>
      </c>
      <c r="GA32" s="147">
        <f t="shared" si="86"/>
        <v>259086</v>
      </c>
      <c r="GB32" s="147">
        <f t="shared" si="86"/>
        <v>0</v>
      </c>
      <c r="GC32" s="142">
        <f t="shared" si="87"/>
        <v>141267</v>
      </c>
      <c r="GD32" s="142">
        <f t="shared" si="87"/>
        <v>2790</v>
      </c>
      <c r="GE32" s="142">
        <f t="shared" si="87"/>
        <v>138477</v>
      </c>
      <c r="GF32" s="142">
        <f t="shared" si="87"/>
        <v>138477</v>
      </c>
      <c r="GG32" s="142">
        <f t="shared" si="87"/>
        <v>0</v>
      </c>
      <c r="GH32" s="142">
        <f t="shared" si="88"/>
        <v>65100</v>
      </c>
      <c r="GI32" s="142">
        <f t="shared" si="88"/>
        <v>1300</v>
      </c>
      <c r="GJ32" s="142">
        <f t="shared" si="88"/>
        <v>63800</v>
      </c>
      <c r="GK32" s="142">
        <f t="shared" si="88"/>
        <v>63800</v>
      </c>
      <c r="GL32" s="142">
        <f t="shared" si="88"/>
        <v>0</v>
      </c>
      <c r="GM32" s="142">
        <f t="shared" si="89"/>
        <v>640801</v>
      </c>
      <c r="GN32" s="142">
        <f t="shared" si="89"/>
        <v>12670</v>
      </c>
      <c r="GO32" s="142">
        <f t="shared" si="89"/>
        <v>628131</v>
      </c>
      <c r="GP32" s="142">
        <f t="shared" si="89"/>
        <v>628131</v>
      </c>
      <c r="GQ32" s="142">
        <f t="shared" si="89"/>
        <v>0</v>
      </c>
      <c r="GR32" s="207">
        <f t="shared" si="90"/>
        <v>640.79999999999995</v>
      </c>
      <c r="GS32" s="147">
        <f t="shared" si="91"/>
        <v>0</v>
      </c>
      <c r="GT32" s="147">
        <f t="shared" si="91"/>
        <v>0</v>
      </c>
      <c r="GU32" s="147">
        <f t="shared" si="91"/>
        <v>0</v>
      </c>
      <c r="GV32" s="147">
        <f t="shared" si="91"/>
        <v>0</v>
      </c>
      <c r="GW32" s="147">
        <f t="shared" si="91"/>
        <v>0</v>
      </c>
      <c r="GX32" s="147">
        <f t="shared" si="92"/>
        <v>0</v>
      </c>
      <c r="GY32" s="147">
        <f t="shared" si="92"/>
        <v>0</v>
      </c>
      <c r="GZ32" s="147">
        <f t="shared" si="92"/>
        <v>0</v>
      </c>
      <c r="HA32" s="147">
        <f t="shared" si="92"/>
        <v>0</v>
      </c>
      <c r="HB32" s="147">
        <f t="shared" si="92"/>
        <v>0</v>
      </c>
      <c r="HC32" s="147">
        <f t="shared" si="93"/>
        <v>0</v>
      </c>
      <c r="HD32" s="147">
        <f t="shared" si="93"/>
        <v>0</v>
      </c>
      <c r="HE32" s="147">
        <f t="shared" si="93"/>
        <v>0</v>
      </c>
      <c r="HF32" s="147">
        <f t="shared" si="93"/>
        <v>0</v>
      </c>
      <c r="HG32" s="147">
        <f t="shared" si="93"/>
        <v>0</v>
      </c>
      <c r="HH32" s="147">
        <f t="shared" si="94"/>
        <v>0</v>
      </c>
      <c r="HI32" s="147">
        <f t="shared" si="94"/>
        <v>0</v>
      </c>
      <c r="HJ32" s="147">
        <f t="shared" si="94"/>
        <v>0</v>
      </c>
      <c r="HK32" s="147">
        <f t="shared" si="94"/>
        <v>0</v>
      </c>
      <c r="HL32" s="147">
        <f t="shared" si="94"/>
        <v>0</v>
      </c>
      <c r="HM32" s="142">
        <f t="shared" si="95"/>
        <v>0</v>
      </c>
      <c r="HN32" s="142">
        <f t="shared" si="95"/>
        <v>0</v>
      </c>
      <c r="HO32" s="142">
        <f t="shared" si="95"/>
        <v>0</v>
      </c>
      <c r="HP32" s="142">
        <f t="shared" si="95"/>
        <v>0</v>
      </c>
      <c r="HQ32" s="142">
        <f t="shared" si="95"/>
        <v>0</v>
      </c>
      <c r="HR32" s="142">
        <f t="shared" si="96"/>
        <v>0</v>
      </c>
      <c r="HS32" s="142">
        <f t="shared" si="96"/>
        <v>0</v>
      </c>
      <c r="HT32" s="142">
        <f t="shared" si="96"/>
        <v>0</v>
      </c>
      <c r="HU32" s="142">
        <f t="shared" si="96"/>
        <v>0</v>
      </c>
      <c r="HV32" s="142">
        <f t="shared" si="96"/>
        <v>0</v>
      </c>
      <c r="HW32" s="147">
        <f t="shared" si="97"/>
        <v>0</v>
      </c>
      <c r="HX32" s="147">
        <f t="shared" si="97"/>
        <v>0</v>
      </c>
      <c r="HY32" s="147">
        <f t="shared" si="97"/>
        <v>0</v>
      </c>
      <c r="HZ32" s="147">
        <f t="shared" si="97"/>
        <v>0</v>
      </c>
      <c r="IA32" s="147">
        <f t="shared" si="97"/>
        <v>0</v>
      </c>
      <c r="IB32" s="147">
        <f t="shared" si="98"/>
        <v>0</v>
      </c>
      <c r="IC32" s="147">
        <f t="shared" si="98"/>
        <v>0</v>
      </c>
      <c r="ID32" s="147">
        <f t="shared" si="98"/>
        <v>0</v>
      </c>
      <c r="IE32" s="147">
        <f t="shared" si="98"/>
        <v>0</v>
      </c>
      <c r="IF32" s="147">
        <f t="shared" si="98"/>
        <v>0</v>
      </c>
      <c r="IG32" s="142">
        <f t="shared" si="99"/>
        <v>0</v>
      </c>
      <c r="IH32" s="142">
        <f t="shared" si="99"/>
        <v>0</v>
      </c>
      <c r="II32" s="142">
        <f t="shared" si="99"/>
        <v>0</v>
      </c>
      <c r="IJ32" s="142">
        <f t="shared" si="99"/>
        <v>0</v>
      </c>
      <c r="IK32" s="142">
        <f t="shared" si="99"/>
        <v>0</v>
      </c>
      <c r="IL32" s="142">
        <f t="shared" si="100"/>
        <v>0</v>
      </c>
      <c r="IM32" s="142">
        <f t="shared" si="100"/>
        <v>0</v>
      </c>
      <c r="IN32" s="142">
        <f t="shared" si="100"/>
        <v>0</v>
      </c>
      <c r="IO32" s="142">
        <f t="shared" si="100"/>
        <v>0</v>
      </c>
      <c r="IP32" s="142">
        <f t="shared" si="100"/>
        <v>0</v>
      </c>
      <c r="IQ32" s="147">
        <f t="shared" si="101"/>
        <v>0</v>
      </c>
      <c r="IR32" s="147">
        <f t="shared" si="101"/>
        <v>0</v>
      </c>
      <c r="IS32" s="147">
        <f t="shared" si="101"/>
        <v>0</v>
      </c>
      <c r="IT32" s="147">
        <f t="shared" si="101"/>
        <v>0</v>
      </c>
      <c r="IU32" s="147">
        <f t="shared" si="101"/>
        <v>0</v>
      </c>
      <c r="IV32" s="147">
        <f t="shared" si="102"/>
        <v>0</v>
      </c>
      <c r="IW32" s="147">
        <f t="shared" si="102"/>
        <v>0</v>
      </c>
      <c r="IX32" s="147">
        <f t="shared" si="102"/>
        <v>0</v>
      </c>
      <c r="IY32" s="147">
        <f t="shared" si="102"/>
        <v>0</v>
      </c>
      <c r="IZ32" s="147">
        <f t="shared" si="102"/>
        <v>0</v>
      </c>
      <c r="JA32" s="142">
        <f t="shared" si="103"/>
        <v>0</v>
      </c>
      <c r="JB32" s="142">
        <f t="shared" si="103"/>
        <v>0</v>
      </c>
      <c r="JC32" s="142">
        <f t="shared" si="103"/>
        <v>0</v>
      </c>
      <c r="JD32" s="142">
        <f t="shared" si="103"/>
        <v>0</v>
      </c>
      <c r="JE32" s="142">
        <f t="shared" si="103"/>
        <v>0</v>
      </c>
      <c r="JF32" s="142">
        <f t="shared" si="104"/>
        <v>0</v>
      </c>
      <c r="JG32" s="142">
        <f t="shared" si="104"/>
        <v>0</v>
      </c>
      <c r="JH32" s="142">
        <f t="shared" si="104"/>
        <v>0</v>
      </c>
      <c r="JI32" s="142">
        <f t="shared" si="104"/>
        <v>0</v>
      </c>
      <c r="JJ32" s="142">
        <f t="shared" si="104"/>
        <v>0</v>
      </c>
      <c r="JK32" s="147">
        <f t="shared" si="105"/>
        <v>0</v>
      </c>
      <c r="JL32" s="147">
        <f t="shared" si="105"/>
        <v>0</v>
      </c>
      <c r="JM32" s="147">
        <f t="shared" si="105"/>
        <v>0</v>
      </c>
      <c r="JN32" s="147">
        <f t="shared" si="105"/>
        <v>0</v>
      </c>
      <c r="JO32" s="147">
        <f t="shared" si="105"/>
        <v>0</v>
      </c>
      <c r="JP32" s="147">
        <f t="shared" si="106"/>
        <v>0</v>
      </c>
      <c r="JQ32" s="147">
        <f t="shared" si="106"/>
        <v>0</v>
      </c>
      <c r="JR32" s="147">
        <f t="shared" si="106"/>
        <v>0</v>
      </c>
      <c r="JS32" s="147">
        <f t="shared" si="106"/>
        <v>0</v>
      </c>
      <c r="JT32" s="147">
        <f t="shared" si="106"/>
        <v>0</v>
      </c>
      <c r="JU32" s="142">
        <f t="shared" si="107"/>
        <v>0</v>
      </c>
      <c r="JV32" s="142">
        <f t="shared" si="107"/>
        <v>0</v>
      </c>
      <c r="JW32" s="142">
        <f t="shared" si="107"/>
        <v>0</v>
      </c>
      <c r="JX32" s="142">
        <f t="shared" si="107"/>
        <v>0</v>
      </c>
      <c r="JY32" s="142">
        <f t="shared" si="107"/>
        <v>0</v>
      </c>
      <c r="JZ32" s="142">
        <f t="shared" si="108"/>
        <v>0</v>
      </c>
      <c r="KA32" s="142">
        <f t="shared" si="108"/>
        <v>0</v>
      </c>
      <c r="KB32" s="142">
        <f t="shared" si="108"/>
        <v>0</v>
      </c>
      <c r="KC32" s="142">
        <f t="shared" si="108"/>
        <v>0</v>
      </c>
      <c r="KD32" s="142">
        <f t="shared" si="108"/>
        <v>0</v>
      </c>
      <c r="KE32" s="147">
        <f t="shared" si="109"/>
        <v>0</v>
      </c>
      <c r="KF32" s="147">
        <f t="shared" si="109"/>
        <v>0</v>
      </c>
      <c r="KG32" s="147">
        <f t="shared" si="109"/>
        <v>0</v>
      </c>
      <c r="KH32" s="147">
        <f t="shared" si="109"/>
        <v>0</v>
      </c>
      <c r="KI32" s="147">
        <f t="shared" si="109"/>
        <v>0</v>
      </c>
      <c r="KJ32" s="147">
        <f t="shared" si="110"/>
        <v>0</v>
      </c>
      <c r="KK32" s="147">
        <f t="shared" si="110"/>
        <v>0</v>
      </c>
      <c r="KL32" s="147">
        <f t="shared" si="110"/>
        <v>0</v>
      </c>
      <c r="KM32" s="147">
        <f t="shared" si="110"/>
        <v>0</v>
      </c>
      <c r="KN32" s="147">
        <f t="shared" si="110"/>
        <v>0</v>
      </c>
      <c r="KO32" s="142">
        <f t="shared" si="111"/>
        <v>0</v>
      </c>
      <c r="KP32" s="142">
        <f t="shared" si="111"/>
        <v>0</v>
      </c>
      <c r="KQ32" s="142">
        <f t="shared" si="111"/>
        <v>0</v>
      </c>
      <c r="KR32" s="142">
        <f t="shared" si="111"/>
        <v>0</v>
      </c>
      <c r="KS32" s="142">
        <f t="shared" si="111"/>
        <v>0</v>
      </c>
      <c r="KT32" s="142">
        <f t="shared" si="112"/>
        <v>853530</v>
      </c>
      <c r="KU32" s="142">
        <f t="shared" si="112"/>
        <v>64710</v>
      </c>
      <c r="KV32" s="142">
        <f t="shared" si="112"/>
        <v>788820</v>
      </c>
      <c r="KW32" s="142">
        <f t="shared" si="112"/>
        <v>612270</v>
      </c>
      <c r="KX32" s="142">
        <f t="shared" si="112"/>
        <v>176550</v>
      </c>
      <c r="KY32" s="147">
        <f t="shared" si="113"/>
        <v>238032</v>
      </c>
      <c r="KZ32" s="147">
        <f t="shared" si="113"/>
        <v>17604</v>
      </c>
      <c r="LA32" s="147">
        <f t="shared" si="113"/>
        <v>220428</v>
      </c>
      <c r="LB32" s="147">
        <f t="shared" si="113"/>
        <v>167250</v>
      </c>
      <c r="LC32" s="147">
        <f t="shared" si="113"/>
        <v>53178</v>
      </c>
      <c r="LD32" s="147">
        <f t="shared" si="114"/>
        <v>0</v>
      </c>
      <c r="LE32" s="147">
        <f t="shared" si="114"/>
        <v>0</v>
      </c>
      <c r="LF32" s="147">
        <f t="shared" si="114"/>
        <v>0</v>
      </c>
      <c r="LG32" s="147">
        <f t="shared" si="114"/>
        <v>0</v>
      </c>
      <c r="LH32" s="147">
        <f t="shared" si="114"/>
        <v>0</v>
      </c>
      <c r="LI32" s="147">
        <f t="shared" si="115"/>
        <v>82314</v>
      </c>
      <c r="LJ32" s="147">
        <f t="shared" si="115"/>
        <v>1009248</v>
      </c>
      <c r="LK32" s="147">
        <f t="shared" si="115"/>
        <v>779520</v>
      </c>
      <c r="LL32" s="147">
        <f t="shared" si="115"/>
        <v>229728</v>
      </c>
      <c r="LM32" s="147">
        <f t="shared" si="116"/>
        <v>640801</v>
      </c>
      <c r="LN32" s="147">
        <f t="shared" si="117"/>
        <v>1091562</v>
      </c>
      <c r="LO32" s="144">
        <f t="shared" si="118"/>
        <v>1732363</v>
      </c>
      <c r="LP32" s="144">
        <f t="shared" si="118"/>
        <v>94984</v>
      </c>
      <c r="LQ32" s="144">
        <f t="shared" si="118"/>
        <v>1637379</v>
      </c>
      <c r="LR32" s="144">
        <f t="shared" si="118"/>
        <v>1407651</v>
      </c>
      <c r="LS32" s="144">
        <f t="shared" si="118"/>
        <v>229728</v>
      </c>
      <c r="LT32" s="144">
        <f t="shared" si="119"/>
        <v>24439639</v>
      </c>
      <c r="LU32" s="144">
        <f t="shared" si="120"/>
        <v>1884203</v>
      </c>
      <c r="LV32" s="144">
        <f t="shared" si="120"/>
        <v>22555436</v>
      </c>
      <c r="LW32" s="144">
        <f t="shared" si="120"/>
        <v>17603700</v>
      </c>
      <c r="LX32" s="144">
        <f t="shared" si="120"/>
        <v>4951736</v>
      </c>
      <c r="LY32" s="132">
        <f t="shared" si="121"/>
        <v>24439.599999999999</v>
      </c>
      <c r="LZ32" s="144">
        <f t="shared" si="46"/>
        <v>25080440</v>
      </c>
      <c r="MA32" s="145">
        <f t="shared" si="46"/>
        <v>1896873</v>
      </c>
      <c r="MB32" s="145">
        <f t="shared" si="46"/>
        <v>23183567</v>
      </c>
      <c r="MC32" s="145">
        <f t="shared" si="46"/>
        <v>18231831</v>
      </c>
      <c r="MD32" s="145">
        <f t="shared" si="46"/>
        <v>4951736</v>
      </c>
      <c r="ME32" s="132">
        <f t="shared" si="122"/>
        <v>25080.400000000001</v>
      </c>
      <c r="MF32" s="208">
        <v>62.56</v>
      </c>
      <c r="MG32" s="209">
        <v>2659579.2999999998</v>
      </c>
      <c r="MH32" s="209">
        <f t="shared" si="123"/>
        <v>2659.6</v>
      </c>
      <c r="MI32" s="209">
        <v>1421.2</v>
      </c>
      <c r="MJ32" s="209">
        <f t="shared" si="124"/>
        <v>1238.4000000000001</v>
      </c>
      <c r="MK32" s="210">
        <f t="shared" si="125"/>
        <v>1238.4000000000001</v>
      </c>
      <c r="ML32" s="210">
        <f t="shared" si="126"/>
        <v>24440877.399999999</v>
      </c>
      <c r="MM32" s="210">
        <f t="shared" si="127"/>
        <v>24440.9</v>
      </c>
      <c r="MN32" s="211">
        <f t="shared" si="128"/>
        <v>18233069</v>
      </c>
      <c r="MO32" s="209">
        <v>0</v>
      </c>
      <c r="MP32">
        <v>40.799999999999997</v>
      </c>
      <c r="MQ32" s="210">
        <f t="shared" si="129"/>
        <v>28602.7</v>
      </c>
      <c r="MR32" s="209">
        <v>32853.5</v>
      </c>
      <c r="MS32" s="212">
        <f t="shared" si="130"/>
        <v>-4250.8</v>
      </c>
      <c r="MU32" s="213">
        <f t="shared" si="131"/>
        <v>103.2</v>
      </c>
    </row>
    <row r="33" spans="1:359">
      <c r="A33" s="128" t="s">
        <v>197</v>
      </c>
      <c r="B33" s="129"/>
      <c r="C33" s="129"/>
      <c r="D33" s="129"/>
      <c r="E33" s="129"/>
      <c r="F33" s="130">
        <f t="shared" si="47"/>
        <v>0</v>
      </c>
      <c r="G33" s="131"/>
      <c r="H33" s="131"/>
      <c r="I33" s="131"/>
      <c r="J33" s="131"/>
      <c r="K33" s="130">
        <f t="shared" si="48"/>
        <v>0</v>
      </c>
      <c r="L33" s="132">
        <f t="shared" si="49"/>
        <v>0</v>
      </c>
      <c r="M33" s="205"/>
      <c r="N33" s="205"/>
      <c r="O33" s="132"/>
      <c r="P33" s="177"/>
      <c r="Q33" s="177"/>
      <c r="R33" s="132">
        <f t="shared" si="50"/>
        <v>0</v>
      </c>
      <c r="S33" s="178">
        <f t="shared" si="51"/>
        <v>0</v>
      </c>
      <c r="T33" s="178">
        <f t="shared" si="52"/>
        <v>0</v>
      </c>
      <c r="U33" s="178">
        <f t="shared" si="53"/>
        <v>0</v>
      </c>
      <c r="V33" s="150">
        <v>181</v>
      </c>
      <c r="W33" s="129"/>
      <c r="X33" s="148">
        <v>15</v>
      </c>
      <c r="Y33" s="129"/>
      <c r="Z33" s="133">
        <v>1</v>
      </c>
      <c r="AA33" s="130">
        <f t="shared" si="1"/>
        <v>197</v>
      </c>
      <c r="AB33" s="150">
        <v>169</v>
      </c>
      <c r="AC33" s="129"/>
      <c r="AD33" s="148">
        <v>41</v>
      </c>
      <c r="AE33" s="129"/>
      <c r="AF33" s="133">
        <v>6</v>
      </c>
      <c r="AG33" s="130">
        <f t="shared" si="2"/>
        <v>216</v>
      </c>
      <c r="AH33" s="150">
        <v>35</v>
      </c>
      <c r="AI33" s="129"/>
      <c r="AJ33" s="129"/>
      <c r="AK33" s="129"/>
      <c r="AL33" s="133">
        <v>0</v>
      </c>
      <c r="AM33" s="130">
        <f t="shared" si="54"/>
        <v>35</v>
      </c>
      <c r="AN33" s="127">
        <f t="shared" si="55"/>
        <v>448</v>
      </c>
      <c r="AO33" s="216">
        <v>0</v>
      </c>
      <c r="AP33" s="217">
        <v>0</v>
      </c>
      <c r="AQ33" s="218">
        <v>0</v>
      </c>
      <c r="AR33" s="218">
        <v>0</v>
      </c>
      <c r="AS33" s="218">
        <v>26</v>
      </c>
      <c r="AT33" s="218">
        <v>15</v>
      </c>
      <c r="AU33" s="206">
        <f t="shared" si="56"/>
        <v>41</v>
      </c>
      <c r="AV33" s="135"/>
      <c r="AW33" s="136">
        <v>0</v>
      </c>
      <c r="AX33" s="137"/>
      <c r="AY33" s="138">
        <v>0</v>
      </c>
      <c r="AZ33" s="138">
        <v>1</v>
      </c>
      <c r="BA33" s="135"/>
      <c r="BB33" s="139"/>
      <c r="BC33" s="138"/>
      <c r="BD33" s="136"/>
      <c r="BE33" s="136"/>
      <c r="BF33" s="129"/>
      <c r="BG33" s="129"/>
      <c r="BH33" s="138">
        <v>1</v>
      </c>
      <c r="BI33" s="138"/>
      <c r="BJ33" s="136"/>
      <c r="BK33" s="138"/>
      <c r="BL33" s="138"/>
      <c r="BM33" s="136"/>
      <c r="BN33" s="138"/>
      <c r="BO33" s="129"/>
      <c r="BP33" s="129"/>
      <c r="BQ33" s="138"/>
      <c r="BR33" s="138"/>
      <c r="BS33" s="141"/>
      <c r="BT33" s="141">
        <f t="shared" si="57"/>
        <v>1</v>
      </c>
      <c r="BU33" s="141">
        <f t="shared" si="57"/>
        <v>1</v>
      </c>
      <c r="BV33" s="141">
        <f t="shared" si="57"/>
        <v>0</v>
      </c>
      <c r="BW33" s="141">
        <f t="shared" si="58"/>
        <v>2</v>
      </c>
      <c r="BX33" s="141">
        <f t="shared" si="59"/>
        <v>450</v>
      </c>
      <c r="BY33" s="142">
        <f t="shared" si="60"/>
        <v>4602468</v>
      </c>
      <c r="BZ33" s="143">
        <f t="shared" si="132"/>
        <v>390417</v>
      </c>
      <c r="CA33" s="143">
        <f t="shared" si="132"/>
        <v>4212051</v>
      </c>
      <c r="CB33" s="143">
        <f t="shared" si="132"/>
        <v>3269222</v>
      </c>
      <c r="CC33" s="143">
        <f t="shared" si="132"/>
        <v>942829</v>
      </c>
      <c r="CD33" s="142">
        <f t="shared" si="61"/>
        <v>0</v>
      </c>
      <c r="CE33" s="143">
        <f t="shared" si="5"/>
        <v>0</v>
      </c>
      <c r="CF33" s="143">
        <f t="shared" si="5"/>
        <v>0</v>
      </c>
      <c r="CG33" s="143">
        <f t="shared" si="5"/>
        <v>0</v>
      </c>
      <c r="CH33" s="143">
        <f t="shared" si="5"/>
        <v>0</v>
      </c>
      <c r="CI33" s="142">
        <f t="shared" si="62"/>
        <v>1069980</v>
      </c>
      <c r="CJ33" s="143">
        <f t="shared" si="6"/>
        <v>32355</v>
      </c>
      <c r="CK33" s="143">
        <f t="shared" si="6"/>
        <v>1037625</v>
      </c>
      <c r="CL33" s="143">
        <f t="shared" si="6"/>
        <v>808935</v>
      </c>
      <c r="CM33" s="143">
        <f t="shared" si="6"/>
        <v>228690</v>
      </c>
      <c r="CN33" s="143"/>
      <c r="CO33" s="143"/>
      <c r="CP33" s="143"/>
      <c r="CQ33" s="143"/>
      <c r="CR33" s="143"/>
      <c r="CS33" s="142">
        <f t="shared" si="63"/>
        <v>197552</v>
      </c>
      <c r="CT33" s="143">
        <f t="shared" si="7"/>
        <v>451</v>
      </c>
      <c r="CU33" s="143">
        <f t="shared" si="7"/>
        <v>197101</v>
      </c>
      <c r="CV33" s="143">
        <f t="shared" si="7"/>
        <v>197101</v>
      </c>
      <c r="CW33" s="143">
        <f t="shared" si="7"/>
        <v>0</v>
      </c>
      <c r="CX33" s="144">
        <f t="shared" si="64"/>
        <v>5870000</v>
      </c>
      <c r="CY33" s="142">
        <f t="shared" si="65"/>
        <v>5990543</v>
      </c>
      <c r="CZ33" s="143">
        <f t="shared" si="65"/>
        <v>495846</v>
      </c>
      <c r="DA33" s="143">
        <f t="shared" si="65"/>
        <v>5494697</v>
      </c>
      <c r="DB33" s="143">
        <f t="shared" si="65"/>
        <v>4169061</v>
      </c>
      <c r="DC33" s="143">
        <f t="shared" si="65"/>
        <v>1325636</v>
      </c>
      <c r="DD33" s="142">
        <f t="shared" si="66"/>
        <v>0</v>
      </c>
      <c r="DE33" s="143">
        <f t="shared" si="8"/>
        <v>0</v>
      </c>
      <c r="DF33" s="143">
        <f t="shared" si="8"/>
        <v>0</v>
      </c>
      <c r="DG33" s="143">
        <f t="shared" si="8"/>
        <v>0</v>
      </c>
      <c r="DH33" s="143">
        <f t="shared" si="8"/>
        <v>0</v>
      </c>
      <c r="DI33" s="142">
        <f t="shared" si="67"/>
        <v>4059000</v>
      </c>
      <c r="DJ33" s="143">
        <f t="shared" si="67"/>
        <v>120294</v>
      </c>
      <c r="DK33" s="143">
        <f t="shared" si="67"/>
        <v>3938706</v>
      </c>
      <c r="DL33" s="143">
        <f t="shared" si="67"/>
        <v>2999232</v>
      </c>
      <c r="DM33" s="143">
        <f t="shared" si="67"/>
        <v>939474</v>
      </c>
      <c r="DN33" s="142">
        <f t="shared" si="68"/>
        <v>0</v>
      </c>
      <c r="DO33" s="143">
        <f t="shared" si="9"/>
        <v>0</v>
      </c>
      <c r="DP33" s="143">
        <f t="shared" si="9"/>
        <v>0</v>
      </c>
      <c r="DQ33" s="143">
        <f t="shared" si="9"/>
        <v>0</v>
      </c>
      <c r="DR33" s="143">
        <f t="shared" si="9"/>
        <v>0</v>
      </c>
      <c r="DS33" s="142">
        <f t="shared" si="69"/>
        <v>1369056</v>
      </c>
      <c r="DT33" s="143">
        <f t="shared" si="10"/>
        <v>4512</v>
      </c>
      <c r="DU33" s="143">
        <f t="shared" si="10"/>
        <v>1364544</v>
      </c>
      <c r="DV33" s="143">
        <f t="shared" si="10"/>
        <v>1364544</v>
      </c>
      <c r="DW33" s="143">
        <f t="shared" si="10"/>
        <v>0</v>
      </c>
      <c r="DX33" s="144">
        <f t="shared" si="70"/>
        <v>11418599</v>
      </c>
      <c r="DY33" s="142">
        <f t="shared" si="71"/>
        <v>1257690</v>
      </c>
      <c r="DZ33" s="143">
        <f t="shared" si="71"/>
        <v>99925</v>
      </c>
      <c r="EA33" s="143">
        <f t="shared" si="71"/>
        <v>1157765</v>
      </c>
      <c r="EB33" s="143">
        <f t="shared" si="71"/>
        <v>836150</v>
      </c>
      <c r="EC33" s="143">
        <f t="shared" si="71"/>
        <v>321615</v>
      </c>
      <c r="ED33" s="142">
        <f t="shared" si="72"/>
        <v>0</v>
      </c>
      <c r="EE33" s="143">
        <f t="shared" si="11"/>
        <v>0</v>
      </c>
      <c r="EF33" s="143">
        <f t="shared" si="11"/>
        <v>0</v>
      </c>
      <c r="EG33" s="143">
        <f t="shared" si="11"/>
        <v>0</v>
      </c>
      <c r="EH33" s="143">
        <f t="shared" si="11"/>
        <v>0</v>
      </c>
      <c r="EI33" s="143"/>
      <c r="EJ33" s="143"/>
      <c r="EK33" s="143"/>
      <c r="EL33" s="143"/>
      <c r="EM33" s="143"/>
      <c r="EN33" s="142">
        <f t="shared" si="73"/>
        <v>0</v>
      </c>
      <c r="EO33" s="143">
        <f t="shared" si="12"/>
        <v>0</v>
      </c>
      <c r="EP33" s="143">
        <f t="shared" si="12"/>
        <v>0</v>
      </c>
      <c r="EQ33" s="143">
        <f t="shared" si="12"/>
        <v>0</v>
      </c>
      <c r="ER33" s="143">
        <f t="shared" si="12"/>
        <v>0</v>
      </c>
      <c r="ES33" s="142">
        <f t="shared" si="74"/>
        <v>0</v>
      </c>
      <c r="ET33" s="143">
        <f t="shared" si="13"/>
        <v>0</v>
      </c>
      <c r="EU33" s="143">
        <f t="shared" si="13"/>
        <v>0</v>
      </c>
      <c r="EV33" s="143">
        <f t="shared" si="13"/>
        <v>0</v>
      </c>
      <c r="EW33" s="143">
        <f t="shared" si="13"/>
        <v>0</v>
      </c>
      <c r="EX33" s="144">
        <f t="shared" si="75"/>
        <v>1257690</v>
      </c>
      <c r="EY33" s="144">
        <f t="shared" si="76"/>
        <v>18546289</v>
      </c>
      <c r="EZ33" s="145">
        <f t="shared" si="77"/>
        <v>1143800</v>
      </c>
      <c r="FA33" s="145">
        <f t="shared" si="14"/>
        <v>17402489</v>
      </c>
      <c r="FB33" s="145">
        <f t="shared" si="14"/>
        <v>13644245</v>
      </c>
      <c r="FC33" s="145">
        <f t="shared" si="14"/>
        <v>3758244</v>
      </c>
      <c r="FD33" s="146">
        <f t="shared" si="78"/>
        <v>11850701</v>
      </c>
      <c r="FE33" s="146">
        <f t="shared" si="79"/>
        <v>0</v>
      </c>
      <c r="FF33" s="146">
        <f t="shared" si="80"/>
        <v>5128980</v>
      </c>
      <c r="FG33" s="146">
        <f t="shared" si="81"/>
        <v>0</v>
      </c>
      <c r="FH33" s="146">
        <f t="shared" si="82"/>
        <v>1566608</v>
      </c>
      <c r="FI33" s="142">
        <f t="shared" si="83"/>
        <v>0</v>
      </c>
      <c r="FJ33" s="143">
        <f t="shared" si="83"/>
        <v>0</v>
      </c>
      <c r="FK33" s="143">
        <f t="shared" si="83"/>
        <v>0</v>
      </c>
      <c r="FL33" s="143">
        <f t="shared" si="83"/>
        <v>0</v>
      </c>
      <c r="FM33" s="143">
        <f t="shared" si="83"/>
        <v>0</v>
      </c>
      <c r="FN33" s="142">
        <f t="shared" si="84"/>
        <v>0</v>
      </c>
      <c r="FO33" s="142">
        <f t="shared" si="84"/>
        <v>0</v>
      </c>
      <c r="FP33" s="142">
        <f t="shared" si="84"/>
        <v>0</v>
      </c>
      <c r="FQ33" s="142">
        <f t="shared" si="84"/>
        <v>0</v>
      </c>
      <c r="FR33" s="142">
        <f t="shared" si="84"/>
        <v>0</v>
      </c>
      <c r="FS33" s="147">
        <f t="shared" si="85"/>
        <v>0</v>
      </c>
      <c r="FT33" s="147">
        <f t="shared" si="85"/>
        <v>0</v>
      </c>
      <c r="FU33" s="147">
        <f t="shared" si="85"/>
        <v>0</v>
      </c>
      <c r="FV33" s="147">
        <f t="shared" si="85"/>
        <v>0</v>
      </c>
      <c r="FW33" s="147">
        <f t="shared" si="85"/>
        <v>0</v>
      </c>
      <c r="FX33" s="147">
        <f t="shared" si="86"/>
        <v>0</v>
      </c>
      <c r="FY33" s="147">
        <f t="shared" si="86"/>
        <v>0</v>
      </c>
      <c r="FZ33" s="147">
        <f t="shared" si="86"/>
        <v>0</v>
      </c>
      <c r="GA33" s="147">
        <f t="shared" si="86"/>
        <v>0</v>
      </c>
      <c r="GB33" s="147">
        <f t="shared" si="86"/>
        <v>0</v>
      </c>
      <c r="GC33" s="142">
        <f t="shared" si="87"/>
        <v>39494</v>
      </c>
      <c r="GD33" s="142">
        <f t="shared" si="87"/>
        <v>780</v>
      </c>
      <c r="GE33" s="142">
        <f t="shared" si="87"/>
        <v>38714</v>
      </c>
      <c r="GF33" s="142">
        <f t="shared" si="87"/>
        <v>38714</v>
      </c>
      <c r="GG33" s="142">
        <f t="shared" si="87"/>
        <v>0</v>
      </c>
      <c r="GH33" s="142">
        <f t="shared" si="88"/>
        <v>19530</v>
      </c>
      <c r="GI33" s="142">
        <f t="shared" si="88"/>
        <v>390</v>
      </c>
      <c r="GJ33" s="142">
        <f t="shared" si="88"/>
        <v>19140</v>
      </c>
      <c r="GK33" s="142">
        <f t="shared" si="88"/>
        <v>19140</v>
      </c>
      <c r="GL33" s="142">
        <f t="shared" si="88"/>
        <v>0</v>
      </c>
      <c r="GM33" s="142">
        <f t="shared" si="89"/>
        <v>59024</v>
      </c>
      <c r="GN33" s="142">
        <f t="shared" si="89"/>
        <v>1170</v>
      </c>
      <c r="GO33" s="142">
        <f t="shared" si="89"/>
        <v>57854</v>
      </c>
      <c r="GP33" s="142">
        <f t="shared" si="89"/>
        <v>57854</v>
      </c>
      <c r="GQ33" s="142">
        <f t="shared" si="89"/>
        <v>0</v>
      </c>
      <c r="GR33" s="207">
        <f t="shared" si="90"/>
        <v>59</v>
      </c>
      <c r="GS33" s="147">
        <f t="shared" si="91"/>
        <v>0</v>
      </c>
      <c r="GT33" s="147">
        <f t="shared" si="91"/>
        <v>0</v>
      </c>
      <c r="GU33" s="147">
        <f t="shared" si="91"/>
        <v>0</v>
      </c>
      <c r="GV33" s="147">
        <f t="shared" si="91"/>
        <v>0</v>
      </c>
      <c r="GW33" s="147">
        <f t="shared" si="91"/>
        <v>0</v>
      </c>
      <c r="GX33" s="147">
        <f t="shared" si="92"/>
        <v>0</v>
      </c>
      <c r="GY33" s="147">
        <f t="shared" si="92"/>
        <v>0</v>
      </c>
      <c r="GZ33" s="147">
        <f t="shared" si="92"/>
        <v>0</v>
      </c>
      <c r="HA33" s="147">
        <f t="shared" si="92"/>
        <v>0</v>
      </c>
      <c r="HB33" s="147">
        <f t="shared" si="92"/>
        <v>0</v>
      </c>
      <c r="HC33" s="147">
        <f t="shared" si="93"/>
        <v>0</v>
      </c>
      <c r="HD33" s="147">
        <f t="shared" si="93"/>
        <v>0</v>
      </c>
      <c r="HE33" s="147">
        <f t="shared" si="93"/>
        <v>0</v>
      </c>
      <c r="HF33" s="147">
        <f t="shared" si="93"/>
        <v>0</v>
      </c>
      <c r="HG33" s="147">
        <f t="shared" si="93"/>
        <v>0</v>
      </c>
      <c r="HH33" s="147">
        <f t="shared" si="94"/>
        <v>0</v>
      </c>
      <c r="HI33" s="147">
        <f t="shared" si="94"/>
        <v>0</v>
      </c>
      <c r="HJ33" s="147">
        <f t="shared" si="94"/>
        <v>0</v>
      </c>
      <c r="HK33" s="147">
        <f t="shared" si="94"/>
        <v>0</v>
      </c>
      <c r="HL33" s="147">
        <f t="shared" si="94"/>
        <v>0</v>
      </c>
      <c r="HM33" s="142">
        <f t="shared" si="95"/>
        <v>64372</v>
      </c>
      <c r="HN33" s="142">
        <f t="shared" si="95"/>
        <v>27634</v>
      </c>
      <c r="HO33" s="142">
        <f t="shared" si="95"/>
        <v>36738</v>
      </c>
      <c r="HP33" s="142">
        <f t="shared" si="95"/>
        <v>27875</v>
      </c>
      <c r="HQ33" s="142">
        <f t="shared" si="95"/>
        <v>8863</v>
      </c>
      <c r="HR33" s="142">
        <f t="shared" si="96"/>
        <v>0</v>
      </c>
      <c r="HS33" s="142">
        <f t="shared" si="96"/>
        <v>0</v>
      </c>
      <c r="HT33" s="142">
        <f t="shared" si="96"/>
        <v>0</v>
      </c>
      <c r="HU33" s="142">
        <f t="shared" si="96"/>
        <v>0</v>
      </c>
      <c r="HV33" s="142">
        <f t="shared" si="96"/>
        <v>0</v>
      </c>
      <c r="HW33" s="147">
        <f t="shared" si="97"/>
        <v>0</v>
      </c>
      <c r="HX33" s="147">
        <f t="shared" si="97"/>
        <v>0</v>
      </c>
      <c r="HY33" s="147">
        <f t="shared" si="97"/>
        <v>0</v>
      </c>
      <c r="HZ33" s="147">
        <f t="shared" si="97"/>
        <v>0</v>
      </c>
      <c r="IA33" s="147">
        <f t="shared" si="97"/>
        <v>0</v>
      </c>
      <c r="IB33" s="147">
        <f t="shared" si="98"/>
        <v>0</v>
      </c>
      <c r="IC33" s="147">
        <f t="shared" si="98"/>
        <v>0</v>
      </c>
      <c r="ID33" s="147">
        <f t="shared" si="98"/>
        <v>0</v>
      </c>
      <c r="IE33" s="147">
        <f t="shared" si="98"/>
        <v>0</v>
      </c>
      <c r="IF33" s="147">
        <f t="shared" si="98"/>
        <v>0</v>
      </c>
      <c r="IG33" s="142">
        <f t="shared" si="99"/>
        <v>0</v>
      </c>
      <c r="IH33" s="142">
        <f t="shared" si="99"/>
        <v>0</v>
      </c>
      <c r="II33" s="142">
        <f t="shared" si="99"/>
        <v>0</v>
      </c>
      <c r="IJ33" s="142">
        <f t="shared" si="99"/>
        <v>0</v>
      </c>
      <c r="IK33" s="142">
        <f t="shared" si="99"/>
        <v>0</v>
      </c>
      <c r="IL33" s="142">
        <f t="shared" si="100"/>
        <v>0</v>
      </c>
      <c r="IM33" s="142">
        <f t="shared" si="100"/>
        <v>0</v>
      </c>
      <c r="IN33" s="142">
        <f t="shared" si="100"/>
        <v>0</v>
      </c>
      <c r="IO33" s="142">
        <f t="shared" si="100"/>
        <v>0</v>
      </c>
      <c r="IP33" s="142">
        <f t="shared" si="100"/>
        <v>0</v>
      </c>
      <c r="IQ33" s="147">
        <f t="shared" si="101"/>
        <v>0</v>
      </c>
      <c r="IR33" s="147">
        <f t="shared" si="101"/>
        <v>0</v>
      </c>
      <c r="IS33" s="147">
        <f t="shared" si="101"/>
        <v>0</v>
      </c>
      <c r="IT33" s="147">
        <f t="shared" si="101"/>
        <v>0</v>
      </c>
      <c r="IU33" s="147">
        <f t="shared" si="101"/>
        <v>0</v>
      </c>
      <c r="IV33" s="147">
        <f t="shared" si="102"/>
        <v>0</v>
      </c>
      <c r="IW33" s="147">
        <f t="shared" si="102"/>
        <v>0</v>
      </c>
      <c r="IX33" s="147">
        <f t="shared" si="102"/>
        <v>0</v>
      </c>
      <c r="IY33" s="147">
        <f t="shared" si="102"/>
        <v>0</v>
      </c>
      <c r="IZ33" s="147">
        <f t="shared" si="102"/>
        <v>0</v>
      </c>
      <c r="JA33" s="142">
        <f t="shared" si="103"/>
        <v>186206</v>
      </c>
      <c r="JB33" s="142">
        <f t="shared" si="103"/>
        <v>28442</v>
      </c>
      <c r="JC33" s="142">
        <f t="shared" si="103"/>
        <v>157764</v>
      </c>
      <c r="JD33" s="142">
        <f t="shared" si="103"/>
        <v>122454</v>
      </c>
      <c r="JE33" s="142">
        <f t="shared" si="103"/>
        <v>35310</v>
      </c>
      <c r="JF33" s="142">
        <f t="shared" si="104"/>
        <v>0</v>
      </c>
      <c r="JG33" s="142">
        <f t="shared" si="104"/>
        <v>0</v>
      </c>
      <c r="JH33" s="142">
        <f t="shared" si="104"/>
        <v>0</v>
      </c>
      <c r="JI33" s="142">
        <f t="shared" si="104"/>
        <v>0</v>
      </c>
      <c r="JJ33" s="142">
        <f t="shared" si="104"/>
        <v>0</v>
      </c>
      <c r="JK33" s="147">
        <f t="shared" si="105"/>
        <v>0</v>
      </c>
      <c r="JL33" s="147">
        <f t="shared" si="105"/>
        <v>0</v>
      </c>
      <c r="JM33" s="147">
        <f t="shared" si="105"/>
        <v>0</v>
      </c>
      <c r="JN33" s="147">
        <f t="shared" si="105"/>
        <v>0</v>
      </c>
      <c r="JO33" s="147">
        <f t="shared" si="105"/>
        <v>0</v>
      </c>
      <c r="JP33" s="147">
        <f t="shared" si="106"/>
        <v>0</v>
      </c>
      <c r="JQ33" s="147">
        <f t="shared" si="106"/>
        <v>0</v>
      </c>
      <c r="JR33" s="147">
        <f t="shared" si="106"/>
        <v>0</v>
      </c>
      <c r="JS33" s="147">
        <f t="shared" si="106"/>
        <v>0</v>
      </c>
      <c r="JT33" s="147">
        <f t="shared" si="106"/>
        <v>0</v>
      </c>
      <c r="JU33" s="142">
        <f t="shared" si="107"/>
        <v>0</v>
      </c>
      <c r="JV33" s="142">
        <f t="shared" si="107"/>
        <v>0</v>
      </c>
      <c r="JW33" s="142">
        <f t="shared" si="107"/>
        <v>0</v>
      </c>
      <c r="JX33" s="142">
        <f t="shared" si="107"/>
        <v>0</v>
      </c>
      <c r="JY33" s="142">
        <f t="shared" si="107"/>
        <v>0</v>
      </c>
      <c r="JZ33" s="142">
        <f t="shared" si="108"/>
        <v>0</v>
      </c>
      <c r="KA33" s="142">
        <f t="shared" si="108"/>
        <v>0</v>
      </c>
      <c r="KB33" s="142">
        <f t="shared" si="108"/>
        <v>0</v>
      </c>
      <c r="KC33" s="142">
        <f t="shared" si="108"/>
        <v>0</v>
      </c>
      <c r="KD33" s="142">
        <f t="shared" si="108"/>
        <v>0</v>
      </c>
      <c r="KE33" s="147">
        <f t="shared" si="109"/>
        <v>0</v>
      </c>
      <c r="KF33" s="147">
        <f t="shared" si="109"/>
        <v>0</v>
      </c>
      <c r="KG33" s="147">
        <f t="shared" si="109"/>
        <v>0</v>
      </c>
      <c r="KH33" s="147">
        <f t="shared" si="109"/>
        <v>0</v>
      </c>
      <c r="KI33" s="147">
        <f t="shared" si="109"/>
        <v>0</v>
      </c>
      <c r="KJ33" s="147">
        <f t="shared" si="110"/>
        <v>0</v>
      </c>
      <c r="KK33" s="147">
        <f t="shared" si="110"/>
        <v>0</v>
      </c>
      <c r="KL33" s="147">
        <f t="shared" si="110"/>
        <v>0</v>
      </c>
      <c r="KM33" s="147">
        <f t="shared" si="110"/>
        <v>0</v>
      </c>
      <c r="KN33" s="147">
        <f t="shared" si="110"/>
        <v>0</v>
      </c>
      <c r="KO33" s="142">
        <f t="shared" si="111"/>
        <v>0</v>
      </c>
      <c r="KP33" s="142">
        <f t="shared" si="111"/>
        <v>0</v>
      </c>
      <c r="KQ33" s="142">
        <f t="shared" si="111"/>
        <v>0</v>
      </c>
      <c r="KR33" s="142">
        <f t="shared" si="111"/>
        <v>0</v>
      </c>
      <c r="KS33" s="142">
        <f t="shared" si="111"/>
        <v>0</v>
      </c>
      <c r="KT33" s="142">
        <f t="shared" si="112"/>
        <v>0</v>
      </c>
      <c r="KU33" s="142">
        <f t="shared" si="112"/>
        <v>0</v>
      </c>
      <c r="KV33" s="142">
        <f t="shared" si="112"/>
        <v>0</v>
      </c>
      <c r="KW33" s="142">
        <f t="shared" si="112"/>
        <v>0</v>
      </c>
      <c r="KX33" s="142">
        <f t="shared" si="112"/>
        <v>0</v>
      </c>
      <c r="KY33" s="147">
        <f t="shared" si="113"/>
        <v>0</v>
      </c>
      <c r="KZ33" s="147">
        <f t="shared" si="113"/>
        <v>0</v>
      </c>
      <c r="LA33" s="147">
        <f t="shared" si="113"/>
        <v>0</v>
      </c>
      <c r="LB33" s="147">
        <f t="shared" si="113"/>
        <v>0</v>
      </c>
      <c r="LC33" s="147">
        <f t="shared" si="113"/>
        <v>0</v>
      </c>
      <c r="LD33" s="147">
        <f t="shared" si="114"/>
        <v>0</v>
      </c>
      <c r="LE33" s="147">
        <f t="shared" si="114"/>
        <v>0</v>
      </c>
      <c r="LF33" s="147">
        <f t="shared" si="114"/>
        <v>0</v>
      </c>
      <c r="LG33" s="147">
        <f t="shared" si="114"/>
        <v>0</v>
      </c>
      <c r="LH33" s="147">
        <f t="shared" si="114"/>
        <v>0</v>
      </c>
      <c r="LI33" s="147">
        <f t="shared" si="115"/>
        <v>56076</v>
      </c>
      <c r="LJ33" s="147">
        <f t="shared" si="115"/>
        <v>194502</v>
      </c>
      <c r="LK33" s="147">
        <f t="shared" si="115"/>
        <v>150329</v>
      </c>
      <c r="LL33" s="147">
        <f t="shared" si="115"/>
        <v>44173</v>
      </c>
      <c r="LM33" s="147">
        <f t="shared" si="116"/>
        <v>59024</v>
      </c>
      <c r="LN33" s="147">
        <f t="shared" si="117"/>
        <v>250578</v>
      </c>
      <c r="LO33" s="144">
        <f t="shared" si="118"/>
        <v>309602</v>
      </c>
      <c r="LP33" s="144">
        <f t="shared" si="118"/>
        <v>57246</v>
      </c>
      <c r="LQ33" s="144">
        <f t="shared" si="118"/>
        <v>252356</v>
      </c>
      <c r="LR33" s="144">
        <f t="shared" si="118"/>
        <v>208183</v>
      </c>
      <c r="LS33" s="144">
        <f t="shared" si="118"/>
        <v>44173</v>
      </c>
      <c r="LT33" s="144">
        <f t="shared" si="119"/>
        <v>18796867</v>
      </c>
      <c r="LU33" s="144">
        <f t="shared" si="120"/>
        <v>1199876</v>
      </c>
      <c r="LV33" s="144">
        <f t="shared" si="120"/>
        <v>17596991</v>
      </c>
      <c r="LW33" s="144">
        <f t="shared" si="120"/>
        <v>13794574</v>
      </c>
      <c r="LX33" s="144">
        <f t="shared" si="120"/>
        <v>3802417</v>
      </c>
      <c r="LY33" s="132">
        <f t="shared" si="121"/>
        <v>18796.900000000001</v>
      </c>
      <c r="LZ33" s="144">
        <f t="shared" si="46"/>
        <v>18855891</v>
      </c>
      <c r="MA33" s="145">
        <f t="shared" si="46"/>
        <v>1201046</v>
      </c>
      <c r="MB33" s="145">
        <f t="shared" si="46"/>
        <v>17654845</v>
      </c>
      <c r="MC33" s="145">
        <f t="shared" si="46"/>
        <v>13852428</v>
      </c>
      <c r="MD33" s="145">
        <f t="shared" si="46"/>
        <v>3802417</v>
      </c>
      <c r="ME33" s="132">
        <f t="shared" si="122"/>
        <v>18855.900000000001</v>
      </c>
      <c r="MF33" s="208">
        <v>51.4</v>
      </c>
      <c r="MG33" s="209">
        <v>2185140.2000000002</v>
      </c>
      <c r="MH33" s="209">
        <f t="shared" si="123"/>
        <v>2185.1</v>
      </c>
      <c r="MI33" s="209">
        <v>1167.7</v>
      </c>
      <c r="MJ33" s="209">
        <f t="shared" si="124"/>
        <v>1017.4</v>
      </c>
      <c r="MK33" s="210">
        <f t="shared" si="125"/>
        <v>1017.4</v>
      </c>
      <c r="ML33" s="210">
        <f t="shared" si="126"/>
        <v>18797884.399999999</v>
      </c>
      <c r="MM33" s="210">
        <f t="shared" si="127"/>
        <v>18797.900000000001</v>
      </c>
      <c r="MN33" s="211">
        <f t="shared" si="128"/>
        <v>13853445</v>
      </c>
      <c r="MO33" s="209">
        <v>254800</v>
      </c>
      <c r="MP33">
        <v>34</v>
      </c>
      <c r="MQ33" s="210">
        <f t="shared" si="129"/>
        <v>25454.2</v>
      </c>
      <c r="MR33" s="209">
        <v>29596.2</v>
      </c>
      <c r="MS33" s="212">
        <f t="shared" si="130"/>
        <v>-4142</v>
      </c>
      <c r="MU33" s="213">
        <f t="shared" si="131"/>
        <v>84.78</v>
      </c>
    </row>
    <row r="34" spans="1:359">
      <c r="A34" s="128" t="s">
        <v>198</v>
      </c>
      <c r="B34" s="129"/>
      <c r="C34" s="129"/>
      <c r="D34" s="129"/>
      <c r="E34" s="129"/>
      <c r="F34" s="130">
        <f t="shared" si="47"/>
        <v>0</v>
      </c>
      <c r="G34" s="131"/>
      <c r="H34" s="131"/>
      <c r="I34" s="131"/>
      <c r="J34" s="131"/>
      <c r="K34" s="130">
        <f t="shared" si="48"/>
        <v>0</v>
      </c>
      <c r="L34" s="132">
        <f t="shared" si="49"/>
        <v>0</v>
      </c>
      <c r="M34" s="205"/>
      <c r="N34" s="205"/>
      <c r="O34" s="132"/>
      <c r="P34" s="177"/>
      <c r="Q34" s="177"/>
      <c r="R34" s="132">
        <f t="shared" si="50"/>
        <v>0</v>
      </c>
      <c r="S34" s="178">
        <f t="shared" si="51"/>
        <v>0</v>
      </c>
      <c r="T34" s="178">
        <f t="shared" si="52"/>
        <v>0</v>
      </c>
      <c r="U34" s="178">
        <f t="shared" si="53"/>
        <v>0</v>
      </c>
      <c r="V34" s="150">
        <v>522</v>
      </c>
      <c r="W34" s="129"/>
      <c r="X34" s="148">
        <v>0</v>
      </c>
      <c r="Y34" s="129"/>
      <c r="Z34" s="133">
        <v>3</v>
      </c>
      <c r="AA34" s="130">
        <f t="shared" si="1"/>
        <v>525</v>
      </c>
      <c r="AB34" s="150">
        <v>567</v>
      </c>
      <c r="AC34" s="129"/>
      <c r="AD34" s="148">
        <v>0</v>
      </c>
      <c r="AE34" s="129"/>
      <c r="AF34" s="133">
        <v>4</v>
      </c>
      <c r="AG34" s="130">
        <f t="shared" si="2"/>
        <v>571</v>
      </c>
      <c r="AH34" s="150">
        <v>99</v>
      </c>
      <c r="AI34" s="129"/>
      <c r="AJ34" s="129"/>
      <c r="AK34" s="129"/>
      <c r="AL34" s="133">
        <v>0</v>
      </c>
      <c r="AM34" s="130">
        <f t="shared" si="54"/>
        <v>99</v>
      </c>
      <c r="AN34" s="127">
        <f t="shared" si="55"/>
        <v>1195</v>
      </c>
      <c r="AO34" s="206">
        <v>0</v>
      </c>
      <c r="AP34" s="206">
        <v>0</v>
      </c>
      <c r="AQ34" s="206">
        <v>0</v>
      </c>
      <c r="AR34" s="206">
        <v>0</v>
      </c>
      <c r="AS34" s="206">
        <v>0</v>
      </c>
      <c r="AT34" s="206">
        <v>0</v>
      </c>
      <c r="AU34" s="206">
        <f t="shared" si="56"/>
        <v>0</v>
      </c>
      <c r="AV34" s="135"/>
      <c r="AW34" s="136">
        <v>0</v>
      </c>
      <c r="AX34" s="137"/>
      <c r="AY34" s="138">
        <v>0</v>
      </c>
      <c r="AZ34" s="138"/>
      <c r="BA34" s="135"/>
      <c r="BB34" s="139"/>
      <c r="BC34" s="138"/>
      <c r="BD34" s="136"/>
      <c r="BE34" s="136"/>
      <c r="BF34" s="129"/>
      <c r="BG34" s="129"/>
      <c r="BH34" s="138"/>
      <c r="BI34" s="138"/>
      <c r="BJ34" s="136"/>
      <c r="BK34" s="138"/>
      <c r="BL34" s="138"/>
      <c r="BM34" s="136"/>
      <c r="BN34" s="138"/>
      <c r="BO34" s="129"/>
      <c r="BP34" s="129"/>
      <c r="BQ34" s="138"/>
      <c r="BR34" s="138"/>
      <c r="BS34" s="141"/>
      <c r="BT34" s="141">
        <f t="shared" si="57"/>
        <v>0</v>
      </c>
      <c r="BU34" s="141">
        <f t="shared" si="57"/>
        <v>0</v>
      </c>
      <c r="BV34" s="141">
        <f t="shared" si="57"/>
        <v>0</v>
      </c>
      <c r="BW34" s="141">
        <f t="shared" si="58"/>
        <v>0</v>
      </c>
      <c r="BX34" s="141">
        <f t="shared" si="59"/>
        <v>1195</v>
      </c>
      <c r="BY34" s="142">
        <f t="shared" si="60"/>
        <v>13273416</v>
      </c>
      <c r="BZ34" s="143">
        <f t="shared" si="132"/>
        <v>1125954</v>
      </c>
      <c r="CA34" s="143">
        <f t="shared" si="132"/>
        <v>12147462</v>
      </c>
      <c r="CB34" s="143">
        <f t="shared" si="132"/>
        <v>9428364</v>
      </c>
      <c r="CC34" s="143">
        <f t="shared" si="132"/>
        <v>2719098</v>
      </c>
      <c r="CD34" s="142">
        <f t="shared" si="61"/>
        <v>0</v>
      </c>
      <c r="CE34" s="143">
        <f t="shared" si="5"/>
        <v>0</v>
      </c>
      <c r="CF34" s="143">
        <f t="shared" si="5"/>
        <v>0</v>
      </c>
      <c r="CG34" s="143">
        <f t="shared" si="5"/>
        <v>0</v>
      </c>
      <c r="CH34" s="143">
        <f t="shared" si="5"/>
        <v>0</v>
      </c>
      <c r="CI34" s="142">
        <f t="shared" si="62"/>
        <v>0</v>
      </c>
      <c r="CJ34" s="143">
        <f t="shared" si="6"/>
        <v>0</v>
      </c>
      <c r="CK34" s="143">
        <f t="shared" si="6"/>
        <v>0</v>
      </c>
      <c r="CL34" s="143">
        <f t="shared" si="6"/>
        <v>0</v>
      </c>
      <c r="CM34" s="143">
        <f t="shared" si="6"/>
        <v>0</v>
      </c>
      <c r="CN34" s="143"/>
      <c r="CO34" s="143"/>
      <c r="CP34" s="143"/>
      <c r="CQ34" s="143"/>
      <c r="CR34" s="143"/>
      <c r="CS34" s="142">
        <f t="shared" si="63"/>
        <v>592656</v>
      </c>
      <c r="CT34" s="143">
        <f t="shared" si="7"/>
        <v>1353</v>
      </c>
      <c r="CU34" s="143">
        <f t="shared" si="7"/>
        <v>591303</v>
      </c>
      <c r="CV34" s="143">
        <f t="shared" si="7"/>
        <v>591303</v>
      </c>
      <c r="CW34" s="143">
        <f t="shared" si="7"/>
        <v>0</v>
      </c>
      <c r="CX34" s="144">
        <f t="shared" si="64"/>
        <v>13866072</v>
      </c>
      <c r="CY34" s="142">
        <f t="shared" si="65"/>
        <v>20098449</v>
      </c>
      <c r="CZ34" s="143">
        <f t="shared" si="65"/>
        <v>1663578</v>
      </c>
      <c r="DA34" s="143">
        <f t="shared" si="65"/>
        <v>18434871</v>
      </c>
      <c r="DB34" s="143">
        <f t="shared" si="65"/>
        <v>13987323</v>
      </c>
      <c r="DC34" s="143">
        <f t="shared" si="65"/>
        <v>4447548</v>
      </c>
      <c r="DD34" s="142">
        <f t="shared" si="66"/>
        <v>0</v>
      </c>
      <c r="DE34" s="143">
        <f t="shared" si="8"/>
        <v>0</v>
      </c>
      <c r="DF34" s="143">
        <f t="shared" si="8"/>
        <v>0</v>
      </c>
      <c r="DG34" s="143">
        <f t="shared" si="8"/>
        <v>0</v>
      </c>
      <c r="DH34" s="143">
        <f t="shared" si="8"/>
        <v>0</v>
      </c>
      <c r="DI34" s="142">
        <f t="shared" si="67"/>
        <v>0</v>
      </c>
      <c r="DJ34" s="143">
        <f t="shared" si="67"/>
        <v>0</v>
      </c>
      <c r="DK34" s="143">
        <f t="shared" si="67"/>
        <v>0</v>
      </c>
      <c r="DL34" s="143">
        <f t="shared" si="67"/>
        <v>0</v>
      </c>
      <c r="DM34" s="143">
        <f t="shared" si="67"/>
        <v>0</v>
      </c>
      <c r="DN34" s="142">
        <f t="shared" si="68"/>
        <v>0</v>
      </c>
      <c r="DO34" s="143">
        <f t="shared" si="9"/>
        <v>0</v>
      </c>
      <c r="DP34" s="143">
        <f t="shared" si="9"/>
        <v>0</v>
      </c>
      <c r="DQ34" s="143">
        <f t="shared" si="9"/>
        <v>0</v>
      </c>
      <c r="DR34" s="143">
        <f t="shared" si="9"/>
        <v>0</v>
      </c>
      <c r="DS34" s="142">
        <f t="shared" si="69"/>
        <v>912704</v>
      </c>
      <c r="DT34" s="143">
        <f t="shared" si="10"/>
        <v>3008</v>
      </c>
      <c r="DU34" s="143">
        <f t="shared" si="10"/>
        <v>909696</v>
      </c>
      <c r="DV34" s="143">
        <f t="shared" si="10"/>
        <v>909696</v>
      </c>
      <c r="DW34" s="143">
        <f t="shared" si="10"/>
        <v>0</v>
      </c>
      <c r="DX34" s="144">
        <f t="shared" si="70"/>
        <v>21011153</v>
      </c>
      <c r="DY34" s="142">
        <f t="shared" si="71"/>
        <v>3557466</v>
      </c>
      <c r="DZ34" s="143">
        <f t="shared" si="71"/>
        <v>282645</v>
      </c>
      <c r="EA34" s="143">
        <f t="shared" si="71"/>
        <v>3274821</v>
      </c>
      <c r="EB34" s="143">
        <f t="shared" si="71"/>
        <v>2365110</v>
      </c>
      <c r="EC34" s="143">
        <f t="shared" si="71"/>
        <v>909711</v>
      </c>
      <c r="ED34" s="142">
        <f t="shared" si="72"/>
        <v>0</v>
      </c>
      <c r="EE34" s="143">
        <f t="shared" si="11"/>
        <v>0</v>
      </c>
      <c r="EF34" s="143">
        <f t="shared" si="11"/>
        <v>0</v>
      </c>
      <c r="EG34" s="143">
        <f t="shared" si="11"/>
        <v>0</v>
      </c>
      <c r="EH34" s="143">
        <f t="shared" si="11"/>
        <v>0</v>
      </c>
      <c r="EI34" s="143"/>
      <c r="EJ34" s="143"/>
      <c r="EK34" s="143"/>
      <c r="EL34" s="143"/>
      <c r="EM34" s="143"/>
      <c r="EN34" s="142">
        <f t="shared" si="73"/>
        <v>0</v>
      </c>
      <c r="EO34" s="143">
        <f t="shared" si="12"/>
        <v>0</v>
      </c>
      <c r="EP34" s="143">
        <f t="shared" si="12"/>
        <v>0</v>
      </c>
      <c r="EQ34" s="143">
        <f t="shared" si="12"/>
        <v>0</v>
      </c>
      <c r="ER34" s="143">
        <f t="shared" si="12"/>
        <v>0</v>
      </c>
      <c r="ES34" s="142">
        <f t="shared" si="74"/>
        <v>0</v>
      </c>
      <c r="ET34" s="143">
        <f t="shared" si="13"/>
        <v>0</v>
      </c>
      <c r="EU34" s="143">
        <f t="shared" si="13"/>
        <v>0</v>
      </c>
      <c r="EV34" s="143">
        <f t="shared" si="13"/>
        <v>0</v>
      </c>
      <c r="EW34" s="143">
        <f t="shared" si="13"/>
        <v>0</v>
      </c>
      <c r="EX34" s="144">
        <f t="shared" si="75"/>
        <v>3557466</v>
      </c>
      <c r="EY34" s="144">
        <f t="shared" si="76"/>
        <v>38434691</v>
      </c>
      <c r="EZ34" s="145">
        <f t="shared" si="77"/>
        <v>3076538</v>
      </c>
      <c r="FA34" s="145">
        <f t="shared" si="14"/>
        <v>35358153</v>
      </c>
      <c r="FB34" s="145">
        <f t="shared" si="14"/>
        <v>27281796</v>
      </c>
      <c r="FC34" s="145">
        <f t="shared" si="14"/>
        <v>8076357</v>
      </c>
      <c r="FD34" s="146">
        <f t="shared" si="78"/>
        <v>36929331</v>
      </c>
      <c r="FE34" s="146">
        <f t="shared" si="79"/>
        <v>0</v>
      </c>
      <c r="FF34" s="146">
        <f t="shared" si="80"/>
        <v>0</v>
      </c>
      <c r="FG34" s="146">
        <f t="shared" si="81"/>
        <v>0</v>
      </c>
      <c r="FH34" s="146">
        <f t="shared" si="82"/>
        <v>1505360</v>
      </c>
      <c r="FI34" s="142">
        <f t="shared" si="83"/>
        <v>0</v>
      </c>
      <c r="FJ34" s="143">
        <f t="shared" si="83"/>
        <v>0</v>
      </c>
      <c r="FK34" s="143">
        <f t="shared" si="83"/>
        <v>0</v>
      </c>
      <c r="FL34" s="143">
        <f t="shared" si="83"/>
        <v>0</v>
      </c>
      <c r="FM34" s="143">
        <f t="shared" si="83"/>
        <v>0</v>
      </c>
      <c r="FN34" s="142">
        <f t="shared" si="84"/>
        <v>0</v>
      </c>
      <c r="FO34" s="142">
        <f t="shared" si="84"/>
        <v>0</v>
      </c>
      <c r="FP34" s="142">
        <f t="shared" si="84"/>
        <v>0</v>
      </c>
      <c r="FQ34" s="142">
        <f t="shared" si="84"/>
        <v>0</v>
      </c>
      <c r="FR34" s="142">
        <f t="shared" si="84"/>
        <v>0</v>
      </c>
      <c r="FS34" s="147">
        <f t="shared" si="85"/>
        <v>0</v>
      </c>
      <c r="FT34" s="147">
        <f t="shared" si="85"/>
        <v>0</v>
      </c>
      <c r="FU34" s="147">
        <f t="shared" si="85"/>
        <v>0</v>
      </c>
      <c r="FV34" s="147">
        <f t="shared" si="85"/>
        <v>0</v>
      </c>
      <c r="FW34" s="147">
        <f t="shared" si="85"/>
        <v>0</v>
      </c>
      <c r="FX34" s="147">
        <f t="shared" si="86"/>
        <v>0</v>
      </c>
      <c r="FY34" s="147">
        <f t="shared" si="86"/>
        <v>0</v>
      </c>
      <c r="FZ34" s="147">
        <f t="shared" si="86"/>
        <v>0</v>
      </c>
      <c r="GA34" s="147">
        <f t="shared" si="86"/>
        <v>0</v>
      </c>
      <c r="GB34" s="147">
        <f t="shared" si="86"/>
        <v>0</v>
      </c>
      <c r="GC34" s="142">
        <f t="shared" si="87"/>
        <v>0</v>
      </c>
      <c r="GD34" s="142">
        <f t="shared" si="87"/>
        <v>0</v>
      </c>
      <c r="GE34" s="142">
        <f t="shared" si="87"/>
        <v>0</v>
      </c>
      <c r="GF34" s="142">
        <f t="shared" si="87"/>
        <v>0</v>
      </c>
      <c r="GG34" s="142">
        <f t="shared" si="87"/>
        <v>0</v>
      </c>
      <c r="GH34" s="142">
        <f t="shared" si="88"/>
        <v>0</v>
      </c>
      <c r="GI34" s="142">
        <f t="shared" si="88"/>
        <v>0</v>
      </c>
      <c r="GJ34" s="142">
        <f t="shared" si="88"/>
        <v>0</v>
      </c>
      <c r="GK34" s="142">
        <f t="shared" si="88"/>
        <v>0</v>
      </c>
      <c r="GL34" s="142">
        <f t="shared" si="88"/>
        <v>0</v>
      </c>
      <c r="GM34" s="142">
        <f t="shared" si="89"/>
        <v>0</v>
      </c>
      <c r="GN34" s="142">
        <f t="shared" si="89"/>
        <v>0</v>
      </c>
      <c r="GO34" s="142">
        <f t="shared" si="89"/>
        <v>0</v>
      </c>
      <c r="GP34" s="142">
        <f t="shared" si="89"/>
        <v>0</v>
      </c>
      <c r="GQ34" s="142">
        <f t="shared" si="89"/>
        <v>0</v>
      </c>
      <c r="GR34" s="207">
        <f t="shared" si="90"/>
        <v>0</v>
      </c>
      <c r="GS34" s="147">
        <f t="shared" si="91"/>
        <v>0</v>
      </c>
      <c r="GT34" s="147">
        <f t="shared" si="91"/>
        <v>0</v>
      </c>
      <c r="GU34" s="147">
        <f t="shared" si="91"/>
        <v>0</v>
      </c>
      <c r="GV34" s="147">
        <f t="shared" si="91"/>
        <v>0</v>
      </c>
      <c r="GW34" s="147">
        <f t="shared" si="91"/>
        <v>0</v>
      </c>
      <c r="GX34" s="147">
        <f t="shared" si="92"/>
        <v>0</v>
      </c>
      <c r="GY34" s="147">
        <f t="shared" si="92"/>
        <v>0</v>
      </c>
      <c r="GZ34" s="147">
        <f t="shared" si="92"/>
        <v>0</v>
      </c>
      <c r="HA34" s="147">
        <f t="shared" si="92"/>
        <v>0</v>
      </c>
      <c r="HB34" s="147">
        <f t="shared" si="92"/>
        <v>0</v>
      </c>
      <c r="HC34" s="147">
        <f t="shared" si="93"/>
        <v>0</v>
      </c>
      <c r="HD34" s="147">
        <f t="shared" si="93"/>
        <v>0</v>
      </c>
      <c r="HE34" s="147">
        <f t="shared" si="93"/>
        <v>0</v>
      </c>
      <c r="HF34" s="147">
        <f t="shared" si="93"/>
        <v>0</v>
      </c>
      <c r="HG34" s="147">
        <f t="shared" si="93"/>
        <v>0</v>
      </c>
      <c r="HH34" s="147">
        <f t="shared" si="94"/>
        <v>0</v>
      </c>
      <c r="HI34" s="147">
        <f t="shared" si="94"/>
        <v>0</v>
      </c>
      <c r="HJ34" s="147">
        <f t="shared" si="94"/>
        <v>0</v>
      </c>
      <c r="HK34" s="147">
        <f t="shared" si="94"/>
        <v>0</v>
      </c>
      <c r="HL34" s="147">
        <f t="shared" si="94"/>
        <v>0</v>
      </c>
      <c r="HM34" s="142">
        <f t="shared" si="95"/>
        <v>0</v>
      </c>
      <c r="HN34" s="142">
        <f t="shared" si="95"/>
        <v>0</v>
      </c>
      <c r="HO34" s="142">
        <f t="shared" si="95"/>
        <v>0</v>
      </c>
      <c r="HP34" s="142">
        <f t="shared" si="95"/>
        <v>0</v>
      </c>
      <c r="HQ34" s="142">
        <f t="shared" si="95"/>
        <v>0</v>
      </c>
      <c r="HR34" s="142">
        <f t="shared" si="96"/>
        <v>0</v>
      </c>
      <c r="HS34" s="142">
        <f t="shared" si="96"/>
        <v>0</v>
      </c>
      <c r="HT34" s="142">
        <f t="shared" si="96"/>
        <v>0</v>
      </c>
      <c r="HU34" s="142">
        <f t="shared" si="96"/>
        <v>0</v>
      </c>
      <c r="HV34" s="142">
        <f t="shared" si="96"/>
        <v>0</v>
      </c>
      <c r="HW34" s="147">
        <f t="shared" si="97"/>
        <v>0</v>
      </c>
      <c r="HX34" s="147">
        <f t="shared" si="97"/>
        <v>0</v>
      </c>
      <c r="HY34" s="147">
        <f t="shared" si="97"/>
        <v>0</v>
      </c>
      <c r="HZ34" s="147">
        <f t="shared" si="97"/>
        <v>0</v>
      </c>
      <c r="IA34" s="147">
        <f t="shared" si="97"/>
        <v>0</v>
      </c>
      <c r="IB34" s="147">
        <f t="shared" si="98"/>
        <v>0</v>
      </c>
      <c r="IC34" s="147">
        <f t="shared" si="98"/>
        <v>0</v>
      </c>
      <c r="ID34" s="147">
        <f t="shared" si="98"/>
        <v>0</v>
      </c>
      <c r="IE34" s="147">
        <f t="shared" si="98"/>
        <v>0</v>
      </c>
      <c r="IF34" s="147">
        <f t="shared" si="98"/>
        <v>0</v>
      </c>
      <c r="IG34" s="142">
        <f t="shared" si="99"/>
        <v>0</v>
      </c>
      <c r="IH34" s="142">
        <f t="shared" si="99"/>
        <v>0</v>
      </c>
      <c r="II34" s="142">
        <f t="shared" si="99"/>
        <v>0</v>
      </c>
      <c r="IJ34" s="142">
        <f t="shared" si="99"/>
        <v>0</v>
      </c>
      <c r="IK34" s="142">
        <f t="shared" si="99"/>
        <v>0</v>
      </c>
      <c r="IL34" s="142">
        <f t="shared" si="100"/>
        <v>0</v>
      </c>
      <c r="IM34" s="142">
        <f t="shared" si="100"/>
        <v>0</v>
      </c>
      <c r="IN34" s="142">
        <f t="shared" si="100"/>
        <v>0</v>
      </c>
      <c r="IO34" s="142">
        <f t="shared" si="100"/>
        <v>0</v>
      </c>
      <c r="IP34" s="142">
        <f t="shared" si="100"/>
        <v>0</v>
      </c>
      <c r="IQ34" s="147">
        <f t="shared" si="101"/>
        <v>0</v>
      </c>
      <c r="IR34" s="147">
        <f t="shared" si="101"/>
        <v>0</v>
      </c>
      <c r="IS34" s="147">
        <f t="shared" si="101"/>
        <v>0</v>
      </c>
      <c r="IT34" s="147">
        <f t="shared" si="101"/>
        <v>0</v>
      </c>
      <c r="IU34" s="147">
        <f t="shared" si="101"/>
        <v>0</v>
      </c>
      <c r="IV34" s="147">
        <f t="shared" si="102"/>
        <v>0</v>
      </c>
      <c r="IW34" s="147">
        <f t="shared" si="102"/>
        <v>0</v>
      </c>
      <c r="IX34" s="147">
        <f t="shared" si="102"/>
        <v>0</v>
      </c>
      <c r="IY34" s="147">
        <f t="shared" si="102"/>
        <v>0</v>
      </c>
      <c r="IZ34" s="147">
        <f t="shared" si="102"/>
        <v>0</v>
      </c>
      <c r="JA34" s="142">
        <f t="shared" si="103"/>
        <v>0</v>
      </c>
      <c r="JB34" s="142">
        <f t="shared" si="103"/>
        <v>0</v>
      </c>
      <c r="JC34" s="142">
        <f t="shared" si="103"/>
        <v>0</v>
      </c>
      <c r="JD34" s="142">
        <f t="shared" si="103"/>
        <v>0</v>
      </c>
      <c r="JE34" s="142">
        <f t="shared" si="103"/>
        <v>0</v>
      </c>
      <c r="JF34" s="142">
        <f t="shared" si="104"/>
        <v>0</v>
      </c>
      <c r="JG34" s="142">
        <f t="shared" si="104"/>
        <v>0</v>
      </c>
      <c r="JH34" s="142">
        <f t="shared" si="104"/>
        <v>0</v>
      </c>
      <c r="JI34" s="142">
        <f t="shared" si="104"/>
        <v>0</v>
      </c>
      <c r="JJ34" s="142">
        <f t="shared" si="104"/>
        <v>0</v>
      </c>
      <c r="JK34" s="147">
        <f t="shared" si="105"/>
        <v>0</v>
      </c>
      <c r="JL34" s="147">
        <f t="shared" si="105"/>
        <v>0</v>
      </c>
      <c r="JM34" s="147">
        <f t="shared" si="105"/>
        <v>0</v>
      </c>
      <c r="JN34" s="147">
        <f t="shared" si="105"/>
        <v>0</v>
      </c>
      <c r="JO34" s="147">
        <f t="shared" si="105"/>
        <v>0</v>
      </c>
      <c r="JP34" s="147">
        <f t="shared" si="106"/>
        <v>0</v>
      </c>
      <c r="JQ34" s="147">
        <f t="shared" si="106"/>
        <v>0</v>
      </c>
      <c r="JR34" s="147">
        <f t="shared" si="106"/>
        <v>0</v>
      </c>
      <c r="JS34" s="147">
        <f t="shared" si="106"/>
        <v>0</v>
      </c>
      <c r="JT34" s="147">
        <f t="shared" si="106"/>
        <v>0</v>
      </c>
      <c r="JU34" s="142">
        <f t="shared" si="107"/>
        <v>0</v>
      </c>
      <c r="JV34" s="142">
        <f t="shared" si="107"/>
        <v>0</v>
      </c>
      <c r="JW34" s="142">
        <f t="shared" si="107"/>
        <v>0</v>
      </c>
      <c r="JX34" s="142">
        <f t="shared" si="107"/>
        <v>0</v>
      </c>
      <c r="JY34" s="142">
        <f t="shared" si="107"/>
        <v>0</v>
      </c>
      <c r="JZ34" s="142">
        <f t="shared" si="108"/>
        <v>0</v>
      </c>
      <c r="KA34" s="142">
        <f t="shared" si="108"/>
        <v>0</v>
      </c>
      <c r="KB34" s="142">
        <f t="shared" si="108"/>
        <v>0</v>
      </c>
      <c r="KC34" s="142">
        <f t="shared" si="108"/>
        <v>0</v>
      </c>
      <c r="KD34" s="142">
        <f t="shared" si="108"/>
        <v>0</v>
      </c>
      <c r="KE34" s="147">
        <f t="shared" si="109"/>
        <v>0</v>
      </c>
      <c r="KF34" s="147">
        <f t="shared" si="109"/>
        <v>0</v>
      </c>
      <c r="KG34" s="147">
        <f t="shared" si="109"/>
        <v>0</v>
      </c>
      <c r="KH34" s="147">
        <f t="shared" si="109"/>
        <v>0</v>
      </c>
      <c r="KI34" s="147">
        <f t="shared" si="109"/>
        <v>0</v>
      </c>
      <c r="KJ34" s="147">
        <f t="shared" si="110"/>
        <v>0</v>
      </c>
      <c r="KK34" s="147">
        <f t="shared" si="110"/>
        <v>0</v>
      </c>
      <c r="KL34" s="147">
        <f t="shared" si="110"/>
        <v>0</v>
      </c>
      <c r="KM34" s="147">
        <f t="shared" si="110"/>
        <v>0</v>
      </c>
      <c r="KN34" s="147">
        <f t="shared" si="110"/>
        <v>0</v>
      </c>
      <c r="KO34" s="142">
        <f t="shared" si="111"/>
        <v>0</v>
      </c>
      <c r="KP34" s="142">
        <f t="shared" si="111"/>
        <v>0</v>
      </c>
      <c r="KQ34" s="142">
        <f t="shared" si="111"/>
        <v>0</v>
      </c>
      <c r="KR34" s="142">
        <f t="shared" si="111"/>
        <v>0</v>
      </c>
      <c r="KS34" s="142">
        <f t="shared" si="111"/>
        <v>0</v>
      </c>
      <c r="KT34" s="142">
        <f t="shared" si="112"/>
        <v>0</v>
      </c>
      <c r="KU34" s="142">
        <f t="shared" si="112"/>
        <v>0</v>
      </c>
      <c r="KV34" s="142">
        <f t="shared" si="112"/>
        <v>0</v>
      </c>
      <c r="KW34" s="142">
        <f t="shared" si="112"/>
        <v>0</v>
      </c>
      <c r="KX34" s="142">
        <f t="shared" si="112"/>
        <v>0</v>
      </c>
      <c r="KY34" s="147">
        <f t="shared" si="113"/>
        <v>0</v>
      </c>
      <c r="KZ34" s="147">
        <f t="shared" si="113"/>
        <v>0</v>
      </c>
      <c r="LA34" s="147">
        <f t="shared" si="113"/>
        <v>0</v>
      </c>
      <c r="LB34" s="147">
        <f t="shared" si="113"/>
        <v>0</v>
      </c>
      <c r="LC34" s="147">
        <f t="shared" si="113"/>
        <v>0</v>
      </c>
      <c r="LD34" s="147">
        <f t="shared" si="114"/>
        <v>0</v>
      </c>
      <c r="LE34" s="147">
        <f t="shared" si="114"/>
        <v>0</v>
      </c>
      <c r="LF34" s="147">
        <f t="shared" si="114"/>
        <v>0</v>
      </c>
      <c r="LG34" s="147">
        <f t="shared" si="114"/>
        <v>0</v>
      </c>
      <c r="LH34" s="147">
        <f t="shared" si="114"/>
        <v>0</v>
      </c>
      <c r="LI34" s="147">
        <f t="shared" si="115"/>
        <v>0</v>
      </c>
      <c r="LJ34" s="147">
        <f t="shared" si="115"/>
        <v>0</v>
      </c>
      <c r="LK34" s="147">
        <f t="shared" si="115"/>
        <v>0</v>
      </c>
      <c r="LL34" s="147">
        <f t="shared" si="115"/>
        <v>0</v>
      </c>
      <c r="LM34" s="147">
        <f t="shared" si="116"/>
        <v>0</v>
      </c>
      <c r="LN34" s="147">
        <f t="shared" si="117"/>
        <v>0</v>
      </c>
      <c r="LO34" s="144">
        <f t="shared" si="118"/>
        <v>0</v>
      </c>
      <c r="LP34" s="144">
        <f t="shared" si="118"/>
        <v>0</v>
      </c>
      <c r="LQ34" s="144">
        <f t="shared" si="118"/>
        <v>0</v>
      </c>
      <c r="LR34" s="144">
        <f t="shared" si="118"/>
        <v>0</v>
      </c>
      <c r="LS34" s="144">
        <f t="shared" si="118"/>
        <v>0</v>
      </c>
      <c r="LT34" s="144">
        <f t="shared" si="119"/>
        <v>38434691</v>
      </c>
      <c r="LU34" s="144">
        <f t="shared" si="120"/>
        <v>3076538</v>
      </c>
      <c r="LV34" s="144">
        <f t="shared" si="120"/>
        <v>35358153</v>
      </c>
      <c r="LW34" s="144">
        <f t="shared" si="120"/>
        <v>27281796</v>
      </c>
      <c r="LX34" s="144">
        <f t="shared" si="120"/>
        <v>8076357</v>
      </c>
      <c r="LY34" s="132">
        <f t="shared" si="121"/>
        <v>38434.699999999997</v>
      </c>
      <c r="LZ34" s="144">
        <f t="shared" si="46"/>
        <v>38434691</v>
      </c>
      <c r="MA34" s="145">
        <f t="shared" si="46"/>
        <v>3076538</v>
      </c>
      <c r="MB34" s="145">
        <f t="shared" si="46"/>
        <v>35358153</v>
      </c>
      <c r="MC34" s="145">
        <f t="shared" si="46"/>
        <v>27281796</v>
      </c>
      <c r="MD34" s="145">
        <f t="shared" si="46"/>
        <v>8076357</v>
      </c>
      <c r="ME34" s="132">
        <f t="shared" si="122"/>
        <v>38434.699999999997</v>
      </c>
      <c r="MF34" s="208">
        <v>101.28</v>
      </c>
      <c r="MG34" s="209">
        <v>4305661.5999999996</v>
      </c>
      <c r="MH34" s="209">
        <f t="shared" si="123"/>
        <v>4305.7</v>
      </c>
      <c r="MI34" s="209">
        <v>2300.9</v>
      </c>
      <c r="MJ34" s="209">
        <f t="shared" si="124"/>
        <v>2004.8</v>
      </c>
      <c r="MK34" s="210">
        <f t="shared" si="125"/>
        <v>2004.8</v>
      </c>
      <c r="ML34" s="210">
        <f t="shared" si="126"/>
        <v>38436695.799999997</v>
      </c>
      <c r="MM34" s="210">
        <f t="shared" si="127"/>
        <v>38436.699999999997</v>
      </c>
      <c r="MN34" s="211">
        <f t="shared" si="128"/>
        <v>27283801</v>
      </c>
      <c r="MO34" s="209">
        <v>0</v>
      </c>
      <c r="MP34">
        <v>56.3</v>
      </c>
      <c r="MQ34" s="210">
        <f t="shared" si="129"/>
        <v>31017.3</v>
      </c>
      <c r="MR34" s="209">
        <v>36559.300000000003</v>
      </c>
      <c r="MS34" s="212">
        <f t="shared" si="130"/>
        <v>-5542</v>
      </c>
      <c r="MU34" s="213">
        <f t="shared" si="131"/>
        <v>167.07</v>
      </c>
    </row>
    <row r="35" spans="1:359">
      <c r="A35" s="128" t="s">
        <v>242</v>
      </c>
      <c r="B35" s="129"/>
      <c r="C35" s="129"/>
      <c r="D35" s="129"/>
      <c r="E35" s="129"/>
      <c r="F35" s="130">
        <f t="shared" si="47"/>
        <v>0</v>
      </c>
      <c r="G35" s="131"/>
      <c r="H35" s="131"/>
      <c r="I35" s="131"/>
      <c r="J35" s="131"/>
      <c r="K35" s="130">
        <f t="shared" si="48"/>
        <v>0</v>
      </c>
      <c r="L35" s="132">
        <f t="shared" si="49"/>
        <v>0</v>
      </c>
      <c r="M35" s="205"/>
      <c r="N35" s="205"/>
      <c r="O35" s="132"/>
      <c r="P35" s="177"/>
      <c r="Q35" s="177"/>
      <c r="R35" s="132">
        <f t="shared" si="50"/>
        <v>0</v>
      </c>
      <c r="S35" s="178">
        <f t="shared" si="51"/>
        <v>0</v>
      </c>
      <c r="T35" s="178">
        <f t="shared" si="52"/>
        <v>0</v>
      </c>
      <c r="U35" s="178">
        <f t="shared" si="53"/>
        <v>0</v>
      </c>
      <c r="V35" s="150">
        <v>289</v>
      </c>
      <c r="W35" s="129"/>
      <c r="X35" s="134">
        <v>0</v>
      </c>
      <c r="Y35" s="129"/>
      <c r="Z35" s="133">
        <v>3</v>
      </c>
      <c r="AA35" s="130">
        <f t="shared" si="1"/>
        <v>292</v>
      </c>
      <c r="AB35" s="150">
        <v>319</v>
      </c>
      <c r="AC35" s="129"/>
      <c r="AD35" s="134">
        <v>0</v>
      </c>
      <c r="AE35" s="129"/>
      <c r="AF35" s="133">
        <v>4</v>
      </c>
      <c r="AG35" s="130">
        <f t="shared" si="2"/>
        <v>323</v>
      </c>
      <c r="AH35" s="150">
        <v>49</v>
      </c>
      <c r="AI35" s="129"/>
      <c r="AJ35" s="129"/>
      <c r="AK35" s="129"/>
      <c r="AL35" s="133">
        <v>0</v>
      </c>
      <c r="AM35" s="130">
        <f t="shared" si="54"/>
        <v>49</v>
      </c>
      <c r="AN35" s="127">
        <f t="shared" si="55"/>
        <v>664</v>
      </c>
      <c r="AO35" s="219"/>
      <c r="AP35" s="219"/>
      <c r="AQ35" s="219"/>
      <c r="AR35" s="219"/>
      <c r="AS35" s="219">
        <v>90</v>
      </c>
      <c r="AT35" s="219">
        <v>30</v>
      </c>
      <c r="AU35" s="206">
        <f t="shared" si="56"/>
        <v>120</v>
      </c>
      <c r="AV35" s="135"/>
      <c r="AW35" s="136">
        <v>0</v>
      </c>
      <c r="AX35" s="137"/>
      <c r="AY35" s="138">
        <v>0</v>
      </c>
      <c r="AZ35" s="138"/>
      <c r="BA35" s="135"/>
      <c r="BB35" s="139">
        <v>1</v>
      </c>
      <c r="BC35" s="138"/>
      <c r="BD35" s="136"/>
      <c r="BE35" s="136"/>
      <c r="BF35" s="129"/>
      <c r="BG35" s="129"/>
      <c r="BH35" s="138">
        <v>1</v>
      </c>
      <c r="BI35" s="138"/>
      <c r="BJ35" s="136"/>
      <c r="BK35" s="138">
        <v>3</v>
      </c>
      <c r="BL35" s="138">
        <v>3</v>
      </c>
      <c r="BM35" s="136"/>
      <c r="BN35" s="138"/>
      <c r="BO35" s="129"/>
      <c r="BP35" s="129"/>
      <c r="BQ35" s="138"/>
      <c r="BR35" s="138"/>
      <c r="BS35" s="141"/>
      <c r="BT35" s="141">
        <f t="shared" si="57"/>
        <v>5</v>
      </c>
      <c r="BU35" s="141">
        <f t="shared" si="57"/>
        <v>3</v>
      </c>
      <c r="BV35" s="141">
        <f t="shared" si="57"/>
        <v>0</v>
      </c>
      <c r="BW35" s="141">
        <f t="shared" si="58"/>
        <v>8</v>
      </c>
      <c r="BX35" s="141">
        <f t="shared" si="59"/>
        <v>672</v>
      </c>
      <c r="BY35" s="142">
        <f t="shared" si="60"/>
        <v>7348692</v>
      </c>
      <c r="BZ35" s="143">
        <f t="shared" si="132"/>
        <v>623373</v>
      </c>
      <c r="CA35" s="143">
        <f t="shared" si="132"/>
        <v>6725319</v>
      </c>
      <c r="CB35" s="143">
        <f t="shared" si="132"/>
        <v>5219918</v>
      </c>
      <c r="CC35" s="143">
        <f t="shared" si="132"/>
        <v>1505401</v>
      </c>
      <c r="CD35" s="142">
        <f t="shared" si="61"/>
        <v>0</v>
      </c>
      <c r="CE35" s="143">
        <f t="shared" si="5"/>
        <v>0</v>
      </c>
      <c r="CF35" s="143">
        <f t="shared" si="5"/>
        <v>0</v>
      </c>
      <c r="CG35" s="143">
        <f t="shared" si="5"/>
        <v>0</v>
      </c>
      <c r="CH35" s="143">
        <f t="shared" si="5"/>
        <v>0</v>
      </c>
      <c r="CI35" s="142">
        <f t="shared" si="62"/>
        <v>0</v>
      </c>
      <c r="CJ35" s="143">
        <f t="shared" si="6"/>
        <v>0</v>
      </c>
      <c r="CK35" s="143">
        <f t="shared" si="6"/>
        <v>0</v>
      </c>
      <c r="CL35" s="143">
        <f t="shared" si="6"/>
        <v>0</v>
      </c>
      <c r="CM35" s="143">
        <f t="shared" si="6"/>
        <v>0</v>
      </c>
      <c r="CN35" s="143"/>
      <c r="CO35" s="143"/>
      <c r="CP35" s="143"/>
      <c r="CQ35" s="143"/>
      <c r="CR35" s="143"/>
      <c r="CS35" s="142">
        <f t="shared" si="63"/>
        <v>592656</v>
      </c>
      <c r="CT35" s="143">
        <f t="shared" si="7"/>
        <v>1353</v>
      </c>
      <c r="CU35" s="143">
        <f t="shared" si="7"/>
        <v>591303</v>
      </c>
      <c r="CV35" s="143">
        <f t="shared" si="7"/>
        <v>591303</v>
      </c>
      <c r="CW35" s="143">
        <f t="shared" si="7"/>
        <v>0</v>
      </c>
      <c r="CX35" s="144">
        <f t="shared" si="64"/>
        <v>7941348</v>
      </c>
      <c r="CY35" s="142">
        <f t="shared" si="65"/>
        <v>11307593</v>
      </c>
      <c r="CZ35" s="143">
        <f t="shared" si="65"/>
        <v>935946</v>
      </c>
      <c r="DA35" s="143">
        <f t="shared" si="65"/>
        <v>10371647</v>
      </c>
      <c r="DB35" s="143">
        <f t="shared" si="65"/>
        <v>7869411</v>
      </c>
      <c r="DC35" s="143">
        <f t="shared" si="65"/>
        <v>2502236</v>
      </c>
      <c r="DD35" s="142">
        <f t="shared" si="66"/>
        <v>0</v>
      </c>
      <c r="DE35" s="143">
        <f t="shared" si="8"/>
        <v>0</v>
      </c>
      <c r="DF35" s="143">
        <f t="shared" si="8"/>
        <v>0</v>
      </c>
      <c r="DG35" s="143">
        <f t="shared" si="8"/>
        <v>0</v>
      </c>
      <c r="DH35" s="143">
        <f t="shared" si="8"/>
        <v>0</v>
      </c>
      <c r="DI35" s="142">
        <f t="shared" si="67"/>
        <v>0</v>
      </c>
      <c r="DJ35" s="143">
        <f t="shared" si="67"/>
        <v>0</v>
      </c>
      <c r="DK35" s="143">
        <f t="shared" si="67"/>
        <v>0</v>
      </c>
      <c r="DL35" s="143">
        <f t="shared" si="67"/>
        <v>0</v>
      </c>
      <c r="DM35" s="143">
        <f t="shared" si="67"/>
        <v>0</v>
      </c>
      <c r="DN35" s="142">
        <f t="shared" si="68"/>
        <v>0</v>
      </c>
      <c r="DO35" s="143">
        <f t="shared" si="9"/>
        <v>0</v>
      </c>
      <c r="DP35" s="143">
        <f t="shared" si="9"/>
        <v>0</v>
      </c>
      <c r="DQ35" s="143">
        <f t="shared" si="9"/>
        <v>0</v>
      </c>
      <c r="DR35" s="143">
        <f t="shared" si="9"/>
        <v>0</v>
      </c>
      <c r="DS35" s="142">
        <f t="shared" si="69"/>
        <v>912704</v>
      </c>
      <c r="DT35" s="143">
        <f t="shared" si="10"/>
        <v>3008</v>
      </c>
      <c r="DU35" s="143">
        <f t="shared" si="10"/>
        <v>909696</v>
      </c>
      <c r="DV35" s="143">
        <f t="shared" si="10"/>
        <v>909696</v>
      </c>
      <c r="DW35" s="143">
        <f t="shared" si="10"/>
        <v>0</v>
      </c>
      <c r="DX35" s="144">
        <f t="shared" si="70"/>
        <v>12220297</v>
      </c>
      <c r="DY35" s="142">
        <f t="shared" si="71"/>
        <v>1760766</v>
      </c>
      <c r="DZ35" s="143">
        <f t="shared" si="71"/>
        <v>139895</v>
      </c>
      <c r="EA35" s="143">
        <f t="shared" si="71"/>
        <v>1620871</v>
      </c>
      <c r="EB35" s="143">
        <f t="shared" si="71"/>
        <v>1170610</v>
      </c>
      <c r="EC35" s="143">
        <f t="shared" si="71"/>
        <v>450261</v>
      </c>
      <c r="ED35" s="142">
        <f t="shared" si="72"/>
        <v>0</v>
      </c>
      <c r="EE35" s="143">
        <f t="shared" si="11"/>
        <v>0</v>
      </c>
      <c r="EF35" s="143">
        <f t="shared" si="11"/>
        <v>0</v>
      </c>
      <c r="EG35" s="143">
        <f t="shared" si="11"/>
        <v>0</v>
      </c>
      <c r="EH35" s="143">
        <f t="shared" si="11"/>
        <v>0</v>
      </c>
      <c r="EI35" s="143"/>
      <c r="EJ35" s="143"/>
      <c r="EK35" s="143"/>
      <c r="EL35" s="143"/>
      <c r="EM35" s="143"/>
      <c r="EN35" s="142">
        <f t="shared" si="73"/>
        <v>0</v>
      </c>
      <c r="EO35" s="143">
        <f t="shared" si="12"/>
        <v>0</v>
      </c>
      <c r="EP35" s="143">
        <f t="shared" si="12"/>
        <v>0</v>
      </c>
      <c r="EQ35" s="143">
        <f t="shared" si="12"/>
        <v>0</v>
      </c>
      <c r="ER35" s="143">
        <f t="shared" si="12"/>
        <v>0</v>
      </c>
      <c r="ES35" s="142">
        <f t="shared" si="74"/>
        <v>0</v>
      </c>
      <c r="ET35" s="143">
        <f t="shared" si="13"/>
        <v>0</v>
      </c>
      <c r="EU35" s="143">
        <f t="shared" si="13"/>
        <v>0</v>
      </c>
      <c r="EV35" s="143">
        <f t="shared" si="13"/>
        <v>0</v>
      </c>
      <c r="EW35" s="143">
        <f t="shared" si="13"/>
        <v>0</v>
      </c>
      <c r="EX35" s="144">
        <f t="shared" si="75"/>
        <v>1760766</v>
      </c>
      <c r="EY35" s="144">
        <f t="shared" si="76"/>
        <v>21922411</v>
      </c>
      <c r="EZ35" s="145">
        <f t="shared" si="77"/>
        <v>1703575</v>
      </c>
      <c r="FA35" s="145">
        <f t="shared" si="14"/>
        <v>20218836</v>
      </c>
      <c r="FB35" s="145">
        <f t="shared" si="14"/>
        <v>15760938</v>
      </c>
      <c r="FC35" s="145">
        <f t="shared" si="14"/>
        <v>4457898</v>
      </c>
      <c r="FD35" s="146">
        <f t="shared" si="78"/>
        <v>20417051</v>
      </c>
      <c r="FE35" s="146">
        <f t="shared" si="79"/>
        <v>0</v>
      </c>
      <c r="FF35" s="146">
        <f t="shared" si="80"/>
        <v>0</v>
      </c>
      <c r="FG35" s="146">
        <f t="shared" si="81"/>
        <v>0</v>
      </c>
      <c r="FH35" s="146">
        <f t="shared" si="82"/>
        <v>1505360</v>
      </c>
      <c r="FI35" s="142">
        <f t="shared" si="83"/>
        <v>0</v>
      </c>
      <c r="FJ35" s="143">
        <f t="shared" si="83"/>
        <v>0</v>
      </c>
      <c r="FK35" s="143">
        <f t="shared" si="83"/>
        <v>0</v>
      </c>
      <c r="FL35" s="143">
        <f t="shared" si="83"/>
        <v>0</v>
      </c>
      <c r="FM35" s="143">
        <f t="shared" si="83"/>
        <v>0</v>
      </c>
      <c r="FN35" s="142">
        <f t="shared" si="84"/>
        <v>0</v>
      </c>
      <c r="FO35" s="142">
        <f t="shared" si="84"/>
        <v>0</v>
      </c>
      <c r="FP35" s="142">
        <f t="shared" si="84"/>
        <v>0</v>
      </c>
      <c r="FQ35" s="142">
        <f t="shared" si="84"/>
        <v>0</v>
      </c>
      <c r="FR35" s="142">
        <f t="shared" si="84"/>
        <v>0</v>
      </c>
      <c r="FS35" s="147">
        <f t="shared" si="85"/>
        <v>0</v>
      </c>
      <c r="FT35" s="147">
        <f t="shared" si="85"/>
        <v>0</v>
      </c>
      <c r="FU35" s="147">
        <f t="shared" si="85"/>
        <v>0</v>
      </c>
      <c r="FV35" s="147">
        <f t="shared" si="85"/>
        <v>0</v>
      </c>
      <c r="FW35" s="147">
        <f t="shared" si="85"/>
        <v>0</v>
      </c>
      <c r="FX35" s="147">
        <f t="shared" si="86"/>
        <v>0</v>
      </c>
      <c r="FY35" s="147">
        <f t="shared" si="86"/>
        <v>0</v>
      </c>
      <c r="FZ35" s="147">
        <f t="shared" si="86"/>
        <v>0</v>
      </c>
      <c r="GA35" s="147">
        <f t="shared" si="86"/>
        <v>0</v>
      </c>
      <c r="GB35" s="147">
        <f t="shared" si="86"/>
        <v>0</v>
      </c>
      <c r="GC35" s="142">
        <f t="shared" si="87"/>
        <v>136710</v>
      </c>
      <c r="GD35" s="142">
        <f t="shared" si="87"/>
        <v>2700</v>
      </c>
      <c r="GE35" s="142">
        <f t="shared" si="87"/>
        <v>134010</v>
      </c>
      <c r="GF35" s="142">
        <f t="shared" si="87"/>
        <v>134010</v>
      </c>
      <c r="GG35" s="142">
        <f t="shared" si="87"/>
        <v>0</v>
      </c>
      <c r="GH35" s="142">
        <f t="shared" si="88"/>
        <v>39060</v>
      </c>
      <c r="GI35" s="142">
        <f t="shared" si="88"/>
        <v>780</v>
      </c>
      <c r="GJ35" s="142">
        <f t="shared" si="88"/>
        <v>38280</v>
      </c>
      <c r="GK35" s="142">
        <f t="shared" si="88"/>
        <v>38280</v>
      </c>
      <c r="GL35" s="142">
        <f t="shared" si="88"/>
        <v>0</v>
      </c>
      <c r="GM35" s="142">
        <f t="shared" si="89"/>
        <v>175770</v>
      </c>
      <c r="GN35" s="142">
        <f t="shared" si="89"/>
        <v>3480</v>
      </c>
      <c r="GO35" s="142">
        <f t="shared" si="89"/>
        <v>172290</v>
      </c>
      <c r="GP35" s="142">
        <f t="shared" si="89"/>
        <v>172290</v>
      </c>
      <c r="GQ35" s="142">
        <f t="shared" si="89"/>
        <v>0</v>
      </c>
      <c r="GR35" s="207">
        <f t="shared" si="90"/>
        <v>175.8</v>
      </c>
      <c r="GS35" s="147">
        <f t="shared" si="91"/>
        <v>0</v>
      </c>
      <c r="GT35" s="147">
        <f t="shared" si="91"/>
        <v>0</v>
      </c>
      <c r="GU35" s="147">
        <f t="shared" si="91"/>
        <v>0</v>
      </c>
      <c r="GV35" s="147">
        <f t="shared" si="91"/>
        <v>0</v>
      </c>
      <c r="GW35" s="147">
        <f t="shared" si="91"/>
        <v>0</v>
      </c>
      <c r="GX35" s="147">
        <f t="shared" si="92"/>
        <v>0</v>
      </c>
      <c r="GY35" s="147">
        <f t="shared" si="92"/>
        <v>0</v>
      </c>
      <c r="GZ35" s="147">
        <f t="shared" si="92"/>
        <v>0</v>
      </c>
      <c r="HA35" s="147">
        <f t="shared" si="92"/>
        <v>0</v>
      </c>
      <c r="HB35" s="147">
        <f t="shared" si="92"/>
        <v>0</v>
      </c>
      <c r="HC35" s="147">
        <f t="shared" si="93"/>
        <v>0</v>
      </c>
      <c r="HD35" s="147">
        <f t="shared" si="93"/>
        <v>0</v>
      </c>
      <c r="HE35" s="147">
        <f t="shared" si="93"/>
        <v>0</v>
      </c>
      <c r="HF35" s="147">
        <f t="shared" si="93"/>
        <v>0</v>
      </c>
      <c r="HG35" s="147">
        <f t="shared" si="93"/>
        <v>0</v>
      </c>
      <c r="HH35" s="147">
        <f t="shared" si="94"/>
        <v>0</v>
      </c>
      <c r="HI35" s="147">
        <f t="shared" si="94"/>
        <v>0</v>
      </c>
      <c r="HJ35" s="147">
        <f t="shared" si="94"/>
        <v>0</v>
      </c>
      <c r="HK35" s="147">
        <f t="shared" si="94"/>
        <v>0</v>
      </c>
      <c r="HL35" s="147">
        <f t="shared" si="94"/>
        <v>0</v>
      </c>
      <c r="HM35" s="142">
        <f t="shared" si="95"/>
        <v>0</v>
      </c>
      <c r="HN35" s="142">
        <f t="shared" si="95"/>
        <v>0</v>
      </c>
      <c r="HO35" s="142">
        <f t="shared" si="95"/>
        <v>0</v>
      </c>
      <c r="HP35" s="142">
        <f t="shared" si="95"/>
        <v>0</v>
      </c>
      <c r="HQ35" s="142">
        <f t="shared" si="95"/>
        <v>0</v>
      </c>
      <c r="HR35" s="142">
        <f t="shared" si="96"/>
        <v>0</v>
      </c>
      <c r="HS35" s="142">
        <f t="shared" si="96"/>
        <v>0</v>
      </c>
      <c r="HT35" s="142">
        <f t="shared" si="96"/>
        <v>0</v>
      </c>
      <c r="HU35" s="142">
        <f t="shared" si="96"/>
        <v>0</v>
      </c>
      <c r="HV35" s="142">
        <f t="shared" si="96"/>
        <v>0</v>
      </c>
      <c r="HW35" s="147">
        <f t="shared" si="97"/>
        <v>30551</v>
      </c>
      <c r="HX35" s="147">
        <f t="shared" si="97"/>
        <v>4257</v>
      </c>
      <c r="HY35" s="147">
        <f t="shared" si="97"/>
        <v>26294</v>
      </c>
      <c r="HZ35" s="147">
        <f t="shared" si="97"/>
        <v>20409</v>
      </c>
      <c r="IA35" s="147">
        <f t="shared" si="97"/>
        <v>5885</v>
      </c>
      <c r="IB35" s="147">
        <f t="shared" si="98"/>
        <v>0</v>
      </c>
      <c r="IC35" s="147">
        <f t="shared" si="98"/>
        <v>0</v>
      </c>
      <c r="ID35" s="147">
        <f t="shared" si="98"/>
        <v>0</v>
      </c>
      <c r="IE35" s="147">
        <f t="shared" si="98"/>
        <v>0</v>
      </c>
      <c r="IF35" s="147">
        <f t="shared" si="98"/>
        <v>0</v>
      </c>
      <c r="IG35" s="142">
        <f t="shared" si="99"/>
        <v>0</v>
      </c>
      <c r="IH35" s="142">
        <f t="shared" si="99"/>
        <v>0</v>
      </c>
      <c r="II35" s="142">
        <f t="shared" si="99"/>
        <v>0</v>
      </c>
      <c r="IJ35" s="142">
        <f t="shared" si="99"/>
        <v>0</v>
      </c>
      <c r="IK35" s="142">
        <f t="shared" si="99"/>
        <v>0</v>
      </c>
      <c r="IL35" s="142">
        <f t="shared" si="100"/>
        <v>0</v>
      </c>
      <c r="IM35" s="142">
        <f t="shared" si="100"/>
        <v>0</v>
      </c>
      <c r="IN35" s="142">
        <f t="shared" si="100"/>
        <v>0</v>
      </c>
      <c r="IO35" s="142">
        <f t="shared" si="100"/>
        <v>0</v>
      </c>
      <c r="IP35" s="142">
        <f t="shared" si="100"/>
        <v>0</v>
      </c>
      <c r="IQ35" s="147">
        <f t="shared" si="101"/>
        <v>0</v>
      </c>
      <c r="IR35" s="147">
        <f t="shared" si="101"/>
        <v>0</v>
      </c>
      <c r="IS35" s="147">
        <f t="shared" si="101"/>
        <v>0</v>
      </c>
      <c r="IT35" s="147">
        <f t="shared" si="101"/>
        <v>0</v>
      </c>
      <c r="IU35" s="147">
        <f t="shared" si="101"/>
        <v>0</v>
      </c>
      <c r="IV35" s="147">
        <f t="shared" si="102"/>
        <v>0</v>
      </c>
      <c r="IW35" s="147">
        <f t="shared" si="102"/>
        <v>0</v>
      </c>
      <c r="IX35" s="147">
        <f t="shared" si="102"/>
        <v>0</v>
      </c>
      <c r="IY35" s="147">
        <f t="shared" si="102"/>
        <v>0</v>
      </c>
      <c r="IZ35" s="147">
        <f t="shared" si="102"/>
        <v>0</v>
      </c>
      <c r="JA35" s="142">
        <f t="shared" si="103"/>
        <v>186206</v>
      </c>
      <c r="JB35" s="142">
        <f t="shared" si="103"/>
        <v>28442</v>
      </c>
      <c r="JC35" s="142">
        <f t="shared" si="103"/>
        <v>157764</v>
      </c>
      <c r="JD35" s="142">
        <f t="shared" si="103"/>
        <v>122454</v>
      </c>
      <c r="JE35" s="142">
        <f t="shared" si="103"/>
        <v>35310</v>
      </c>
      <c r="JF35" s="142">
        <f t="shared" si="104"/>
        <v>0</v>
      </c>
      <c r="JG35" s="142">
        <f t="shared" si="104"/>
        <v>0</v>
      </c>
      <c r="JH35" s="142">
        <f t="shared" si="104"/>
        <v>0</v>
      </c>
      <c r="JI35" s="142">
        <f t="shared" si="104"/>
        <v>0</v>
      </c>
      <c r="JJ35" s="142">
        <f t="shared" si="104"/>
        <v>0</v>
      </c>
      <c r="JK35" s="147">
        <f t="shared" si="105"/>
        <v>0</v>
      </c>
      <c r="JL35" s="147">
        <f t="shared" si="105"/>
        <v>0</v>
      </c>
      <c r="JM35" s="147">
        <f t="shared" si="105"/>
        <v>0</v>
      </c>
      <c r="JN35" s="147">
        <f t="shared" si="105"/>
        <v>0</v>
      </c>
      <c r="JO35" s="147">
        <f t="shared" si="105"/>
        <v>0</v>
      </c>
      <c r="JP35" s="147">
        <f t="shared" si="106"/>
        <v>98553</v>
      </c>
      <c r="JQ35" s="147">
        <f t="shared" si="106"/>
        <v>19671</v>
      </c>
      <c r="JR35" s="147">
        <f t="shared" si="106"/>
        <v>78882</v>
      </c>
      <c r="JS35" s="147">
        <f t="shared" si="106"/>
        <v>61227</v>
      </c>
      <c r="JT35" s="147">
        <f t="shared" si="106"/>
        <v>17655</v>
      </c>
      <c r="JU35" s="142">
        <f t="shared" si="107"/>
        <v>132216</v>
      </c>
      <c r="JV35" s="142">
        <f t="shared" si="107"/>
        <v>22002</v>
      </c>
      <c r="JW35" s="142">
        <f t="shared" si="107"/>
        <v>110214</v>
      </c>
      <c r="JX35" s="142">
        <f t="shared" si="107"/>
        <v>83625</v>
      </c>
      <c r="JY35" s="142">
        <f t="shared" si="107"/>
        <v>26589</v>
      </c>
      <c r="JZ35" s="142">
        <f t="shared" si="108"/>
        <v>0</v>
      </c>
      <c r="KA35" s="142">
        <f t="shared" si="108"/>
        <v>0</v>
      </c>
      <c r="KB35" s="142">
        <f t="shared" si="108"/>
        <v>0</v>
      </c>
      <c r="KC35" s="142">
        <f t="shared" si="108"/>
        <v>0</v>
      </c>
      <c r="KD35" s="142">
        <f t="shared" si="108"/>
        <v>0</v>
      </c>
      <c r="KE35" s="147">
        <f t="shared" si="109"/>
        <v>0</v>
      </c>
      <c r="KF35" s="147">
        <f t="shared" si="109"/>
        <v>0</v>
      </c>
      <c r="KG35" s="147">
        <f t="shared" si="109"/>
        <v>0</v>
      </c>
      <c r="KH35" s="147">
        <f t="shared" si="109"/>
        <v>0</v>
      </c>
      <c r="KI35" s="147">
        <f t="shared" si="109"/>
        <v>0</v>
      </c>
      <c r="KJ35" s="147">
        <f t="shared" si="110"/>
        <v>0</v>
      </c>
      <c r="KK35" s="147">
        <f t="shared" si="110"/>
        <v>0</v>
      </c>
      <c r="KL35" s="147">
        <f t="shared" si="110"/>
        <v>0</v>
      </c>
      <c r="KM35" s="147">
        <f t="shared" si="110"/>
        <v>0</v>
      </c>
      <c r="KN35" s="147">
        <f t="shared" si="110"/>
        <v>0</v>
      </c>
      <c r="KO35" s="142">
        <f t="shared" si="111"/>
        <v>0</v>
      </c>
      <c r="KP35" s="142">
        <f t="shared" si="111"/>
        <v>0</v>
      </c>
      <c r="KQ35" s="142">
        <f t="shared" si="111"/>
        <v>0</v>
      </c>
      <c r="KR35" s="142">
        <f t="shared" si="111"/>
        <v>0</v>
      </c>
      <c r="KS35" s="142">
        <f t="shared" si="111"/>
        <v>0</v>
      </c>
      <c r="KT35" s="142">
        <f t="shared" si="112"/>
        <v>0</v>
      </c>
      <c r="KU35" s="142">
        <f t="shared" si="112"/>
        <v>0</v>
      </c>
      <c r="KV35" s="142">
        <f t="shared" si="112"/>
        <v>0</v>
      </c>
      <c r="KW35" s="142">
        <f t="shared" si="112"/>
        <v>0</v>
      </c>
      <c r="KX35" s="142">
        <f t="shared" si="112"/>
        <v>0</v>
      </c>
      <c r="KY35" s="147">
        <f t="shared" si="113"/>
        <v>0</v>
      </c>
      <c r="KZ35" s="147">
        <f t="shared" si="113"/>
        <v>0</v>
      </c>
      <c r="LA35" s="147">
        <f t="shared" si="113"/>
        <v>0</v>
      </c>
      <c r="LB35" s="147">
        <f t="shared" si="113"/>
        <v>0</v>
      </c>
      <c r="LC35" s="147">
        <f t="shared" si="113"/>
        <v>0</v>
      </c>
      <c r="LD35" s="147">
        <f t="shared" si="114"/>
        <v>0</v>
      </c>
      <c r="LE35" s="147">
        <f t="shared" si="114"/>
        <v>0</v>
      </c>
      <c r="LF35" s="147">
        <f t="shared" si="114"/>
        <v>0</v>
      </c>
      <c r="LG35" s="147">
        <f t="shared" si="114"/>
        <v>0</v>
      </c>
      <c r="LH35" s="147">
        <f t="shared" si="114"/>
        <v>0</v>
      </c>
      <c r="LI35" s="147">
        <f t="shared" si="115"/>
        <v>74372</v>
      </c>
      <c r="LJ35" s="147">
        <f t="shared" si="115"/>
        <v>373154</v>
      </c>
      <c r="LK35" s="147">
        <f t="shared" si="115"/>
        <v>287715</v>
      </c>
      <c r="LL35" s="147">
        <f t="shared" si="115"/>
        <v>85439</v>
      </c>
      <c r="LM35" s="147">
        <f t="shared" si="116"/>
        <v>175770</v>
      </c>
      <c r="LN35" s="147">
        <f t="shared" si="117"/>
        <v>447526</v>
      </c>
      <c r="LO35" s="144">
        <f t="shared" si="118"/>
        <v>623296</v>
      </c>
      <c r="LP35" s="144">
        <f t="shared" si="118"/>
        <v>77852</v>
      </c>
      <c r="LQ35" s="144">
        <f t="shared" si="118"/>
        <v>545444</v>
      </c>
      <c r="LR35" s="144">
        <f t="shared" si="118"/>
        <v>460005</v>
      </c>
      <c r="LS35" s="144">
        <f t="shared" si="118"/>
        <v>85439</v>
      </c>
      <c r="LT35" s="144">
        <f t="shared" si="119"/>
        <v>22369937</v>
      </c>
      <c r="LU35" s="144">
        <f t="shared" si="120"/>
        <v>1777947</v>
      </c>
      <c r="LV35" s="144">
        <f t="shared" si="120"/>
        <v>20591990</v>
      </c>
      <c r="LW35" s="144">
        <f t="shared" si="120"/>
        <v>16048653</v>
      </c>
      <c r="LX35" s="144">
        <f t="shared" si="120"/>
        <v>4543337</v>
      </c>
      <c r="LY35" s="132">
        <f t="shared" si="121"/>
        <v>22369.9</v>
      </c>
      <c r="LZ35" s="144">
        <f t="shared" si="46"/>
        <v>22545707</v>
      </c>
      <c r="MA35" s="145">
        <f t="shared" si="46"/>
        <v>1781427</v>
      </c>
      <c r="MB35" s="145">
        <f t="shared" si="46"/>
        <v>20764280</v>
      </c>
      <c r="MC35" s="145">
        <f t="shared" si="46"/>
        <v>16220943</v>
      </c>
      <c r="MD35" s="145">
        <f t="shared" si="46"/>
        <v>4543337</v>
      </c>
      <c r="ME35" s="132">
        <f t="shared" si="122"/>
        <v>22545.7</v>
      </c>
      <c r="MF35" s="208">
        <v>59.89</v>
      </c>
      <c r="MG35" s="209">
        <v>2546071</v>
      </c>
      <c r="MH35" s="209">
        <f t="shared" si="123"/>
        <v>2546.1</v>
      </c>
      <c r="MI35" s="209">
        <v>1360.6</v>
      </c>
      <c r="MJ35" s="209">
        <f t="shared" si="124"/>
        <v>1185.5</v>
      </c>
      <c r="MK35" s="210">
        <f t="shared" si="125"/>
        <v>1185.5</v>
      </c>
      <c r="ML35" s="210">
        <f t="shared" si="126"/>
        <v>22371122.5</v>
      </c>
      <c r="MM35" s="210">
        <f t="shared" si="127"/>
        <v>22371.1</v>
      </c>
      <c r="MN35" s="211">
        <f t="shared" si="128"/>
        <v>16222129</v>
      </c>
      <c r="MO35" s="209">
        <v>461800</v>
      </c>
      <c r="MP35">
        <v>43.4</v>
      </c>
      <c r="MQ35" s="210">
        <f t="shared" si="129"/>
        <v>23036.9</v>
      </c>
      <c r="MR35" s="209">
        <v>27306</v>
      </c>
      <c r="MS35" s="212">
        <f t="shared" si="130"/>
        <v>-4269.1000000000004</v>
      </c>
      <c r="MU35" s="213">
        <f t="shared" si="131"/>
        <v>98.79</v>
      </c>
    </row>
    <row r="36" spans="1:359">
      <c r="A36" s="128" t="s">
        <v>200</v>
      </c>
      <c r="B36" s="129"/>
      <c r="C36" s="129">
        <v>19</v>
      </c>
      <c r="D36" s="129">
        <v>47</v>
      </c>
      <c r="E36" s="129"/>
      <c r="F36" s="130">
        <f t="shared" si="47"/>
        <v>66</v>
      </c>
      <c r="G36" s="131">
        <f>B36*G$7</f>
        <v>0</v>
      </c>
      <c r="H36" s="131">
        <f>C36*H$7</f>
        <v>801648</v>
      </c>
      <c r="I36" s="131">
        <f>D36*I7</f>
        <v>1983024</v>
      </c>
      <c r="J36" s="131">
        <f>E36*J$7</f>
        <v>0</v>
      </c>
      <c r="K36" s="130">
        <f t="shared" si="48"/>
        <v>2784672</v>
      </c>
      <c r="L36" s="132">
        <f>K36/1000+0.2</f>
        <v>2784.9</v>
      </c>
      <c r="M36" s="215">
        <v>7.25</v>
      </c>
      <c r="N36" s="205">
        <f>681.8/M$41*M36</f>
        <v>520.29999999999995</v>
      </c>
      <c r="O36" s="132">
        <f>L36+N36</f>
        <v>3305.2</v>
      </c>
      <c r="P36" s="177">
        <v>2953.6</v>
      </c>
      <c r="Q36" s="177">
        <v>335.3</v>
      </c>
      <c r="R36" s="132">
        <f t="shared" si="50"/>
        <v>3288.9</v>
      </c>
      <c r="S36" s="178">
        <f t="shared" si="51"/>
        <v>-168.7</v>
      </c>
      <c r="T36" s="178">
        <f t="shared" si="52"/>
        <v>185</v>
      </c>
      <c r="U36" s="178">
        <f t="shared" si="53"/>
        <v>16.3</v>
      </c>
      <c r="V36" s="150">
        <v>614</v>
      </c>
      <c r="W36" s="129"/>
      <c r="X36" s="148">
        <v>0</v>
      </c>
      <c r="Y36" s="129"/>
      <c r="Z36" s="133">
        <v>0</v>
      </c>
      <c r="AA36" s="130">
        <f t="shared" si="1"/>
        <v>614</v>
      </c>
      <c r="AB36" s="150">
        <v>655</v>
      </c>
      <c r="AC36" s="129"/>
      <c r="AD36" s="148">
        <v>0</v>
      </c>
      <c r="AE36" s="129"/>
      <c r="AF36" s="133">
        <v>3</v>
      </c>
      <c r="AG36" s="130">
        <f t="shared" si="2"/>
        <v>658</v>
      </c>
      <c r="AH36" s="150">
        <v>123</v>
      </c>
      <c r="AI36" s="129"/>
      <c r="AJ36" s="129"/>
      <c r="AK36" s="129"/>
      <c r="AL36" s="133">
        <v>0</v>
      </c>
      <c r="AM36" s="130">
        <f t="shared" si="54"/>
        <v>123</v>
      </c>
      <c r="AN36" s="127">
        <f t="shared" si="55"/>
        <v>1395</v>
      </c>
      <c r="AO36" s="219">
        <v>0</v>
      </c>
      <c r="AP36" s="219">
        <v>48</v>
      </c>
      <c r="AQ36" s="219">
        <v>16</v>
      </c>
      <c r="AR36" s="219">
        <v>268</v>
      </c>
      <c r="AS36" s="219">
        <v>51</v>
      </c>
      <c r="AT36" s="219">
        <v>33</v>
      </c>
      <c r="AU36" s="206">
        <f t="shared" si="56"/>
        <v>416</v>
      </c>
      <c r="AV36" s="135"/>
      <c r="AW36" s="136">
        <v>0</v>
      </c>
      <c r="AX36" s="137"/>
      <c r="AY36" s="138">
        <v>0</v>
      </c>
      <c r="AZ36" s="138"/>
      <c r="BA36" s="135"/>
      <c r="BB36" s="139"/>
      <c r="BC36" s="138"/>
      <c r="BD36" s="136"/>
      <c r="BE36" s="136"/>
      <c r="BF36" s="129"/>
      <c r="BG36" s="129"/>
      <c r="BH36" s="138"/>
      <c r="BI36" s="138"/>
      <c r="BJ36" s="136">
        <v>1</v>
      </c>
      <c r="BK36" s="138"/>
      <c r="BL36" s="138">
        <v>1</v>
      </c>
      <c r="BM36" s="136"/>
      <c r="BN36" s="138"/>
      <c r="BO36" s="129"/>
      <c r="BP36" s="129"/>
      <c r="BQ36" s="138"/>
      <c r="BR36" s="138"/>
      <c r="BS36" s="141"/>
      <c r="BT36" s="141">
        <f t="shared" si="57"/>
        <v>0</v>
      </c>
      <c r="BU36" s="141">
        <f t="shared" si="57"/>
        <v>1</v>
      </c>
      <c r="BV36" s="141">
        <f t="shared" si="57"/>
        <v>1</v>
      </c>
      <c r="BW36" s="141">
        <f t="shared" si="58"/>
        <v>2</v>
      </c>
      <c r="BX36" s="141">
        <f t="shared" si="59"/>
        <v>1397</v>
      </c>
      <c r="BY36" s="142">
        <f t="shared" si="60"/>
        <v>15612792</v>
      </c>
      <c r="BZ36" s="143">
        <f t="shared" si="132"/>
        <v>1324398</v>
      </c>
      <c r="CA36" s="143">
        <f t="shared" si="132"/>
        <v>14288394</v>
      </c>
      <c r="CB36" s="143">
        <f t="shared" si="132"/>
        <v>11090068</v>
      </c>
      <c r="CC36" s="143">
        <f t="shared" si="132"/>
        <v>3198326</v>
      </c>
      <c r="CD36" s="142">
        <f t="shared" si="61"/>
        <v>0</v>
      </c>
      <c r="CE36" s="143">
        <f t="shared" si="5"/>
        <v>0</v>
      </c>
      <c r="CF36" s="143">
        <f t="shared" si="5"/>
        <v>0</v>
      </c>
      <c r="CG36" s="143">
        <f t="shared" si="5"/>
        <v>0</v>
      </c>
      <c r="CH36" s="143">
        <f t="shared" si="5"/>
        <v>0</v>
      </c>
      <c r="CI36" s="142">
        <f t="shared" si="62"/>
        <v>0</v>
      </c>
      <c r="CJ36" s="143">
        <f t="shared" si="6"/>
        <v>0</v>
      </c>
      <c r="CK36" s="143">
        <f t="shared" si="6"/>
        <v>0</v>
      </c>
      <c r="CL36" s="143">
        <f t="shared" si="6"/>
        <v>0</v>
      </c>
      <c r="CM36" s="143">
        <f t="shared" si="6"/>
        <v>0</v>
      </c>
      <c r="CN36" s="143"/>
      <c r="CO36" s="143"/>
      <c r="CP36" s="143"/>
      <c r="CQ36" s="143"/>
      <c r="CR36" s="143"/>
      <c r="CS36" s="142">
        <f t="shared" si="63"/>
        <v>0</v>
      </c>
      <c r="CT36" s="143">
        <f t="shared" si="7"/>
        <v>0</v>
      </c>
      <c r="CU36" s="143">
        <f t="shared" si="7"/>
        <v>0</v>
      </c>
      <c r="CV36" s="143">
        <f t="shared" si="7"/>
        <v>0</v>
      </c>
      <c r="CW36" s="143">
        <f t="shared" si="7"/>
        <v>0</v>
      </c>
      <c r="CX36" s="144">
        <f t="shared" si="64"/>
        <v>15612792</v>
      </c>
      <c r="CY36" s="142">
        <f t="shared" si="65"/>
        <v>23217785</v>
      </c>
      <c r="CZ36" s="143">
        <f t="shared" si="65"/>
        <v>1921770</v>
      </c>
      <c r="DA36" s="143">
        <f t="shared" si="65"/>
        <v>21296015</v>
      </c>
      <c r="DB36" s="143">
        <f t="shared" si="65"/>
        <v>16158195</v>
      </c>
      <c r="DC36" s="143">
        <f t="shared" si="65"/>
        <v>5137820</v>
      </c>
      <c r="DD36" s="142">
        <f t="shared" si="66"/>
        <v>0</v>
      </c>
      <c r="DE36" s="143">
        <f t="shared" si="8"/>
        <v>0</v>
      </c>
      <c r="DF36" s="143">
        <f t="shared" si="8"/>
        <v>0</v>
      </c>
      <c r="DG36" s="143">
        <f t="shared" si="8"/>
        <v>0</v>
      </c>
      <c r="DH36" s="143">
        <f t="shared" si="8"/>
        <v>0</v>
      </c>
      <c r="DI36" s="142">
        <f t="shared" si="67"/>
        <v>0</v>
      </c>
      <c r="DJ36" s="143">
        <f t="shared" si="67"/>
        <v>0</v>
      </c>
      <c r="DK36" s="143">
        <f t="shared" si="67"/>
        <v>0</v>
      </c>
      <c r="DL36" s="143">
        <f t="shared" si="67"/>
        <v>0</v>
      </c>
      <c r="DM36" s="143">
        <f t="shared" si="67"/>
        <v>0</v>
      </c>
      <c r="DN36" s="142">
        <f t="shared" si="68"/>
        <v>0</v>
      </c>
      <c r="DO36" s="143">
        <f t="shared" si="9"/>
        <v>0</v>
      </c>
      <c r="DP36" s="143">
        <f t="shared" si="9"/>
        <v>0</v>
      </c>
      <c r="DQ36" s="143">
        <f t="shared" si="9"/>
        <v>0</v>
      </c>
      <c r="DR36" s="143">
        <f t="shared" si="9"/>
        <v>0</v>
      </c>
      <c r="DS36" s="142">
        <f t="shared" si="69"/>
        <v>684528</v>
      </c>
      <c r="DT36" s="143">
        <f t="shared" si="10"/>
        <v>2256</v>
      </c>
      <c r="DU36" s="143">
        <f t="shared" si="10"/>
        <v>682272</v>
      </c>
      <c r="DV36" s="143">
        <f t="shared" si="10"/>
        <v>682272</v>
      </c>
      <c r="DW36" s="143">
        <f t="shared" si="10"/>
        <v>0</v>
      </c>
      <c r="DX36" s="144">
        <f t="shared" si="70"/>
        <v>23902313</v>
      </c>
      <c r="DY36" s="142">
        <f t="shared" si="71"/>
        <v>4419882</v>
      </c>
      <c r="DZ36" s="143">
        <f t="shared" si="71"/>
        <v>351165</v>
      </c>
      <c r="EA36" s="143">
        <f t="shared" si="71"/>
        <v>4068717</v>
      </c>
      <c r="EB36" s="143">
        <f t="shared" si="71"/>
        <v>2938470</v>
      </c>
      <c r="EC36" s="143">
        <f t="shared" si="71"/>
        <v>1130247</v>
      </c>
      <c r="ED36" s="142">
        <f t="shared" si="72"/>
        <v>0</v>
      </c>
      <c r="EE36" s="143">
        <f t="shared" si="11"/>
        <v>0</v>
      </c>
      <c r="EF36" s="143">
        <f t="shared" si="11"/>
        <v>0</v>
      </c>
      <c r="EG36" s="143">
        <f t="shared" si="11"/>
        <v>0</v>
      </c>
      <c r="EH36" s="143">
        <f t="shared" si="11"/>
        <v>0</v>
      </c>
      <c r="EI36" s="143"/>
      <c r="EJ36" s="143"/>
      <c r="EK36" s="143"/>
      <c r="EL36" s="143"/>
      <c r="EM36" s="143"/>
      <c r="EN36" s="142">
        <f t="shared" si="73"/>
        <v>0</v>
      </c>
      <c r="EO36" s="143">
        <f t="shared" si="12"/>
        <v>0</v>
      </c>
      <c r="EP36" s="143">
        <f t="shared" si="12"/>
        <v>0</v>
      </c>
      <c r="EQ36" s="143">
        <f t="shared" si="12"/>
        <v>0</v>
      </c>
      <c r="ER36" s="143">
        <f t="shared" si="12"/>
        <v>0</v>
      </c>
      <c r="ES36" s="142">
        <f t="shared" si="74"/>
        <v>0</v>
      </c>
      <c r="ET36" s="143">
        <f t="shared" si="13"/>
        <v>0</v>
      </c>
      <c r="EU36" s="143">
        <f t="shared" si="13"/>
        <v>0</v>
      </c>
      <c r="EV36" s="143">
        <f t="shared" si="13"/>
        <v>0</v>
      </c>
      <c r="EW36" s="143">
        <f t="shared" si="13"/>
        <v>0</v>
      </c>
      <c r="EX36" s="144">
        <f t="shared" si="75"/>
        <v>4419882</v>
      </c>
      <c r="EY36" s="144">
        <f t="shared" si="76"/>
        <v>43934987</v>
      </c>
      <c r="EZ36" s="145">
        <f t="shared" si="77"/>
        <v>3599589</v>
      </c>
      <c r="FA36" s="145">
        <f t="shared" si="14"/>
        <v>40335398</v>
      </c>
      <c r="FB36" s="145">
        <f t="shared" si="14"/>
        <v>30869005</v>
      </c>
      <c r="FC36" s="145">
        <f t="shared" si="14"/>
        <v>9466393</v>
      </c>
      <c r="FD36" s="146">
        <f t="shared" si="78"/>
        <v>43250459</v>
      </c>
      <c r="FE36" s="146">
        <f t="shared" si="79"/>
        <v>0</v>
      </c>
      <c r="FF36" s="146">
        <f t="shared" si="80"/>
        <v>0</v>
      </c>
      <c r="FG36" s="146">
        <f t="shared" si="81"/>
        <v>0</v>
      </c>
      <c r="FH36" s="146">
        <f t="shared" si="82"/>
        <v>684528</v>
      </c>
      <c r="FI36" s="142">
        <f t="shared" si="83"/>
        <v>0</v>
      </c>
      <c r="FJ36" s="143">
        <f t="shared" si="83"/>
        <v>0</v>
      </c>
      <c r="FK36" s="143">
        <f t="shared" si="83"/>
        <v>0</v>
      </c>
      <c r="FL36" s="143">
        <f t="shared" si="83"/>
        <v>0</v>
      </c>
      <c r="FM36" s="143">
        <f t="shared" si="83"/>
        <v>0</v>
      </c>
      <c r="FN36" s="142">
        <f t="shared" si="84"/>
        <v>72912</v>
      </c>
      <c r="FO36" s="142">
        <f t="shared" si="84"/>
        <v>1440</v>
      </c>
      <c r="FP36" s="142">
        <f t="shared" si="84"/>
        <v>71472</v>
      </c>
      <c r="FQ36" s="142">
        <f t="shared" si="84"/>
        <v>71472</v>
      </c>
      <c r="FR36" s="142">
        <f t="shared" si="84"/>
        <v>0</v>
      </c>
      <c r="FS36" s="147">
        <f t="shared" si="85"/>
        <v>24304</v>
      </c>
      <c r="FT36" s="147">
        <f t="shared" si="85"/>
        <v>480</v>
      </c>
      <c r="FU36" s="147">
        <f t="shared" si="85"/>
        <v>23824</v>
      </c>
      <c r="FV36" s="147">
        <f t="shared" si="85"/>
        <v>23824</v>
      </c>
      <c r="FW36" s="147">
        <f t="shared" si="85"/>
        <v>0</v>
      </c>
      <c r="FX36" s="147">
        <f t="shared" si="86"/>
        <v>407092</v>
      </c>
      <c r="FY36" s="147">
        <f t="shared" si="86"/>
        <v>8040</v>
      </c>
      <c r="FZ36" s="147">
        <f t="shared" si="86"/>
        <v>399052</v>
      </c>
      <c r="GA36" s="147">
        <f t="shared" si="86"/>
        <v>399052</v>
      </c>
      <c r="GB36" s="147">
        <f t="shared" si="86"/>
        <v>0</v>
      </c>
      <c r="GC36" s="142">
        <f t="shared" si="87"/>
        <v>77469</v>
      </c>
      <c r="GD36" s="142">
        <f t="shared" si="87"/>
        <v>1530</v>
      </c>
      <c r="GE36" s="142">
        <f t="shared" si="87"/>
        <v>75939</v>
      </c>
      <c r="GF36" s="142">
        <f t="shared" si="87"/>
        <v>75939</v>
      </c>
      <c r="GG36" s="142">
        <f t="shared" si="87"/>
        <v>0</v>
      </c>
      <c r="GH36" s="142">
        <f t="shared" si="88"/>
        <v>42966</v>
      </c>
      <c r="GI36" s="142">
        <f t="shared" si="88"/>
        <v>858</v>
      </c>
      <c r="GJ36" s="142">
        <f t="shared" si="88"/>
        <v>42108</v>
      </c>
      <c r="GK36" s="142">
        <f t="shared" si="88"/>
        <v>42108</v>
      </c>
      <c r="GL36" s="142">
        <f t="shared" si="88"/>
        <v>0</v>
      </c>
      <c r="GM36" s="142">
        <f t="shared" si="89"/>
        <v>624743</v>
      </c>
      <c r="GN36" s="142">
        <f t="shared" si="89"/>
        <v>12348</v>
      </c>
      <c r="GO36" s="142">
        <f t="shared" si="89"/>
        <v>612395</v>
      </c>
      <c r="GP36" s="142">
        <f t="shared" si="89"/>
        <v>612395</v>
      </c>
      <c r="GQ36" s="142">
        <f t="shared" si="89"/>
        <v>0</v>
      </c>
      <c r="GR36" s="207">
        <f t="shared" si="90"/>
        <v>624.70000000000005</v>
      </c>
      <c r="GS36" s="147">
        <f t="shared" si="91"/>
        <v>0</v>
      </c>
      <c r="GT36" s="147">
        <f t="shared" si="91"/>
        <v>0</v>
      </c>
      <c r="GU36" s="147">
        <f t="shared" si="91"/>
        <v>0</v>
      </c>
      <c r="GV36" s="147">
        <f t="shared" si="91"/>
        <v>0</v>
      </c>
      <c r="GW36" s="147">
        <f t="shared" si="91"/>
        <v>0</v>
      </c>
      <c r="GX36" s="147">
        <f t="shared" si="92"/>
        <v>0</v>
      </c>
      <c r="GY36" s="147">
        <f t="shared" si="92"/>
        <v>0</v>
      </c>
      <c r="GZ36" s="147">
        <f t="shared" si="92"/>
        <v>0</v>
      </c>
      <c r="HA36" s="147">
        <f t="shared" si="92"/>
        <v>0</v>
      </c>
      <c r="HB36" s="147">
        <f t="shared" si="92"/>
        <v>0</v>
      </c>
      <c r="HC36" s="147">
        <f t="shared" si="93"/>
        <v>0</v>
      </c>
      <c r="HD36" s="147">
        <f t="shared" si="93"/>
        <v>0</v>
      </c>
      <c r="HE36" s="147">
        <f t="shared" si="93"/>
        <v>0</v>
      </c>
      <c r="HF36" s="147">
        <f t="shared" si="93"/>
        <v>0</v>
      </c>
      <c r="HG36" s="147">
        <f t="shared" si="93"/>
        <v>0</v>
      </c>
      <c r="HH36" s="147">
        <f t="shared" si="94"/>
        <v>0</v>
      </c>
      <c r="HI36" s="147">
        <f t="shared" si="94"/>
        <v>0</v>
      </c>
      <c r="HJ36" s="147">
        <f t="shared" si="94"/>
        <v>0</v>
      </c>
      <c r="HK36" s="147">
        <f t="shared" si="94"/>
        <v>0</v>
      </c>
      <c r="HL36" s="147">
        <f t="shared" si="94"/>
        <v>0</v>
      </c>
      <c r="HM36" s="142">
        <f t="shared" si="95"/>
        <v>0</v>
      </c>
      <c r="HN36" s="142">
        <f t="shared" si="95"/>
        <v>0</v>
      </c>
      <c r="HO36" s="142">
        <f t="shared" si="95"/>
        <v>0</v>
      </c>
      <c r="HP36" s="142">
        <f t="shared" si="95"/>
        <v>0</v>
      </c>
      <c r="HQ36" s="142">
        <f t="shared" si="95"/>
        <v>0</v>
      </c>
      <c r="HR36" s="142">
        <f t="shared" si="96"/>
        <v>0</v>
      </c>
      <c r="HS36" s="142">
        <f t="shared" si="96"/>
        <v>0</v>
      </c>
      <c r="HT36" s="142">
        <f t="shared" si="96"/>
        <v>0</v>
      </c>
      <c r="HU36" s="142">
        <f t="shared" si="96"/>
        <v>0</v>
      </c>
      <c r="HV36" s="142">
        <f t="shared" si="96"/>
        <v>0</v>
      </c>
      <c r="HW36" s="147">
        <f t="shared" si="97"/>
        <v>0</v>
      </c>
      <c r="HX36" s="147">
        <f t="shared" si="97"/>
        <v>0</v>
      </c>
      <c r="HY36" s="147">
        <f t="shared" si="97"/>
        <v>0</v>
      </c>
      <c r="HZ36" s="147">
        <f t="shared" si="97"/>
        <v>0</v>
      </c>
      <c r="IA36" s="147">
        <f t="shared" si="97"/>
        <v>0</v>
      </c>
      <c r="IB36" s="147">
        <f t="shared" si="98"/>
        <v>0</v>
      </c>
      <c r="IC36" s="147">
        <f t="shared" si="98"/>
        <v>0</v>
      </c>
      <c r="ID36" s="147">
        <f t="shared" si="98"/>
        <v>0</v>
      </c>
      <c r="IE36" s="147">
        <f t="shared" si="98"/>
        <v>0</v>
      </c>
      <c r="IF36" s="147">
        <f t="shared" si="98"/>
        <v>0</v>
      </c>
      <c r="IG36" s="142">
        <f t="shared" si="99"/>
        <v>0</v>
      </c>
      <c r="IH36" s="142">
        <f t="shared" si="99"/>
        <v>0</v>
      </c>
      <c r="II36" s="142">
        <f t="shared" si="99"/>
        <v>0</v>
      </c>
      <c r="IJ36" s="142">
        <f t="shared" si="99"/>
        <v>0</v>
      </c>
      <c r="IK36" s="142">
        <f t="shared" si="99"/>
        <v>0</v>
      </c>
      <c r="IL36" s="142">
        <f t="shared" si="100"/>
        <v>0</v>
      </c>
      <c r="IM36" s="142">
        <f t="shared" si="100"/>
        <v>0</v>
      </c>
      <c r="IN36" s="142">
        <f t="shared" si="100"/>
        <v>0</v>
      </c>
      <c r="IO36" s="142">
        <f t="shared" si="100"/>
        <v>0</v>
      </c>
      <c r="IP36" s="142">
        <f t="shared" si="100"/>
        <v>0</v>
      </c>
      <c r="IQ36" s="147">
        <f t="shared" si="101"/>
        <v>0</v>
      </c>
      <c r="IR36" s="147">
        <f t="shared" si="101"/>
        <v>0</v>
      </c>
      <c r="IS36" s="147">
        <f t="shared" si="101"/>
        <v>0</v>
      </c>
      <c r="IT36" s="147">
        <f t="shared" si="101"/>
        <v>0</v>
      </c>
      <c r="IU36" s="147">
        <f t="shared" si="101"/>
        <v>0</v>
      </c>
      <c r="IV36" s="147">
        <f t="shared" si="102"/>
        <v>0</v>
      </c>
      <c r="IW36" s="147">
        <f t="shared" si="102"/>
        <v>0</v>
      </c>
      <c r="IX36" s="147">
        <f t="shared" si="102"/>
        <v>0</v>
      </c>
      <c r="IY36" s="147">
        <f t="shared" si="102"/>
        <v>0</v>
      </c>
      <c r="IZ36" s="147">
        <f t="shared" si="102"/>
        <v>0</v>
      </c>
      <c r="JA36" s="142">
        <f t="shared" si="103"/>
        <v>0</v>
      </c>
      <c r="JB36" s="142">
        <f t="shared" si="103"/>
        <v>0</v>
      </c>
      <c r="JC36" s="142">
        <f t="shared" si="103"/>
        <v>0</v>
      </c>
      <c r="JD36" s="142">
        <f t="shared" si="103"/>
        <v>0</v>
      </c>
      <c r="JE36" s="142">
        <f t="shared" si="103"/>
        <v>0</v>
      </c>
      <c r="JF36" s="142">
        <f t="shared" si="104"/>
        <v>0</v>
      </c>
      <c r="JG36" s="142">
        <f t="shared" si="104"/>
        <v>0</v>
      </c>
      <c r="JH36" s="142">
        <f t="shared" si="104"/>
        <v>0</v>
      </c>
      <c r="JI36" s="142">
        <f t="shared" si="104"/>
        <v>0</v>
      </c>
      <c r="JJ36" s="142">
        <f t="shared" si="104"/>
        <v>0</v>
      </c>
      <c r="JK36" s="147">
        <f t="shared" si="105"/>
        <v>256902</v>
      </c>
      <c r="JL36" s="147">
        <f t="shared" si="105"/>
        <v>32628</v>
      </c>
      <c r="JM36" s="147">
        <f t="shared" si="105"/>
        <v>224274</v>
      </c>
      <c r="JN36" s="147">
        <f t="shared" si="105"/>
        <v>161976</v>
      </c>
      <c r="JO36" s="147">
        <f t="shared" si="105"/>
        <v>62298</v>
      </c>
      <c r="JP36" s="147">
        <f t="shared" si="106"/>
        <v>0</v>
      </c>
      <c r="JQ36" s="147">
        <f t="shared" si="106"/>
        <v>0</v>
      </c>
      <c r="JR36" s="147">
        <f t="shared" si="106"/>
        <v>0</v>
      </c>
      <c r="JS36" s="147">
        <f t="shared" si="106"/>
        <v>0</v>
      </c>
      <c r="JT36" s="147">
        <f t="shared" si="106"/>
        <v>0</v>
      </c>
      <c r="JU36" s="142">
        <f t="shared" si="107"/>
        <v>44072</v>
      </c>
      <c r="JV36" s="142">
        <f t="shared" si="107"/>
        <v>7334</v>
      </c>
      <c r="JW36" s="142">
        <f t="shared" si="107"/>
        <v>36738</v>
      </c>
      <c r="JX36" s="142">
        <f t="shared" si="107"/>
        <v>27875</v>
      </c>
      <c r="JY36" s="142">
        <f t="shared" si="107"/>
        <v>8863</v>
      </c>
      <c r="JZ36" s="142">
        <f t="shared" si="108"/>
        <v>0</v>
      </c>
      <c r="KA36" s="142">
        <f t="shared" si="108"/>
        <v>0</v>
      </c>
      <c r="KB36" s="142">
        <f t="shared" si="108"/>
        <v>0</v>
      </c>
      <c r="KC36" s="142">
        <f t="shared" si="108"/>
        <v>0</v>
      </c>
      <c r="KD36" s="142">
        <f t="shared" si="108"/>
        <v>0</v>
      </c>
      <c r="KE36" s="147">
        <f t="shared" si="109"/>
        <v>0</v>
      </c>
      <c r="KF36" s="147">
        <f t="shared" si="109"/>
        <v>0</v>
      </c>
      <c r="KG36" s="147">
        <f t="shared" si="109"/>
        <v>0</v>
      </c>
      <c r="KH36" s="147">
        <f t="shared" si="109"/>
        <v>0</v>
      </c>
      <c r="KI36" s="147">
        <f t="shared" si="109"/>
        <v>0</v>
      </c>
      <c r="KJ36" s="147">
        <f t="shared" si="110"/>
        <v>0</v>
      </c>
      <c r="KK36" s="147">
        <f t="shared" si="110"/>
        <v>0</v>
      </c>
      <c r="KL36" s="147">
        <f t="shared" si="110"/>
        <v>0</v>
      </c>
      <c r="KM36" s="147">
        <f t="shared" si="110"/>
        <v>0</v>
      </c>
      <c r="KN36" s="147">
        <f t="shared" si="110"/>
        <v>0</v>
      </c>
      <c r="KO36" s="142">
        <f t="shared" si="111"/>
        <v>0</v>
      </c>
      <c r="KP36" s="142">
        <f t="shared" si="111"/>
        <v>0</v>
      </c>
      <c r="KQ36" s="142">
        <f t="shared" si="111"/>
        <v>0</v>
      </c>
      <c r="KR36" s="142">
        <f t="shared" si="111"/>
        <v>0</v>
      </c>
      <c r="KS36" s="142">
        <f t="shared" si="111"/>
        <v>0</v>
      </c>
      <c r="KT36" s="142">
        <f t="shared" si="112"/>
        <v>0</v>
      </c>
      <c r="KU36" s="142">
        <f t="shared" si="112"/>
        <v>0</v>
      </c>
      <c r="KV36" s="142">
        <f t="shared" si="112"/>
        <v>0</v>
      </c>
      <c r="KW36" s="142">
        <f t="shared" si="112"/>
        <v>0</v>
      </c>
      <c r="KX36" s="142">
        <f t="shared" si="112"/>
        <v>0</v>
      </c>
      <c r="KY36" s="147">
        <f t="shared" si="113"/>
        <v>0</v>
      </c>
      <c r="KZ36" s="147">
        <f t="shared" si="113"/>
        <v>0</v>
      </c>
      <c r="LA36" s="147">
        <f t="shared" si="113"/>
        <v>0</v>
      </c>
      <c r="LB36" s="147">
        <f t="shared" si="113"/>
        <v>0</v>
      </c>
      <c r="LC36" s="147">
        <f t="shared" si="113"/>
        <v>0</v>
      </c>
      <c r="LD36" s="147">
        <f t="shared" si="114"/>
        <v>0</v>
      </c>
      <c r="LE36" s="147">
        <f t="shared" si="114"/>
        <v>0</v>
      </c>
      <c r="LF36" s="147">
        <f t="shared" si="114"/>
        <v>0</v>
      </c>
      <c r="LG36" s="147">
        <f t="shared" si="114"/>
        <v>0</v>
      </c>
      <c r="LH36" s="147">
        <f t="shared" si="114"/>
        <v>0</v>
      </c>
      <c r="LI36" s="147">
        <f t="shared" si="115"/>
        <v>39962</v>
      </c>
      <c r="LJ36" s="147">
        <f t="shared" si="115"/>
        <v>261012</v>
      </c>
      <c r="LK36" s="147">
        <f t="shared" si="115"/>
        <v>189851</v>
      </c>
      <c r="LL36" s="147">
        <f t="shared" si="115"/>
        <v>71161</v>
      </c>
      <c r="LM36" s="147">
        <f t="shared" si="116"/>
        <v>624743</v>
      </c>
      <c r="LN36" s="147">
        <f t="shared" si="117"/>
        <v>300974</v>
      </c>
      <c r="LO36" s="144">
        <f t="shared" si="118"/>
        <v>925717</v>
      </c>
      <c r="LP36" s="144">
        <f t="shared" si="118"/>
        <v>52310</v>
      </c>
      <c r="LQ36" s="144">
        <f t="shared" si="118"/>
        <v>873407</v>
      </c>
      <c r="LR36" s="144">
        <f t="shared" si="118"/>
        <v>802246</v>
      </c>
      <c r="LS36" s="144">
        <f t="shared" si="118"/>
        <v>71161</v>
      </c>
      <c r="LT36" s="144">
        <f t="shared" si="119"/>
        <v>44235961</v>
      </c>
      <c r="LU36" s="144">
        <f t="shared" si="120"/>
        <v>3639551</v>
      </c>
      <c r="LV36" s="144">
        <f t="shared" si="120"/>
        <v>40596410</v>
      </c>
      <c r="LW36" s="144">
        <f t="shared" si="120"/>
        <v>31058856</v>
      </c>
      <c r="LX36" s="144">
        <f t="shared" si="120"/>
        <v>9537554</v>
      </c>
      <c r="LY36" s="132">
        <f t="shared" si="121"/>
        <v>44236</v>
      </c>
      <c r="LZ36" s="144">
        <f t="shared" si="46"/>
        <v>44860704</v>
      </c>
      <c r="MA36" s="145">
        <f t="shared" si="46"/>
        <v>3651899</v>
      </c>
      <c r="MB36" s="145">
        <f t="shared" si="46"/>
        <v>41208805</v>
      </c>
      <c r="MC36" s="145">
        <f t="shared" si="46"/>
        <v>31671251</v>
      </c>
      <c r="MD36" s="145">
        <f t="shared" si="46"/>
        <v>9537554</v>
      </c>
      <c r="ME36" s="132">
        <f t="shared" si="122"/>
        <v>44860.7</v>
      </c>
      <c r="MF36" s="208">
        <v>124.44</v>
      </c>
      <c r="MG36" s="209">
        <v>5290250</v>
      </c>
      <c r="MH36" s="209">
        <f t="shared" si="123"/>
        <v>5290.3</v>
      </c>
      <c r="MI36" s="209">
        <v>2827</v>
      </c>
      <c r="MJ36" s="209">
        <f t="shared" si="124"/>
        <v>2463.3000000000002</v>
      </c>
      <c r="MK36" s="210">
        <f t="shared" si="125"/>
        <v>2463.3000000000002</v>
      </c>
      <c r="ML36" s="210">
        <f t="shared" si="126"/>
        <v>44238424.299999997</v>
      </c>
      <c r="MM36" s="210">
        <f t="shared" si="127"/>
        <v>44238.400000000001</v>
      </c>
      <c r="MN36" s="211">
        <f t="shared" si="128"/>
        <v>31673714</v>
      </c>
      <c r="MO36" s="209">
        <v>345200</v>
      </c>
      <c r="MP36">
        <v>73</v>
      </c>
      <c r="MQ36" s="210">
        <f t="shared" si="129"/>
        <v>27376.400000000001</v>
      </c>
      <c r="MR36" s="209">
        <v>32028.6</v>
      </c>
      <c r="MS36" s="212">
        <f t="shared" si="130"/>
        <v>-4652.2</v>
      </c>
      <c r="MU36" s="213">
        <f t="shared" si="131"/>
        <v>205.28</v>
      </c>
    </row>
    <row r="37" spans="1:359">
      <c r="A37" s="128" t="s">
        <v>323</v>
      </c>
      <c r="B37" s="129"/>
      <c r="C37" s="129"/>
      <c r="D37" s="129"/>
      <c r="E37" s="129"/>
      <c r="F37" s="130">
        <f t="shared" si="47"/>
        <v>0</v>
      </c>
      <c r="G37" s="131"/>
      <c r="H37" s="131"/>
      <c r="I37" s="131"/>
      <c r="J37" s="131"/>
      <c r="K37" s="130">
        <f t="shared" si="48"/>
        <v>0</v>
      </c>
      <c r="L37" s="132">
        <f t="shared" si="49"/>
        <v>0</v>
      </c>
      <c r="M37" s="205"/>
      <c r="N37" s="205"/>
      <c r="O37" s="132"/>
      <c r="P37" s="177"/>
      <c r="Q37" s="177"/>
      <c r="R37" s="132">
        <f t="shared" si="50"/>
        <v>0</v>
      </c>
      <c r="S37" s="178">
        <f t="shared" si="51"/>
        <v>0</v>
      </c>
      <c r="T37" s="178">
        <f t="shared" si="52"/>
        <v>0</v>
      </c>
      <c r="U37" s="178">
        <f t="shared" si="53"/>
        <v>0</v>
      </c>
      <c r="V37" s="150">
        <v>563</v>
      </c>
      <c r="W37" s="129"/>
      <c r="X37" s="148">
        <v>26</v>
      </c>
      <c r="Y37" s="129"/>
      <c r="Z37" s="133">
        <v>2</v>
      </c>
      <c r="AA37" s="130">
        <f t="shared" si="1"/>
        <v>591</v>
      </c>
      <c r="AB37" s="150">
        <v>535</v>
      </c>
      <c r="AC37" s="129"/>
      <c r="AD37" s="148">
        <v>59</v>
      </c>
      <c r="AE37" s="129"/>
      <c r="AF37" s="133">
        <v>3</v>
      </c>
      <c r="AG37" s="130">
        <f t="shared" si="2"/>
        <v>597</v>
      </c>
      <c r="AH37" s="150">
        <v>65</v>
      </c>
      <c r="AI37" s="129"/>
      <c r="AJ37" s="129"/>
      <c r="AK37" s="129"/>
      <c r="AL37" s="133">
        <v>1</v>
      </c>
      <c r="AM37" s="130">
        <f t="shared" si="54"/>
        <v>66</v>
      </c>
      <c r="AN37" s="127">
        <f t="shared" si="55"/>
        <v>1254</v>
      </c>
      <c r="AO37" s="219">
        <v>0</v>
      </c>
      <c r="AP37" s="219">
        <v>0</v>
      </c>
      <c r="AQ37" s="219">
        <v>0</v>
      </c>
      <c r="AR37" s="219">
        <v>0</v>
      </c>
      <c r="AS37" s="219">
        <v>0</v>
      </c>
      <c r="AT37" s="219">
        <v>75</v>
      </c>
      <c r="AU37" s="206">
        <f t="shared" si="56"/>
        <v>75</v>
      </c>
      <c r="AV37" s="135"/>
      <c r="AW37" s="136">
        <v>0</v>
      </c>
      <c r="AX37" s="137"/>
      <c r="AY37" s="138">
        <v>0</v>
      </c>
      <c r="AZ37" s="138"/>
      <c r="BA37" s="135"/>
      <c r="BB37" s="139"/>
      <c r="BC37" s="138"/>
      <c r="BD37" s="136"/>
      <c r="BE37" s="136"/>
      <c r="BF37" s="129"/>
      <c r="BG37" s="129"/>
      <c r="BH37" s="138"/>
      <c r="BI37" s="138"/>
      <c r="BJ37" s="136">
        <v>1</v>
      </c>
      <c r="BK37" s="138">
        <v>4</v>
      </c>
      <c r="BL37" s="138">
        <v>1</v>
      </c>
      <c r="BM37" s="136"/>
      <c r="BN37" s="138"/>
      <c r="BO37" s="129"/>
      <c r="BP37" s="129"/>
      <c r="BQ37" s="138"/>
      <c r="BR37" s="138"/>
      <c r="BS37" s="141"/>
      <c r="BT37" s="141">
        <f t="shared" si="57"/>
        <v>4</v>
      </c>
      <c r="BU37" s="141">
        <f t="shared" si="57"/>
        <v>1</v>
      </c>
      <c r="BV37" s="141">
        <f t="shared" si="57"/>
        <v>1</v>
      </c>
      <c r="BW37" s="141">
        <f t="shared" si="58"/>
        <v>6</v>
      </c>
      <c r="BX37" s="141">
        <f t="shared" si="59"/>
        <v>1260</v>
      </c>
      <c r="BY37" s="142">
        <f t="shared" si="60"/>
        <v>14315964</v>
      </c>
      <c r="BZ37" s="143">
        <f t="shared" si="132"/>
        <v>1214391</v>
      </c>
      <c r="CA37" s="143">
        <f t="shared" si="132"/>
        <v>13101573</v>
      </c>
      <c r="CB37" s="143">
        <f t="shared" si="132"/>
        <v>10168906</v>
      </c>
      <c r="CC37" s="143">
        <f t="shared" si="132"/>
        <v>2932667</v>
      </c>
      <c r="CD37" s="142">
        <f t="shared" si="61"/>
        <v>0</v>
      </c>
      <c r="CE37" s="143">
        <f t="shared" si="5"/>
        <v>0</v>
      </c>
      <c r="CF37" s="143">
        <f t="shared" si="5"/>
        <v>0</v>
      </c>
      <c r="CG37" s="143">
        <f t="shared" si="5"/>
        <v>0</v>
      </c>
      <c r="CH37" s="143">
        <f t="shared" si="5"/>
        <v>0</v>
      </c>
      <c r="CI37" s="142">
        <f t="shared" si="62"/>
        <v>1854632</v>
      </c>
      <c r="CJ37" s="143">
        <f t="shared" si="6"/>
        <v>56082</v>
      </c>
      <c r="CK37" s="143">
        <f t="shared" si="6"/>
        <v>1798550</v>
      </c>
      <c r="CL37" s="143">
        <f t="shared" si="6"/>
        <v>1402154</v>
      </c>
      <c r="CM37" s="143">
        <f t="shared" si="6"/>
        <v>396396</v>
      </c>
      <c r="CN37" s="143"/>
      <c r="CO37" s="143"/>
      <c r="CP37" s="143"/>
      <c r="CQ37" s="143"/>
      <c r="CR37" s="143"/>
      <c r="CS37" s="142">
        <f t="shared" si="63"/>
        <v>395104</v>
      </c>
      <c r="CT37" s="143">
        <f t="shared" si="7"/>
        <v>902</v>
      </c>
      <c r="CU37" s="143">
        <f t="shared" si="7"/>
        <v>394202</v>
      </c>
      <c r="CV37" s="143">
        <f t="shared" si="7"/>
        <v>394202</v>
      </c>
      <c r="CW37" s="143">
        <f t="shared" si="7"/>
        <v>0</v>
      </c>
      <c r="CX37" s="144">
        <f t="shared" si="64"/>
        <v>16565700</v>
      </c>
      <c r="CY37" s="142">
        <f t="shared" si="65"/>
        <v>18964145</v>
      </c>
      <c r="CZ37" s="143">
        <f t="shared" si="65"/>
        <v>1569690</v>
      </c>
      <c r="DA37" s="143">
        <f t="shared" si="65"/>
        <v>17394455</v>
      </c>
      <c r="DB37" s="143">
        <f t="shared" si="65"/>
        <v>13197915</v>
      </c>
      <c r="DC37" s="143">
        <f t="shared" si="65"/>
        <v>4196540</v>
      </c>
      <c r="DD37" s="142">
        <f t="shared" si="66"/>
        <v>0</v>
      </c>
      <c r="DE37" s="143">
        <f t="shared" si="8"/>
        <v>0</v>
      </c>
      <c r="DF37" s="143">
        <f t="shared" si="8"/>
        <v>0</v>
      </c>
      <c r="DG37" s="143">
        <f t="shared" si="8"/>
        <v>0</v>
      </c>
      <c r="DH37" s="143">
        <f t="shared" si="8"/>
        <v>0</v>
      </c>
      <c r="DI37" s="142">
        <f t="shared" si="67"/>
        <v>5841000</v>
      </c>
      <c r="DJ37" s="143">
        <f t="shared" si="67"/>
        <v>173106</v>
      </c>
      <c r="DK37" s="143">
        <f t="shared" si="67"/>
        <v>5667894</v>
      </c>
      <c r="DL37" s="143">
        <f t="shared" si="67"/>
        <v>4315968</v>
      </c>
      <c r="DM37" s="143">
        <f t="shared" si="67"/>
        <v>1351926</v>
      </c>
      <c r="DN37" s="142">
        <f t="shared" si="68"/>
        <v>0</v>
      </c>
      <c r="DO37" s="143">
        <f t="shared" si="9"/>
        <v>0</v>
      </c>
      <c r="DP37" s="143">
        <f t="shared" si="9"/>
        <v>0</v>
      </c>
      <c r="DQ37" s="143">
        <f t="shared" si="9"/>
        <v>0</v>
      </c>
      <c r="DR37" s="143">
        <f t="shared" si="9"/>
        <v>0</v>
      </c>
      <c r="DS37" s="142">
        <f t="shared" si="69"/>
        <v>684528</v>
      </c>
      <c r="DT37" s="143">
        <f t="shared" si="10"/>
        <v>2256</v>
      </c>
      <c r="DU37" s="143">
        <f t="shared" si="10"/>
        <v>682272</v>
      </c>
      <c r="DV37" s="143">
        <f t="shared" si="10"/>
        <v>682272</v>
      </c>
      <c r="DW37" s="143">
        <f t="shared" si="10"/>
        <v>0</v>
      </c>
      <c r="DX37" s="144">
        <f t="shared" si="70"/>
        <v>25489673</v>
      </c>
      <c r="DY37" s="142">
        <f t="shared" si="71"/>
        <v>2335710</v>
      </c>
      <c r="DZ37" s="143">
        <f t="shared" si="71"/>
        <v>185575</v>
      </c>
      <c r="EA37" s="143">
        <f t="shared" si="71"/>
        <v>2150135</v>
      </c>
      <c r="EB37" s="143">
        <f t="shared" si="71"/>
        <v>1552850</v>
      </c>
      <c r="EC37" s="143">
        <f t="shared" si="71"/>
        <v>597285</v>
      </c>
      <c r="ED37" s="142">
        <f t="shared" si="72"/>
        <v>0</v>
      </c>
      <c r="EE37" s="143">
        <f t="shared" si="11"/>
        <v>0</v>
      </c>
      <c r="EF37" s="143">
        <f t="shared" si="11"/>
        <v>0</v>
      </c>
      <c r="EG37" s="143">
        <f t="shared" si="11"/>
        <v>0</v>
      </c>
      <c r="EH37" s="143">
        <f t="shared" si="11"/>
        <v>0</v>
      </c>
      <c r="EI37" s="143"/>
      <c r="EJ37" s="143"/>
      <c r="EK37" s="143"/>
      <c r="EL37" s="143"/>
      <c r="EM37" s="143"/>
      <c r="EN37" s="142">
        <f t="shared" si="73"/>
        <v>0</v>
      </c>
      <c r="EO37" s="143">
        <f t="shared" si="12"/>
        <v>0</v>
      </c>
      <c r="EP37" s="143">
        <f t="shared" si="12"/>
        <v>0</v>
      </c>
      <c r="EQ37" s="143">
        <f t="shared" si="12"/>
        <v>0</v>
      </c>
      <c r="ER37" s="143">
        <f t="shared" si="12"/>
        <v>0</v>
      </c>
      <c r="ES37" s="142">
        <f t="shared" si="74"/>
        <v>273811</v>
      </c>
      <c r="ET37" s="143">
        <f t="shared" si="13"/>
        <v>903</v>
      </c>
      <c r="EU37" s="143">
        <f t="shared" si="13"/>
        <v>272908</v>
      </c>
      <c r="EV37" s="143">
        <f t="shared" si="13"/>
        <v>272908</v>
      </c>
      <c r="EW37" s="143">
        <f t="shared" si="13"/>
        <v>0</v>
      </c>
      <c r="EX37" s="144">
        <f t="shared" si="75"/>
        <v>2609521</v>
      </c>
      <c r="EY37" s="144">
        <f t="shared" si="76"/>
        <v>44664894</v>
      </c>
      <c r="EZ37" s="145">
        <f t="shared" si="77"/>
        <v>3202905</v>
      </c>
      <c r="FA37" s="145">
        <f t="shared" si="14"/>
        <v>41461989</v>
      </c>
      <c r="FB37" s="145">
        <f t="shared" si="14"/>
        <v>31987175</v>
      </c>
      <c r="FC37" s="145">
        <f t="shared" si="14"/>
        <v>9474814</v>
      </c>
      <c r="FD37" s="146">
        <f t="shared" si="78"/>
        <v>35615819</v>
      </c>
      <c r="FE37" s="146">
        <f t="shared" si="79"/>
        <v>0</v>
      </c>
      <c r="FF37" s="146">
        <f t="shared" si="80"/>
        <v>7695632</v>
      </c>
      <c r="FG37" s="146">
        <f t="shared" si="81"/>
        <v>0</v>
      </c>
      <c r="FH37" s="146">
        <f t="shared" si="82"/>
        <v>1353443</v>
      </c>
      <c r="FI37" s="142">
        <f t="shared" si="83"/>
        <v>0</v>
      </c>
      <c r="FJ37" s="143">
        <f t="shared" si="83"/>
        <v>0</v>
      </c>
      <c r="FK37" s="143">
        <f t="shared" si="83"/>
        <v>0</v>
      </c>
      <c r="FL37" s="143">
        <f t="shared" si="83"/>
        <v>0</v>
      </c>
      <c r="FM37" s="143">
        <f t="shared" si="83"/>
        <v>0</v>
      </c>
      <c r="FN37" s="142">
        <f t="shared" si="84"/>
        <v>0</v>
      </c>
      <c r="FO37" s="142">
        <f t="shared" si="84"/>
        <v>0</v>
      </c>
      <c r="FP37" s="142">
        <f t="shared" si="84"/>
        <v>0</v>
      </c>
      <c r="FQ37" s="142">
        <f t="shared" si="84"/>
        <v>0</v>
      </c>
      <c r="FR37" s="142">
        <f t="shared" si="84"/>
        <v>0</v>
      </c>
      <c r="FS37" s="147">
        <f t="shared" si="85"/>
        <v>0</v>
      </c>
      <c r="FT37" s="147">
        <f t="shared" si="85"/>
        <v>0</v>
      </c>
      <c r="FU37" s="147">
        <f t="shared" si="85"/>
        <v>0</v>
      </c>
      <c r="FV37" s="147">
        <f t="shared" si="85"/>
        <v>0</v>
      </c>
      <c r="FW37" s="147">
        <f t="shared" si="85"/>
        <v>0</v>
      </c>
      <c r="FX37" s="147">
        <f t="shared" si="86"/>
        <v>0</v>
      </c>
      <c r="FY37" s="147">
        <f t="shared" si="86"/>
        <v>0</v>
      </c>
      <c r="FZ37" s="147">
        <f t="shared" si="86"/>
        <v>0</v>
      </c>
      <c r="GA37" s="147">
        <f t="shared" si="86"/>
        <v>0</v>
      </c>
      <c r="GB37" s="147">
        <f t="shared" si="86"/>
        <v>0</v>
      </c>
      <c r="GC37" s="142">
        <f t="shared" si="87"/>
        <v>0</v>
      </c>
      <c r="GD37" s="142">
        <f t="shared" si="87"/>
        <v>0</v>
      </c>
      <c r="GE37" s="142">
        <f t="shared" si="87"/>
        <v>0</v>
      </c>
      <c r="GF37" s="142">
        <f t="shared" si="87"/>
        <v>0</v>
      </c>
      <c r="GG37" s="142">
        <f t="shared" si="87"/>
        <v>0</v>
      </c>
      <c r="GH37" s="142">
        <f t="shared" si="88"/>
        <v>97650</v>
      </c>
      <c r="GI37" s="142">
        <f t="shared" si="88"/>
        <v>1950</v>
      </c>
      <c r="GJ37" s="142">
        <f t="shared" si="88"/>
        <v>95700</v>
      </c>
      <c r="GK37" s="142">
        <f t="shared" si="88"/>
        <v>95700</v>
      </c>
      <c r="GL37" s="142">
        <f t="shared" si="88"/>
        <v>0</v>
      </c>
      <c r="GM37" s="142">
        <f t="shared" si="89"/>
        <v>97650</v>
      </c>
      <c r="GN37" s="142">
        <f t="shared" si="89"/>
        <v>1950</v>
      </c>
      <c r="GO37" s="142">
        <f t="shared" si="89"/>
        <v>95700</v>
      </c>
      <c r="GP37" s="142">
        <f t="shared" si="89"/>
        <v>95700</v>
      </c>
      <c r="GQ37" s="142">
        <f t="shared" si="89"/>
        <v>0</v>
      </c>
      <c r="GR37" s="207">
        <f>GM37/1000-0.2</f>
        <v>97.5</v>
      </c>
      <c r="GS37" s="147">
        <f t="shared" si="91"/>
        <v>0</v>
      </c>
      <c r="GT37" s="147">
        <f t="shared" si="91"/>
        <v>0</v>
      </c>
      <c r="GU37" s="147">
        <f t="shared" si="91"/>
        <v>0</v>
      </c>
      <c r="GV37" s="147">
        <f t="shared" si="91"/>
        <v>0</v>
      </c>
      <c r="GW37" s="147">
        <f t="shared" si="91"/>
        <v>0</v>
      </c>
      <c r="GX37" s="147">
        <f t="shared" si="92"/>
        <v>0</v>
      </c>
      <c r="GY37" s="147">
        <f t="shared" si="92"/>
        <v>0</v>
      </c>
      <c r="GZ37" s="147">
        <f t="shared" si="92"/>
        <v>0</v>
      </c>
      <c r="HA37" s="147">
        <f t="shared" si="92"/>
        <v>0</v>
      </c>
      <c r="HB37" s="147">
        <f t="shared" si="92"/>
        <v>0</v>
      </c>
      <c r="HC37" s="147">
        <f t="shared" si="93"/>
        <v>0</v>
      </c>
      <c r="HD37" s="147">
        <f t="shared" si="93"/>
        <v>0</v>
      </c>
      <c r="HE37" s="147">
        <f t="shared" si="93"/>
        <v>0</v>
      </c>
      <c r="HF37" s="147">
        <f t="shared" si="93"/>
        <v>0</v>
      </c>
      <c r="HG37" s="147">
        <f t="shared" si="93"/>
        <v>0</v>
      </c>
      <c r="HH37" s="147">
        <f t="shared" si="94"/>
        <v>0</v>
      </c>
      <c r="HI37" s="147">
        <f t="shared" si="94"/>
        <v>0</v>
      </c>
      <c r="HJ37" s="147">
        <f t="shared" si="94"/>
        <v>0</v>
      </c>
      <c r="HK37" s="147">
        <f t="shared" si="94"/>
        <v>0</v>
      </c>
      <c r="HL37" s="147">
        <f t="shared" si="94"/>
        <v>0</v>
      </c>
      <c r="HM37" s="142">
        <f t="shared" si="95"/>
        <v>0</v>
      </c>
      <c r="HN37" s="142">
        <f t="shared" si="95"/>
        <v>0</v>
      </c>
      <c r="HO37" s="142">
        <f t="shared" si="95"/>
        <v>0</v>
      </c>
      <c r="HP37" s="142">
        <f t="shared" si="95"/>
        <v>0</v>
      </c>
      <c r="HQ37" s="142">
        <f t="shared" si="95"/>
        <v>0</v>
      </c>
      <c r="HR37" s="142">
        <f t="shared" si="96"/>
        <v>0</v>
      </c>
      <c r="HS37" s="142">
        <f t="shared" si="96"/>
        <v>0</v>
      </c>
      <c r="HT37" s="142">
        <f t="shared" si="96"/>
        <v>0</v>
      </c>
      <c r="HU37" s="142">
        <f t="shared" si="96"/>
        <v>0</v>
      </c>
      <c r="HV37" s="142">
        <f t="shared" si="96"/>
        <v>0</v>
      </c>
      <c r="HW37" s="147">
        <f t="shared" si="97"/>
        <v>0</v>
      </c>
      <c r="HX37" s="147">
        <f t="shared" si="97"/>
        <v>0</v>
      </c>
      <c r="HY37" s="147">
        <f t="shared" si="97"/>
        <v>0</v>
      </c>
      <c r="HZ37" s="147">
        <f t="shared" si="97"/>
        <v>0</v>
      </c>
      <c r="IA37" s="147">
        <f t="shared" si="97"/>
        <v>0</v>
      </c>
      <c r="IB37" s="147">
        <f t="shared" si="98"/>
        <v>0</v>
      </c>
      <c r="IC37" s="147">
        <f t="shared" si="98"/>
        <v>0</v>
      </c>
      <c r="ID37" s="147">
        <f t="shared" si="98"/>
        <v>0</v>
      </c>
      <c r="IE37" s="147">
        <f t="shared" si="98"/>
        <v>0</v>
      </c>
      <c r="IF37" s="147">
        <f t="shared" si="98"/>
        <v>0</v>
      </c>
      <c r="IG37" s="142">
        <f t="shared" si="99"/>
        <v>0</v>
      </c>
      <c r="IH37" s="142">
        <f t="shared" si="99"/>
        <v>0</v>
      </c>
      <c r="II37" s="142">
        <f t="shared" si="99"/>
        <v>0</v>
      </c>
      <c r="IJ37" s="142">
        <f t="shared" si="99"/>
        <v>0</v>
      </c>
      <c r="IK37" s="142">
        <f t="shared" si="99"/>
        <v>0</v>
      </c>
      <c r="IL37" s="142">
        <f t="shared" si="100"/>
        <v>0</v>
      </c>
      <c r="IM37" s="142">
        <f t="shared" si="100"/>
        <v>0</v>
      </c>
      <c r="IN37" s="142">
        <f t="shared" si="100"/>
        <v>0</v>
      </c>
      <c r="IO37" s="142">
        <f t="shared" si="100"/>
        <v>0</v>
      </c>
      <c r="IP37" s="142">
        <f t="shared" si="100"/>
        <v>0</v>
      </c>
      <c r="IQ37" s="147">
        <f t="shared" si="101"/>
        <v>0</v>
      </c>
      <c r="IR37" s="147">
        <f t="shared" si="101"/>
        <v>0</v>
      </c>
      <c r="IS37" s="147">
        <f t="shared" si="101"/>
        <v>0</v>
      </c>
      <c r="IT37" s="147">
        <f t="shared" si="101"/>
        <v>0</v>
      </c>
      <c r="IU37" s="147">
        <f t="shared" si="101"/>
        <v>0</v>
      </c>
      <c r="IV37" s="147">
        <f t="shared" si="102"/>
        <v>0</v>
      </c>
      <c r="IW37" s="147">
        <f t="shared" si="102"/>
        <v>0</v>
      </c>
      <c r="IX37" s="147">
        <f t="shared" si="102"/>
        <v>0</v>
      </c>
      <c r="IY37" s="147">
        <f t="shared" si="102"/>
        <v>0</v>
      </c>
      <c r="IZ37" s="147">
        <f t="shared" si="102"/>
        <v>0</v>
      </c>
      <c r="JA37" s="142">
        <f t="shared" si="103"/>
        <v>0</v>
      </c>
      <c r="JB37" s="142">
        <f t="shared" si="103"/>
        <v>0</v>
      </c>
      <c r="JC37" s="142">
        <f t="shared" si="103"/>
        <v>0</v>
      </c>
      <c r="JD37" s="142">
        <f t="shared" si="103"/>
        <v>0</v>
      </c>
      <c r="JE37" s="142">
        <f t="shared" si="103"/>
        <v>0</v>
      </c>
      <c r="JF37" s="142">
        <f t="shared" si="104"/>
        <v>0</v>
      </c>
      <c r="JG37" s="142">
        <f t="shared" si="104"/>
        <v>0</v>
      </c>
      <c r="JH37" s="142">
        <f t="shared" si="104"/>
        <v>0</v>
      </c>
      <c r="JI37" s="142">
        <f t="shared" si="104"/>
        <v>0</v>
      </c>
      <c r="JJ37" s="142">
        <f t="shared" si="104"/>
        <v>0</v>
      </c>
      <c r="JK37" s="147">
        <f t="shared" si="105"/>
        <v>256902</v>
      </c>
      <c r="JL37" s="147">
        <f t="shared" si="105"/>
        <v>32628</v>
      </c>
      <c r="JM37" s="147">
        <f t="shared" si="105"/>
        <v>224274</v>
      </c>
      <c r="JN37" s="147">
        <f t="shared" si="105"/>
        <v>161976</v>
      </c>
      <c r="JO37" s="147">
        <f t="shared" si="105"/>
        <v>62298</v>
      </c>
      <c r="JP37" s="147">
        <f t="shared" si="106"/>
        <v>131404</v>
      </c>
      <c r="JQ37" s="147">
        <f t="shared" si="106"/>
        <v>26228</v>
      </c>
      <c r="JR37" s="147">
        <f t="shared" si="106"/>
        <v>105176</v>
      </c>
      <c r="JS37" s="147">
        <f t="shared" si="106"/>
        <v>81636</v>
      </c>
      <c r="JT37" s="147">
        <f t="shared" si="106"/>
        <v>23540</v>
      </c>
      <c r="JU37" s="142">
        <f t="shared" si="107"/>
        <v>44072</v>
      </c>
      <c r="JV37" s="142">
        <f t="shared" si="107"/>
        <v>7334</v>
      </c>
      <c r="JW37" s="142">
        <f t="shared" si="107"/>
        <v>36738</v>
      </c>
      <c r="JX37" s="142">
        <f t="shared" si="107"/>
        <v>27875</v>
      </c>
      <c r="JY37" s="142">
        <f t="shared" si="107"/>
        <v>8863</v>
      </c>
      <c r="JZ37" s="142">
        <f t="shared" si="108"/>
        <v>0</v>
      </c>
      <c r="KA37" s="142">
        <f t="shared" si="108"/>
        <v>0</v>
      </c>
      <c r="KB37" s="142">
        <f t="shared" si="108"/>
        <v>0</v>
      </c>
      <c r="KC37" s="142">
        <f t="shared" si="108"/>
        <v>0</v>
      </c>
      <c r="KD37" s="142">
        <f t="shared" si="108"/>
        <v>0</v>
      </c>
      <c r="KE37" s="147">
        <f t="shared" si="109"/>
        <v>0</v>
      </c>
      <c r="KF37" s="147">
        <f t="shared" si="109"/>
        <v>0</v>
      </c>
      <c r="KG37" s="147">
        <f t="shared" si="109"/>
        <v>0</v>
      </c>
      <c r="KH37" s="147">
        <f t="shared" si="109"/>
        <v>0</v>
      </c>
      <c r="KI37" s="147">
        <f t="shared" si="109"/>
        <v>0</v>
      </c>
      <c r="KJ37" s="147">
        <f t="shared" si="110"/>
        <v>0</v>
      </c>
      <c r="KK37" s="147">
        <f t="shared" si="110"/>
        <v>0</v>
      </c>
      <c r="KL37" s="147">
        <f t="shared" si="110"/>
        <v>0</v>
      </c>
      <c r="KM37" s="147">
        <f t="shared" si="110"/>
        <v>0</v>
      </c>
      <c r="KN37" s="147">
        <f t="shared" si="110"/>
        <v>0</v>
      </c>
      <c r="KO37" s="142">
        <f t="shared" si="111"/>
        <v>0</v>
      </c>
      <c r="KP37" s="142">
        <f t="shared" si="111"/>
        <v>0</v>
      </c>
      <c r="KQ37" s="142">
        <f t="shared" si="111"/>
        <v>0</v>
      </c>
      <c r="KR37" s="142">
        <f t="shared" si="111"/>
        <v>0</v>
      </c>
      <c r="KS37" s="142">
        <f t="shared" si="111"/>
        <v>0</v>
      </c>
      <c r="KT37" s="142">
        <f t="shared" si="112"/>
        <v>0</v>
      </c>
      <c r="KU37" s="142">
        <f t="shared" si="112"/>
        <v>0</v>
      </c>
      <c r="KV37" s="142">
        <f t="shared" si="112"/>
        <v>0</v>
      </c>
      <c r="KW37" s="142">
        <f t="shared" si="112"/>
        <v>0</v>
      </c>
      <c r="KX37" s="142">
        <f t="shared" si="112"/>
        <v>0</v>
      </c>
      <c r="KY37" s="147">
        <f t="shared" si="113"/>
        <v>0</v>
      </c>
      <c r="KZ37" s="147">
        <f t="shared" si="113"/>
        <v>0</v>
      </c>
      <c r="LA37" s="147">
        <f t="shared" si="113"/>
        <v>0</v>
      </c>
      <c r="LB37" s="147">
        <f t="shared" si="113"/>
        <v>0</v>
      </c>
      <c r="LC37" s="147">
        <f t="shared" si="113"/>
        <v>0</v>
      </c>
      <c r="LD37" s="147">
        <f t="shared" si="114"/>
        <v>0</v>
      </c>
      <c r="LE37" s="147">
        <f t="shared" si="114"/>
        <v>0</v>
      </c>
      <c r="LF37" s="147">
        <f t="shared" si="114"/>
        <v>0</v>
      </c>
      <c r="LG37" s="147">
        <f t="shared" si="114"/>
        <v>0</v>
      </c>
      <c r="LH37" s="147">
        <f t="shared" si="114"/>
        <v>0</v>
      </c>
      <c r="LI37" s="147">
        <f t="shared" si="115"/>
        <v>66190</v>
      </c>
      <c r="LJ37" s="147">
        <f t="shared" si="115"/>
        <v>366188</v>
      </c>
      <c r="LK37" s="147">
        <f t="shared" si="115"/>
        <v>271487</v>
      </c>
      <c r="LL37" s="147">
        <f t="shared" si="115"/>
        <v>94701</v>
      </c>
      <c r="LM37" s="147">
        <f t="shared" si="116"/>
        <v>97650</v>
      </c>
      <c r="LN37" s="147">
        <f t="shared" si="117"/>
        <v>432378</v>
      </c>
      <c r="LO37" s="144">
        <f t="shared" si="118"/>
        <v>530028</v>
      </c>
      <c r="LP37" s="144">
        <f t="shared" si="118"/>
        <v>68140</v>
      </c>
      <c r="LQ37" s="144">
        <f t="shared" si="118"/>
        <v>461888</v>
      </c>
      <c r="LR37" s="144">
        <f t="shared" si="118"/>
        <v>367187</v>
      </c>
      <c r="LS37" s="144">
        <f t="shared" si="118"/>
        <v>94701</v>
      </c>
      <c r="LT37" s="144">
        <f t="shared" si="119"/>
        <v>45097272</v>
      </c>
      <c r="LU37" s="144">
        <f t="shared" si="120"/>
        <v>3269095</v>
      </c>
      <c r="LV37" s="144">
        <f t="shared" si="120"/>
        <v>41828177</v>
      </c>
      <c r="LW37" s="144">
        <f t="shared" si="120"/>
        <v>32258662</v>
      </c>
      <c r="LX37" s="144">
        <f t="shared" si="120"/>
        <v>9569515</v>
      </c>
      <c r="LY37" s="132">
        <f t="shared" si="121"/>
        <v>45097.3</v>
      </c>
      <c r="LZ37" s="144">
        <f t="shared" si="46"/>
        <v>45194922</v>
      </c>
      <c r="MA37" s="145">
        <f t="shared" si="46"/>
        <v>3271045</v>
      </c>
      <c r="MB37" s="145">
        <f t="shared" si="46"/>
        <v>41923877</v>
      </c>
      <c r="MC37" s="145">
        <f t="shared" si="46"/>
        <v>32354362</v>
      </c>
      <c r="MD37" s="145">
        <f t="shared" si="46"/>
        <v>9569515</v>
      </c>
      <c r="ME37" s="132">
        <f t="shared" si="122"/>
        <v>45194.9</v>
      </c>
      <c r="MF37" s="208">
        <v>112.5</v>
      </c>
      <c r="MG37" s="209">
        <v>4782651.3</v>
      </c>
      <c r="MH37" s="209">
        <f t="shared" si="123"/>
        <v>4782.7</v>
      </c>
      <c r="MI37" s="209">
        <v>2555.8000000000002</v>
      </c>
      <c r="MJ37" s="209">
        <f t="shared" si="124"/>
        <v>2226.9</v>
      </c>
      <c r="MK37" s="210">
        <f t="shared" si="125"/>
        <v>2226.9</v>
      </c>
      <c r="ML37" s="210">
        <f t="shared" si="126"/>
        <v>45099498.899999999</v>
      </c>
      <c r="MM37" s="210">
        <f t="shared" si="127"/>
        <v>45099.5</v>
      </c>
      <c r="MN37" s="211">
        <f t="shared" si="128"/>
        <v>32356589</v>
      </c>
      <c r="MO37" s="209">
        <v>73200</v>
      </c>
      <c r="MP37">
        <v>70</v>
      </c>
      <c r="MQ37" s="210">
        <f t="shared" si="129"/>
        <v>29497.9</v>
      </c>
      <c r="MR37" s="209">
        <v>33724.300000000003</v>
      </c>
      <c r="MS37" s="212">
        <f t="shared" si="130"/>
        <v>-4226.3999999999996</v>
      </c>
      <c r="MU37" s="213">
        <f t="shared" si="131"/>
        <v>185.58</v>
      </c>
    </row>
    <row r="38" spans="1:359">
      <c r="A38" s="128" t="s">
        <v>202</v>
      </c>
      <c r="B38" s="129"/>
      <c r="C38" s="129"/>
      <c r="D38" s="129"/>
      <c r="E38" s="129"/>
      <c r="F38" s="130">
        <f t="shared" si="47"/>
        <v>0</v>
      </c>
      <c r="G38" s="131"/>
      <c r="H38" s="131"/>
      <c r="I38" s="131"/>
      <c r="J38" s="131"/>
      <c r="K38" s="130">
        <f t="shared" si="48"/>
        <v>0</v>
      </c>
      <c r="L38" s="132">
        <f t="shared" si="49"/>
        <v>0</v>
      </c>
      <c r="M38" s="205"/>
      <c r="N38" s="205"/>
      <c r="O38" s="132"/>
      <c r="P38" s="177"/>
      <c r="Q38" s="177"/>
      <c r="R38" s="132">
        <f t="shared" si="50"/>
        <v>0</v>
      </c>
      <c r="S38" s="178">
        <f t="shared" si="51"/>
        <v>0</v>
      </c>
      <c r="T38" s="178">
        <f t="shared" si="52"/>
        <v>0</v>
      </c>
      <c r="U38" s="178">
        <f t="shared" si="53"/>
        <v>0</v>
      </c>
      <c r="V38" s="150">
        <v>466</v>
      </c>
      <c r="W38" s="129"/>
      <c r="X38" s="148">
        <v>0</v>
      </c>
      <c r="Y38" s="129"/>
      <c r="Z38" s="133">
        <v>0</v>
      </c>
      <c r="AA38" s="130">
        <f t="shared" si="1"/>
        <v>466</v>
      </c>
      <c r="AB38" s="150">
        <v>516</v>
      </c>
      <c r="AC38" s="129"/>
      <c r="AD38" s="148">
        <v>0</v>
      </c>
      <c r="AE38" s="129"/>
      <c r="AF38" s="133">
        <v>0</v>
      </c>
      <c r="AG38" s="130">
        <f t="shared" si="2"/>
        <v>516</v>
      </c>
      <c r="AH38" s="150">
        <v>137</v>
      </c>
      <c r="AI38" s="129"/>
      <c r="AJ38" s="129"/>
      <c r="AK38" s="129"/>
      <c r="AL38" s="133">
        <v>0</v>
      </c>
      <c r="AM38" s="130">
        <f t="shared" si="54"/>
        <v>137</v>
      </c>
      <c r="AN38" s="127">
        <f t="shared" si="55"/>
        <v>1119</v>
      </c>
      <c r="AO38" s="220">
        <v>0</v>
      </c>
      <c r="AP38" s="220">
        <v>0</v>
      </c>
      <c r="AQ38" s="220">
        <v>0</v>
      </c>
      <c r="AR38" s="220">
        <v>0</v>
      </c>
      <c r="AS38" s="220">
        <v>0</v>
      </c>
      <c r="AT38" s="220">
        <v>0</v>
      </c>
      <c r="AU38" s="206">
        <f t="shared" si="56"/>
        <v>0</v>
      </c>
      <c r="AV38" s="135"/>
      <c r="AW38" s="136">
        <v>0</v>
      </c>
      <c r="AX38" s="137"/>
      <c r="AY38" s="138">
        <v>0</v>
      </c>
      <c r="AZ38" s="138"/>
      <c r="BA38" s="135"/>
      <c r="BB38" s="139"/>
      <c r="BC38" s="138"/>
      <c r="BD38" s="136"/>
      <c r="BE38" s="136"/>
      <c r="BF38" s="129"/>
      <c r="BG38" s="129"/>
      <c r="BH38" s="138"/>
      <c r="BI38" s="138"/>
      <c r="BJ38" s="136"/>
      <c r="BK38" s="138"/>
      <c r="BL38" s="138"/>
      <c r="BM38" s="136"/>
      <c r="BN38" s="138"/>
      <c r="BO38" s="129"/>
      <c r="BP38" s="129"/>
      <c r="BQ38" s="138"/>
      <c r="BR38" s="138"/>
      <c r="BS38" s="141"/>
      <c r="BT38" s="141">
        <f t="shared" si="57"/>
        <v>0</v>
      </c>
      <c r="BU38" s="141">
        <f t="shared" si="57"/>
        <v>0</v>
      </c>
      <c r="BV38" s="141">
        <f t="shared" si="57"/>
        <v>0</v>
      </c>
      <c r="BW38" s="141">
        <f t="shared" si="58"/>
        <v>0</v>
      </c>
      <c r="BX38" s="141">
        <f t="shared" si="59"/>
        <v>1119</v>
      </c>
      <c r="BY38" s="142">
        <f t="shared" si="60"/>
        <v>11849448</v>
      </c>
      <c r="BZ38" s="143">
        <f t="shared" si="132"/>
        <v>1005162</v>
      </c>
      <c r="CA38" s="143">
        <f t="shared" si="132"/>
        <v>10844286</v>
      </c>
      <c r="CB38" s="143">
        <f t="shared" si="132"/>
        <v>8416892</v>
      </c>
      <c r="CC38" s="143">
        <f t="shared" si="132"/>
        <v>2427394</v>
      </c>
      <c r="CD38" s="142">
        <f t="shared" si="61"/>
        <v>0</v>
      </c>
      <c r="CE38" s="143">
        <f t="shared" si="5"/>
        <v>0</v>
      </c>
      <c r="CF38" s="143">
        <f t="shared" si="5"/>
        <v>0</v>
      </c>
      <c r="CG38" s="143">
        <f t="shared" si="5"/>
        <v>0</v>
      </c>
      <c r="CH38" s="143">
        <f t="shared" si="5"/>
        <v>0</v>
      </c>
      <c r="CI38" s="142">
        <f t="shared" si="62"/>
        <v>0</v>
      </c>
      <c r="CJ38" s="143">
        <f t="shared" si="6"/>
        <v>0</v>
      </c>
      <c r="CK38" s="143">
        <f t="shared" si="6"/>
        <v>0</v>
      </c>
      <c r="CL38" s="143">
        <f t="shared" si="6"/>
        <v>0</v>
      </c>
      <c r="CM38" s="143">
        <f t="shared" si="6"/>
        <v>0</v>
      </c>
      <c r="CN38" s="143"/>
      <c r="CO38" s="143"/>
      <c r="CP38" s="143"/>
      <c r="CQ38" s="143"/>
      <c r="CR38" s="143"/>
      <c r="CS38" s="142">
        <f t="shared" si="63"/>
        <v>0</v>
      </c>
      <c r="CT38" s="143">
        <f t="shared" si="7"/>
        <v>0</v>
      </c>
      <c r="CU38" s="143">
        <f t="shared" si="7"/>
        <v>0</v>
      </c>
      <c r="CV38" s="143">
        <f t="shared" si="7"/>
        <v>0</v>
      </c>
      <c r="CW38" s="143">
        <f t="shared" si="7"/>
        <v>0</v>
      </c>
      <c r="CX38" s="144">
        <f t="shared" si="64"/>
        <v>11849448</v>
      </c>
      <c r="CY38" s="142">
        <f t="shared" si="65"/>
        <v>18290652</v>
      </c>
      <c r="CZ38" s="143">
        <f t="shared" si="65"/>
        <v>1513944</v>
      </c>
      <c r="DA38" s="143">
        <f t="shared" si="65"/>
        <v>16776708</v>
      </c>
      <c r="DB38" s="143">
        <f t="shared" si="65"/>
        <v>12729204</v>
      </c>
      <c r="DC38" s="143">
        <f t="shared" si="65"/>
        <v>4047504</v>
      </c>
      <c r="DD38" s="142">
        <f t="shared" si="66"/>
        <v>0</v>
      </c>
      <c r="DE38" s="143">
        <f t="shared" si="8"/>
        <v>0</v>
      </c>
      <c r="DF38" s="143">
        <f t="shared" si="8"/>
        <v>0</v>
      </c>
      <c r="DG38" s="143">
        <f t="shared" si="8"/>
        <v>0</v>
      </c>
      <c r="DH38" s="143">
        <f t="shared" si="8"/>
        <v>0</v>
      </c>
      <c r="DI38" s="142">
        <f t="shared" si="67"/>
        <v>0</v>
      </c>
      <c r="DJ38" s="143">
        <f t="shared" si="67"/>
        <v>0</v>
      </c>
      <c r="DK38" s="143">
        <f t="shared" si="67"/>
        <v>0</v>
      </c>
      <c r="DL38" s="143">
        <f t="shared" si="67"/>
        <v>0</v>
      </c>
      <c r="DM38" s="143">
        <f t="shared" si="67"/>
        <v>0</v>
      </c>
      <c r="DN38" s="142">
        <f t="shared" si="68"/>
        <v>0</v>
      </c>
      <c r="DO38" s="143">
        <f t="shared" si="9"/>
        <v>0</v>
      </c>
      <c r="DP38" s="143">
        <f t="shared" si="9"/>
        <v>0</v>
      </c>
      <c r="DQ38" s="143">
        <f t="shared" si="9"/>
        <v>0</v>
      </c>
      <c r="DR38" s="143">
        <f t="shared" si="9"/>
        <v>0</v>
      </c>
      <c r="DS38" s="142">
        <f t="shared" si="69"/>
        <v>0</v>
      </c>
      <c r="DT38" s="143">
        <f t="shared" si="10"/>
        <v>0</v>
      </c>
      <c r="DU38" s="143">
        <f t="shared" si="10"/>
        <v>0</v>
      </c>
      <c r="DV38" s="143">
        <f t="shared" si="10"/>
        <v>0</v>
      </c>
      <c r="DW38" s="143">
        <f t="shared" si="10"/>
        <v>0</v>
      </c>
      <c r="DX38" s="144">
        <f t="shared" si="70"/>
        <v>18290652</v>
      </c>
      <c r="DY38" s="142">
        <f t="shared" si="71"/>
        <v>4922958</v>
      </c>
      <c r="DZ38" s="143">
        <f t="shared" si="71"/>
        <v>391135</v>
      </c>
      <c r="EA38" s="143">
        <f t="shared" si="71"/>
        <v>4531823</v>
      </c>
      <c r="EB38" s="143">
        <f t="shared" si="71"/>
        <v>3272930</v>
      </c>
      <c r="EC38" s="143">
        <f t="shared" si="71"/>
        <v>1258893</v>
      </c>
      <c r="ED38" s="142">
        <f t="shared" si="72"/>
        <v>0</v>
      </c>
      <c r="EE38" s="143">
        <f t="shared" si="11"/>
        <v>0</v>
      </c>
      <c r="EF38" s="143">
        <f t="shared" si="11"/>
        <v>0</v>
      </c>
      <c r="EG38" s="143">
        <f t="shared" si="11"/>
        <v>0</v>
      </c>
      <c r="EH38" s="143">
        <f t="shared" si="11"/>
        <v>0</v>
      </c>
      <c r="EI38" s="143"/>
      <c r="EJ38" s="143"/>
      <c r="EK38" s="143"/>
      <c r="EL38" s="143"/>
      <c r="EM38" s="143"/>
      <c r="EN38" s="142">
        <f t="shared" si="73"/>
        <v>0</v>
      </c>
      <c r="EO38" s="143">
        <f t="shared" si="12"/>
        <v>0</v>
      </c>
      <c r="EP38" s="143">
        <f t="shared" si="12"/>
        <v>0</v>
      </c>
      <c r="EQ38" s="143">
        <f t="shared" si="12"/>
        <v>0</v>
      </c>
      <c r="ER38" s="143">
        <f t="shared" si="12"/>
        <v>0</v>
      </c>
      <c r="ES38" s="142">
        <f t="shared" si="74"/>
        <v>0</v>
      </c>
      <c r="ET38" s="143">
        <f t="shared" si="13"/>
        <v>0</v>
      </c>
      <c r="EU38" s="143">
        <f t="shared" si="13"/>
        <v>0</v>
      </c>
      <c r="EV38" s="143">
        <f t="shared" si="13"/>
        <v>0</v>
      </c>
      <c r="EW38" s="143">
        <f t="shared" si="13"/>
        <v>0</v>
      </c>
      <c r="EX38" s="144">
        <f t="shared" si="75"/>
        <v>4922958</v>
      </c>
      <c r="EY38" s="144">
        <f t="shared" si="76"/>
        <v>35063058</v>
      </c>
      <c r="EZ38" s="145">
        <f t="shared" si="77"/>
        <v>2910241</v>
      </c>
      <c r="FA38" s="145">
        <f t="shared" si="14"/>
        <v>32152817</v>
      </c>
      <c r="FB38" s="145">
        <f t="shared" si="14"/>
        <v>24419026</v>
      </c>
      <c r="FC38" s="145">
        <f t="shared" si="14"/>
        <v>7733791</v>
      </c>
      <c r="FD38" s="146">
        <f t="shared" si="78"/>
        <v>35063058</v>
      </c>
      <c r="FE38" s="146">
        <f t="shared" si="79"/>
        <v>0</v>
      </c>
      <c r="FF38" s="146">
        <f t="shared" si="80"/>
        <v>0</v>
      </c>
      <c r="FG38" s="146">
        <f t="shared" si="81"/>
        <v>0</v>
      </c>
      <c r="FH38" s="146">
        <f t="shared" si="82"/>
        <v>0</v>
      </c>
      <c r="FI38" s="142">
        <f t="shared" si="83"/>
        <v>0</v>
      </c>
      <c r="FJ38" s="143">
        <f t="shared" si="83"/>
        <v>0</v>
      </c>
      <c r="FK38" s="143">
        <f t="shared" si="83"/>
        <v>0</v>
      </c>
      <c r="FL38" s="143">
        <f t="shared" si="83"/>
        <v>0</v>
      </c>
      <c r="FM38" s="143">
        <f t="shared" si="83"/>
        <v>0</v>
      </c>
      <c r="FN38" s="142">
        <f t="shared" si="84"/>
        <v>0</v>
      </c>
      <c r="FO38" s="142">
        <f t="shared" si="84"/>
        <v>0</v>
      </c>
      <c r="FP38" s="142">
        <f t="shared" si="84"/>
        <v>0</v>
      </c>
      <c r="FQ38" s="142">
        <f t="shared" si="84"/>
        <v>0</v>
      </c>
      <c r="FR38" s="142">
        <f t="shared" si="84"/>
        <v>0</v>
      </c>
      <c r="FS38" s="147">
        <f t="shared" si="85"/>
        <v>0</v>
      </c>
      <c r="FT38" s="147">
        <f t="shared" si="85"/>
        <v>0</v>
      </c>
      <c r="FU38" s="147">
        <f t="shared" si="85"/>
        <v>0</v>
      </c>
      <c r="FV38" s="147">
        <f t="shared" si="85"/>
        <v>0</v>
      </c>
      <c r="FW38" s="147">
        <f t="shared" si="85"/>
        <v>0</v>
      </c>
      <c r="FX38" s="147">
        <f t="shared" si="86"/>
        <v>0</v>
      </c>
      <c r="FY38" s="147">
        <f t="shared" si="86"/>
        <v>0</v>
      </c>
      <c r="FZ38" s="147">
        <f t="shared" si="86"/>
        <v>0</v>
      </c>
      <c r="GA38" s="147">
        <f t="shared" si="86"/>
        <v>0</v>
      </c>
      <c r="GB38" s="147">
        <f t="shared" si="86"/>
        <v>0</v>
      </c>
      <c r="GC38" s="142">
        <f t="shared" si="87"/>
        <v>0</v>
      </c>
      <c r="GD38" s="142">
        <f t="shared" si="87"/>
        <v>0</v>
      </c>
      <c r="GE38" s="142">
        <f t="shared" si="87"/>
        <v>0</v>
      </c>
      <c r="GF38" s="142">
        <f t="shared" si="87"/>
        <v>0</v>
      </c>
      <c r="GG38" s="142">
        <f t="shared" si="87"/>
        <v>0</v>
      </c>
      <c r="GH38" s="142">
        <f t="shared" si="88"/>
        <v>0</v>
      </c>
      <c r="GI38" s="142">
        <f t="shared" si="88"/>
        <v>0</v>
      </c>
      <c r="GJ38" s="142">
        <f t="shared" si="88"/>
        <v>0</v>
      </c>
      <c r="GK38" s="142">
        <f t="shared" si="88"/>
        <v>0</v>
      </c>
      <c r="GL38" s="142">
        <f t="shared" si="88"/>
        <v>0</v>
      </c>
      <c r="GM38" s="142">
        <f t="shared" si="89"/>
        <v>0</v>
      </c>
      <c r="GN38" s="142">
        <f t="shared" si="89"/>
        <v>0</v>
      </c>
      <c r="GO38" s="142">
        <f t="shared" si="89"/>
        <v>0</v>
      </c>
      <c r="GP38" s="142">
        <f t="shared" si="89"/>
        <v>0</v>
      </c>
      <c r="GQ38" s="142">
        <f t="shared" si="89"/>
        <v>0</v>
      </c>
      <c r="GR38" s="207">
        <f t="shared" si="90"/>
        <v>0</v>
      </c>
      <c r="GS38" s="147">
        <f t="shared" si="91"/>
        <v>0</v>
      </c>
      <c r="GT38" s="147">
        <f t="shared" si="91"/>
        <v>0</v>
      </c>
      <c r="GU38" s="147">
        <f t="shared" si="91"/>
        <v>0</v>
      </c>
      <c r="GV38" s="147">
        <f t="shared" si="91"/>
        <v>0</v>
      </c>
      <c r="GW38" s="147">
        <f t="shared" si="91"/>
        <v>0</v>
      </c>
      <c r="GX38" s="147">
        <f t="shared" si="92"/>
        <v>0</v>
      </c>
      <c r="GY38" s="147">
        <f t="shared" si="92"/>
        <v>0</v>
      </c>
      <c r="GZ38" s="147">
        <f t="shared" si="92"/>
        <v>0</v>
      </c>
      <c r="HA38" s="147">
        <f t="shared" si="92"/>
        <v>0</v>
      </c>
      <c r="HB38" s="147">
        <f t="shared" si="92"/>
        <v>0</v>
      </c>
      <c r="HC38" s="147">
        <f t="shared" si="93"/>
        <v>0</v>
      </c>
      <c r="HD38" s="147">
        <f t="shared" si="93"/>
        <v>0</v>
      </c>
      <c r="HE38" s="147">
        <f t="shared" si="93"/>
        <v>0</v>
      </c>
      <c r="HF38" s="147">
        <f t="shared" si="93"/>
        <v>0</v>
      </c>
      <c r="HG38" s="147">
        <f t="shared" si="93"/>
        <v>0</v>
      </c>
      <c r="HH38" s="147">
        <f t="shared" si="94"/>
        <v>0</v>
      </c>
      <c r="HI38" s="147">
        <f t="shared" si="94"/>
        <v>0</v>
      </c>
      <c r="HJ38" s="147">
        <f t="shared" si="94"/>
        <v>0</v>
      </c>
      <c r="HK38" s="147">
        <f t="shared" si="94"/>
        <v>0</v>
      </c>
      <c r="HL38" s="147">
        <f t="shared" si="94"/>
        <v>0</v>
      </c>
      <c r="HM38" s="142">
        <f t="shared" si="95"/>
        <v>0</v>
      </c>
      <c r="HN38" s="142">
        <f t="shared" si="95"/>
        <v>0</v>
      </c>
      <c r="HO38" s="142">
        <f t="shared" si="95"/>
        <v>0</v>
      </c>
      <c r="HP38" s="142">
        <f t="shared" si="95"/>
        <v>0</v>
      </c>
      <c r="HQ38" s="142">
        <f t="shared" si="95"/>
        <v>0</v>
      </c>
      <c r="HR38" s="142">
        <f t="shared" si="96"/>
        <v>0</v>
      </c>
      <c r="HS38" s="142">
        <f t="shared" si="96"/>
        <v>0</v>
      </c>
      <c r="HT38" s="142">
        <f t="shared" si="96"/>
        <v>0</v>
      </c>
      <c r="HU38" s="142">
        <f t="shared" si="96"/>
        <v>0</v>
      </c>
      <c r="HV38" s="142">
        <f t="shared" si="96"/>
        <v>0</v>
      </c>
      <c r="HW38" s="147">
        <f t="shared" si="97"/>
        <v>0</v>
      </c>
      <c r="HX38" s="147">
        <f t="shared" si="97"/>
        <v>0</v>
      </c>
      <c r="HY38" s="147">
        <f t="shared" si="97"/>
        <v>0</v>
      </c>
      <c r="HZ38" s="147">
        <f t="shared" si="97"/>
        <v>0</v>
      </c>
      <c r="IA38" s="147">
        <f t="shared" si="97"/>
        <v>0</v>
      </c>
      <c r="IB38" s="147">
        <f t="shared" si="98"/>
        <v>0</v>
      </c>
      <c r="IC38" s="147">
        <f t="shared" si="98"/>
        <v>0</v>
      </c>
      <c r="ID38" s="147">
        <f t="shared" si="98"/>
        <v>0</v>
      </c>
      <c r="IE38" s="147">
        <f t="shared" si="98"/>
        <v>0</v>
      </c>
      <c r="IF38" s="147">
        <f t="shared" si="98"/>
        <v>0</v>
      </c>
      <c r="IG38" s="142">
        <f t="shared" si="99"/>
        <v>0</v>
      </c>
      <c r="IH38" s="142">
        <f t="shared" si="99"/>
        <v>0</v>
      </c>
      <c r="II38" s="142">
        <f t="shared" si="99"/>
        <v>0</v>
      </c>
      <c r="IJ38" s="142">
        <f t="shared" si="99"/>
        <v>0</v>
      </c>
      <c r="IK38" s="142">
        <f t="shared" si="99"/>
        <v>0</v>
      </c>
      <c r="IL38" s="142">
        <f t="shared" si="100"/>
        <v>0</v>
      </c>
      <c r="IM38" s="142">
        <f t="shared" si="100"/>
        <v>0</v>
      </c>
      <c r="IN38" s="142">
        <f t="shared" si="100"/>
        <v>0</v>
      </c>
      <c r="IO38" s="142">
        <f t="shared" si="100"/>
        <v>0</v>
      </c>
      <c r="IP38" s="142">
        <f t="shared" si="100"/>
        <v>0</v>
      </c>
      <c r="IQ38" s="147">
        <f t="shared" si="101"/>
        <v>0</v>
      </c>
      <c r="IR38" s="147">
        <f t="shared" si="101"/>
        <v>0</v>
      </c>
      <c r="IS38" s="147">
        <f t="shared" si="101"/>
        <v>0</v>
      </c>
      <c r="IT38" s="147">
        <f t="shared" si="101"/>
        <v>0</v>
      </c>
      <c r="IU38" s="147">
        <f t="shared" si="101"/>
        <v>0</v>
      </c>
      <c r="IV38" s="147">
        <f t="shared" si="102"/>
        <v>0</v>
      </c>
      <c r="IW38" s="147">
        <f t="shared" si="102"/>
        <v>0</v>
      </c>
      <c r="IX38" s="147">
        <f t="shared" si="102"/>
        <v>0</v>
      </c>
      <c r="IY38" s="147">
        <f t="shared" si="102"/>
        <v>0</v>
      </c>
      <c r="IZ38" s="147">
        <f t="shared" si="102"/>
        <v>0</v>
      </c>
      <c r="JA38" s="142">
        <f t="shared" si="103"/>
        <v>0</v>
      </c>
      <c r="JB38" s="142">
        <f t="shared" si="103"/>
        <v>0</v>
      </c>
      <c r="JC38" s="142">
        <f t="shared" si="103"/>
        <v>0</v>
      </c>
      <c r="JD38" s="142">
        <f t="shared" si="103"/>
        <v>0</v>
      </c>
      <c r="JE38" s="142">
        <f t="shared" si="103"/>
        <v>0</v>
      </c>
      <c r="JF38" s="142">
        <f t="shared" si="104"/>
        <v>0</v>
      </c>
      <c r="JG38" s="142">
        <f t="shared" si="104"/>
        <v>0</v>
      </c>
      <c r="JH38" s="142">
        <f t="shared" si="104"/>
        <v>0</v>
      </c>
      <c r="JI38" s="142">
        <f t="shared" si="104"/>
        <v>0</v>
      </c>
      <c r="JJ38" s="142">
        <f t="shared" si="104"/>
        <v>0</v>
      </c>
      <c r="JK38" s="147">
        <f t="shared" si="105"/>
        <v>0</v>
      </c>
      <c r="JL38" s="147">
        <f t="shared" si="105"/>
        <v>0</v>
      </c>
      <c r="JM38" s="147">
        <f t="shared" si="105"/>
        <v>0</v>
      </c>
      <c r="JN38" s="147">
        <f t="shared" si="105"/>
        <v>0</v>
      </c>
      <c r="JO38" s="147">
        <f t="shared" si="105"/>
        <v>0</v>
      </c>
      <c r="JP38" s="147">
        <f t="shared" si="106"/>
        <v>0</v>
      </c>
      <c r="JQ38" s="147">
        <f t="shared" si="106"/>
        <v>0</v>
      </c>
      <c r="JR38" s="147">
        <f t="shared" si="106"/>
        <v>0</v>
      </c>
      <c r="JS38" s="147">
        <f t="shared" si="106"/>
        <v>0</v>
      </c>
      <c r="JT38" s="147">
        <f t="shared" si="106"/>
        <v>0</v>
      </c>
      <c r="JU38" s="142">
        <f t="shared" si="107"/>
        <v>0</v>
      </c>
      <c r="JV38" s="142">
        <f t="shared" si="107"/>
        <v>0</v>
      </c>
      <c r="JW38" s="142">
        <f t="shared" si="107"/>
        <v>0</v>
      </c>
      <c r="JX38" s="142">
        <f t="shared" si="107"/>
        <v>0</v>
      </c>
      <c r="JY38" s="142">
        <f t="shared" si="107"/>
        <v>0</v>
      </c>
      <c r="JZ38" s="142">
        <f t="shared" si="108"/>
        <v>0</v>
      </c>
      <c r="KA38" s="142">
        <f t="shared" si="108"/>
        <v>0</v>
      </c>
      <c r="KB38" s="142">
        <f t="shared" si="108"/>
        <v>0</v>
      </c>
      <c r="KC38" s="142">
        <f t="shared" si="108"/>
        <v>0</v>
      </c>
      <c r="KD38" s="142">
        <f t="shared" si="108"/>
        <v>0</v>
      </c>
      <c r="KE38" s="147">
        <f t="shared" si="109"/>
        <v>0</v>
      </c>
      <c r="KF38" s="147">
        <f t="shared" si="109"/>
        <v>0</v>
      </c>
      <c r="KG38" s="147">
        <f t="shared" si="109"/>
        <v>0</v>
      </c>
      <c r="KH38" s="147">
        <f t="shared" si="109"/>
        <v>0</v>
      </c>
      <c r="KI38" s="147">
        <f t="shared" si="109"/>
        <v>0</v>
      </c>
      <c r="KJ38" s="147">
        <f t="shared" si="110"/>
        <v>0</v>
      </c>
      <c r="KK38" s="147">
        <f t="shared" si="110"/>
        <v>0</v>
      </c>
      <c r="KL38" s="147">
        <f t="shared" si="110"/>
        <v>0</v>
      </c>
      <c r="KM38" s="147">
        <f t="shared" si="110"/>
        <v>0</v>
      </c>
      <c r="KN38" s="147">
        <f t="shared" si="110"/>
        <v>0</v>
      </c>
      <c r="KO38" s="142">
        <f t="shared" si="111"/>
        <v>0</v>
      </c>
      <c r="KP38" s="142">
        <f t="shared" si="111"/>
        <v>0</v>
      </c>
      <c r="KQ38" s="142">
        <f t="shared" si="111"/>
        <v>0</v>
      </c>
      <c r="KR38" s="142">
        <f t="shared" si="111"/>
        <v>0</v>
      </c>
      <c r="KS38" s="142">
        <f t="shared" si="111"/>
        <v>0</v>
      </c>
      <c r="KT38" s="142">
        <f t="shared" si="112"/>
        <v>0</v>
      </c>
      <c r="KU38" s="142">
        <f t="shared" si="112"/>
        <v>0</v>
      </c>
      <c r="KV38" s="142">
        <f t="shared" si="112"/>
        <v>0</v>
      </c>
      <c r="KW38" s="142">
        <f t="shared" si="112"/>
        <v>0</v>
      </c>
      <c r="KX38" s="142">
        <f t="shared" si="112"/>
        <v>0</v>
      </c>
      <c r="KY38" s="147">
        <f t="shared" si="113"/>
        <v>0</v>
      </c>
      <c r="KZ38" s="147">
        <f t="shared" si="113"/>
        <v>0</v>
      </c>
      <c r="LA38" s="147">
        <f t="shared" si="113"/>
        <v>0</v>
      </c>
      <c r="LB38" s="147">
        <f t="shared" si="113"/>
        <v>0</v>
      </c>
      <c r="LC38" s="147">
        <f t="shared" si="113"/>
        <v>0</v>
      </c>
      <c r="LD38" s="147">
        <f t="shared" si="114"/>
        <v>0</v>
      </c>
      <c r="LE38" s="147">
        <f t="shared" si="114"/>
        <v>0</v>
      </c>
      <c r="LF38" s="147">
        <f t="shared" si="114"/>
        <v>0</v>
      </c>
      <c r="LG38" s="147">
        <f t="shared" si="114"/>
        <v>0</v>
      </c>
      <c r="LH38" s="147">
        <f t="shared" si="114"/>
        <v>0</v>
      </c>
      <c r="LI38" s="147">
        <f t="shared" si="115"/>
        <v>0</v>
      </c>
      <c r="LJ38" s="147">
        <f t="shared" si="115"/>
        <v>0</v>
      </c>
      <c r="LK38" s="147">
        <f t="shared" si="115"/>
        <v>0</v>
      </c>
      <c r="LL38" s="147">
        <f t="shared" si="115"/>
        <v>0</v>
      </c>
      <c r="LM38" s="147">
        <f t="shared" si="116"/>
        <v>0</v>
      </c>
      <c r="LN38" s="147">
        <f t="shared" si="117"/>
        <v>0</v>
      </c>
      <c r="LO38" s="144">
        <f t="shared" si="118"/>
        <v>0</v>
      </c>
      <c r="LP38" s="144">
        <f t="shared" si="118"/>
        <v>0</v>
      </c>
      <c r="LQ38" s="144">
        <f t="shared" si="118"/>
        <v>0</v>
      </c>
      <c r="LR38" s="144">
        <f t="shared" si="118"/>
        <v>0</v>
      </c>
      <c r="LS38" s="144">
        <f t="shared" si="118"/>
        <v>0</v>
      </c>
      <c r="LT38" s="144">
        <f t="shared" si="119"/>
        <v>35063058</v>
      </c>
      <c r="LU38" s="144">
        <f t="shared" si="120"/>
        <v>2910241</v>
      </c>
      <c r="LV38" s="144">
        <f t="shared" si="120"/>
        <v>32152817</v>
      </c>
      <c r="LW38" s="144">
        <f t="shared" si="120"/>
        <v>24419026</v>
      </c>
      <c r="LX38" s="144">
        <f t="shared" si="120"/>
        <v>7733791</v>
      </c>
      <c r="LY38" s="132">
        <f t="shared" si="121"/>
        <v>35063.1</v>
      </c>
      <c r="LZ38" s="144">
        <f t="shared" si="46"/>
        <v>35063058</v>
      </c>
      <c r="MA38" s="145">
        <f t="shared" si="46"/>
        <v>2910241</v>
      </c>
      <c r="MB38" s="145">
        <f t="shared" si="46"/>
        <v>32152817</v>
      </c>
      <c r="MC38" s="145">
        <f t="shared" si="46"/>
        <v>24419026</v>
      </c>
      <c r="MD38" s="145">
        <f t="shared" si="46"/>
        <v>7733791</v>
      </c>
      <c r="ME38" s="132">
        <f t="shared" si="122"/>
        <v>35063.1</v>
      </c>
      <c r="MF38" s="208">
        <v>96.63</v>
      </c>
      <c r="MG38" s="209">
        <v>4107978.6</v>
      </c>
      <c r="MH38" s="209">
        <f t="shared" si="123"/>
        <v>4108</v>
      </c>
      <c r="MI38" s="209">
        <v>2195.3000000000002</v>
      </c>
      <c r="MJ38" s="209">
        <f t="shared" si="124"/>
        <v>1912.7</v>
      </c>
      <c r="MK38" s="210">
        <f t="shared" si="125"/>
        <v>1912.7</v>
      </c>
      <c r="ML38" s="210">
        <f t="shared" si="126"/>
        <v>35064970.700000003</v>
      </c>
      <c r="MM38" s="210">
        <f t="shared" si="127"/>
        <v>35065</v>
      </c>
      <c r="MN38" s="211">
        <f t="shared" si="128"/>
        <v>24420939</v>
      </c>
      <c r="MO38" s="209">
        <v>0</v>
      </c>
      <c r="MP38">
        <v>73</v>
      </c>
      <c r="MQ38" s="210">
        <f t="shared" si="129"/>
        <v>21411.5</v>
      </c>
      <c r="MR38" s="209">
        <v>25011.599999999999</v>
      </c>
      <c r="MS38" s="212">
        <f t="shared" si="130"/>
        <v>-3600.1</v>
      </c>
      <c r="MU38" s="213">
        <f t="shared" si="131"/>
        <v>159.38999999999999</v>
      </c>
    </row>
    <row r="39" spans="1:359">
      <c r="A39" s="128" t="s">
        <v>203</v>
      </c>
      <c r="B39" s="129"/>
      <c r="C39" s="129"/>
      <c r="D39" s="129"/>
      <c r="E39" s="129"/>
      <c r="F39" s="130">
        <f t="shared" si="47"/>
        <v>0</v>
      </c>
      <c r="G39" s="131"/>
      <c r="H39" s="131"/>
      <c r="I39" s="131"/>
      <c r="J39" s="131"/>
      <c r="K39" s="130">
        <f t="shared" si="48"/>
        <v>0</v>
      </c>
      <c r="L39" s="132">
        <f t="shared" si="49"/>
        <v>0</v>
      </c>
      <c r="M39" s="221"/>
      <c r="N39" s="221"/>
      <c r="O39" s="176"/>
      <c r="P39" s="177"/>
      <c r="Q39" s="177"/>
      <c r="R39" s="132">
        <f t="shared" si="50"/>
        <v>0</v>
      </c>
      <c r="S39" s="178">
        <f t="shared" si="51"/>
        <v>0</v>
      </c>
      <c r="T39" s="178">
        <f t="shared" si="52"/>
        <v>0</v>
      </c>
      <c r="U39" s="178">
        <f t="shared" si="53"/>
        <v>0</v>
      </c>
      <c r="V39" s="151">
        <v>589</v>
      </c>
      <c r="W39" s="129"/>
      <c r="X39" s="148">
        <v>0</v>
      </c>
      <c r="Y39" s="129"/>
      <c r="Z39" s="133">
        <v>0</v>
      </c>
      <c r="AA39" s="130">
        <f t="shared" si="1"/>
        <v>589</v>
      </c>
      <c r="AB39" s="151">
        <v>548</v>
      </c>
      <c r="AC39" s="129"/>
      <c r="AD39" s="148">
        <v>0</v>
      </c>
      <c r="AE39" s="129"/>
      <c r="AF39" s="133">
        <v>5</v>
      </c>
      <c r="AG39" s="130">
        <f t="shared" si="2"/>
        <v>553</v>
      </c>
      <c r="AH39" s="151">
        <v>129</v>
      </c>
      <c r="AI39" s="129"/>
      <c r="AJ39" s="129"/>
      <c r="AK39" s="129"/>
      <c r="AL39" s="133">
        <v>0</v>
      </c>
      <c r="AM39" s="130">
        <f t="shared" si="54"/>
        <v>129</v>
      </c>
      <c r="AN39" s="127">
        <f t="shared" si="55"/>
        <v>1271</v>
      </c>
      <c r="AO39" s="219">
        <v>0</v>
      </c>
      <c r="AP39" s="219">
        <v>0</v>
      </c>
      <c r="AQ39" s="219">
        <v>0</v>
      </c>
      <c r="AR39" s="219">
        <v>0</v>
      </c>
      <c r="AS39" s="219">
        <v>0</v>
      </c>
      <c r="AT39" s="219">
        <v>0</v>
      </c>
      <c r="AU39" s="206">
        <f t="shared" si="56"/>
        <v>0</v>
      </c>
      <c r="AV39" s="135"/>
      <c r="AW39" s="136">
        <v>0</v>
      </c>
      <c r="AX39" s="137"/>
      <c r="AY39" s="138">
        <v>0</v>
      </c>
      <c r="AZ39" s="138"/>
      <c r="BA39" s="135"/>
      <c r="BB39" s="139"/>
      <c r="BC39" s="138"/>
      <c r="BD39" s="136"/>
      <c r="BE39" s="136"/>
      <c r="BF39" s="129"/>
      <c r="BG39" s="129"/>
      <c r="BH39" s="138"/>
      <c r="BI39" s="138"/>
      <c r="BJ39" s="136"/>
      <c r="BK39" s="138"/>
      <c r="BL39" s="138"/>
      <c r="BM39" s="136"/>
      <c r="BN39" s="138"/>
      <c r="BO39" s="129"/>
      <c r="BP39" s="129"/>
      <c r="BQ39" s="138"/>
      <c r="BR39" s="138"/>
      <c r="BS39" s="141"/>
      <c r="BT39" s="141">
        <f t="shared" si="57"/>
        <v>0</v>
      </c>
      <c r="BU39" s="141">
        <f t="shared" si="57"/>
        <v>0</v>
      </c>
      <c r="BV39" s="141">
        <f t="shared" si="57"/>
        <v>0</v>
      </c>
      <c r="BW39" s="141">
        <f t="shared" si="58"/>
        <v>0</v>
      </c>
      <c r="BX39" s="141">
        <f t="shared" si="59"/>
        <v>1271</v>
      </c>
      <c r="BY39" s="142">
        <f t="shared" si="60"/>
        <v>14977092</v>
      </c>
      <c r="BZ39" s="143">
        <f t="shared" si="132"/>
        <v>1270473</v>
      </c>
      <c r="CA39" s="143">
        <f t="shared" si="132"/>
        <v>13706619</v>
      </c>
      <c r="CB39" s="143">
        <f t="shared" si="132"/>
        <v>10638518</v>
      </c>
      <c r="CC39" s="143">
        <f t="shared" si="132"/>
        <v>3068101</v>
      </c>
      <c r="CD39" s="142">
        <f t="shared" si="61"/>
        <v>0</v>
      </c>
      <c r="CE39" s="143">
        <f t="shared" si="5"/>
        <v>0</v>
      </c>
      <c r="CF39" s="143">
        <f t="shared" si="5"/>
        <v>0</v>
      </c>
      <c r="CG39" s="143">
        <f t="shared" si="5"/>
        <v>0</v>
      </c>
      <c r="CH39" s="143">
        <f t="shared" si="5"/>
        <v>0</v>
      </c>
      <c r="CI39" s="142">
        <f t="shared" si="62"/>
        <v>0</v>
      </c>
      <c r="CJ39" s="143">
        <f t="shared" si="6"/>
        <v>0</v>
      </c>
      <c r="CK39" s="143">
        <f t="shared" si="6"/>
        <v>0</v>
      </c>
      <c r="CL39" s="143">
        <f t="shared" si="6"/>
        <v>0</v>
      </c>
      <c r="CM39" s="143">
        <f t="shared" si="6"/>
        <v>0</v>
      </c>
      <c r="CN39" s="143"/>
      <c r="CO39" s="143"/>
      <c r="CP39" s="143"/>
      <c r="CQ39" s="143"/>
      <c r="CR39" s="143"/>
      <c r="CS39" s="142">
        <f t="shared" si="63"/>
        <v>0</v>
      </c>
      <c r="CT39" s="143">
        <f t="shared" si="7"/>
        <v>0</v>
      </c>
      <c r="CU39" s="143">
        <f t="shared" si="7"/>
        <v>0</v>
      </c>
      <c r="CV39" s="143">
        <f t="shared" si="7"/>
        <v>0</v>
      </c>
      <c r="CW39" s="143">
        <f t="shared" si="7"/>
        <v>0</v>
      </c>
      <c r="CX39" s="144">
        <f t="shared" si="64"/>
        <v>14977092</v>
      </c>
      <c r="CY39" s="142">
        <f t="shared" si="65"/>
        <v>19424956</v>
      </c>
      <c r="CZ39" s="143">
        <f t="shared" si="65"/>
        <v>1607832</v>
      </c>
      <c r="DA39" s="143">
        <f t="shared" si="65"/>
        <v>17817124</v>
      </c>
      <c r="DB39" s="143">
        <f t="shared" si="65"/>
        <v>13518612</v>
      </c>
      <c r="DC39" s="143">
        <f t="shared" si="65"/>
        <v>4298512</v>
      </c>
      <c r="DD39" s="142">
        <f t="shared" si="66"/>
        <v>0</v>
      </c>
      <c r="DE39" s="143">
        <f t="shared" si="8"/>
        <v>0</v>
      </c>
      <c r="DF39" s="143">
        <f t="shared" si="8"/>
        <v>0</v>
      </c>
      <c r="DG39" s="143">
        <f t="shared" si="8"/>
        <v>0</v>
      </c>
      <c r="DH39" s="143">
        <f t="shared" si="8"/>
        <v>0</v>
      </c>
      <c r="DI39" s="142">
        <f t="shared" si="67"/>
        <v>0</v>
      </c>
      <c r="DJ39" s="143">
        <f t="shared" si="67"/>
        <v>0</v>
      </c>
      <c r="DK39" s="143">
        <f t="shared" si="67"/>
        <v>0</v>
      </c>
      <c r="DL39" s="143">
        <f t="shared" si="67"/>
        <v>0</v>
      </c>
      <c r="DM39" s="143">
        <f t="shared" si="67"/>
        <v>0</v>
      </c>
      <c r="DN39" s="142">
        <f t="shared" si="68"/>
        <v>0</v>
      </c>
      <c r="DO39" s="143">
        <f t="shared" si="9"/>
        <v>0</v>
      </c>
      <c r="DP39" s="143">
        <f t="shared" si="9"/>
        <v>0</v>
      </c>
      <c r="DQ39" s="143">
        <f t="shared" si="9"/>
        <v>0</v>
      </c>
      <c r="DR39" s="143">
        <f t="shared" si="9"/>
        <v>0</v>
      </c>
      <c r="DS39" s="142">
        <f t="shared" si="69"/>
        <v>1140880</v>
      </c>
      <c r="DT39" s="143">
        <f t="shared" si="10"/>
        <v>3760</v>
      </c>
      <c r="DU39" s="143">
        <f t="shared" si="10"/>
        <v>1137120</v>
      </c>
      <c r="DV39" s="143">
        <f t="shared" si="10"/>
        <v>1137120</v>
      </c>
      <c r="DW39" s="143">
        <f t="shared" si="10"/>
        <v>0</v>
      </c>
      <c r="DX39" s="144">
        <f t="shared" si="70"/>
        <v>20565836</v>
      </c>
      <c r="DY39" s="142">
        <f t="shared" si="71"/>
        <v>4635486</v>
      </c>
      <c r="DZ39" s="143">
        <f t="shared" si="71"/>
        <v>368295</v>
      </c>
      <c r="EA39" s="143">
        <f t="shared" si="71"/>
        <v>4267191</v>
      </c>
      <c r="EB39" s="143">
        <f t="shared" si="71"/>
        <v>3081810</v>
      </c>
      <c r="EC39" s="143">
        <f t="shared" si="71"/>
        <v>1185381</v>
      </c>
      <c r="ED39" s="142">
        <f t="shared" si="72"/>
        <v>0</v>
      </c>
      <c r="EE39" s="143">
        <f t="shared" si="11"/>
        <v>0</v>
      </c>
      <c r="EF39" s="143">
        <f t="shared" si="11"/>
        <v>0</v>
      </c>
      <c r="EG39" s="143">
        <f t="shared" si="11"/>
        <v>0</v>
      </c>
      <c r="EH39" s="143">
        <f t="shared" si="11"/>
        <v>0</v>
      </c>
      <c r="EI39" s="143"/>
      <c r="EJ39" s="143"/>
      <c r="EK39" s="143"/>
      <c r="EL39" s="143"/>
      <c r="EM39" s="143"/>
      <c r="EN39" s="142">
        <f t="shared" si="73"/>
        <v>0</v>
      </c>
      <c r="EO39" s="143">
        <f t="shared" si="12"/>
        <v>0</v>
      </c>
      <c r="EP39" s="143">
        <f t="shared" si="12"/>
        <v>0</v>
      </c>
      <c r="EQ39" s="143">
        <f t="shared" si="12"/>
        <v>0</v>
      </c>
      <c r="ER39" s="143">
        <f t="shared" si="12"/>
        <v>0</v>
      </c>
      <c r="ES39" s="142">
        <f t="shared" si="74"/>
        <v>0</v>
      </c>
      <c r="ET39" s="143">
        <f t="shared" si="13"/>
        <v>0</v>
      </c>
      <c r="EU39" s="143">
        <f t="shared" si="13"/>
        <v>0</v>
      </c>
      <c r="EV39" s="143">
        <f t="shared" si="13"/>
        <v>0</v>
      </c>
      <c r="EW39" s="143">
        <f t="shared" si="13"/>
        <v>0</v>
      </c>
      <c r="EX39" s="144">
        <f t="shared" si="75"/>
        <v>4635486</v>
      </c>
      <c r="EY39" s="144">
        <f t="shared" si="76"/>
        <v>40178414</v>
      </c>
      <c r="EZ39" s="145">
        <f t="shared" si="77"/>
        <v>3250360</v>
      </c>
      <c r="FA39" s="145">
        <f t="shared" si="14"/>
        <v>36928054</v>
      </c>
      <c r="FB39" s="145">
        <f t="shared" si="14"/>
        <v>28376060</v>
      </c>
      <c r="FC39" s="145">
        <f t="shared" si="14"/>
        <v>8551994</v>
      </c>
      <c r="FD39" s="146">
        <f t="shared" si="78"/>
        <v>39037534</v>
      </c>
      <c r="FE39" s="146">
        <f t="shared" si="79"/>
        <v>0</v>
      </c>
      <c r="FF39" s="146">
        <f t="shared" si="80"/>
        <v>0</v>
      </c>
      <c r="FG39" s="146">
        <f t="shared" si="81"/>
        <v>0</v>
      </c>
      <c r="FH39" s="146">
        <f t="shared" si="82"/>
        <v>1140880</v>
      </c>
      <c r="FI39" s="142">
        <f t="shared" si="83"/>
        <v>0</v>
      </c>
      <c r="FJ39" s="143">
        <f t="shared" si="83"/>
        <v>0</v>
      </c>
      <c r="FK39" s="143">
        <f t="shared" si="83"/>
        <v>0</v>
      </c>
      <c r="FL39" s="143">
        <f t="shared" si="83"/>
        <v>0</v>
      </c>
      <c r="FM39" s="143">
        <f t="shared" si="83"/>
        <v>0</v>
      </c>
      <c r="FN39" s="142">
        <f t="shared" si="84"/>
        <v>0</v>
      </c>
      <c r="FO39" s="142">
        <f t="shared" si="84"/>
        <v>0</v>
      </c>
      <c r="FP39" s="142">
        <f t="shared" si="84"/>
        <v>0</v>
      </c>
      <c r="FQ39" s="142">
        <f t="shared" si="84"/>
        <v>0</v>
      </c>
      <c r="FR39" s="142">
        <f t="shared" si="84"/>
        <v>0</v>
      </c>
      <c r="FS39" s="147">
        <f t="shared" si="85"/>
        <v>0</v>
      </c>
      <c r="FT39" s="147">
        <f t="shared" si="85"/>
        <v>0</v>
      </c>
      <c r="FU39" s="147">
        <f t="shared" si="85"/>
        <v>0</v>
      </c>
      <c r="FV39" s="147">
        <f t="shared" si="85"/>
        <v>0</v>
      </c>
      <c r="FW39" s="147">
        <f t="shared" si="85"/>
        <v>0</v>
      </c>
      <c r="FX39" s="147">
        <f t="shared" si="86"/>
        <v>0</v>
      </c>
      <c r="FY39" s="147">
        <f t="shared" si="86"/>
        <v>0</v>
      </c>
      <c r="FZ39" s="147">
        <f t="shared" si="86"/>
        <v>0</v>
      </c>
      <c r="GA39" s="147">
        <f t="shared" si="86"/>
        <v>0</v>
      </c>
      <c r="GB39" s="147">
        <f t="shared" si="86"/>
        <v>0</v>
      </c>
      <c r="GC39" s="142">
        <f t="shared" si="87"/>
        <v>0</v>
      </c>
      <c r="GD39" s="142">
        <f t="shared" si="87"/>
        <v>0</v>
      </c>
      <c r="GE39" s="142">
        <f t="shared" si="87"/>
        <v>0</v>
      </c>
      <c r="GF39" s="142">
        <f t="shared" si="87"/>
        <v>0</v>
      </c>
      <c r="GG39" s="142">
        <f t="shared" si="87"/>
        <v>0</v>
      </c>
      <c r="GH39" s="142">
        <f t="shared" si="88"/>
        <v>0</v>
      </c>
      <c r="GI39" s="142">
        <f t="shared" si="88"/>
        <v>0</v>
      </c>
      <c r="GJ39" s="142">
        <f t="shared" si="88"/>
        <v>0</v>
      </c>
      <c r="GK39" s="142">
        <f t="shared" si="88"/>
        <v>0</v>
      </c>
      <c r="GL39" s="142">
        <f t="shared" si="88"/>
        <v>0</v>
      </c>
      <c r="GM39" s="142">
        <f t="shared" si="89"/>
        <v>0</v>
      </c>
      <c r="GN39" s="142">
        <f t="shared" si="89"/>
        <v>0</v>
      </c>
      <c r="GO39" s="142">
        <f t="shared" si="89"/>
        <v>0</v>
      </c>
      <c r="GP39" s="142">
        <f t="shared" si="89"/>
        <v>0</v>
      </c>
      <c r="GQ39" s="142">
        <f t="shared" si="89"/>
        <v>0</v>
      </c>
      <c r="GR39" s="207">
        <f t="shared" si="90"/>
        <v>0</v>
      </c>
      <c r="GS39" s="147">
        <f t="shared" si="91"/>
        <v>0</v>
      </c>
      <c r="GT39" s="147">
        <f t="shared" si="91"/>
        <v>0</v>
      </c>
      <c r="GU39" s="147">
        <f t="shared" si="91"/>
        <v>0</v>
      </c>
      <c r="GV39" s="147">
        <f t="shared" si="91"/>
        <v>0</v>
      </c>
      <c r="GW39" s="147">
        <f t="shared" si="91"/>
        <v>0</v>
      </c>
      <c r="GX39" s="147">
        <f t="shared" si="92"/>
        <v>0</v>
      </c>
      <c r="GY39" s="147">
        <f t="shared" si="92"/>
        <v>0</v>
      </c>
      <c r="GZ39" s="147">
        <f t="shared" si="92"/>
        <v>0</v>
      </c>
      <c r="HA39" s="147">
        <f t="shared" si="92"/>
        <v>0</v>
      </c>
      <c r="HB39" s="147">
        <f t="shared" si="92"/>
        <v>0</v>
      </c>
      <c r="HC39" s="147">
        <f t="shared" si="93"/>
        <v>0</v>
      </c>
      <c r="HD39" s="147">
        <f t="shared" si="93"/>
        <v>0</v>
      </c>
      <c r="HE39" s="147">
        <f t="shared" si="93"/>
        <v>0</v>
      </c>
      <c r="HF39" s="147">
        <f t="shared" si="93"/>
        <v>0</v>
      </c>
      <c r="HG39" s="147">
        <f t="shared" si="93"/>
        <v>0</v>
      </c>
      <c r="HH39" s="147">
        <f t="shared" si="94"/>
        <v>0</v>
      </c>
      <c r="HI39" s="147">
        <f t="shared" si="94"/>
        <v>0</v>
      </c>
      <c r="HJ39" s="147">
        <f>$AY39*HJ$9</f>
        <v>0</v>
      </c>
      <c r="HK39" s="147">
        <f t="shared" si="94"/>
        <v>0</v>
      </c>
      <c r="HL39" s="147">
        <f t="shared" si="94"/>
        <v>0</v>
      </c>
      <c r="HM39" s="142">
        <f t="shared" si="95"/>
        <v>0</v>
      </c>
      <c r="HN39" s="142">
        <f t="shared" si="95"/>
        <v>0</v>
      </c>
      <c r="HO39" s="142">
        <f t="shared" si="95"/>
        <v>0</v>
      </c>
      <c r="HP39" s="142">
        <f t="shared" si="95"/>
        <v>0</v>
      </c>
      <c r="HQ39" s="142">
        <f t="shared" si="95"/>
        <v>0</v>
      </c>
      <c r="HR39" s="142">
        <f t="shared" si="96"/>
        <v>0</v>
      </c>
      <c r="HS39" s="142">
        <f t="shared" si="96"/>
        <v>0</v>
      </c>
      <c r="HT39" s="142">
        <f t="shared" si="96"/>
        <v>0</v>
      </c>
      <c r="HU39" s="142">
        <f t="shared" si="96"/>
        <v>0</v>
      </c>
      <c r="HV39" s="142">
        <f t="shared" si="96"/>
        <v>0</v>
      </c>
      <c r="HW39" s="147">
        <f t="shared" si="97"/>
        <v>0</v>
      </c>
      <c r="HX39" s="147">
        <f t="shared" si="97"/>
        <v>0</v>
      </c>
      <c r="HY39" s="147">
        <f t="shared" si="97"/>
        <v>0</v>
      </c>
      <c r="HZ39" s="147">
        <f t="shared" si="97"/>
        <v>0</v>
      </c>
      <c r="IA39" s="147">
        <f t="shared" si="97"/>
        <v>0</v>
      </c>
      <c r="IB39" s="147">
        <f t="shared" si="98"/>
        <v>0</v>
      </c>
      <c r="IC39" s="147">
        <f t="shared" si="98"/>
        <v>0</v>
      </c>
      <c r="ID39" s="147">
        <f t="shared" si="98"/>
        <v>0</v>
      </c>
      <c r="IE39" s="147">
        <f t="shared" si="98"/>
        <v>0</v>
      </c>
      <c r="IF39" s="147">
        <f t="shared" si="98"/>
        <v>0</v>
      </c>
      <c r="IG39" s="142">
        <f t="shared" si="99"/>
        <v>0</v>
      </c>
      <c r="IH39" s="142">
        <f t="shared" si="99"/>
        <v>0</v>
      </c>
      <c r="II39" s="142">
        <f t="shared" si="99"/>
        <v>0</v>
      </c>
      <c r="IJ39" s="142">
        <f t="shared" si="99"/>
        <v>0</v>
      </c>
      <c r="IK39" s="142">
        <f t="shared" si="99"/>
        <v>0</v>
      </c>
      <c r="IL39" s="142">
        <f t="shared" si="100"/>
        <v>0</v>
      </c>
      <c r="IM39" s="142">
        <f t="shared" si="100"/>
        <v>0</v>
      </c>
      <c r="IN39" s="142">
        <f t="shared" si="100"/>
        <v>0</v>
      </c>
      <c r="IO39" s="142">
        <f t="shared" si="100"/>
        <v>0</v>
      </c>
      <c r="IP39" s="142">
        <f t="shared" si="100"/>
        <v>0</v>
      </c>
      <c r="IQ39" s="147">
        <f t="shared" si="101"/>
        <v>0</v>
      </c>
      <c r="IR39" s="147">
        <f t="shared" si="101"/>
        <v>0</v>
      </c>
      <c r="IS39" s="147">
        <f t="shared" si="101"/>
        <v>0</v>
      </c>
      <c r="IT39" s="147">
        <f t="shared" si="101"/>
        <v>0</v>
      </c>
      <c r="IU39" s="147">
        <f t="shared" si="101"/>
        <v>0</v>
      </c>
      <c r="IV39" s="147">
        <f t="shared" si="102"/>
        <v>0</v>
      </c>
      <c r="IW39" s="147">
        <f t="shared" si="102"/>
        <v>0</v>
      </c>
      <c r="IX39" s="147">
        <f t="shared" si="102"/>
        <v>0</v>
      </c>
      <c r="IY39" s="147">
        <f t="shared" si="102"/>
        <v>0</v>
      </c>
      <c r="IZ39" s="147">
        <f t="shared" si="102"/>
        <v>0</v>
      </c>
      <c r="JA39" s="142">
        <f t="shared" si="103"/>
        <v>0</v>
      </c>
      <c r="JB39" s="142">
        <f t="shared" si="103"/>
        <v>0</v>
      </c>
      <c r="JC39" s="142">
        <f t="shared" si="103"/>
        <v>0</v>
      </c>
      <c r="JD39" s="142">
        <f t="shared" si="103"/>
        <v>0</v>
      </c>
      <c r="JE39" s="142">
        <f t="shared" si="103"/>
        <v>0</v>
      </c>
      <c r="JF39" s="142">
        <f t="shared" si="104"/>
        <v>0</v>
      </c>
      <c r="JG39" s="142">
        <f t="shared" si="104"/>
        <v>0</v>
      </c>
      <c r="JH39" s="142">
        <f t="shared" si="104"/>
        <v>0</v>
      </c>
      <c r="JI39" s="142">
        <f t="shared" si="104"/>
        <v>0</v>
      </c>
      <c r="JJ39" s="142">
        <f t="shared" si="104"/>
        <v>0</v>
      </c>
      <c r="JK39" s="147">
        <f t="shared" si="105"/>
        <v>0</v>
      </c>
      <c r="JL39" s="147">
        <f t="shared" si="105"/>
        <v>0</v>
      </c>
      <c r="JM39" s="147">
        <f t="shared" si="105"/>
        <v>0</v>
      </c>
      <c r="JN39" s="147">
        <f t="shared" si="105"/>
        <v>0</v>
      </c>
      <c r="JO39" s="147">
        <f t="shared" si="105"/>
        <v>0</v>
      </c>
      <c r="JP39" s="147">
        <f t="shared" si="106"/>
        <v>0</v>
      </c>
      <c r="JQ39" s="147">
        <f t="shared" si="106"/>
        <v>0</v>
      </c>
      <c r="JR39" s="147">
        <f t="shared" si="106"/>
        <v>0</v>
      </c>
      <c r="JS39" s="147">
        <f t="shared" si="106"/>
        <v>0</v>
      </c>
      <c r="JT39" s="147">
        <f t="shared" si="106"/>
        <v>0</v>
      </c>
      <c r="JU39" s="142">
        <f t="shared" si="107"/>
        <v>0</v>
      </c>
      <c r="JV39" s="142">
        <f t="shared" si="107"/>
        <v>0</v>
      </c>
      <c r="JW39" s="142">
        <f t="shared" si="107"/>
        <v>0</v>
      </c>
      <c r="JX39" s="142">
        <f t="shared" si="107"/>
        <v>0</v>
      </c>
      <c r="JY39" s="142">
        <f t="shared" si="107"/>
        <v>0</v>
      </c>
      <c r="JZ39" s="142">
        <f t="shared" si="108"/>
        <v>0</v>
      </c>
      <c r="KA39" s="142">
        <f t="shared" si="108"/>
        <v>0</v>
      </c>
      <c r="KB39" s="142">
        <f t="shared" si="108"/>
        <v>0</v>
      </c>
      <c r="KC39" s="142">
        <f t="shared" si="108"/>
        <v>0</v>
      </c>
      <c r="KD39" s="142">
        <f t="shared" si="108"/>
        <v>0</v>
      </c>
      <c r="KE39" s="147">
        <f t="shared" si="109"/>
        <v>0</v>
      </c>
      <c r="KF39" s="147">
        <f t="shared" si="109"/>
        <v>0</v>
      </c>
      <c r="KG39" s="147">
        <f t="shared" si="109"/>
        <v>0</v>
      </c>
      <c r="KH39" s="147">
        <f t="shared" si="109"/>
        <v>0</v>
      </c>
      <c r="KI39" s="147">
        <f t="shared" si="109"/>
        <v>0</v>
      </c>
      <c r="KJ39" s="147">
        <f t="shared" si="110"/>
        <v>0</v>
      </c>
      <c r="KK39" s="147">
        <f t="shared" si="110"/>
        <v>0</v>
      </c>
      <c r="KL39" s="147">
        <f t="shared" si="110"/>
        <v>0</v>
      </c>
      <c r="KM39" s="147">
        <f t="shared" si="110"/>
        <v>0</v>
      </c>
      <c r="KN39" s="147">
        <f t="shared" si="110"/>
        <v>0</v>
      </c>
      <c r="KO39" s="142">
        <f t="shared" si="111"/>
        <v>0</v>
      </c>
      <c r="KP39" s="142">
        <f t="shared" si="111"/>
        <v>0</v>
      </c>
      <c r="KQ39" s="142">
        <f t="shared" si="111"/>
        <v>0</v>
      </c>
      <c r="KR39" s="142">
        <f t="shared" si="111"/>
        <v>0</v>
      </c>
      <c r="KS39" s="142">
        <f t="shared" si="111"/>
        <v>0</v>
      </c>
      <c r="KT39" s="142">
        <f t="shared" si="112"/>
        <v>0</v>
      </c>
      <c r="KU39" s="142">
        <f t="shared" si="112"/>
        <v>0</v>
      </c>
      <c r="KV39" s="142">
        <f t="shared" si="112"/>
        <v>0</v>
      </c>
      <c r="KW39" s="142">
        <f t="shared" si="112"/>
        <v>0</v>
      </c>
      <c r="KX39" s="142">
        <f t="shared" si="112"/>
        <v>0</v>
      </c>
      <c r="KY39" s="147">
        <f t="shared" si="113"/>
        <v>0</v>
      </c>
      <c r="KZ39" s="147">
        <f t="shared" si="113"/>
        <v>0</v>
      </c>
      <c r="LA39" s="147">
        <f t="shared" si="113"/>
        <v>0</v>
      </c>
      <c r="LB39" s="147">
        <f t="shared" si="113"/>
        <v>0</v>
      </c>
      <c r="LC39" s="147">
        <f t="shared" si="113"/>
        <v>0</v>
      </c>
      <c r="LD39" s="147">
        <f t="shared" si="114"/>
        <v>0</v>
      </c>
      <c r="LE39" s="147">
        <f t="shared" si="114"/>
        <v>0</v>
      </c>
      <c r="LF39" s="147">
        <f t="shared" si="114"/>
        <v>0</v>
      </c>
      <c r="LG39" s="147">
        <f t="shared" si="114"/>
        <v>0</v>
      </c>
      <c r="LH39" s="147">
        <f t="shared" si="114"/>
        <v>0</v>
      </c>
      <c r="LI39" s="147">
        <f t="shared" si="115"/>
        <v>0</v>
      </c>
      <c r="LJ39" s="147">
        <f t="shared" si="115"/>
        <v>0</v>
      </c>
      <c r="LK39" s="147">
        <f t="shared" si="115"/>
        <v>0</v>
      </c>
      <c r="LL39" s="147">
        <f t="shared" si="115"/>
        <v>0</v>
      </c>
      <c r="LM39" s="147">
        <f t="shared" si="116"/>
        <v>0</v>
      </c>
      <c r="LN39" s="147">
        <f t="shared" si="117"/>
        <v>0</v>
      </c>
      <c r="LO39" s="144">
        <f t="shared" si="118"/>
        <v>0</v>
      </c>
      <c r="LP39" s="144">
        <f t="shared" si="118"/>
        <v>0</v>
      </c>
      <c r="LQ39" s="144">
        <f t="shared" si="118"/>
        <v>0</v>
      </c>
      <c r="LR39" s="144">
        <f t="shared" si="118"/>
        <v>0</v>
      </c>
      <c r="LS39" s="144">
        <f t="shared" si="118"/>
        <v>0</v>
      </c>
      <c r="LT39" s="144">
        <f>EY39+LN39</f>
        <v>40178414</v>
      </c>
      <c r="LU39" s="144">
        <f t="shared" si="120"/>
        <v>3250360</v>
      </c>
      <c r="LV39" s="144">
        <f t="shared" si="120"/>
        <v>36928054</v>
      </c>
      <c r="LW39" s="144">
        <f t="shared" si="120"/>
        <v>28376060</v>
      </c>
      <c r="LX39" s="144">
        <f t="shared" si="120"/>
        <v>8551994</v>
      </c>
      <c r="LY39" s="132">
        <f>LT39/1000-0.3</f>
        <v>40178.1</v>
      </c>
      <c r="LZ39" s="144">
        <f t="shared" si="46"/>
        <v>40178414</v>
      </c>
      <c r="MA39" s="145">
        <f t="shared" si="46"/>
        <v>3250360</v>
      </c>
      <c r="MB39" s="145">
        <f t="shared" si="46"/>
        <v>36928054</v>
      </c>
      <c r="MC39" s="145">
        <f t="shared" si="46"/>
        <v>28376060</v>
      </c>
      <c r="MD39" s="145">
        <f t="shared" si="46"/>
        <v>8551994</v>
      </c>
      <c r="ME39" s="132">
        <f>LZ39/1000</f>
        <v>40178.400000000001</v>
      </c>
      <c r="MF39" s="208">
        <v>105.01</v>
      </c>
      <c r="MG39" s="209">
        <v>4464233</v>
      </c>
      <c r="MH39" s="209">
        <f t="shared" si="123"/>
        <v>4464.2</v>
      </c>
      <c r="MI39" s="209">
        <v>2385.6</v>
      </c>
      <c r="MJ39" s="209">
        <f t="shared" si="124"/>
        <v>2078.6</v>
      </c>
      <c r="MK39" s="210">
        <f t="shared" si="125"/>
        <v>2078.6</v>
      </c>
      <c r="ML39" s="210">
        <f t="shared" si="126"/>
        <v>40180492.600000001</v>
      </c>
      <c r="MM39" s="210">
        <f>ML39/1000</f>
        <v>40180.5</v>
      </c>
      <c r="MN39" s="211">
        <f t="shared" si="128"/>
        <v>28378139</v>
      </c>
      <c r="MO39" s="209">
        <v>538200</v>
      </c>
      <c r="MP39">
        <v>64</v>
      </c>
      <c r="MQ39" s="210">
        <f t="shared" si="129"/>
        <v>27679.200000000001</v>
      </c>
      <c r="MR39" s="209">
        <v>32292.400000000001</v>
      </c>
      <c r="MS39" s="212">
        <f t="shared" si="130"/>
        <v>-4613.2</v>
      </c>
      <c r="MU39" s="213">
        <f t="shared" si="131"/>
        <v>173.22</v>
      </c>
    </row>
    <row r="40" spans="1:359" hidden="1">
      <c r="A40" s="128"/>
      <c r="B40" s="129"/>
      <c r="C40" s="129"/>
      <c r="D40" s="129"/>
      <c r="E40" s="129"/>
      <c r="F40" s="130">
        <f t="shared" si="47"/>
        <v>0</v>
      </c>
      <c r="G40" s="131"/>
      <c r="H40" s="131"/>
      <c r="I40" s="131"/>
      <c r="J40" s="131"/>
      <c r="K40" s="130">
        <f t="shared" si="48"/>
        <v>0</v>
      </c>
      <c r="L40" s="132">
        <f t="shared" si="49"/>
        <v>0</v>
      </c>
      <c r="M40" s="132"/>
      <c r="N40" s="132"/>
      <c r="O40" s="132"/>
      <c r="P40" s="132"/>
      <c r="Q40" s="132"/>
      <c r="R40" s="132"/>
      <c r="S40" s="178"/>
      <c r="T40" s="178"/>
      <c r="U40" s="178"/>
      <c r="V40" s="129"/>
      <c r="W40" s="129"/>
      <c r="X40" s="129"/>
      <c r="Y40" s="129"/>
      <c r="Z40" s="129"/>
      <c r="AA40" s="130">
        <f t="shared" si="1"/>
        <v>0</v>
      </c>
      <c r="AB40" s="129"/>
      <c r="AC40" s="129"/>
      <c r="AD40" s="129"/>
      <c r="AE40" s="129"/>
      <c r="AF40" s="129"/>
      <c r="AG40" s="130">
        <f t="shared" si="2"/>
        <v>0</v>
      </c>
      <c r="AH40" s="129"/>
      <c r="AI40" s="129"/>
      <c r="AJ40" s="129"/>
      <c r="AK40" s="129"/>
      <c r="AL40" s="129"/>
      <c r="AM40" s="130">
        <f t="shared" si="54"/>
        <v>0</v>
      </c>
      <c r="AN40" s="127">
        <f t="shared" si="55"/>
        <v>0</v>
      </c>
      <c r="AO40" s="129"/>
      <c r="AP40" s="129"/>
      <c r="AQ40" s="141"/>
      <c r="AR40" s="141"/>
      <c r="AS40" s="129"/>
      <c r="AT40" s="129"/>
      <c r="AU40" s="129"/>
      <c r="AV40" s="141"/>
      <c r="AW40" s="141"/>
      <c r="AX40" s="129"/>
      <c r="AY40" s="129"/>
      <c r="AZ40" s="141"/>
      <c r="BA40" s="141"/>
      <c r="BB40" s="129"/>
      <c r="BC40" s="129"/>
      <c r="BD40" s="141"/>
      <c r="BE40" s="141"/>
      <c r="BF40" s="129"/>
      <c r="BG40" s="129"/>
      <c r="BH40" s="141"/>
      <c r="BI40" s="141"/>
      <c r="BJ40" s="129"/>
      <c r="BK40" s="129"/>
      <c r="BL40" s="141"/>
      <c r="BM40" s="141"/>
      <c r="BN40" s="129"/>
      <c r="BO40" s="129"/>
      <c r="BP40" s="129"/>
      <c r="BQ40" s="129"/>
      <c r="BR40" s="141"/>
      <c r="BS40" s="141"/>
      <c r="BT40" s="141"/>
      <c r="BU40" s="141"/>
      <c r="BV40" s="141"/>
      <c r="BW40" s="141">
        <f t="shared" si="58"/>
        <v>0</v>
      </c>
      <c r="BX40" s="141"/>
      <c r="BY40" s="142">
        <f t="shared" si="60"/>
        <v>0</v>
      </c>
      <c r="BZ40" s="143">
        <f t="shared" si="132"/>
        <v>0</v>
      </c>
      <c r="CA40" s="143">
        <f t="shared" si="132"/>
        <v>0</v>
      </c>
      <c r="CB40" s="143">
        <f t="shared" si="132"/>
        <v>0</v>
      </c>
      <c r="CC40" s="143">
        <f t="shared" si="132"/>
        <v>0</v>
      </c>
      <c r="CD40" s="142">
        <f t="shared" si="61"/>
        <v>0</v>
      </c>
      <c r="CE40" s="143">
        <f t="shared" si="5"/>
        <v>0</v>
      </c>
      <c r="CF40" s="143">
        <f t="shared" si="5"/>
        <v>0</v>
      </c>
      <c r="CG40" s="143">
        <f t="shared" si="5"/>
        <v>0</v>
      </c>
      <c r="CH40" s="143">
        <f t="shared" si="5"/>
        <v>0</v>
      </c>
      <c r="CI40" s="142">
        <f t="shared" si="62"/>
        <v>0</v>
      </c>
      <c r="CJ40" s="143">
        <f t="shared" si="6"/>
        <v>0</v>
      </c>
      <c r="CK40" s="143">
        <f t="shared" si="6"/>
        <v>0</v>
      </c>
      <c r="CL40" s="143">
        <f t="shared" si="6"/>
        <v>0</v>
      </c>
      <c r="CM40" s="143">
        <f t="shared" si="6"/>
        <v>0</v>
      </c>
      <c r="CN40" s="143"/>
      <c r="CO40" s="143"/>
      <c r="CP40" s="143"/>
      <c r="CQ40" s="143"/>
      <c r="CR40" s="143"/>
      <c r="CS40" s="142">
        <f t="shared" si="63"/>
        <v>0</v>
      </c>
      <c r="CT40" s="143">
        <f t="shared" si="7"/>
        <v>0</v>
      </c>
      <c r="CU40" s="143">
        <f t="shared" si="7"/>
        <v>0</v>
      </c>
      <c r="CV40" s="143">
        <f t="shared" si="7"/>
        <v>0</v>
      </c>
      <c r="CW40" s="143">
        <f t="shared" si="7"/>
        <v>0</v>
      </c>
      <c r="CX40" s="144">
        <f t="shared" si="64"/>
        <v>0</v>
      </c>
      <c r="CY40" s="142">
        <f t="shared" ref="CY40" si="133">AB40*CY$8</f>
        <v>0</v>
      </c>
      <c r="CZ40" s="143">
        <f t="shared" ref="CZ40:DC40" si="134">$AB40*CZ$8</f>
        <v>0</v>
      </c>
      <c r="DA40" s="143">
        <f t="shared" si="134"/>
        <v>0</v>
      </c>
      <c r="DB40" s="143">
        <f t="shared" ref="DB40" si="135">$AB40*DB$7</f>
        <v>0</v>
      </c>
      <c r="DC40" s="143">
        <f t="shared" si="134"/>
        <v>0</v>
      </c>
      <c r="DD40" s="142">
        <f t="shared" si="66"/>
        <v>0</v>
      </c>
      <c r="DE40" s="143">
        <f t="shared" si="8"/>
        <v>0</v>
      </c>
      <c r="DF40" s="143">
        <f t="shared" si="8"/>
        <v>0</v>
      </c>
      <c r="DG40" s="143">
        <f t="shared" si="8"/>
        <v>0</v>
      </c>
      <c r="DH40" s="143">
        <f t="shared" si="8"/>
        <v>0</v>
      </c>
      <c r="DI40" s="142">
        <f t="shared" si="67"/>
        <v>0</v>
      </c>
      <c r="DJ40" s="143">
        <f t="shared" si="67"/>
        <v>0</v>
      </c>
      <c r="DK40" s="143">
        <f t="shared" si="67"/>
        <v>0</v>
      </c>
      <c r="DL40" s="143">
        <f t="shared" si="67"/>
        <v>0</v>
      </c>
      <c r="DM40" s="143">
        <f t="shared" si="67"/>
        <v>0</v>
      </c>
      <c r="DN40" s="142">
        <f t="shared" si="68"/>
        <v>0</v>
      </c>
      <c r="DO40" s="143">
        <f t="shared" si="9"/>
        <v>0</v>
      </c>
      <c r="DP40" s="143">
        <f t="shared" si="9"/>
        <v>0</v>
      </c>
      <c r="DQ40" s="143">
        <f t="shared" si="9"/>
        <v>0</v>
      </c>
      <c r="DR40" s="143">
        <f t="shared" si="9"/>
        <v>0</v>
      </c>
      <c r="DS40" s="142">
        <f t="shared" si="69"/>
        <v>0</v>
      </c>
      <c r="DT40" s="143">
        <f t="shared" si="10"/>
        <v>0</v>
      </c>
      <c r="DU40" s="143">
        <f t="shared" si="10"/>
        <v>0</v>
      </c>
      <c r="DV40" s="143">
        <f t="shared" si="10"/>
        <v>0</v>
      </c>
      <c r="DW40" s="143">
        <f t="shared" si="10"/>
        <v>0</v>
      </c>
      <c r="DX40" s="144">
        <f t="shared" si="70"/>
        <v>0</v>
      </c>
      <c r="DY40" s="142">
        <f t="shared" si="71"/>
        <v>0</v>
      </c>
      <c r="DZ40" s="143">
        <f t="shared" si="71"/>
        <v>0</v>
      </c>
      <c r="EA40" s="143">
        <f t="shared" si="71"/>
        <v>0</v>
      </c>
      <c r="EB40" s="143">
        <f t="shared" si="71"/>
        <v>0</v>
      </c>
      <c r="EC40" s="143">
        <f t="shared" si="71"/>
        <v>0</v>
      </c>
      <c r="ED40" s="142">
        <f t="shared" si="72"/>
        <v>0</v>
      </c>
      <c r="EE40" s="143">
        <f t="shared" si="11"/>
        <v>0</v>
      </c>
      <c r="EF40" s="143">
        <f t="shared" si="11"/>
        <v>0</v>
      </c>
      <c r="EG40" s="143">
        <f t="shared" si="11"/>
        <v>0</v>
      </c>
      <c r="EH40" s="143">
        <f t="shared" si="11"/>
        <v>0</v>
      </c>
      <c r="EI40" s="143"/>
      <c r="EJ40" s="143"/>
      <c r="EK40" s="143"/>
      <c r="EL40" s="143"/>
      <c r="EM40" s="143"/>
      <c r="EN40" s="142">
        <f t="shared" si="73"/>
        <v>0</v>
      </c>
      <c r="EO40" s="143">
        <f t="shared" si="12"/>
        <v>0</v>
      </c>
      <c r="EP40" s="143">
        <f t="shared" si="12"/>
        <v>0</v>
      </c>
      <c r="EQ40" s="143">
        <f t="shared" si="12"/>
        <v>0</v>
      </c>
      <c r="ER40" s="143">
        <f t="shared" si="12"/>
        <v>0</v>
      </c>
      <c r="ES40" s="142">
        <f t="shared" si="74"/>
        <v>0</v>
      </c>
      <c r="ET40" s="143">
        <f t="shared" si="13"/>
        <v>0</v>
      </c>
      <c r="EU40" s="143">
        <f t="shared" si="13"/>
        <v>0</v>
      </c>
      <c r="EV40" s="143">
        <f t="shared" si="13"/>
        <v>0</v>
      </c>
      <c r="EW40" s="143">
        <f t="shared" si="13"/>
        <v>0</v>
      </c>
      <c r="EX40" s="144">
        <f t="shared" si="75"/>
        <v>0</v>
      </c>
      <c r="EY40" s="144">
        <f t="shared" si="76"/>
        <v>0</v>
      </c>
      <c r="EZ40" s="145">
        <f t="shared" si="77"/>
        <v>0</v>
      </c>
      <c r="FA40" s="145">
        <f t="shared" si="14"/>
        <v>0</v>
      </c>
      <c r="FB40" s="145">
        <f t="shared" si="14"/>
        <v>0</v>
      </c>
      <c r="FC40" s="145">
        <f t="shared" si="14"/>
        <v>0</v>
      </c>
      <c r="FD40" s="146">
        <f t="shared" si="78"/>
        <v>0</v>
      </c>
      <c r="FE40" s="146">
        <f t="shared" si="79"/>
        <v>0</v>
      </c>
      <c r="FF40" s="146">
        <f t="shared" si="80"/>
        <v>0</v>
      </c>
      <c r="FG40" s="146">
        <f t="shared" si="81"/>
        <v>0</v>
      </c>
      <c r="FH40" s="146">
        <f t="shared" si="82"/>
        <v>0</v>
      </c>
      <c r="FI40" s="142">
        <f t="shared" si="83"/>
        <v>0</v>
      </c>
      <c r="FJ40" s="143">
        <f t="shared" si="83"/>
        <v>0</v>
      </c>
      <c r="FK40" s="143">
        <f t="shared" si="83"/>
        <v>0</v>
      </c>
      <c r="FL40" s="143">
        <f t="shared" si="83"/>
        <v>0</v>
      </c>
      <c r="FM40" s="143">
        <f t="shared" si="83"/>
        <v>0</v>
      </c>
      <c r="FN40" s="142">
        <f t="shared" si="84"/>
        <v>0</v>
      </c>
      <c r="FO40" s="142">
        <f t="shared" si="84"/>
        <v>0</v>
      </c>
      <c r="FP40" s="142">
        <f t="shared" si="84"/>
        <v>0</v>
      </c>
      <c r="FQ40" s="142">
        <f t="shared" si="84"/>
        <v>0</v>
      </c>
      <c r="FR40" s="142">
        <f t="shared" si="84"/>
        <v>0</v>
      </c>
      <c r="FS40" s="147">
        <f t="shared" si="85"/>
        <v>0</v>
      </c>
      <c r="FT40" s="147">
        <f t="shared" si="85"/>
        <v>0</v>
      </c>
      <c r="FU40" s="147">
        <f t="shared" si="85"/>
        <v>0</v>
      </c>
      <c r="FV40" s="147">
        <f t="shared" si="85"/>
        <v>0</v>
      </c>
      <c r="FW40" s="147">
        <f t="shared" si="85"/>
        <v>0</v>
      </c>
      <c r="FX40" s="147">
        <f t="shared" si="86"/>
        <v>0</v>
      </c>
      <c r="FY40" s="147">
        <f t="shared" si="86"/>
        <v>0</v>
      </c>
      <c r="FZ40" s="147">
        <f t="shared" si="86"/>
        <v>0</v>
      </c>
      <c r="GA40" s="147">
        <f t="shared" si="86"/>
        <v>0</v>
      </c>
      <c r="GB40" s="147">
        <f t="shared" si="86"/>
        <v>0</v>
      </c>
      <c r="GC40" s="142">
        <f t="shared" si="87"/>
        <v>0</v>
      </c>
      <c r="GD40" s="142">
        <f t="shared" si="87"/>
        <v>0</v>
      </c>
      <c r="GE40" s="142">
        <f t="shared" si="87"/>
        <v>0</v>
      </c>
      <c r="GF40" s="142">
        <f t="shared" si="87"/>
        <v>0</v>
      </c>
      <c r="GG40" s="142">
        <f t="shared" si="87"/>
        <v>0</v>
      </c>
      <c r="GH40" s="142">
        <f t="shared" si="88"/>
        <v>0</v>
      </c>
      <c r="GI40" s="142">
        <f t="shared" si="88"/>
        <v>0</v>
      </c>
      <c r="GJ40" s="142">
        <f t="shared" si="88"/>
        <v>0</v>
      </c>
      <c r="GK40" s="142">
        <f t="shared" si="88"/>
        <v>0</v>
      </c>
      <c r="GL40" s="142">
        <f t="shared" si="88"/>
        <v>0</v>
      </c>
      <c r="GM40" s="142"/>
      <c r="GN40" s="142"/>
      <c r="GO40" s="142"/>
      <c r="GP40" s="142"/>
      <c r="GQ40" s="142"/>
      <c r="GR40" s="207"/>
      <c r="GS40" s="147">
        <f t="shared" si="91"/>
        <v>0</v>
      </c>
      <c r="GT40" s="147">
        <f t="shared" si="91"/>
        <v>0</v>
      </c>
      <c r="GU40" s="147">
        <f t="shared" si="91"/>
        <v>0</v>
      </c>
      <c r="GV40" s="147">
        <f t="shared" si="91"/>
        <v>0</v>
      </c>
      <c r="GW40" s="147">
        <f t="shared" si="91"/>
        <v>0</v>
      </c>
      <c r="GX40" s="222"/>
      <c r="GY40" s="222"/>
      <c r="GZ40" s="222"/>
      <c r="HA40" s="222"/>
      <c r="HB40" s="222"/>
      <c r="HC40" s="222"/>
      <c r="HD40" s="222"/>
      <c r="HE40" s="222"/>
      <c r="HF40" s="222"/>
      <c r="HG40" s="222"/>
      <c r="HH40" s="147">
        <f t="shared" ref="HH40" si="136">AW40*HH$9/12*8</f>
        <v>0</v>
      </c>
      <c r="HI40" s="222">
        <f t="shared" ref="HI40:HL40" si="137">$AW40*HI$9/12*8</f>
        <v>0</v>
      </c>
      <c r="HJ40" s="222">
        <f t="shared" si="137"/>
        <v>0</v>
      </c>
      <c r="HK40" s="222">
        <f t="shared" si="137"/>
        <v>0</v>
      </c>
      <c r="HL40" s="222">
        <f t="shared" si="137"/>
        <v>0</v>
      </c>
      <c r="HM40" s="142">
        <f t="shared" si="95"/>
        <v>0</v>
      </c>
      <c r="HN40" s="142">
        <f t="shared" si="95"/>
        <v>0</v>
      </c>
      <c r="HO40" s="142">
        <f t="shared" si="95"/>
        <v>0</v>
      </c>
      <c r="HP40" s="142">
        <f t="shared" si="95"/>
        <v>0</v>
      </c>
      <c r="HQ40" s="142">
        <f t="shared" si="95"/>
        <v>0</v>
      </c>
      <c r="HR40" s="142">
        <f t="shared" si="96"/>
        <v>0</v>
      </c>
      <c r="HS40" s="142">
        <f t="shared" si="96"/>
        <v>0</v>
      </c>
      <c r="HT40" s="142">
        <f t="shared" si="96"/>
        <v>0</v>
      </c>
      <c r="HU40" s="142">
        <f t="shared" si="96"/>
        <v>0</v>
      </c>
      <c r="HV40" s="142">
        <f t="shared" si="96"/>
        <v>0</v>
      </c>
      <c r="HW40" s="147">
        <f t="shared" si="97"/>
        <v>0</v>
      </c>
      <c r="HX40" s="147">
        <f t="shared" si="97"/>
        <v>0</v>
      </c>
      <c r="HY40" s="147">
        <f t="shared" si="97"/>
        <v>0</v>
      </c>
      <c r="HZ40" s="147">
        <f t="shared" si="97"/>
        <v>0</v>
      </c>
      <c r="IA40" s="147">
        <f t="shared" si="97"/>
        <v>0</v>
      </c>
      <c r="IB40" s="147">
        <f t="shared" si="98"/>
        <v>0</v>
      </c>
      <c r="IC40" s="147">
        <f t="shared" si="98"/>
        <v>0</v>
      </c>
      <c r="ID40" s="147">
        <f t="shared" si="98"/>
        <v>0</v>
      </c>
      <c r="IE40" s="147">
        <f t="shared" si="98"/>
        <v>0</v>
      </c>
      <c r="IF40" s="147">
        <f t="shared" si="98"/>
        <v>0</v>
      </c>
      <c r="IG40" s="142">
        <f t="shared" si="99"/>
        <v>0</v>
      </c>
      <c r="IH40" s="142">
        <f t="shared" si="99"/>
        <v>0</v>
      </c>
      <c r="II40" s="142">
        <f t="shared" si="99"/>
        <v>0</v>
      </c>
      <c r="IJ40" s="142">
        <f t="shared" si="99"/>
        <v>0</v>
      </c>
      <c r="IK40" s="142">
        <f t="shared" si="99"/>
        <v>0</v>
      </c>
      <c r="IL40" s="142">
        <f t="shared" si="100"/>
        <v>0</v>
      </c>
      <c r="IM40" s="142">
        <f t="shared" si="100"/>
        <v>0</v>
      </c>
      <c r="IN40" s="142">
        <f t="shared" si="100"/>
        <v>0</v>
      </c>
      <c r="IO40" s="142">
        <f t="shared" si="100"/>
        <v>0</v>
      </c>
      <c r="IP40" s="142">
        <f t="shared" si="100"/>
        <v>0</v>
      </c>
      <c r="IQ40" s="147">
        <f t="shared" si="101"/>
        <v>0</v>
      </c>
      <c r="IR40" s="147">
        <f t="shared" si="101"/>
        <v>0</v>
      </c>
      <c r="IS40" s="147">
        <f t="shared" si="101"/>
        <v>0</v>
      </c>
      <c r="IT40" s="147">
        <f t="shared" si="101"/>
        <v>0</v>
      </c>
      <c r="IU40" s="147">
        <f t="shared" si="101"/>
        <v>0</v>
      </c>
      <c r="IV40" s="147">
        <f t="shared" si="102"/>
        <v>0</v>
      </c>
      <c r="IW40" s="147">
        <f t="shared" si="102"/>
        <v>0</v>
      </c>
      <c r="IX40" s="147">
        <f t="shared" si="102"/>
        <v>0</v>
      </c>
      <c r="IY40" s="147">
        <f t="shared" si="102"/>
        <v>0</v>
      </c>
      <c r="IZ40" s="147">
        <f t="shared" si="102"/>
        <v>0</v>
      </c>
      <c r="JA40" s="142">
        <f t="shared" si="103"/>
        <v>0</v>
      </c>
      <c r="JB40" s="142">
        <f t="shared" si="103"/>
        <v>0</v>
      </c>
      <c r="JC40" s="142">
        <f t="shared" si="103"/>
        <v>0</v>
      </c>
      <c r="JD40" s="142">
        <f t="shared" si="103"/>
        <v>0</v>
      </c>
      <c r="JE40" s="142">
        <f t="shared" si="103"/>
        <v>0</v>
      </c>
      <c r="JF40" s="142">
        <f t="shared" si="104"/>
        <v>0</v>
      </c>
      <c r="JG40" s="142">
        <f t="shared" si="104"/>
        <v>0</v>
      </c>
      <c r="JH40" s="142">
        <f t="shared" si="104"/>
        <v>0</v>
      </c>
      <c r="JI40" s="142">
        <f t="shared" si="104"/>
        <v>0</v>
      </c>
      <c r="JJ40" s="142">
        <f t="shared" si="104"/>
        <v>0</v>
      </c>
      <c r="JK40" s="147">
        <f t="shared" si="105"/>
        <v>0</v>
      </c>
      <c r="JL40" s="147">
        <f t="shared" si="105"/>
        <v>0</v>
      </c>
      <c r="JM40" s="147">
        <f t="shared" si="105"/>
        <v>0</v>
      </c>
      <c r="JN40" s="147">
        <f t="shared" si="105"/>
        <v>0</v>
      </c>
      <c r="JO40" s="147">
        <f t="shared" si="105"/>
        <v>0</v>
      </c>
      <c r="JP40" s="147">
        <f t="shared" si="106"/>
        <v>0</v>
      </c>
      <c r="JQ40" s="147">
        <f t="shared" si="106"/>
        <v>0</v>
      </c>
      <c r="JR40" s="147">
        <f t="shared" si="106"/>
        <v>0</v>
      </c>
      <c r="JS40" s="147">
        <f t="shared" si="106"/>
        <v>0</v>
      </c>
      <c r="JT40" s="147">
        <f t="shared" si="106"/>
        <v>0</v>
      </c>
      <c r="JU40" s="142">
        <f t="shared" si="107"/>
        <v>0</v>
      </c>
      <c r="JV40" s="142">
        <f t="shared" si="107"/>
        <v>0</v>
      </c>
      <c r="JW40" s="142">
        <f t="shared" si="107"/>
        <v>0</v>
      </c>
      <c r="JX40" s="142">
        <f t="shared" si="107"/>
        <v>0</v>
      </c>
      <c r="JY40" s="142">
        <f t="shared" si="107"/>
        <v>0</v>
      </c>
      <c r="JZ40" s="142">
        <f t="shared" si="108"/>
        <v>0</v>
      </c>
      <c r="KA40" s="142">
        <f t="shared" si="108"/>
        <v>0</v>
      </c>
      <c r="KB40" s="142">
        <f t="shared" si="108"/>
        <v>0</v>
      </c>
      <c r="KC40" s="142">
        <f t="shared" si="108"/>
        <v>0</v>
      </c>
      <c r="KD40" s="142">
        <f t="shared" si="108"/>
        <v>0</v>
      </c>
      <c r="KE40" s="147">
        <f t="shared" si="109"/>
        <v>0</v>
      </c>
      <c r="KF40" s="147">
        <f t="shared" si="109"/>
        <v>0</v>
      </c>
      <c r="KG40" s="147">
        <f t="shared" si="109"/>
        <v>0</v>
      </c>
      <c r="KH40" s="147">
        <f t="shared" si="109"/>
        <v>0</v>
      </c>
      <c r="KI40" s="147">
        <f t="shared" si="109"/>
        <v>0</v>
      </c>
      <c r="KJ40" s="147">
        <f t="shared" si="110"/>
        <v>0</v>
      </c>
      <c r="KK40" s="147">
        <f t="shared" si="110"/>
        <v>0</v>
      </c>
      <c r="KL40" s="147">
        <f t="shared" si="110"/>
        <v>0</v>
      </c>
      <c r="KM40" s="147">
        <f t="shared" si="110"/>
        <v>0</v>
      </c>
      <c r="KN40" s="147">
        <f t="shared" si="110"/>
        <v>0</v>
      </c>
      <c r="KO40" s="142">
        <f t="shared" si="111"/>
        <v>0</v>
      </c>
      <c r="KP40" s="142">
        <f t="shared" si="111"/>
        <v>0</v>
      </c>
      <c r="KQ40" s="142">
        <f t="shared" si="111"/>
        <v>0</v>
      </c>
      <c r="KR40" s="142">
        <f t="shared" si="111"/>
        <v>0</v>
      </c>
      <c r="KS40" s="142">
        <f t="shared" si="111"/>
        <v>0</v>
      </c>
      <c r="KT40" s="142">
        <f t="shared" si="112"/>
        <v>0</v>
      </c>
      <c r="KU40" s="142">
        <f t="shared" si="112"/>
        <v>0</v>
      </c>
      <c r="KV40" s="142">
        <f t="shared" si="112"/>
        <v>0</v>
      </c>
      <c r="KW40" s="142">
        <f t="shared" si="112"/>
        <v>0</v>
      </c>
      <c r="KX40" s="142">
        <f t="shared" si="112"/>
        <v>0</v>
      </c>
      <c r="KY40" s="147">
        <f t="shared" si="113"/>
        <v>0</v>
      </c>
      <c r="KZ40" s="147">
        <f t="shared" si="113"/>
        <v>0</v>
      </c>
      <c r="LA40" s="147">
        <f t="shared" si="113"/>
        <v>0</v>
      </c>
      <c r="LB40" s="147">
        <f t="shared" si="113"/>
        <v>0</v>
      </c>
      <c r="LC40" s="147">
        <f t="shared" si="113"/>
        <v>0</v>
      </c>
      <c r="LD40" s="147">
        <f t="shared" si="114"/>
        <v>0</v>
      </c>
      <c r="LE40" s="147">
        <f t="shared" si="114"/>
        <v>0</v>
      </c>
      <c r="LF40" s="147">
        <f t="shared" si="114"/>
        <v>0</v>
      </c>
      <c r="LG40" s="147">
        <f t="shared" si="114"/>
        <v>0</v>
      </c>
      <c r="LH40" s="147">
        <f t="shared" si="114"/>
        <v>0</v>
      </c>
      <c r="LI40" s="147"/>
      <c r="LJ40" s="147"/>
      <c r="LK40" s="147"/>
      <c r="LL40" s="147"/>
      <c r="LM40" s="147">
        <f t="shared" si="116"/>
        <v>0</v>
      </c>
      <c r="LN40" s="147">
        <f t="shared" si="117"/>
        <v>0</v>
      </c>
      <c r="LO40" s="144">
        <f t="shared" si="118"/>
        <v>0</v>
      </c>
      <c r="LP40" s="144">
        <f t="shared" si="118"/>
        <v>0</v>
      </c>
      <c r="LQ40" s="144">
        <f t="shared" si="118"/>
        <v>0</v>
      </c>
      <c r="LR40" s="144">
        <f t="shared" si="118"/>
        <v>0</v>
      </c>
      <c r="LS40" s="144">
        <f t="shared" si="118"/>
        <v>0</v>
      </c>
      <c r="LT40" s="144"/>
      <c r="LU40" s="144"/>
      <c r="LV40" s="144"/>
      <c r="LW40" s="144"/>
      <c r="LX40" s="144"/>
      <c r="LY40" s="132">
        <f t="shared" si="121"/>
        <v>0</v>
      </c>
      <c r="LZ40" s="144">
        <f t="shared" si="46"/>
        <v>0</v>
      </c>
      <c r="MA40" s="145">
        <f t="shared" si="46"/>
        <v>0</v>
      </c>
      <c r="MB40" s="145">
        <f t="shared" si="46"/>
        <v>0</v>
      </c>
      <c r="MC40" s="145">
        <f t="shared" si="46"/>
        <v>0</v>
      </c>
      <c r="MD40" s="145">
        <f t="shared" si="46"/>
        <v>0</v>
      </c>
      <c r="ME40" s="132">
        <f t="shared" si="122"/>
        <v>0</v>
      </c>
      <c r="MG40" s="209">
        <f>MD40*$MJ$46</f>
        <v>0</v>
      </c>
      <c r="MH40" s="209">
        <f t="shared" si="123"/>
        <v>0</v>
      </c>
      <c r="MI40" s="209">
        <f>ME40*$MJ$46</f>
        <v>0</v>
      </c>
      <c r="MJ40" s="209">
        <f t="shared" si="124"/>
        <v>0</v>
      </c>
      <c r="MK40" s="209">
        <f t="shared" ref="MK40" si="138">MJ40/1000</f>
        <v>0</v>
      </c>
      <c r="ML40" s="13"/>
      <c r="MM40" s="209"/>
      <c r="MN40" s="223">
        <f t="shared" si="128"/>
        <v>0</v>
      </c>
      <c r="MO40" s="223"/>
      <c r="MP40" s="224"/>
      <c r="MQ40" s="210" t="e">
        <f t="shared" si="129"/>
        <v>#DIV/0!</v>
      </c>
      <c r="MR40" s="13"/>
      <c r="MS40" s="212" t="e">
        <f t="shared" si="130"/>
        <v>#DIV/0!</v>
      </c>
    </row>
    <row r="41" spans="1:359">
      <c r="A41" s="120" t="s">
        <v>33</v>
      </c>
      <c r="B41" s="127">
        <f>SUM(B10:B40)</f>
        <v>0</v>
      </c>
      <c r="C41" s="127">
        <f t="shared" ref="C41:F41" si="139">SUM(C10:C40)</f>
        <v>19</v>
      </c>
      <c r="D41" s="127"/>
      <c r="E41" s="127">
        <f t="shared" si="139"/>
        <v>27</v>
      </c>
      <c r="F41" s="127">
        <f t="shared" si="139"/>
        <v>93</v>
      </c>
      <c r="G41" s="127">
        <f>SUM(G10:G40)</f>
        <v>0</v>
      </c>
      <c r="H41" s="127">
        <f t="shared" ref="H41:DZ41" si="140">SUM(H10:H40)</f>
        <v>801648</v>
      </c>
      <c r="I41" s="127"/>
      <c r="J41" s="127">
        <f t="shared" si="140"/>
        <v>1139184</v>
      </c>
      <c r="K41" s="127">
        <f t="shared" si="140"/>
        <v>3923756</v>
      </c>
      <c r="L41" s="132">
        <f t="shared" si="140"/>
        <v>3924</v>
      </c>
      <c r="M41" s="132">
        <f t="shared" si="140"/>
        <v>9.5</v>
      </c>
      <c r="N41" s="132">
        <f t="shared" si="140"/>
        <v>681.8</v>
      </c>
      <c r="O41" s="132">
        <f t="shared" si="140"/>
        <v>4605.8</v>
      </c>
      <c r="P41" s="132">
        <f t="shared" si="140"/>
        <v>4092.7</v>
      </c>
      <c r="Q41" s="132">
        <f t="shared" si="140"/>
        <v>439.3</v>
      </c>
      <c r="R41" s="132">
        <f t="shared" si="140"/>
        <v>4532</v>
      </c>
      <c r="S41" s="178">
        <f t="shared" si="140"/>
        <v>-168.7</v>
      </c>
      <c r="T41" s="178">
        <f t="shared" si="140"/>
        <v>242.5</v>
      </c>
      <c r="U41" s="178">
        <f t="shared" si="140"/>
        <v>73.8</v>
      </c>
      <c r="V41" s="127">
        <f t="shared" si="140"/>
        <v>11066</v>
      </c>
      <c r="W41" s="127">
        <f t="shared" si="140"/>
        <v>0</v>
      </c>
      <c r="X41" s="127">
        <f t="shared" si="140"/>
        <v>188</v>
      </c>
      <c r="Y41" s="127">
        <f t="shared" si="140"/>
        <v>0</v>
      </c>
      <c r="Z41" s="127">
        <f t="shared" si="140"/>
        <v>43</v>
      </c>
      <c r="AA41" s="127">
        <f t="shared" si="140"/>
        <v>11297</v>
      </c>
      <c r="AB41" s="127">
        <f t="shared" si="140"/>
        <v>11753</v>
      </c>
      <c r="AC41" s="127">
        <f t="shared" si="140"/>
        <v>0</v>
      </c>
      <c r="AD41" s="127">
        <f t="shared" si="140"/>
        <v>540</v>
      </c>
      <c r="AE41" s="127">
        <f t="shared" si="140"/>
        <v>183</v>
      </c>
      <c r="AF41" s="127">
        <f t="shared" si="140"/>
        <v>73</v>
      </c>
      <c r="AG41" s="127">
        <f t="shared" si="140"/>
        <v>12549</v>
      </c>
      <c r="AH41" s="127">
        <f t="shared" si="140"/>
        <v>2572</v>
      </c>
      <c r="AI41" s="127">
        <f t="shared" si="140"/>
        <v>0</v>
      </c>
      <c r="AJ41" s="127">
        <f t="shared" si="140"/>
        <v>0</v>
      </c>
      <c r="AK41" s="127">
        <f t="shared" si="140"/>
        <v>46</v>
      </c>
      <c r="AL41" s="127">
        <f t="shared" si="140"/>
        <v>9</v>
      </c>
      <c r="AM41" s="127">
        <f t="shared" si="140"/>
        <v>2627</v>
      </c>
      <c r="AN41" s="127">
        <f t="shared" si="140"/>
        <v>26473</v>
      </c>
      <c r="AO41" s="127">
        <f t="shared" si="140"/>
        <v>186</v>
      </c>
      <c r="AP41" s="127">
        <f t="shared" si="140"/>
        <v>537</v>
      </c>
      <c r="AQ41" s="127">
        <f t="shared" si="140"/>
        <v>216</v>
      </c>
      <c r="AR41" s="127">
        <f t="shared" si="140"/>
        <v>826</v>
      </c>
      <c r="AS41" s="127">
        <f t="shared" si="140"/>
        <v>1362</v>
      </c>
      <c r="AT41" s="127">
        <f t="shared" si="140"/>
        <v>714</v>
      </c>
      <c r="AU41" s="127">
        <f t="shared" si="140"/>
        <v>3841</v>
      </c>
      <c r="AV41" s="127">
        <f t="shared" si="140"/>
        <v>0</v>
      </c>
      <c r="AW41" s="127">
        <f t="shared" si="140"/>
        <v>0</v>
      </c>
      <c r="AX41" s="127">
        <f t="shared" si="140"/>
        <v>0</v>
      </c>
      <c r="AY41" s="127">
        <f t="shared" si="140"/>
        <v>0</v>
      </c>
      <c r="AZ41" s="127">
        <f t="shared" si="140"/>
        <v>1</v>
      </c>
      <c r="BA41" s="127">
        <f t="shared" si="140"/>
        <v>0</v>
      </c>
      <c r="BB41" s="127">
        <f t="shared" si="140"/>
        <v>4</v>
      </c>
      <c r="BC41" s="127">
        <f t="shared" si="140"/>
        <v>1</v>
      </c>
      <c r="BD41" s="127">
        <f t="shared" si="140"/>
        <v>0</v>
      </c>
      <c r="BE41" s="127">
        <f t="shared" si="140"/>
        <v>5</v>
      </c>
      <c r="BF41" s="127">
        <f t="shared" si="140"/>
        <v>0</v>
      </c>
      <c r="BG41" s="127">
        <f t="shared" si="140"/>
        <v>0</v>
      </c>
      <c r="BH41" s="127">
        <f t="shared" si="140"/>
        <v>7</v>
      </c>
      <c r="BI41" s="127">
        <f t="shared" si="140"/>
        <v>5</v>
      </c>
      <c r="BJ41" s="127">
        <f t="shared" si="140"/>
        <v>4</v>
      </c>
      <c r="BK41" s="127">
        <f t="shared" si="140"/>
        <v>17</v>
      </c>
      <c r="BL41" s="127">
        <f t="shared" si="140"/>
        <v>14</v>
      </c>
      <c r="BM41" s="127">
        <f t="shared" si="140"/>
        <v>0</v>
      </c>
      <c r="BN41" s="127">
        <f t="shared" si="140"/>
        <v>0</v>
      </c>
      <c r="BO41" s="127">
        <f t="shared" si="140"/>
        <v>0</v>
      </c>
      <c r="BP41" s="127">
        <f t="shared" si="140"/>
        <v>0</v>
      </c>
      <c r="BQ41" s="127">
        <f t="shared" si="140"/>
        <v>5</v>
      </c>
      <c r="BR41" s="127">
        <f t="shared" si="140"/>
        <v>2</v>
      </c>
      <c r="BS41" s="127">
        <f t="shared" si="140"/>
        <v>0</v>
      </c>
      <c r="BT41" s="127">
        <f t="shared" si="140"/>
        <v>38</v>
      </c>
      <c r="BU41" s="127">
        <f t="shared" si="140"/>
        <v>23</v>
      </c>
      <c r="BV41" s="127">
        <f t="shared" si="140"/>
        <v>4</v>
      </c>
      <c r="BW41" s="127">
        <f t="shared" si="140"/>
        <v>65</v>
      </c>
      <c r="BX41" s="127">
        <f t="shared" si="140"/>
        <v>26538</v>
      </c>
      <c r="BY41" s="144">
        <f t="shared" si="140"/>
        <v>281386248</v>
      </c>
      <c r="BZ41" s="144">
        <f t="shared" si="140"/>
        <v>23869362</v>
      </c>
      <c r="CA41" s="144">
        <f t="shared" si="140"/>
        <v>257516886</v>
      </c>
      <c r="CB41" s="144">
        <f t="shared" si="140"/>
        <v>199874092</v>
      </c>
      <c r="CC41" s="144">
        <f t="shared" si="140"/>
        <v>57642794</v>
      </c>
      <c r="CD41" s="144">
        <f t="shared" si="140"/>
        <v>0</v>
      </c>
      <c r="CE41" s="144">
        <f t="shared" si="140"/>
        <v>0</v>
      </c>
      <c r="CF41" s="144">
        <f t="shared" si="140"/>
        <v>0</v>
      </c>
      <c r="CG41" s="144">
        <f t="shared" si="140"/>
        <v>0</v>
      </c>
      <c r="CH41" s="144">
        <f t="shared" si="140"/>
        <v>0</v>
      </c>
      <c r="CI41" s="144">
        <f t="shared" si="140"/>
        <v>13410416</v>
      </c>
      <c r="CJ41" s="144">
        <f t="shared" si="140"/>
        <v>405516</v>
      </c>
      <c r="CK41" s="144">
        <f t="shared" si="140"/>
        <v>13004900</v>
      </c>
      <c r="CL41" s="144">
        <f t="shared" si="140"/>
        <v>10138652</v>
      </c>
      <c r="CM41" s="144">
        <f t="shared" si="140"/>
        <v>2866248</v>
      </c>
      <c r="CN41" s="144">
        <f t="shared" si="140"/>
        <v>0</v>
      </c>
      <c r="CO41" s="144">
        <f t="shared" si="140"/>
        <v>0</v>
      </c>
      <c r="CP41" s="144">
        <f t="shared" si="140"/>
        <v>0</v>
      </c>
      <c r="CQ41" s="144">
        <f t="shared" si="140"/>
        <v>0</v>
      </c>
      <c r="CR41" s="144">
        <f t="shared" si="140"/>
        <v>0</v>
      </c>
      <c r="CS41" s="144">
        <f t="shared" si="140"/>
        <v>8494736</v>
      </c>
      <c r="CT41" s="144">
        <f t="shared" si="140"/>
        <v>19393</v>
      </c>
      <c r="CU41" s="144">
        <f t="shared" si="140"/>
        <v>8475343</v>
      </c>
      <c r="CV41" s="144">
        <f t="shared" si="140"/>
        <v>8475343</v>
      </c>
      <c r="CW41" s="144">
        <f t="shared" si="140"/>
        <v>0</v>
      </c>
      <c r="CX41" s="144">
        <f t="shared" si="140"/>
        <v>303291400</v>
      </c>
      <c r="CY41" s="144">
        <f t="shared" si="140"/>
        <v>416608591</v>
      </c>
      <c r="CZ41" s="144">
        <f t="shared" si="140"/>
        <v>34483302</v>
      </c>
      <c r="DA41" s="144">
        <f t="shared" si="140"/>
        <v>382125289</v>
      </c>
      <c r="DB41" s="144">
        <f t="shared" si="140"/>
        <v>289934757</v>
      </c>
      <c r="DC41" s="144">
        <f t="shared" si="140"/>
        <v>92190532</v>
      </c>
      <c r="DD41" s="144">
        <f t="shared" si="140"/>
        <v>0</v>
      </c>
      <c r="DE41" s="144">
        <f t="shared" si="140"/>
        <v>0</v>
      </c>
      <c r="DF41" s="144">
        <f t="shared" si="140"/>
        <v>0</v>
      </c>
      <c r="DG41" s="144">
        <f t="shared" si="140"/>
        <v>0</v>
      </c>
      <c r="DH41" s="144">
        <f t="shared" si="140"/>
        <v>0</v>
      </c>
      <c r="DI41" s="144">
        <f t="shared" si="140"/>
        <v>53460000</v>
      </c>
      <c r="DJ41" s="144">
        <f t="shared" si="140"/>
        <v>1584360</v>
      </c>
      <c r="DK41" s="144">
        <f t="shared" si="140"/>
        <v>51875640</v>
      </c>
      <c r="DL41" s="144">
        <f t="shared" si="140"/>
        <v>39502080</v>
      </c>
      <c r="DM41" s="144">
        <f t="shared" si="140"/>
        <v>12373560</v>
      </c>
      <c r="DN41" s="144">
        <f t="shared" si="140"/>
        <v>4070652</v>
      </c>
      <c r="DO41" s="144">
        <f t="shared" si="140"/>
        <v>448167</v>
      </c>
      <c r="DP41" s="144">
        <f t="shared" si="140"/>
        <v>3622485</v>
      </c>
      <c r="DQ41" s="144">
        <f t="shared" si="140"/>
        <v>2589450</v>
      </c>
      <c r="DR41" s="144">
        <f t="shared" si="140"/>
        <v>1033035</v>
      </c>
      <c r="DS41" s="144">
        <f t="shared" si="140"/>
        <v>16656848</v>
      </c>
      <c r="DT41" s="144">
        <f t="shared" si="140"/>
        <v>54896</v>
      </c>
      <c r="DU41" s="144">
        <f t="shared" si="140"/>
        <v>16601952</v>
      </c>
      <c r="DV41" s="144">
        <f t="shared" si="140"/>
        <v>16601952</v>
      </c>
      <c r="DW41" s="144">
        <f t="shared" si="140"/>
        <v>0</v>
      </c>
      <c r="DX41" s="144">
        <f t="shared" si="140"/>
        <v>490796091</v>
      </c>
      <c r="DY41" s="144">
        <f t="shared" si="140"/>
        <v>92422248</v>
      </c>
      <c r="DZ41" s="144">
        <f t="shared" si="140"/>
        <v>7343060</v>
      </c>
      <c r="EA41" s="144">
        <f t="shared" ref="EA41:GL41" si="141">SUM(EA10:EA40)</f>
        <v>85079188</v>
      </c>
      <c r="EB41" s="144">
        <f t="shared" si="141"/>
        <v>61445080</v>
      </c>
      <c r="EC41" s="144">
        <f t="shared" si="141"/>
        <v>23634108</v>
      </c>
      <c r="ED41" s="144">
        <f t="shared" si="141"/>
        <v>0</v>
      </c>
      <c r="EE41" s="144">
        <f t="shared" si="141"/>
        <v>0</v>
      </c>
      <c r="EF41" s="144">
        <f t="shared" si="141"/>
        <v>0</v>
      </c>
      <c r="EG41" s="144">
        <f t="shared" si="141"/>
        <v>0</v>
      </c>
      <c r="EH41" s="144">
        <f t="shared" si="141"/>
        <v>0</v>
      </c>
      <c r="EI41" s="144">
        <f t="shared" si="141"/>
        <v>0</v>
      </c>
      <c r="EJ41" s="144">
        <f t="shared" si="141"/>
        <v>0</v>
      </c>
      <c r="EK41" s="144">
        <f t="shared" si="141"/>
        <v>0</v>
      </c>
      <c r="EL41" s="144">
        <f t="shared" si="141"/>
        <v>0</v>
      </c>
      <c r="EM41" s="144">
        <f t="shared" si="141"/>
        <v>0</v>
      </c>
      <c r="EN41" s="144">
        <f t="shared" si="141"/>
        <v>1039922</v>
      </c>
      <c r="EO41" s="144">
        <f t="shared" si="141"/>
        <v>127374</v>
      </c>
      <c r="EP41" s="144">
        <f t="shared" si="141"/>
        <v>912548</v>
      </c>
      <c r="EQ41" s="144">
        <f t="shared" si="141"/>
        <v>652326</v>
      </c>
      <c r="ER41" s="144">
        <f t="shared" si="141"/>
        <v>260222</v>
      </c>
      <c r="ES41" s="144">
        <f t="shared" si="141"/>
        <v>2464299</v>
      </c>
      <c r="ET41" s="144">
        <f t="shared" si="141"/>
        <v>8127</v>
      </c>
      <c r="EU41" s="144">
        <f t="shared" si="141"/>
        <v>2456172</v>
      </c>
      <c r="EV41" s="144">
        <f t="shared" si="141"/>
        <v>2456172</v>
      </c>
      <c r="EW41" s="144">
        <f t="shared" si="141"/>
        <v>0</v>
      </c>
      <c r="EX41" s="144">
        <f t="shared" si="141"/>
        <v>95926469</v>
      </c>
      <c r="EY41" s="144">
        <f t="shared" si="141"/>
        <v>890013960</v>
      </c>
      <c r="EZ41" s="144">
        <f t="shared" si="141"/>
        <v>68343557</v>
      </c>
      <c r="FA41" s="144">
        <f t="shared" si="141"/>
        <v>821670403</v>
      </c>
      <c r="FB41" s="144">
        <f t="shared" si="141"/>
        <v>631669904</v>
      </c>
      <c r="FC41" s="144">
        <f t="shared" si="141"/>
        <v>190000499</v>
      </c>
      <c r="FD41" s="144">
        <f t="shared" si="141"/>
        <v>790417087</v>
      </c>
      <c r="FE41" s="144">
        <f t="shared" si="141"/>
        <v>0</v>
      </c>
      <c r="FF41" s="144">
        <f t="shared" si="141"/>
        <v>66870416</v>
      </c>
      <c r="FG41" s="144">
        <f t="shared" si="141"/>
        <v>5110574</v>
      </c>
      <c r="FH41" s="144">
        <f t="shared" si="141"/>
        <v>27615883</v>
      </c>
      <c r="FI41" s="144">
        <f t="shared" si="141"/>
        <v>282534</v>
      </c>
      <c r="FJ41" s="144">
        <f t="shared" si="141"/>
        <v>5580</v>
      </c>
      <c r="FK41" s="144">
        <f t="shared" si="141"/>
        <v>276954</v>
      </c>
      <c r="FL41" s="144">
        <f t="shared" si="141"/>
        <v>276954</v>
      </c>
      <c r="FM41" s="144">
        <f t="shared" si="141"/>
        <v>0</v>
      </c>
      <c r="FN41" s="144">
        <f t="shared" si="141"/>
        <v>815703</v>
      </c>
      <c r="FO41" s="144">
        <f t="shared" si="141"/>
        <v>16110</v>
      </c>
      <c r="FP41" s="144">
        <f t="shared" si="141"/>
        <v>799593</v>
      </c>
      <c r="FQ41" s="144">
        <f t="shared" si="141"/>
        <v>799593</v>
      </c>
      <c r="FR41" s="144">
        <f t="shared" si="141"/>
        <v>0</v>
      </c>
      <c r="FS41" s="144">
        <f t="shared" si="141"/>
        <v>328104</v>
      </c>
      <c r="FT41" s="144">
        <f t="shared" si="141"/>
        <v>6480</v>
      </c>
      <c r="FU41" s="144">
        <f t="shared" si="141"/>
        <v>321624</v>
      </c>
      <c r="FV41" s="144">
        <f t="shared" si="141"/>
        <v>321624</v>
      </c>
      <c r="FW41" s="144">
        <f t="shared" si="141"/>
        <v>0</v>
      </c>
      <c r="FX41" s="144">
        <f t="shared" si="141"/>
        <v>1254694</v>
      </c>
      <c r="FY41" s="144">
        <f t="shared" si="141"/>
        <v>24780</v>
      </c>
      <c r="FZ41" s="144">
        <f t="shared" si="141"/>
        <v>1229914</v>
      </c>
      <c r="GA41" s="144">
        <f t="shared" si="141"/>
        <v>1229914</v>
      </c>
      <c r="GB41" s="144">
        <f t="shared" si="141"/>
        <v>0</v>
      </c>
      <c r="GC41" s="144">
        <f t="shared" si="141"/>
        <v>2068878</v>
      </c>
      <c r="GD41" s="144">
        <f t="shared" si="141"/>
        <v>40860</v>
      </c>
      <c r="GE41" s="144">
        <f t="shared" si="141"/>
        <v>2028018</v>
      </c>
      <c r="GF41" s="144">
        <f t="shared" si="141"/>
        <v>2028018</v>
      </c>
      <c r="GG41" s="144">
        <f t="shared" si="141"/>
        <v>0</v>
      </c>
      <c r="GH41" s="144">
        <f t="shared" si="141"/>
        <v>929628</v>
      </c>
      <c r="GI41" s="144">
        <f t="shared" si="141"/>
        <v>18564</v>
      </c>
      <c r="GJ41" s="144">
        <f t="shared" si="141"/>
        <v>911064</v>
      </c>
      <c r="GK41" s="144">
        <f t="shared" si="141"/>
        <v>911064</v>
      </c>
      <c r="GL41" s="144">
        <f t="shared" si="141"/>
        <v>0</v>
      </c>
      <c r="GM41" s="144">
        <f t="shared" ref="GM41:MP41" si="142">SUM(GM10:GM40)</f>
        <v>5679541</v>
      </c>
      <c r="GN41" s="144">
        <f t="shared" si="142"/>
        <v>112374</v>
      </c>
      <c r="GO41" s="144">
        <f t="shared" si="142"/>
        <v>5567167</v>
      </c>
      <c r="GP41" s="144">
        <f t="shared" si="142"/>
        <v>5567167</v>
      </c>
      <c r="GQ41" s="144">
        <f t="shared" si="142"/>
        <v>0</v>
      </c>
      <c r="GR41" s="132">
        <f t="shared" si="142"/>
        <v>5679.5</v>
      </c>
      <c r="GS41" s="144">
        <f t="shared" si="142"/>
        <v>0</v>
      </c>
      <c r="GT41" s="144">
        <f t="shared" si="142"/>
        <v>0</v>
      </c>
      <c r="GU41" s="144">
        <f t="shared" si="142"/>
        <v>0</v>
      </c>
      <c r="GV41" s="144">
        <f t="shared" si="142"/>
        <v>0</v>
      </c>
      <c r="GW41" s="144">
        <f t="shared" si="142"/>
        <v>0</v>
      </c>
      <c r="GX41" s="144">
        <f t="shared" si="142"/>
        <v>0</v>
      </c>
      <c r="GY41" s="144">
        <f t="shared" si="142"/>
        <v>0</v>
      </c>
      <c r="GZ41" s="144">
        <f t="shared" si="142"/>
        <v>0</v>
      </c>
      <c r="HA41" s="144">
        <f t="shared" si="142"/>
        <v>0</v>
      </c>
      <c r="HB41" s="144">
        <f t="shared" si="142"/>
        <v>0</v>
      </c>
      <c r="HC41" s="144">
        <f t="shared" si="142"/>
        <v>0</v>
      </c>
      <c r="HD41" s="144">
        <f t="shared" si="142"/>
        <v>0</v>
      </c>
      <c r="HE41" s="144">
        <f t="shared" si="142"/>
        <v>0</v>
      </c>
      <c r="HF41" s="144">
        <f t="shared" si="142"/>
        <v>0</v>
      </c>
      <c r="HG41" s="144">
        <f t="shared" si="142"/>
        <v>0</v>
      </c>
      <c r="HH41" s="144">
        <f t="shared" si="142"/>
        <v>0</v>
      </c>
      <c r="HI41" s="144">
        <f t="shared" si="142"/>
        <v>0</v>
      </c>
      <c r="HJ41" s="144">
        <f t="shared" si="142"/>
        <v>0</v>
      </c>
      <c r="HK41" s="144">
        <f t="shared" si="142"/>
        <v>0</v>
      </c>
      <c r="HL41" s="144">
        <f t="shared" si="142"/>
        <v>0</v>
      </c>
      <c r="HM41" s="144">
        <f t="shared" si="142"/>
        <v>64372</v>
      </c>
      <c r="HN41" s="144">
        <f t="shared" si="142"/>
        <v>27634</v>
      </c>
      <c r="HO41" s="144">
        <f t="shared" si="142"/>
        <v>36738</v>
      </c>
      <c r="HP41" s="144">
        <f t="shared" si="142"/>
        <v>27875</v>
      </c>
      <c r="HQ41" s="144">
        <f t="shared" si="142"/>
        <v>8863</v>
      </c>
      <c r="HR41" s="144">
        <f t="shared" si="142"/>
        <v>0</v>
      </c>
      <c r="HS41" s="144">
        <f t="shared" si="142"/>
        <v>0</v>
      </c>
      <c r="HT41" s="144">
        <f t="shared" si="142"/>
        <v>0</v>
      </c>
      <c r="HU41" s="144">
        <f t="shared" si="142"/>
        <v>0</v>
      </c>
      <c r="HV41" s="144">
        <f t="shared" si="142"/>
        <v>0</v>
      </c>
      <c r="HW41" s="144">
        <f t="shared" si="142"/>
        <v>122204</v>
      </c>
      <c r="HX41" s="144">
        <f t="shared" si="142"/>
        <v>17028</v>
      </c>
      <c r="HY41" s="144">
        <f t="shared" si="142"/>
        <v>105176</v>
      </c>
      <c r="HZ41" s="144">
        <f t="shared" si="142"/>
        <v>81636</v>
      </c>
      <c r="IA41" s="144">
        <f t="shared" si="142"/>
        <v>23540</v>
      </c>
      <c r="IB41" s="144">
        <f t="shared" si="142"/>
        <v>41772</v>
      </c>
      <c r="IC41" s="144">
        <f t="shared" si="142"/>
        <v>5034</v>
      </c>
      <c r="ID41" s="144">
        <f t="shared" si="142"/>
        <v>36738</v>
      </c>
      <c r="IE41" s="144">
        <f t="shared" si="142"/>
        <v>27875</v>
      </c>
      <c r="IF41" s="144">
        <f t="shared" si="142"/>
        <v>8863</v>
      </c>
      <c r="IG41" s="144">
        <f t="shared" si="142"/>
        <v>0</v>
      </c>
      <c r="IH41" s="144">
        <f t="shared" si="142"/>
        <v>0</v>
      </c>
      <c r="II41" s="144">
        <f t="shared" si="142"/>
        <v>0</v>
      </c>
      <c r="IJ41" s="144">
        <f t="shared" si="142"/>
        <v>0</v>
      </c>
      <c r="IK41" s="144">
        <f t="shared" si="142"/>
        <v>0</v>
      </c>
      <c r="IL41" s="144">
        <f t="shared" si="142"/>
        <v>175755</v>
      </c>
      <c r="IM41" s="144">
        <f t="shared" si="142"/>
        <v>44285</v>
      </c>
      <c r="IN41" s="144">
        <f t="shared" si="142"/>
        <v>131470</v>
      </c>
      <c r="IO41" s="144">
        <f t="shared" si="142"/>
        <v>102045</v>
      </c>
      <c r="IP41" s="144">
        <f t="shared" si="142"/>
        <v>29425</v>
      </c>
      <c r="IQ41" s="144">
        <f t="shared" si="142"/>
        <v>0</v>
      </c>
      <c r="IR41" s="144">
        <f t="shared" si="142"/>
        <v>0</v>
      </c>
      <c r="IS41" s="144">
        <f t="shared" si="142"/>
        <v>0</v>
      </c>
      <c r="IT41" s="144">
        <f t="shared" si="142"/>
        <v>0</v>
      </c>
      <c r="IU41" s="144">
        <f t="shared" si="142"/>
        <v>0</v>
      </c>
      <c r="IV41" s="144">
        <f t="shared" si="142"/>
        <v>0</v>
      </c>
      <c r="IW41" s="144">
        <f t="shared" si="142"/>
        <v>0</v>
      </c>
      <c r="IX41" s="144">
        <f t="shared" si="142"/>
        <v>0</v>
      </c>
      <c r="IY41" s="144">
        <f t="shared" si="142"/>
        <v>0</v>
      </c>
      <c r="IZ41" s="144">
        <f t="shared" si="142"/>
        <v>0</v>
      </c>
      <c r="JA41" s="144">
        <f t="shared" si="142"/>
        <v>1303442</v>
      </c>
      <c r="JB41" s="144">
        <f t="shared" si="142"/>
        <v>199094</v>
      </c>
      <c r="JC41" s="144">
        <f t="shared" si="142"/>
        <v>1104348</v>
      </c>
      <c r="JD41" s="144">
        <f t="shared" si="142"/>
        <v>857178</v>
      </c>
      <c r="JE41" s="144">
        <f t="shared" si="142"/>
        <v>247170</v>
      </c>
      <c r="JF41" s="144">
        <f t="shared" si="142"/>
        <v>1267660</v>
      </c>
      <c r="JG41" s="144">
        <f t="shared" si="142"/>
        <v>165520</v>
      </c>
      <c r="JH41" s="144">
        <f t="shared" si="142"/>
        <v>1102140</v>
      </c>
      <c r="JI41" s="144">
        <f t="shared" si="142"/>
        <v>836250</v>
      </c>
      <c r="JJ41" s="144">
        <f t="shared" si="142"/>
        <v>265890</v>
      </c>
      <c r="JK41" s="144">
        <f t="shared" si="142"/>
        <v>1027608</v>
      </c>
      <c r="JL41" s="144">
        <f t="shared" si="142"/>
        <v>130512</v>
      </c>
      <c r="JM41" s="144">
        <f t="shared" si="142"/>
        <v>897096</v>
      </c>
      <c r="JN41" s="144">
        <f t="shared" si="142"/>
        <v>647904</v>
      </c>
      <c r="JO41" s="144">
        <f t="shared" si="142"/>
        <v>249192</v>
      </c>
      <c r="JP41" s="144">
        <f t="shared" si="142"/>
        <v>558467</v>
      </c>
      <c r="JQ41" s="144">
        <f t="shared" si="142"/>
        <v>111469</v>
      </c>
      <c r="JR41" s="144">
        <f t="shared" si="142"/>
        <v>446998</v>
      </c>
      <c r="JS41" s="144">
        <f t="shared" si="142"/>
        <v>346953</v>
      </c>
      <c r="JT41" s="144">
        <f t="shared" si="142"/>
        <v>100045</v>
      </c>
      <c r="JU41" s="144">
        <f t="shared" si="142"/>
        <v>617008</v>
      </c>
      <c r="JV41" s="144">
        <f t="shared" si="142"/>
        <v>102676</v>
      </c>
      <c r="JW41" s="144">
        <f t="shared" si="142"/>
        <v>514332</v>
      </c>
      <c r="JX41" s="144">
        <f t="shared" si="142"/>
        <v>390250</v>
      </c>
      <c r="JY41" s="144">
        <f t="shared" si="142"/>
        <v>124082</v>
      </c>
      <c r="JZ41" s="144">
        <f t="shared" si="142"/>
        <v>0</v>
      </c>
      <c r="KA41" s="144">
        <f t="shared" si="142"/>
        <v>0</v>
      </c>
      <c r="KB41" s="144">
        <f t="shared" si="142"/>
        <v>0</v>
      </c>
      <c r="KC41" s="144">
        <f t="shared" si="142"/>
        <v>0</v>
      </c>
      <c r="KD41" s="144">
        <f t="shared" si="142"/>
        <v>0</v>
      </c>
      <c r="KE41" s="144">
        <f t="shared" si="142"/>
        <v>0</v>
      </c>
      <c r="KF41" s="144">
        <f t="shared" si="142"/>
        <v>0</v>
      </c>
      <c r="KG41" s="144">
        <f t="shared" si="142"/>
        <v>0</v>
      </c>
      <c r="KH41" s="144">
        <f t="shared" si="142"/>
        <v>0</v>
      </c>
      <c r="KI41" s="144">
        <f t="shared" si="142"/>
        <v>0</v>
      </c>
      <c r="KJ41" s="144">
        <f t="shared" si="142"/>
        <v>0</v>
      </c>
      <c r="KK41" s="144">
        <f t="shared" si="142"/>
        <v>0</v>
      </c>
      <c r="KL41" s="144">
        <f t="shared" si="142"/>
        <v>0</v>
      </c>
      <c r="KM41" s="144">
        <f t="shared" si="142"/>
        <v>0</v>
      </c>
      <c r="KN41" s="144">
        <f t="shared" si="142"/>
        <v>0</v>
      </c>
      <c r="KO41" s="144">
        <f t="shared" si="142"/>
        <v>0</v>
      </c>
      <c r="KP41" s="144">
        <f t="shared" si="142"/>
        <v>0</v>
      </c>
      <c r="KQ41" s="144">
        <f t="shared" si="142"/>
        <v>0</v>
      </c>
      <c r="KR41" s="144">
        <f t="shared" si="142"/>
        <v>0</v>
      </c>
      <c r="KS41" s="144">
        <f t="shared" si="142"/>
        <v>0</v>
      </c>
      <c r="KT41" s="144">
        <f t="shared" si="142"/>
        <v>853530</v>
      </c>
      <c r="KU41" s="144">
        <f t="shared" si="142"/>
        <v>64710</v>
      </c>
      <c r="KV41" s="144">
        <f t="shared" si="142"/>
        <v>788820</v>
      </c>
      <c r="KW41" s="144">
        <f t="shared" si="142"/>
        <v>612270</v>
      </c>
      <c r="KX41" s="144">
        <f t="shared" si="142"/>
        <v>176550</v>
      </c>
      <c r="KY41" s="144">
        <f t="shared" si="142"/>
        <v>476064</v>
      </c>
      <c r="KZ41" s="144">
        <f t="shared" si="142"/>
        <v>35208</v>
      </c>
      <c r="LA41" s="144">
        <f t="shared" si="142"/>
        <v>440856</v>
      </c>
      <c r="LB41" s="144">
        <f t="shared" si="142"/>
        <v>334500</v>
      </c>
      <c r="LC41" s="144">
        <f t="shared" si="142"/>
        <v>106356</v>
      </c>
      <c r="LD41" s="144">
        <f t="shared" si="142"/>
        <v>0</v>
      </c>
      <c r="LE41" s="144">
        <f t="shared" si="142"/>
        <v>0</v>
      </c>
      <c r="LF41" s="144">
        <f t="shared" si="142"/>
        <v>0</v>
      </c>
      <c r="LG41" s="144">
        <f t="shared" si="142"/>
        <v>0</v>
      </c>
      <c r="LH41" s="144">
        <f t="shared" si="142"/>
        <v>0</v>
      </c>
      <c r="LI41" s="144">
        <f t="shared" si="142"/>
        <v>903170</v>
      </c>
      <c r="LJ41" s="144">
        <f t="shared" si="142"/>
        <v>5604712</v>
      </c>
      <c r="LK41" s="144">
        <f t="shared" si="142"/>
        <v>4264736</v>
      </c>
      <c r="LL41" s="144">
        <f t="shared" si="142"/>
        <v>1339976</v>
      </c>
      <c r="LM41" s="144">
        <f t="shared" si="142"/>
        <v>5679541</v>
      </c>
      <c r="LN41" s="144">
        <f>SUM(LN10:LN40)</f>
        <v>6507882</v>
      </c>
      <c r="LO41" s="144">
        <f t="shared" si="142"/>
        <v>12187423</v>
      </c>
      <c r="LP41" s="144">
        <f t="shared" si="142"/>
        <v>1015544</v>
      </c>
      <c r="LQ41" s="144">
        <f t="shared" si="142"/>
        <v>11171879</v>
      </c>
      <c r="LR41" s="144">
        <f t="shared" si="142"/>
        <v>9831903</v>
      </c>
      <c r="LS41" s="144">
        <f t="shared" si="142"/>
        <v>1339976</v>
      </c>
      <c r="LT41" s="144">
        <f t="shared" si="142"/>
        <v>896521842</v>
      </c>
      <c r="LU41" s="144">
        <f t="shared" si="142"/>
        <v>69246727</v>
      </c>
      <c r="LV41" s="144">
        <f t="shared" si="142"/>
        <v>827275115</v>
      </c>
      <c r="LW41" s="144">
        <f t="shared" si="142"/>
        <v>635934640</v>
      </c>
      <c r="LX41" s="144">
        <f t="shared" si="142"/>
        <v>191340475</v>
      </c>
      <c r="LY41" s="132">
        <f t="shared" si="142"/>
        <v>896521.8</v>
      </c>
      <c r="LZ41" s="144">
        <f t="shared" si="142"/>
        <v>902201383</v>
      </c>
      <c r="MA41" s="144">
        <f t="shared" si="142"/>
        <v>69359101</v>
      </c>
      <c r="MB41" s="144">
        <f t="shared" si="142"/>
        <v>832842282</v>
      </c>
      <c r="MC41" s="144">
        <f t="shared" si="142"/>
        <v>641501807</v>
      </c>
      <c r="MD41" s="144">
        <f t="shared" si="142"/>
        <v>191340475</v>
      </c>
      <c r="ME41" s="132">
        <f t="shared" si="142"/>
        <v>902201.2</v>
      </c>
      <c r="MF41" s="152">
        <f t="shared" si="142"/>
        <v>2434.5500000000002</v>
      </c>
      <c r="MG41" s="152">
        <f t="shared" si="142"/>
        <v>103498700.09999999</v>
      </c>
      <c r="MH41" s="152">
        <f t="shared" si="142"/>
        <v>103498.6</v>
      </c>
      <c r="MI41" s="152">
        <f t="shared" si="142"/>
        <v>55308.5</v>
      </c>
      <c r="MJ41" s="152">
        <f t="shared" si="142"/>
        <v>48190.1</v>
      </c>
      <c r="MK41" s="152">
        <f t="shared" si="142"/>
        <v>48190.1</v>
      </c>
      <c r="ML41" s="152">
        <f t="shared" si="142"/>
        <v>896570032.10000002</v>
      </c>
      <c r="MM41" s="132">
        <f t="shared" si="142"/>
        <v>896570.1</v>
      </c>
      <c r="MN41" s="225">
        <f t="shared" si="142"/>
        <v>641549998</v>
      </c>
      <c r="MO41" s="225">
        <f t="shared" si="142"/>
        <v>9791200</v>
      </c>
      <c r="MP41" s="132">
        <f t="shared" si="142"/>
        <v>1528.1</v>
      </c>
      <c r="MQ41" s="210">
        <f t="shared" si="129"/>
        <v>26337.200000000001</v>
      </c>
      <c r="MR41" s="209">
        <v>30729.9</v>
      </c>
      <c r="MS41" s="212">
        <f t="shared" si="130"/>
        <v>-4392.7</v>
      </c>
      <c r="MU41" s="152">
        <f t="shared" ref="MU41" si="143">SUM(MU10:MU40)</f>
        <v>4015.88</v>
      </c>
    </row>
    <row r="42" spans="1:359">
      <c r="A42" s="107" t="s">
        <v>244</v>
      </c>
      <c r="B42" s="226">
        <f>B10+B12+B18+B19+B20+B24+B27+B29+B30+B38</f>
        <v>0</v>
      </c>
      <c r="C42" s="226">
        <f t="shared" ref="C42:CE42" si="144">C10+C12+C18+C19+C20+C24+C27+C29+C30+C38</f>
        <v>0</v>
      </c>
      <c r="D42" s="226"/>
      <c r="E42" s="226">
        <f t="shared" si="144"/>
        <v>27</v>
      </c>
      <c r="F42" s="226">
        <f t="shared" si="144"/>
        <v>27</v>
      </c>
      <c r="G42" s="226">
        <f t="shared" si="144"/>
        <v>0</v>
      </c>
      <c r="H42" s="226">
        <f t="shared" si="144"/>
        <v>0</v>
      </c>
      <c r="I42" s="226"/>
      <c r="J42" s="226">
        <f t="shared" si="144"/>
        <v>1139184</v>
      </c>
      <c r="K42" s="226">
        <f t="shared" si="144"/>
        <v>1139084</v>
      </c>
      <c r="L42" s="227">
        <f t="shared" si="144"/>
        <v>1139.0999999999999</v>
      </c>
      <c r="M42" s="226">
        <f t="shared" si="144"/>
        <v>2</v>
      </c>
      <c r="N42" s="227">
        <f t="shared" si="144"/>
        <v>161.5</v>
      </c>
      <c r="O42" s="228">
        <f t="shared" si="144"/>
        <v>1300.5999999999999</v>
      </c>
      <c r="P42" s="228">
        <f t="shared" si="144"/>
        <v>1139.0999999999999</v>
      </c>
      <c r="Q42" s="228">
        <f t="shared" si="144"/>
        <v>104</v>
      </c>
      <c r="R42" s="228">
        <f t="shared" si="144"/>
        <v>1243.0999999999999</v>
      </c>
      <c r="S42" s="227">
        <f t="shared" si="144"/>
        <v>0</v>
      </c>
      <c r="T42" s="227">
        <f t="shared" si="144"/>
        <v>57.5</v>
      </c>
      <c r="U42" s="227">
        <f t="shared" si="144"/>
        <v>57.5</v>
      </c>
      <c r="V42" s="228">
        <f t="shared" si="144"/>
        <v>3680</v>
      </c>
      <c r="W42" s="228">
        <f t="shared" si="144"/>
        <v>0</v>
      </c>
      <c r="X42" s="228">
        <f t="shared" si="144"/>
        <v>18</v>
      </c>
      <c r="Y42" s="228">
        <f t="shared" si="144"/>
        <v>0</v>
      </c>
      <c r="Z42" s="228">
        <f t="shared" si="144"/>
        <v>8</v>
      </c>
      <c r="AA42" s="228">
        <f t="shared" si="144"/>
        <v>3706</v>
      </c>
      <c r="AB42" s="228">
        <f t="shared" si="144"/>
        <v>4205</v>
      </c>
      <c r="AC42" s="228">
        <f t="shared" si="144"/>
        <v>0</v>
      </c>
      <c r="AD42" s="228">
        <f t="shared" si="144"/>
        <v>97</v>
      </c>
      <c r="AE42" s="228">
        <f t="shared" si="144"/>
        <v>0</v>
      </c>
      <c r="AF42" s="228">
        <f t="shared" si="144"/>
        <v>15</v>
      </c>
      <c r="AG42" s="228">
        <f t="shared" si="144"/>
        <v>4317</v>
      </c>
      <c r="AH42" s="228">
        <f t="shared" si="144"/>
        <v>1130</v>
      </c>
      <c r="AI42" s="228">
        <f t="shared" si="144"/>
        <v>0</v>
      </c>
      <c r="AJ42" s="228">
        <f t="shared" si="144"/>
        <v>0</v>
      </c>
      <c r="AK42" s="228">
        <f t="shared" si="144"/>
        <v>0</v>
      </c>
      <c r="AL42" s="228">
        <f t="shared" si="144"/>
        <v>2</v>
      </c>
      <c r="AM42" s="228">
        <f t="shared" si="144"/>
        <v>1132</v>
      </c>
      <c r="AN42" s="228">
        <f t="shared" si="144"/>
        <v>9155</v>
      </c>
      <c r="AO42" s="228">
        <f t="shared" si="144"/>
        <v>102</v>
      </c>
      <c r="AP42" s="228">
        <f t="shared" si="144"/>
        <v>165</v>
      </c>
      <c r="AQ42" s="228">
        <f t="shared" si="144"/>
        <v>50</v>
      </c>
      <c r="AR42" s="228">
        <f t="shared" si="144"/>
        <v>150</v>
      </c>
      <c r="AS42" s="228">
        <f t="shared" si="144"/>
        <v>362</v>
      </c>
      <c r="AT42" s="228">
        <f t="shared" si="144"/>
        <v>162</v>
      </c>
      <c r="AU42" s="228"/>
      <c r="AV42" s="228">
        <f t="shared" si="144"/>
        <v>0</v>
      </c>
      <c r="AW42" s="228">
        <f t="shared" si="144"/>
        <v>0</v>
      </c>
      <c r="AX42" s="228">
        <f t="shared" si="144"/>
        <v>0</v>
      </c>
      <c r="AY42" s="228">
        <f t="shared" si="144"/>
        <v>0</v>
      </c>
      <c r="AZ42" s="228">
        <f t="shared" si="144"/>
        <v>0</v>
      </c>
      <c r="BA42" s="228">
        <f t="shared" si="144"/>
        <v>0</v>
      </c>
      <c r="BB42" s="228">
        <f t="shared" si="144"/>
        <v>1</v>
      </c>
      <c r="BC42" s="228">
        <f t="shared" si="144"/>
        <v>1</v>
      </c>
      <c r="BD42" s="228">
        <f t="shared" si="144"/>
        <v>0</v>
      </c>
      <c r="BE42" s="228">
        <f t="shared" si="144"/>
        <v>0</v>
      </c>
      <c r="BF42" s="228">
        <f t="shared" si="144"/>
        <v>0</v>
      </c>
      <c r="BG42" s="228">
        <f t="shared" si="144"/>
        <v>0</v>
      </c>
      <c r="BH42" s="228">
        <f t="shared" si="144"/>
        <v>2</v>
      </c>
      <c r="BI42" s="228">
        <f t="shared" si="144"/>
        <v>3</v>
      </c>
      <c r="BJ42" s="228">
        <f t="shared" si="144"/>
        <v>0</v>
      </c>
      <c r="BK42" s="228">
        <f t="shared" si="144"/>
        <v>3</v>
      </c>
      <c r="BL42" s="228">
        <f t="shared" si="144"/>
        <v>1</v>
      </c>
      <c r="BM42" s="228">
        <f t="shared" si="144"/>
        <v>0</v>
      </c>
      <c r="BN42" s="228">
        <f t="shared" si="144"/>
        <v>0</v>
      </c>
      <c r="BO42" s="228">
        <f t="shared" si="144"/>
        <v>0</v>
      </c>
      <c r="BP42" s="228">
        <f t="shared" si="144"/>
        <v>0</v>
      </c>
      <c r="BQ42" s="228">
        <f t="shared" si="144"/>
        <v>0</v>
      </c>
      <c r="BR42" s="228">
        <f t="shared" si="144"/>
        <v>0</v>
      </c>
      <c r="BS42" s="228">
        <f t="shared" si="144"/>
        <v>0</v>
      </c>
      <c r="BT42" s="228"/>
      <c r="BU42" s="228"/>
      <c r="BV42" s="228"/>
      <c r="BW42" s="228"/>
      <c r="BX42" s="228"/>
      <c r="BY42" s="228">
        <f t="shared" si="144"/>
        <v>93575040</v>
      </c>
      <c r="BZ42" s="228">
        <f t="shared" si="144"/>
        <v>7937760</v>
      </c>
      <c r="CA42" s="228">
        <f t="shared" si="144"/>
        <v>85637280</v>
      </c>
      <c r="CB42" s="228">
        <f t="shared" si="144"/>
        <v>66468160</v>
      </c>
      <c r="CC42" s="228">
        <f t="shared" si="144"/>
        <v>19169120</v>
      </c>
      <c r="CD42" s="228">
        <f t="shared" si="144"/>
        <v>0</v>
      </c>
      <c r="CE42" s="228">
        <f t="shared" si="144"/>
        <v>0</v>
      </c>
      <c r="CF42" s="228">
        <f t="shared" ref="CF42:EQ42" si="145">CF10+CF12+CF18+CF19+CF20+CF24+CF27+CF29+CF30+CF38</f>
        <v>0</v>
      </c>
      <c r="CG42" s="228">
        <f t="shared" si="145"/>
        <v>0</v>
      </c>
      <c r="CH42" s="228">
        <f t="shared" si="145"/>
        <v>0</v>
      </c>
      <c r="CI42" s="228">
        <f t="shared" si="145"/>
        <v>1283976</v>
      </c>
      <c r="CJ42" s="228">
        <f t="shared" si="145"/>
        <v>38826</v>
      </c>
      <c r="CK42" s="228">
        <f t="shared" si="145"/>
        <v>1245150</v>
      </c>
      <c r="CL42" s="228">
        <f t="shared" si="145"/>
        <v>970722</v>
      </c>
      <c r="CM42" s="228">
        <f t="shared" si="145"/>
        <v>274428</v>
      </c>
      <c r="CN42" s="228">
        <f t="shared" si="145"/>
        <v>0</v>
      </c>
      <c r="CO42" s="228">
        <f t="shared" si="145"/>
        <v>0</v>
      </c>
      <c r="CP42" s="228">
        <f t="shared" si="145"/>
        <v>0</v>
      </c>
      <c r="CQ42" s="228">
        <f t="shared" si="145"/>
        <v>0</v>
      </c>
      <c r="CR42" s="228">
        <f t="shared" si="145"/>
        <v>0</v>
      </c>
      <c r="CS42" s="228">
        <f t="shared" si="145"/>
        <v>1580416</v>
      </c>
      <c r="CT42" s="228">
        <f t="shared" si="145"/>
        <v>3608</v>
      </c>
      <c r="CU42" s="228">
        <f t="shared" si="145"/>
        <v>1576808</v>
      </c>
      <c r="CV42" s="228">
        <f t="shared" si="145"/>
        <v>1576808</v>
      </c>
      <c r="CW42" s="228">
        <f t="shared" si="145"/>
        <v>0</v>
      </c>
      <c r="CX42" s="228">
        <f t="shared" si="145"/>
        <v>96439432</v>
      </c>
      <c r="CY42" s="228">
        <f t="shared" si="145"/>
        <v>149054635</v>
      </c>
      <c r="CZ42" s="228">
        <f t="shared" si="145"/>
        <v>12337470</v>
      </c>
      <c r="DA42" s="228">
        <f t="shared" si="145"/>
        <v>136717165</v>
      </c>
      <c r="DB42" s="228">
        <f t="shared" si="145"/>
        <v>103733145</v>
      </c>
      <c r="DC42" s="228">
        <f t="shared" si="145"/>
        <v>32984020</v>
      </c>
      <c r="DD42" s="228">
        <f t="shared" si="145"/>
        <v>0</v>
      </c>
      <c r="DE42" s="228">
        <f t="shared" si="145"/>
        <v>0</v>
      </c>
      <c r="DF42" s="228">
        <f t="shared" si="145"/>
        <v>0</v>
      </c>
      <c r="DG42" s="228">
        <f t="shared" si="145"/>
        <v>0</v>
      </c>
      <c r="DH42" s="228">
        <f t="shared" si="145"/>
        <v>0</v>
      </c>
      <c r="DI42" s="228">
        <f t="shared" si="145"/>
        <v>9603000</v>
      </c>
      <c r="DJ42" s="228">
        <f t="shared" si="145"/>
        <v>284598</v>
      </c>
      <c r="DK42" s="228">
        <f t="shared" si="145"/>
        <v>9318402</v>
      </c>
      <c r="DL42" s="228">
        <f t="shared" si="145"/>
        <v>7095744</v>
      </c>
      <c r="DM42" s="228">
        <f t="shared" si="145"/>
        <v>2222658</v>
      </c>
      <c r="DN42" s="228">
        <f t="shared" si="145"/>
        <v>0</v>
      </c>
      <c r="DO42" s="228">
        <f t="shared" si="145"/>
        <v>0</v>
      </c>
      <c r="DP42" s="228">
        <f t="shared" si="145"/>
        <v>0</v>
      </c>
      <c r="DQ42" s="228">
        <f t="shared" si="145"/>
        <v>0</v>
      </c>
      <c r="DR42" s="228">
        <f t="shared" si="145"/>
        <v>0</v>
      </c>
      <c r="DS42" s="228">
        <f t="shared" si="145"/>
        <v>3422640</v>
      </c>
      <c r="DT42" s="228">
        <f t="shared" si="145"/>
        <v>11280</v>
      </c>
      <c r="DU42" s="228">
        <f t="shared" si="145"/>
        <v>3411360</v>
      </c>
      <c r="DV42" s="228">
        <f t="shared" si="145"/>
        <v>3411360</v>
      </c>
      <c r="DW42" s="228">
        <f t="shared" si="145"/>
        <v>0</v>
      </c>
      <c r="DX42" s="228">
        <f t="shared" si="145"/>
        <v>162080275</v>
      </c>
      <c r="DY42" s="228">
        <f t="shared" si="145"/>
        <v>40605420</v>
      </c>
      <c r="DZ42" s="228">
        <f t="shared" si="145"/>
        <v>3226150</v>
      </c>
      <c r="EA42" s="228">
        <f t="shared" si="145"/>
        <v>37379270</v>
      </c>
      <c r="EB42" s="228">
        <f t="shared" si="145"/>
        <v>26995700</v>
      </c>
      <c r="EC42" s="228">
        <f t="shared" si="145"/>
        <v>10383570</v>
      </c>
      <c r="ED42" s="228">
        <f t="shared" si="145"/>
        <v>0</v>
      </c>
      <c r="EE42" s="228">
        <f t="shared" si="145"/>
        <v>0</v>
      </c>
      <c r="EF42" s="228">
        <f t="shared" si="145"/>
        <v>0</v>
      </c>
      <c r="EG42" s="228">
        <f t="shared" si="145"/>
        <v>0</v>
      </c>
      <c r="EH42" s="228">
        <f t="shared" si="145"/>
        <v>0</v>
      </c>
      <c r="EI42" s="228">
        <f t="shared" si="145"/>
        <v>0</v>
      </c>
      <c r="EJ42" s="228">
        <f t="shared" si="145"/>
        <v>0</v>
      </c>
      <c r="EK42" s="228">
        <f t="shared" si="145"/>
        <v>0</v>
      </c>
      <c r="EL42" s="228">
        <f t="shared" si="145"/>
        <v>0</v>
      </c>
      <c r="EM42" s="228">
        <f t="shared" si="145"/>
        <v>0</v>
      </c>
      <c r="EN42" s="228">
        <f t="shared" si="145"/>
        <v>0</v>
      </c>
      <c r="EO42" s="228">
        <f t="shared" si="145"/>
        <v>0</v>
      </c>
      <c r="EP42" s="228">
        <f t="shared" si="145"/>
        <v>0</v>
      </c>
      <c r="EQ42" s="228">
        <f t="shared" si="145"/>
        <v>0</v>
      </c>
      <c r="ER42" s="228">
        <f t="shared" ref="ER42:HC42" si="146">ER10+ER12+ER18+ER19+ER20+ER24+ER27+ER29+ER30+ER38</f>
        <v>0</v>
      </c>
      <c r="ES42" s="228">
        <f t="shared" si="146"/>
        <v>547622</v>
      </c>
      <c r="ET42" s="228">
        <f t="shared" si="146"/>
        <v>1806</v>
      </c>
      <c r="EU42" s="228">
        <f t="shared" si="146"/>
        <v>545816</v>
      </c>
      <c r="EV42" s="228">
        <f t="shared" si="146"/>
        <v>545816</v>
      </c>
      <c r="EW42" s="228">
        <f t="shared" si="146"/>
        <v>0</v>
      </c>
      <c r="EX42" s="228">
        <f t="shared" si="146"/>
        <v>41153042</v>
      </c>
      <c r="EY42" s="228">
        <f t="shared" si="146"/>
        <v>299672749</v>
      </c>
      <c r="EZ42" s="228">
        <f t="shared" si="146"/>
        <v>23841498</v>
      </c>
      <c r="FA42" s="228">
        <f t="shared" si="146"/>
        <v>275831251</v>
      </c>
      <c r="FB42" s="228">
        <f t="shared" si="146"/>
        <v>210797455</v>
      </c>
      <c r="FC42" s="228">
        <f t="shared" si="146"/>
        <v>65033796</v>
      </c>
      <c r="FD42" s="228">
        <f t="shared" si="146"/>
        <v>283235095</v>
      </c>
      <c r="FE42" s="228">
        <f t="shared" si="146"/>
        <v>0</v>
      </c>
      <c r="FF42" s="228">
        <f t="shared" si="146"/>
        <v>10886976</v>
      </c>
      <c r="FG42" s="228">
        <f t="shared" si="146"/>
        <v>0</v>
      </c>
      <c r="FH42" s="228">
        <f t="shared" si="146"/>
        <v>5550678</v>
      </c>
      <c r="FI42" s="228">
        <f t="shared" si="146"/>
        <v>154938</v>
      </c>
      <c r="FJ42" s="228">
        <f t="shared" si="146"/>
        <v>3060</v>
      </c>
      <c r="FK42" s="228">
        <f t="shared" si="146"/>
        <v>151878</v>
      </c>
      <c r="FL42" s="228">
        <f t="shared" si="146"/>
        <v>151878</v>
      </c>
      <c r="FM42" s="228">
        <f t="shared" si="146"/>
        <v>0</v>
      </c>
      <c r="FN42" s="228">
        <f t="shared" si="146"/>
        <v>250635</v>
      </c>
      <c r="FO42" s="228">
        <f t="shared" si="146"/>
        <v>4950</v>
      </c>
      <c r="FP42" s="228">
        <f t="shared" si="146"/>
        <v>245685</v>
      </c>
      <c r="FQ42" s="228">
        <f t="shared" si="146"/>
        <v>245685</v>
      </c>
      <c r="FR42" s="228">
        <f t="shared" si="146"/>
        <v>0</v>
      </c>
      <c r="FS42" s="228">
        <f t="shared" si="146"/>
        <v>75950</v>
      </c>
      <c r="FT42" s="228">
        <f t="shared" si="146"/>
        <v>1500</v>
      </c>
      <c r="FU42" s="228">
        <f t="shared" si="146"/>
        <v>74450</v>
      </c>
      <c r="FV42" s="228">
        <f t="shared" si="146"/>
        <v>74450</v>
      </c>
      <c r="FW42" s="228">
        <f t="shared" si="146"/>
        <v>0</v>
      </c>
      <c r="FX42" s="228">
        <f t="shared" si="146"/>
        <v>227850</v>
      </c>
      <c r="FY42" s="228">
        <f t="shared" si="146"/>
        <v>4500</v>
      </c>
      <c r="FZ42" s="228">
        <f t="shared" si="146"/>
        <v>223350</v>
      </c>
      <c r="GA42" s="228">
        <f t="shared" si="146"/>
        <v>223350</v>
      </c>
      <c r="GB42" s="228">
        <f t="shared" si="146"/>
        <v>0</v>
      </c>
      <c r="GC42" s="228">
        <f t="shared" si="146"/>
        <v>549878</v>
      </c>
      <c r="GD42" s="228">
        <f t="shared" si="146"/>
        <v>10860</v>
      </c>
      <c r="GE42" s="228">
        <f t="shared" si="146"/>
        <v>539018</v>
      </c>
      <c r="GF42" s="228">
        <f t="shared" si="146"/>
        <v>539018</v>
      </c>
      <c r="GG42" s="228">
        <f t="shared" si="146"/>
        <v>0</v>
      </c>
      <c r="GH42" s="228">
        <f t="shared" si="146"/>
        <v>210924</v>
      </c>
      <c r="GI42" s="228">
        <f t="shared" si="146"/>
        <v>4212</v>
      </c>
      <c r="GJ42" s="228">
        <f t="shared" si="146"/>
        <v>206712</v>
      </c>
      <c r="GK42" s="228">
        <f t="shared" si="146"/>
        <v>206712</v>
      </c>
      <c r="GL42" s="228">
        <f t="shared" si="146"/>
        <v>0</v>
      </c>
      <c r="GM42" s="228">
        <f t="shared" si="146"/>
        <v>1470175</v>
      </c>
      <c r="GN42" s="228">
        <f t="shared" si="146"/>
        <v>29082</v>
      </c>
      <c r="GO42" s="228">
        <f t="shared" si="146"/>
        <v>1441093</v>
      </c>
      <c r="GP42" s="228">
        <f t="shared" si="146"/>
        <v>1441093</v>
      </c>
      <c r="GQ42" s="228">
        <f t="shared" si="146"/>
        <v>0</v>
      </c>
      <c r="GR42" s="228">
        <f t="shared" si="146"/>
        <v>1470.2</v>
      </c>
      <c r="GS42" s="228">
        <f t="shared" si="146"/>
        <v>0</v>
      </c>
      <c r="GT42" s="228">
        <f t="shared" si="146"/>
        <v>0</v>
      </c>
      <c r="GU42" s="228">
        <f t="shared" si="146"/>
        <v>0</v>
      </c>
      <c r="GV42" s="228">
        <f t="shared" si="146"/>
        <v>0</v>
      </c>
      <c r="GW42" s="228">
        <f t="shared" si="146"/>
        <v>0</v>
      </c>
      <c r="GX42" s="228">
        <f t="shared" si="146"/>
        <v>0</v>
      </c>
      <c r="GY42" s="228">
        <f t="shared" si="146"/>
        <v>0</v>
      </c>
      <c r="GZ42" s="228">
        <f t="shared" si="146"/>
        <v>0</v>
      </c>
      <c r="HA42" s="228">
        <f t="shared" si="146"/>
        <v>0</v>
      </c>
      <c r="HB42" s="228">
        <f t="shared" si="146"/>
        <v>0</v>
      </c>
      <c r="HC42" s="228">
        <f t="shared" si="146"/>
        <v>0</v>
      </c>
      <c r="HD42" s="228">
        <f t="shared" ref="HD42:JO42" si="147">HD10+HD12+HD18+HD19+HD20+HD24+HD27+HD29+HD30+HD38</f>
        <v>0</v>
      </c>
      <c r="HE42" s="228">
        <f t="shared" si="147"/>
        <v>0</v>
      </c>
      <c r="HF42" s="228">
        <f t="shared" si="147"/>
        <v>0</v>
      </c>
      <c r="HG42" s="228">
        <f t="shared" si="147"/>
        <v>0</v>
      </c>
      <c r="HH42" s="228">
        <f t="shared" si="147"/>
        <v>0</v>
      </c>
      <c r="HI42" s="228">
        <f t="shared" si="147"/>
        <v>0</v>
      </c>
      <c r="HJ42" s="228">
        <f t="shared" si="147"/>
        <v>0</v>
      </c>
      <c r="HK42" s="228">
        <f t="shared" si="147"/>
        <v>0</v>
      </c>
      <c r="HL42" s="228">
        <f t="shared" si="147"/>
        <v>0</v>
      </c>
      <c r="HM42" s="228">
        <f t="shared" si="147"/>
        <v>0</v>
      </c>
      <c r="HN42" s="228">
        <f t="shared" si="147"/>
        <v>0</v>
      </c>
      <c r="HO42" s="228">
        <f t="shared" si="147"/>
        <v>0</v>
      </c>
      <c r="HP42" s="228">
        <f t="shared" si="147"/>
        <v>0</v>
      </c>
      <c r="HQ42" s="228">
        <f t="shared" si="147"/>
        <v>0</v>
      </c>
      <c r="HR42" s="228">
        <f t="shared" si="147"/>
        <v>0</v>
      </c>
      <c r="HS42" s="228">
        <f t="shared" si="147"/>
        <v>0</v>
      </c>
      <c r="HT42" s="228">
        <f t="shared" si="147"/>
        <v>0</v>
      </c>
      <c r="HU42" s="228">
        <f t="shared" si="147"/>
        <v>0</v>
      </c>
      <c r="HV42" s="228">
        <f t="shared" si="147"/>
        <v>0</v>
      </c>
      <c r="HW42" s="228">
        <f t="shared" si="147"/>
        <v>30551</v>
      </c>
      <c r="HX42" s="228">
        <f t="shared" si="147"/>
        <v>4257</v>
      </c>
      <c r="HY42" s="228">
        <f t="shared" si="147"/>
        <v>26294</v>
      </c>
      <c r="HZ42" s="228">
        <f t="shared" si="147"/>
        <v>20409</v>
      </c>
      <c r="IA42" s="228">
        <f t="shared" si="147"/>
        <v>5885</v>
      </c>
      <c r="IB42" s="228">
        <f t="shared" si="147"/>
        <v>41772</v>
      </c>
      <c r="IC42" s="228">
        <f t="shared" si="147"/>
        <v>5034</v>
      </c>
      <c r="ID42" s="228">
        <f t="shared" si="147"/>
        <v>36738</v>
      </c>
      <c r="IE42" s="228">
        <f t="shared" si="147"/>
        <v>27875</v>
      </c>
      <c r="IF42" s="228">
        <f t="shared" si="147"/>
        <v>8863</v>
      </c>
      <c r="IG42" s="228">
        <f t="shared" si="147"/>
        <v>0</v>
      </c>
      <c r="IH42" s="228">
        <f t="shared" si="147"/>
        <v>0</v>
      </c>
      <c r="II42" s="228">
        <f t="shared" si="147"/>
        <v>0</v>
      </c>
      <c r="IJ42" s="228">
        <f t="shared" si="147"/>
        <v>0</v>
      </c>
      <c r="IK42" s="228">
        <f t="shared" si="147"/>
        <v>0</v>
      </c>
      <c r="IL42" s="228">
        <f t="shared" si="147"/>
        <v>0</v>
      </c>
      <c r="IM42" s="228">
        <f t="shared" si="147"/>
        <v>0</v>
      </c>
      <c r="IN42" s="228">
        <f t="shared" si="147"/>
        <v>0</v>
      </c>
      <c r="IO42" s="228">
        <f t="shared" si="147"/>
        <v>0</v>
      </c>
      <c r="IP42" s="228">
        <f t="shared" si="147"/>
        <v>0</v>
      </c>
      <c r="IQ42" s="228">
        <f t="shared" si="147"/>
        <v>0</v>
      </c>
      <c r="IR42" s="228">
        <f t="shared" si="147"/>
        <v>0</v>
      </c>
      <c r="IS42" s="228">
        <f t="shared" si="147"/>
        <v>0</v>
      </c>
      <c r="IT42" s="228">
        <f t="shared" si="147"/>
        <v>0</v>
      </c>
      <c r="IU42" s="228">
        <f t="shared" si="147"/>
        <v>0</v>
      </c>
      <c r="IV42" s="228">
        <f t="shared" si="147"/>
        <v>0</v>
      </c>
      <c r="IW42" s="228">
        <f t="shared" si="147"/>
        <v>0</v>
      </c>
      <c r="IX42" s="228">
        <f t="shared" si="147"/>
        <v>0</v>
      </c>
      <c r="IY42" s="228">
        <f t="shared" si="147"/>
        <v>0</v>
      </c>
      <c r="IZ42" s="228">
        <f t="shared" si="147"/>
        <v>0</v>
      </c>
      <c r="JA42" s="228">
        <f t="shared" si="147"/>
        <v>372412</v>
      </c>
      <c r="JB42" s="228">
        <f t="shared" si="147"/>
        <v>56884</v>
      </c>
      <c r="JC42" s="228">
        <f t="shared" si="147"/>
        <v>315528</v>
      </c>
      <c r="JD42" s="228">
        <f t="shared" si="147"/>
        <v>244908</v>
      </c>
      <c r="JE42" s="228">
        <f t="shared" si="147"/>
        <v>70620</v>
      </c>
      <c r="JF42" s="228">
        <f t="shared" si="147"/>
        <v>760596</v>
      </c>
      <c r="JG42" s="228">
        <f t="shared" si="147"/>
        <v>99312</v>
      </c>
      <c r="JH42" s="228">
        <f t="shared" si="147"/>
        <v>661284</v>
      </c>
      <c r="JI42" s="228">
        <f t="shared" si="147"/>
        <v>501750</v>
      </c>
      <c r="JJ42" s="228">
        <f t="shared" si="147"/>
        <v>159534</v>
      </c>
      <c r="JK42" s="228">
        <f t="shared" si="147"/>
        <v>0</v>
      </c>
      <c r="JL42" s="228">
        <f t="shared" si="147"/>
        <v>0</v>
      </c>
      <c r="JM42" s="228">
        <f t="shared" si="147"/>
        <v>0</v>
      </c>
      <c r="JN42" s="228">
        <f t="shared" si="147"/>
        <v>0</v>
      </c>
      <c r="JO42" s="228">
        <f t="shared" si="147"/>
        <v>0</v>
      </c>
      <c r="JP42" s="228">
        <f t="shared" ref="JP42:ME42" si="148">JP10+JP12+JP18+JP19+JP20+JP24+JP27+JP29+JP30+JP38</f>
        <v>98553</v>
      </c>
      <c r="JQ42" s="228">
        <f t="shared" si="148"/>
        <v>19671</v>
      </c>
      <c r="JR42" s="228">
        <f t="shared" si="148"/>
        <v>78882</v>
      </c>
      <c r="JS42" s="228">
        <f t="shared" si="148"/>
        <v>61227</v>
      </c>
      <c r="JT42" s="228">
        <f t="shared" si="148"/>
        <v>17655</v>
      </c>
      <c r="JU42" s="228">
        <f t="shared" si="148"/>
        <v>44072</v>
      </c>
      <c r="JV42" s="228">
        <f t="shared" si="148"/>
        <v>7334</v>
      </c>
      <c r="JW42" s="228">
        <f t="shared" si="148"/>
        <v>36738</v>
      </c>
      <c r="JX42" s="228">
        <f t="shared" si="148"/>
        <v>27875</v>
      </c>
      <c r="JY42" s="228">
        <f t="shared" si="148"/>
        <v>8863</v>
      </c>
      <c r="JZ42" s="228">
        <f t="shared" si="148"/>
        <v>0</v>
      </c>
      <c r="KA42" s="228">
        <f t="shared" si="148"/>
        <v>0</v>
      </c>
      <c r="KB42" s="228">
        <f t="shared" si="148"/>
        <v>0</v>
      </c>
      <c r="KC42" s="228">
        <f t="shared" si="148"/>
        <v>0</v>
      </c>
      <c r="KD42" s="228">
        <f t="shared" si="148"/>
        <v>0</v>
      </c>
      <c r="KE42" s="228">
        <f t="shared" si="148"/>
        <v>0</v>
      </c>
      <c r="KF42" s="228">
        <f t="shared" si="148"/>
        <v>0</v>
      </c>
      <c r="KG42" s="228">
        <f t="shared" si="148"/>
        <v>0</v>
      </c>
      <c r="KH42" s="228">
        <f t="shared" si="148"/>
        <v>0</v>
      </c>
      <c r="KI42" s="228">
        <f t="shared" si="148"/>
        <v>0</v>
      </c>
      <c r="KJ42" s="228">
        <f t="shared" si="148"/>
        <v>0</v>
      </c>
      <c r="KK42" s="228">
        <f t="shared" si="148"/>
        <v>0</v>
      </c>
      <c r="KL42" s="228">
        <f t="shared" si="148"/>
        <v>0</v>
      </c>
      <c r="KM42" s="228">
        <f t="shared" si="148"/>
        <v>0</v>
      </c>
      <c r="KN42" s="228">
        <f t="shared" si="148"/>
        <v>0</v>
      </c>
      <c r="KO42" s="228">
        <f t="shared" si="148"/>
        <v>0</v>
      </c>
      <c r="KP42" s="228">
        <f t="shared" si="148"/>
        <v>0</v>
      </c>
      <c r="KQ42" s="228">
        <f t="shared" si="148"/>
        <v>0</v>
      </c>
      <c r="KR42" s="228">
        <f t="shared" si="148"/>
        <v>0</v>
      </c>
      <c r="KS42" s="228">
        <f t="shared" si="148"/>
        <v>0</v>
      </c>
      <c r="KT42" s="228">
        <f t="shared" si="148"/>
        <v>0</v>
      </c>
      <c r="KU42" s="228">
        <f t="shared" si="148"/>
        <v>0</v>
      </c>
      <c r="KV42" s="228">
        <f t="shared" si="148"/>
        <v>0</v>
      </c>
      <c r="KW42" s="228">
        <f t="shared" si="148"/>
        <v>0</v>
      </c>
      <c r="KX42" s="228">
        <f t="shared" si="148"/>
        <v>0</v>
      </c>
      <c r="KY42" s="228">
        <f t="shared" si="148"/>
        <v>0</v>
      </c>
      <c r="KZ42" s="228">
        <f t="shared" si="148"/>
        <v>0</v>
      </c>
      <c r="LA42" s="228">
        <f t="shared" si="148"/>
        <v>0</v>
      </c>
      <c r="LB42" s="228">
        <f t="shared" si="148"/>
        <v>0</v>
      </c>
      <c r="LC42" s="228">
        <f t="shared" si="148"/>
        <v>0</v>
      </c>
      <c r="LD42" s="228">
        <f t="shared" si="148"/>
        <v>0</v>
      </c>
      <c r="LE42" s="228">
        <f t="shared" si="148"/>
        <v>0</v>
      </c>
      <c r="LF42" s="228">
        <f t="shared" si="148"/>
        <v>0</v>
      </c>
      <c r="LG42" s="228">
        <f t="shared" si="148"/>
        <v>0</v>
      </c>
      <c r="LH42" s="228">
        <f t="shared" si="148"/>
        <v>0</v>
      </c>
      <c r="LI42" s="228"/>
      <c r="LJ42" s="228"/>
      <c r="LK42" s="228"/>
      <c r="LL42" s="228"/>
      <c r="LM42" s="228">
        <f t="shared" si="148"/>
        <v>1470175</v>
      </c>
      <c r="LN42" s="228">
        <f t="shared" si="148"/>
        <v>1347956</v>
      </c>
      <c r="LO42" s="228">
        <f t="shared" si="148"/>
        <v>2818131</v>
      </c>
      <c r="LP42" s="228">
        <f t="shared" si="148"/>
        <v>221574</v>
      </c>
      <c r="LQ42" s="228">
        <f t="shared" si="148"/>
        <v>2596557</v>
      </c>
      <c r="LR42" s="228">
        <f t="shared" si="148"/>
        <v>2325137</v>
      </c>
      <c r="LS42" s="228">
        <f t="shared" si="148"/>
        <v>271420</v>
      </c>
      <c r="LT42" s="228">
        <f t="shared" si="148"/>
        <v>301020705</v>
      </c>
      <c r="LU42" s="228">
        <f t="shared" si="148"/>
        <v>24033990</v>
      </c>
      <c r="LV42" s="228">
        <f t="shared" si="148"/>
        <v>276986715</v>
      </c>
      <c r="LW42" s="228">
        <f t="shared" si="148"/>
        <v>211681499</v>
      </c>
      <c r="LX42" s="228">
        <f t="shared" si="148"/>
        <v>65305216</v>
      </c>
      <c r="LY42" s="228">
        <f t="shared" si="148"/>
        <v>301020.90000000002</v>
      </c>
      <c r="LZ42" s="228">
        <f t="shared" si="148"/>
        <v>302490880</v>
      </c>
      <c r="MA42" s="228">
        <f t="shared" si="148"/>
        <v>24063072</v>
      </c>
      <c r="MB42" s="228">
        <f t="shared" si="148"/>
        <v>278427808</v>
      </c>
      <c r="MC42" s="228">
        <f t="shared" si="148"/>
        <v>213122592</v>
      </c>
      <c r="MD42" s="228">
        <f t="shared" si="148"/>
        <v>65305216</v>
      </c>
      <c r="ME42" s="228">
        <f t="shared" si="148"/>
        <v>302490.90000000002</v>
      </c>
      <c r="MF42" s="228">
        <f t="shared" ref="MF42" si="149">MF10+MF12+MF18+MF19+MF20+MF24+MF27+MF29+MF30+MF38</f>
        <v>832.6</v>
      </c>
      <c r="MG42" s="228">
        <f>MG10+MG12+MG18+MG19+MG20+MG24+MG27+MG29+MG30+MG38</f>
        <v>35396296.100000001</v>
      </c>
      <c r="MH42" s="228"/>
      <c r="MI42" s="228">
        <f>MI10+MI12+MI18+MI19+MI20+MI24+MI27+MI29+MI30+MI38</f>
        <v>18915.5</v>
      </c>
      <c r="MJ42" s="228">
        <f>MJ10+MJ12+MJ18+MJ19+MJ20+MJ24+MJ27+MJ29+MJ30+MJ38</f>
        <v>16480.7</v>
      </c>
      <c r="MK42" s="228"/>
      <c r="ML42" s="228">
        <f t="shared" ref="ML42:MP42" si="150">ML10+ML12+ML18+ML19+ML20+ML24+ML27+ML29+ML30+ML38</f>
        <v>301037185.69999999</v>
      </c>
      <c r="MM42" s="228">
        <f t="shared" si="150"/>
        <v>301037.3</v>
      </c>
      <c r="MN42" s="228">
        <f t="shared" si="150"/>
        <v>213139072</v>
      </c>
      <c r="MO42" s="228"/>
      <c r="MP42" s="228">
        <f t="shared" si="150"/>
        <v>547.70000000000005</v>
      </c>
      <c r="MQ42" s="228"/>
    </row>
    <row r="43" spans="1:359">
      <c r="A43" s="107" t="s">
        <v>243</v>
      </c>
      <c r="B43" s="154">
        <f>B41-B42</f>
        <v>0</v>
      </c>
      <c r="C43" s="154">
        <f t="shared" ref="C43:AT43" si="151">C41-C42</f>
        <v>19</v>
      </c>
      <c r="D43" s="154"/>
      <c r="E43" s="154">
        <f t="shared" si="151"/>
        <v>0</v>
      </c>
      <c r="F43" s="154">
        <f t="shared" si="151"/>
        <v>66</v>
      </c>
      <c r="G43" s="154">
        <f t="shared" si="151"/>
        <v>0</v>
      </c>
      <c r="H43" s="154">
        <f t="shared" si="151"/>
        <v>801648</v>
      </c>
      <c r="I43" s="154"/>
      <c r="J43" s="154">
        <f t="shared" si="151"/>
        <v>0</v>
      </c>
      <c r="K43" s="154">
        <f t="shared" si="151"/>
        <v>2784672</v>
      </c>
      <c r="L43" s="229">
        <f t="shared" si="151"/>
        <v>2784.9</v>
      </c>
      <c r="M43" s="154">
        <f t="shared" si="151"/>
        <v>8</v>
      </c>
      <c r="N43" s="229">
        <f t="shared" si="151"/>
        <v>520.29999999999995</v>
      </c>
      <c r="O43" s="230">
        <f t="shared" si="151"/>
        <v>3305.2</v>
      </c>
      <c r="P43" s="230">
        <f t="shared" si="151"/>
        <v>2953.6</v>
      </c>
      <c r="Q43" s="230">
        <f t="shared" si="151"/>
        <v>335.3</v>
      </c>
      <c r="R43" s="230">
        <f t="shared" si="151"/>
        <v>3288.9</v>
      </c>
      <c r="S43" s="229">
        <f t="shared" si="151"/>
        <v>-168.7</v>
      </c>
      <c r="T43" s="229">
        <f t="shared" si="151"/>
        <v>185</v>
      </c>
      <c r="U43" s="229">
        <f t="shared" si="151"/>
        <v>16.3</v>
      </c>
      <c r="V43" s="230">
        <f t="shared" si="151"/>
        <v>7386</v>
      </c>
      <c r="W43" s="230">
        <f t="shared" si="151"/>
        <v>0</v>
      </c>
      <c r="X43" s="230">
        <f t="shared" si="151"/>
        <v>170</v>
      </c>
      <c r="Y43" s="230">
        <f t="shared" si="151"/>
        <v>0</v>
      </c>
      <c r="Z43" s="230">
        <f t="shared" si="151"/>
        <v>35</v>
      </c>
      <c r="AA43" s="230">
        <f t="shared" si="151"/>
        <v>7591</v>
      </c>
      <c r="AB43" s="230">
        <f t="shared" si="151"/>
        <v>7548</v>
      </c>
      <c r="AC43" s="230">
        <f t="shared" si="151"/>
        <v>0</v>
      </c>
      <c r="AD43" s="230">
        <f t="shared" si="151"/>
        <v>443</v>
      </c>
      <c r="AE43" s="230">
        <f t="shared" si="151"/>
        <v>183</v>
      </c>
      <c r="AF43" s="230">
        <f t="shared" si="151"/>
        <v>58</v>
      </c>
      <c r="AG43" s="230">
        <f t="shared" si="151"/>
        <v>8232</v>
      </c>
      <c r="AH43" s="230">
        <f t="shared" si="151"/>
        <v>1442</v>
      </c>
      <c r="AI43" s="230">
        <f t="shared" si="151"/>
        <v>0</v>
      </c>
      <c r="AJ43" s="230">
        <f t="shared" si="151"/>
        <v>0</v>
      </c>
      <c r="AK43" s="230">
        <f t="shared" si="151"/>
        <v>46</v>
      </c>
      <c r="AL43" s="230">
        <f t="shared" si="151"/>
        <v>7</v>
      </c>
      <c r="AM43" s="230">
        <f t="shared" si="151"/>
        <v>1495</v>
      </c>
      <c r="AN43" s="230">
        <f t="shared" si="151"/>
        <v>17318</v>
      </c>
      <c r="AO43" s="230">
        <f t="shared" si="151"/>
        <v>84</v>
      </c>
      <c r="AP43" s="230">
        <f t="shared" si="151"/>
        <v>372</v>
      </c>
      <c r="AQ43" s="230">
        <f t="shared" si="151"/>
        <v>166</v>
      </c>
      <c r="AR43" s="230">
        <f t="shared" si="151"/>
        <v>676</v>
      </c>
      <c r="AS43" s="230">
        <f t="shared" si="151"/>
        <v>1000</v>
      </c>
      <c r="AT43" s="230">
        <f t="shared" si="151"/>
        <v>552</v>
      </c>
      <c r="AU43" s="230"/>
      <c r="AV43" s="230">
        <f t="shared" ref="AV43:BS43" si="152">AV41-AV42</f>
        <v>0</v>
      </c>
      <c r="AW43" s="230">
        <f t="shared" si="152"/>
        <v>0</v>
      </c>
      <c r="AX43" s="230">
        <f t="shared" si="152"/>
        <v>0</v>
      </c>
      <c r="AY43" s="230">
        <f t="shared" si="152"/>
        <v>0</v>
      </c>
      <c r="AZ43" s="230">
        <f t="shared" si="152"/>
        <v>1</v>
      </c>
      <c r="BA43" s="230">
        <f t="shared" si="152"/>
        <v>0</v>
      </c>
      <c r="BB43" s="230">
        <f t="shared" si="152"/>
        <v>3</v>
      </c>
      <c r="BC43" s="230">
        <f t="shared" si="152"/>
        <v>0</v>
      </c>
      <c r="BD43" s="230">
        <f t="shared" si="152"/>
        <v>0</v>
      </c>
      <c r="BE43" s="230">
        <f t="shared" si="152"/>
        <v>5</v>
      </c>
      <c r="BF43" s="230">
        <f t="shared" si="152"/>
        <v>0</v>
      </c>
      <c r="BG43" s="230">
        <f t="shared" si="152"/>
        <v>0</v>
      </c>
      <c r="BH43" s="230">
        <f t="shared" si="152"/>
        <v>5</v>
      </c>
      <c r="BI43" s="230">
        <f t="shared" si="152"/>
        <v>2</v>
      </c>
      <c r="BJ43" s="230">
        <f t="shared" si="152"/>
        <v>4</v>
      </c>
      <c r="BK43" s="230">
        <f t="shared" si="152"/>
        <v>14</v>
      </c>
      <c r="BL43" s="230">
        <f t="shared" si="152"/>
        <v>13</v>
      </c>
      <c r="BM43" s="230">
        <f t="shared" si="152"/>
        <v>0</v>
      </c>
      <c r="BN43" s="230">
        <f t="shared" si="152"/>
        <v>0</v>
      </c>
      <c r="BO43" s="230">
        <f t="shared" si="152"/>
        <v>0</v>
      </c>
      <c r="BP43" s="230">
        <f t="shared" si="152"/>
        <v>0</v>
      </c>
      <c r="BQ43" s="230">
        <f t="shared" si="152"/>
        <v>5</v>
      </c>
      <c r="BR43" s="230">
        <f t="shared" si="152"/>
        <v>2</v>
      </c>
      <c r="BS43" s="230">
        <f t="shared" si="152"/>
        <v>0</v>
      </c>
      <c r="BT43" s="230"/>
      <c r="BU43" s="230"/>
      <c r="BV43" s="230"/>
      <c r="BW43" s="230"/>
      <c r="BX43" s="230"/>
      <c r="BY43" s="230">
        <f t="shared" ref="BY43:EJ43" si="153">BY41-BY42</f>
        <v>187811208</v>
      </c>
      <c r="BZ43" s="230">
        <f t="shared" si="153"/>
        <v>15931602</v>
      </c>
      <c r="CA43" s="230">
        <f t="shared" si="153"/>
        <v>171879606</v>
      </c>
      <c r="CB43" s="230">
        <f t="shared" si="153"/>
        <v>133405932</v>
      </c>
      <c r="CC43" s="230">
        <f t="shared" si="153"/>
        <v>38473674</v>
      </c>
      <c r="CD43" s="230">
        <f t="shared" si="153"/>
        <v>0</v>
      </c>
      <c r="CE43" s="230">
        <f t="shared" si="153"/>
        <v>0</v>
      </c>
      <c r="CF43" s="230">
        <f t="shared" si="153"/>
        <v>0</v>
      </c>
      <c r="CG43" s="230">
        <f t="shared" si="153"/>
        <v>0</v>
      </c>
      <c r="CH43" s="230">
        <f t="shared" si="153"/>
        <v>0</v>
      </c>
      <c r="CI43" s="230">
        <f t="shared" si="153"/>
        <v>12126440</v>
      </c>
      <c r="CJ43" s="230">
        <f t="shared" si="153"/>
        <v>366690</v>
      </c>
      <c r="CK43" s="230">
        <f t="shared" si="153"/>
        <v>11759750</v>
      </c>
      <c r="CL43" s="230">
        <f t="shared" si="153"/>
        <v>9167930</v>
      </c>
      <c r="CM43" s="230">
        <f t="shared" si="153"/>
        <v>2591820</v>
      </c>
      <c r="CN43" s="230">
        <f t="shared" si="153"/>
        <v>0</v>
      </c>
      <c r="CO43" s="230">
        <f t="shared" si="153"/>
        <v>0</v>
      </c>
      <c r="CP43" s="230">
        <f t="shared" si="153"/>
        <v>0</v>
      </c>
      <c r="CQ43" s="230">
        <f t="shared" si="153"/>
        <v>0</v>
      </c>
      <c r="CR43" s="230">
        <f t="shared" si="153"/>
        <v>0</v>
      </c>
      <c r="CS43" s="230">
        <f t="shared" si="153"/>
        <v>6914320</v>
      </c>
      <c r="CT43" s="230">
        <f t="shared" si="153"/>
        <v>15785</v>
      </c>
      <c r="CU43" s="230">
        <f t="shared" si="153"/>
        <v>6898535</v>
      </c>
      <c r="CV43" s="230">
        <f t="shared" si="153"/>
        <v>6898535</v>
      </c>
      <c r="CW43" s="230">
        <f t="shared" si="153"/>
        <v>0</v>
      </c>
      <c r="CX43" s="230">
        <f t="shared" si="153"/>
        <v>206851968</v>
      </c>
      <c r="CY43" s="230">
        <f t="shared" si="153"/>
        <v>267553956</v>
      </c>
      <c r="CZ43" s="230">
        <f t="shared" si="153"/>
        <v>22145832</v>
      </c>
      <c r="DA43" s="230">
        <f t="shared" si="153"/>
        <v>245408124</v>
      </c>
      <c r="DB43" s="230">
        <f t="shared" si="153"/>
        <v>186201612</v>
      </c>
      <c r="DC43" s="230">
        <f t="shared" si="153"/>
        <v>59206512</v>
      </c>
      <c r="DD43" s="230">
        <f t="shared" si="153"/>
        <v>0</v>
      </c>
      <c r="DE43" s="230">
        <f t="shared" si="153"/>
        <v>0</v>
      </c>
      <c r="DF43" s="230">
        <f t="shared" si="153"/>
        <v>0</v>
      </c>
      <c r="DG43" s="230">
        <f t="shared" si="153"/>
        <v>0</v>
      </c>
      <c r="DH43" s="230">
        <f t="shared" si="153"/>
        <v>0</v>
      </c>
      <c r="DI43" s="230">
        <f t="shared" si="153"/>
        <v>43857000</v>
      </c>
      <c r="DJ43" s="230">
        <f t="shared" si="153"/>
        <v>1299762</v>
      </c>
      <c r="DK43" s="230">
        <f t="shared" si="153"/>
        <v>42557238</v>
      </c>
      <c r="DL43" s="230">
        <f t="shared" si="153"/>
        <v>32406336</v>
      </c>
      <c r="DM43" s="230">
        <f t="shared" si="153"/>
        <v>10150902</v>
      </c>
      <c r="DN43" s="230">
        <f t="shared" si="153"/>
        <v>4070652</v>
      </c>
      <c r="DO43" s="230">
        <f t="shared" si="153"/>
        <v>448167</v>
      </c>
      <c r="DP43" s="230">
        <f t="shared" si="153"/>
        <v>3622485</v>
      </c>
      <c r="DQ43" s="230">
        <f t="shared" si="153"/>
        <v>2589450</v>
      </c>
      <c r="DR43" s="230">
        <f t="shared" si="153"/>
        <v>1033035</v>
      </c>
      <c r="DS43" s="230">
        <f t="shared" si="153"/>
        <v>13234208</v>
      </c>
      <c r="DT43" s="230">
        <f t="shared" si="153"/>
        <v>43616</v>
      </c>
      <c r="DU43" s="230">
        <f t="shared" si="153"/>
        <v>13190592</v>
      </c>
      <c r="DV43" s="230">
        <f t="shared" si="153"/>
        <v>13190592</v>
      </c>
      <c r="DW43" s="230">
        <f t="shared" si="153"/>
        <v>0</v>
      </c>
      <c r="DX43" s="230">
        <f t="shared" si="153"/>
        <v>328715816</v>
      </c>
      <c r="DY43" s="230">
        <f t="shared" si="153"/>
        <v>51816828</v>
      </c>
      <c r="DZ43" s="230">
        <f t="shared" si="153"/>
        <v>4116910</v>
      </c>
      <c r="EA43" s="230">
        <f t="shared" si="153"/>
        <v>47699918</v>
      </c>
      <c r="EB43" s="230">
        <f t="shared" si="153"/>
        <v>34449380</v>
      </c>
      <c r="EC43" s="230">
        <f t="shared" si="153"/>
        <v>13250538</v>
      </c>
      <c r="ED43" s="230">
        <f t="shared" si="153"/>
        <v>0</v>
      </c>
      <c r="EE43" s="230">
        <f t="shared" si="153"/>
        <v>0</v>
      </c>
      <c r="EF43" s="230">
        <f t="shared" si="153"/>
        <v>0</v>
      </c>
      <c r="EG43" s="230">
        <f t="shared" si="153"/>
        <v>0</v>
      </c>
      <c r="EH43" s="230">
        <f t="shared" si="153"/>
        <v>0</v>
      </c>
      <c r="EI43" s="230">
        <f t="shared" si="153"/>
        <v>0</v>
      </c>
      <c r="EJ43" s="230">
        <f t="shared" si="153"/>
        <v>0</v>
      </c>
      <c r="EK43" s="230">
        <f t="shared" ref="EK43:GV43" si="154">EK41-EK42</f>
        <v>0</v>
      </c>
      <c r="EL43" s="230">
        <f t="shared" si="154"/>
        <v>0</v>
      </c>
      <c r="EM43" s="230">
        <f t="shared" si="154"/>
        <v>0</v>
      </c>
      <c r="EN43" s="230">
        <f t="shared" si="154"/>
        <v>1039922</v>
      </c>
      <c r="EO43" s="230">
        <f t="shared" si="154"/>
        <v>127374</v>
      </c>
      <c r="EP43" s="230">
        <f t="shared" si="154"/>
        <v>912548</v>
      </c>
      <c r="EQ43" s="230">
        <f t="shared" si="154"/>
        <v>652326</v>
      </c>
      <c r="ER43" s="230">
        <f t="shared" si="154"/>
        <v>260222</v>
      </c>
      <c r="ES43" s="230">
        <f t="shared" si="154"/>
        <v>1916677</v>
      </c>
      <c r="ET43" s="230">
        <f t="shared" si="154"/>
        <v>6321</v>
      </c>
      <c r="EU43" s="230">
        <f t="shared" si="154"/>
        <v>1910356</v>
      </c>
      <c r="EV43" s="230">
        <f t="shared" si="154"/>
        <v>1910356</v>
      </c>
      <c r="EW43" s="230">
        <f t="shared" si="154"/>
        <v>0</v>
      </c>
      <c r="EX43" s="230">
        <f t="shared" si="154"/>
        <v>54773427</v>
      </c>
      <c r="EY43" s="230">
        <f t="shared" si="154"/>
        <v>590341211</v>
      </c>
      <c r="EZ43" s="230">
        <f t="shared" si="154"/>
        <v>44502059</v>
      </c>
      <c r="FA43" s="230">
        <f t="shared" si="154"/>
        <v>545839152</v>
      </c>
      <c r="FB43" s="230">
        <f t="shared" si="154"/>
        <v>420872449</v>
      </c>
      <c r="FC43" s="230">
        <f t="shared" si="154"/>
        <v>124966703</v>
      </c>
      <c r="FD43" s="230">
        <f t="shared" si="154"/>
        <v>507181992</v>
      </c>
      <c r="FE43" s="230">
        <f t="shared" si="154"/>
        <v>0</v>
      </c>
      <c r="FF43" s="230">
        <f t="shared" si="154"/>
        <v>55983440</v>
      </c>
      <c r="FG43" s="230">
        <f t="shared" si="154"/>
        <v>5110574</v>
      </c>
      <c r="FH43" s="230">
        <f t="shared" si="154"/>
        <v>22065205</v>
      </c>
      <c r="FI43" s="230">
        <f t="shared" si="154"/>
        <v>127596</v>
      </c>
      <c r="FJ43" s="230">
        <f t="shared" si="154"/>
        <v>2520</v>
      </c>
      <c r="FK43" s="230">
        <f t="shared" si="154"/>
        <v>125076</v>
      </c>
      <c r="FL43" s="230">
        <f t="shared" si="154"/>
        <v>125076</v>
      </c>
      <c r="FM43" s="230">
        <f t="shared" si="154"/>
        <v>0</v>
      </c>
      <c r="FN43" s="230">
        <f t="shared" si="154"/>
        <v>565068</v>
      </c>
      <c r="FO43" s="230">
        <f t="shared" si="154"/>
        <v>11160</v>
      </c>
      <c r="FP43" s="230">
        <f t="shared" si="154"/>
        <v>553908</v>
      </c>
      <c r="FQ43" s="230">
        <f t="shared" si="154"/>
        <v>553908</v>
      </c>
      <c r="FR43" s="230">
        <f t="shared" si="154"/>
        <v>0</v>
      </c>
      <c r="FS43" s="230">
        <f t="shared" si="154"/>
        <v>252154</v>
      </c>
      <c r="FT43" s="230">
        <f t="shared" si="154"/>
        <v>4980</v>
      </c>
      <c r="FU43" s="230">
        <f t="shared" si="154"/>
        <v>247174</v>
      </c>
      <c r="FV43" s="230">
        <f t="shared" si="154"/>
        <v>247174</v>
      </c>
      <c r="FW43" s="230">
        <f t="shared" si="154"/>
        <v>0</v>
      </c>
      <c r="FX43" s="230">
        <f t="shared" si="154"/>
        <v>1026844</v>
      </c>
      <c r="FY43" s="230">
        <f t="shared" si="154"/>
        <v>20280</v>
      </c>
      <c r="FZ43" s="230">
        <f t="shared" si="154"/>
        <v>1006564</v>
      </c>
      <c r="GA43" s="230">
        <f t="shared" si="154"/>
        <v>1006564</v>
      </c>
      <c r="GB43" s="230">
        <f t="shared" si="154"/>
        <v>0</v>
      </c>
      <c r="GC43" s="230">
        <f t="shared" si="154"/>
        <v>1519000</v>
      </c>
      <c r="GD43" s="230">
        <f t="shared" si="154"/>
        <v>30000</v>
      </c>
      <c r="GE43" s="230">
        <f t="shared" si="154"/>
        <v>1489000</v>
      </c>
      <c r="GF43" s="230">
        <f t="shared" si="154"/>
        <v>1489000</v>
      </c>
      <c r="GG43" s="230">
        <f t="shared" si="154"/>
        <v>0</v>
      </c>
      <c r="GH43" s="230">
        <f t="shared" si="154"/>
        <v>718704</v>
      </c>
      <c r="GI43" s="230">
        <f t="shared" si="154"/>
        <v>14352</v>
      </c>
      <c r="GJ43" s="230">
        <f t="shared" si="154"/>
        <v>704352</v>
      </c>
      <c r="GK43" s="230">
        <f t="shared" si="154"/>
        <v>704352</v>
      </c>
      <c r="GL43" s="230">
        <f t="shared" si="154"/>
        <v>0</v>
      </c>
      <c r="GM43" s="230">
        <f t="shared" si="154"/>
        <v>4209366</v>
      </c>
      <c r="GN43" s="230">
        <f t="shared" si="154"/>
        <v>83292</v>
      </c>
      <c r="GO43" s="230">
        <f t="shared" si="154"/>
        <v>4126074</v>
      </c>
      <c r="GP43" s="230">
        <f t="shared" si="154"/>
        <v>4126074</v>
      </c>
      <c r="GQ43" s="230">
        <f t="shared" si="154"/>
        <v>0</v>
      </c>
      <c r="GR43" s="230">
        <f t="shared" si="154"/>
        <v>4209.3</v>
      </c>
      <c r="GS43" s="230">
        <f t="shared" si="154"/>
        <v>0</v>
      </c>
      <c r="GT43" s="230">
        <f t="shared" si="154"/>
        <v>0</v>
      </c>
      <c r="GU43" s="230">
        <f t="shared" si="154"/>
        <v>0</v>
      </c>
      <c r="GV43" s="230">
        <f t="shared" si="154"/>
        <v>0</v>
      </c>
      <c r="GW43" s="230">
        <f t="shared" ref="GW43:JH43" si="155">GW41-GW42</f>
        <v>0</v>
      </c>
      <c r="GX43" s="230">
        <f t="shared" si="155"/>
        <v>0</v>
      </c>
      <c r="GY43" s="230">
        <f t="shared" si="155"/>
        <v>0</v>
      </c>
      <c r="GZ43" s="230">
        <f t="shared" si="155"/>
        <v>0</v>
      </c>
      <c r="HA43" s="230">
        <f t="shared" si="155"/>
        <v>0</v>
      </c>
      <c r="HB43" s="230">
        <f t="shared" si="155"/>
        <v>0</v>
      </c>
      <c r="HC43" s="230">
        <f t="shared" si="155"/>
        <v>0</v>
      </c>
      <c r="HD43" s="230">
        <f t="shared" si="155"/>
        <v>0</v>
      </c>
      <c r="HE43" s="230">
        <f t="shared" si="155"/>
        <v>0</v>
      </c>
      <c r="HF43" s="230">
        <f t="shared" si="155"/>
        <v>0</v>
      </c>
      <c r="HG43" s="230">
        <f t="shared" si="155"/>
        <v>0</v>
      </c>
      <c r="HH43" s="230">
        <f t="shared" si="155"/>
        <v>0</v>
      </c>
      <c r="HI43" s="230">
        <f t="shared" si="155"/>
        <v>0</v>
      </c>
      <c r="HJ43" s="230">
        <f t="shared" si="155"/>
        <v>0</v>
      </c>
      <c r="HK43" s="230">
        <f t="shared" si="155"/>
        <v>0</v>
      </c>
      <c r="HL43" s="230">
        <f t="shared" si="155"/>
        <v>0</v>
      </c>
      <c r="HM43" s="230">
        <f t="shared" si="155"/>
        <v>64372</v>
      </c>
      <c r="HN43" s="230">
        <f t="shared" si="155"/>
        <v>27634</v>
      </c>
      <c r="HO43" s="230">
        <f t="shared" si="155"/>
        <v>36738</v>
      </c>
      <c r="HP43" s="230">
        <f t="shared" si="155"/>
        <v>27875</v>
      </c>
      <c r="HQ43" s="230">
        <f t="shared" si="155"/>
        <v>8863</v>
      </c>
      <c r="HR43" s="230">
        <f t="shared" si="155"/>
        <v>0</v>
      </c>
      <c r="HS43" s="230">
        <f t="shared" si="155"/>
        <v>0</v>
      </c>
      <c r="HT43" s="230">
        <f t="shared" si="155"/>
        <v>0</v>
      </c>
      <c r="HU43" s="230">
        <f t="shared" si="155"/>
        <v>0</v>
      </c>
      <c r="HV43" s="230">
        <f t="shared" si="155"/>
        <v>0</v>
      </c>
      <c r="HW43" s="230">
        <f t="shared" si="155"/>
        <v>91653</v>
      </c>
      <c r="HX43" s="230">
        <f t="shared" si="155"/>
        <v>12771</v>
      </c>
      <c r="HY43" s="230">
        <f t="shared" si="155"/>
        <v>78882</v>
      </c>
      <c r="HZ43" s="230">
        <f t="shared" si="155"/>
        <v>61227</v>
      </c>
      <c r="IA43" s="230">
        <f t="shared" si="155"/>
        <v>17655</v>
      </c>
      <c r="IB43" s="230">
        <f t="shared" si="155"/>
        <v>0</v>
      </c>
      <c r="IC43" s="230">
        <f t="shared" si="155"/>
        <v>0</v>
      </c>
      <c r="ID43" s="230">
        <f t="shared" si="155"/>
        <v>0</v>
      </c>
      <c r="IE43" s="230">
        <f t="shared" si="155"/>
        <v>0</v>
      </c>
      <c r="IF43" s="230">
        <f t="shared" si="155"/>
        <v>0</v>
      </c>
      <c r="IG43" s="230">
        <f t="shared" si="155"/>
        <v>0</v>
      </c>
      <c r="IH43" s="230">
        <f t="shared" si="155"/>
        <v>0</v>
      </c>
      <c r="II43" s="230">
        <f t="shared" si="155"/>
        <v>0</v>
      </c>
      <c r="IJ43" s="230">
        <f t="shared" si="155"/>
        <v>0</v>
      </c>
      <c r="IK43" s="230">
        <f t="shared" si="155"/>
        <v>0</v>
      </c>
      <c r="IL43" s="230">
        <f t="shared" si="155"/>
        <v>175755</v>
      </c>
      <c r="IM43" s="230">
        <f t="shared" si="155"/>
        <v>44285</v>
      </c>
      <c r="IN43" s="230">
        <f t="shared" si="155"/>
        <v>131470</v>
      </c>
      <c r="IO43" s="230">
        <f t="shared" si="155"/>
        <v>102045</v>
      </c>
      <c r="IP43" s="230">
        <f t="shared" si="155"/>
        <v>29425</v>
      </c>
      <c r="IQ43" s="230">
        <f t="shared" si="155"/>
        <v>0</v>
      </c>
      <c r="IR43" s="230">
        <f t="shared" si="155"/>
        <v>0</v>
      </c>
      <c r="IS43" s="230">
        <f t="shared" si="155"/>
        <v>0</v>
      </c>
      <c r="IT43" s="230">
        <f t="shared" si="155"/>
        <v>0</v>
      </c>
      <c r="IU43" s="230">
        <f t="shared" si="155"/>
        <v>0</v>
      </c>
      <c r="IV43" s="230">
        <f t="shared" si="155"/>
        <v>0</v>
      </c>
      <c r="IW43" s="230">
        <f t="shared" si="155"/>
        <v>0</v>
      </c>
      <c r="IX43" s="230">
        <f t="shared" si="155"/>
        <v>0</v>
      </c>
      <c r="IY43" s="230">
        <f t="shared" si="155"/>
        <v>0</v>
      </c>
      <c r="IZ43" s="230">
        <f t="shared" si="155"/>
        <v>0</v>
      </c>
      <c r="JA43" s="230">
        <f t="shared" si="155"/>
        <v>931030</v>
      </c>
      <c r="JB43" s="230">
        <f t="shared" si="155"/>
        <v>142210</v>
      </c>
      <c r="JC43" s="230">
        <f t="shared" si="155"/>
        <v>788820</v>
      </c>
      <c r="JD43" s="230">
        <f t="shared" si="155"/>
        <v>612270</v>
      </c>
      <c r="JE43" s="230">
        <f t="shared" si="155"/>
        <v>176550</v>
      </c>
      <c r="JF43" s="230">
        <f t="shared" si="155"/>
        <v>507064</v>
      </c>
      <c r="JG43" s="230">
        <f t="shared" si="155"/>
        <v>66208</v>
      </c>
      <c r="JH43" s="230">
        <f t="shared" si="155"/>
        <v>440856</v>
      </c>
      <c r="JI43" s="230">
        <f t="shared" ref="JI43:LX43" si="156">JI41-JI42</f>
        <v>334500</v>
      </c>
      <c r="JJ43" s="230">
        <f t="shared" si="156"/>
        <v>106356</v>
      </c>
      <c r="JK43" s="230">
        <f t="shared" si="156"/>
        <v>1027608</v>
      </c>
      <c r="JL43" s="230">
        <f t="shared" si="156"/>
        <v>130512</v>
      </c>
      <c r="JM43" s="230">
        <f t="shared" si="156"/>
        <v>897096</v>
      </c>
      <c r="JN43" s="230">
        <f t="shared" si="156"/>
        <v>647904</v>
      </c>
      <c r="JO43" s="230">
        <f t="shared" si="156"/>
        <v>249192</v>
      </c>
      <c r="JP43" s="230">
        <f t="shared" si="156"/>
        <v>459914</v>
      </c>
      <c r="JQ43" s="230">
        <f t="shared" si="156"/>
        <v>91798</v>
      </c>
      <c r="JR43" s="230">
        <f t="shared" si="156"/>
        <v>368116</v>
      </c>
      <c r="JS43" s="230">
        <f t="shared" si="156"/>
        <v>285726</v>
      </c>
      <c r="JT43" s="230">
        <f t="shared" si="156"/>
        <v>82390</v>
      </c>
      <c r="JU43" s="230">
        <f t="shared" si="156"/>
        <v>572936</v>
      </c>
      <c r="JV43" s="230">
        <f t="shared" si="156"/>
        <v>95342</v>
      </c>
      <c r="JW43" s="230">
        <f t="shared" si="156"/>
        <v>477594</v>
      </c>
      <c r="JX43" s="230">
        <f t="shared" si="156"/>
        <v>362375</v>
      </c>
      <c r="JY43" s="230">
        <f t="shared" si="156"/>
        <v>115219</v>
      </c>
      <c r="JZ43" s="230">
        <f t="shared" si="156"/>
        <v>0</v>
      </c>
      <c r="KA43" s="230">
        <f t="shared" si="156"/>
        <v>0</v>
      </c>
      <c r="KB43" s="230">
        <f t="shared" si="156"/>
        <v>0</v>
      </c>
      <c r="KC43" s="230">
        <f t="shared" si="156"/>
        <v>0</v>
      </c>
      <c r="KD43" s="230">
        <f t="shared" si="156"/>
        <v>0</v>
      </c>
      <c r="KE43" s="230">
        <f t="shared" si="156"/>
        <v>0</v>
      </c>
      <c r="KF43" s="230">
        <f t="shared" si="156"/>
        <v>0</v>
      </c>
      <c r="KG43" s="230">
        <f t="shared" si="156"/>
        <v>0</v>
      </c>
      <c r="KH43" s="230">
        <f t="shared" si="156"/>
        <v>0</v>
      </c>
      <c r="KI43" s="230">
        <f t="shared" si="156"/>
        <v>0</v>
      </c>
      <c r="KJ43" s="230">
        <f t="shared" si="156"/>
        <v>0</v>
      </c>
      <c r="KK43" s="230">
        <f t="shared" si="156"/>
        <v>0</v>
      </c>
      <c r="KL43" s="230">
        <f t="shared" si="156"/>
        <v>0</v>
      </c>
      <c r="KM43" s="230">
        <f t="shared" si="156"/>
        <v>0</v>
      </c>
      <c r="KN43" s="230">
        <f t="shared" si="156"/>
        <v>0</v>
      </c>
      <c r="KO43" s="230">
        <f t="shared" si="156"/>
        <v>0</v>
      </c>
      <c r="KP43" s="230">
        <f t="shared" si="156"/>
        <v>0</v>
      </c>
      <c r="KQ43" s="230">
        <f t="shared" si="156"/>
        <v>0</v>
      </c>
      <c r="KR43" s="230">
        <f t="shared" si="156"/>
        <v>0</v>
      </c>
      <c r="KS43" s="230">
        <f t="shared" si="156"/>
        <v>0</v>
      </c>
      <c r="KT43" s="230">
        <f t="shared" si="156"/>
        <v>853530</v>
      </c>
      <c r="KU43" s="230">
        <f t="shared" si="156"/>
        <v>64710</v>
      </c>
      <c r="KV43" s="230">
        <f t="shared" si="156"/>
        <v>788820</v>
      </c>
      <c r="KW43" s="230">
        <f t="shared" si="156"/>
        <v>612270</v>
      </c>
      <c r="KX43" s="230">
        <f t="shared" si="156"/>
        <v>176550</v>
      </c>
      <c r="KY43" s="230">
        <f t="shared" si="156"/>
        <v>476064</v>
      </c>
      <c r="KZ43" s="230">
        <f t="shared" si="156"/>
        <v>35208</v>
      </c>
      <c r="LA43" s="230">
        <f t="shared" si="156"/>
        <v>440856</v>
      </c>
      <c r="LB43" s="230">
        <f t="shared" si="156"/>
        <v>334500</v>
      </c>
      <c r="LC43" s="230">
        <f t="shared" si="156"/>
        <v>106356</v>
      </c>
      <c r="LD43" s="230">
        <f t="shared" si="156"/>
        <v>0</v>
      </c>
      <c r="LE43" s="230">
        <f t="shared" si="156"/>
        <v>0</v>
      </c>
      <c r="LF43" s="230">
        <f t="shared" si="156"/>
        <v>0</v>
      </c>
      <c r="LG43" s="230">
        <f t="shared" si="156"/>
        <v>0</v>
      </c>
      <c r="LH43" s="230">
        <f t="shared" si="156"/>
        <v>0</v>
      </c>
      <c r="LI43" s="230"/>
      <c r="LJ43" s="230"/>
      <c r="LK43" s="230"/>
      <c r="LL43" s="230"/>
      <c r="LM43" s="230">
        <f t="shared" si="156"/>
        <v>4209366</v>
      </c>
      <c r="LN43" s="230">
        <f t="shared" si="156"/>
        <v>5159926</v>
      </c>
      <c r="LO43" s="230">
        <f t="shared" si="156"/>
        <v>9369292</v>
      </c>
      <c r="LP43" s="230">
        <f t="shared" si="156"/>
        <v>793970</v>
      </c>
      <c r="LQ43" s="230">
        <f t="shared" si="156"/>
        <v>8575322</v>
      </c>
      <c r="LR43" s="230">
        <f t="shared" si="156"/>
        <v>7506766</v>
      </c>
      <c r="LS43" s="230">
        <f t="shared" si="156"/>
        <v>1068556</v>
      </c>
      <c r="LT43" s="230">
        <f t="shared" si="156"/>
        <v>595501137</v>
      </c>
      <c r="LU43" s="230">
        <f t="shared" si="156"/>
        <v>45212737</v>
      </c>
      <c r="LV43" s="230">
        <f t="shared" si="156"/>
        <v>550288400</v>
      </c>
      <c r="LW43" s="230">
        <f t="shared" si="156"/>
        <v>424253141</v>
      </c>
      <c r="LX43" s="230">
        <f t="shared" si="156"/>
        <v>126035259</v>
      </c>
      <c r="LY43" s="230">
        <f t="shared" ref="LY43:MF43" si="157">LY41-LY42</f>
        <v>595500.9</v>
      </c>
      <c r="LZ43" s="230">
        <f t="shared" si="157"/>
        <v>599710503</v>
      </c>
      <c r="MA43" s="230">
        <f t="shared" si="157"/>
        <v>45296029</v>
      </c>
      <c r="MB43" s="230">
        <f t="shared" si="157"/>
        <v>554414474</v>
      </c>
      <c r="MC43" s="230">
        <f t="shared" si="157"/>
        <v>428379215</v>
      </c>
      <c r="MD43" s="230">
        <f t="shared" si="157"/>
        <v>126035259</v>
      </c>
      <c r="ME43" s="230">
        <f t="shared" si="157"/>
        <v>599710.30000000005</v>
      </c>
      <c r="MF43" s="230">
        <f t="shared" si="157"/>
        <v>1602</v>
      </c>
      <c r="MG43" s="230">
        <f>MG41-MG42</f>
        <v>68102404</v>
      </c>
      <c r="MH43" s="230"/>
      <c r="MI43" s="230">
        <f>MI41-MI42</f>
        <v>36393</v>
      </c>
      <c r="MJ43" s="230">
        <f>MJ41-MJ42</f>
        <v>31709.4</v>
      </c>
      <c r="MK43" s="230"/>
      <c r="ML43" s="230">
        <f t="shared" ref="ML43:MM43" si="158">ML41-ML42</f>
        <v>595532846.39999998</v>
      </c>
      <c r="MM43" s="230">
        <f t="shared" si="158"/>
        <v>595532.80000000005</v>
      </c>
      <c r="MN43" s="108">
        <f>MN41-MN42</f>
        <v>428410926</v>
      </c>
      <c r="MO43" s="108"/>
      <c r="MP43" s="108">
        <f t="shared" ref="MP43" si="159">MP41-MP42</f>
        <v>980.4</v>
      </c>
      <c r="MQ43" s="108"/>
    </row>
    <row r="44" spans="1:359" hidden="1"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  <c r="BA44" s="153"/>
      <c r="BB44" s="153"/>
      <c r="BC44" s="153"/>
      <c r="BD44" s="153"/>
      <c r="BE44" s="153"/>
      <c r="BF44" s="153"/>
      <c r="BG44" s="153"/>
      <c r="BH44" s="153"/>
      <c r="BI44" s="153"/>
      <c r="BJ44" s="153"/>
      <c r="BK44" s="153"/>
      <c r="BL44" s="153"/>
      <c r="BM44" s="153"/>
      <c r="BN44" s="153"/>
      <c r="BO44" s="153"/>
      <c r="BP44" s="153"/>
      <c r="BQ44" s="153"/>
      <c r="BR44" s="153"/>
      <c r="BS44" s="153"/>
      <c r="BT44" s="153"/>
      <c r="BU44" s="153"/>
      <c r="BV44" s="153"/>
      <c r="BW44" s="153"/>
      <c r="BX44" s="153"/>
      <c r="BY44" s="153"/>
      <c r="BZ44" s="153"/>
      <c r="CA44" s="153"/>
      <c r="CB44" s="153"/>
      <c r="CC44" s="153"/>
      <c r="CD44" s="153"/>
      <c r="CE44" s="153"/>
      <c r="CF44" s="153"/>
      <c r="CG44" s="153"/>
      <c r="CH44" s="153"/>
      <c r="CI44" s="153"/>
      <c r="CJ44" s="153"/>
      <c r="CK44" s="153"/>
      <c r="CL44" s="153"/>
      <c r="CM44" s="153"/>
      <c r="CN44" s="153"/>
      <c r="CO44" s="153"/>
      <c r="CP44" s="153"/>
      <c r="CQ44" s="153"/>
      <c r="CR44" s="153"/>
      <c r="CS44" s="153"/>
      <c r="CT44" s="153"/>
      <c r="CU44" s="153"/>
      <c r="CV44" s="153"/>
      <c r="CW44" s="153"/>
      <c r="CX44" s="153"/>
      <c r="CY44" s="153"/>
      <c r="CZ44" s="153"/>
      <c r="DA44" s="153"/>
      <c r="DB44" s="153"/>
      <c r="DC44" s="153"/>
      <c r="DD44" s="153"/>
      <c r="DE44" s="153"/>
      <c r="DF44" s="153"/>
      <c r="DG44" s="153"/>
      <c r="DH44" s="153"/>
      <c r="DI44" s="153"/>
      <c r="DJ44" s="153"/>
      <c r="DK44" s="153"/>
      <c r="DL44" s="153"/>
      <c r="DM44" s="153"/>
      <c r="DN44" s="153"/>
      <c r="DO44" s="153"/>
      <c r="DP44" s="153"/>
      <c r="DQ44" s="153"/>
      <c r="DR44" s="153"/>
      <c r="DS44" s="153"/>
      <c r="DT44" s="153"/>
      <c r="DU44" s="153"/>
      <c r="DV44" s="153"/>
      <c r="DW44" s="153"/>
      <c r="DX44" s="153"/>
      <c r="DY44" s="153"/>
      <c r="DZ44" s="153"/>
      <c r="EA44" s="153"/>
      <c r="EB44" s="153"/>
      <c r="EC44" s="153"/>
      <c r="ED44" s="153"/>
      <c r="EE44" s="153"/>
      <c r="EF44" s="153"/>
      <c r="EG44" s="153"/>
      <c r="EH44" s="153"/>
      <c r="EI44" s="153"/>
      <c r="EJ44" s="153"/>
      <c r="EK44" s="153"/>
      <c r="EL44" s="153"/>
      <c r="EM44" s="153"/>
      <c r="EN44" s="153"/>
      <c r="EO44" s="153"/>
      <c r="EP44" s="153"/>
      <c r="EQ44" s="153"/>
      <c r="ER44" s="153"/>
      <c r="ES44" s="153"/>
      <c r="ET44" s="153"/>
      <c r="EU44" s="153"/>
      <c r="EV44" s="153"/>
      <c r="EW44" s="153"/>
      <c r="EX44" s="153"/>
      <c r="EY44" s="153"/>
      <c r="EZ44" s="153"/>
      <c r="FA44" s="153"/>
      <c r="FB44" s="153"/>
      <c r="FC44" s="153"/>
      <c r="FD44" s="153"/>
      <c r="FE44" s="153"/>
      <c r="FF44" s="153"/>
      <c r="FG44" s="153"/>
      <c r="FH44" s="153"/>
      <c r="FI44" s="153"/>
      <c r="FJ44" s="153"/>
      <c r="FK44" s="153"/>
      <c r="FL44" s="153"/>
      <c r="FM44" s="153"/>
      <c r="FN44" s="153"/>
      <c r="FO44" s="153"/>
      <c r="FP44" s="153"/>
      <c r="FQ44" s="153"/>
      <c r="FR44" s="153"/>
      <c r="FS44" s="153"/>
      <c r="FT44" s="153"/>
      <c r="FU44" s="153"/>
      <c r="FV44" s="153"/>
      <c r="FW44" s="153"/>
      <c r="FX44" s="153"/>
      <c r="FY44" s="153"/>
      <c r="FZ44" s="153"/>
      <c r="GA44" s="153"/>
      <c r="GB44" s="153"/>
      <c r="GC44" s="153"/>
      <c r="GD44" s="153"/>
      <c r="GE44" s="153"/>
      <c r="GF44" s="153"/>
      <c r="GG44" s="153"/>
      <c r="GH44" s="153"/>
      <c r="GI44" s="153"/>
      <c r="GJ44" s="153"/>
      <c r="GK44" s="153"/>
      <c r="GL44" s="153"/>
      <c r="GM44" s="153"/>
      <c r="GN44" s="153"/>
      <c r="GO44" s="153"/>
      <c r="GP44" s="153"/>
      <c r="GQ44" s="153"/>
      <c r="GR44" s="153"/>
      <c r="GS44" s="153"/>
      <c r="GT44" s="153"/>
      <c r="GU44" s="153"/>
      <c r="GV44" s="153"/>
      <c r="GW44" s="153"/>
      <c r="GX44" s="153"/>
      <c r="GY44" s="153"/>
      <c r="GZ44" s="153"/>
      <c r="HA44" s="153"/>
      <c r="HB44" s="153"/>
      <c r="HC44" s="153"/>
      <c r="HD44" s="153"/>
      <c r="HE44" s="153"/>
      <c r="HF44" s="153"/>
      <c r="HG44" s="153"/>
      <c r="HH44" s="153"/>
      <c r="HI44" s="153"/>
      <c r="HJ44" s="153"/>
      <c r="HK44" s="153"/>
      <c r="HL44" s="153"/>
      <c r="HM44" s="153"/>
      <c r="HN44" s="153"/>
      <c r="HO44" s="153"/>
      <c r="HP44" s="153"/>
      <c r="HQ44" s="153"/>
      <c r="HR44" s="153"/>
      <c r="HS44" s="153"/>
      <c r="HT44" s="153"/>
      <c r="HU44" s="153"/>
      <c r="HV44" s="153"/>
      <c r="HW44" s="153"/>
      <c r="HX44" s="153"/>
      <c r="HY44" s="153"/>
      <c r="HZ44" s="153"/>
      <c r="IA44" s="153"/>
      <c r="IB44" s="153"/>
      <c r="IC44" s="153"/>
      <c r="ID44" s="153"/>
      <c r="IE44" s="153"/>
      <c r="IF44" s="153"/>
      <c r="IG44" s="153"/>
      <c r="IH44" s="153"/>
      <c r="II44" s="153"/>
      <c r="IJ44" s="153"/>
      <c r="IK44" s="153"/>
      <c r="IL44" s="153"/>
      <c r="IM44" s="153"/>
      <c r="IN44" s="153"/>
      <c r="IO44" s="153"/>
      <c r="IP44" s="153"/>
      <c r="IQ44" s="153"/>
      <c r="IR44" s="153"/>
      <c r="IS44" s="153"/>
      <c r="IT44" s="153"/>
      <c r="IU44" s="153"/>
      <c r="IV44" s="153"/>
      <c r="IW44" s="153"/>
      <c r="IX44" s="153"/>
      <c r="IY44" s="153"/>
      <c r="IZ44" s="153"/>
      <c r="JA44" s="153"/>
      <c r="JB44" s="153"/>
      <c r="JC44" s="153"/>
      <c r="JD44" s="153"/>
      <c r="JE44" s="153"/>
      <c r="JF44" s="153"/>
      <c r="JG44" s="153"/>
      <c r="JH44" s="153"/>
      <c r="JI44" s="153"/>
      <c r="JJ44" s="153"/>
      <c r="JK44" s="153"/>
      <c r="JL44" s="153"/>
      <c r="JM44" s="153"/>
      <c r="JN44" s="153"/>
      <c r="JO44" s="153"/>
      <c r="JP44" s="153"/>
      <c r="JQ44" s="153"/>
      <c r="JR44" s="153"/>
      <c r="JS44" s="153"/>
      <c r="JT44" s="153"/>
      <c r="JU44" s="153"/>
      <c r="JV44" s="153"/>
      <c r="JW44" s="153"/>
      <c r="JX44" s="153"/>
      <c r="JY44" s="153"/>
      <c r="JZ44" s="153"/>
      <c r="KA44" s="153"/>
      <c r="KB44" s="153"/>
      <c r="KC44" s="153"/>
      <c r="KD44" s="153"/>
      <c r="KE44" s="153"/>
      <c r="KF44" s="153"/>
      <c r="KG44" s="153"/>
      <c r="KH44" s="153"/>
      <c r="KI44" s="153"/>
      <c r="KJ44" s="153"/>
      <c r="KK44" s="153"/>
      <c r="KL44" s="153"/>
      <c r="KM44" s="153"/>
      <c r="KN44" s="153"/>
      <c r="KO44" s="153"/>
      <c r="KP44" s="153"/>
      <c r="KQ44" s="153"/>
      <c r="KR44" s="153"/>
      <c r="KS44" s="153"/>
      <c r="KT44" s="153"/>
      <c r="KU44" s="153"/>
      <c r="KV44" s="153"/>
      <c r="KW44" s="153"/>
      <c r="KX44" s="153"/>
      <c r="KY44" s="153"/>
      <c r="KZ44" s="153"/>
      <c r="LA44" s="153"/>
      <c r="LB44" s="153"/>
      <c r="LC44" s="153"/>
      <c r="LD44" s="153"/>
      <c r="LE44" s="153"/>
      <c r="LF44" s="153"/>
      <c r="LG44" s="153"/>
      <c r="LH44" s="153"/>
      <c r="LI44" s="153"/>
      <c r="LJ44" s="153"/>
      <c r="LK44" s="153"/>
      <c r="LL44" s="153"/>
      <c r="LM44" s="153"/>
      <c r="LN44" s="153"/>
      <c r="LO44" s="153"/>
      <c r="LP44" s="153"/>
      <c r="LQ44" s="153"/>
      <c r="LR44" s="153"/>
      <c r="LS44" s="153"/>
      <c r="LT44" s="153"/>
      <c r="LU44" s="153"/>
      <c r="LV44" s="153"/>
      <c r="LW44" s="153"/>
      <c r="LX44" s="153"/>
      <c r="LY44" s="153"/>
      <c r="LZ44" s="155"/>
      <c r="MA44" s="155"/>
      <c r="MB44" s="155"/>
      <c r="MC44" s="155"/>
      <c r="MD44" s="155"/>
      <c r="ME44" s="230"/>
      <c r="MF44" s="75"/>
    </row>
    <row r="45" spans="1:359" hidden="1"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  <c r="BA45" s="153"/>
      <c r="BB45" s="153"/>
      <c r="BC45" s="153"/>
      <c r="BD45" s="153"/>
      <c r="BE45" s="153"/>
      <c r="BF45" s="153"/>
      <c r="BG45" s="153"/>
      <c r="BH45" s="153"/>
      <c r="BI45" s="153"/>
      <c r="BJ45" s="153"/>
      <c r="BK45" s="153"/>
      <c r="BL45" s="153"/>
      <c r="BM45" s="153"/>
      <c r="BN45" s="153"/>
      <c r="BO45" s="153"/>
      <c r="BP45" s="153"/>
      <c r="BQ45" s="153"/>
      <c r="BR45" s="153"/>
      <c r="BS45" s="153"/>
      <c r="BT45" s="153"/>
      <c r="BU45" s="153"/>
      <c r="BV45" s="153"/>
      <c r="BW45" s="153"/>
      <c r="BX45" s="153"/>
      <c r="BY45" s="153"/>
      <c r="BZ45" s="153"/>
      <c r="CA45" s="153"/>
      <c r="CB45" s="153"/>
      <c r="CC45" s="153"/>
      <c r="CD45" s="153"/>
      <c r="CE45" s="153"/>
      <c r="CF45" s="153"/>
      <c r="CG45" s="153"/>
      <c r="CH45" s="153"/>
      <c r="CI45" s="153"/>
      <c r="CJ45" s="153"/>
      <c r="CK45" s="153"/>
      <c r="CL45" s="153"/>
      <c r="CM45" s="153"/>
      <c r="CN45" s="153"/>
      <c r="CO45" s="153"/>
      <c r="CP45" s="153"/>
      <c r="CQ45" s="153"/>
      <c r="CR45" s="153"/>
      <c r="CS45" s="153"/>
      <c r="CT45" s="153"/>
      <c r="CU45" s="153"/>
      <c r="CV45" s="153"/>
      <c r="CW45" s="153"/>
      <c r="CX45" s="153"/>
      <c r="CY45" s="153"/>
      <c r="CZ45" s="153"/>
      <c r="DA45" s="153"/>
      <c r="DB45" s="153"/>
      <c r="DC45" s="153"/>
      <c r="DD45" s="153"/>
      <c r="DE45" s="153"/>
      <c r="DF45" s="153"/>
      <c r="DG45" s="153"/>
      <c r="DH45" s="153"/>
      <c r="DI45" s="153"/>
      <c r="DJ45" s="153"/>
      <c r="DK45" s="153"/>
      <c r="DL45" s="153"/>
      <c r="DM45" s="153"/>
      <c r="DN45" s="153"/>
      <c r="DO45" s="153"/>
      <c r="DP45" s="153"/>
      <c r="DQ45" s="153"/>
      <c r="DR45" s="153"/>
      <c r="DS45" s="153"/>
      <c r="DT45" s="153"/>
      <c r="DU45" s="153"/>
      <c r="DV45" s="153"/>
      <c r="DW45" s="153"/>
      <c r="DX45" s="153"/>
      <c r="DY45" s="153"/>
      <c r="DZ45" s="153"/>
      <c r="EA45" s="153"/>
      <c r="EB45" s="153"/>
      <c r="EC45" s="153"/>
      <c r="ED45" s="153"/>
      <c r="EE45" s="153"/>
      <c r="EF45" s="153"/>
      <c r="EG45" s="153"/>
      <c r="EH45" s="153"/>
      <c r="EI45" s="153"/>
      <c r="EJ45" s="153"/>
      <c r="EK45" s="153"/>
      <c r="EL45" s="153"/>
      <c r="EM45" s="153"/>
      <c r="EN45" s="153"/>
      <c r="EO45" s="153"/>
      <c r="EP45" s="153"/>
      <c r="EQ45" s="153"/>
      <c r="ER45" s="153"/>
      <c r="ES45" s="153"/>
      <c r="ET45" s="153"/>
      <c r="EU45" s="153"/>
      <c r="EV45" s="153"/>
      <c r="EW45" s="153"/>
      <c r="EX45" s="153"/>
      <c r="EY45" s="153"/>
      <c r="EZ45" s="153"/>
      <c r="FA45" s="153"/>
      <c r="FB45" s="153"/>
      <c r="FC45" s="153"/>
      <c r="FD45" s="153"/>
      <c r="FE45" s="153"/>
      <c r="FF45" s="153"/>
      <c r="FG45" s="153"/>
      <c r="FH45" s="153"/>
      <c r="FI45" s="153"/>
      <c r="FJ45" s="153"/>
      <c r="FK45" s="153"/>
      <c r="FL45" s="153"/>
      <c r="FM45" s="153"/>
      <c r="FN45" s="153"/>
      <c r="FO45" s="153"/>
      <c r="FP45" s="153"/>
      <c r="FQ45" s="153"/>
      <c r="FR45" s="153"/>
      <c r="FS45" s="153"/>
      <c r="FT45" s="153"/>
      <c r="FU45" s="153"/>
      <c r="FV45" s="153"/>
      <c r="FW45" s="153"/>
      <c r="FX45" s="153"/>
      <c r="FY45" s="153"/>
      <c r="FZ45" s="153"/>
      <c r="GA45" s="153"/>
      <c r="GB45" s="153"/>
      <c r="GC45" s="153"/>
      <c r="GD45" s="153"/>
      <c r="GE45" s="153"/>
      <c r="GF45" s="153"/>
      <c r="GG45" s="153"/>
      <c r="GH45" s="153"/>
      <c r="GI45" s="153"/>
      <c r="GJ45" s="153"/>
      <c r="GK45" s="153"/>
      <c r="GL45" s="153"/>
      <c r="GM45" s="153"/>
      <c r="GN45" s="153"/>
      <c r="GO45" s="153"/>
      <c r="GP45" s="153"/>
      <c r="GQ45" s="153"/>
      <c r="GR45" s="153"/>
      <c r="GS45" s="153"/>
      <c r="GT45" s="153"/>
      <c r="GU45" s="153"/>
      <c r="GV45" s="153"/>
      <c r="GW45" s="153"/>
      <c r="GX45" s="153"/>
      <c r="GY45" s="153"/>
      <c r="GZ45" s="153"/>
      <c r="HA45" s="153"/>
      <c r="HB45" s="153"/>
      <c r="HC45" s="153"/>
      <c r="HD45" s="153"/>
      <c r="HE45" s="153"/>
      <c r="HF45" s="153"/>
      <c r="HG45" s="153"/>
      <c r="HH45" s="153"/>
      <c r="HI45" s="153"/>
      <c r="HJ45" s="153"/>
      <c r="HK45" s="153"/>
      <c r="HL45" s="153"/>
      <c r="HM45" s="153"/>
      <c r="HN45" s="153"/>
      <c r="HO45" s="153"/>
      <c r="HP45" s="153"/>
      <c r="HQ45" s="153"/>
      <c r="HR45" s="153"/>
      <c r="HS45" s="153"/>
      <c r="HT45" s="153"/>
      <c r="HU45" s="153"/>
      <c r="HV45" s="153"/>
      <c r="HW45" s="153"/>
      <c r="HX45" s="153"/>
      <c r="HY45" s="153"/>
      <c r="HZ45" s="153"/>
      <c r="IA45" s="153"/>
      <c r="IB45" s="153"/>
      <c r="IC45" s="153"/>
      <c r="ID45" s="153"/>
      <c r="IE45" s="153"/>
      <c r="IF45" s="153"/>
      <c r="IG45" s="153"/>
      <c r="IH45" s="153"/>
      <c r="II45" s="153"/>
      <c r="IJ45" s="153"/>
      <c r="IK45" s="153"/>
      <c r="IL45" s="153"/>
      <c r="IM45" s="153"/>
      <c r="IN45" s="153"/>
      <c r="IO45" s="153"/>
      <c r="IP45" s="153"/>
      <c r="IQ45" s="153"/>
      <c r="IR45" s="153"/>
      <c r="IS45" s="153"/>
      <c r="IT45" s="153"/>
      <c r="IU45" s="153"/>
      <c r="IV45" s="153"/>
      <c r="IW45" s="153"/>
      <c r="IX45" s="153"/>
      <c r="IY45" s="153"/>
      <c r="IZ45" s="153"/>
      <c r="JA45" s="153"/>
      <c r="JB45" s="153"/>
      <c r="JC45" s="153"/>
      <c r="JD45" s="153"/>
      <c r="JE45" s="153"/>
      <c r="JF45" s="153"/>
      <c r="JG45" s="153"/>
      <c r="JH45" s="153"/>
      <c r="JI45" s="153"/>
      <c r="JJ45" s="153"/>
      <c r="JK45" s="153"/>
      <c r="JL45" s="153"/>
      <c r="JM45" s="153"/>
      <c r="JN45" s="153"/>
      <c r="JO45" s="153"/>
      <c r="JP45" s="153"/>
      <c r="JQ45" s="153"/>
      <c r="JR45" s="153"/>
      <c r="JS45" s="153"/>
      <c r="JT45" s="153"/>
      <c r="JU45" s="153"/>
      <c r="JV45" s="153"/>
      <c r="JW45" s="153"/>
      <c r="JX45" s="153"/>
      <c r="JY45" s="153"/>
      <c r="JZ45" s="153"/>
      <c r="KA45" s="153"/>
      <c r="KB45" s="153"/>
      <c r="KC45" s="153"/>
      <c r="KD45" s="153"/>
      <c r="KE45" s="153"/>
      <c r="KF45" s="153"/>
      <c r="KG45" s="153"/>
      <c r="KH45" s="153"/>
      <c r="KI45" s="153"/>
      <c r="KJ45" s="153"/>
      <c r="KK45" s="153"/>
      <c r="KL45" s="153"/>
      <c r="KM45" s="153"/>
      <c r="KN45" s="153"/>
      <c r="KO45" s="153"/>
      <c r="KP45" s="153"/>
      <c r="KQ45" s="153"/>
      <c r="KR45" s="153"/>
      <c r="KS45" s="153"/>
      <c r="KT45" s="153"/>
      <c r="KU45" s="153"/>
      <c r="KV45" s="153"/>
      <c r="KW45" s="153"/>
      <c r="KX45" s="153"/>
      <c r="KY45" s="153"/>
      <c r="KZ45" s="153"/>
      <c r="LA45" s="153"/>
      <c r="LB45" s="153"/>
      <c r="LC45" s="153"/>
      <c r="LD45" s="153"/>
      <c r="LE45" s="153"/>
      <c r="LF45" s="153"/>
      <c r="LG45" s="153"/>
      <c r="LH45" s="153"/>
      <c r="LI45" s="153"/>
      <c r="LJ45" s="153"/>
      <c r="LK45" s="153"/>
      <c r="LL45" s="153"/>
      <c r="LM45" s="153"/>
      <c r="LN45" s="153"/>
      <c r="LO45" s="153"/>
      <c r="LP45" s="153"/>
      <c r="LQ45" s="153"/>
      <c r="LR45" s="153"/>
      <c r="LS45" s="153"/>
      <c r="LT45" s="153"/>
      <c r="LU45" s="153"/>
      <c r="LV45" s="153"/>
      <c r="LW45" s="153"/>
      <c r="LX45" s="153"/>
      <c r="LY45" s="153"/>
      <c r="LZ45" s="155"/>
      <c r="MA45" s="155"/>
      <c r="MB45" s="155"/>
      <c r="MC45" s="155"/>
      <c r="MD45" s="155"/>
      <c r="ME45" s="230"/>
      <c r="MF45" s="75"/>
    </row>
    <row r="46" spans="1:359" hidden="1"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  <c r="BA46" s="153"/>
      <c r="BB46" s="153"/>
      <c r="BC46" s="153"/>
      <c r="BD46" s="153"/>
      <c r="BE46" s="153"/>
      <c r="BF46" s="153"/>
      <c r="BG46" s="153"/>
      <c r="BH46" s="153"/>
      <c r="BI46" s="153"/>
      <c r="BJ46" s="153"/>
      <c r="BK46" s="153"/>
      <c r="BL46" s="153"/>
      <c r="BM46" s="153"/>
      <c r="BN46" s="153"/>
      <c r="BO46" s="153"/>
      <c r="BP46" s="153"/>
      <c r="BQ46" s="153"/>
      <c r="BR46" s="153"/>
      <c r="BS46" s="153"/>
      <c r="BT46" s="153"/>
      <c r="BU46" s="153"/>
      <c r="BV46" s="153"/>
      <c r="BW46" s="153"/>
      <c r="BX46" s="153"/>
      <c r="BY46" s="153"/>
      <c r="BZ46" s="153"/>
      <c r="CA46" s="153"/>
      <c r="CB46" s="153"/>
      <c r="CC46" s="153"/>
      <c r="CD46" s="153"/>
      <c r="CE46" s="153"/>
      <c r="CF46" s="153"/>
      <c r="CG46" s="153"/>
      <c r="CH46" s="153"/>
      <c r="CI46" s="153"/>
      <c r="CJ46" s="153"/>
      <c r="CK46" s="153"/>
      <c r="CL46" s="153"/>
      <c r="CM46" s="153"/>
      <c r="CN46" s="153"/>
      <c r="CO46" s="153"/>
      <c r="CP46" s="153"/>
      <c r="CQ46" s="153"/>
      <c r="CR46" s="153"/>
      <c r="CS46" s="153"/>
      <c r="CT46" s="153"/>
      <c r="CU46" s="153"/>
      <c r="CV46" s="153"/>
      <c r="CW46" s="153"/>
      <c r="CX46" s="153"/>
      <c r="CY46" s="153"/>
      <c r="CZ46" s="153"/>
      <c r="DA46" s="153"/>
      <c r="DB46" s="153"/>
      <c r="DC46" s="153"/>
      <c r="DD46" s="153"/>
      <c r="DE46" s="153"/>
      <c r="DF46" s="153"/>
      <c r="DG46" s="153"/>
      <c r="DH46" s="153"/>
      <c r="DI46" s="153"/>
      <c r="DJ46" s="153"/>
      <c r="DK46" s="153"/>
      <c r="DL46" s="153"/>
      <c r="DM46" s="153"/>
      <c r="DN46" s="153"/>
      <c r="DO46" s="153"/>
      <c r="DP46" s="153"/>
      <c r="DQ46" s="153"/>
      <c r="DR46" s="153"/>
      <c r="DS46" s="153"/>
      <c r="DT46" s="153"/>
      <c r="DU46" s="153"/>
      <c r="DV46" s="153"/>
      <c r="DW46" s="153"/>
      <c r="DX46" s="153"/>
      <c r="DY46" s="153"/>
      <c r="DZ46" s="153"/>
      <c r="EA46" s="153"/>
      <c r="EB46" s="153"/>
      <c r="EC46" s="153"/>
      <c r="ED46" s="153"/>
      <c r="EE46" s="153"/>
      <c r="EF46" s="153"/>
      <c r="EG46" s="153"/>
      <c r="EH46" s="153"/>
      <c r="EI46" s="153"/>
      <c r="EJ46" s="153"/>
      <c r="EK46" s="153"/>
      <c r="EL46" s="153"/>
      <c r="EM46" s="153"/>
      <c r="EN46" s="153"/>
      <c r="EO46" s="153"/>
      <c r="EP46" s="153"/>
      <c r="EQ46" s="153"/>
      <c r="ER46" s="153"/>
      <c r="ES46" s="153"/>
      <c r="ET46" s="153"/>
      <c r="EU46" s="153"/>
      <c r="EV46" s="153"/>
      <c r="EW46" s="153"/>
      <c r="EX46" s="153"/>
      <c r="EY46" s="153"/>
      <c r="EZ46" s="153"/>
      <c r="FA46" s="153"/>
      <c r="FB46" s="153"/>
      <c r="FC46" s="153"/>
      <c r="FD46" s="153"/>
      <c r="FE46" s="153"/>
      <c r="FF46" s="153"/>
      <c r="FG46" s="153"/>
      <c r="FH46" s="153"/>
      <c r="FI46" s="153"/>
      <c r="FJ46" s="153"/>
      <c r="FK46" s="153"/>
      <c r="FL46" s="153"/>
      <c r="FM46" s="153"/>
      <c r="FN46" s="153"/>
      <c r="FO46" s="153"/>
      <c r="FP46" s="153"/>
      <c r="FQ46" s="153"/>
      <c r="FR46" s="153"/>
      <c r="FS46" s="153"/>
      <c r="FT46" s="153"/>
      <c r="FU46" s="153"/>
      <c r="FV46" s="153"/>
      <c r="FW46" s="153"/>
      <c r="FX46" s="153"/>
      <c r="FY46" s="153"/>
      <c r="FZ46" s="153"/>
      <c r="GA46" s="153"/>
      <c r="GB46" s="153"/>
      <c r="GC46" s="153"/>
      <c r="GD46" s="153"/>
      <c r="GE46" s="153"/>
      <c r="GF46" s="153"/>
      <c r="GG46" s="153"/>
      <c r="GH46" s="153"/>
      <c r="GI46" s="153"/>
      <c r="GJ46" s="153"/>
      <c r="GK46" s="153"/>
      <c r="GL46" s="153"/>
      <c r="GM46" s="153"/>
      <c r="GN46" s="153"/>
      <c r="GO46" s="153"/>
      <c r="GP46" s="153"/>
      <c r="GQ46" s="153"/>
      <c r="GR46" s="153"/>
      <c r="GS46" s="153"/>
      <c r="GT46" s="153"/>
      <c r="GU46" s="153"/>
      <c r="GV46" s="153"/>
      <c r="GW46" s="153"/>
      <c r="GX46" s="153"/>
      <c r="GY46" s="153"/>
      <c r="GZ46" s="153"/>
      <c r="HA46" s="153"/>
      <c r="HB46" s="153"/>
      <c r="HC46" s="153"/>
      <c r="HD46" s="153"/>
      <c r="HE46" s="153"/>
      <c r="HF46" s="153"/>
      <c r="HG46" s="153"/>
      <c r="HH46" s="153"/>
      <c r="HI46" s="153"/>
      <c r="HJ46" s="153"/>
      <c r="HK46" s="153"/>
      <c r="HL46" s="153"/>
      <c r="HM46" s="153"/>
      <c r="HN46" s="153"/>
      <c r="HO46" s="153"/>
      <c r="HP46" s="153"/>
      <c r="HQ46" s="153"/>
      <c r="HR46" s="153"/>
      <c r="HS46" s="153"/>
      <c r="HT46" s="153"/>
      <c r="HU46" s="153"/>
      <c r="HV46" s="153"/>
      <c r="HW46" s="153"/>
      <c r="HX46" s="153"/>
      <c r="HY46" s="153"/>
      <c r="HZ46" s="153"/>
      <c r="IA46" s="153"/>
      <c r="IB46" s="153"/>
      <c r="IC46" s="153"/>
      <c r="ID46" s="153"/>
      <c r="IE46" s="153"/>
      <c r="IF46" s="153"/>
      <c r="IG46" s="153"/>
      <c r="IH46" s="153"/>
      <c r="II46" s="153"/>
      <c r="IJ46" s="153"/>
      <c r="IK46" s="153"/>
      <c r="IL46" s="153"/>
      <c r="IM46" s="153"/>
      <c r="IN46" s="153"/>
      <c r="IO46" s="153"/>
      <c r="IP46" s="153"/>
      <c r="IQ46" s="153"/>
      <c r="IR46" s="153"/>
      <c r="IS46" s="153"/>
      <c r="IT46" s="153"/>
      <c r="IU46" s="153"/>
      <c r="IV46" s="153"/>
      <c r="IW46" s="153"/>
      <c r="IX46" s="153"/>
      <c r="IY46" s="153"/>
      <c r="IZ46" s="153"/>
      <c r="JA46" s="153"/>
      <c r="JB46" s="153"/>
      <c r="JC46" s="153"/>
      <c r="JD46" s="153"/>
      <c r="JE46" s="153"/>
      <c r="JF46" s="153"/>
      <c r="JG46" s="153"/>
      <c r="JH46" s="153"/>
      <c r="JI46" s="153"/>
      <c r="JJ46" s="153"/>
      <c r="JK46" s="153"/>
      <c r="JL46" s="153"/>
      <c r="JM46" s="153"/>
      <c r="JN46" s="153"/>
      <c r="JO46" s="153"/>
      <c r="JP46" s="153"/>
      <c r="JQ46" s="153"/>
      <c r="JR46" s="153"/>
      <c r="JS46" s="153"/>
      <c r="JT46" s="153"/>
      <c r="JU46" s="153"/>
      <c r="JV46" s="153"/>
      <c r="JW46" s="153"/>
      <c r="JX46" s="153"/>
      <c r="JY46" s="153"/>
      <c r="JZ46" s="153"/>
      <c r="KA46" s="153"/>
      <c r="KB46" s="153"/>
      <c r="KC46" s="153"/>
      <c r="KD46" s="153"/>
      <c r="KE46" s="153"/>
      <c r="KF46" s="153"/>
      <c r="KG46" s="153"/>
      <c r="KH46" s="153"/>
      <c r="KI46" s="153"/>
      <c r="KJ46" s="153"/>
      <c r="KK46" s="153"/>
      <c r="KL46" s="153"/>
      <c r="KM46" s="153"/>
      <c r="KN46" s="153"/>
      <c r="KO46" s="153"/>
      <c r="KP46" s="153"/>
      <c r="KQ46" s="153"/>
      <c r="KR46" s="153"/>
      <c r="KS46" s="153"/>
      <c r="KT46" s="153"/>
      <c r="KU46" s="153"/>
      <c r="KV46" s="153"/>
      <c r="KW46" s="153"/>
      <c r="KX46" s="153"/>
      <c r="KY46" s="153"/>
      <c r="KZ46" s="153"/>
      <c r="LA46" s="153"/>
      <c r="LB46" s="153"/>
      <c r="LC46" s="153"/>
      <c r="LD46" s="153"/>
      <c r="LE46" s="153"/>
      <c r="LF46" s="153"/>
      <c r="LG46" s="153"/>
      <c r="LH46" s="153"/>
      <c r="LI46" s="153"/>
      <c r="LJ46" s="153"/>
      <c r="LK46" s="153"/>
      <c r="LL46" s="153"/>
      <c r="LM46" s="153"/>
      <c r="LN46" s="153"/>
      <c r="LO46" s="153"/>
      <c r="LP46" s="153"/>
      <c r="LQ46" s="153"/>
      <c r="LR46" s="153"/>
      <c r="LS46" s="153"/>
      <c r="LT46" s="153"/>
      <c r="LU46" s="153"/>
      <c r="LV46" s="153"/>
      <c r="LW46" s="153"/>
      <c r="LX46" s="153"/>
      <c r="LY46" s="153"/>
      <c r="LZ46" s="156"/>
      <c r="MA46" s="156"/>
      <c r="MB46" s="156"/>
      <c r="MC46" s="156"/>
      <c r="MD46" s="156"/>
      <c r="ME46" s="231"/>
      <c r="MF46" s="75"/>
      <c r="MG46" s="1">
        <f>103498.7/2434.55*1000</f>
        <v>42512.456100716801</v>
      </c>
      <c r="MI46" s="1">
        <f>103498.7/2434.55*1000</f>
        <v>42512.456100716801</v>
      </c>
      <c r="MJ46" s="1">
        <f>103498.7/2434.55*1000</f>
        <v>42512.456100716801</v>
      </c>
    </row>
    <row r="47" spans="1:359" hidden="1">
      <c r="N47" s="107">
        <v>681.8</v>
      </c>
      <c r="O47" s="108">
        <v>4532</v>
      </c>
      <c r="FD47" s="108">
        <f>(FD41+FE41+FF41)/1000</f>
        <v>857287.5</v>
      </c>
    </row>
    <row r="48" spans="1:359" hidden="1">
      <c r="O48" s="108">
        <v>73.8</v>
      </c>
      <c r="FD48" s="107">
        <v>758378.1</v>
      </c>
      <c r="FG48" s="107">
        <v>4654.8999999999996</v>
      </c>
      <c r="FH48" s="107">
        <v>35022.1</v>
      </c>
    </row>
    <row r="49" spans="15:15" hidden="1">
      <c r="O49" s="108">
        <f>O47+O48</f>
        <v>4605.8</v>
      </c>
    </row>
    <row r="50" spans="15:15" hidden="1"/>
    <row r="51" spans="15:15" hidden="1"/>
    <row r="52" spans="15:15" hidden="1"/>
  </sheetData>
  <mergeCells count="64">
    <mergeCell ref="S5:U5"/>
    <mergeCell ref="A1:MQ1"/>
    <mergeCell ref="A2:MM2"/>
    <mergeCell ref="A4:A6"/>
    <mergeCell ref="B4:F4"/>
    <mergeCell ref="G4:L4"/>
    <mergeCell ref="V4:AN4"/>
    <mergeCell ref="AV4:BS4"/>
    <mergeCell ref="BT4:BV4"/>
    <mergeCell ref="BY4:LZ4"/>
    <mergeCell ref="MN4:MR4"/>
    <mergeCell ref="B5:F5"/>
    <mergeCell ref="G5:K5"/>
    <mergeCell ref="L5:L6"/>
    <mergeCell ref="O5:O6"/>
    <mergeCell ref="P5:R5"/>
    <mergeCell ref="BN5:BP5"/>
    <mergeCell ref="V5:AA5"/>
    <mergeCell ref="AB5:AG5"/>
    <mergeCell ref="AH5:AM5"/>
    <mergeCell ref="AN5:AN6"/>
    <mergeCell ref="AO5:AT5"/>
    <mergeCell ref="AV5:AX5"/>
    <mergeCell ref="AY5:BA5"/>
    <mergeCell ref="BB5:BD5"/>
    <mergeCell ref="BE5:BG5"/>
    <mergeCell ref="BH5:BJ5"/>
    <mergeCell ref="BK5:BM5"/>
    <mergeCell ref="GM5:GQ5"/>
    <mergeCell ref="BQ5:BS5"/>
    <mergeCell ref="BT5:BT6"/>
    <mergeCell ref="BU5:BU6"/>
    <mergeCell ref="BV5:BV6"/>
    <mergeCell ref="BY5:CX5"/>
    <mergeCell ref="CY5:DX5"/>
    <mergeCell ref="DY5:EX5"/>
    <mergeCell ref="EY5:EY6"/>
    <mergeCell ref="EZ5:FC5"/>
    <mergeCell ref="FD5:FH5"/>
    <mergeCell ref="FI5:GL5"/>
    <mergeCell ref="MG5:MG6"/>
    <mergeCell ref="GR5:GR6"/>
    <mergeCell ref="GS5:LH5"/>
    <mergeCell ref="LI5:LL5"/>
    <mergeCell ref="LP5:LS5"/>
    <mergeCell ref="LT5:LT6"/>
    <mergeCell ref="LU5:LX5"/>
    <mergeCell ref="LY5:LY6"/>
    <mergeCell ref="LZ5:LZ6"/>
    <mergeCell ref="MA5:MD5"/>
    <mergeCell ref="ME5:ME6"/>
    <mergeCell ref="MF5:MF6"/>
    <mergeCell ref="MS5:MS6"/>
    <mergeCell ref="MH5:MH6"/>
    <mergeCell ref="MI5:MI6"/>
    <mergeCell ref="MJ5:MJ6"/>
    <mergeCell ref="MK5:MK6"/>
    <mergeCell ref="ML5:ML6"/>
    <mergeCell ref="MM5:MM6"/>
    <mergeCell ref="MN5:MN6"/>
    <mergeCell ref="MO5:MO6"/>
    <mergeCell ref="MP5:MP6"/>
    <mergeCell ref="MQ5:MQ6"/>
    <mergeCell ref="MR5:MR6"/>
  </mergeCells>
  <pageMargins left="0.31496062992125984" right="0.31496062992125984" top="0.35433070866141736" bottom="0.35433070866141736" header="0.31496062992125984" footer="0.31496062992125984"/>
  <pageSetup paperSize="9" scale="10" fitToHeight="2" orientation="portrait" horizontalDpi="180" verticalDpi="180" r:id="rId1"/>
  <colBreaks count="2" manualBreakCount="2">
    <brk id="40" max="1048575" man="1"/>
    <brk id="331" max="45" man="1"/>
  </colBreaks>
</worksheet>
</file>

<file path=xl/worksheets/sheet4.xml><?xml version="1.0" encoding="utf-8"?>
<worksheet xmlns="http://schemas.openxmlformats.org/spreadsheetml/2006/main" xmlns:r="http://schemas.openxmlformats.org/officeDocument/2006/relationships">
  <dimension ref="A2:D35"/>
  <sheetViews>
    <sheetView workbookViewId="0">
      <selection activeCell="A64" sqref="A64"/>
    </sheetView>
  </sheetViews>
  <sheetFormatPr defaultRowHeight="15"/>
  <cols>
    <col min="1" max="1" width="25.5703125" style="1" customWidth="1"/>
    <col min="2" max="2" width="13.140625" style="1" customWidth="1"/>
    <col min="3" max="16384" width="9.140625" style="1"/>
  </cols>
  <sheetData>
    <row r="2" spans="1:4" ht="31.5" customHeight="1">
      <c r="A2" s="285" t="s">
        <v>386</v>
      </c>
      <c r="B2" s="285"/>
      <c r="C2" s="285"/>
      <c r="D2" s="285"/>
    </row>
    <row r="3" spans="1:4" ht="30">
      <c r="A3" s="13" t="s">
        <v>387</v>
      </c>
      <c r="B3" s="185" t="s">
        <v>388</v>
      </c>
      <c r="C3" s="232">
        <v>211</v>
      </c>
      <c r="D3" s="232">
        <v>213</v>
      </c>
    </row>
    <row r="4" spans="1:4" hidden="1">
      <c r="A4" s="128" t="s">
        <v>383</v>
      </c>
      <c r="B4" s="233">
        <v>0</v>
      </c>
      <c r="C4" s="179">
        <f>B4/1.302</f>
        <v>0</v>
      </c>
      <c r="D4" s="179">
        <f>B4-C4</f>
        <v>0</v>
      </c>
    </row>
    <row r="5" spans="1:4" hidden="1">
      <c r="A5" s="128" t="s">
        <v>319</v>
      </c>
      <c r="B5" s="233">
        <v>0</v>
      </c>
      <c r="C5" s="179">
        <f t="shared" ref="C5:C33" si="0">B5/1.302</f>
        <v>0</v>
      </c>
      <c r="D5" s="179">
        <f t="shared" ref="D5:D33" si="1">B5-C5</f>
        <v>0</v>
      </c>
    </row>
    <row r="6" spans="1:4" hidden="1">
      <c r="A6" s="128" t="s">
        <v>320</v>
      </c>
      <c r="B6" s="233">
        <v>0</v>
      </c>
      <c r="C6" s="179">
        <f t="shared" si="0"/>
        <v>0</v>
      </c>
      <c r="D6" s="179">
        <f t="shared" si="1"/>
        <v>0</v>
      </c>
    </row>
    <row r="7" spans="1:4" hidden="1">
      <c r="A7" s="128" t="s">
        <v>177</v>
      </c>
      <c r="B7" s="233">
        <v>0</v>
      </c>
      <c r="C7" s="179">
        <f t="shared" si="0"/>
        <v>0</v>
      </c>
      <c r="D7" s="179">
        <f t="shared" si="1"/>
        <v>0</v>
      </c>
    </row>
    <row r="8" spans="1:4" hidden="1">
      <c r="A8" s="128" t="s">
        <v>178</v>
      </c>
      <c r="B8" s="233">
        <v>0</v>
      </c>
      <c r="C8" s="179">
        <f t="shared" si="0"/>
        <v>0</v>
      </c>
      <c r="D8" s="179">
        <f t="shared" si="1"/>
        <v>0</v>
      </c>
    </row>
    <row r="9" spans="1:4" hidden="1">
      <c r="A9" s="128" t="s">
        <v>321</v>
      </c>
      <c r="B9" s="233">
        <v>0</v>
      </c>
      <c r="C9" s="179">
        <f t="shared" si="0"/>
        <v>0</v>
      </c>
      <c r="D9" s="179">
        <f t="shared" si="1"/>
        <v>0</v>
      </c>
    </row>
    <row r="10" spans="1:4" hidden="1">
      <c r="A10" s="128" t="s">
        <v>384</v>
      </c>
      <c r="B10" s="233">
        <v>0</v>
      </c>
      <c r="C10" s="179">
        <f t="shared" si="0"/>
        <v>0</v>
      </c>
      <c r="D10" s="179">
        <f t="shared" si="1"/>
        <v>0</v>
      </c>
    </row>
    <row r="11" spans="1:4" hidden="1">
      <c r="A11" s="128" t="s">
        <v>181</v>
      </c>
      <c r="B11" s="233">
        <v>0</v>
      </c>
      <c r="C11" s="179">
        <f t="shared" si="0"/>
        <v>0</v>
      </c>
      <c r="D11" s="179">
        <f t="shared" si="1"/>
        <v>0</v>
      </c>
    </row>
    <row r="12" spans="1:4" hidden="1">
      <c r="A12" s="128" t="s">
        <v>182</v>
      </c>
      <c r="B12" s="233">
        <v>0</v>
      </c>
      <c r="C12" s="179">
        <f t="shared" si="0"/>
        <v>0</v>
      </c>
      <c r="D12" s="179">
        <f t="shared" si="1"/>
        <v>0</v>
      </c>
    </row>
    <row r="13" spans="1:4">
      <c r="A13" s="128" t="s">
        <v>322</v>
      </c>
      <c r="B13" s="233">
        <v>57.5</v>
      </c>
      <c r="C13" s="179">
        <f t="shared" si="0"/>
        <v>44.2</v>
      </c>
      <c r="D13" s="179">
        <f t="shared" si="1"/>
        <v>13.3</v>
      </c>
    </row>
    <row r="14" spans="1:4" hidden="1">
      <c r="A14" s="128" t="s">
        <v>385</v>
      </c>
      <c r="B14" s="233">
        <v>0</v>
      </c>
      <c r="C14" s="179">
        <f t="shared" si="0"/>
        <v>0</v>
      </c>
      <c r="D14" s="179">
        <f t="shared" si="1"/>
        <v>0</v>
      </c>
    </row>
    <row r="15" spans="1:4" hidden="1">
      <c r="A15" s="128" t="s">
        <v>185</v>
      </c>
      <c r="B15" s="233">
        <v>0</v>
      </c>
      <c r="C15" s="179">
        <f t="shared" si="0"/>
        <v>0</v>
      </c>
      <c r="D15" s="179">
        <f t="shared" si="1"/>
        <v>0</v>
      </c>
    </row>
    <row r="16" spans="1:4" hidden="1">
      <c r="A16" s="128" t="s">
        <v>186</v>
      </c>
      <c r="B16" s="233">
        <v>0</v>
      </c>
      <c r="C16" s="179">
        <f t="shared" si="0"/>
        <v>0</v>
      </c>
      <c r="D16" s="179">
        <f t="shared" si="1"/>
        <v>0</v>
      </c>
    </row>
    <row r="17" spans="1:4" hidden="1">
      <c r="A17" s="128" t="s">
        <v>187</v>
      </c>
      <c r="B17" s="233">
        <v>0</v>
      </c>
      <c r="C17" s="179">
        <f t="shared" si="0"/>
        <v>0</v>
      </c>
      <c r="D17" s="179">
        <f t="shared" si="1"/>
        <v>0</v>
      </c>
    </row>
    <row r="18" spans="1:4" hidden="1">
      <c r="A18" s="128" t="s">
        <v>188</v>
      </c>
      <c r="B18" s="233">
        <v>0</v>
      </c>
      <c r="C18" s="179">
        <f t="shared" si="0"/>
        <v>0</v>
      </c>
      <c r="D18" s="179">
        <f t="shared" si="1"/>
        <v>0</v>
      </c>
    </row>
    <row r="19" spans="1:4" hidden="1">
      <c r="A19" s="128" t="s">
        <v>189</v>
      </c>
      <c r="B19" s="233">
        <v>0</v>
      </c>
      <c r="C19" s="179">
        <f t="shared" si="0"/>
        <v>0</v>
      </c>
      <c r="D19" s="179">
        <f t="shared" si="1"/>
        <v>0</v>
      </c>
    </row>
    <row r="20" spans="1:4" hidden="1">
      <c r="A20" s="128" t="s">
        <v>190</v>
      </c>
      <c r="B20" s="233">
        <v>0</v>
      </c>
      <c r="C20" s="179">
        <f t="shared" si="0"/>
        <v>0</v>
      </c>
      <c r="D20" s="179">
        <f t="shared" si="1"/>
        <v>0</v>
      </c>
    </row>
    <row r="21" spans="1:4" hidden="1">
      <c r="A21" s="128" t="s">
        <v>191</v>
      </c>
      <c r="B21" s="233">
        <v>0</v>
      </c>
      <c r="C21" s="179">
        <f t="shared" si="0"/>
        <v>0</v>
      </c>
      <c r="D21" s="179">
        <f t="shared" si="1"/>
        <v>0</v>
      </c>
    </row>
    <row r="22" spans="1:4" hidden="1">
      <c r="A22" s="128" t="s">
        <v>192</v>
      </c>
      <c r="B22" s="233">
        <v>0</v>
      </c>
      <c r="C22" s="179">
        <f t="shared" si="0"/>
        <v>0</v>
      </c>
      <c r="D22" s="179">
        <f t="shared" si="1"/>
        <v>0</v>
      </c>
    </row>
    <row r="23" spans="1:4" hidden="1">
      <c r="A23" s="128" t="s">
        <v>193</v>
      </c>
      <c r="B23" s="233">
        <v>0</v>
      </c>
      <c r="C23" s="179">
        <f t="shared" si="0"/>
        <v>0</v>
      </c>
      <c r="D23" s="179">
        <f t="shared" si="1"/>
        <v>0</v>
      </c>
    </row>
    <row r="24" spans="1:4" hidden="1">
      <c r="A24" s="128" t="s">
        <v>194</v>
      </c>
      <c r="B24" s="233">
        <v>0</v>
      </c>
      <c r="C24" s="179">
        <f t="shared" si="0"/>
        <v>0</v>
      </c>
      <c r="D24" s="179">
        <f t="shared" si="1"/>
        <v>0</v>
      </c>
    </row>
    <row r="25" spans="1:4" hidden="1">
      <c r="A25" s="128" t="s">
        <v>195</v>
      </c>
      <c r="B25" s="233">
        <v>0</v>
      </c>
      <c r="C25" s="179">
        <f t="shared" si="0"/>
        <v>0</v>
      </c>
      <c r="D25" s="179">
        <f t="shared" si="1"/>
        <v>0</v>
      </c>
    </row>
    <row r="26" spans="1:4" hidden="1">
      <c r="A26" s="128" t="s">
        <v>196</v>
      </c>
      <c r="B26" s="233">
        <v>0</v>
      </c>
      <c r="C26" s="179">
        <f t="shared" si="0"/>
        <v>0</v>
      </c>
      <c r="D26" s="179">
        <f t="shared" si="1"/>
        <v>0</v>
      </c>
    </row>
    <row r="27" spans="1:4" hidden="1">
      <c r="A27" s="128" t="s">
        <v>197</v>
      </c>
      <c r="B27" s="233">
        <v>0</v>
      </c>
      <c r="C27" s="179">
        <f t="shared" si="0"/>
        <v>0</v>
      </c>
      <c r="D27" s="179">
        <f t="shared" si="1"/>
        <v>0</v>
      </c>
    </row>
    <row r="28" spans="1:4" hidden="1">
      <c r="A28" s="128" t="s">
        <v>198</v>
      </c>
      <c r="B28" s="233">
        <v>0</v>
      </c>
      <c r="C28" s="179">
        <f t="shared" si="0"/>
        <v>0</v>
      </c>
      <c r="D28" s="179">
        <f t="shared" si="1"/>
        <v>0</v>
      </c>
    </row>
    <row r="29" spans="1:4" hidden="1">
      <c r="A29" s="128" t="s">
        <v>242</v>
      </c>
      <c r="B29" s="233">
        <v>0</v>
      </c>
      <c r="C29" s="179">
        <f t="shared" si="0"/>
        <v>0</v>
      </c>
      <c r="D29" s="179">
        <f t="shared" si="1"/>
        <v>0</v>
      </c>
    </row>
    <row r="30" spans="1:4">
      <c r="A30" s="128" t="s">
        <v>200</v>
      </c>
      <c r="B30" s="233">
        <v>16.3</v>
      </c>
      <c r="C30" s="179">
        <f t="shared" si="0"/>
        <v>12.5</v>
      </c>
      <c r="D30" s="179">
        <f t="shared" si="1"/>
        <v>3.8</v>
      </c>
    </row>
    <row r="31" spans="1:4" hidden="1">
      <c r="A31" s="128" t="s">
        <v>323</v>
      </c>
      <c r="B31" s="233">
        <v>0</v>
      </c>
      <c r="C31" s="179">
        <f t="shared" si="0"/>
        <v>0</v>
      </c>
      <c r="D31" s="179">
        <f t="shared" si="1"/>
        <v>0</v>
      </c>
    </row>
    <row r="32" spans="1:4" hidden="1">
      <c r="A32" s="128" t="s">
        <v>202</v>
      </c>
      <c r="B32" s="233">
        <v>0</v>
      </c>
      <c r="C32" s="179">
        <f t="shared" si="0"/>
        <v>0</v>
      </c>
      <c r="D32" s="179">
        <f t="shared" si="1"/>
        <v>0</v>
      </c>
    </row>
    <row r="33" spans="1:4" hidden="1">
      <c r="A33" s="128" t="s">
        <v>203</v>
      </c>
      <c r="B33" s="233">
        <v>0</v>
      </c>
      <c r="C33" s="179">
        <f t="shared" si="0"/>
        <v>0</v>
      </c>
      <c r="D33" s="179">
        <f t="shared" si="1"/>
        <v>0</v>
      </c>
    </row>
    <row r="34" spans="1:4" hidden="1">
      <c r="A34" s="128"/>
      <c r="B34" s="233"/>
      <c r="C34" s="179"/>
      <c r="D34" s="179"/>
    </row>
    <row r="35" spans="1:4">
      <c r="A35" s="120" t="s">
        <v>33</v>
      </c>
      <c r="B35" s="178">
        <f t="shared" ref="B35:D35" si="2">SUM(B4:B34)</f>
        <v>73.8</v>
      </c>
      <c r="C35" s="178">
        <f t="shared" si="2"/>
        <v>56.7</v>
      </c>
      <c r="D35" s="178">
        <f t="shared" si="2"/>
        <v>17.100000000000001</v>
      </c>
    </row>
  </sheetData>
  <mergeCells count="1">
    <mergeCell ref="A2:D2"/>
  </mergeCells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dimension ref="A2:J37"/>
  <sheetViews>
    <sheetView view="pageBreakPreview" zoomScale="60" workbookViewId="0">
      <selection activeCell="E28" sqref="E28"/>
    </sheetView>
  </sheetViews>
  <sheetFormatPr defaultRowHeight="15.75"/>
  <cols>
    <col min="1" max="1" width="27.85546875" style="234" customWidth="1"/>
    <col min="2" max="2" width="13.85546875" style="234" customWidth="1"/>
    <col min="3" max="3" width="12.85546875" style="234" customWidth="1"/>
    <col min="4" max="4" width="12.7109375" style="234" customWidth="1"/>
    <col min="5" max="5" width="13.85546875" style="234" customWidth="1"/>
    <col min="6" max="6" width="12.85546875" style="234" customWidth="1"/>
    <col min="7" max="7" width="12.7109375" style="234" customWidth="1"/>
    <col min="8" max="8" width="13.85546875" style="234" customWidth="1"/>
    <col min="9" max="9" width="12.85546875" style="234" customWidth="1"/>
    <col min="10" max="10" width="12.7109375" style="234" customWidth="1"/>
    <col min="11" max="16384" width="9.140625" style="1"/>
  </cols>
  <sheetData>
    <row r="2" spans="1:10" ht="33.75" customHeight="1">
      <c r="A2" s="378" t="s">
        <v>389</v>
      </c>
      <c r="B2" s="378"/>
      <c r="C2" s="378"/>
      <c r="D2" s="378"/>
    </row>
    <row r="3" spans="1:10">
      <c r="B3" s="379" t="s">
        <v>341</v>
      </c>
      <c r="C3" s="379"/>
      <c r="D3" s="379"/>
      <c r="E3" s="379" t="s">
        <v>342</v>
      </c>
      <c r="F3" s="379"/>
      <c r="G3" s="379"/>
      <c r="H3" s="379" t="s">
        <v>343</v>
      </c>
      <c r="I3" s="379"/>
      <c r="J3" s="379"/>
    </row>
    <row r="4" spans="1:10" ht="66.75" customHeight="1">
      <c r="A4" s="235" t="s">
        <v>390</v>
      </c>
      <c r="B4" s="236" t="s">
        <v>391</v>
      </c>
      <c r="C4" s="236" t="s">
        <v>392</v>
      </c>
      <c r="D4" s="236" t="s">
        <v>393</v>
      </c>
      <c r="E4" s="236" t="s">
        <v>394</v>
      </c>
      <c r="F4" s="236" t="s">
        <v>392</v>
      </c>
      <c r="G4" s="236" t="s">
        <v>393</v>
      </c>
      <c r="H4" s="236" t="s">
        <v>395</v>
      </c>
      <c r="I4" s="236" t="s">
        <v>392</v>
      </c>
      <c r="J4" s="236" t="s">
        <v>393</v>
      </c>
    </row>
    <row r="5" spans="1:10">
      <c r="A5" s="237" t="s">
        <v>396</v>
      </c>
      <c r="B5" s="238">
        <f>B6+B27</f>
        <v>55308.5</v>
      </c>
      <c r="C5" s="238">
        <f t="shared" ref="C5:D5" si="0">C6+C27</f>
        <v>42479.8</v>
      </c>
      <c r="D5" s="238">
        <f t="shared" si="0"/>
        <v>12828.7</v>
      </c>
      <c r="E5" s="238">
        <f>E6+E27</f>
        <v>56997.3</v>
      </c>
      <c r="F5" s="238">
        <f t="shared" ref="F5:G5" si="1">F6+F27</f>
        <v>43777</v>
      </c>
      <c r="G5" s="238">
        <f t="shared" si="1"/>
        <v>13220.3</v>
      </c>
      <c r="H5" s="238">
        <f>H6+H27</f>
        <v>72149.7</v>
      </c>
      <c r="I5" s="238">
        <f t="shared" ref="I5:J5" si="2">I6+I27</f>
        <v>55414.6</v>
      </c>
      <c r="J5" s="238">
        <f t="shared" si="2"/>
        <v>16735.099999999999</v>
      </c>
    </row>
    <row r="6" spans="1:10" ht="68.25" customHeight="1">
      <c r="A6" s="239" t="s">
        <v>397</v>
      </c>
      <c r="B6" s="238">
        <f>SUM(B7:B26)</f>
        <v>36393</v>
      </c>
      <c r="C6" s="238">
        <f t="shared" ref="C6:D6" si="3">SUM(C7:C26)</f>
        <v>27951.7</v>
      </c>
      <c r="D6" s="238">
        <f t="shared" si="3"/>
        <v>8441.2999999999993</v>
      </c>
      <c r="E6" s="238">
        <f>SUM(E7:E26)</f>
        <v>37504.199999999997</v>
      </c>
      <c r="F6" s="238">
        <f t="shared" ref="F6:G6" si="4">SUM(F7:F26)</f>
        <v>28805.200000000001</v>
      </c>
      <c r="G6" s="238">
        <f t="shared" si="4"/>
        <v>8699</v>
      </c>
      <c r="H6" s="238">
        <f>SUM(H7:H26)</f>
        <v>47474.5</v>
      </c>
      <c r="I6" s="238">
        <f t="shared" ref="I6:J6" si="5">SUM(I7:I26)</f>
        <v>36462.800000000003</v>
      </c>
      <c r="J6" s="238">
        <f t="shared" si="5"/>
        <v>11011.7</v>
      </c>
    </row>
    <row r="7" spans="1:10" ht="15" customHeight="1">
      <c r="A7" s="240" t="s">
        <v>398</v>
      </c>
      <c r="B7" s="241">
        <v>2300.9</v>
      </c>
      <c r="C7" s="241">
        <f>B7/1.302</f>
        <v>1767.2</v>
      </c>
      <c r="D7" s="241">
        <f>B7-C7</f>
        <v>533.70000000000005</v>
      </c>
      <c r="E7" s="241">
        <f>56997.3/55308.5*B7</f>
        <v>2371.1999999999998</v>
      </c>
      <c r="F7" s="241">
        <f>E7/1.302</f>
        <v>1821.2</v>
      </c>
      <c r="G7" s="241">
        <f>E7-F7</f>
        <v>550</v>
      </c>
      <c r="H7" s="241">
        <f>72149.7/55308.5*B7</f>
        <v>3001.5</v>
      </c>
      <c r="I7" s="241">
        <f>H7/1.302</f>
        <v>2305.3000000000002</v>
      </c>
      <c r="J7" s="241">
        <f>H7-I7</f>
        <v>696.2</v>
      </c>
    </row>
    <row r="8" spans="1:10" ht="15" customHeight="1">
      <c r="A8" s="240" t="s">
        <v>399</v>
      </c>
      <c r="B8" s="241">
        <v>1330.1</v>
      </c>
      <c r="C8" s="241">
        <f t="shared" ref="C8:C26" si="6">B8/1.302</f>
        <v>1021.6</v>
      </c>
      <c r="D8" s="241">
        <f t="shared" ref="D8:D26" si="7">B8-C8</f>
        <v>308.5</v>
      </c>
      <c r="E8" s="241">
        <f t="shared" ref="E8:E26" si="8">56997.3/55308.5*B8</f>
        <v>1370.7</v>
      </c>
      <c r="F8" s="241">
        <f t="shared" ref="F8:F26" si="9">E8/1.302</f>
        <v>1052.8</v>
      </c>
      <c r="G8" s="241">
        <f t="shared" ref="G8:G26" si="10">E8-F8</f>
        <v>317.89999999999998</v>
      </c>
      <c r="H8" s="241">
        <f t="shared" ref="H8:H26" si="11">72149.7/55308.5*B8</f>
        <v>1735.1</v>
      </c>
      <c r="I8" s="241">
        <f t="shared" ref="I8:I26" si="12">H8/1.302</f>
        <v>1332.6</v>
      </c>
      <c r="J8" s="241">
        <f t="shared" ref="J8:J26" si="13">H8-I8</f>
        <v>402.5</v>
      </c>
    </row>
    <row r="9" spans="1:10" ht="15" customHeight="1">
      <c r="A9" s="240" t="s">
        <v>400</v>
      </c>
      <c r="B9" s="241">
        <v>1922.2</v>
      </c>
      <c r="C9" s="241">
        <f t="shared" si="6"/>
        <v>1476.3</v>
      </c>
      <c r="D9" s="241">
        <f t="shared" si="7"/>
        <v>445.9</v>
      </c>
      <c r="E9" s="241">
        <f t="shared" si="8"/>
        <v>1980.9</v>
      </c>
      <c r="F9" s="241">
        <f t="shared" si="9"/>
        <v>1521.4</v>
      </c>
      <c r="G9" s="241">
        <f t="shared" si="10"/>
        <v>459.5</v>
      </c>
      <c r="H9" s="241">
        <f t="shared" si="11"/>
        <v>2507.5</v>
      </c>
      <c r="I9" s="241">
        <f t="shared" si="12"/>
        <v>1925.9</v>
      </c>
      <c r="J9" s="241">
        <f t="shared" si="13"/>
        <v>581.6</v>
      </c>
    </row>
    <row r="10" spans="1:10" ht="15" customHeight="1">
      <c r="A10" s="240" t="s">
        <v>401</v>
      </c>
      <c r="B10" s="241">
        <v>1464.2</v>
      </c>
      <c r="C10" s="241">
        <f t="shared" si="6"/>
        <v>1124.5999999999999</v>
      </c>
      <c r="D10" s="241">
        <f t="shared" si="7"/>
        <v>339.6</v>
      </c>
      <c r="E10" s="241">
        <f t="shared" si="8"/>
        <v>1508.9</v>
      </c>
      <c r="F10" s="241">
        <f t="shared" si="9"/>
        <v>1158.9000000000001</v>
      </c>
      <c r="G10" s="241">
        <f t="shared" si="10"/>
        <v>350</v>
      </c>
      <c r="H10" s="241">
        <f t="shared" si="11"/>
        <v>1910</v>
      </c>
      <c r="I10" s="241">
        <f t="shared" si="12"/>
        <v>1467</v>
      </c>
      <c r="J10" s="241">
        <f t="shared" si="13"/>
        <v>443</v>
      </c>
    </row>
    <row r="11" spans="1:10" ht="15" customHeight="1">
      <c r="A11" s="240" t="s">
        <v>402</v>
      </c>
      <c r="B11" s="241">
        <v>1542.1</v>
      </c>
      <c r="C11" s="241">
        <f t="shared" si="6"/>
        <v>1184.4000000000001</v>
      </c>
      <c r="D11" s="241">
        <f t="shared" si="7"/>
        <v>357.7</v>
      </c>
      <c r="E11" s="241">
        <f t="shared" si="8"/>
        <v>1589.2</v>
      </c>
      <c r="F11" s="241">
        <f t="shared" si="9"/>
        <v>1220.5999999999999</v>
      </c>
      <c r="G11" s="241">
        <f t="shared" si="10"/>
        <v>368.6</v>
      </c>
      <c r="H11" s="241">
        <f t="shared" si="11"/>
        <v>2011.7</v>
      </c>
      <c r="I11" s="241">
        <f t="shared" si="12"/>
        <v>1545.1</v>
      </c>
      <c r="J11" s="241">
        <f t="shared" si="13"/>
        <v>466.6</v>
      </c>
    </row>
    <row r="12" spans="1:10" ht="15" customHeight="1">
      <c r="A12" s="240" t="s">
        <v>403</v>
      </c>
      <c r="B12" s="241">
        <v>1611.6</v>
      </c>
      <c r="C12" s="241">
        <f t="shared" si="6"/>
        <v>1237.8</v>
      </c>
      <c r="D12" s="241">
        <f t="shared" si="7"/>
        <v>373.8</v>
      </c>
      <c r="E12" s="241">
        <f t="shared" si="8"/>
        <v>1660.8</v>
      </c>
      <c r="F12" s="241">
        <f t="shared" si="9"/>
        <v>1275.5999999999999</v>
      </c>
      <c r="G12" s="241">
        <f t="shared" si="10"/>
        <v>385.2</v>
      </c>
      <c r="H12" s="241">
        <f t="shared" si="11"/>
        <v>2102.3000000000002</v>
      </c>
      <c r="I12" s="241">
        <f t="shared" si="12"/>
        <v>1614.7</v>
      </c>
      <c r="J12" s="241">
        <f t="shared" si="13"/>
        <v>487.6</v>
      </c>
    </row>
    <row r="13" spans="1:10" ht="15" customHeight="1">
      <c r="A13" s="240" t="s">
        <v>404</v>
      </c>
      <c r="B13" s="241">
        <v>1042.3</v>
      </c>
      <c r="C13" s="241">
        <f t="shared" si="6"/>
        <v>800.5</v>
      </c>
      <c r="D13" s="241">
        <f t="shared" si="7"/>
        <v>241.8</v>
      </c>
      <c r="E13" s="241">
        <f t="shared" si="8"/>
        <v>1074.0999999999999</v>
      </c>
      <c r="F13" s="241">
        <f t="shared" si="9"/>
        <v>825</v>
      </c>
      <c r="G13" s="241">
        <f t="shared" si="10"/>
        <v>249.1</v>
      </c>
      <c r="H13" s="241">
        <f t="shared" si="11"/>
        <v>1359.7</v>
      </c>
      <c r="I13" s="241">
        <f t="shared" si="12"/>
        <v>1044.3</v>
      </c>
      <c r="J13" s="241">
        <f t="shared" si="13"/>
        <v>315.39999999999998</v>
      </c>
    </row>
    <row r="14" spans="1:10" ht="15" customHeight="1">
      <c r="A14" s="240" t="s">
        <v>405</v>
      </c>
      <c r="B14" s="241">
        <v>1735</v>
      </c>
      <c r="C14" s="241">
        <f t="shared" si="6"/>
        <v>1332.6</v>
      </c>
      <c r="D14" s="241">
        <f t="shared" si="7"/>
        <v>402.4</v>
      </c>
      <c r="E14" s="241">
        <f t="shared" si="8"/>
        <v>1788</v>
      </c>
      <c r="F14" s="241">
        <f t="shared" si="9"/>
        <v>1373.3</v>
      </c>
      <c r="G14" s="241">
        <f t="shared" si="10"/>
        <v>414.7</v>
      </c>
      <c r="H14" s="241">
        <f t="shared" si="11"/>
        <v>2263.3000000000002</v>
      </c>
      <c r="I14" s="241">
        <f t="shared" si="12"/>
        <v>1738.3</v>
      </c>
      <c r="J14" s="241">
        <f t="shared" si="13"/>
        <v>525</v>
      </c>
    </row>
    <row r="15" spans="1:10" ht="15" customHeight="1">
      <c r="A15" s="240" t="s">
        <v>406</v>
      </c>
      <c r="B15" s="241">
        <v>1974</v>
      </c>
      <c r="C15" s="241">
        <f t="shared" si="6"/>
        <v>1516.1</v>
      </c>
      <c r="D15" s="241">
        <f t="shared" si="7"/>
        <v>457.9</v>
      </c>
      <c r="E15" s="241">
        <f t="shared" si="8"/>
        <v>2034.3</v>
      </c>
      <c r="F15" s="241">
        <f t="shared" si="9"/>
        <v>1562.4</v>
      </c>
      <c r="G15" s="241">
        <f t="shared" si="10"/>
        <v>471.9</v>
      </c>
      <c r="H15" s="241">
        <f t="shared" si="11"/>
        <v>2575.1</v>
      </c>
      <c r="I15" s="241">
        <f t="shared" si="12"/>
        <v>1977.8</v>
      </c>
      <c r="J15" s="241">
        <f t="shared" si="13"/>
        <v>597.29999999999995</v>
      </c>
    </row>
    <row r="16" spans="1:10" ht="15" customHeight="1">
      <c r="A16" s="240" t="s">
        <v>407</v>
      </c>
      <c r="B16" s="241">
        <v>1720.2</v>
      </c>
      <c r="C16" s="241">
        <f t="shared" si="6"/>
        <v>1321.2</v>
      </c>
      <c r="D16" s="241">
        <f t="shared" si="7"/>
        <v>399</v>
      </c>
      <c r="E16" s="241">
        <f t="shared" si="8"/>
        <v>1772.7</v>
      </c>
      <c r="F16" s="241">
        <f t="shared" si="9"/>
        <v>1361.5</v>
      </c>
      <c r="G16" s="241">
        <f t="shared" si="10"/>
        <v>411.2</v>
      </c>
      <c r="H16" s="241">
        <f t="shared" si="11"/>
        <v>2244</v>
      </c>
      <c r="I16" s="241">
        <f t="shared" si="12"/>
        <v>1723.5</v>
      </c>
      <c r="J16" s="241">
        <f t="shared" si="13"/>
        <v>520.5</v>
      </c>
    </row>
    <row r="17" spans="1:10" ht="15" customHeight="1">
      <c r="A17" s="240" t="s">
        <v>408</v>
      </c>
      <c r="B17" s="241">
        <v>2040.1</v>
      </c>
      <c r="C17" s="241">
        <f t="shared" si="6"/>
        <v>1566.9</v>
      </c>
      <c r="D17" s="241">
        <f t="shared" si="7"/>
        <v>473.2</v>
      </c>
      <c r="E17" s="241">
        <f t="shared" si="8"/>
        <v>2102.4</v>
      </c>
      <c r="F17" s="241">
        <f t="shared" si="9"/>
        <v>1614.7</v>
      </c>
      <c r="G17" s="241">
        <f t="shared" si="10"/>
        <v>487.7</v>
      </c>
      <c r="H17" s="241">
        <f t="shared" si="11"/>
        <v>2661.3</v>
      </c>
      <c r="I17" s="241">
        <f t="shared" si="12"/>
        <v>2044</v>
      </c>
      <c r="J17" s="241">
        <f t="shared" si="13"/>
        <v>617.29999999999995</v>
      </c>
    </row>
    <row r="18" spans="1:10" ht="15" customHeight="1">
      <c r="A18" s="240" t="s">
        <v>409</v>
      </c>
      <c r="B18" s="241">
        <v>1371.7</v>
      </c>
      <c r="C18" s="241">
        <f t="shared" si="6"/>
        <v>1053.5</v>
      </c>
      <c r="D18" s="241">
        <f t="shared" si="7"/>
        <v>318.2</v>
      </c>
      <c r="E18" s="241">
        <f t="shared" si="8"/>
        <v>1413.6</v>
      </c>
      <c r="F18" s="241">
        <f t="shared" si="9"/>
        <v>1085.7</v>
      </c>
      <c r="G18" s="241">
        <f t="shared" si="10"/>
        <v>327.9</v>
      </c>
      <c r="H18" s="241">
        <f t="shared" si="11"/>
        <v>1789.4</v>
      </c>
      <c r="I18" s="241">
        <f t="shared" si="12"/>
        <v>1374.3</v>
      </c>
      <c r="J18" s="241">
        <f t="shared" si="13"/>
        <v>415.1</v>
      </c>
    </row>
    <row r="19" spans="1:10" ht="15" customHeight="1">
      <c r="A19" s="240" t="s">
        <v>410</v>
      </c>
      <c r="B19" s="241">
        <v>2319.8000000000002</v>
      </c>
      <c r="C19" s="241">
        <f t="shared" si="6"/>
        <v>1781.7</v>
      </c>
      <c r="D19" s="241">
        <f t="shared" si="7"/>
        <v>538.1</v>
      </c>
      <c r="E19" s="241">
        <f t="shared" si="8"/>
        <v>2390.6</v>
      </c>
      <c r="F19" s="241">
        <f t="shared" si="9"/>
        <v>1836.1</v>
      </c>
      <c r="G19" s="241">
        <f t="shared" si="10"/>
        <v>554.5</v>
      </c>
      <c r="H19" s="241">
        <f t="shared" si="11"/>
        <v>3026.2</v>
      </c>
      <c r="I19" s="241">
        <f t="shared" si="12"/>
        <v>2324.3000000000002</v>
      </c>
      <c r="J19" s="241">
        <f t="shared" si="13"/>
        <v>701.9</v>
      </c>
    </row>
    <row r="20" spans="1:10" ht="15" customHeight="1">
      <c r="A20" s="240" t="s">
        <v>411</v>
      </c>
      <c r="B20" s="241">
        <v>1421.2</v>
      </c>
      <c r="C20" s="241">
        <f t="shared" si="6"/>
        <v>1091.5999999999999</v>
      </c>
      <c r="D20" s="241">
        <f t="shared" si="7"/>
        <v>329.6</v>
      </c>
      <c r="E20" s="241">
        <f t="shared" si="8"/>
        <v>1464.6</v>
      </c>
      <c r="F20" s="241">
        <f t="shared" si="9"/>
        <v>1124.9000000000001</v>
      </c>
      <c r="G20" s="241">
        <f t="shared" si="10"/>
        <v>339.7</v>
      </c>
      <c r="H20" s="241">
        <f t="shared" si="11"/>
        <v>1853.9</v>
      </c>
      <c r="I20" s="241">
        <f t="shared" si="12"/>
        <v>1423.9</v>
      </c>
      <c r="J20" s="241">
        <f t="shared" si="13"/>
        <v>430</v>
      </c>
    </row>
    <row r="21" spans="1:10" ht="15" customHeight="1">
      <c r="A21" s="240" t="s">
        <v>412</v>
      </c>
      <c r="B21" s="241">
        <v>1167.7</v>
      </c>
      <c r="C21" s="241">
        <f t="shared" si="6"/>
        <v>896.9</v>
      </c>
      <c r="D21" s="241">
        <f t="shared" si="7"/>
        <v>270.8</v>
      </c>
      <c r="E21" s="241">
        <f t="shared" si="8"/>
        <v>1203.4000000000001</v>
      </c>
      <c r="F21" s="241">
        <f t="shared" si="9"/>
        <v>924.3</v>
      </c>
      <c r="G21" s="241">
        <f t="shared" si="10"/>
        <v>279.10000000000002</v>
      </c>
      <c r="H21" s="241">
        <f t="shared" si="11"/>
        <v>1523.3</v>
      </c>
      <c r="I21" s="241">
        <f t="shared" si="12"/>
        <v>1170</v>
      </c>
      <c r="J21" s="241">
        <f t="shared" si="13"/>
        <v>353.3</v>
      </c>
    </row>
    <row r="22" spans="1:10" ht="15" customHeight="1">
      <c r="A22" s="240" t="s">
        <v>413</v>
      </c>
      <c r="B22" s="241">
        <v>2300.9</v>
      </c>
      <c r="C22" s="241">
        <f t="shared" si="6"/>
        <v>1767.2</v>
      </c>
      <c r="D22" s="241">
        <f t="shared" si="7"/>
        <v>533.70000000000005</v>
      </c>
      <c r="E22" s="241">
        <f t="shared" si="8"/>
        <v>2371.1999999999998</v>
      </c>
      <c r="F22" s="241">
        <f t="shared" si="9"/>
        <v>1821.2</v>
      </c>
      <c r="G22" s="241">
        <f t="shared" si="10"/>
        <v>550</v>
      </c>
      <c r="H22" s="241">
        <f t="shared" si="11"/>
        <v>3001.5</v>
      </c>
      <c r="I22" s="241">
        <f t="shared" si="12"/>
        <v>2305.3000000000002</v>
      </c>
      <c r="J22" s="241">
        <f t="shared" si="13"/>
        <v>696.2</v>
      </c>
    </row>
    <row r="23" spans="1:10" ht="15" customHeight="1">
      <c r="A23" s="240" t="s">
        <v>414</v>
      </c>
      <c r="B23" s="241">
        <v>1360.6</v>
      </c>
      <c r="C23" s="241">
        <f t="shared" si="6"/>
        <v>1045</v>
      </c>
      <c r="D23" s="241">
        <f t="shared" si="7"/>
        <v>315.60000000000002</v>
      </c>
      <c r="E23" s="241">
        <f t="shared" si="8"/>
        <v>1402.1</v>
      </c>
      <c r="F23" s="241">
        <f t="shared" si="9"/>
        <v>1076.9000000000001</v>
      </c>
      <c r="G23" s="241">
        <f t="shared" si="10"/>
        <v>325.2</v>
      </c>
      <c r="H23" s="241">
        <f t="shared" si="11"/>
        <v>1774.9</v>
      </c>
      <c r="I23" s="241">
        <f t="shared" si="12"/>
        <v>1363.2</v>
      </c>
      <c r="J23" s="241">
        <f t="shared" si="13"/>
        <v>411.7</v>
      </c>
    </row>
    <row r="24" spans="1:10" ht="15" customHeight="1">
      <c r="A24" s="240" t="s">
        <v>415</v>
      </c>
      <c r="B24" s="241">
        <v>2827</v>
      </c>
      <c r="C24" s="241">
        <f t="shared" si="6"/>
        <v>2171.3000000000002</v>
      </c>
      <c r="D24" s="241">
        <f t="shared" si="7"/>
        <v>655.7</v>
      </c>
      <c r="E24" s="241">
        <f t="shared" si="8"/>
        <v>2913.3</v>
      </c>
      <c r="F24" s="241">
        <f t="shared" si="9"/>
        <v>2237.6</v>
      </c>
      <c r="G24" s="241">
        <f t="shared" si="10"/>
        <v>675.7</v>
      </c>
      <c r="H24" s="241">
        <f t="shared" si="11"/>
        <v>3687.8</v>
      </c>
      <c r="I24" s="241">
        <f t="shared" si="12"/>
        <v>2832.4</v>
      </c>
      <c r="J24" s="241">
        <f t="shared" si="13"/>
        <v>855.4</v>
      </c>
    </row>
    <row r="25" spans="1:10" ht="15" customHeight="1">
      <c r="A25" s="242" t="s">
        <v>416</v>
      </c>
      <c r="B25" s="241">
        <v>2555.8000000000002</v>
      </c>
      <c r="C25" s="241">
        <f t="shared" si="6"/>
        <v>1963</v>
      </c>
      <c r="D25" s="241">
        <f t="shared" si="7"/>
        <v>592.79999999999995</v>
      </c>
      <c r="E25" s="241">
        <f t="shared" si="8"/>
        <v>2633.8</v>
      </c>
      <c r="F25" s="241">
        <f t="shared" si="9"/>
        <v>2022.9</v>
      </c>
      <c r="G25" s="241">
        <f t="shared" si="10"/>
        <v>610.9</v>
      </c>
      <c r="H25" s="241">
        <f t="shared" si="11"/>
        <v>3334</v>
      </c>
      <c r="I25" s="241">
        <f t="shared" si="12"/>
        <v>2560.6999999999998</v>
      </c>
      <c r="J25" s="241">
        <f t="shared" si="13"/>
        <v>773.3</v>
      </c>
    </row>
    <row r="26" spans="1:10" ht="15" customHeight="1">
      <c r="A26" s="242" t="s">
        <v>417</v>
      </c>
      <c r="B26" s="241">
        <v>2385.6</v>
      </c>
      <c r="C26" s="241">
        <f t="shared" si="6"/>
        <v>1832.3</v>
      </c>
      <c r="D26" s="241">
        <f t="shared" si="7"/>
        <v>553.29999999999995</v>
      </c>
      <c r="E26" s="241">
        <f t="shared" si="8"/>
        <v>2458.4</v>
      </c>
      <c r="F26" s="241">
        <f t="shared" si="9"/>
        <v>1888.2</v>
      </c>
      <c r="G26" s="241">
        <f t="shared" si="10"/>
        <v>570.20000000000005</v>
      </c>
      <c r="H26" s="241">
        <f t="shared" si="11"/>
        <v>3112</v>
      </c>
      <c r="I26" s="241">
        <f t="shared" si="12"/>
        <v>2390.1999999999998</v>
      </c>
      <c r="J26" s="241">
        <f t="shared" si="13"/>
        <v>721.8</v>
      </c>
    </row>
    <row r="27" spans="1:10" ht="64.5" customHeight="1">
      <c r="A27" s="239" t="s">
        <v>418</v>
      </c>
      <c r="B27" s="238">
        <f>SUM(B28:B37)</f>
        <v>18915.5</v>
      </c>
      <c r="C27" s="238">
        <f t="shared" ref="C27:D27" si="14">SUM(C28:C37)</f>
        <v>14528.1</v>
      </c>
      <c r="D27" s="238">
        <f t="shared" si="14"/>
        <v>4387.3999999999996</v>
      </c>
      <c r="E27" s="238">
        <f>SUM(E28:E37)</f>
        <v>19493.099999999999</v>
      </c>
      <c r="F27" s="238">
        <f t="shared" ref="F27:G27" si="15">SUM(F28:F37)</f>
        <v>14971.8</v>
      </c>
      <c r="G27" s="238">
        <f t="shared" si="15"/>
        <v>4521.3</v>
      </c>
      <c r="H27" s="238">
        <f>SUM(H28:H37)</f>
        <v>24675.200000000001</v>
      </c>
      <c r="I27" s="238">
        <f t="shared" ref="I27:J27" si="16">SUM(I28:I37)</f>
        <v>18951.8</v>
      </c>
      <c r="J27" s="238">
        <f t="shared" si="16"/>
        <v>5723.4</v>
      </c>
    </row>
    <row r="28" spans="1:10" ht="15" customHeight="1">
      <c r="A28" s="242" t="s">
        <v>419</v>
      </c>
      <c r="B28" s="241">
        <v>1411</v>
      </c>
      <c r="C28" s="241">
        <f t="shared" ref="C28:C37" si="17">B28/1.302</f>
        <v>1083.7</v>
      </c>
      <c r="D28" s="241">
        <f t="shared" ref="D28:D37" si="18">B28-C28</f>
        <v>327.3</v>
      </c>
      <c r="E28" s="241">
        <f t="shared" ref="E28:E37" si="19">56997.3/55308.5*B28</f>
        <v>1454.1</v>
      </c>
      <c r="F28" s="241">
        <f t="shared" ref="F28:F37" si="20">E28/1.302</f>
        <v>1116.8</v>
      </c>
      <c r="G28" s="241">
        <f t="shared" ref="G28:G37" si="21">E28-F28</f>
        <v>337.3</v>
      </c>
      <c r="H28" s="241">
        <f t="shared" ref="H28:H37" si="22">72149.7/55308.5*B28</f>
        <v>1840.6</v>
      </c>
      <c r="I28" s="241">
        <f t="shared" ref="I28:I37" si="23">H28/1.302</f>
        <v>1413.7</v>
      </c>
      <c r="J28" s="241">
        <f t="shared" ref="J28:J37" si="24">H28-I28</f>
        <v>426.9</v>
      </c>
    </row>
    <row r="29" spans="1:10" ht="15" customHeight="1">
      <c r="A29" s="242" t="s">
        <v>420</v>
      </c>
      <c r="B29" s="241">
        <v>1706.6</v>
      </c>
      <c r="C29" s="241">
        <f t="shared" si="17"/>
        <v>1310.8</v>
      </c>
      <c r="D29" s="241">
        <f t="shared" si="18"/>
        <v>395.8</v>
      </c>
      <c r="E29" s="241">
        <f t="shared" si="19"/>
        <v>1758.7</v>
      </c>
      <c r="F29" s="241">
        <f t="shared" si="20"/>
        <v>1350.8</v>
      </c>
      <c r="G29" s="241">
        <f t="shared" si="21"/>
        <v>407.9</v>
      </c>
      <c r="H29" s="241">
        <f t="shared" si="22"/>
        <v>2226.3000000000002</v>
      </c>
      <c r="I29" s="241">
        <f t="shared" si="23"/>
        <v>1709.9</v>
      </c>
      <c r="J29" s="241">
        <f t="shared" si="24"/>
        <v>516.4</v>
      </c>
    </row>
    <row r="30" spans="1:10" ht="15" customHeight="1">
      <c r="A30" s="242" t="s">
        <v>421</v>
      </c>
      <c r="B30" s="241">
        <v>1869.9</v>
      </c>
      <c r="C30" s="241">
        <f t="shared" si="17"/>
        <v>1436.2</v>
      </c>
      <c r="D30" s="241">
        <f t="shared" si="18"/>
        <v>433.7</v>
      </c>
      <c r="E30" s="241">
        <f t="shared" si="19"/>
        <v>1927</v>
      </c>
      <c r="F30" s="241">
        <f t="shared" si="20"/>
        <v>1480</v>
      </c>
      <c r="G30" s="241">
        <f t="shared" si="21"/>
        <v>447</v>
      </c>
      <c r="H30" s="241">
        <f t="shared" si="22"/>
        <v>2439.3000000000002</v>
      </c>
      <c r="I30" s="241">
        <f t="shared" si="23"/>
        <v>1873.5</v>
      </c>
      <c r="J30" s="241">
        <f t="shared" si="24"/>
        <v>565.79999999999995</v>
      </c>
    </row>
    <row r="31" spans="1:10" ht="15" customHeight="1">
      <c r="A31" s="242" t="s">
        <v>422</v>
      </c>
      <c r="B31" s="241">
        <v>1727.7</v>
      </c>
      <c r="C31" s="241">
        <f t="shared" si="17"/>
        <v>1327</v>
      </c>
      <c r="D31" s="241">
        <f t="shared" si="18"/>
        <v>400.7</v>
      </c>
      <c r="E31" s="241">
        <f t="shared" si="19"/>
        <v>1780.5</v>
      </c>
      <c r="F31" s="241">
        <f t="shared" si="20"/>
        <v>1367.5</v>
      </c>
      <c r="G31" s="241">
        <f t="shared" si="21"/>
        <v>413</v>
      </c>
      <c r="H31" s="241">
        <f t="shared" si="22"/>
        <v>2253.8000000000002</v>
      </c>
      <c r="I31" s="241">
        <f t="shared" si="23"/>
        <v>1731</v>
      </c>
      <c r="J31" s="241">
        <f t="shared" si="24"/>
        <v>522.79999999999995</v>
      </c>
    </row>
    <row r="32" spans="1:10" ht="15" customHeight="1">
      <c r="A32" s="242" t="s">
        <v>423</v>
      </c>
      <c r="B32" s="241">
        <v>1783.4</v>
      </c>
      <c r="C32" s="241">
        <f t="shared" si="17"/>
        <v>1369.7</v>
      </c>
      <c r="D32" s="241">
        <f t="shared" si="18"/>
        <v>413.7</v>
      </c>
      <c r="E32" s="241">
        <f t="shared" si="19"/>
        <v>1837.9</v>
      </c>
      <c r="F32" s="241">
        <f t="shared" si="20"/>
        <v>1411.6</v>
      </c>
      <c r="G32" s="241">
        <f t="shared" si="21"/>
        <v>426.3</v>
      </c>
      <c r="H32" s="241">
        <f t="shared" si="22"/>
        <v>2326.4</v>
      </c>
      <c r="I32" s="241">
        <f t="shared" si="23"/>
        <v>1786.8</v>
      </c>
      <c r="J32" s="241">
        <f t="shared" si="24"/>
        <v>539.6</v>
      </c>
    </row>
    <row r="33" spans="1:10" ht="15" customHeight="1">
      <c r="A33" s="242" t="s">
        <v>424</v>
      </c>
      <c r="B33" s="241">
        <v>1860.6</v>
      </c>
      <c r="C33" s="241">
        <f t="shared" si="17"/>
        <v>1429</v>
      </c>
      <c r="D33" s="241">
        <f t="shared" si="18"/>
        <v>431.6</v>
      </c>
      <c r="E33" s="241">
        <f t="shared" si="19"/>
        <v>1917.4</v>
      </c>
      <c r="F33" s="241">
        <f t="shared" si="20"/>
        <v>1472.7</v>
      </c>
      <c r="G33" s="241">
        <f t="shared" si="21"/>
        <v>444.7</v>
      </c>
      <c r="H33" s="241">
        <f t="shared" si="22"/>
        <v>2427.1</v>
      </c>
      <c r="I33" s="241">
        <f t="shared" si="23"/>
        <v>1864.1</v>
      </c>
      <c r="J33" s="241">
        <f t="shared" si="24"/>
        <v>563</v>
      </c>
    </row>
    <row r="34" spans="1:10" ht="15" customHeight="1">
      <c r="A34" s="242" t="s">
        <v>425</v>
      </c>
      <c r="B34" s="241">
        <v>1442.6</v>
      </c>
      <c r="C34" s="241">
        <f t="shared" si="17"/>
        <v>1108</v>
      </c>
      <c r="D34" s="241">
        <f t="shared" si="18"/>
        <v>334.6</v>
      </c>
      <c r="E34" s="241">
        <f t="shared" si="19"/>
        <v>1486.6</v>
      </c>
      <c r="F34" s="241">
        <f t="shared" si="20"/>
        <v>1141.8</v>
      </c>
      <c r="G34" s="241">
        <f t="shared" si="21"/>
        <v>344.8</v>
      </c>
      <c r="H34" s="241">
        <f t="shared" si="22"/>
        <v>1881.9</v>
      </c>
      <c r="I34" s="241">
        <f t="shared" si="23"/>
        <v>1445.4</v>
      </c>
      <c r="J34" s="241">
        <f t="shared" si="24"/>
        <v>436.5</v>
      </c>
    </row>
    <row r="35" spans="1:10" ht="15" customHeight="1">
      <c r="A35" s="242" t="s">
        <v>426</v>
      </c>
      <c r="B35" s="241">
        <v>1853.9</v>
      </c>
      <c r="C35" s="241">
        <f t="shared" si="17"/>
        <v>1423.9</v>
      </c>
      <c r="D35" s="241">
        <f t="shared" si="18"/>
        <v>430</v>
      </c>
      <c r="E35" s="241">
        <f t="shared" si="19"/>
        <v>1910.5</v>
      </c>
      <c r="F35" s="241">
        <f t="shared" si="20"/>
        <v>1467.4</v>
      </c>
      <c r="G35" s="241">
        <f t="shared" si="21"/>
        <v>443.1</v>
      </c>
      <c r="H35" s="241">
        <f t="shared" si="22"/>
        <v>2418.4</v>
      </c>
      <c r="I35" s="241">
        <f t="shared" si="23"/>
        <v>1857.5</v>
      </c>
      <c r="J35" s="241">
        <f t="shared" si="24"/>
        <v>560.9</v>
      </c>
    </row>
    <row r="36" spans="1:10" ht="15" customHeight="1">
      <c r="A36" s="242" t="s">
        <v>427</v>
      </c>
      <c r="B36" s="241">
        <v>3064.5</v>
      </c>
      <c r="C36" s="241">
        <f t="shared" si="17"/>
        <v>2353.6999999999998</v>
      </c>
      <c r="D36" s="241">
        <f t="shared" si="18"/>
        <v>710.8</v>
      </c>
      <c r="E36" s="241">
        <f t="shared" si="19"/>
        <v>3158.1</v>
      </c>
      <c r="F36" s="241">
        <f t="shared" si="20"/>
        <v>2425.6</v>
      </c>
      <c r="G36" s="241">
        <f t="shared" si="21"/>
        <v>732.5</v>
      </c>
      <c r="H36" s="241">
        <f t="shared" si="22"/>
        <v>3997.6</v>
      </c>
      <c r="I36" s="241">
        <f t="shared" si="23"/>
        <v>3070.4</v>
      </c>
      <c r="J36" s="241">
        <f t="shared" si="24"/>
        <v>927.2</v>
      </c>
    </row>
    <row r="37" spans="1:10" ht="15" customHeight="1">
      <c r="A37" s="240" t="s">
        <v>428</v>
      </c>
      <c r="B37" s="241">
        <v>2195.3000000000002</v>
      </c>
      <c r="C37" s="241">
        <f t="shared" si="17"/>
        <v>1686.1</v>
      </c>
      <c r="D37" s="241">
        <f t="shared" si="18"/>
        <v>509.2</v>
      </c>
      <c r="E37" s="241">
        <f t="shared" si="19"/>
        <v>2262.3000000000002</v>
      </c>
      <c r="F37" s="241">
        <f t="shared" si="20"/>
        <v>1737.6</v>
      </c>
      <c r="G37" s="241">
        <f t="shared" si="21"/>
        <v>524.70000000000005</v>
      </c>
      <c r="H37" s="241">
        <f t="shared" si="22"/>
        <v>2863.8</v>
      </c>
      <c r="I37" s="241">
        <f t="shared" si="23"/>
        <v>2199.5</v>
      </c>
      <c r="J37" s="241">
        <f t="shared" si="24"/>
        <v>664.3</v>
      </c>
    </row>
  </sheetData>
  <mergeCells count="4">
    <mergeCell ref="A2:D2"/>
    <mergeCell ref="B3:D3"/>
    <mergeCell ref="E3:G3"/>
    <mergeCell ref="H3:J3"/>
  </mergeCells>
  <pageMargins left="0.7" right="0.7" top="0.75" bottom="0.75" header="0.3" footer="0.3"/>
  <pageSetup paperSize="9" scale="68" orientation="landscape" horizontalDpi="180" verticalDpi="180" r:id="rId1"/>
</worksheet>
</file>

<file path=xl/worksheets/sheet6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K51"/>
  <sheetViews>
    <sheetView view="pageBreakPreview" zoomScale="90" zoomScaleSheetLayoutView="90" workbookViewId="0">
      <pane xSplit="1" ySplit="9" topLeftCell="LW22" activePane="bottomRight" state="frozen"/>
      <selection activeCell="N42" sqref="N42:N43"/>
      <selection pane="topRight" activeCell="N42" sqref="N42:N43"/>
      <selection pane="bottomLeft" activeCell="N42" sqref="N42:N43"/>
      <selection pane="bottomRight" activeCell="MH38" sqref="MH38"/>
    </sheetView>
  </sheetViews>
  <sheetFormatPr defaultRowHeight="15"/>
  <cols>
    <col min="1" max="1" width="27.5703125" style="107" customWidth="1"/>
    <col min="2" max="6" width="5.7109375" style="107" customWidth="1"/>
    <col min="7" max="7" width="11.5703125" style="107" customWidth="1"/>
    <col min="8" max="10" width="10.42578125" style="107" customWidth="1"/>
    <col min="11" max="11" width="10.28515625" style="107" customWidth="1"/>
    <col min="12" max="15" width="9" style="107" customWidth="1"/>
    <col min="16" max="16" width="10.140625" style="107" customWidth="1"/>
    <col min="17" max="18" width="9" style="107" customWidth="1"/>
    <col min="19" max="19" width="7.28515625" style="107" customWidth="1"/>
    <col min="20" max="21" width="5.7109375" style="107" customWidth="1"/>
    <col min="22" max="22" width="6.42578125" style="107" customWidth="1"/>
    <col min="23" max="23" width="5.7109375" style="107" customWidth="1"/>
    <col min="24" max="24" width="6.85546875" style="107" customWidth="1"/>
    <col min="25" max="25" width="7.5703125" style="107" customWidth="1"/>
    <col min="26" max="29" width="5.7109375" style="107" customWidth="1"/>
    <col min="30" max="30" width="7.140625" style="107" customWidth="1"/>
    <col min="31" max="31" width="7.7109375" style="107" customWidth="1"/>
    <col min="32" max="32" width="5.7109375" style="107" customWidth="1"/>
    <col min="33" max="33" width="7.5703125" style="107" customWidth="1"/>
    <col min="34" max="35" width="5.7109375" style="107" customWidth="1"/>
    <col min="36" max="36" width="6.7109375" style="107" customWidth="1"/>
    <col min="37" max="37" width="8.5703125" style="107" customWidth="1"/>
    <col min="38" max="38" width="7.28515625" style="107" customWidth="1"/>
    <col min="39" max="39" width="6.85546875" style="107" customWidth="1"/>
    <col min="40" max="40" width="8.140625" style="107" customWidth="1"/>
    <col min="41" max="41" width="8.28515625" style="107" customWidth="1"/>
    <col min="42" max="43" width="5.7109375" style="107" customWidth="1"/>
    <col min="44" max="44" width="7.42578125" style="107" customWidth="1"/>
    <col min="45" max="46" width="7.7109375" style="107" customWidth="1"/>
    <col min="47" max="55" width="5.7109375" style="107" customWidth="1"/>
    <col min="56" max="56" width="7.85546875" style="107" customWidth="1"/>
    <col min="57" max="67" width="5.7109375" style="107" customWidth="1"/>
    <col min="68" max="68" width="7" style="107" customWidth="1"/>
    <col min="69" max="70" width="5.7109375" style="107" customWidth="1"/>
    <col min="71" max="71" width="3.28515625" style="107" customWidth="1"/>
    <col min="72" max="72" width="7" style="107" customWidth="1"/>
    <col min="73" max="74" width="5.7109375" style="107" customWidth="1"/>
    <col min="75" max="75" width="13" style="107" customWidth="1"/>
    <col min="76" max="79" width="10.85546875" style="107" customWidth="1"/>
    <col min="80" max="89" width="9.85546875" style="107" customWidth="1"/>
    <col min="90" max="94" width="3.140625" style="107" customWidth="1"/>
    <col min="95" max="99" width="8.85546875" style="107" customWidth="1"/>
    <col min="100" max="100" width="14.42578125" style="107" customWidth="1"/>
    <col min="101" max="101" width="12.28515625" style="107" customWidth="1"/>
    <col min="102" max="102" width="10.85546875" style="107" customWidth="1"/>
    <col min="103" max="103" width="12.5703125" style="107" customWidth="1"/>
    <col min="104" max="104" width="12.28515625" style="107" customWidth="1"/>
    <col min="105" max="105" width="10.85546875" style="107" customWidth="1"/>
    <col min="106" max="110" width="9.85546875" style="107" customWidth="1"/>
    <col min="111" max="111" width="13.42578125" style="107" customWidth="1"/>
    <col min="112" max="112" width="9.85546875" style="107" customWidth="1"/>
    <col min="113" max="113" width="11.28515625" style="107" customWidth="1"/>
    <col min="114" max="114" width="12.42578125" style="107" customWidth="1"/>
    <col min="115" max="115" width="12.5703125" style="107" customWidth="1"/>
    <col min="116" max="120" width="8.85546875" style="107" customWidth="1"/>
    <col min="121" max="125" width="9.85546875" style="107" customWidth="1"/>
    <col min="126" max="126" width="12.28515625" style="107" customWidth="1"/>
    <col min="127" max="136" width="9.85546875" style="107" customWidth="1"/>
    <col min="137" max="141" width="3.42578125" style="107" customWidth="1"/>
    <col min="142" max="151" width="8.85546875" style="107" customWidth="1"/>
    <col min="152" max="152" width="10.85546875" style="107" customWidth="1"/>
    <col min="153" max="153" width="12.28515625" style="107" customWidth="1"/>
    <col min="154" max="162" width="10.85546875" style="107" customWidth="1"/>
    <col min="163" max="172" width="8.85546875" style="107" customWidth="1"/>
    <col min="173" max="177" width="7.85546875" style="107" customWidth="1"/>
    <col min="178" max="178" width="10.7109375" style="107" customWidth="1"/>
    <col min="179" max="179" width="7.42578125" style="107" customWidth="1"/>
    <col min="180" max="180" width="9.42578125" style="107" customWidth="1"/>
    <col min="181" max="181" width="10.28515625" style="107" customWidth="1"/>
    <col min="182" max="182" width="7.42578125" style="107" customWidth="1"/>
    <col min="183" max="197" width="8.85546875" style="107" customWidth="1"/>
    <col min="198" max="198" width="13.7109375" style="107" customWidth="1"/>
    <col min="199" max="218" width="7.42578125" style="107" customWidth="1"/>
    <col min="219" max="228" width="8.85546875" style="107" customWidth="1"/>
    <col min="229" max="233" width="7.42578125" style="107" customWidth="1"/>
    <col min="234" max="234" width="9.7109375" style="107" customWidth="1"/>
    <col min="235" max="235" width="6.7109375" style="107" customWidth="1"/>
    <col min="236" max="237" width="7" style="107" customWidth="1"/>
    <col min="238" max="238" width="6.5703125" style="107" customWidth="1"/>
    <col min="239" max="243" width="8.85546875" style="107" customWidth="1"/>
    <col min="244" max="244" width="10.28515625" style="107" customWidth="1"/>
    <col min="245" max="245" width="7.7109375" style="107" customWidth="1"/>
    <col min="246" max="246" width="6.85546875" style="107" customWidth="1"/>
    <col min="247" max="247" width="7.42578125" style="107" customWidth="1"/>
    <col min="248" max="248" width="5.7109375" style="107" customWidth="1"/>
    <col min="249" max="249" width="9.42578125" style="107" customWidth="1"/>
    <col min="250" max="250" width="5.7109375" style="107" customWidth="1"/>
    <col min="251" max="251" width="6.42578125" style="107" customWidth="1"/>
    <col min="252" max="252" width="6.85546875" style="107" customWidth="1"/>
    <col min="253" max="253" width="5.7109375" style="107" customWidth="1"/>
    <col min="254" max="254" width="11.85546875" style="107" customWidth="1"/>
    <col min="255" max="255" width="5.7109375" style="107" customWidth="1"/>
    <col min="256" max="256" width="6.85546875" style="107" customWidth="1"/>
    <col min="257" max="257" width="7.5703125" style="107" customWidth="1"/>
    <col min="258" max="258" width="8.7109375" style="107" customWidth="1"/>
    <col min="259" max="259" width="9.28515625" style="107" customWidth="1"/>
    <col min="260" max="260" width="7.28515625" style="107" customWidth="1"/>
    <col min="261" max="261" width="8.28515625" style="107" customWidth="1"/>
    <col min="262" max="262" width="8.140625" style="107" customWidth="1"/>
    <col min="263" max="263" width="7" style="107" customWidth="1"/>
    <col min="264" max="264" width="11.140625" style="107" customWidth="1"/>
    <col min="265" max="265" width="7.7109375" style="107" customWidth="1"/>
    <col min="266" max="266" width="8.42578125" style="107" customWidth="1"/>
    <col min="267" max="267" width="7.42578125" style="107" customWidth="1"/>
    <col min="268" max="268" width="7" style="107" customWidth="1"/>
    <col min="269" max="269" width="8.28515625" style="107" customWidth="1"/>
    <col min="270" max="270" width="6.85546875" style="107" customWidth="1"/>
    <col min="271" max="271" width="8" style="107" customWidth="1"/>
    <col min="272" max="272" width="7.42578125" style="107" customWidth="1"/>
    <col min="273" max="273" width="6.85546875" style="107" customWidth="1"/>
    <col min="274" max="274" width="10" style="107" customWidth="1"/>
    <col min="275" max="275" width="6.5703125" style="107" customWidth="1"/>
    <col min="276" max="276" width="7.28515625" style="107" customWidth="1"/>
    <col min="277" max="277" width="8" style="107" customWidth="1"/>
    <col min="278" max="278" width="7.42578125" style="107" customWidth="1"/>
    <col min="279" max="279" width="10.140625" style="107" customWidth="1"/>
    <col min="280" max="280" width="6.42578125" style="107" customWidth="1"/>
    <col min="281" max="281" width="6.85546875" style="107" customWidth="1"/>
    <col min="282" max="282" width="7.85546875" style="107" customWidth="1"/>
    <col min="283" max="283" width="7.42578125" style="107" customWidth="1"/>
    <col min="284" max="284" width="8.85546875" style="107" customWidth="1"/>
    <col min="285" max="285" width="5.7109375" style="107" customWidth="1"/>
    <col min="286" max="286" width="6.7109375" style="107" customWidth="1"/>
    <col min="287" max="287" width="6.5703125" style="107" customWidth="1"/>
    <col min="288" max="288" width="7.42578125" style="107" customWidth="1"/>
    <col min="289" max="289" width="10" style="107" customWidth="1"/>
    <col min="290" max="290" width="7.42578125" style="107" customWidth="1"/>
    <col min="291" max="291" width="7.5703125" style="107" customWidth="1"/>
    <col min="292" max="292" width="9.140625" style="107" customWidth="1"/>
    <col min="293" max="293" width="7.140625" style="107" customWidth="1"/>
    <col min="294" max="294" width="9.140625" style="107" customWidth="1"/>
    <col min="295" max="295" width="6.5703125" style="107" customWidth="1"/>
    <col min="296" max="296" width="7.42578125" style="107" customWidth="1"/>
    <col min="297" max="297" width="8.140625" style="107" customWidth="1"/>
    <col min="298" max="298" width="7.5703125" style="107" customWidth="1"/>
    <col min="299" max="299" width="8.85546875" style="107" customWidth="1"/>
    <col min="300" max="300" width="7.140625" style="107" customWidth="1"/>
    <col min="301" max="301" width="9" style="107" customWidth="1"/>
    <col min="302" max="303" width="7.7109375" style="107" customWidth="1"/>
    <col min="304" max="304" width="9.85546875" style="107" customWidth="1"/>
    <col min="305" max="305" width="8.140625" style="107" customWidth="1"/>
    <col min="306" max="306" width="8.42578125" style="107" customWidth="1"/>
    <col min="307" max="307" width="7.7109375" style="107" customWidth="1"/>
    <col min="308" max="308" width="7" style="107" customWidth="1"/>
    <col min="309" max="309" width="7.42578125" style="107" customWidth="1"/>
    <col min="310" max="310" width="7.140625" style="107" customWidth="1"/>
    <col min="311" max="311" width="7.85546875" style="107" customWidth="1"/>
    <col min="312" max="313" width="7.7109375" style="107" customWidth="1"/>
    <col min="314" max="314" width="8.140625" style="107" customWidth="1"/>
    <col min="315" max="315" width="7.5703125" style="107" customWidth="1"/>
    <col min="316" max="316" width="8.5703125" style="107" customWidth="1"/>
    <col min="317" max="317" width="7.7109375" style="107" customWidth="1"/>
    <col min="318" max="318" width="6.7109375" style="107" customWidth="1"/>
    <col min="319" max="319" width="9.7109375" style="107" customWidth="1"/>
    <col min="320" max="320" width="11.140625" style="107" customWidth="1"/>
    <col min="321" max="321" width="11.7109375" style="107" customWidth="1"/>
    <col min="322" max="322" width="9.85546875" style="107" customWidth="1"/>
    <col min="323" max="323" width="12.42578125" style="107" customWidth="1"/>
    <col min="324" max="325" width="9.85546875" style="107" customWidth="1"/>
    <col min="326" max="326" width="14.5703125" style="107" customWidth="1"/>
    <col min="327" max="327" width="9.85546875" style="107" customWidth="1"/>
    <col min="328" max="328" width="10.5703125" style="107" customWidth="1"/>
    <col min="329" max="329" width="11.7109375" style="107" customWidth="1"/>
    <col min="330" max="330" width="11.140625" style="107" customWidth="1"/>
    <col min="331" max="331" width="9.85546875" style="107" customWidth="1"/>
    <col min="332" max="332" width="12.42578125" style="107" customWidth="1"/>
    <col min="333" max="333" width="10.85546875" style="107" customWidth="1"/>
    <col min="334" max="334" width="12.85546875" style="107" customWidth="1"/>
    <col min="335" max="335" width="13.28515625" style="107" customWidth="1"/>
    <col min="336" max="336" width="13" style="107" customWidth="1"/>
    <col min="337" max="337" width="10.140625" style="107" customWidth="1"/>
    <col min="338" max="338" width="9.140625" style="1" customWidth="1"/>
    <col min="339" max="344" width="13.7109375" style="1" customWidth="1"/>
    <col min="345" max="345" width="15.140625" style="1" customWidth="1"/>
    <col min="346" max="346" width="11.140625" style="1" customWidth="1"/>
    <col min="347" max="347" width="12.85546875" style="1" customWidth="1"/>
    <col min="348" max="348" width="9.140625" style="1" customWidth="1"/>
    <col min="349" max="16384" width="9.140625" style="1"/>
  </cols>
  <sheetData>
    <row r="1" spans="1:349" ht="61.5" customHeight="1">
      <c r="A1" s="372" t="s">
        <v>441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72"/>
      <c r="N1" s="372"/>
      <c r="O1" s="372"/>
      <c r="P1" s="372"/>
      <c r="Q1" s="372"/>
      <c r="R1" s="372"/>
      <c r="S1" s="372"/>
      <c r="T1" s="372"/>
      <c r="U1" s="372"/>
      <c r="V1" s="372"/>
      <c r="W1" s="372"/>
      <c r="X1" s="372"/>
      <c r="Y1" s="372"/>
      <c r="Z1" s="372"/>
      <c r="AA1" s="372"/>
      <c r="AB1" s="372"/>
      <c r="AC1" s="372"/>
      <c r="AD1" s="372"/>
      <c r="AE1" s="372"/>
      <c r="AF1" s="372"/>
      <c r="AG1" s="372"/>
      <c r="AH1" s="372"/>
      <c r="AI1" s="372"/>
      <c r="AJ1" s="372"/>
      <c r="AK1" s="372"/>
      <c r="AL1" s="372"/>
      <c r="AM1" s="372"/>
      <c r="AN1" s="372"/>
      <c r="AO1" s="372"/>
      <c r="AP1" s="372"/>
      <c r="AQ1" s="372"/>
      <c r="AR1" s="372"/>
      <c r="AS1" s="372"/>
      <c r="AT1" s="372"/>
      <c r="AU1" s="372"/>
      <c r="AV1" s="372"/>
      <c r="AW1" s="372"/>
      <c r="AX1" s="372"/>
      <c r="AY1" s="372"/>
      <c r="AZ1" s="372"/>
      <c r="BA1" s="372"/>
      <c r="BB1" s="372"/>
      <c r="BC1" s="372"/>
      <c r="BD1" s="372"/>
      <c r="BE1" s="372"/>
      <c r="BF1" s="372"/>
      <c r="BG1" s="372"/>
      <c r="BH1" s="372"/>
      <c r="BI1" s="372"/>
      <c r="BJ1" s="372"/>
      <c r="BK1" s="372"/>
      <c r="BL1" s="372"/>
      <c r="BM1" s="372"/>
      <c r="BN1" s="372"/>
      <c r="BO1" s="372"/>
      <c r="BP1" s="372"/>
      <c r="BQ1" s="372"/>
      <c r="BR1" s="372"/>
      <c r="BS1" s="372"/>
      <c r="BT1" s="372"/>
      <c r="BU1" s="372"/>
      <c r="BV1" s="372"/>
      <c r="BW1" s="372"/>
      <c r="BX1" s="372"/>
      <c r="BY1" s="372"/>
      <c r="BZ1" s="372"/>
      <c r="CA1" s="372"/>
      <c r="CB1" s="372"/>
      <c r="CC1" s="372"/>
      <c r="CD1" s="372"/>
      <c r="CE1" s="372"/>
      <c r="CF1" s="372"/>
      <c r="CG1" s="372"/>
      <c r="CH1" s="372"/>
      <c r="CI1" s="372"/>
      <c r="CJ1" s="372"/>
      <c r="CK1" s="372"/>
      <c r="CL1" s="372"/>
      <c r="CM1" s="372"/>
      <c r="CN1" s="372"/>
      <c r="CO1" s="372"/>
      <c r="CP1" s="372"/>
      <c r="CQ1" s="372"/>
      <c r="CR1" s="372"/>
      <c r="CS1" s="372"/>
      <c r="CT1" s="372"/>
      <c r="CU1" s="372"/>
      <c r="CV1" s="372"/>
      <c r="CW1" s="372"/>
      <c r="CX1" s="372"/>
      <c r="CY1" s="372"/>
      <c r="CZ1" s="372"/>
      <c r="DA1" s="372"/>
      <c r="DB1" s="372"/>
      <c r="DC1" s="372"/>
      <c r="DD1" s="372"/>
      <c r="DE1" s="372"/>
      <c r="DF1" s="372"/>
      <c r="DG1" s="372"/>
      <c r="DH1" s="372"/>
      <c r="DI1" s="372"/>
      <c r="DJ1" s="372"/>
      <c r="DK1" s="372"/>
      <c r="DL1" s="372"/>
      <c r="DM1" s="372"/>
      <c r="DN1" s="372"/>
      <c r="DO1" s="372"/>
      <c r="DP1" s="372"/>
      <c r="DQ1" s="372"/>
      <c r="DR1" s="372"/>
      <c r="DS1" s="372"/>
      <c r="DT1" s="372"/>
      <c r="DU1" s="372"/>
      <c r="DV1" s="372"/>
      <c r="DW1" s="372"/>
      <c r="DX1" s="372"/>
      <c r="DY1" s="372"/>
      <c r="DZ1" s="372"/>
      <c r="EA1" s="372"/>
      <c r="EB1" s="372"/>
      <c r="EC1" s="372"/>
      <c r="ED1" s="372"/>
      <c r="EE1" s="372"/>
      <c r="EF1" s="372"/>
      <c r="EG1" s="372"/>
      <c r="EH1" s="372"/>
      <c r="EI1" s="372"/>
      <c r="EJ1" s="372"/>
      <c r="EK1" s="372"/>
      <c r="EL1" s="372"/>
      <c r="EM1" s="372"/>
      <c r="EN1" s="372"/>
      <c r="EO1" s="372"/>
      <c r="EP1" s="372"/>
      <c r="EQ1" s="372"/>
      <c r="ER1" s="372"/>
      <c r="ES1" s="372"/>
      <c r="ET1" s="372"/>
      <c r="EU1" s="372"/>
      <c r="EV1" s="372"/>
      <c r="EW1" s="372"/>
      <c r="EX1" s="372"/>
      <c r="EY1" s="372"/>
      <c r="EZ1" s="372"/>
      <c r="FA1" s="372"/>
      <c r="FB1" s="372"/>
      <c r="FC1" s="372"/>
      <c r="FD1" s="372"/>
      <c r="FE1" s="372"/>
      <c r="FF1" s="372"/>
      <c r="FG1" s="372"/>
      <c r="FH1" s="372"/>
      <c r="FI1" s="372"/>
      <c r="FJ1" s="372"/>
      <c r="FK1" s="372"/>
      <c r="FL1" s="372"/>
      <c r="FM1" s="372"/>
      <c r="FN1" s="372"/>
      <c r="FO1" s="372"/>
      <c r="FP1" s="372"/>
      <c r="FQ1" s="372"/>
      <c r="FR1" s="372"/>
      <c r="FS1" s="372"/>
      <c r="FT1" s="372"/>
      <c r="FU1" s="372"/>
      <c r="FV1" s="372"/>
      <c r="FW1" s="372"/>
      <c r="FX1" s="372"/>
      <c r="FY1" s="372"/>
      <c r="FZ1" s="372"/>
      <c r="GA1" s="372"/>
      <c r="GB1" s="372"/>
      <c r="GC1" s="372"/>
      <c r="GD1" s="372"/>
      <c r="GE1" s="372"/>
      <c r="GF1" s="372"/>
      <c r="GG1" s="372"/>
      <c r="GH1" s="372"/>
      <c r="GI1" s="372"/>
      <c r="GJ1" s="372"/>
      <c r="GK1" s="372"/>
      <c r="GL1" s="372"/>
      <c r="GM1" s="372"/>
      <c r="GN1" s="372"/>
      <c r="GO1" s="372"/>
      <c r="GP1" s="372"/>
      <c r="GQ1" s="372"/>
      <c r="GR1" s="372"/>
      <c r="GS1" s="372"/>
      <c r="GT1" s="372"/>
      <c r="GU1" s="372"/>
      <c r="GV1" s="372"/>
      <c r="GW1" s="372"/>
      <c r="GX1" s="372"/>
      <c r="GY1" s="372"/>
      <c r="GZ1" s="372"/>
      <c r="HA1" s="372"/>
      <c r="HB1" s="372"/>
      <c r="HC1" s="372"/>
      <c r="HD1" s="372"/>
      <c r="HE1" s="372"/>
      <c r="HF1" s="372"/>
      <c r="HG1" s="372"/>
      <c r="HH1" s="372"/>
      <c r="HI1" s="372"/>
      <c r="HJ1" s="372"/>
      <c r="HK1" s="372"/>
      <c r="HL1" s="372"/>
      <c r="HM1" s="372"/>
      <c r="HN1" s="372"/>
      <c r="HO1" s="372"/>
      <c r="HP1" s="372"/>
      <c r="HQ1" s="372"/>
      <c r="HR1" s="372"/>
      <c r="HS1" s="372"/>
      <c r="HT1" s="372"/>
      <c r="HU1" s="372"/>
      <c r="HV1" s="372"/>
      <c r="HW1" s="372"/>
      <c r="HX1" s="372"/>
      <c r="HY1" s="372"/>
      <c r="HZ1" s="372"/>
      <c r="IA1" s="372"/>
      <c r="IB1" s="372"/>
      <c r="IC1" s="372"/>
      <c r="ID1" s="372"/>
      <c r="IE1" s="372"/>
      <c r="IF1" s="372"/>
      <c r="IG1" s="372"/>
      <c r="IH1" s="372"/>
      <c r="II1" s="372"/>
      <c r="IJ1" s="372"/>
      <c r="IK1" s="372"/>
      <c r="IL1" s="372"/>
      <c r="IM1" s="372"/>
      <c r="IN1" s="372"/>
      <c r="IO1" s="372"/>
      <c r="IP1" s="372"/>
      <c r="IQ1" s="372"/>
      <c r="IR1" s="372"/>
      <c r="IS1" s="372"/>
      <c r="IT1" s="372"/>
      <c r="IU1" s="372"/>
      <c r="IV1" s="372"/>
      <c r="IW1" s="372"/>
      <c r="IX1" s="372"/>
      <c r="IY1" s="372"/>
      <c r="IZ1" s="372"/>
      <c r="JA1" s="372"/>
      <c r="JB1" s="372"/>
      <c r="JC1" s="372"/>
      <c r="JD1" s="372"/>
      <c r="JE1" s="372"/>
      <c r="JF1" s="372"/>
      <c r="JG1" s="372"/>
      <c r="JH1" s="372"/>
      <c r="JI1" s="372"/>
      <c r="JJ1" s="372"/>
      <c r="JK1" s="372"/>
      <c r="JL1" s="372"/>
      <c r="JM1" s="372"/>
      <c r="JN1" s="372"/>
      <c r="JO1" s="372"/>
      <c r="JP1" s="372"/>
      <c r="JQ1" s="372"/>
      <c r="JR1" s="372"/>
      <c r="JS1" s="372"/>
      <c r="JT1" s="372"/>
      <c r="JU1" s="372"/>
      <c r="JV1" s="372"/>
      <c r="JW1" s="372"/>
      <c r="JX1" s="372"/>
      <c r="JY1" s="372"/>
      <c r="JZ1" s="372"/>
      <c r="KA1" s="372"/>
      <c r="KB1" s="372"/>
      <c r="KC1" s="372"/>
      <c r="KD1" s="372"/>
      <c r="KE1" s="372"/>
      <c r="KF1" s="372"/>
      <c r="KG1" s="372"/>
      <c r="KH1" s="372"/>
      <c r="KI1" s="372"/>
      <c r="KJ1" s="372"/>
      <c r="KK1" s="372"/>
      <c r="KL1" s="372"/>
      <c r="KM1" s="372"/>
      <c r="KN1" s="372"/>
      <c r="KO1" s="372"/>
      <c r="KP1" s="372"/>
      <c r="KQ1" s="372"/>
      <c r="KR1" s="372"/>
      <c r="KS1" s="372"/>
      <c r="KT1" s="372"/>
      <c r="KU1" s="372"/>
      <c r="KV1" s="372"/>
      <c r="KW1" s="372"/>
      <c r="KX1" s="372"/>
      <c r="KY1" s="372"/>
      <c r="KZ1" s="372"/>
      <c r="LA1" s="372"/>
      <c r="LB1" s="372"/>
      <c r="LC1" s="372"/>
      <c r="LD1" s="372"/>
      <c r="LE1" s="372"/>
      <c r="LF1" s="372"/>
      <c r="LG1" s="372"/>
      <c r="LH1" s="372"/>
      <c r="LI1" s="372"/>
      <c r="LJ1" s="372"/>
      <c r="LK1" s="372"/>
      <c r="LL1" s="372"/>
      <c r="LM1" s="372"/>
      <c r="LN1" s="372"/>
      <c r="LO1" s="372"/>
      <c r="LP1" s="372"/>
      <c r="LQ1" s="372"/>
      <c r="LR1" s="372"/>
      <c r="LS1" s="372"/>
      <c r="LT1" s="372"/>
      <c r="LU1" s="372"/>
      <c r="LV1" s="372"/>
      <c r="LW1" s="372"/>
      <c r="LX1" s="372"/>
      <c r="LY1" s="372"/>
      <c r="LZ1" s="372"/>
      <c r="MA1" s="372"/>
      <c r="MB1" s="372"/>
      <c r="MC1" s="372"/>
      <c r="MD1" s="372"/>
      <c r="ME1" s="372"/>
      <c r="MF1" s="372"/>
      <c r="MG1" s="372"/>
      <c r="MH1" s="372"/>
    </row>
    <row r="2" spans="1:349" ht="32.25" customHeight="1">
      <c r="A2" s="373">
        <v>2021</v>
      </c>
      <c r="B2" s="373"/>
      <c r="C2" s="373"/>
      <c r="D2" s="373"/>
      <c r="E2" s="373"/>
      <c r="F2" s="373"/>
      <c r="G2" s="373"/>
      <c r="H2" s="373"/>
      <c r="I2" s="373"/>
      <c r="J2" s="373"/>
      <c r="K2" s="373"/>
      <c r="L2" s="373"/>
      <c r="M2" s="373"/>
      <c r="N2" s="373"/>
      <c r="O2" s="373"/>
      <c r="P2" s="373"/>
      <c r="Q2" s="373"/>
      <c r="R2" s="373"/>
      <c r="S2" s="373"/>
      <c r="T2" s="373"/>
      <c r="U2" s="373"/>
      <c r="V2" s="373"/>
      <c r="W2" s="373"/>
      <c r="X2" s="373"/>
      <c r="Y2" s="373"/>
      <c r="Z2" s="373"/>
      <c r="AA2" s="373"/>
      <c r="AB2" s="373"/>
      <c r="AC2" s="373"/>
      <c r="AD2" s="373"/>
      <c r="AE2" s="373"/>
      <c r="AF2" s="373"/>
      <c r="AG2" s="373"/>
      <c r="AH2" s="373"/>
      <c r="AI2" s="373"/>
      <c r="AJ2" s="373"/>
      <c r="AK2" s="373"/>
      <c r="AL2" s="373"/>
      <c r="AM2" s="373"/>
      <c r="AN2" s="373"/>
      <c r="AO2" s="373"/>
      <c r="AP2" s="373"/>
      <c r="AQ2" s="373"/>
      <c r="AR2" s="373"/>
      <c r="AS2" s="373"/>
      <c r="AT2" s="373"/>
      <c r="AU2" s="373"/>
      <c r="AV2" s="373"/>
      <c r="AW2" s="373"/>
      <c r="AX2" s="373"/>
      <c r="AY2" s="373"/>
      <c r="AZ2" s="373"/>
      <c r="BA2" s="373"/>
      <c r="BB2" s="373"/>
      <c r="BC2" s="373"/>
      <c r="BD2" s="373"/>
      <c r="BE2" s="373"/>
      <c r="BF2" s="373"/>
      <c r="BG2" s="373"/>
      <c r="BH2" s="373"/>
      <c r="BI2" s="373"/>
      <c r="BJ2" s="373"/>
      <c r="BK2" s="373"/>
      <c r="BL2" s="373"/>
      <c r="BM2" s="373"/>
      <c r="BN2" s="373"/>
      <c r="BO2" s="373"/>
      <c r="BP2" s="373"/>
      <c r="BQ2" s="373"/>
      <c r="BR2" s="373"/>
      <c r="BS2" s="373"/>
      <c r="BT2" s="373"/>
      <c r="BU2" s="373"/>
      <c r="BV2" s="373"/>
      <c r="BW2" s="373"/>
      <c r="BX2" s="373"/>
      <c r="BY2" s="373"/>
      <c r="BZ2" s="373"/>
      <c r="CA2" s="373"/>
      <c r="CB2" s="373"/>
      <c r="CC2" s="373"/>
      <c r="CD2" s="373"/>
      <c r="CE2" s="373"/>
      <c r="CF2" s="373"/>
      <c r="CG2" s="373"/>
      <c r="CH2" s="373"/>
      <c r="CI2" s="373"/>
      <c r="CJ2" s="373"/>
      <c r="CK2" s="373"/>
      <c r="CL2" s="373"/>
      <c r="CM2" s="373"/>
      <c r="CN2" s="373"/>
      <c r="CO2" s="373"/>
      <c r="CP2" s="373"/>
      <c r="CQ2" s="373"/>
      <c r="CR2" s="373"/>
      <c r="CS2" s="373"/>
      <c r="CT2" s="373"/>
      <c r="CU2" s="373"/>
      <c r="CV2" s="373"/>
      <c r="CW2" s="373"/>
      <c r="CX2" s="373"/>
      <c r="CY2" s="373"/>
      <c r="CZ2" s="373"/>
      <c r="DA2" s="373"/>
      <c r="DB2" s="373"/>
      <c r="DC2" s="373"/>
      <c r="DD2" s="373"/>
      <c r="DE2" s="373"/>
      <c r="DF2" s="373"/>
      <c r="DG2" s="373"/>
      <c r="DH2" s="373"/>
      <c r="DI2" s="373"/>
      <c r="DJ2" s="373"/>
      <c r="DK2" s="373"/>
      <c r="DL2" s="373"/>
      <c r="DM2" s="373"/>
      <c r="DN2" s="373"/>
      <c r="DO2" s="373"/>
      <c r="DP2" s="373"/>
      <c r="DQ2" s="373"/>
      <c r="DR2" s="373"/>
      <c r="DS2" s="373"/>
      <c r="DT2" s="373"/>
      <c r="DU2" s="373"/>
      <c r="DV2" s="373"/>
      <c r="DW2" s="373"/>
      <c r="DX2" s="373"/>
      <c r="DY2" s="373"/>
      <c r="DZ2" s="373"/>
      <c r="EA2" s="373"/>
      <c r="EB2" s="373"/>
      <c r="EC2" s="373"/>
      <c r="ED2" s="373"/>
      <c r="EE2" s="373"/>
      <c r="EF2" s="373"/>
      <c r="EG2" s="373"/>
      <c r="EH2" s="373"/>
      <c r="EI2" s="373"/>
      <c r="EJ2" s="373"/>
      <c r="EK2" s="373"/>
      <c r="EL2" s="373"/>
      <c r="EM2" s="373"/>
      <c r="EN2" s="373"/>
      <c r="EO2" s="373"/>
      <c r="EP2" s="373"/>
      <c r="EQ2" s="373"/>
      <c r="ER2" s="373"/>
      <c r="ES2" s="373"/>
      <c r="ET2" s="373"/>
      <c r="EU2" s="373"/>
      <c r="EV2" s="373"/>
      <c r="EW2" s="373"/>
      <c r="EX2" s="373"/>
      <c r="EY2" s="373"/>
      <c r="EZ2" s="373"/>
      <c r="FA2" s="373"/>
      <c r="FB2" s="373"/>
      <c r="FC2" s="373"/>
      <c r="FD2" s="373"/>
      <c r="FE2" s="373"/>
      <c r="FF2" s="373"/>
      <c r="FG2" s="373"/>
      <c r="FH2" s="373"/>
      <c r="FI2" s="373"/>
      <c r="FJ2" s="373"/>
      <c r="FK2" s="373"/>
      <c r="FL2" s="373"/>
      <c r="FM2" s="373"/>
      <c r="FN2" s="373"/>
      <c r="FO2" s="373"/>
      <c r="FP2" s="373"/>
      <c r="FQ2" s="373"/>
      <c r="FR2" s="373"/>
      <c r="FS2" s="373"/>
      <c r="FT2" s="373"/>
      <c r="FU2" s="373"/>
      <c r="FV2" s="373"/>
      <c r="FW2" s="373"/>
      <c r="FX2" s="373"/>
      <c r="FY2" s="373"/>
      <c r="FZ2" s="373"/>
      <c r="GA2" s="373"/>
      <c r="GB2" s="373"/>
      <c r="GC2" s="373"/>
      <c r="GD2" s="373"/>
      <c r="GE2" s="373"/>
      <c r="GF2" s="373"/>
      <c r="GG2" s="373"/>
      <c r="GH2" s="373"/>
      <c r="GI2" s="373"/>
      <c r="GJ2" s="373"/>
      <c r="GK2" s="373"/>
      <c r="GL2" s="373"/>
      <c r="GM2" s="373"/>
      <c r="GN2" s="373"/>
      <c r="GO2" s="373"/>
      <c r="GP2" s="373"/>
      <c r="GQ2" s="373"/>
      <c r="GR2" s="373"/>
      <c r="GS2" s="373"/>
      <c r="GT2" s="373"/>
      <c r="GU2" s="373"/>
      <c r="GV2" s="373"/>
      <c r="GW2" s="373"/>
      <c r="GX2" s="373"/>
      <c r="GY2" s="373"/>
      <c r="GZ2" s="373"/>
      <c r="HA2" s="373"/>
      <c r="HB2" s="373"/>
      <c r="HC2" s="373"/>
      <c r="HD2" s="373"/>
      <c r="HE2" s="373"/>
      <c r="HF2" s="373"/>
      <c r="HG2" s="373"/>
      <c r="HH2" s="373"/>
      <c r="HI2" s="373"/>
      <c r="HJ2" s="373"/>
      <c r="HK2" s="373"/>
      <c r="HL2" s="373"/>
      <c r="HM2" s="373"/>
      <c r="HN2" s="373"/>
      <c r="HO2" s="373"/>
      <c r="HP2" s="373"/>
      <c r="HQ2" s="373"/>
      <c r="HR2" s="373"/>
      <c r="HS2" s="373"/>
      <c r="HT2" s="373"/>
      <c r="HU2" s="373"/>
      <c r="HV2" s="373"/>
      <c r="HW2" s="373"/>
      <c r="HX2" s="373"/>
      <c r="HY2" s="373"/>
      <c r="HZ2" s="373"/>
      <c r="IA2" s="373"/>
      <c r="IB2" s="373"/>
      <c r="IC2" s="373"/>
      <c r="ID2" s="373"/>
      <c r="IE2" s="373"/>
      <c r="IF2" s="373"/>
      <c r="IG2" s="373"/>
      <c r="IH2" s="373"/>
      <c r="II2" s="373"/>
      <c r="IJ2" s="373"/>
      <c r="IK2" s="373"/>
      <c r="IL2" s="373"/>
      <c r="IM2" s="373"/>
      <c r="IN2" s="373"/>
      <c r="IO2" s="373"/>
      <c r="IP2" s="373"/>
      <c r="IQ2" s="373"/>
      <c r="IR2" s="373"/>
      <c r="IS2" s="373"/>
      <c r="IT2" s="373"/>
      <c r="IU2" s="373"/>
      <c r="IV2" s="373"/>
      <c r="IW2" s="373"/>
      <c r="IX2" s="373"/>
      <c r="IY2" s="373"/>
      <c r="IZ2" s="373"/>
      <c r="JA2" s="373"/>
      <c r="JB2" s="373"/>
      <c r="JC2" s="373"/>
      <c r="JD2" s="373"/>
      <c r="JE2" s="373"/>
      <c r="JF2" s="373"/>
      <c r="JG2" s="373"/>
      <c r="JH2" s="373"/>
      <c r="JI2" s="373"/>
      <c r="JJ2" s="373"/>
      <c r="JK2" s="373"/>
      <c r="JL2" s="373"/>
      <c r="JM2" s="373"/>
      <c r="JN2" s="373"/>
      <c r="JO2" s="373"/>
      <c r="JP2" s="373"/>
      <c r="JQ2" s="373"/>
      <c r="JR2" s="373"/>
      <c r="JS2" s="373"/>
      <c r="JT2" s="373"/>
      <c r="JU2" s="373"/>
      <c r="JV2" s="373"/>
      <c r="JW2" s="373"/>
      <c r="JX2" s="373"/>
      <c r="JY2" s="373"/>
      <c r="JZ2" s="373"/>
      <c r="KA2" s="373"/>
      <c r="KB2" s="373"/>
      <c r="KC2" s="373"/>
      <c r="KD2" s="373"/>
      <c r="KE2" s="373"/>
      <c r="KF2" s="373"/>
      <c r="KG2" s="373"/>
      <c r="KH2" s="373"/>
      <c r="KI2" s="373"/>
      <c r="KJ2" s="373"/>
      <c r="KK2" s="373"/>
      <c r="KL2" s="373"/>
      <c r="KM2" s="373"/>
      <c r="KN2" s="373"/>
      <c r="KO2" s="373"/>
      <c r="KP2" s="373"/>
      <c r="KQ2" s="373"/>
      <c r="KR2" s="373"/>
      <c r="KS2" s="373"/>
      <c r="KT2" s="373"/>
      <c r="KU2" s="373"/>
      <c r="KV2" s="373"/>
      <c r="KW2" s="373"/>
      <c r="KX2" s="373"/>
      <c r="KY2" s="373"/>
      <c r="KZ2" s="373"/>
      <c r="LA2" s="373"/>
      <c r="LB2" s="373"/>
      <c r="LC2" s="373"/>
      <c r="LD2" s="373"/>
      <c r="LE2" s="373"/>
      <c r="LF2" s="373"/>
      <c r="LG2" s="373"/>
      <c r="LH2" s="373"/>
      <c r="LI2" s="373"/>
      <c r="LJ2" s="373"/>
      <c r="LK2" s="373"/>
      <c r="LL2" s="373"/>
      <c r="LM2" s="373"/>
      <c r="LN2" s="373"/>
      <c r="LO2" s="373"/>
      <c r="LP2" s="373"/>
      <c r="LQ2" s="373"/>
      <c r="LR2" s="373"/>
      <c r="LS2" s="373"/>
      <c r="LT2" s="373"/>
      <c r="LU2" s="373"/>
      <c r="LV2" s="373"/>
      <c r="LW2" s="373"/>
      <c r="LX2" s="373"/>
      <c r="LY2" s="373"/>
      <c r="LZ2" s="373"/>
      <c r="MA2" s="373"/>
      <c r="MB2" s="373"/>
      <c r="MC2" s="373"/>
      <c r="MD2" s="373"/>
      <c r="ME2" s="373"/>
      <c r="MF2" s="373"/>
      <c r="MG2" s="373"/>
      <c r="MH2" s="373"/>
    </row>
    <row r="3" spans="1:349">
      <c r="A3" s="108"/>
      <c r="BW3" s="196"/>
      <c r="BX3" s="196"/>
      <c r="BY3" s="196"/>
      <c r="BZ3" s="196"/>
      <c r="CA3" s="196"/>
      <c r="CB3" s="196"/>
      <c r="CC3" s="196"/>
      <c r="CD3" s="196"/>
      <c r="CE3" s="196"/>
      <c r="CF3" s="196"/>
      <c r="CG3" s="196"/>
      <c r="CH3" s="196"/>
      <c r="CI3" s="196"/>
      <c r="CJ3" s="196"/>
      <c r="CK3" s="196"/>
      <c r="CL3" s="196"/>
      <c r="CM3" s="196"/>
      <c r="CN3" s="196"/>
      <c r="CO3" s="196"/>
      <c r="CP3" s="196"/>
      <c r="CQ3" s="196"/>
      <c r="CR3" s="196"/>
      <c r="CS3" s="196"/>
      <c r="CT3" s="196"/>
      <c r="CU3" s="196"/>
      <c r="CV3" s="196"/>
      <c r="CW3" s="196"/>
      <c r="CX3" s="196"/>
      <c r="CY3" s="196"/>
      <c r="CZ3" s="196"/>
      <c r="DA3" s="196"/>
      <c r="DB3" s="196"/>
      <c r="DC3" s="196"/>
      <c r="DD3" s="196"/>
      <c r="DE3" s="196"/>
      <c r="DF3" s="196"/>
      <c r="DG3" s="196"/>
      <c r="DH3" s="196"/>
      <c r="DI3" s="196"/>
      <c r="DJ3" s="196"/>
      <c r="DK3" s="196"/>
      <c r="DL3" s="196"/>
      <c r="DM3" s="196"/>
      <c r="DN3" s="196"/>
      <c r="DO3" s="196"/>
      <c r="DP3" s="196"/>
      <c r="DQ3" s="196"/>
      <c r="DR3" s="196"/>
      <c r="DS3" s="196"/>
      <c r="DT3" s="196"/>
      <c r="DU3" s="196"/>
      <c r="DV3" s="196"/>
      <c r="DW3" s="196"/>
      <c r="DX3" s="196"/>
      <c r="DY3" s="196"/>
      <c r="DZ3" s="196"/>
      <c r="EA3" s="196"/>
      <c r="EB3" s="196"/>
      <c r="EC3" s="196"/>
      <c r="ED3" s="196"/>
      <c r="EE3" s="196"/>
      <c r="EF3" s="196"/>
      <c r="EG3" s="196"/>
      <c r="EH3" s="196"/>
      <c r="EI3" s="196"/>
      <c r="EJ3" s="196"/>
      <c r="EK3" s="196"/>
      <c r="EL3" s="196"/>
      <c r="EM3" s="196"/>
      <c r="EN3" s="196"/>
      <c r="EO3" s="196"/>
      <c r="EP3" s="196"/>
      <c r="EQ3" s="196"/>
      <c r="ER3" s="196"/>
      <c r="ES3" s="196"/>
      <c r="ET3" s="196"/>
      <c r="EU3" s="196"/>
      <c r="EV3" s="196"/>
      <c r="FG3" s="196"/>
      <c r="FH3" s="196"/>
      <c r="FI3" s="196"/>
      <c r="FJ3" s="196"/>
      <c r="FK3" s="196"/>
      <c r="FL3" s="196"/>
      <c r="FM3" s="196"/>
      <c r="FN3" s="196"/>
      <c r="FO3" s="196"/>
      <c r="FP3" s="196"/>
      <c r="FQ3" s="196"/>
      <c r="FR3" s="196"/>
      <c r="FS3" s="196"/>
      <c r="FT3" s="196"/>
      <c r="FU3" s="196"/>
      <c r="FV3" s="196"/>
      <c r="FW3" s="196"/>
      <c r="FX3" s="196"/>
      <c r="FY3" s="196"/>
      <c r="FZ3" s="196"/>
      <c r="GA3" s="196"/>
      <c r="GB3" s="196"/>
      <c r="GC3" s="196"/>
      <c r="GD3" s="196"/>
      <c r="GE3" s="196"/>
      <c r="GF3" s="196"/>
      <c r="GG3" s="196"/>
      <c r="GH3" s="196"/>
      <c r="GI3" s="196"/>
      <c r="GJ3" s="196"/>
      <c r="GK3" s="196"/>
      <c r="GL3" s="196"/>
      <c r="GM3" s="196"/>
      <c r="GN3" s="196"/>
      <c r="GO3" s="196"/>
      <c r="GP3" s="196"/>
      <c r="GQ3" s="196"/>
      <c r="GR3" s="196"/>
      <c r="GS3" s="196"/>
      <c r="GT3" s="196"/>
      <c r="GU3" s="196"/>
      <c r="GV3" s="196"/>
      <c r="GW3" s="196"/>
      <c r="GX3" s="196"/>
      <c r="GY3" s="196"/>
      <c r="GZ3" s="196"/>
      <c r="HA3" s="196"/>
      <c r="HB3" s="196"/>
      <c r="HC3" s="196"/>
      <c r="HD3" s="196"/>
      <c r="HE3" s="196"/>
      <c r="HF3" s="196"/>
      <c r="HG3" s="196"/>
      <c r="HH3" s="196"/>
      <c r="HI3" s="196"/>
      <c r="HJ3" s="196"/>
      <c r="HK3" s="196"/>
      <c r="HL3" s="196"/>
      <c r="HM3" s="196"/>
      <c r="HN3" s="196"/>
      <c r="HO3" s="196"/>
      <c r="HP3" s="196"/>
      <c r="HQ3" s="196"/>
      <c r="HR3" s="196"/>
      <c r="HS3" s="196"/>
      <c r="HT3" s="196"/>
      <c r="HU3" s="196"/>
      <c r="HV3" s="196"/>
      <c r="HW3" s="196"/>
      <c r="HX3" s="196"/>
      <c r="HY3" s="196"/>
      <c r="HZ3" s="196"/>
      <c r="IA3" s="196"/>
      <c r="IB3" s="196"/>
      <c r="IC3" s="196"/>
      <c r="ID3" s="196"/>
      <c r="IE3" s="196"/>
      <c r="IF3" s="196"/>
      <c r="IG3" s="196"/>
      <c r="IH3" s="196"/>
      <c r="II3" s="196"/>
      <c r="IJ3" s="196"/>
      <c r="IK3" s="196"/>
      <c r="IL3" s="196"/>
      <c r="IM3" s="196"/>
      <c r="IN3" s="196"/>
      <c r="IO3" s="196"/>
      <c r="IP3" s="196"/>
      <c r="IQ3" s="196"/>
      <c r="IR3" s="196"/>
      <c r="IS3" s="196"/>
      <c r="IT3" s="196"/>
      <c r="IU3" s="196"/>
      <c r="IV3" s="196"/>
      <c r="IW3" s="196"/>
      <c r="IX3" s="196"/>
      <c r="IY3" s="196"/>
      <c r="IZ3" s="196"/>
      <c r="JA3" s="196"/>
      <c r="JB3" s="196"/>
      <c r="JC3" s="196"/>
      <c r="JD3" s="196"/>
      <c r="JE3" s="196"/>
      <c r="JF3" s="196"/>
      <c r="JG3" s="196"/>
      <c r="JH3" s="196"/>
      <c r="JI3" s="196"/>
      <c r="JJ3" s="196"/>
      <c r="JK3" s="196"/>
      <c r="JL3" s="196"/>
      <c r="JM3" s="196"/>
      <c r="JN3" s="196"/>
      <c r="JO3" s="196"/>
      <c r="JP3" s="196"/>
      <c r="JQ3" s="196"/>
      <c r="JR3" s="196"/>
    </row>
    <row r="4" spans="1:349" s="107" customFormat="1" ht="15" customHeight="1">
      <c r="A4" s="332" t="s">
        <v>245</v>
      </c>
      <c r="B4" s="341" t="s">
        <v>246</v>
      </c>
      <c r="C4" s="341"/>
      <c r="D4" s="341"/>
      <c r="E4" s="341"/>
      <c r="F4" s="341"/>
      <c r="G4" s="374" t="s">
        <v>247</v>
      </c>
      <c r="H4" s="374"/>
      <c r="I4" s="374"/>
      <c r="J4" s="374"/>
      <c r="K4" s="374"/>
      <c r="L4" s="374"/>
      <c r="M4" s="195"/>
      <c r="N4" s="195"/>
      <c r="O4" s="347"/>
      <c r="P4" s="348"/>
      <c r="Q4" s="348"/>
      <c r="R4" s="348"/>
      <c r="S4" s="348"/>
      <c r="T4" s="348"/>
      <c r="U4" s="348"/>
      <c r="V4" s="348"/>
      <c r="W4" s="348"/>
      <c r="X4" s="348"/>
      <c r="Y4" s="348"/>
      <c r="Z4" s="348"/>
      <c r="AA4" s="348"/>
      <c r="AB4" s="348"/>
      <c r="AC4" s="348"/>
      <c r="AD4" s="348"/>
      <c r="AE4" s="348"/>
      <c r="AF4" s="348"/>
      <c r="AG4" s="348"/>
      <c r="AH4" s="348"/>
      <c r="AI4" s="348"/>
      <c r="AJ4" s="348"/>
      <c r="AK4" s="348"/>
      <c r="AL4" s="348"/>
      <c r="AM4" s="348"/>
      <c r="AN4" s="348"/>
      <c r="AO4" s="348"/>
      <c r="AP4" s="348"/>
      <c r="AQ4" s="348"/>
      <c r="AR4" s="348"/>
      <c r="AS4" s="348"/>
      <c r="AT4" s="348"/>
      <c r="AU4" s="348"/>
      <c r="AV4" s="348"/>
      <c r="AW4" s="348"/>
      <c r="AX4" s="348"/>
      <c r="AY4" s="348"/>
      <c r="AZ4" s="348"/>
      <c r="BA4" s="348"/>
      <c r="BB4" s="348"/>
      <c r="BC4" s="348"/>
      <c r="BD4" s="348"/>
      <c r="BE4" s="348"/>
      <c r="BF4" s="348"/>
      <c r="BG4" s="348"/>
      <c r="BH4" s="348"/>
      <c r="BI4" s="348"/>
      <c r="BJ4" s="348"/>
      <c r="BK4" s="348"/>
      <c r="BL4" s="348"/>
      <c r="BM4" s="348"/>
      <c r="BN4" s="348"/>
      <c r="BO4" s="348"/>
      <c r="BP4" s="348"/>
      <c r="BQ4" s="348"/>
      <c r="BR4" s="348"/>
      <c r="BS4" s="348"/>
      <c r="BT4" s="348"/>
      <c r="BU4" s="348"/>
      <c r="BV4" s="348"/>
      <c r="BW4" s="348"/>
      <c r="BX4" s="348"/>
      <c r="BY4" s="348"/>
      <c r="BZ4" s="348"/>
      <c r="CA4" s="348"/>
      <c r="CB4" s="348"/>
      <c r="CC4" s="348"/>
      <c r="CD4" s="348"/>
      <c r="CE4" s="348"/>
      <c r="CF4" s="348"/>
      <c r="CG4" s="348"/>
      <c r="CH4" s="348"/>
      <c r="CI4" s="348"/>
      <c r="CJ4" s="348"/>
      <c r="CK4" s="348"/>
      <c r="CL4" s="348"/>
      <c r="CM4" s="348"/>
      <c r="CN4" s="348"/>
      <c r="CO4" s="348"/>
      <c r="CP4" s="348"/>
      <c r="CQ4" s="348"/>
      <c r="CR4" s="348"/>
      <c r="CS4" s="348"/>
      <c r="CT4" s="348"/>
      <c r="CU4" s="348"/>
      <c r="CV4" s="348"/>
      <c r="CW4" s="348"/>
      <c r="CX4" s="348"/>
      <c r="CY4" s="348"/>
      <c r="CZ4" s="348"/>
      <c r="DA4" s="348"/>
      <c r="DB4" s="348"/>
      <c r="DC4" s="348"/>
      <c r="DD4" s="348"/>
      <c r="DE4" s="348"/>
      <c r="DF4" s="348"/>
      <c r="DG4" s="348"/>
      <c r="DH4" s="348"/>
      <c r="DI4" s="348"/>
      <c r="DJ4" s="348"/>
      <c r="DK4" s="348"/>
      <c r="DL4" s="348"/>
      <c r="DM4" s="348"/>
      <c r="DN4" s="348"/>
      <c r="DO4" s="348"/>
      <c r="DP4" s="348"/>
      <c r="DQ4" s="348"/>
      <c r="DR4" s="348"/>
      <c r="DS4" s="348"/>
      <c r="DT4" s="348"/>
      <c r="DU4" s="348"/>
      <c r="DV4" s="348"/>
      <c r="DW4" s="348"/>
      <c r="DX4" s="348"/>
      <c r="DY4" s="348"/>
      <c r="DZ4" s="348"/>
      <c r="EA4" s="348"/>
      <c r="EB4" s="348"/>
      <c r="EC4" s="348"/>
      <c r="ED4" s="348"/>
      <c r="EE4" s="348"/>
      <c r="EF4" s="348"/>
      <c r="EG4" s="348"/>
      <c r="EH4" s="348"/>
      <c r="EI4" s="348"/>
      <c r="EJ4" s="348"/>
      <c r="EK4" s="348"/>
      <c r="EL4" s="348"/>
      <c r="EM4" s="348"/>
      <c r="EN4" s="348"/>
      <c r="EO4" s="348"/>
      <c r="EP4" s="348"/>
      <c r="EQ4" s="348"/>
      <c r="ER4" s="348"/>
      <c r="ES4" s="348"/>
      <c r="ET4" s="348"/>
      <c r="EU4" s="348"/>
      <c r="EV4" s="348"/>
      <c r="EW4" s="348"/>
      <c r="EX4" s="348"/>
      <c r="EY4" s="348"/>
      <c r="EZ4" s="348"/>
      <c r="FA4" s="348"/>
      <c r="FB4" s="348"/>
      <c r="FC4" s="348"/>
      <c r="FD4" s="348"/>
      <c r="FE4" s="348"/>
      <c r="FF4" s="348"/>
      <c r="FG4" s="348"/>
      <c r="FH4" s="348"/>
      <c r="FI4" s="348"/>
      <c r="FJ4" s="348"/>
      <c r="FK4" s="348"/>
      <c r="FL4" s="348"/>
      <c r="FM4" s="348"/>
      <c r="FN4" s="348"/>
      <c r="FO4" s="348"/>
      <c r="FP4" s="348"/>
      <c r="FQ4" s="348"/>
      <c r="FR4" s="348"/>
      <c r="FS4" s="348"/>
      <c r="FT4" s="348"/>
      <c r="FU4" s="348"/>
      <c r="FV4" s="348"/>
      <c r="FW4" s="348"/>
      <c r="FX4" s="348"/>
      <c r="FY4" s="348"/>
      <c r="FZ4" s="348"/>
      <c r="GA4" s="348"/>
      <c r="GB4" s="348"/>
      <c r="GC4" s="348"/>
      <c r="GD4" s="348"/>
      <c r="GE4" s="348"/>
      <c r="GF4" s="348"/>
      <c r="GG4" s="348"/>
      <c r="GH4" s="348"/>
      <c r="GI4" s="348"/>
      <c r="GJ4" s="348"/>
      <c r="GK4" s="348"/>
      <c r="GL4" s="348"/>
      <c r="GM4" s="348"/>
      <c r="GN4" s="348"/>
      <c r="GO4" s="348"/>
      <c r="GP4" s="348"/>
      <c r="GQ4" s="348"/>
      <c r="GR4" s="348"/>
      <c r="GS4" s="348"/>
      <c r="GT4" s="348"/>
      <c r="GU4" s="348"/>
      <c r="GV4" s="348"/>
      <c r="GW4" s="348"/>
      <c r="GX4" s="348"/>
      <c r="GY4" s="348"/>
      <c r="GZ4" s="348"/>
      <c r="HA4" s="348"/>
      <c r="HB4" s="348"/>
      <c r="HC4" s="348"/>
      <c r="HD4" s="348"/>
      <c r="HE4" s="348"/>
      <c r="HF4" s="348"/>
      <c r="HG4" s="348"/>
      <c r="HH4" s="348"/>
      <c r="HI4" s="348"/>
      <c r="HJ4" s="348"/>
      <c r="HK4" s="348"/>
      <c r="HL4" s="348"/>
      <c r="HM4" s="348"/>
      <c r="HN4" s="348"/>
      <c r="HO4" s="348"/>
      <c r="HP4" s="348"/>
      <c r="HQ4" s="348"/>
      <c r="HR4" s="348"/>
      <c r="HS4" s="348"/>
      <c r="HT4" s="348"/>
      <c r="HU4" s="348"/>
      <c r="HV4" s="348"/>
      <c r="HW4" s="348"/>
      <c r="HX4" s="348"/>
      <c r="HY4" s="348"/>
      <c r="HZ4" s="348"/>
      <c r="IA4" s="348"/>
      <c r="IB4" s="348"/>
      <c r="IC4" s="348"/>
      <c r="ID4" s="348"/>
      <c r="IE4" s="348"/>
      <c r="IF4" s="348"/>
      <c r="IG4" s="348"/>
      <c r="IH4" s="348"/>
      <c r="II4" s="348"/>
      <c r="IJ4" s="348"/>
      <c r="IK4" s="348"/>
      <c r="IL4" s="348"/>
      <c r="IM4" s="348"/>
      <c r="IN4" s="348"/>
      <c r="IO4" s="348"/>
      <c r="IP4" s="348"/>
      <c r="IQ4" s="348"/>
      <c r="IR4" s="348"/>
      <c r="IS4" s="348"/>
      <c r="IT4" s="348"/>
      <c r="IU4" s="348"/>
      <c r="IV4" s="348"/>
      <c r="IW4" s="348"/>
      <c r="IX4" s="348"/>
      <c r="IY4" s="348"/>
      <c r="IZ4" s="348"/>
      <c r="JA4" s="348"/>
      <c r="JB4" s="348"/>
      <c r="JC4" s="348"/>
      <c r="JD4" s="348"/>
      <c r="JE4" s="348"/>
      <c r="JF4" s="348"/>
      <c r="JG4" s="348"/>
      <c r="JH4" s="348"/>
      <c r="JI4" s="348"/>
      <c r="JJ4" s="348"/>
      <c r="JK4" s="348"/>
      <c r="JL4" s="348"/>
      <c r="JM4" s="348"/>
      <c r="JN4" s="348"/>
      <c r="JO4" s="348"/>
      <c r="JP4" s="348"/>
      <c r="JQ4" s="348"/>
      <c r="JR4" s="348"/>
      <c r="JS4" s="348"/>
      <c r="JT4" s="348"/>
      <c r="JU4" s="348"/>
      <c r="JV4" s="348"/>
      <c r="JW4" s="348"/>
      <c r="JX4" s="348"/>
      <c r="JY4" s="348"/>
      <c r="JZ4" s="348"/>
      <c r="KA4" s="348"/>
      <c r="KB4" s="348"/>
      <c r="KC4" s="348"/>
      <c r="KD4" s="348"/>
      <c r="KE4" s="348"/>
      <c r="KF4" s="348"/>
      <c r="KG4" s="348"/>
      <c r="KH4" s="348"/>
      <c r="KI4" s="348"/>
      <c r="KJ4" s="348"/>
      <c r="KK4" s="348"/>
      <c r="KL4" s="348"/>
      <c r="KM4" s="348"/>
      <c r="KN4" s="348"/>
      <c r="KO4" s="348"/>
      <c r="KP4" s="348"/>
      <c r="KQ4" s="348"/>
      <c r="KR4" s="348"/>
      <c r="KS4" s="348"/>
      <c r="KT4" s="348"/>
      <c r="KU4" s="348"/>
      <c r="KV4" s="348"/>
      <c r="KW4" s="348"/>
      <c r="KX4" s="348"/>
      <c r="KY4" s="348"/>
      <c r="KZ4" s="348"/>
      <c r="LA4" s="348"/>
      <c r="LB4" s="348"/>
      <c r="LC4" s="348"/>
      <c r="LD4" s="348"/>
      <c r="LE4" s="348"/>
      <c r="LF4" s="348"/>
      <c r="LG4" s="348"/>
      <c r="LH4" s="348"/>
      <c r="LI4" s="348"/>
      <c r="LJ4" s="348"/>
      <c r="LK4" s="348"/>
      <c r="LL4" s="348"/>
      <c r="LM4" s="348"/>
      <c r="LN4" s="348"/>
      <c r="LO4" s="348"/>
      <c r="LP4" s="348"/>
      <c r="LQ4" s="348"/>
      <c r="LR4" s="348"/>
      <c r="LS4" s="348"/>
      <c r="LT4" s="348"/>
      <c r="LU4" s="348"/>
      <c r="LV4" s="348"/>
      <c r="LW4" s="348"/>
      <c r="LX4" s="348"/>
      <c r="LY4" s="348"/>
      <c r="LZ4" s="348"/>
      <c r="MA4" s="348"/>
      <c r="MB4" s="348"/>
      <c r="MC4" s="348"/>
      <c r="MD4" s="348"/>
      <c r="ME4" s="348"/>
      <c r="MF4" s="348"/>
      <c r="MG4" s="348"/>
      <c r="MH4" s="348"/>
    </row>
    <row r="5" spans="1:349" s="107" customFormat="1" ht="39" customHeight="1">
      <c r="A5" s="362"/>
      <c r="B5" s="298" t="s">
        <v>248</v>
      </c>
      <c r="C5" s="299"/>
      <c r="D5" s="299"/>
      <c r="E5" s="299"/>
      <c r="F5" s="300"/>
      <c r="G5" s="338" t="s">
        <v>248</v>
      </c>
      <c r="H5" s="339"/>
      <c r="I5" s="339"/>
      <c r="J5" s="339"/>
      <c r="K5" s="340"/>
      <c r="L5" s="354" t="s">
        <v>351</v>
      </c>
      <c r="M5" s="175" t="s">
        <v>352</v>
      </c>
      <c r="N5" s="175" t="s">
        <v>333</v>
      </c>
      <c r="O5" s="354" t="s">
        <v>440</v>
      </c>
      <c r="P5" s="175" t="s">
        <v>328</v>
      </c>
      <c r="Q5" s="354" t="s">
        <v>439</v>
      </c>
      <c r="R5" s="175" t="s">
        <v>438</v>
      </c>
      <c r="S5" s="356" t="s">
        <v>249</v>
      </c>
      <c r="T5" s="357"/>
      <c r="U5" s="357"/>
      <c r="V5" s="357"/>
      <c r="W5" s="357"/>
      <c r="X5" s="358"/>
      <c r="Y5" s="356" t="s">
        <v>250</v>
      </c>
      <c r="Z5" s="357"/>
      <c r="AA5" s="357"/>
      <c r="AB5" s="357"/>
      <c r="AC5" s="357"/>
      <c r="AD5" s="358"/>
      <c r="AE5" s="356" t="s">
        <v>251</v>
      </c>
      <c r="AF5" s="357"/>
      <c r="AG5" s="357"/>
      <c r="AH5" s="357"/>
      <c r="AI5" s="357"/>
      <c r="AJ5" s="358"/>
      <c r="AK5" s="345" t="s">
        <v>252</v>
      </c>
      <c r="AL5" s="337" t="s">
        <v>253</v>
      </c>
      <c r="AM5" s="337"/>
      <c r="AN5" s="337"/>
      <c r="AO5" s="337"/>
      <c r="AP5" s="337"/>
      <c r="AQ5" s="337"/>
      <c r="AR5" s="336" t="s">
        <v>254</v>
      </c>
      <c r="AS5" s="336"/>
      <c r="AT5" s="336"/>
      <c r="AU5" s="337" t="s">
        <v>255</v>
      </c>
      <c r="AV5" s="337"/>
      <c r="AW5" s="337"/>
      <c r="AX5" s="337" t="s">
        <v>256</v>
      </c>
      <c r="AY5" s="337"/>
      <c r="AZ5" s="337"/>
      <c r="BA5" s="337" t="s">
        <v>257</v>
      </c>
      <c r="BB5" s="337"/>
      <c r="BC5" s="337"/>
      <c r="BD5" s="337" t="s">
        <v>258</v>
      </c>
      <c r="BE5" s="337"/>
      <c r="BF5" s="337"/>
      <c r="BG5" s="337" t="s">
        <v>259</v>
      </c>
      <c r="BH5" s="337"/>
      <c r="BI5" s="337"/>
      <c r="BJ5" s="337" t="s">
        <v>260</v>
      </c>
      <c r="BK5" s="337"/>
      <c r="BL5" s="337"/>
      <c r="BM5" s="337" t="s">
        <v>261</v>
      </c>
      <c r="BN5" s="337"/>
      <c r="BO5" s="337"/>
      <c r="BP5" s="370" t="s">
        <v>356</v>
      </c>
      <c r="BQ5" s="370" t="s">
        <v>357</v>
      </c>
      <c r="BR5" s="370" t="s">
        <v>358</v>
      </c>
      <c r="BS5" s="199"/>
      <c r="BT5" s="199"/>
      <c r="BU5" s="199"/>
      <c r="BV5" s="199"/>
      <c r="BW5" s="347" t="s">
        <v>249</v>
      </c>
      <c r="BX5" s="348"/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9"/>
      <c r="CW5" s="347" t="s">
        <v>250</v>
      </c>
      <c r="CX5" s="348"/>
      <c r="CY5" s="348"/>
      <c r="CZ5" s="348"/>
      <c r="DA5" s="348"/>
      <c r="DB5" s="348"/>
      <c r="DC5" s="348"/>
      <c r="DD5" s="348"/>
      <c r="DE5" s="348"/>
      <c r="DF5" s="348"/>
      <c r="DG5" s="348"/>
      <c r="DH5" s="348"/>
      <c r="DI5" s="348"/>
      <c r="DJ5" s="348"/>
      <c r="DK5" s="348"/>
      <c r="DL5" s="348"/>
      <c r="DM5" s="348"/>
      <c r="DN5" s="348"/>
      <c r="DO5" s="348"/>
      <c r="DP5" s="348"/>
      <c r="DQ5" s="348"/>
      <c r="DR5" s="348"/>
      <c r="DS5" s="348"/>
      <c r="DT5" s="348"/>
      <c r="DU5" s="348"/>
      <c r="DV5" s="349"/>
      <c r="DW5" s="347" t="s">
        <v>251</v>
      </c>
      <c r="DX5" s="348"/>
      <c r="DY5" s="348"/>
      <c r="DZ5" s="348"/>
      <c r="EA5" s="348"/>
      <c r="EB5" s="348"/>
      <c r="EC5" s="348"/>
      <c r="ED5" s="348"/>
      <c r="EE5" s="348"/>
      <c r="EF5" s="348"/>
      <c r="EG5" s="348"/>
      <c r="EH5" s="348"/>
      <c r="EI5" s="348"/>
      <c r="EJ5" s="348"/>
      <c r="EK5" s="348"/>
      <c r="EL5" s="348"/>
      <c r="EM5" s="348"/>
      <c r="EN5" s="348"/>
      <c r="EO5" s="348"/>
      <c r="EP5" s="348"/>
      <c r="EQ5" s="348"/>
      <c r="ER5" s="348"/>
      <c r="ES5" s="348"/>
      <c r="ET5" s="348"/>
      <c r="EU5" s="348"/>
      <c r="EV5" s="349"/>
      <c r="EW5" s="345" t="s">
        <v>262</v>
      </c>
      <c r="EX5" s="338" t="s">
        <v>263</v>
      </c>
      <c r="EY5" s="339"/>
      <c r="EZ5" s="339"/>
      <c r="FA5" s="340"/>
      <c r="FB5" s="350" t="s">
        <v>264</v>
      </c>
      <c r="FC5" s="351"/>
      <c r="FD5" s="351"/>
      <c r="FE5" s="351"/>
      <c r="FF5" s="352"/>
      <c r="FG5" s="341" t="s">
        <v>265</v>
      </c>
      <c r="FH5" s="341"/>
      <c r="FI5" s="341"/>
      <c r="FJ5" s="341"/>
      <c r="FK5" s="341"/>
      <c r="FL5" s="341"/>
      <c r="FM5" s="341"/>
      <c r="FN5" s="341"/>
      <c r="FO5" s="341"/>
      <c r="FP5" s="341"/>
      <c r="FQ5" s="341"/>
      <c r="FR5" s="341"/>
      <c r="FS5" s="341"/>
      <c r="FT5" s="341"/>
      <c r="FU5" s="341"/>
      <c r="FV5" s="341"/>
      <c r="FW5" s="341"/>
      <c r="FX5" s="341"/>
      <c r="FY5" s="341"/>
      <c r="FZ5" s="341"/>
      <c r="GA5" s="341"/>
      <c r="GB5" s="341"/>
      <c r="GC5" s="341"/>
      <c r="GD5" s="341"/>
      <c r="GE5" s="341"/>
      <c r="GF5" s="341"/>
      <c r="GG5" s="341"/>
      <c r="GH5" s="341"/>
      <c r="GI5" s="341"/>
      <c r="GJ5" s="341"/>
      <c r="GK5" s="342" t="s">
        <v>359</v>
      </c>
      <c r="GL5" s="343"/>
      <c r="GM5" s="343"/>
      <c r="GN5" s="343"/>
      <c r="GO5" s="344"/>
      <c r="GP5" s="380" t="s">
        <v>437</v>
      </c>
      <c r="GQ5" s="353" t="s">
        <v>266</v>
      </c>
      <c r="GR5" s="353"/>
      <c r="GS5" s="353"/>
      <c r="GT5" s="353"/>
      <c r="GU5" s="353"/>
      <c r="GV5" s="353"/>
      <c r="GW5" s="353"/>
      <c r="GX5" s="353"/>
      <c r="GY5" s="353"/>
      <c r="GZ5" s="353"/>
      <c r="HA5" s="353"/>
      <c r="HB5" s="353"/>
      <c r="HC5" s="353"/>
      <c r="HD5" s="353"/>
      <c r="HE5" s="353"/>
      <c r="HF5" s="353"/>
      <c r="HG5" s="353"/>
      <c r="HH5" s="353"/>
      <c r="HI5" s="353"/>
      <c r="HJ5" s="353"/>
      <c r="HK5" s="353"/>
      <c r="HL5" s="353"/>
      <c r="HM5" s="353"/>
      <c r="HN5" s="353"/>
      <c r="HO5" s="353"/>
      <c r="HP5" s="353"/>
      <c r="HQ5" s="353"/>
      <c r="HR5" s="353"/>
      <c r="HS5" s="353"/>
      <c r="HT5" s="353"/>
      <c r="HU5" s="353"/>
      <c r="HV5" s="353"/>
      <c r="HW5" s="353"/>
      <c r="HX5" s="353"/>
      <c r="HY5" s="353"/>
      <c r="HZ5" s="353"/>
      <c r="IA5" s="353"/>
      <c r="IB5" s="353"/>
      <c r="IC5" s="353"/>
      <c r="ID5" s="353"/>
      <c r="IE5" s="353"/>
      <c r="IF5" s="353"/>
      <c r="IG5" s="353"/>
      <c r="IH5" s="353"/>
      <c r="II5" s="353"/>
      <c r="IJ5" s="353"/>
      <c r="IK5" s="353"/>
      <c r="IL5" s="353"/>
      <c r="IM5" s="353"/>
      <c r="IN5" s="353"/>
      <c r="IO5" s="353"/>
      <c r="IP5" s="353"/>
      <c r="IQ5" s="353"/>
      <c r="IR5" s="353"/>
      <c r="IS5" s="353"/>
      <c r="IT5" s="353"/>
      <c r="IU5" s="353"/>
      <c r="IV5" s="353"/>
      <c r="IW5" s="353"/>
      <c r="IX5" s="353"/>
      <c r="IY5" s="353"/>
      <c r="IZ5" s="353"/>
      <c r="JA5" s="353"/>
      <c r="JB5" s="353"/>
      <c r="JC5" s="353"/>
      <c r="JD5" s="353"/>
      <c r="JE5" s="353"/>
      <c r="JF5" s="353"/>
      <c r="JG5" s="353"/>
      <c r="JH5" s="353"/>
      <c r="JI5" s="353"/>
      <c r="JJ5" s="353"/>
      <c r="JK5" s="353"/>
      <c r="JL5" s="353"/>
      <c r="JM5" s="353"/>
      <c r="JN5" s="353"/>
      <c r="JO5" s="353"/>
      <c r="JP5" s="353"/>
      <c r="JQ5" s="353"/>
      <c r="JR5" s="353"/>
      <c r="JS5" s="353"/>
      <c r="JT5" s="353"/>
      <c r="JU5" s="353"/>
      <c r="JV5" s="353"/>
      <c r="JW5" s="353"/>
      <c r="JX5" s="353"/>
      <c r="JY5" s="353"/>
      <c r="JZ5" s="353"/>
      <c r="KA5" s="353"/>
      <c r="KB5" s="353"/>
      <c r="KC5" s="353"/>
      <c r="KD5" s="353"/>
      <c r="KE5" s="353"/>
      <c r="KF5" s="353"/>
      <c r="KG5" s="353"/>
      <c r="KH5" s="353"/>
      <c r="KI5" s="353"/>
      <c r="KJ5" s="353"/>
      <c r="KK5" s="353"/>
      <c r="KL5" s="353"/>
      <c r="KM5" s="353"/>
      <c r="KN5" s="353"/>
      <c r="KO5" s="353"/>
      <c r="KP5" s="353"/>
      <c r="KQ5" s="353"/>
      <c r="KR5" s="353"/>
      <c r="KS5" s="353"/>
      <c r="KT5" s="353"/>
      <c r="KU5" s="353"/>
      <c r="KV5" s="353"/>
      <c r="KW5" s="353"/>
      <c r="KX5" s="353"/>
      <c r="KY5" s="353"/>
      <c r="KZ5" s="353"/>
      <c r="LA5" s="353"/>
      <c r="LB5" s="353"/>
      <c r="LC5" s="353"/>
      <c r="LD5" s="353"/>
      <c r="LE5" s="353"/>
      <c r="LF5" s="353"/>
      <c r="LG5" s="109" t="s">
        <v>267</v>
      </c>
      <c r="LH5" s="197"/>
      <c r="LI5" s="200"/>
      <c r="LJ5" s="346" t="s">
        <v>263</v>
      </c>
      <c r="LK5" s="346"/>
      <c r="LL5" s="346"/>
      <c r="LM5" s="346"/>
      <c r="LN5" s="345" t="s">
        <v>362</v>
      </c>
      <c r="LO5" s="346" t="s">
        <v>263</v>
      </c>
      <c r="LP5" s="346"/>
      <c r="LQ5" s="346"/>
      <c r="LR5" s="346"/>
      <c r="LS5" s="345" t="s">
        <v>363</v>
      </c>
      <c r="LT5" s="345" t="s">
        <v>364</v>
      </c>
      <c r="LU5" s="346" t="s">
        <v>263</v>
      </c>
      <c r="LV5" s="346"/>
      <c r="LW5" s="346"/>
      <c r="LX5" s="346"/>
      <c r="LY5" s="354" t="s">
        <v>365</v>
      </c>
      <c r="LZ5" s="334" t="s">
        <v>334</v>
      </c>
      <c r="MA5" s="335" t="s">
        <v>339</v>
      </c>
      <c r="MB5" s="335" t="s">
        <v>336</v>
      </c>
      <c r="MC5" s="249" t="s">
        <v>436</v>
      </c>
      <c r="MD5" s="186"/>
      <c r="ME5" s="186" t="s">
        <v>435</v>
      </c>
      <c r="MF5" s="186" t="s">
        <v>434</v>
      </c>
      <c r="MG5" s="345" t="s">
        <v>433</v>
      </c>
      <c r="MH5" s="345" t="s">
        <v>432</v>
      </c>
      <c r="MI5" s="304" t="s">
        <v>431</v>
      </c>
      <c r="MJ5" s="295" t="s">
        <v>430</v>
      </c>
      <c r="MK5" s="295" t="s">
        <v>373</v>
      </c>
    </row>
    <row r="6" spans="1:349" s="119" customFormat="1" ht="71.25" customHeight="1">
      <c r="A6" s="333"/>
      <c r="B6" s="184" t="s">
        <v>269</v>
      </c>
      <c r="C6" s="184" t="s">
        <v>270</v>
      </c>
      <c r="D6" s="184" t="s">
        <v>338</v>
      </c>
      <c r="E6" s="184" t="s">
        <v>271</v>
      </c>
      <c r="F6" s="191" t="s">
        <v>56</v>
      </c>
      <c r="G6" s="184" t="s">
        <v>269</v>
      </c>
      <c r="H6" s="184" t="s">
        <v>270</v>
      </c>
      <c r="I6" s="184" t="s">
        <v>338</v>
      </c>
      <c r="J6" s="184" t="s">
        <v>271</v>
      </c>
      <c r="K6" s="191" t="s">
        <v>272</v>
      </c>
      <c r="L6" s="355"/>
      <c r="M6" s="193"/>
      <c r="N6" s="193"/>
      <c r="O6" s="355"/>
      <c r="P6" s="193"/>
      <c r="Q6" s="355"/>
      <c r="R6" s="193"/>
      <c r="S6" s="184" t="s">
        <v>273</v>
      </c>
      <c r="T6" s="184"/>
      <c r="U6" s="184" t="s">
        <v>274</v>
      </c>
      <c r="V6" s="110" t="s">
        <v>275</v>
      </c>
      <c r="W6" s="184" t="s">
        <v>276</v>
      </c>
      <c r="X6" s="191" t="s">
        <v>56</v>
      </c>
      <c r="Y6" s="184" t="s">
        <v>277</v>
      </c>
      <c r="Z6" s="184"/>
      <c r="AA6" s="184" t="s">
        <v>278</v>
      </c>
      <c r="AB6" s="18" t="s">
        <v>275</v>
      </c>
      <c r="AC6" s="184" t="s">
        <v>276</v>
      </c>
      <c r="AD6" s="191" t="s">
        <v>56</v>
      </c>
      <c r="AE6" s="184" t="s">
        <v>277</v>
      </c>
      <c r="AF6" s="184"/>
      <c r="AG6" s="18"/>
      <c r="AH6" s="18" t="s">
        <v>275</v>
      </c>
      <c r="AI6" s="184" t="s">
        <v>276</v>
      </c>
      <c r="AJ6" s="191" t="s">
        <v>56</v>
      </c>
      <c r="AK6" s="345"/>
      <c r="AL6" s="184" t="s">
        <v>279</v>
      </c>
      <c r="AM6" s="184" t="s">
        <v>280</v>
      </c>
      <c r="AN6" s="111" t="s">
        <v>281</v>
      </c>
      <c r="AO6" s="111" t="s">
        <v>282</v>
      </c>
      <c r="AP6" s="184" t="s">
        <v>283</v>
      </c>
      <c r="AQ6" s="184" t="s">
        <v>284</v>
      </c>
      <c r="AR6" s="111" t="s">
        <v>249</v>
      </c>
      <c r="AS6" s="111" t="s">
        <v>250</v>
      </c>
      <c r="AT6" s="184" t="s">
        <v>251</v>
      </c>
      <c r="AU6" s="111" t="s">
        <v>249</v>
      </c>
      <c r="AV6" s="111" t="s">
        <v>250</v>
      </c>
      <c r="AW6" s="184" t="s">
        <v>251</v>
      </c>
      <c r="AX6" s="111" t="s">
        <v>249</v>
      </c>
      <c r="AY6" s="111" t="s">
        <v>250</v>
      </c>
      <c r="AZ6" s="184" t="s">
        <v>251</v>
      </c>
      <c r="BA6" s="111" t="s">
        <v>249</v>
      </c>
      <c r="BB6" s="111" t="s">
        <v>250</v>
      </c>
      <c r="BC6" s="184" t="s">
        <v>251</v>
      </c>
      <c r="BD6" s="111" t="s">
        <v>249</v>
      </c>
      <c r="BE6" s="111" t="s">
        <v>250</v>
      </c>
      <c r="BF6" s="184" t="s">
        <v>251</v>
      </c>
      <c r="BG6" s="111" t="s">
        <v>249</v>
      </c>
      <c r="BH6" s="111" t="s">
        <v>250</v>
      </c>
      <c r="BI6" s="184" t="s">
        <v>251</v>
      </c>
      <c r="BJ6" s="111" t="s">
        <v>249</v>
      </c>
      <c r="BK6" s="111" t="s">
        <v>250</v>
      </c>
      <c r="BL6" s="184" t="s">
        <v>251</v>
      </c>
      <c r="BM6" s="111" t="s">
        <v>249</v>
      </c>
      <c r="BN6" s="111" t="s">
        <v>250</v>
      </c>
      <c r="BO6" s="184" t="s">
        <v>251</v>
      </c>
      <c r="BP6" s="371"/>
      <c r="BQ6" s="371"/>
      <c r="BR6" s="371"/>
      <c r="BS6" s="184"/>
      <c r="BT6" s="184"/>
      <c r="BU6" s="184"/>
      <c r="BV6" s="184"/>
      <c r="BW6" s="187" t="s">
        <v>285</v>
      </c>
      <c r="BX6" s="184" t="s">
        <v>286</v>
      </c>
      <c r="BY6" s="184" t="s">
        <v>287</v>
      </c>
      <c r="BZ6" s="184" t="s">
        <v>288</v>
      </c>
      <c r="CA6" s="184" t="s">
        <v>289</v>
      </c>
      <c r="CB6" s="187" t="s">
        <v>290</v>
      </c>
      <c r="CC6" s="184" t="s">
        <v>286</v>
      </c>
      <c r="CD6" s="184" t="s">
        <v>287</v>
      </c>
      <c r="CE6" s="184" t="s">
        <v>288</v>
      </c>
      <c r="CF6" s="184" t="s">
        <v>289</v>
      </c>
      <c r="CG6" s="187" t="s">
        <v>291</v>
      </c>
      <c r="CH6" s="184" t="s">
        <v>286</v>
      </c>
      <c r="CI6" s="184" t="s">
        <v>287</v>
      </c>
      <c r="CJ6" s="184" t="s">
        <v>288</v>
      </c>
      <c r="CK6" s="184" t="s">
        <v>289</v>
      </c>
      <c r="CL6" s="112"/>
      <c r="CM6" s="110"/>
      <c r="CN6" s="110"/>
      <c r="CO6" s="110"/>
      <c r="CP6" s="110"/>
      <c r="CQ6" s="187" t="s">
        <v>276</v>
      </c>
      <c r="CR6" s="184" t="s">
        <v>286</v>
      </c>
      <c r="CS6" s="184" t="s">
        <v>287</v>
      </c>
      <c r="CT6" s="184" t="s">
        <v>288</v>
      </c>
      <c r="CU6" s="184" t="s">
        <v>289</v>
      </c>
      <c r="CV6" s="190" t="s">
        <v>56</v>
      </c>
      <c r="CW6" s="187" t="s">
        <v>277</v>
      </c>
      <c r="CX6" s="184" t="s">
        <v>286</v>
      </c>
      <c r="CY6" s="184" t="s">
        <v>287</v>
      </c>
      <c r="CZ6" s="184" t="s">
        <v>288</v>
      </c>
      <c r="DA6" s="184" t="s">
        <v>289</v>
      </c>
      <c r="DB6" s="187" t="s">
        <v>292</v>
      </c>
      <c r="DC6" s="184" t="s">
        <v>286</v>
      </c>
      <c r="DD6" s="184" t="s">
        <v>287</v>
      </c>
      <c r="DE6" s="184" t="s">
        <v>288</v>
      </c>
      <c r="DF6" s="184" t="s">
        <v>289</v>
      </c>
      <c r="DG6" s="187" t="s">
        <v>278</v>
      </c>
      <c r="DH6" s="184" t="s">
        <v>286</v>
      </c>
      <c r="DI6" s="184" t="s">
        <v>287</v>
      </c>
      <c r="DJ6" s="184" t="s">
        <v>288</v>
      </c>
      <c r="DK6" s="184" t="s">
        <v>289</v>
      </c>
      <c r="DL6" s="189" t="s">
        <v>275</v>
      </c>
      <c r="DM6" s="184" t="s">
        <v>286</v>
      </c>
      <c r="DN6" s="184" t="s">
        <v>287</v>
      </c>
      <c r="DO6" s="184" t="s">
        <v>288</v>
      </c>
      <c r="DP6" s="184" t="s">
        <v>289</v>
      </c>
      <c r="DQ6" s="187" t="s">
        <v>276</v>
      </c>
      <c r="DR6" s="184" t="s">
        <v>286</v>
      </c>
      <c r="DS6" s="184" t="s">
        <v>287</v>
      </c>
      <c r="DT6" s="184" t="s">
        <v>288</v>
      </c>
      <c r="DU6" s="184" t="s">
        <v>289</v>
      </c>
      <c r="DV6" s="190" t="s">
        <v>56</v>
      </c>
      <c r="DW6" s="187" t="s">
        <v>277</v>
      </c>
      <c r="DX6" s="184" t="s">
        <v>286</v>
      </c>
      <c r="DY6" s="184" t="s">
        <v>287</v>
      </c>
      <c r="DZ6" s="184" t="s">
        <v>288</v>
      </c>
      <c r="EA6" s="184" t="s">
        <v>289</v>
      </c>
      <c r="EB6" s="187" t="s">
        <v>292</v>
      </c>
      <c r="EC6" s="184" t="s">
        <v>286</v>
      </c>
      <c r="ED6" s="184" t="s">
        <v>287</v>
      </c>
      <c r="EE6" s="184" t="s">
        <v>288</v>
      </c>
      <c r="EF6" s="184" t="s">
        <v>289</v>
      </c>
      <c r="EG6" s="113"/>
      <c r="EH6" s="114"/>
      <c r="EI6" s="114"/>
      <c r="EJ6" s="114"/>
      <c r="EK6" s="114"/>
      <c r="EL6" s="189" t="s">
        <v>275</v>
      </c>
      <c r="EM6" s="184" t="s">
        <v>286</v>
      </c>
      <c r="EN6" s="184" t="s">
        <v>287</v>
      </c>
      <c r="EO6" s="184" t="s">
        <v>288</v>
      </c>
      <c r="EP6" s="184" t="s">
        <v>289</v>
      </c>
      <c r="EQ6" s="187" t="s">
        <v>276</v>
      </c>
      <c r="ER6" s="184" t="s">
        <v>286</v>
      </c>
      <c r="ES6" s="184" t="s">
        <v>287</v>
      </c>
      <c r="ET6" s="184" t="s">
        <v>288</v>
      </c>
      <c r="EU6" s="184" t="s">
        <v>289</v>
      </c>
      <c r="EV6" s="190" t="s">
        <v>56</v>
      </c>
      <c r="EW6" s="345"/>
      <c r="EX6" s="190" t="s">
        <v>286</v>
      </c>
      <c r="EY6" s="190" t="s">
        <v>287</v>
      </c>
      <c r="EZ6" s="190" t="s">
        <v>288</v>
      </c>
      <c r="FA6" s="190" t="s">
        <v>289</v>
      </c>
      <c r="FB6" s="115" t="s">
        <v>277</v>
      </c>
      <c r="FC6" s="115" t="s">
        <v>292</v>
      </c>
      <c r="FD6" s="115" t="s">
        <v>278</v>
      </c>
      <c r="FE6" s="115" t="s">
        <v>275</v>
      </c>
      <c r="FF6" s="115" t="s">
        <v>276</v>
      </c>
      <c r="FG6" s="116" t="s">
        <v>279</v>
      </c>
      <c r="FH6" s="184" t="s">
        <v>286</v>
      </c>
      <c r="FI6" s="184" t="s">
        <v>287</v>
      </c>
      <c r="FJ6" s="184" t="s">
        <v>288</v>
      </c>
      <c r="FK6" s="184" t="s">
        <v>289</v>
      </c>
      <c r="FL6" s="116" t="s">
        <v>280</v>
      </c>
      <c r="FM6" s="184" t="s">
        <v>286</v>
      </c>
      <c r="FN6" s="184" t="s">
        <v>287</v>
      </c>
      <c r="FO6" s="184" t="s">
        <v>288</v>
      </c>
      <c r="FP6" s="184" t="s">
        <v>289</v>
      </c>
      <c r="FQ6" s="116" t="s">
        <v>281</v>
      </c>
      <c r="FR6" s="18" t="s">
        <v>286</v>
      </c>
      <c r="FS6" s="18" t="s">
        <v>287</v>
      </c>
      <c r="FT6" s="18" t="s">
        <v>288</v>
      </c>
      <c r="FU6" s="18" t="s">
        <v>289</v>
      </c>
      <c r="FV6" s="116" t="s">
        <v>282</v>
      </c>
      <c r="FW6" s="18" t="s">
        <v>286</v>
      </c>
      <c r="FX6" s="18" t="s">
        <v>287</v>
      </c>
      <c r="FY6" s="18" t="s">
        <v>288</v>
      </c>
      <c r="FZ6" s="18" t="s">
        <v>289</v>
      </c>
      <c r="GA6" s="187" t="s">
        <v>293</v>
      </c>
      <c r="GB6" s="184" t="s">
        <v>286</v>
      </c>
      <c r="GC6" s="184" t="s">
        <v>287</v>
      </c>
      <c r="GD6" s="184" t="s">
        <v>288</v>
      </c>
      <c r="GE6" s="184" t="s">
        <v>289</v>
      </c>
      <c r="GF6" s="116" t="s">
        <v>294</v>
      </c>
      <c r="GG6" s="184" t="s">
        <v>286</v>
      </c>
      <c r="GH6" s="184" t="s">
        <v>287</v>
      </c>
      <c r="GI6" s="184" t="s">
        <v>288</v>
      </c>
      <c r="GJ6" s="184" t="s">
        <v>289</v>
      </c>
      <c r="GK6" s="184" t="s">
        <v>56</v>
      </c>
      <c r="GL6" s="184" t="s">
        <v>286</v>
      </c>
      <c r="GM6" s="184" t="s">
        <v>287</v>
      </c>
      <c r="GN6" s="184" t="s">
        <v>288</v>
      </c>
      <c r="GO6" s="184" t="s">
        <v>289</v>
      </c>
      <c r="GP6" s="381"/>
      <c r="GQ6" s="117" t="s">
        <v>295</v>
      </c>
      <c r="GR6" s="111" t="s">
        <v>286</v>
      </c>
      <c r="GS6" s="111" t="s">
        <v>287</v>
      </c>
      <c r="GT6" s="111" t="s">
        <v>288</v>
      </c>
      <c r="GU6" s="111" t="s">
        <v>289</v>
      </c>
      <c r="GV6" s="117" t="s">
        <v>296</v>
      </c>
      <c r="GW6" s="111" t="s">
        <v>286</v>
      </c>
      <c r="GX6" s="111" t="s">
        <v>287</v>
      </c>
      <c r="GY6" s="111" t="s">
        <v>288</v>
      </c>
      <c r="GZ6" s="111" t="s">
        <v>289</v>
      </c>
      <c r="HA6" s="117" t="s">
        <v>297</v>
      </c>
      <c r="HB6" s="111" t="s">
        <v>286</v>
      </c>
      <c r="HC6" s="111" t="s">
        <v>287</v>
      </c>
      <c r="HD6" s="111" t="s">
        <v>288</v>
      </c>
      <c r="HE6" s="111" t="s">
        <v>289</v>
      </c>
      <c r="HF6" s="117" t="s">
        <v>298</v>
      </c>
      <c r="HG6" s="111" t="s">
        <v>286</v>
      </c>
      <c r="HH6" s="111" t="s">
        <v>287</v>
      </c>
      <c r="HI6" s="111" t="s">
        <v>288</v>
      </c>
      <c r="HJ6" s="111" t="s">
        <v>289</v>
      </c>
      <c r="HK6" s="117" t="s">
        <v>299</v>
      </c>
      <c r="HL6" s="184" t="s">
        <v>286</v>
      </c>
      <c r="HM6" s="184" t="s">
        <v>287</v>
      </c>
      <c r="HN6" s="184" t="s">
        <v>288</v>
      </c>
      <c r="HO6" s="184" t="s">
        <v>289</v>
      </c>
      <c r="HP6" s="117" t="s">
        <v>300</v>
      </c>
      <c r="HQ6" s="184" t="s">
        <v>286</v>
      </c>
      <c r="HR6" s="184" t="s">
        <v>287</v>
      </c>
      <c r="HS6" s="184" t="s">
        <v>288</v>
      </c>
      <c r="HT6" s="184" t="s">
        <v>289</v>
      </c>
      <c r="HU6" s="117" t="s">
        <v>301</v>
      </c>
      <c r="HV6" s="111" t="s">
        <v>286</v>
      </c>
      <c r="HW6" s="111" t="s">
        <v>287</v>
      </c>
      <c r="HX6" s="111" t="s">
        <v>288</v>
      </c>
      <c r="HY6" s="111" t="s">
        <v>289</v>
      </c>
      <c r="HZ6" s="117" t="s">
        <v>302</v>
      </c>
      <c r="IA6" s="111" t="s">
        <v>286</v>
      </c>
      <c r="IB6" s="111" t="s">
        <v>287</v>
      </c>
      <c r="IC6" s="111" t="s">
        <v>288</v>
      </c>
      <c r="ID6" s="111" t="s">
        <v>289</v>
      </c>
      <c r="IE6" s="117" t="s">
        <v>303</v>
      </c>
      <c r="IF6" s="184" t="s">
        <v>286</v>
      </c>
      <c r="IG6" s="184" t="s">
        <v>287</v>
      </c>
      <c r="IH6" s="184" t="s">
        <v>288</v>
      </c>
      <c r="II6" s="184" t="s">
        <v>289</v>
      </c>
      <c r="IJ6" s="187" t="s">
        <v>304</v>
      </c>
      <c r="IK6" s="184" t="s">
        <v>286</v>
      </c>
      <c r="IL6" s="184" t="s">
        <v>287</v>
      </c>
      <c r="IM6" s="184" t="s">
        <v>288</v>
      </c>
      <c r="IN6" s="184" t="s">
        <v>289</v>
      </c>
      <c r="IO6" s="187" t="s">
        <v>305</v>
      </c>
      <c r="IP6" s="111" t="s">
        <v>286</v>
      </c>
      <c r="IQ6" s="111" t="s">
        <v>287</v>
      </c>
      <c r="IR6" s="111" t="s">
        <v>288</v>
      </c>
      <c r="IS6" s="111" t="s">
        <v>289</v>
      </c>
      <c r="IT6" s="187" t="s">
        <v>306</v>
      </c>
      <c r="IU6" s="111" t="s">
        <v>286</v>
      </c>
      <c r="IV6" s="111" t="s">
        <v>287</v>
      </c>
      <c r="IW6" s="111" t="s">
        <v>288</v>
      </c>
      <c r="IX6" s="111" t="s">
        <v>289</v>
      </c>
      <c r="IY6" s="187" t="s">
        <v>307</v>
      </c>
      <c r="IZ6" s="184" t="s">
        <v>286</v>
      </c>
      <c r="JA6" s="184" t="s">
        <v>287</v>
      </c>
      <c r="JB6" s="184" t="s">
        <v>288</v>
      </c>
      <c r="JC6" s="184" t="s">
        <v>289</v>
      </c>
      <c r="JD6" s="187" t="s">
        <v>308</v>
      </c>
      <c r="JE6" s="184" t="s">
        <v>286</v>
      </c>
      <c r="JF6" s="184" t="s">
        <v>287</v>
      </c>
      <c r="JG6" s="184" t="s">
        <v>288</v>
      </c>
      <c r="JH6" s="184" t="s">
        <v>289</v>
      </c>
      <c r="JI6" s="187" t="s">
        <v>309</v>
      </c>
      <c r="JJ6" s="111" t="s">
        <v>286</v>
      </c>
      <c r="JK6" s="111" t="s">
        <v>287</v>
      </c>
      <c r="JL6" s="111" t="s">
        <v>288</v>
      </c>
      <c r="JM6" s="111" t="s">
        <v>289</v>
      </c>
      <c r="JN6" s="117" t="s">
        <v>310</v>
      </c>
      <c r="JO6" s="111" t="s">
        <v>286</v>
      </c>
      <c r="JP6" s="111" t="s">
        <v>287</v>
      </c>
      <c r="JQ6" s="111" t="s">
        <v>288</v>
      </c>
      <c r="JR6" s="111" t="s">
        <v>289</v>
      </c>
      <c r="JS6" s="117" t="s">
        <v>311</v>
      </c>
      <c r="JT6" s="184" t="s">
        <v>286</v>
      </c>
      <c r="JU6" s="184" t="s">
        <v>287</v>
      </c>
      <c r="JV6" s="184" t="s">
        <v>288</v>
      </c>
      <c r="JW6" s="184" t="s">
        <v>289</v>
      </c>
      <c r="JX6" s="117" t="s">
        <v>312</v>
      </c>
      <c r="JY6" s="184" t="s">
        <v>286</v>
      </c>
      <c r="JZ6" s="184" t="s">
        <v>287</v>
      </c>
      <c r="KA6" s="184" t="s">
        <v>288</v>
      </c>
      <c r="KB6" s="184" t="s">
        <v>289</v>
      </c>
      <c r="KC6" s="117" t="s">
        <v>313</v>
      </c>
      <c r="KD6" s="111" t="s">
        <v>286</v>
      </c>
      <c r="KE6" s="111" t="s">
        <v>287</v>
      </c>
      <c r="KF6" s="111" t="s">
        <v>288</v>
      </c>
      <c r="KG6" s="111" t="s">
        <v>289</v>
      </c>
      <c r="KH6" s="117" t="s">
        <v>314</v>
      </c>
      <c r="KI6" s="111" t="s">
        <v>286</v>
      </c>
      <c r="KJ6" s="111" t="s">
        <v>287</v>
      </c>
      <c r="KK6" s="111" t="s">
        <v>288</v>
      </c>
      <c r="KL6" s="111" t="s">
        <v>289</v>
      </c>
      <c r="KM6" s="117" t="s">
        <v>315</v>
      </c>
      <c r="KN6" s="184" t="s">
        <v>286</v>
      </c>
      <c r="KO6" s="184" t="s">
        <v>287</v>
      </c>
      <c r="KP6" s="184" t="s">
        <v>288</v>
      </c>
      <c r="KQ6" s="184" t="s">
        <v>289</v>
      </c>
      <c r="KR6" s="187" t="s">
        <v>316</v>
      </c>
      <c r="KS6" s="184" t="s">
        <v>286</v>
      </c>
      <c r="KT6" s="184" t="s">
        <v>287</v>
      </c>
      <c r="KU6" s="184" t="s">
        <v>288</v>
      </c>
      <c r="KV6" s="184" t="s">
        <v>289</v>
      </c>
      <c r="KW6" s="187" t="s">
        <v>317</v>
      </c>
      <c r="KX6" s="111" t="s">
        <v>286</v>
      </c>
      <c r="KY6" s="111" t="s">
        <v>287</v>
      </c>
      <c r="KZ6" s="111" t="s">
        <v>288</v>
      </c>
      <c r="LA6" s="111" t="s">
        <v>289</v>
      </c>
      <c r="LB6" s="187" t="s">
        <v>318</v>
      </c>
      <c r="LC6" s="111" t="s">
        <v>286</v>
      </c>
      <c r="LD6" s="111" t="s">
        <v>287</v>
      </c>
      <c r="LE6" s="111" t="s">
        <v>288</v>
      </c>
      <c r="LF6" s="111" t="s">
        <v>289</v>
      </c>
      <c r="LG6" s="118" t="s">
        <v>378</v>
      </c>
      <c r="LH6" s="118" t="s">
        <v>268</v>
      </c>
      <c r="LI6" s="190" t="s">
        <v>379</v>
      </c>
      <c r="LJ6" s="191" t="s">
        <v>286</v>
      </c>
      <c r="LK6" s="191" t="s">
        <v>287</v>
      </c>
      <c r="LL6" s="191" t="s">
        <v>288</v>
      </c>
      <c r="LM6" s="191" t="s">
        <v>289</v>
      </c>
      <c r="LN6" s="345"/>
      <c r="LO6" s="191" t="s">
        <v>286</v>
      </c>
      <c r="LP6" s="191" t="s">
        <v>287</v>
      </c>
      <c r="LQ6" s="191" t="s">
        <v>288</v>
      </c>
      <c r="LR6" s="191" t="s">
        <v>289</v>
      </c>
      <c r="LS6" s="345"/>
      <c r="LT6" s="345"/>
      <c r="LU6" s="191" t="s">
        <v>286</v>
      </c>
      <c r="LV6" s="191" t="s">
        <v>287</v>
      </c>
      <c r="LW6" s="191" t="s">
        <v>288</v>
      </c>
      <c r="LX6" s="191" t="s">
        <v>289</v>
      </c>
      <c r="LY6" s="355"/>
      <c r="LZ6" s="382"/>
      <c r="MA6" s="383"/>
      <c r="MB6" s="383"/>
      <c r="MC6" s="248"/>
      <c r="MD6" s="248"/>
      <c r="ME6" s="248"/>
      <c r="MF6" s="186"/>
      <c r="MG6" s="345"/>
      <c r="MH6" s="345"/>
      <c r="MI6" s="304"/>
      <c r="MJ6" s="295"/>
      <c r="MK6" s="295"/>
    </row>
    <row r="7" spans="1:349" s="69" customFormat="1" hidden="1">
      <c r="A7" s="120" t="s">
        <v>380</v>
      </c>
      <c r="B7" s="120"/>
      <c r="C7" s="120"/>
      <c r="D7" s="120"/>
      <c r="E7" s="120"/>
      <c r="F7" s="120"/>
      <c r="G7" s="121"/>
      <c r="H7" s="121">
        <v>42508</v>
      </c>
      <c r="I7" s="121">
        <v>42508</v>
      </c>
      <c r="J7" s="121">
        <v>42508</v>
      </c>
      <c r="K7" s="121"/>
      <c r="L7" s="121"/>
      <c r="M7" s="121"/>
      <c r="N7" s="121"/>
      <c r="O7" s="121"/>
      <c r="P7" s="121"/>
      <c r="Q7" s="121"/>
      <c r="R7" s="121"/>
      <c r="S7" s="120"/>
      <c r="T7" s="120"/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  <c r="AH7" s="120"/>
      <c r="AI7" s="120"/>
      <c r="AJ7" s="120"/>
      <c r="AK7" s="120"/>
      <c r="AL7" s="120"/>
      <c r="AM7" s="120"/>
      <c r="AN7" s="120"/>
      <c r="AO7" s="120"/>
      <c r="AP7" s="120"/>
      <c r="AQ7" s="120"/>
      <c r="AR7" s="120"/>
      <c r="AS7" s="120"/>
      <c r="AT7" s="120"/>
      <c r="AU7" s="120"/>
      <c r="AV7" s="120"/>
      <c r="AW7" s="120"/>
      <c r="AX7" s="120"/>
      <c r="AY7" s="120"/>
      <c r="AZ7" s="120"/>
      <c r="BA7" s="120"/>
      <c r="BB7" s="120"/>
      <c r="BC7" s="120"/>
      <c r="BD7" s="120"/>
      <c r="BE7" s="120"/>
      <c r="BF7" s="120"/>
      <c r="BG7" s="120"/>
      <c r="BH7" s="120"/>
      <c r="BI7" s="120"/>
      <c r="BJ7" s="120"/>
      <c r="BK7" s="120"/>
      <c r="BL7" s="120"/>
      <c r="BM7" s="120"/>
      <c r="BN7" s="120"/>
      <c r="BO7" s="120"/>
      <c r="BP7" s="120"/>
      <c r="BQ7" s="120"/>
      <c r="BR7" s="120"/>
      <c r="BS7" s="120"/>
      <c r="BT7" s="120"/>
      <c r="BU7" s="120"/>
      <c r="BV7" s="120"/>
      <c r="BW7" s="122">
        <v>25585</v>
      </c>
      <c r="BX7" s="122">
        <v>2157</v>
      </c>
      <c r="BY7" s="122">
        <v>23428</v>
      </c>
      <c r="BZ7" s="122">
        <v>18062</v>
      </c>
      <c r="CA7" s="122">
        <v>5366</v>
      </c>
      <c r="CB7" s="123"/>
      <c r="CC7" s="123"/>
      <c r="CD7" s="123"/>
      <c r="CE7" s="123"/>
      <c r="CF7" s="123"/>
      <c r="CG7" s="122">
        <v>71793</v>
      </c>
      <c r="CH7" s="122">
        <v>2157</v>
      </c>
      <c r="CI7" s="122">
        <v>69636</v>
      </c>
      <c r="CJ7" s="122">
        <v>53929</v>
      </c>
      <c r="CK7" s="122">
        <v>15707</v>
      </c>
      <c r="CL7" s="121"/>
      <c r="CM7" s="121"/>
      <c r="CN7" s="121"/>
      <c r="CO7" s="121"/>
      <c r="CP7" s="121"/>
      <c r="CQ7" s="121"/>
      <c r="CR7" s="121"/>
      <c r="CS7" s="121"/>
      <c r="CT7" s="121"/>
      <c r="CU7" s="121"/>
      <c r="CV7" s="121"/>
      <c r="CW7" s="122">
        <v>35684</v>
      </c>
      <c r="CX7" s="122">
        <v>2934</v>
      </c>
      <c r="CY7" s="122">
        <v>32750</v>
      </c>
      <c r="CZ7" s="122">
        <v>24669</v>
      </c>
      <c r="DA7" s="122">
        <v>8081</v>
      </c>
      <c r="DB7" s="121"/>
      <c r="DC7" s="121"/>
      <c r="DD7" s="121"/>
      <c r="DE7" s="121"/>
      <c r="DF7" s="121"/>
      <c r="DG7" s="122">
        <v>99693</v>
      </c>
      <c r="DH7" s="122">
        <v>2934</v>
      </c>
      <c r="DI7" s="122">
        <v>96759</v>
      </c>
      <c r="DJ7" s="122">
        <v>73152</v>
      </c>
      <c r="DK7" s="122">
        <v>23607</v>
      </c>
      <c r="DL7" s="121"/>
      <c r="DM7" s="121"/>
      <c r="DN7" s="121"/>
      <c r="DO7" s="121"/>
      <c r="DP7" s="121"/>
      <c r="DQ7" s="121"/>
      <c r="DR7" s="121"/>
      <c r="DS7" s="121"/>
      <c r="DT7" s="121"/>
      <c r="DU7" s="121"/>
      <c r="DV7" s="121"/>
      <c r="DW7" s="122">
        <v>38966</v>
      </c>
      <c r="DX7" s="122">
        <v>3107</v>
      </c>
      <c r="DY7" s="122">
        <v>35859</v>
      </c>
      <c r="DZ7" s="122">
        <v>26392</v>
      </c>
      <c r="EA7" s="122">
        <v>9467</v>
      </c>
      <c r="EB7" s="121"/>
      <c r="EC7" s="121"/>
      <c r="ED7" s="121"/>
      <c r="EE7" s="121"/>
      <c r="EF7" s="121"/>
      <c r="EG7" s="121">
        <v>0</v>
      </c>
      <c r="EH7" s="121"/>
      <c r="EI7" s="121"/>
      <c r="EJ7" s="121"/>
      <c r="EK7" s="121"/>
      <c r="EL7" s="121"/>
      <c r="EM7" s="121"/>
      <c r="EN7" s="121"/>
      <c r="EO7" s="121"/>
      <c r="EP7" s="121"/>
      <c r="EQ7" s="121"/>
      <c r="ER7" s="121"/>
      <c r="ES7" s="121"/>
      <c r="ET7" s="121"/>
      <c r="EU7" s="121"/>
      <c r="EV7" s="121"/>
      <c r="EW7" s="121"/>
      <c r="EX7" s="121"/>
      <c r="EY7" s="121"/>
      <c r="EZ7" s="121"/>
      <c r="FA7" s="121"/>
      <c r="FB7" s="121"/>
      <c r="FC7" s="121"/>
      <c r="FD7" s="121"/>
      <c r="FE7" s="121"/>
      <c r="FF7" s="121"/>
      <c r="FG7" s="121"/>
      <c r="FH7" s="121"/>
      <c r="FI7" s="121"/>
      <c r="FJ7" s="121"/>
      <c r="FK7" s="121"/>
      <c r="FL7" s="121"/>
      <c r="FM7" s="121"/>
      <c r="FN7" s="121"/>
      <c r="FO7" s="121"/>
      <c r="FP7" s="121"/>
      <c r="FQ7" s="121"/>
      <c r="FR7" s="121"/>
      <c r="FS7" s="121"/>
      <c r="FT7" s="121"/>
      <c r="FU7" s="121"/>
      <c r="FV7" s="121"/>
      <c r="FW7" s="121"/>
      <c r="FX7" s="121"/>
      <c r="FY7" s="121"/>
      <c r="FZ7" s="121"/>
      <c r="GA7" s="121"/>
      <c r="GB7" s="121"/>
      <c r="GC7" s="121"/>
      <c r="GD7" s="121"/>
      <c r="GE7" s="121"/>
      <c r="GF7" s="121"/>
      <c r="GG7" s="121"/>
      <c r="GH7" s="121"/>
      <c r="GI7" s="121"/>
      <c r="GJ7" s="121"/>
      <c r="GK7" s="121"/>
      <c r="GL7" s="121"/>
      <c r="GM7" s="121"/>
      <c r="GN7" s="121"/>
      <c r="GO7" s="121"/>
      <c r="GP7" s="121"/>
      <c r="GQ7" s="121"/>
      <c r="GR7" s="121"/>
      <c r="GS7" s="121"/>
      <c r="GT7" s="121"/>
      <c r="GU7" s="121"/>
      <c r="GV7" s="121"/>
      <c r="GW7" s="121"/>
      <c r="GX7" s="121"/>
      <c r="GY7" s="121"/>
      <c r="GZ7" s="121"/>
      <c r="HA7" s="121"/>
      <c r="HB7" s="121"/>
      <c r="HC7" s="121"/>
      <c r="HD7" s="121"/>
      <c r="HE7" s="121"/>
      <c r="HF7" s="121"/>
      <c r="HG7" s="121"/>
      <c r="HH7" s="121"/>
      <c r="HI7" s="121"/>
      <c r="HJ7" s="121"/>
      <c r="HK7" s="121"/>
      <c r="HL7" s="121"/>
      <c r="HM7" s="121"/>
      <c r="HN7" s="121"/>
      <c r="HO7" s="121"/>
      <c r="HP7" s="121"/>
      <c r="HQ7" s="121"/>
      <c r="HR7" s="121"/>
      <c r="HS7" s="121"/>
      <c r="HT7" s="121"/>
      <c r="HU7" s="121"/>
      <c r="HV7" s="121"/>
      <c r="HW7" s="121"/>
      <c r="HX7" s="121"/>
      <c r="HY7" s="121"/>
      <c r="HZ7" s="121"/>
      <c r="IA7" s="121"/>
      <c r="IB7" s="121"/>
      <c r="IC7" s="121"/>
      <c r="ID7" s="121"/>
      <c r="IE7" s="121"/>
      <c r="IF7" s="121"/>
      <c r="IG7" s="121"/>
      <c r="IH7" s="121"/>
      <c r="II7" s="121"/>
      <c r="IJ7" s="121"/>
      <c r="IK7" s="121"/>
      <c r="IL7" s="121"/>
      <c r="IM7" s="121"/>
      <c r="IN7" s="121"/>
      <c r="IO7" s="121"/>
      <c r="IP7" s="121"/>
      <c r="IQ7" s="121"/>
      <c r="IR7" s="121"/>
      <c r="IS7" s="121"/>
      <c r="IT7" s="121"/>
      <c r="IU7" s="121"/>
      <c r="IV7" s="121"/>
      <c r="IW7" s="121"/>
      <c r="IX7" s="121"/>
      <c r="IY7" s="121"/>
      <c r="IZ7" s="121"/>
      <c r="JA7" s="121"/>
      <c r="JB7" s="121"/>
      <c r="JC7" s="121"/>
      <c r="JD7" s="121"/>
      <c r="JE7" s="121"/>
      <c r="JF7" s="121"/>
      <c r="JG7" s="121"/>
      <c r="JH7" s="121"/>
      <c r="JI7" s="121"/>
      <c r="JJ7" s="121"/>
      <c r="JK7" s="121"/>
      <c r="JL7" s="121"/>
      <c r="JM7" s="121"/>
      <c r="JN7" s="121"/>
      <c r="JO7" s="121"/>
      <c r="JP7" s="121"/>
      <c r="JQ7" s="121"/>
      <c r="JR7" s="121"/>
      <c r="JS7" s="121"/>
      <c r="JT7" s="121"/>
      <c r="JU7" s="121"/>
      <c r="JV7" s="121"/>
      <c r="JW7" s="121"/>
      <c r="JX7" s="121"/>
      <c r="JY7" s="121"/>
      <c r="JZ7" s="121"/>
      <c r="KA7" s="121"/>
      <c r="KB7" s="121"/>
      <c r="KC7" s="121"/>
      <c r="KD7" s="121"/>
      <c r="KE7" s="121"/>
      <c r="KF7" s="121"/>
      <c r="KG7" s="121"/>
      <c r="KH7" s="121"/>
      <c r="KI7" s="121"/>
      <c r="KJ7" s="121"/>
      <c r="KK7" s="121"/>
      <c r="KL7" s="121"/>
      <c r="KM7" s="121"/>
      <c r="KN7" s="121"/>
      <c r="KO7" s="121"/>
      <c r="KP7" s="121"/>
      <c r="KQ7" s="121"/>
      <c r="KR7" s="121"/>
      <c r="KS7" s="121"/>
      <c r="KT7" s="121"/>
      <c r="KU7" s="121"/>
      <c r="KV7" s="121"/>
      <c r="KW7" s="121"/>
      <c r="KX7" s="121"/>
      <c r="KY7" s="121"/>
      <c r="KZ7" s="121"/>
      <c r="LA7" s="121"/>
      <c r="LB7" s="121"/>
      <c r="LC7" s="121"/>
      <c r="LD7" s="121"/>
      <c r="LE7" s="121"/>
      <c r="LF7" s="121"/>
      <c r="LG7" s="121"/>
      <c r="LH7" s="121"/>
      <c r="LI7" s="121"/>
      <c r="LJ7" s="121"/>
      <c r="LK7" s="121"/>
      <c r="LL7" s="121"/>
      <c r="LM7" s="121"/>
      <c r="LN7" s="121"/>
      <c r="LO7" s="121"/>
      <c r="LP7" s="121"/>
      <c r="LQ7" s="121"/>
      <c r="LR7" s="121"/>
      <c r="LS7" s="121"/>
      <c r="LT7" s="121"/>
      <c r="LU7" s="121"/>
      <c r="LV7" s="121"/>
      <c r="LW7" s="121"/>
      <c r="LX7" s="121"/>
      <c r="LY7" s="121"/>
      <c r="LZ7" s="203"/>
      <c r="MA7" s="203"/>
      <c r="MB7" s="203"/>
      <c r="MC7" s="203"/>
      <c r="MD7" s="203"/>
      <c r="ME7" s="203"/>
      <c r="MF7" s="203"/>
      <c r="MG7" s="203"/>
      <c r="MJ7" s="203"/>
      <c r="MK7" s="203"/>
    </row>
    <row r="8" spans="1:349" s="69" customFormat="1" ht="25.5" hidden="1">
      <c r="A8" s="124" t="s">
        <v>381</v>
      </c>
      <c r="B8" s="120"/>
      <c r="C8" s="120"/>
      <c r="D8" s="120"/>
      <c r="E8" s="120"/>
      <c r="F8" s="120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0"/>
      <c r="T8" s="120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  <c r="AM8" s="120"/>
      <c r="AN8" s="120"/>
      <c r="AO8" s="120"/>
      <c r="AP8" s="120"/>
      <c r="AQ8" s="120"/>
      <c r="AR8" s="120"/>
      <c r="AS8" s="120"/>
      <c r="AT8" s="120"/>
      <c r="AU8" s="120"/>
      <c r="AV8" s="120"/>
      <c r="AW8" s="120"/>
      <c r="AX8" s="120"/>
      <c r="AY8" s="120"/>
      <c r="AZ8" s="120"/>
      <c r="BA8" s="120"/>
      <c r="BB8" s="120"/>
      <c r="BC8" s="120"/>
      <c r="BD8" s="120"/>
      <c r="BE8" s="120"/>
      <c r="BF8" s="120"/>
      <c r="BG8" s="120"/>
      <c r="BH8" s="120"/>
      <c r="BI8" s="120"/>
      <c r="BJ8" s="120"/>
      <c r="BK8" s="120"/>
      <c r="BL8" s="120"/>
      <c r="BM8" s="120"/>
      <c r="BN8" s="120"/>
      <c r="BO8" s="120"/>
      <c r="BP8" s="120"/>
      <c r="BQ8" s="120"/>
      <c r="BR8" s="120"/>
      <c r="BS8" s="120"/>
      <c r="BT8" s="120"/>
      <c r="BU8" s="120"/>
      <c r="BV8" s="120"/>
      <c r="BW8" s="121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>
        <v>0</v>
      </c>
      <c r="CM8" s="121"/>
      <c r="CN8" s="121"/>
      <c r="CO8" s="121"/>
      <c r="CP8" s="121"/>
      <c r="CQ8" s="122">
        <v>197552</v>
      </c>
      <c r="CR8" s="122">
        <v>451</v>
      </c>
      <c r="CS8" s="122">
        <v>197101</v>
      </c>
      <c r="CT8" s="122">
        <v>197101</v>
      </c>
      <c r="CU8" s="122">
        <v>0</v>
      </c>
      <c r="CV8" s="121"/>
      <c r="CW8" s="125"/>
      <c r="CX8" s="125"/>
      <c r="CY8" s="125"/>
      <c r="CZ8" s="125"/>
      <c r="DA8" s="125"/>
      <c r="DB8" s="126"/>
      <c r="DC8" s="126"/>
      <c r="DD8" s="126"/>
      <c r="DE8" s="126"/>
      <c r="DF8" s="126"/>
      <c r="DG8" s="125"/>
      <c r="DH8" s="125"/>
      <c r="DI8" s="125"/>
      <c r="DJ8" s="125"/>
      <c r="DK8" s="125"/>
      <c r="DL8" s="122">
        <v>22414</v>
      </c>
      <c r="DM8" s="122">
        <v>2449</v>
      </c>
      <c r="DN8" s="122">
        <v>19965</v>
      </c>
      <c r="DO8" s="122">
        <v>14150</v>
      </c>
      <c r="DP8" s="122">
        <v>5815</v>
      </c>
      <c r="DQ8" s="122">
        <v>228176</v>
      </c>
      <c r="DR8" s="122">
        <v>752</v>
      </c>
      <c r="DS8" s="122">
        <v>227424</v>
      </c>
      <c r="DT8" s="122">
        <v>227424</v>
      </c>
      <c r="DU8" s="122">
        <v>0</v>
      </c>
      <c r="DV8" s="121"/>
      <c r="DW8" s="122"/>
      <c r="DX8" s="122"/>
      <c r="DY8" s="122"/>
      <c r="DZ8" s="122"/>
      <c r="EA8" s="122"/>
      <c r="EB8" s="123"/>
      <c r="EC8" s="123"/>
      <c r="ED8" s="123"/>
      <c r="EE8" s="123"/>
      <c r="EF8" s="123"/>
      <c r="EG8" s="121">
        <v>0</v>
      </c>
      <c r="EH8" s="121"/>
      <c r="EI8" s="121"/>
      <c r="EJ8" s="121"/>
      <c r="EK8" s="121"/>
      <c r="EL8" s="122">
        <v>22778</v>
      </c>
      <c r="EM8" s="122">
        <v>2769</v>
      </c>
      <c r="EN8" s="122">
        <v>20009</v>
      </c>
      <c r="EO8" s="122">
        <v>14181</v>
      </c>
      <c r="EP8" s="122">
        <v>5828</v>
      </c>
      <c r="EQ8" s="122">
        <v>273811</v>
      </c>
      <c r="ER8" s="122">
        <v>903</v>
      </c>
      <c r="ES8" s="122">
        <v>272908</v>
      </c>
      <c r="ET8" s="122">
        <v>272908</v>
      </c>
      <c r="EU8" s="122">
        <v>0</v>
      </c>
      <c r="EV8" s="121"/>
      <c r="EW8" s="121"/>
      <c r="EX8" s="121"/>
      <c r="EY8" s="121"/>
      <c r="EZ8" s="121"/>
      <c r="FA8" s="121"/>
      <c r="FB8" s="121"/>
      <c r="FC8" s="121"/>
      <c r="FD8" s="121"/>
      <c r="FE8" s="121"/>
      <c r="FF8" s="121"/>
      <c r="FG8" s="121"/>
      <c r="FH8" s="121"/>
      <c r="FI8" s="121"/>
      <c r="FJ8" s="121"/>
      <c r="FK8" s="121"/>
      <c r="FL8" s="121"/>
      <c r="FM8" s="121"/>
      <c r="FN8" s="121"/>
      <c r="FO8" s="121"/>
      <c r="FP8" s="121"/>
      <c r="FQ8" s="121"/>
      <c r="FR8" s="121"/>
      <c r="FS8" s="121"/>
      <c r="FT8" s="121"/>
      <c r="FU8" s="121"/>
      <c r="FV8" s="121"/>
      <c r="FW8" s="121"/>
      <c r="FX8" s="121"/>
      <c r="FY8" s="121"/>
      <c r="FZ8" s="121"/>
      <c r="GA8" s="121"/>
      <c r="GB8" s="121"/>
      <c r="GC8" s="121"/>
      <c r="GD8" s="121"/>
      <c r="GE8" s="121"/>
      <c r="GF8" s="121"/>
      <c r="GG8" s="121"/>
      <c r="GH8" s="121"/>
      <c r="GI8" s="121"/>
      <c r="GJ8" s="121"/>
      <c r="GK8" s="121"/>
      <c r="GL8" s="121"/>
      <c r="GM8" s="121"/>
      <c r="GN8" s="121"/>
      <c r="GO8" s="121"/>
      <c r="GP8" s="121"/>
      <c r="GQ8" s="121"/>
      <c r="GR8" s="121"/>
      <c r="GS8" s="121"/>
      <c r="GT8" s="121"/>
      <c r="GU8" s="121"/>
      <c r="GV8" s="121"/>
      <c r="GW8" s="121"/>
      <c r="GX8" s="121"/>
      <c r="GY8" s="121"/>
      <c r="GZ8" s="121"/>
      <c r="HA8" s="121"/>
      <c r="HB8" s="121"/>
      <c r="HC8" s="121"/>
      <c r="HD8" s="121"/>
      <c r="HE8" s="121"/>
      <c r="HF8" s="121"/>
      <c r="HG8" s="121"/>
      <c r="HH8" s="121"/>
      <c r="HI8" s="121"/>
      <c r="HJ8" s="121"/>
      <c r="HK8" s="121"/>
      <c r="HL8" s="121"/>
      <c r="HM8" s="121"/>
      <c r="HN8" s="121"/>
      <c r="HO8" s="121"/>
      <c r="HP8" s="121"/>
      <c r="HQ8" s="121"/>
      <c r="HR8" s="121"/>
      <c r="HS8" s="121"/>
      <c r="HT8" s="121"/>
      <c r="HU8" s="121"/>
      <c r="HV8" s="121"/>
      <c r="HW8" s="121"/>
      <c r="HX8" s="121"/>
      <c r="HY8" s="121"/>
      <c r="HZ8" s="121"/>
      <c r="IA8" s="121"/>
      <c r="IB8" s="121"/>
      <c r="IC8" s="121"/>
      <c r="ID8" s="121"/>
      <c r="IE8" s="121"/>
      <c r="IF8" s="121"/>
      <c r="IG8" s="121"/>
      <c r="IH8" s="121"/>
      <c r="II8" s="121"/>
      <c r="IJ8" s="121"/>
      <c r="IK8" s="121"/>
      <c r="IL8" s="121"/>
      <c r="IM8" s="121"/>
      <c r="IN8" s="121"/>
      <c r="IO8" s="121"/>
      <c r="IP8" s="121"/>
      <c r="IQ8" s="121"/>
      <c r="IR8" s="121"/>
      <c r="IS8" s="121"/>
      <c r="IT8" s="121"/>
      <c r="IU8" s="121"/>
      <c r="IV8" s="121"/>
      <c r="IW8" s="121"/>
      <c r="IX8" s="121"/>
      <c r="IY8" s="121"/>
      <c r="IZ8" s="121"/>
      <c r="JA8" s="121"/>
      <c r="JB8" s="121"/>
      <c r="JC8" s="121"/>
      <c r="JD8" s="121"/>
      <c r="JE8" s="121"/>
      <c r="JF8" s="121"/>
      <c r="JG8" s="121"/>
      <c r="JH8" s="121"/>
      <c r="JI8" s="121"/>
      <c r="JJ8" s="121"/>
      <c r="JK8" s="121"/>
      <c r="JL8" s="121"/>
      <c r="JM8" s="121"/>
      <c r="JN8" s="121"/>
      <c r="JO8" s="121"/>
      <c r="JP8" s="121"/>
      <c r="JQ8" s="121"/>
      <c r="JR8" s="121"/>
      <c r="JS8" s="121"/>
      <c r="JT8" s="121"/>
      <c r="JU8" s="121"/>
      <c r="JV8" s="121"/>
      <c r="JW8" s="121"/>
      <c r="JX8" s="121"/>
      <c r="JY8" s="121"/>
      <c r="JZ8" s="121"/>
      <c r="KA8" s="121"/>
      <c r="KB8" s="121"/>
      <c r="KC8" s="121"/>
      <c r="KD8" s="121"/>
      <c r="KE8" s="121"/>
      <c r="KF8" s="121"/>
      <c r="KG8" s="121"/>
      <c r="KH8" s="121"/>
      <c r="KI8" s="121"/>
      <c r="KJ8" s="121"/>
      <c r="KK8" s="121"/>
      <c r="KL8" s="121"/>
      <c r="KM8" s="121"/>
      <c r="KN8" s="121"/>
      <c r="KO8" s="121"/>
      <c r="KP8" s="121"/>
      <c r="KQ8" s="121"/>
      <c r="KR8" s="121"/>
      <c r="KS8" s="121"/>
      <c r="KT8" s="121"/>
      <c r="KU8" s="121"/>
      <c r="KV8" s="121"/>
      <c r="KW8" s="121"/>
      <c r="KX8" s="121"/>
      <c r="KY8" s="121"/>
      <c r="KZ8" s="121"/>
      <c r="LA8" s="121"/>
      <c r="LB8" s="121"/>
      <c r="LC8" s="121"/>
      <c r="LD8" s="121"/>
      <c r="LE8" s="121"/>
      <c r="LF8" s="121"/>
      <c r="LG8" s="121"/>
      <c r="LH8" s="121"/>
      <c r="LI8" s="121"/>
      <c r="LJ8" s="121"/>
      <c r="LK8" s="121"/>
      <c r="LL8" s="121"/>
      <c r="LM8" s="121"/>
      <c r="LN8" s="121"/>
      <c r="LO8" s="121"/>
      <c r="LP8" s="121"/>
      <c r="LQ8" s="121"/>
      <c r="LR8" s="121"/>
      <c r="LS8" s="121"/>
      <c r="LT8" s="121"/>
      <c r="LU8" s="121"/>
      <c r="LV8" s="121"/>
      <c r="LW8" s="121"/>
      <c r="LX8" s="121"/>
      <c r="LY8" s="121"/>
      <c r="LZ8" s="203"/>
      <c r="MA8" s="203"/>
      <c r="MB8" s="203"/>
      <c r="MC8" s="203"/>
      <c r="MD8" s="203"/>
      <c r="ME8" s="203"/>
      <c r="MF8" s="203"/>
      <c r="MG8" s="203"/>
      <c r="MJ8" s="203"/>
      <c r="MK8" s="203"/>
    </row>
    <row r="9" spans="1:349" s="69" customFormat="1" ht="24" hidden="1" customHeight="1">
      <c r="A9" s="124" t="s">
        <v>382</v>
      </c>
      <c r="B9" s="120"/>
      <c r="C9" s="120"/>
      <c r="D9" s="120"/>
      <c r="E9" s="120"/>
      <c r="F9" s="120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0"/>
      <c r="AM9" s="120"/>
      <c r="AN9" s="120"/>
      <c r="AO9" s="120"/>
      <c r="AP9" s="120"/>
      <c r="AQ9" s="120"/>
      <c r="AR9" s="120"/>
      <c r="AS9" s="120"/>
      <c r="AT9" s="120"/>
      <c r="AU9" s="120"/>
      <c r="AV9" s="120"/>
      <c r="AW9" s="120"/>
      <c r="AX9" s="120"/>
      <c r="AY9" s="120"/>
      <c r="AZ9" s="120"/>
      <c r="BA9" s="120"/>
      <c r="BB9" s="120"/>
      <c r="BC9" s="120"/>
      <c r="BD9" s="120"/>
      <c r="BE9" s="120"/>
      <c r="BF9" s="120"/>
      <c r="BG9" s="120"/>
      <c r="BH9" s="120"/>
      <c r="BI9" s="120"/>
      <c r="BJ9" s="120"/>
      <c r="BK9" s="120"/>
      <c r="BL9" s="120"/>
      <c r="BM9" s="120"/>
      <c r="BN9" s="120"/>
      <c r="BO9" s="120"/>
      <c r="BP9" s="120"/>
      <c r="BQ9" s="120"/>
      <c r="BR9" s="120"/>
      <c r="BS9" s="120"/>
      <c r="BT9" s="120"/>
      <c r="BU9" s="120"/>
      <c r="BV9" s="120"/>
      <c r="BW9" s="121"/>
      <c r="BX9" s="121"/>
      <c r="BY9" s="121"/>
      <c r="BZ9" s="121"/>
      <c r="CA9" s="121"/>
      <c r="CB9" s="121"/>
      <c r="CC9" s="121"/>
      <c r="CD9" s="121"/>
      <c r="CE9" s="121"/>
      <c r="CF9" s="121"/>
      <c r="CG9" s="121"/>
      <c r="CH9" s="121"/>
      <c r="CI9" s="121"/>
      <c r="CJ9" s="121"/>
      <c r="CK9" s="121"/>
      <c r="CL9" s="121"/>
      <c r="CM9" s="121"/>
      <c r="CN9" s="121"/>
      <c r="CO9" s="121"/>
      <c r="CP9" s="121"/>
      <c r="CQ9" s="121"/>
      <c r="CR9" s="121"/>
      <c r="CS9" s="121"/>
      <c r="CT9" s="121"/>
      <c r="CU9" s="121"/>
      <c r="CV9" s="121"/>
      <c r="CW9" s="127"/>
      <c r="CX9" s="127"/>
      <c r="CY9" s="127"/>
      <c r="CZ9" s="127"/>
      <c r="DA9" s="127"/>
      <c r="DB9" s="121"/>
      <c r="DC9" s="121"/>
      <c r="DD9" s="121"/>
      <c r="DE9" s="121"/>
      <c r="DF9" s="121"/>
      <c r="DG9" s="127">
        <f>DG7-DG8</f>
        <v>99693</v>
      </c>
      <c r="DH9" s="127">
        <f>DH7-DH8</f>
        <v>2934</v>
      </c>
      <c r="DI9" s="127">
        <f>DI7-DI8</f>
        <v>96759</v>
      </c>
      <c r="DJ9" s="127">
        <f>DJ7-DJ8</f>
        <v>73152</v>
      </c>
      <c r="DK9" s="127">
        <f>DK7-DK8</f>
        <v>23607</v>
      </c>
      <c r="DL9" s="121"/>
      <c r="DM9" s="121"/>
      <c r="DN9" s="121"/>
      <c r="DO9" s="121"/>
      <c r="DP9" s="121"/>
      <c r="DQ9" s="121"/>
      <c r="DR9" s="121"/>
      <c r="DS9" s="121"/>
      <c r="DT9" s="121"/>
      <c r="DU9" s="121"/>
      <c r="DV9" s="121"/>
      <c r="DW9" s="127"/>
      <c r="DX9" s="127"/>
      <c r="DY9" s="127"/>
      <c r="DZ9" s="127"/>
      <c r="EA9" s="127"/>
      <c r="EB9" s="121"/>
      <c r="EC9" s="121"/>
      <c r="ED9" s="121"/>
      <c r="EE9" s="121"/>
      <c r="EF9" s="121"/>
      <c r="EG9" s="127">
        <f>EG7-EG8</f>
        <v>0</v>
      </c>
      <c r="EH9" s="127"/>
      <c r="EI9" s="127"/>
      <c r="EJ9" s="127"/>
      <c r="EK9" s="127"/>
      <c r="EL9" s="121"/>
      <c r="EM9" s="121"/>
      <c r="EN9" s="121"/>
      <c r="EO9" s="121"/>
      <c r="EP9" s="121"/>
      <c r="EQ9" s="121"/>
      <c r="ER9" s="121"/>
      <c r="ES9" s="121"/>
      <c r="ET9" s="121"/>
      <c r="EU9" s="121"/>
      <c r="EV9" s="121"/>
      <c r="EW9" s="121"/>
      <c r="EX9" s="121"/>
      <c r="EY9" s="121"/>
      <c r="EZ9" s="121"/>
      <c r="FA9" s="121"/>
      <c r="FB9" s="121"/>
      <c r="FC9" s="121"/>
      <c r="FD9" s="121"/>
      <c r="FE9" s="121"/>
      <c r="FF9" s="121"/>
      <c r="FG9" s="121">
        <v>1568</v>
      </c>
      <c r="FH9" s="121">
        <v>31</v>
      </c>
      <c r="FI9" s="121">
        <v>1537</v>
      </c>
      <c r="FJ9" s="121">
        <v>1537</v>
      </c>
      <c r="FK9" s="121">
        <v>0</v>
      </c>
      <c r="FL9" s="121">
        <v>1568</v>
      </c>
      <c r="FM9" s="121">
        <v>31</v>
      </c>
      <c r="FN9" s="121">
        <v>1537</v>
      </c>
      <c r="FO9" s="121">
        <v>1537</v>
      </c>
      <c r="FP9" s="121">
        <v>0</v>
      </c>
      <c r="FQ9" s="121">
        <v>1568</v>
      </c>
      <c r="FR9" s="121">
        <v>31</v>
      </c>
      <c r="FS9" s="121">
        <v>1537</v>
      </c>
      <c r="FT9" s="121">
        <v>1537</v>
      </c>
      <c r="FU9" s="121">
        <v>0</v>
      </c>
      <c r="FV9" s="121">
        <v>1568</v>
      </c>
      <c r="FW9" s="121">
        <v>31</v>
      </c>
      <c r="FX9" s="121">
        <v>1537</v>
      </c>
      <c r="FY9" s="121">
        <v>1537</v>
      </c>
      <c r="FZ9" s="121">
        <v>0</v>
      </c>
      <c r="GA9" s="121">
        <v>1568</v>
      </c>
      <c r="GB9" s="121">
        <v>31</v>
      </c>
      <c r="GC9" s="121">
        <v>1537</v>
      </c>
      <c r="GD9" s="121">
        <v>1537</v>
      </c>
      <c r="GE9" s="121">
        <v>0</v>
      </c>
      <c r="GF9" s="121">
        <v>1344</v>
      </c>
      <c r="GG9" s="121">
        <v>26</v>
      </c>
      <c r="GH9" s="121">
        <v>1318</v>
      </c>
      <c r="GI9" s="121">
        <v>1318</v>
      </c>
      <c r="GJ9" s="121">
        <v>0</v>
      </c>
      <c r="GK9" s="121"/>
      <c r="GL9" s="121"/>
      <c r="GM9" s="121"/>
      <c r="GN9" s="121"/>
      <c r="GO9" s="121"/>
      <c r="GP9" s="121"/>
      <c r="GQ9" s="121">
        <v>198274</v>
      </c>
      <c r="GR9" s="121">
        <v>39442</v>
      </c>
      <c r="GS9" s="121">
        <v>158832</v>
      </c>
      <c r="GT9" s="121">
        <v>122454</v>
      </c>
      <c r="GU9" s="121">
        <v>36378</v>
      </c>
      <c r="GV9" s="121">
        <v>266134</v>
      </c>
      <c r="GW9" s="121">
        <v>44104</v>
      </c>
      <c r="GX9" s="121">
        <v>222030</v>
      </c>
      <c r="GY9" s="121">
        <v>167250</v>
      </c>
      <c r="GZ9" s="121">
        <v>54780</v>
      </c>
      <c r="HA9" s="121">
        <v>288260</v>
      </c>
      <c r="HB9" s="121">
        <v>45140</v>
      </c>
      <c r="HC9" s="121">
        <v>243120</v>
      </c>
      <c r="HD9" s="121">
        <v>178938</v>
      </c>
      <c r="HE9" s="121">
        <v>64182</v>
      </c>
      <c r="HF9" s="121">
        <v>53329</v>
      </c>
      <c r="HG9" s="121">
        <v>26857</v>
      </c>
      <c r="HH9" s="121">
        <v>26472</v>
      </c>
      <c r="HI9" s="121">
        <v>20409</v>
      </c>
      <c r="HJ9" s="121">
        <v>6063</v>
      </c>
      <c r="HK9" s="121">
        <v>64639</v>
      </c>
      <c r="HL9" s="121">
        <v>27634</v>
      </c>
      <c r="HM9" s="121">
        <v>37005</v>
      </c>
      <c r="HN9" s="121">
        <v>27875</v>
      </c>
      <c r="HO9" s="121">
        <v>9130</v>
      </c>
      <c r="HP9" s="121">
        <v>68327</v>
      </c>
      <c r="HQ9" s="121">
        <v>27807</v>
      </c>
      <c r="HR9" s="121">
        <v>40520</v>
      </c>
      <c r="HS9" s="121">
        <v>29823</v>
      </c>
      <c r="HT9" s="121">
        <v>10697</v>
      </c>
      <c r="HU9" s="121">
        <v>30729</v>
      </c>
      <c r="HV9" s="121">
        <v>4257</v>
      </c>
      <c r="HW9" s="121">
        <v>26472</v>
      </c>
      <c r="HX9" s="121">
        <v>20409</v>
      </c>
      <c r="HY9" s="121">
        <v>6063</v>
      </c>
      <c r="HZ9" s="121">
        <v>42039</v>
      </c>
      <c r="IA9" s="121">
        <v>5034</v>
      </c>
      <c r="IB9" s="121">
        <v>37005</v>
      </c>
      <c r="IC9" s="121">
        <v>27875</v>
      </c>
      <c r="ID9" s="121">
        <v>9130</v>
      </c>
      <c r="IE9" s="121">
        <v>45727</v>
      </c>
      <c r="IF9" s="121">
        <v>5207</v>
      </c>
      <c r="IG9" s="121">
        <v>40520</v>
      </c>
      <c r="IH9" s="121">
        <v>29823</v>
      </c>
      <c r="II9" s="121">
        <v>10697</v>
      </c>
      <c r="IJ9" s="121">
        <v>35329</v>
      </c>
      <c r="IK9" s="121">
        <v>8857</v>
      </c>
      <c r="IL9" s="121">
        <v>26472</v>
      </c>
      <c r="IM9" s="121">
        <v>20409</v>
      </c>
      <c r="IN9" s="121">
        <v>6063</v>
      </c>
      <c r="IO9" s="121">
        <v>46639</v>
      </c>
      <c r="IP9" s="121">
        <v>9634</v>
      </c>
      <c r="IQ9" s="121">
        <v>37005</v>
      </c>
      <c r="IR9" s="121">
        <v>27875</v>
      </c>
      <c r="IS9" s="121">
        <v>9130</v>
      </c>
      <c r="IT9" s="121">
        <v>50327</v>
      </c>
      <c r="IU9" s="121">
        <v>9807</v>
      </c>
      <c r="IV9" s="121">
        <v>40520</v>
      </c>
      <c r="IW9" s="121">
        <v>29823</v>
      </c>
      <c r="IX9" s="121">
        <v>10697</v>
      </c>
      <c r="IY9" s="121">
        <v>187274</v>
      </c>
      <c r="IZ9" s="121">
        <v>28442</v>
      </c>
      <c r="JA9" s="121">
        <v>158832</v>
      </c>
      <c r="JB9" s="121">
        <v>122454</v>
      </c>
      <c r="JC9" s="121">
        <v>36378</v>
      </c>
      <c r="JD9" s="121">
        <v>255134</v>
      </c>
      <c r="JE9" s="121">
        <v>33104</v>
      </c>
      <c r="JF9" s="121">
        <v>222030</v>
      </c>
      <c r="JG9" s="121">
        <v>167250</v>
      </c>
      <c r="JH9" s="121">
        <v>54780</v>
      </c>
      <c r="JI9" s="121">
        <v>277260</v>
      </c>
      <c r="JJ9" s="121">
        <v>34140</v>
      </c>
      <c r="JK9" s="121">
        <v>243120</v>
      </c>
      <c r="JL9" s="121">
        <v>178938</v>
      </c>
      <c r="JM9" s="121">
        <v>64182</v>
      </c>
      <c r="JN9" s="121">
        <v>33029</v>
      </c>
      <c r="JO9" s="121">
        <v>6557</v>
      </c>
      <c r="JP9" s="121">
        <v>26472</v>
      </c>
      <c r="JQ9" s="121">
        <v>20409</v>
      </c>
      <c r="JR9" s="121">
        <v>6063</v>
      </c>
      <c r="JS9" s="121">
        <v>44339</v>
      </c>
      <c r="JT9" s="121">
        <v>7334</v>
      </c>
      <c r="JU9" s="121">
        <v>37005</v>
      </c>
      <c r="JV9" s="121">
        <v>27875</v>
      </c>
      <c r="JW9" s="121">
        <v>9130</v>
      </c>
      <c r="JX9" s="121">
        <v>48027</v>
      </c>
      <c r="JY9" s="121">
        <v>7507</v>
      </c>
      <c r="JZ9" s="121">
        <v>40520</v>
      </c>
      <c r="KA9" s="121">
        <v>29823</v>
      </c>
      <c r="KB9" s="121">
        <v>10697</v>
      </c>
      <c r="KC9" s="121">
        <v>179274</v>
      </c>
      <c r="KD9" s="121">
        <v>20442</v>
      </c>
      <c r="KE9" s="121">
        <v>158832</v>
      </c>
      <c r="KF9" s="121">
        <v>122454</v>
      </c>
      <c r="KG9" s="121">
        <v>36378</v>
      </c>
      <c r="KH9" s="121">
        <v>247134</v>
      </c>
      <c r="KI9" s="121">
        <v>25104</v>
      </c>
      <c r="KJ9" s="121">
        <v>222030</v>
      </c>
      <c r="KK9" s="121">
        <v>167250</v>
      </c>
      <c r="KL9" s="121">
        <v>54780</v>
      </c>
      <c r="KM9" s="121">
        <v>269260</v>
      </c>
      <c r="KN9" s="121">
        <v>26140</v>
      </c>
      <c r="KO9" s="121">
        <v>243120</v>
      </c>
      <c r="KP9" s="121">
        <v>178938</v>
      </c>
      <c r="KQ9" s="121">
        <v>64182</v>
      </c>
      <c r="KR9" s="121">
        <v>171774</v>
      </c>
      <c r="KS9" s="121">
        <v>12942</v>
      </c>
      <c r="KT9" s="121">
        <v>158832</v>
      </c>
      <c r="KU9" s="121">
        <v>122454</v>
      </c>
      <c r="KV9" s="121">
        <v>36378</v>
      </c>
      <c r="KW9" s="121">
        <v>239634</v>
      </c>
      <c r="KX9" s="121">
        <v>17604</v>
      </c>
      <c r="KY9" s="121">
        <v>222030</v>
      </c>
      <c r="KZ9" s="121">
        <v>167250</v>
      </c>
      <c r="LA9" s="121">
        <v>54780</v>
      </c>
      <c r="LB9" s="121">
        <v>261760</v>
      </c>
      <c r="LC9" s="121">
        <v>18640</v>
      </c>
      <c r="LD9" s="121">
        <v>243120</v>
      </c>
      <c r="LE9" s="121">
        <v>178938</v>
      </c>
      <c r="LF9" s="121">
        <v>64182</v>
      </c>
      <c r="LG9" s="121"/>
      <c r="LH9" s="121"/>
      <c r="LI9" s="121"/>
      <c r="LJ9" s="121"/>
      <c r="LK9" s="121"/>
      <c r="LL9" s="121"/>
      <c r="LM9" s="121"/>
      <c r="LN9" s="121"/>
      <c r="LO9" s="121"/>
      <c r="LP9" s="121"/>
      <c r="LQ9" s="121"/>
      <c r="LR9" s="121"/>
      <c r="LS9" s="121"/>
      <c r="LT9" s="121"/>
      <c r="LU9" s="121"/>
      <c r="LV9" s="121"/>
      <c r="LW9" s="121"/>
      <c r="LX9" s="121"/>
      <c r="LY9" s="121"/>
      <c r="LZ9" s="203"/>
      <c r="MA9" s="203"/>
      <c r="MB9" s="203"/>
      <c r="MC9" s="203"/>
      <c r="MD9" s="203"/>
      <c r="ME9" s="203"/>
      <c r="MF9" s="203"/>
      <c r="MG9" s="203"/>
      <c r="MJ9" s="203"/>
      <c r="MK9" s="203"/>
    </row>
    <row r="10" spans="1:349">
      <c r="A10" s="128" t="s">
        <v>383</v>
      </c>
      <c r="B10" s="129"/>
      <c r="C10" s="129"/>
      <c r="D10" s="129"/>
      <c r="E10" s="129"/>
      <c r="F10" s="130">
        <f t="shared" ref="F10:F40" si="0">SUM(B10:E10)</f>
        <v>0</v>
      </c>
      <c r="G10" s="131"/>
      <c r="H10" s="131"/>
      <c r="I10" s="131"/>
      <c r="J10" s="131"/>
      <c r="K10" s="130">
        <f t="shared" ref="K10:K40" si="1">SUM(G10:J10)</f>
        <v>0</v>
      </c>
      <c r="L10" s="132">
        <f t="shared" ref="L10:L35" si="2">K10/1000</f>
        <v>0</v>
      </c>
      <c r="M10" s="132"/>
      <c r="N10" s="132"/>
      <c r="O10" s="132">
        <f t="shared" ref="O10:O40" si="3">L10+N10</f>
        <v>0</v>
      </c>
      <c r="P10" s="132"/>
      <c r="Q10" s="132"/>
      <c r="R10" s="132"/>
      <c r="S10" s="133">
        <v>231</v>
      </c>
      <c r="T10" s="129"/>
      <c r="U10" s="134">
        <v>0</v>
      </c>
      <c r="V10" s="129"/>
      <c r="W10" s="133">
        <v>1</v>
      </c>
      <c r="X10" s="130">
        <f t="shared" ref="X10:X40" si="4">SUM(S10:W10)</f>
        <v>232</v>
      </c>
      <c r="Y10" s="133">
        <v>284</v>
      </c>
      <c r="Z10" s="129"/>
      <c r="AA10" s="134">
        <v>12</v>
      </c>
      <c r="AB10" s="129"/>
      <c r="AC10" s="133">
        <v>1</v>
      </c>
      <c r="AD10" s="130">
        <f t="shared" ref="AD10:AD40" si="5">SUM(Y10:AC10)</f>
        <v>297</v>
      </c>
      <c r="AE10" s="133">
        <v>92</v>
      </c>
      <c r="AF10" s="129"/>
      <c r="AG10" s="129"/>
      <c r="AH10" s="129"/>
      <c r="AI10" s="133">
        <v>0</v>
      </c>
      <c r="AJ10" s="130">
        <f t="shared" ref="AJ10:AJ40" si="6">SUM(AE10:AI10)</f>
        <v>92</v>
      </c>
      <c r="AK10" s="127">
        <f t="shared" ref="AK10:AK40" si="7">X10+AD10+AJ10</f>
        <v>621</v>
      </c>
      <c r="AL10" s="206">
        <v>0</v>
      </c>
      <c r="AM10" s="206">
        <v>120</v>
      </c>
      <c r="AN10" s="206">
        <v>50</v>
      </c>
      <c r="AO10" s="206">
        <v>75</v>
      </c>
      <c r="AP10" s="206">
        <v>80</v>
      </c>
      <c r="AQ10" s="206">
        <v>40</v>
      </c>
      <c r="AR10" s="135"/>
      <c r="AS10" s="136">
        <v>0</v>
      </c>
      <c r="AT10" s="137"/>
      <c r="AU10" s="138">
        <v>0</v>
      </c>
      <c r="AV10" s="138"/>
      <c r="AW10" s="135"/>
      <c r="AX10" s="139"/>
      <c r="AY10" s="138"/>
      <c r="AZ10" s="140"/>
      <c r="BA10" s="140"/>
      <c r="BB10" s="129"/>
      <c r="BC10" s="129"/>
      <c r="BD10" s="138">
        <v>1</v>
      </c>
      <c r="BE10" s="138"/>
      <c r="BF10" s="140"/>
      <c r="BG10" s="138"/>
      <c r="BH10" s="138"/>
      <c r="BI10" s="140"/>
      <c r="BJ10" s="138"/>
      <c r="BK10" s="129"/>
      <c r="BL10" s="129"/>
      <c r="BM10" s="138"/>
      <c r="BN10" s="138"/>
      <c r="BO10" s="141"/>
      <c r="BP10" s="141">
        <f t="shared" ref="BP10:BP39" si="8">AR10+AU10+AX10+BA10+BD10+BG10+BJ10+BM10</f>
        <v>1</v>
      </c>
      <c r="BQ10" s="141">
        <f t="shared" ref="BQ10:BQ39" si="9">AS10+AV10+AY10+BB10+BE10+BH10+BK10+BN10</f>
        <v>0</v>
      </c>
      <c r="BR10" s="141">
        <f t="shared" ref="BR10:BR39" si="10">AT10+AW10+AZ10+BC10+BF10+BI10+BL10+BO10</f>
        <v>0</v>
      </c>
      <c r="BS10" s="141">
        <f t="shared" ref="BS10:BS40" si="11">SUM(AR10:BO10)</f>
        <v>1</v>
      </c>
      <c r="BT10" s="141">
        <f t="shared" ref="BT10:BT39" si="12">AK10+BS10</f>
        <v>622</v>
      </c>
      <c r="BU10" s="141"/>
      <c r="BV10" s="141"/>
      <c r="BW10" s="142">
        <f>$S10*BW$7</f>
        <v>5910135</v>
      </c>
      <c r="BX10" s="143">
        <f>$S10*BX$7</f>
        <v>498267</v>
      </c>
      <c r="BY10" s="143">
        <f>$S10*BY$7</f>
        <v>5411868</v>
      </c>
      <c r="BZ10" s="143">
        <f>$S10*BZ$7</f>
        <v>4172322</v>
      </c>
      <c r="CA10" s="143">
        <f>$S10*CA$7</f>
        <v>1239546</v>
      </c>
      <c r="CB10" s="142">
        <f>$T10*CB$7</f>
        <v>0</v>
      </c>
      <c r="CC10" s="143">
        <f>$T10*CC$7</f>
        <v>0</v>
      </c>
      <c r="CD10" s="143">
        <f>$T10*CD$7</f>
        <v>0</v>
      </c>
      <c r="CE10" s="143">
        <f>$T10*CE$7</f>
        <v>0</v>
      </c>
      <c r="CF10" s="143">
        <f>$T10*CF$7</f>
        <v>0</v>
      </c>
      <c r="CG10" s="142">
        <f>$U10*CG$7</f>
        <v>0</v>
      </c>
      <c r="CH10" s="143">
        <f>$U10*CH$7</f>
        <v>0</v>
      </c>
      <c r="CI10" s="143">
        <f>$U10*CI$7</f>
        <v>0</v>
      </c>
      <c r="CJ10" s="143">
        <f>$U10*CJ$7</f>
        <v>0</v>
      </c>
      <c r="CK10" s="143">
        <f>$U10*CK$7</f>
        <v>0</v>
      </c>
      <c r="CL10" s="143"/>
      <c r="CM10" s="143"/>
      <c r="CN10" s="143"/>
      <c r="CO10" s="143"/>
      <c r="CP10" s="143"/>
      <c r="CQ10" s="142">
        <f>$W10*CQ$8</f>
        <v>197552</v>
      </c>
      <c r="CR10" s="143">
        <f>$W10*CR$8</f>
        <v>451</v>
      </c>
      <c r="CS10" s="143">
        <f>$W10*CS$8</f>
        <v>197101</v>
      </c>
      <c r="CT10" s="143">
        <f>$W10*CT$8</f>
        <v>197101</v>
      </c>
      <c r="CU10" s="143">
        <f>$W10*CU$8</f>
        <v>0</v>
      </c>
      <c r="CV10" s="144">
        <f t="shared" ref="CV10:CV40" si="13">BW10+CB10+CG10+CL10+CQ10</f>
        <v>6107687</v>
      </c>
      <c r="CW10" s="142">
        <f t="shared" ref="CW10:DA19" si="14">$Y10*CW$7</f>
        <v>10134256</v>
      </c>
      <c r="CX10" s="143">
        <f t="shared" si="14"/>
        <v>833256</v>
      </c>
      <c r="CY10" s="143">
        <f t="shared" si="14"/>
        <v>9301000</v>
      </c>
      <c r="CZ10" s="143">
        <f t="shared" si="14"/>
        <v>7005996</v>
      </c>
      <c r="DA10" s="143">
        <f t="shared" si="14"/>
        <v>2295004</v>
      </c>
      <c r="DB10" s="142">
        <f>$Z10*DB$8</f>
        <v>0</v>
      </c>
      <c r="DC10" s="143">
        <f>$Z10*DC$8</f>
        <v>0</v>
      </c>
      <c r="DD10" s="143">
        <f>$Z10*DD$8</f>
        <v>0</v>
      </c>
      <c r="DE10" s="143">
        <f>$Z10*DE$8</f>
        <v>0</v>
      </c>
      <c r="DF10" s="143">
        <f>$Z10*DF$8</f>
        <v>0</v>
      </c>
      <c r="DG10" s="142">
        <f t="shared" ref="DG10:DK19" si="15">$AA10*DG$7</f>
        <v>1196316</v>
      </c>
      <c r="DH10" s="143">
        <f t="shared" si="15"/>
        <v>35208</v>
      </c>
      <c r="DI10" s="143">
        <f t="shared" si="15"/>
        <v>1161108</v>
      </c>
      <c r="DJ10" s="143">
        <f t="shared" si="15"/>
        <v>877824</v>
      </c>
      <c r="DK10" s="143">
        <f t="shared" si="15"/>
        <v>283284</v>
      </c>
      <c r="DL10" s="142">
        <f>$AB10*DL$8</f>
        <v>0</v>
      </c>
      <c r="DM10" s="143">
        <f>$AB10*DM$8</f>
        <v>0</v>
      </c>
      <c r="DN10" s="143">
        <f>$AB10*DN$8</f>
        <v>0</v>
      </c>
      <c r="DO10" s="143">
        <f>$AB10*DO$8</f>
        <v>0</v>
      </c>
      <c r="DP10" s="143">
        <f>$AB10*DP$8</f>
        <v>0</v>
      </c>
      <c r="DQ10" s="142">
        <f>$AC10*DQ$8</f>
        <v>228176</v>
      </c>
      <c r="DR10" s="143">
        <f>$AC10*DR$8</f>
        <v>752</v>
      </c>
      <c r="DS10" s="143">
        <f>$AC10*DS$8</f>
        <v>227424</v>
      </c>
      <c r="DT10" s="143">
        <f>$AC10*DT$8</f>
        <v>227424</v>
      </c>
      <c r="DU10" s="143">
        <f>$AC10*DU$8</f>
        <v>0</v>
      </c>
      <c r="DV10" s="144">
        <f t="shared" ref="DV10:DV40" si="16">CW10+DB10+DG10+DL10+DQ10</f>
        <v>11558748</v>
      </c>
      <c r="DW10" s="142">
        <f t="shared" ref="DW10:EA19" si="17">$AE10*DW$7</f>
        <v>3584872</v>
      </c>
      <c r="DX10" s="143">
        <f t="shared" si="17"/>
        <v>285844</v>
      </c>
      <c r="DY10" s="143">
        <f t="shared" si="17"/>
        <v>3299028</v>
      </c>
      <c r="DZ10" s="143">
        <f t="shared" si="17"/>
        <v>2428064</v>
      </c>
      <c r="EA10" s="143">
        <f t="shared" si="17"/>
        <v>870964</v>
      </c>
      <c r="EB10" s="142">
        <f>$AF10*EB$8</f>
        <v>0</v>
      </c>
      <c r="EC10" s="143">
        <f>$AF10*EC$8</f>
        <v>0</v>
      </c>
      <c r="ED10" s="143">
        <f>$AF10*ED$8</f>
        <v>0</v>
      </c>
      <c r="EE10" s="143">
        <f>$AF10*EE$8</f>
        <v>0</v>
      </c>
      <c r="EF10" s="143">
        <f>$AF10*EF$8</f>
        <v>0</v>
      </c>
      <c r="EG10" s="143"/>
      <c r="EH10" s="143"/>
      <c r="EI10" s="143"/>
      <c r="EJ10" s="143"/>
      <c r="EK10" s="143"/>
      <c r="EL10" s="142">
        <f>$AH10*EL$8</f>
        <v>0</v>
      </c>
      <c r="EM10" s="143">
        <f>$AH10*EM$8</f>
        <v>0</v>
      </c>
      <c r="EN10" s="143">
        <f>$AH10*EN$8</f>
        <v>0</v>
      </c>
      <c r="EO10" s="143">
        <f>$AH10*EO$8</f>
        <v>0</v>
      </c>
      <c r="EP10" s="143">
        <f>$AH10*EP$8</f>
        <v>0</v>
      </c>
      <c r="EQ10" s="142">
        <f>$AI10*EQ$8</f>
        <v>0</v>
      </c>
      <c r="ER10" s="143">
        <f>$AI10*ER$8</f>
        <v>0</v>
      </c>
      <c r="ES10" s="143">
        <f>$AI10*ES$8</f>
        <v>0</v>
      </c>
      <c r="ET10" s="143">
        <f>$AI10*ET$8</f>
        <v>0</v>
      </c>
      <c r="EU10" s="143">
        <f>$AI10*EU$8</f>
        <v>0</v>
      </c>
      <c r="EV10" s="144">
        <f t="shared" ref="EV10:EV40" si="18">DW10+EB10+EG10+EL10+EQ10</f>
        <v>3584872</v>
      </c>
      <c r="EW10" s="144">
        <f t="shared" ref="EW10:EW40" si="19">CV10+DV10+EV10</f>
        <v>21251307</v>
      </c>
      <c r="EX10" s="145">
        <f t="shared" ref="EX10:EX40" si="20">BX10+CC10+CH10+CM10+CR10+CX10+DC10+DH10+DM10+DR10+DX10+EC10+EH10+EM10+ER10</f>
        <v>1653778</v>
      </c>
      <c r="EY10" s="145">
        <f t="shared" ref="EY10:EY40" si="21">BY10+CD10+CI10+CN10+CS10+CY10+DD10+DI10+DN10+DS10+DY10+ED10+EI10+EN10+ES10</f>
        <v>19597529</v>
      </c>
      <c r="EZ10" s="145">
        <f t="shared" ref="EZ10:EZ40" si="22">BZ10+CE10+CJ10+CO10+CT10+CZ10+DE10+DJ10+DO10+DT10+DZ10+EE10+EJ10+EO10+ET10</f>
        <v>14908731</v>
      </c>
      <c r="FA10" s="145">
        <f t="shared" ref="FA10:FA40" si="23">CA10+CF10+CK10+CP10+CU10+DA10+DF10+DK10+DP10+DU10+EA10+EF10+EK10+EP10+EU10</f>
        <v>4688798</v>
      </c>
      <c r="FB10" s="146">
        <f t="shared" ref="FB10:FB40" si="24">BW10+CW10+DW10</f>
        <v>19629263</v>
      </c>
      <c r="FC10" s="146">
        <f t="shared" ref="FC10:FC40" si="25">CB10+DB10+EB10</f>
        <v>0</v>
      </c>
      <c r="FD10" s="146">
        <f t="shared" ref="FD10:FD40" si="26">CG10+DG10+EG10</f>
        <v>1196316</v>
      </c>
      <c r="FE10" s="146">
        <f t="shared" ref="FE10:FE40" si="27">CL10+DL10+EL10</f>
        <v>0</v>
      </c>
      <c r="FF10" s="146">
        <f t="shared" ref="FF10:FF40" si="28">CQ10+DQ10+EQ10</f>
        <v>425728</v>
      </c>
      <c r="FG10" s="142">
        <f t="shared" ref="FG10:FK19" si="29">$AL10*FG$9</f>
        <v>0</v>
      </c>
      <c r="FH10" s="143">
        <f t="shared" si="29"/>
        <v>0</v>
      </c>
      <c r="FI10" s="143">
        <f t="shared" si="29"/>
        <v>0</v>
      </c>
      <c r="FJ10" s="143">
        <f t="shared" si="29"/>
        <v>0</v>
      </c>
      <c r="FK10" s="143">
        <f t="shared" si="29"/>
        <v>0</v>
      </c>
      <c r="FL10" s="142">
        <f t="shared" ref="FL10:FP19" si="30">$AM10*FL$9</f>
        <v>188160</v>
      </c>
      <c r="FM10" s="142">
        <f t="shared" si="30"/>
        <v>3720</v>
      </c>
      <c r="FN10" s="142">
        <f t="shared" si="30"/>
        <v>184440</v>
      </c>
      <c r="FO10" s="142">
        <f t="shared" si="30"/>
        <v>184440</v>
      </c>
      <c r="FP10" s="142">
        <f t="shared" si="30"/>
        <v>0</v>
      </c>
      <c r="FQ10" s="147">
        <f t="shared" ref="FQ10:FU19" si="31">$AN10*FQ$9</f>
        <v>78400</v>
      </c>
      <c r="FR10" s="147">
        <f t="shared" si="31"/>
        <v>1550</v>
      </c>
      <c r="FS10" s="147">
        <f t="shared" si="31"/>
        <v>76850</v>
      </c>
      <c r="FT10" s="147">
        <f t="shared" si="31"/>
        <v>76850</v>
      </c>
      <c r="FU10" s="147">
        <f t="shared" si="31"/>
        <v>0</v>
      </c>
      <c r="FV10" s="147">
        <f t="shared" ref="FV10:FZ19" si="32">$AO10*FV$9</f>
        <v>117600</v>
      </c>
      <c r="FW10" s="147">
        <f t="shared" si="32"/>
        <v>2325</v>
      </c>
      <c r="FX10" s="147">
        <f t="shared" si="32"/>
        <v>115275</v>
      </c>
      <c r="FY10" s="147">
        <f t="shared" si="32"/>
        <v>115275</v>
      </c>
      <c r="FZ10" s="147">
        <f t="shared" si="32"/>
        <v>0</v>
      </c>
      <c r="GA10" s="142">
        <f t="shared" ref="GA10:GE19" si="33">$AP10*GA$9</f>
        <v>125440</v>
      </c>
      <c r="GB10" s="142">
        <f t="shared" si="33"/>
        <v>2480</v>
      </c>
      <c r="GC10" s="142">
        <f t="shared" si="33"/>
        <v>122960</v>
      </c>
      <c r="GD10" s="142">
        <f t="shared" si="33"/>
        <v>122960</v>
      </c>
      <c r="GE10" s="142">
        <f t="shared" si="33"/>
        <v>0</v>
      </c>
      <c r="GF10" s="142">
        <f t="shared" ref="GF10:GJ19" si="34">$AQ10*GF$9</f>
        <v>53760</v>
      </c>
      <c r="GG10" s="142">
        <f t="shared" si="34"/>
        <v>1040</v>
      </c>
      <c r="GH10" s="142">
        <f t="shared" si="34"/>
        <v>52720</v>
      </c>
      <c r="GI10" s="142">
        <f t="shared" si="34"/>
        <v>52720</v>
      </c>
      <c r="GJ10" s="142">
        <f t="shared" si="34"/>
        <v>0</v>
      </c>
      <c r="GK10" s="142">
        <f t="shared" ref="GK10:GK39" si="35">FG10+FL10+FQ10+FV10+GA10+GF10</f>
        <v>563360</v>
      </c>
      <c r="GL10" s="142">
        <f t="shared" ref="GL10:GL39" si="36">FH10+FM10+FR10+FW10+GB10+GG10</f>
        <v>11115</v>
      </c>
      <c r="GM10" s="142">
        <f t="shared" ref="GM10:GM39" si="37">FI10+FN10+FS10+FX10+GC10+GH10</f>
        <v>552245</v>
      </c>
      <c r="GN10" s="142">
        <f t="shared" ref="GN10:GN39" si="38">FJ10+FO10+FT10+FY10+GD10+GI10</f>
        <v>552245</v>
      </c>
      <c r="GO10" s="142">
        <f t="shared" ref="GO10:GO39" si="39">FK10+FP10+FU10+FZ10+GE10+GJ10</f>
        <v>0</v>
      </c>
      <c r="GP10" s="207">
        <f t="shared" ref="GP10:GP39" si="40">GK10/1000</f>
        <v>563.4</v>
      </c>
      <c r="GQ10" s="147">
        <f t="shared" ref="GQ10:GU19" si="41">$AR10*GQ$9</f>
        <v>0</v>
      </c>
      <c r="GR10" s="147">
        <f t="shared" si="41"/>
        <v>0</v>
      </c>
      <c r="GS10" s="147">
        <f t="shared" si="41"/>
        <v>0</v>
      </c>
      <c r="GT10" s="147">
        <f t="shared" si="41"/>
        <v>0</v>
      </c>
      <c r="GU10" s="147">
        <f t="shared" si="41"/>
        <v>0</v>
      </c>
      <c r="GV10" s="147">
        <f t="shared" ref="GV10:GZ19" si="42">$AS10*GV$9</f>
        <v>0</v>
      </c>
      <c r="GW10" s="147">
        <f t="shared" si="42"/>
        <v>0</v>
      </c>
      <c r="GX10" s="147">
        <f t="shared" si="42"/>
        <v>0</v>
      </c>
      <c r="GY10" s="147">
        <f t="shared" si="42"/>
        <v>0</v>
      </c>
      <c r="GZ10" s="147">
        <f t="shared" si="42"/>
        <v>0</v>
      </c>
      <c r="HA10" s="147">
        <f t="shared" ref="HA10:HE19" si="43">$AT10*HA$9</f>
        <v>0</v>
      </c>
      <c r="HB10" s="147">
        <f t="shared" si="43"/>
        <v>0</v>
      </c>
      <c r="HC10" s="147">
        <f t="shared" si="43"/>
        <v>0</v>
      </c>
      <c r="HD10" s="147">
        <f t="shared" si="43"/>
        <v>0</v>
      </c>
      <c r="HE10" s="147">
        <f t="shared" si="43"/>
        <v>0</v>
      </c>
      <c r="HF10" s="147">
        <f t="shared" ref="HF10:HJ19" si="44">$AU10*HF$9</f>
        <v>0</v>
      </c>
      <c r="HG10" s="147">
        <f t="shared" si="44"/>
        <v>0</v>
      </c>
      <c r="HH10" s="147">
        <f t="shared" si="44"/>
        <v>0</v>
      </c>
      <c r="HI10" s="147">
        <f t="shared" si="44"/>
        <v>0</v>
      </c>
      <c r="HJ10" s="147">
        <f t="shared" si="44"/>
        <v>0</v>
      </c>
      <c r="HK10" s="142">
        <f t="shared" ref="HK10:HO19" si="45">$AV10*HK$9</f>
        <v>0</v>
      </c>
      <c r="HL10" s="142">
        <f t="shared" si="45"/>
        <v>0</v>
      </c>
      <c r="HM10" s="142">
        <f t="shared" si="45"/>
        <v>0</v>
      </c>
      <c r="HN10" s="142">
        <f t="shared" si="45"/>
        <v>0</v>
      </c>
      <c r="HO10" s="142">
        <f t="shared" si="45"/>
        <v>0</v>
      </c>
      <c r="HP10" s="142">
        <f t="shared" ref="HP10:HT19" si="46">$AW10*HP$9</f>
        <v>0</v>
      </c>
      <c r="HQ10" s="142">
        <f t="shared" si="46"/>
        <v>0</v>
      </c>
      <c r="HR10" s="142">
        <f t="shared" si="46"/>
        <v>0</v>
      </c>
      <c r="HS10" s="142">
        <f t="shared" si="46"/>
        <v>0</v>
      </c>
      <c r="HT10" s="142">
        <f t="shared" si="46"/>
        <v>0</v>
      </c>
      <c r="HU10" s="147">
        <f t="shared" ref="HU10:HY19" si="47">$AX10*HU$9</f>
        <v>0</v>
      </c>
      <c r="HV10" s="147">
        <f t="shared" si="47"/>
        <v>0</v>
      </c>
      <c r="HW10" s="147">
        <f t="shared" si="47"/>
        <v>0</v>
      </c>
      <c r="HX10" s="147">
        <f t="shared" si="47"/>
        <v>0</v>
      </c>
      <c r="HY10" s="147">
        <f t="shared" si="47"/>
        <v>0</v>
      </c>
      <c r="HZ10" s="147">
        <f t="shared" ref="HZ10:ID19" si="48">$AY10*HZ$9</f>
        <v>0</v>
      </c>
      <c r="IA10" s="147">
        <f t="shared" si="48"/>
        <v>0</v>
      </c>
      <c r="IB10" s="147">
        <f t="shared" si="48"/>
        <v>0</v>
      </c>
      <c r="IC10" s="147">
        <f t="shared" si="48"/>
        <v>0</v>
      </c>
      <c r="ID10" s="147">
        <f t="shared" si="48"/>
        <v>0</v>
      </c>
      <c r="IE10" s="142">
        <f t="shared" ref="IE10:II19" si="49">$AZ10*IE$9</f>
        <v>0</v>
      </c>
      <c r="IF10" s="142">
        <f t="shared" si="49"/>
        <v>0</v>
      </c>
      <c r="IG10" s="142">
        <f t="shared" si="49"/>
        <v>0</v>
      </c>
      <c r="IH10" s="142">
        <f t="shared" si="49"/>
        <v>0</v>
      </c>
      <c r="II10" s="142">
        <f t="shared" si="49"/>
        <v>0</v>
      </c>
      <c r="IJ10" s="142">
        <f t="shared" ref="IJ10:IN19" si="50">$BA10*IJ$9</f>
        <v>0</v>
      </c>
      <c r="IK10" s="142">
        <f t="shared" si="50"/>
        <v>0</v>
      </c>
      <c r="IL10" s="142">
        <f t="shared" si="50"/>
        <v>0</v>
      </c>
      <c r="IM10" s="142">
        <f t="shared" si="50"/>
        <v>0</v>
      </c>
      <c r="IN10" s="142">
        <f t="shared" si="50"/>
        <v>0</v>
      </c>
      <c r="IO10" s="147">
        <f t="shared" ref="IO10:IS19" si="51">$BB10*IO$9</f>
        <v>0</v>
      </c>
      <c r="IP10" s="147">
        <f t="shared" si="51"/>
        <v>0</v>
      </c>
      <c r="IQ10" s="147">
        <f t="shared" si="51"/>
        <v>0</v>
      </c>
      <c r="IR10" s="147">
        <f t="shared" si="51"/>
        <v>0</v>
      </c>
      <c r="IS10" s="147">
        <f t="shared" si="51"/>
        <v>0</v>
      </c>
      <c r="IT10" s="147">
        <f t="shared" ref="IT10:IX19" si="52">$BC10*IT$9</f>
        <v>0</v>
      </c>
      <c r="IU10" s="147">
        <f t="shared" si="52"/>
        <v>0</v>
      </c>
      <c r="IV10" s="147">
        <f t="shared" si="52"/>
        <v>0</v>
      </c>
      <c r="IW10" s="147">
        <f t="shared" si="52"/>
        <v>0</v>
      </c>
      <c r="IX10" s="147">
        <f t="shared" si="52"/>
        <v>0</v>
      </c>
      <c r="IY10" s="142">
        <f t="shared" ref="IY10:JC19" si="53">$BD10*IY$9</f>
        <v>187274</v>
      </c>
      <c r="IZ10" s="142">
        <f t="shared" si="53"/>
        <v>28442</v>
      </c>
      <c r="JA10" s="142">
        <f t="shared" si="53"/>
        <v>158832</v>
      </c>
      <c r="JB10" s="142">
        <f t="shared" si="53"/>
        <v>122454</v>
      </c>
      <c r="JC10" s="142">
        <f t="shared" si="53"/>
        <v>36378</v>
      </c>
      <c r="JD10" s="142">
        <f t="shared" ref="JD10:JH19" si="54">$BE10*JD$9</f>
        <v>0</v>
      </c>
      <c r="JE10" s="142">
        <f t="shared" si="54"/>
        <v>0</v>
      </c>
      <c r="JF10" s="142">
        <f t="shared" si="54"/>
        <v>0</v>
      </c>
      <c r="JG10" s="142">
        <f t="shared" si="54"/>
        <v>0</v>
      </c>
      <c r="JH10" s="142">
        <f t="shared" si="54"/>
        <v>0</v>
      </c>
      <c r="JI10" s="147">
        <f t="shared" ref="JI10:JM19" si="55">$BF10*JI$9</f>
        <v>0</v>
      </c>
      <c r="JJ10" s="147">
        <f t="shared" si="55"/>
        <v>0</v>
      </c>
      <c r="JK10" s="147">
        <f t="shared" si="55"/>
        <v>0</v>
      </c>
      <c r="JL10" s="147">
        <f t="shared" si="55"/>
        <v>0</v>
      </c>
      <c r="JM10" s="147">
        <f t="shared" si="55"/>
        <v>0</v>
      </c>
      <c r="JN10" s="147">
        <f t="shared" ref="JN10:JR19" si="56">$BG10*JN$9</f>
        <v>0</v>
      </c>
      <c r="JO10" s="147">
        <f t="shared" si="56"/>
        <v>0</v>
      </c>
      <c r="JP10" s="147">
        <f t="shared" si="56"/>
        <v>0</v>
      </c>
      <c r="JQ10" s="147">
        <f t="shared" si="56"/>
        <v>0</v>
      </c>
      <c r="JR10" s="147">
        <f t="shared" si="56"/>
        <v>0</v>
      </c>
      <c r="JS10" s="142">
        <f t="shared" ref="JS10:JW19" si="57">$BH10*JS$9</f>
        <v>0</v>
      </c>
      <c r="JT10" s="142">
        <f t="shared" si="57"/>
        <v>0</v>
      </c>
      <c r="JU10" s="142">
        <f t="shared" si="57"/>
        <v>0</v>
      </c>
      <c r="JV10" s="142">
        <f t="shared" si="57"/>
        <v>0</v>
      </c>
      <c r="JW10" s="142">
        <f t="shared" si="57"/>
        <v>0</v>
      </c>
      <c r="JX10" s="142">
        <f t="shared" ref="JX10:KB19" si="58">$BI10*JX$9</f>
        <v>0</v>
      </c>
      <c r="JY10" s="142">
        <f t="shared" si="58"/>
        <v>0</v>
      </c>
      <c r="JZ10" s="142">
        <f t="shared" si="58"/>
        <v>0</v>
      </c>
      <c r="KA10" s="142">
        <f t="shared" si="58"/>
        <v>0</v>
      </c>
      <c r="KB10" s="142">
        <f t="shared" si="58"/>
        <v>0</v>
      </c>
      <c r="KC10" s="147">
        <f t="shared" ref="KC10:KG19" si="59">$BJ10*KC$9</f>
        <v>0</v>
      </c>
      <c r="KD10" s="147">
        <f t="shared" si="59"/>
        <v>0</v>
      </c>
      <c r="KE10" s="147">
        <f t="shared" si="59"/>
        <v>0</v>
      </c>
      <c r="KF10" s="147">
        <f t="shared" si="59"/>
        <v>0</v>
      </c>
      <c r="KG10" s="147">
        <f t="shared" si="59"/>
        <v>0</v>
      </c>
      <c r="KH10" s="147">
        <f t="shared" ref="KH10:KL19" si="60">$BK10*KH$9</f>
        <v>0</v>
      </c>
      <c r="KI10" s="147">
        <f t="shared" si="60"/>
        <v>0</v>
      </c>
      <c r="KJ10" s="147">
        <f t="shared" si="60"/>
        <v>0</v>
      </c>
      <c r="KK10" s="147">
        <f t="shared" si="60"/>
        <v>0</v>
      </c>
      <c r="KL10" s="147">
        <f t="shared" si="60"/>
        <v>0</v>
      </c>
      <c r="KM10" s="142">
        <f t="shared" ref="KM10:KQ19" si="61">$BL10*KM$9</f>
        <v>0</v>
      </c>
      <c r="KN10" s="142">
        <f t="shared" si="61"/>
        <v>0</v>
      </c>
      <c r="KO10" s="142">
        <f t="shared" si="61"/>
        <v>0</v>
      </c>
      <c r="KP10" s="142">
        <f t="shared" si="61"/>
        <v>0</v>
      </c>
      <c r="KQ10" s="142">
        <f t="shared" si="61"/>
        <v>0</v>
      </c>
      <c r="KR10" s="142">
        <f t="shared" ref="KR10:KV19" si="62">$BM10*KR$9</f>
        <v>0</v>
      </c>
      <c r="KS10" s="142">
        <f t="shared" si="62"/>
        <v>0</v>
      </c>
      <c r="KT10" s="142">
        <f t="shared" si="62"/>
        <v>0</v>
      </c>
      <c r="KU10" s="142">
        <f t="shared" si="62"/>
        <v>0</v>
      </c>
      <c r="KV10" s="142">
        <f t="shared" si="62"/>
        <v>0</v>
      </c>
      <c r="KW10" s="147">
        <f t="shared" ref="KW10:LA19" si="63">$BN10*KW$9</f>
        <v>0</v>
      </c>
      <c r="KX10" s="147">
        <f t="shared" si="63"/>
        <v>0</v>
      </c>
      <c r="KY10" s="147">
        <f t="shared" si="63"/>
        <v>0</v>
      </c>
      <c r="KZ10" s="147">
        <f t="shared" si="63"/>
        <v>0</v>
      </c>
      <c r="LA10" s="147">
        <f t="shared" si="63"/>
        <v>0</v>
      </c>
      <c r="LB10" s="147">
        <f t="shared" ref="LB10:LF19" si="64">$BO10*LB$9</f>
        <v>0</v>
      </c>
      <c r="LC10" s="147">
        <f t="shared" si="64"/>
        <v>0</v>
      </c>
      <c r="LD10" s="147">
        <f t="shared" si="64"/>
        <v>0</v>
      </c>
      <c r="LE10" s="147">
        <f t="shared" si="64"/>
        <v>0</v>
      </c>
      <c r="LF10" s="147">
        <f t="shared" si="64"/>
        <v>0</v>
      </c>
      <c r="LG10" s="147">
        <f t="shared" ref="LG10:LG40" si="65">FG10+FL10+FQ10+FV10+GA10+GF10</f>
        <v>563360</v>
      </c>
      <c r="LH10" s="147">
        <f t="shared" ref="LH10:LH40" si="66">GQ10+GV10+HA10+HF10+HK10+HP10+HU10+HZ10+IE10+IJ10+IO10+IT10+IY10+JD10+JI10+JN10+JS10+JX10+KC10+KH10+KM10+KR10+KW10+LB10</f>
        <v>187274</v>
      </c>
      <c r="LI10" s="144">
        <f t="shared" ref="LI10:LI40" si="67">FG10+FL10+FQ10+FV10+GA10+GF10+GQ10+GV10+HA10+HF10+HK10+HP10+HU10+HZ10+IE10+IJ10+IO10+IT10+IY10+JD10+JI10+JN10+JS10+JX10+KC10+KH10+KM10+KR10+KW10+LB10</f>
        <v>750634</v>
      </c>
      <c r="LJ10" s="144">
        <f t="shared" ref="LJ10:LJ40" si="68">FH10+FM10+FR10+FW10+GB10+GG10+GR10+GW10+HB10+HG10+HL10+HQ10+HV10+IA10+IF10+IK10+IP10+IU10+IZ10+JE10+JJ10+JO10+JT10+JY10+KD10+KI10+KN10+KS10+KX10+LC10</f>
        <v>39557</v>
      </c>
      <c r="LK10" s="144">
        <f t="shared" ref="LK10:LK40" si="69">FI10+FN10+FS10+FX10+GC10+GH10+GS10+GX10+HC10+HH10+HM10+HR10+HW10+IB10+IG10+IL10+IQ10+IV10+JA10+JF10+JK10+JP10+JU10+JZ10+KE10+KJ10+KO10+KT10+KY10+LD10</f>
        <v>711077</v>
      </c>
      <c r="LL10" s="144">
        <f t="shared" ref="LL10:LL40" si="70">FJ10+FO10+FT10+FY10+GD10+GI10+GT10+GY10+HD10+HI10+HN10+HS10+HX10+IC10+IH10+IM10+IR10+IW10+JB10+JG10+JL10+JQ10+JV10+KA10+KF10+KK10+KP10+KU10+KZ10+LE10</f>
        <v>674699</v>
      </c>
      <c r="LM10" s="144">
        <f t="shared" ref="LM10:LM40" si="71">FK10+FP10+FU10+FZ10+GE10+GJ10+GU10+GZ10+HE10+HJ10+HO10+HT10+HY10+ID10+II10+IN10+IS10+IX10+JC10+JH10+JM10+JR10+JW10+KB10+KG10+KL10+KQ10+KV10+LA10+LF10</f>
        <v>36378</v>
      </c>
      <c r="LN10" s="144">
        <f t="shared" ref="LN10:LN39" si="72">EW10+LH10</f>
        <v>21438581</v>
      </c>
      <c r="LO10" s="144">
        <f t="shared" ref="LO10:LO39" si="73">EX10+GR10+GW10+HB10+HG10+HL10+HQ10+HV10+IA10+IF10+IK10+IP10+IU10+IZ10+JE10+JJ10+JO10+JT10+JY10+KD10+KI10+KN10+KS10+KX10+LC10</f>
        <v>1682220</v>
      </c>
      <c r="LP10" s="144">
        <f t="shared" ref="LP10:LP39" si="74">EY10+GS10+GX10+HC10+HH10+HM10+HR10+HW10+IB10+IG10+IL10+IQ10+IV10+JA10+JF10+JK10+JP10+JU10+JZ10+KE10+KJ10+KO10+KT10+KY10+LD10</f>
        <v>19756361</v>
      </c>
      <c r="LQ10" s="144">
        <f t="shared" ref="LQ10:LQ39" si="75">EZ10+GT10+GY10+HD10+HI10+HN10+HS10+HX10+IC10+IH10+IM10+IR10+IW10+JB10+JG10+JL10+JQ10+JV10+KA10+KF10+KK10+KP10+KU10+KZ10+LE10</f>
        <v>15031185</v>
      </c>
      <c r="LR10" s="144">
        <f t="shared" ref="LR10:LR39" si="76">FA10+GU10+GZ10+HE10+HJ10+HO10+HT10+HY10+ID10+II10+IN10+IS10+IX10+JC10+JH10+JM10+JR10+JW10+KB10+KG10+KL10+KQ10+KV10+LA10+LF10</f>
        <v>4725176</v>
      </c>
      <c r="LS10" s="132">
        <f t="shared" ref="LS10:LS40" si="77">LN10/1000</f>
        <v>21438.6</v>
      </c>
      <c r="LT10" s="144">
        <f t="shared" ref="LT10:LT40" si="78">EW10+LI10</f>
        <v>22001941</v>
      </c>
      <c r="LU10" s="145">
        <f t="shared" ref="LU10:LU40" si="79">EX10+LJ10</f>
        <v>1693335</v>
      </c>
      <c r="LV10" s="145">
        <f t="shared" ref="LV10:LV40" si="80">EY10+LK10</f>
        <v>20308606</v>
      </c>
      <c r="LW10" s="145">
        <f t="shared" ref="LW10:LW40" si="81">EZ10+LL10</f>
        <v>15583430</v>
      </c>
      <c r="LX10" s="145">
        <f t="shared" ref="LX10:LX40" si="82">FA10+LM10</f>
        <v>4725176</v>
      </c>
      <c r="LY10" s="132">
        <f t="shared" ref="LY10:LY40" si="83">LT10/1000</f>
        <v>22001.9</v>
      </c>
      <c r="LZ10" s="208">
        <v>62.11</v>
      </c>
      <c r="MA10" s="209">
        <f t="shared" ref="MA10:MA39" si="84">LZ10*MA$45</f>
        <v>3791762.5</v>
      </c>
      <c r="MB10" s="246">
        <f t="shared" ref="MB10:MB40" si="85">MA10/1000</f>
        <v>3791.8</v>
      </c>
      <c r="MC10" s="246">
        <v>1454.1</v>
      </c>
      <c r="MD10" s="246">
        <f t="shared" ref="MD10:MD39" si="86">MC10*1000</f>
        <v>1454100</v>
      </c>
      <c r="ME10" s="246">
        <f t="shared" ref="ME10:ME40" si="87">MB10-MC10</f>
        <v>2337.6999999999998</v>
      </c>
      <c r="MF10" s="246">
        <f t="shared" ref="MF10:MF39" si="88">ME10*1000</f>
        <v>2337700</v>
      </c>
      <c r="MG10" s="246">
        <f t="shared" ref="MG10:MG39" si="89">LN10+LG10+MA10-MD10</f>
        <v>24339603.5</v>
      </c>
      <c r="MH10" s="209">
        <f t="shared" ref="MH10:MH40" si="90">MG10/1000</f>
        <v>24339.599999999999</v>
      </c>
      <c r="MI10" s="223">
        <f t="shared" ref="MI10:MI40" si="91">EZ10+LL10+MF10</f>
        <v>17921130</v>
      </c>
      <c r="MJ10">
        <v>37.299999999999997</v>
      </c>
      <c r="MK10" s="209">
        <f t="shared" ref="MK10:MK41" si="92">MI10/1.302/MJ10/12</f>
        <v>30751.4</v>
      </c>
    </row>
    <row r="11" spans="1:349">
      <c r="A11" s="128" t="s">
        <v>319</v>
      </c>
      <c r="B11" s="129"/>
      <c r="C11" s="129"/>
      <c r="D11" s="129"/>
      <c r="E11" s="129"/>
      <c r="F11" s="130">
        <f t="shared" si="0"/>
        <v>0</v>
      </c>
      <c r="G11" s="131"/>
      <c r="H11" s="131"/>
      <c r="I11" s="131"/>
      <c r="J11" s="131"/>
      <c r="K11" s="130">
        <f t="shared" si="1"/>
        <v>0</v>
      </c>
      <c r="L11" s="132">
        <f t="shared" si="2"/>
        <v>0</v>
      </c>
      <c r="M11" s="132"/>
      <c r="N11" s="132"/>
      <c r="O11" s="132">
        <f t="shared" si="3"/>
        <v>0</v>
      </c>
      <c r="P11" s="132"/>
      <c r="Q11" s="132"/>
      <c r="R11" s="132"/>
      <c r="S11" s="133">
        <v>461</v>
      </c>
      <c r="T11" s="129"/>
      <c r="U11" s="148">
        <v>0</v>
      </c>
      <c r="V11" s="129"/>
      <c r="W11" s="133">
        <v>3</v>
      </c>
      <c r="X11" s="130">
        <f t="shared" si="4"/>
        <v>464</v>
      </c>
      <c r="Y11" s="133">
        <v>522</v>
      </c>
      <c r="Z11" s="129"/>
      <c r="AA11" s="148">
        <v>0</v>
      </c>
      <c r="AB11" s="129"/>
      <c r="AC11" s="133">
        <v>1</v>
      </c>
      <c r="AD11" s="130">
        <f t="shared" si="5"/>
        <v>523</v>
      </c>
      <c r="AE11" s="133">
        <v>104</v>
      </c>
      <c r="AF11" s="129"/>
      <c r="AG11" s="129"/>
      <c r="AH11" s="129"/>
      <c r="AI11" s="133">
        <v>0</v>
      </c>
      <c r="AJ11" s="130">
        <f t="shared" si="6"/>
        <v>104</v>
      </c>
      <c r="AK11" s="127">
        <f t="shared" si="7"/>
        <v>1091</v>
      </c>
      <c r="AL11" s="206">
        <v>19</v>
      </c>
      <c r="AM11" s="206">
        <v>103</v>
      </c>
      <c r="AN11" s="206">
        <v>30</v>
      </c>
      <c r="AO11" s="206">
        <v>19</v>
      </c>
      <c r="AP11" s="206">
        <v>93</v>
      </c>
      <c r="AQ11" s="206">
        <v>209</v>
      </c>
      <c r="AR11" s="135"/>
      <c r="AS11" s="136">
        <v>0</v>
      </c>
      <c r="AT11" s="137"/>
      <c r="AU11" s="138">
        <v>0</v>
      </c>
      <c r="AV11" s="138"/>
      <c r="AW11" s="135"/>
      <c r="AX11" s="139"/>
      <c r="AY11" s="138"/>
      <c r="AZ11" s="140"/>
      <c r="BA11" s="140"/>
      <c r="BB11" s="129"/>
      <c r="BC11" s="129"/>
      <c r="BD11" s="138"/>
      <c r="BE11" s="138"/>
      <c r="BF11" s="140"/>
      <c r="BG11" s="138"/>
      <c r="BH11" s="138"/>
      <c r="BI11" s="140"/>
      <c r="BJ11" s="138"/>
      <c r="BK11" s="129"/>
      <c r="BL11" s="129"/>
      <c r="BM11" s="138"/>
      <c r="BN11" s="138"/>
      <c r="BO11" s="141"/>
      <c r="BP11" s="141">
        <f t="shared" si="8"/>
        <v>0</v>
      </c>
      <c r="BQ11" s="141">
        <f t="shared" si="9"/>
        <v>0</v>
      </c>
      <c r="BR11" s="141">
        <f t="shared" si="10"/>
        <v>0</v>
      </c>
      <c r="BS11" s="141">
        <f t="shared" si="11"/>
        <v>0</v>
      </c>
      <c r="BT11" s="141">
        <f t="shared" si="12"/>
        <v>1091</v>
      </c>
      <c r="BU11" s="141"/>
      <c r="BV11" s="141"/>
      <c r="BW11" s="142">
        <f t="shared" ref="BW11:BW40" si="93">S11*BW$7</f>
        <v>11794685</v>
      </c>
      <c r="BX11" s="143">
        <f t="shared" ref="BX11:CA40" si="94">$S11*BX$7</f>
        <v>994377</v>
      </c>
      <c r="BY11" s="143">
        <f t="shared" si="94"/>
        <v>10800308</v>
      </c>
      <c r="BZ11" s="143">
        <f t="shared" si="94"/>
        <v>8326582</v>
      </c>
      <c r="CA11" s="143">
        <f t="shared" si="94"/>
        <v>2473726</v>
      </c>
      <c r="CB11" s="142">
        <f t="shared" ref="CB11:CB40" si="95">T11*CB$7</f>
        <v>0</v>
      </c>
      <c r="CC11" s="143">
        <f t="shared" ref="CC11:CF40" si="96">$T11*CC$7</f>
        <v>0</v>
      </c>
      <c r="CD11" s="143">
        <f t="shared" si="96"/>
        <v>0</v>
      </c>
      <c r="CE11" s="143">
        <f t="shared" si="96"/>
        <v>0</v>
      </c>
      <c r="CF11" s="143">
        <f t="shared" si="96"/>
        <v>0</v>
      </c>
      <c r="CG11" s="142">
        <f t="shared" ref="CG11:CG40" si="97">U11*CG$7</f>
        <v>0</v>
      </c>
      <c r="CH11" s="143">
        <f t="shared" ref="CH11:CK40" si="98">$U11*CH$7</f>
        <v>0</v>
      </c>
      <c r="CI11" s="143">
        <f t="shared" si="98"/>
        <v>0</v>
      </c>
      <c r="CJ11" s="143">
        <f t="shared" si="98"/>
        <v>0</v>
      </c>
      <c r="CK11" s="143">
        <f t="shared" si="98"/>
        <v>0</v>
      </c>
      <c r="CL11" s="143"/>
      <c r="CM11" s="143"/>
      <c r="CN11" s="143"/>
      <c r="CO11" s="143"/>
      <c r="CP11" s="143"/>
      <c r="CQ11" s="142">
        <f t="shared" ref="CQ11:CQ40" si="99">W11*CQ$8</f>
        <v>592656</v>
      </c>
      <c r="CR11" s="143">
        <f t="shared" ref="CR11:CU40" si="100">$W11*CR$8</f>
        <v>1353</v>
      </c>
      <c r="CS11" s="143">
        <f t="shared" si="100"/>
        <v>591303</v>
      </c>
      <c r="CT11" s="143">
        <f t="shared" si="100"/>
        <v>591303</v>
      </c>
      <c r="CU11" s="143">
        <f t="shared" si="100"/>
        <v>0</v>
      </c>
      <c r="CV11" s="144">
        <f t="shared" si="13"/>
        <v>12387341</v>
      </c>
      <c r="CW11" s="142">
        <f t="shared" si="14"/>
        <v>18627048</v>
      </c>
      <c r="CX11" s="143">
        <f t="shared" si="14"/>
        <v>1531548</v>
      </c>
      <c r="CY11" s="143">
        <f t="shared" si="14"/>
        <v>17095500</v>
      </c>
      <c r="CZ11" s="143">
        <f t="shared" si="14"/>
        <v>12877218</v>
      </c>
      <c r="DA11" s="143">
        <f t="shared" si="14"/>
        <v>4218282</v>
      </c>
      <c r="DB11" s="142">
        <f t="shared" ref="DB11:DB40" si="101">Z11*DB$8</f>
        <v>0</v>
      </c>
      <c r="DC11" s="143">
        <f t="shared" ref="DC11:DF40" si="102">$Z11*DC$8</f>
        <v>0</v>
      </c>
      <c r="DD11" s="143">
        <f t="shared" si="102"/>
        <v>0</v>
      </c>
      <c r="DE11" s="143">
        <f t="shared" si="102"/>
        <v>0</v>
      </c>
      <c r="DF11" s="143">
        <f t="shared" si="102"/>
        <v>0</v>
      </c>
      <c r="DG11" s="142">
        <f t="shared" si="15"/>
        <v>0</v>
      </c>
      <c r="DH11" s="143">
        <f t="shared" si="15"/>
        <v>0</v>
      </c>
      <c r="DI11" s="143">
        <f t="shared" si="15"/>
        <v>0</v>
      </c>
      <c r="DJ11" s="143">
        <f t="shared" si="15"/>
        <v>0</v>
      </c>
      <c r="DK11" s="143">
        <f t="shared" si="15"/>
        <v>0</v>
      </c>
      <c r="DL11" s="142">
        <f t="shared" ref="DL11:DL40" si="103">AB11*DL$8</f>
        <v>0</v>
      </c>
      <c r="DM11" s="143">
        <f t="shared" ref="DM11:DP40" si="104">$AB11*DM$8</f>
        <v>0</v>
      </c>
      <c r="DN11" s="143">
        <f t="shared" si="104"/>
        <v>0</v>
      </c>
      <c r="DO11" s="143">
        <f t="shared" si="104"/>
        <v>0</v>
      </c>
      <c r="DP11" s="143">
        <f t="shared" si="104"/>
        <v>0</v>
      </c>
      <c r="DQ11" s="142">
        <f t="shared" ref="DQ11:DQ40" si="105">AC11*DQ$8</f>
        <v>228176</v>
      </c>
      <c r="DR11" s="143">
        <f t="shared" ref="DR11:DU40" si="106">$AC11*DR$8</f>
        <v>752</v>
      </c>
      <c r="DS11" s="143">
        <f t="shared" si="106"/>
        <v>227424</v>
      </c>
      <c r="DT11" s="143">
        <f t="shared" si="106"/>
        <v>227424</v>
      </c>
      <c r="DU11" s="143">
        <f t="shared" si="106"/>
        <v>0</v>
      </c>
      <c r="DV11" s="144">
        <f t="shared" si="16"/>
        <v>18855224</v>
      </c>
      <c r="DW11" s="142">
        <f t="shared" si="17"/>
        <v>4052464</v>
      </c>
      <c r="DX11" s="143">
        <f t="shared" si="17"/>
        <v>323128</v>
      </c>
      <c r="DY11" s="143">
        <f t="shared" si="17"/>
        <v>3729336</v>
      </c>
      <c r="DZ11" s="143">
        <f t="shared" si="17"/>
        <v>2744768</v>
      </c>
      <c r="EA11" s="143">
        <f t="shared" si="17"/>
        <v>984568</v>
      </c>
      <c r="EB11" s="142">
        <f t="shared" ref="EB11:EB40" si="107">AF11*EB$8</f>
        <v>0</v>
      </c>
      <c r="EC11" s="143">
        <f t="shared" ref="EC11:EF40" si="108">$AF11*EC$8</f>
        <v>0</v>
      </c>
      <c r="ED11" s="143">
        <f t="shared" si="108"/>
        <v>0</v>
      </c>
      <c r="EE11" s="143">
        <f t="shared" si="108"/>
        <v>0</v>
      </c>
      <c r="EF11" s="143">
        <f t="shared" si="108"/>
        <v>0</v>
      </c>
      <c r="EG11" s="143"/>
      <c r="EH11" s="143"/>
      <c r="EI11" s="143"/>
      <c r="EJ11" s="143"/>
      <c r="EK11" s="143"/>
      <c r="EL11" s="142">
        <f t="shared" ref="EL11:EL40" si="109">AH11*EL$8</f>
        <v>0</v>
      </c>
      <c r="EM11" s="143">
        <f t="shared" ref="EM11:EP40" si="110">$AH11*EM$8</f>
        <v>0</v>
      </c>
      <c r="EN11" s="143">
        <f t="shared" si="110"/>
        <v>0</v>
      </c>
      <c r="EO11" s="143">
        <f t="shared" si="110"/>
        <v>0</v>
      </c>
      <c r="EP11" s="143">
        <f t="shared" si="110"/>
        <v>0</v>
      </c>
      <c r="EQ11" s="142">
        <f t="shared" ref="EQ11:EQ40" si="111">AI11*EQ$8</f>
        <v>0</v>
      </c>
      <c r="ER11" s="143">
        <f t="shared" ref="ER11:EU40" si="112">$AI11*ER$8</f>
        <v>0</v>
      </c>
      <c r="ES11" s="143">
        <f t="shared" si="112"/>
        <v>0</v>
      </c>
      <c r="ET11" s="143">
        <f t="shared" si="112"/>
        <v>0</v>
      </c>
      <c r="EU11" s="143">
        <f t="shared" si="112"/>
        <v>0</v>
      </c>
      <c r="EV11" s="144">
        <f t="shared" si="18"/>
        <v>4052464</v>
      </c>
      <c r="EW11" s="144">
        <f t="shared" si="19"/>
        <v>35295029</v>
      </c>
      <c r="EX11" s="145">
        <f t="shared" si="20"/>
        <v>2851158</v>
      </c>
      <c r="EY11" s="145">
        <f t="shared" si="21"/>
        <v>32443871</v>
      </c>
      <c r="EZ11" s="145">
        <f t="shared" si="22"/>
        <v>24767295</v>
      </c>
      <c r="FA11" s="145">
        <f t="shared" si="23"/>
        <v>7676576</v>
      </c>
      <c r="FB11" s="146">
        <f t="shared" si="24"/>
        <v>34474197</v>
      </c>
      <c r="FC11" s="146">
        <f t="shared" si="25"/>
        <v>0</v>
      </c>
      <c r="FD11" s="146">
        <f t="shared" si="26"/>
        <v>0</v>
      </c>
      <c r="FE11" s="146">
        <f t="shared" si="27"/>
        <v>0</v>
      </c>
      <c r="FF11" s="146">
        <f t="shared" si="28"/>
        <v>820832</v>
      </c>
      <c r="FG11" s="142">
        <f t="shared" si="29"/>
        <v>29792</v>
      </c>
      <c r="FH11" s="143">
        <f t="shared" si="29"/>
        <v>589</v>
      </c>
      <c r="FI11" s="143">
        <f t="shared" si="29"/>
        <v>29203</v>
      </c>
      <c r="FJ11" s="143">
        <f t="shared" si="29"/>
        <v>29203</v>
      </c>
      <c r="FK11" s="143">
        <f t="shared" si="29"/>
        <v>0</v>
      </c>
      <c r="FL11" s="142">
        <f t="shared" si="30"/>
        <v>161504</v>
      </c>
      <c r="FM11" s="142">
        <f t="shared" si="30"/>
        <v>3193</v>
      </c>
      <c r="FN11" s="142">
        <f t="shared" si="30"/>
        <v>158311</v>
      </c>
      <c r="FO11" s="142">
        <f t="shared" si="30"/>
        <v>158311</v>
      </c>
      <c r="FP11" s="142">
        <f t="shared" si="30"/>
        <v>0</v>
      </c>
      <c r="FQ11" s="147">
        <f t="shared" si="31"/>
        <v>47040</v>
      </c>
      <c r="FR11" s="147">
        <f t="shared" si="31"/>
        <v>930</v>
      </c>
      <c r="FS11" s="147">
        <f t="shared" si="31"/>
        <v>46110</v>
      </c>
      <c r="FT11" s="147">
        <f t="shared" si="31"/>
        <v>46110</v>
      </c>
      <c r="FU11" s="147">
        <f t="shared" si="31"/>
        <v>0</v>
      </c>
      <c r="FV11" s="147">
        <f t="shared" si="32"/>
        <v>29792</v>
      </c>
      <c r="FW11" s="147">
        <f t="shared" si="32"/>
        <v>589</v>
      </c>
      <c r="FX11" s="147">
        <f t="shared" si="32"/>
        <v>29203</v>
      </c>
      <c r="FY11" s="147">
        <f t="shared" si="32"/>
        <v>29203</v>
      </c>
      <c r="FZ11" s="147">
        <f t="shared" si="32"/>
        <v>0</v>
      </c>
      <c r="GA11" s="142">
        <f t="shared" si="33"/>
        <v>145824</v>
      </c>
      <c r="GB11" s="142">
        <f t="shared" si="33"/>
        <v>2883</v>
      </c>
      <c r="GC11" s="142">
        <f t="shared" si="33"/>
        <v>142941</v>
      </c>
      <c r="GD11" s="142">
        <f t="shared" si="33"/>
        <v>142941</v>
      </c>
      <c r="GE11" s="142">
        <f t="shared" si="33"/>
        <v>0</v>
      </c>
      <c r="GF11" s="142">
        <f t="shared" si="34"/>
        <v>280896</v>
      </c>
      <c r="GG11" s="142">
        <f t="shared" si="34"/>
        <v>5434</v>
      </c>
      <c r="GH11" s="142">
        <f t="shared" si="34"/>
        <v>275462</v>
      </c>
      <c r="GI11" s="142">
        <f t="shared" si="34"/>
        <v>275462</v>
      </c>
      <c r="GJ11" s="142">
        <f t="shared" si="34"/>
        <v>0</v>
      </c>
      <c r="GK11" s="142">
        <f t="shared" si="35"/>
        <v>694848</v>
      </c>
      <c r="GL11" s="142">
        <f t="shared" si="36"/>
        <v>13618</v>
      </c>
      <c r="GM11" s="142">
        <f t="shared" si="37"/>
        <v>681230</v>
      </c>
      <c r="GN11" s="142">
        <f t="shared" si="38"/>
        <v>681230</v>
      </c>
      <c r="GO11" s="142">
        <f t="shared" si="39"/>
        <v>0</v>
      </c>
      <c r="GP11" s="207">
        <f t="shared" si="40"/>
        <v>694.8</v>
      </c>
      <c r="GQ11" s="147">
        <f t="shared" si="41"/>
        <v>0</v>
      </c>
      <c r="GR11" s="147">
        <f t="shared" si="41"/>
        <v>0</v>
      </c>
      <c r="GS11" s="147">
        <f t="shared" si="41"/>
        <v>0</v>
      </c>
      <c r="GT11" s="147">
        <f t="shared" si="41"/>
        <v>0</v>
      </c>
      <c r="GU11" s="147">
        <f t="shared" si="41"/>
        <v>0</v>
      </c>
      <c r="GV11" s="147">
        <f t="shared" si="42"/>
        <v>0</v>
      </c>
      <c r="GW11" s="147">
        <f t="shared" si="42"/>
        <v>0</v>
      </c>
      <c r="GX11" s="147">
        <f t="shared" si="42"/>
        <v>0</v>
      </c>
      <c r="GY11" s="147">
        <f t="shared" si="42"/>
        <v>0</v>
      </c>
      <c r="GZ11" s="147">
        <f t="shared" si="42"/>
        <v>0</v>
      </c>
      <c r="HA11" s="147">
        <f t="shared" si="43"/>
        <v>0</v>
      </c>
      <c r="HB11" s="147">
        <f t="shared" si="43"/>
        <v>0</v>
      </c>
      <c r="HC11" s="147">
        <f t="shared" si="43"/>
        <v>0</v>
      </c>
      <c r="HD11" s="147">
        <f t="shared" si="43"/>
        <v>0</v>
      </c>
      <c r="HE11" s="147">
        <f t="shared" si="43"/>
        <v>0</v>
      </c>
      <c r="HF11" s="147">
        <f t="shared" si="44"/>
        <v>0</v>
      </c>
      <c r="HG11" s="147">
        <f t="shared" si="44"/>
        <v>0</v>
      </c>
      <c r="HH11" s="147">
        <f t="shared" si="44"/>
        <v>0</v>
      </c>
      <c r="HI11" s="147">
        <f t="shared" si="44"/>
        <v>0</v>
      </c>
      <c r="HJ11" s="147">
        <f t="shared" si="44"/>
        <v>0</v>
      </c>
      <c r="HK11" s="142">
        <f t="shared" si="45"/>
        <v>0</v>
      </c>
      <c r="HL11" s="142">
        <f t="shared" si="45"/>
        <v>0</v>
      </c>
      <c r="HM11" s="142">
        <f t="shared" si="45"/>
        <v>0</v>
      </c>
      <c r="HN11" s="142">
        <f t="shared" si="45"/>
        <v>0</v>
      </c>
      <c r="HO11" s="142">
        <f t="shared" si="45"/>
        <v>0</v>
      </c>
      <c r="HP11" s="142">
        <f t="shared" si="46"/>
        <v>0</v>
      </c>
      <c r="HQ11" s="142">
        <f t="shared" si="46"/>
        <v>0</v>
      </c>
      <c r="HR11" s="142">
        <f t="shared" si="46"/>
        <v>0</v>
      </c>
      <c r="HS11" s="142">
        <f t="shared" si="46"/>
        <v>0</v>
      </c>
      <c r="HT11" s="142">
        <f t="shared" si="46"/>
        <v>0</v>
      </c>
      <c r="HU11" s="147">
        <f t="shared" si="47"/>
        <v>0</v>
      </c>
      <c r="HV11" s="147">
        <f t="shared" si="47"/>
        <v>0</v>
      </c>
      <c r="HW11" s="147">
        <f t="shared" si="47"/>
        <v>0</v>
      </c>
      <c r="HX11" s="147">
        <f t="shared" si="47"/>
        <v>0</v>
      </c>
      <c r="HY11" s="147">
        <f t="shared" si="47"/>
        <v>0</v>
      </c>
      <c r="HZ11" s="147">
        <f t="shared" si="48"/>
        <v>0</v>
      </c>
      <c r="IA11" s="147">
        <f t="shared" si="48"/>
        <v>0</v>
      </c>
      <c r="IB11" s="147">
        <f t="shared" si="48"/>
        <v>0</v>
      </c>
      <c r="IC11" s="147">
        <f t="shared" si="48"/>
        <v>0</v>
      </c>
      <c r="ID11" s="147">
        <f t="shared" si="48"/>
        <v>0</v>
      </c>
      <c r="IE11" s="142">
        <f t="shared" si="49"/>
        <v>0</v>
      </c>
      <c r="IF11" s="142">
        <f t="shared" si="49"/>
        <v>0</v>
      </c>
      <c r="IG11" s="142">
        <f t="shared" si="49"/>
        <v>0</v>
      </c>
      <c r="IH11" s="142">
        <f t="shared" si="49"/>
        <v>0</v>
      </c>
      <c r="II11" s="142">
        <f t="shared" si="49"/>
        <v>0</v>
      </c>
      <c r="IJ11" s="142">
        <f t="shared" si="50"/>
        <v>0</v>
      </c>
      <c r="IK11" s="142">
        <f t="shared" si="50"/>
        <v>0</v>
      </c>
      <c r="IL11" s="142">
        <f t="shared" si="50"/>
        <v>0</v>
      </c>
      <c r="IM11" s="142">
        <f t="shared" si="50"/>
        <v>0</v>
      </c>
      <c r="IN11" s="142">
        <f t="shared" si="50"/>
        <v>0</v>
      </c>
      <c r="IO11" s="147">
        <f t="shared" si="51"/>
        <v>0</v>
      </c>
      <c r="IP11" s="147">
        <f t="shared" si="51"/>
        <v>0</v>
      </c>
      <c r="IQ11" s="147">
        <f t="shared" si="51"/>
        <v>0</v>
      </c>
      <c r="IR11" s="147">
        <f t="shared" si="51"/>
        <v>0</v>
      </c>
      <c r="IS11" s="147">
        <f t="shared" si="51"/>
        <v>0</v>
      </c>
      <c r="IT11" s="147">
        <f t="shared" si="52"/>
        <v>0</v>
      </c>
      <c r="IU11" s="147">
        <f t="shared" si="52"/>
        <v>0</v>
      </c>
      <c r="IV11" s="147">
        <f t="shared" si="52"/>
        <v>0</v>
      </c>
      <c r="IW11" s="147">
        <f t="shared" si="52"/>
        <v>0</v>
      </c>
      <c r="IX11" s="147">
        <f t="shared" si="52"/>
        <v>0</v>
      </c>
      <c r="IY11" s="142">
        <f t="shared" si="53"/>
        <v>0</v>
      </c>
      <c r="IZ11" s="142">
        <f t="shared" si="53"/>
        <v>0</v>
      </c>
      <c r="JA11" s="142">
        <f t="shared" si="53"/>
        <v>0</v>
      </c>
      <c r="JB11" s="142">
        <f t="shared" si="53"/>
        <v>0</v>
      </c>
      <c r="JC11" s="142">
        <f t="shared" si="53"/>
        <v>0</v>
      </c>
      <c r="JD11" s="142">
        <f t="shared" si="54"/>
        <v>0</v>
      </c>
      <c r="JE11" s="142">
        <f t="shared" si="54"/>
        <v>0</v>
      </c>
      <c r="JF11" s="142">
        <f t="shared" si="54"/>
        <v>0</v>
      </c>
      <c r="JG11" s="142">
        <f t="shared" si="54"/>
        <v>0</v>
      </c>
      <c r="JH11" s="142">
        <f t="shared" si="54"/>
        <v>0</v>
      </c>
      <c r="JI11" s="147">
        <f t="shared" si="55"/>
        <v>0</v>
      </c>
      <c r="JJ11" s="147">
        <f t="shared" si="55"/>
        <v>0</v>
      </c>
      <c r="JK11" s="147">
        <f t="shared" si="55"/>
        <v>0</v>
      </c>
      <c r="JL11" s="147">
        <f t="shared" si="55"/>
        <v>0</v>
      </c>
      <c r="JM11" s="147">
        <f t="shared" si="55"/>
        <v>0</v>
      </c>
      <c r="JN11" s="147">
        <f t="shared" si="56"/>
        <v>0</v>
      </c>
      <c r="JO11" s="147">
        <f t="shared" si="56"/>
        <v>0</v>
      </c>
      <c r="JP11" s="147">
        <f t="shared" si="56"/>
        <v>0</v>
      </c>
      <c r="JQ11" s="147">
        <f t="shared" si="56"/>
        <v>0</v>
      </c>
      <c r="JR11" s="147">
        <f t="shared" si="56"/>
        <v>0</v>
      </c>
      <c r="JS11" s="142">
        <f t="shared" si="57"/>
        <v>0</v>
      </c>
      <c r="JT11" s="142">
        <f t="shared" si="57"/>
        <v>0</v>
      </c>
      <c r="JU11" s="142">
        <f t="shared" si="57"/>
        <v>0</v>
      </c>
      <c r="JV11" s="142">
        <f t="shared" si="57"/>
        <v>0</v>
      </c>
      <c r="JW11" s="142">
        <f t="shared" si="57"/>
        <v>0</v>
      </c>
      <c r="JX11" s="142">
        <f t="shared" si="58"/>
        <v>0</v>
      </c>
      <c r="JY11" s="142">
        <f t="shared" si="58"/>
        <v>0</v>
      </c>
      <c r="JZ11" s="142">
        <f t="shared" si="58"/>
        <v>0</v>
      </c>
      <c r="KA11" s="142">
        <f t="shared" si="58"/>
        <v>0</v>
      </c>
      <c r="KB11" s="142">
        <f t="shared" si="58"/>
        <v>0</v>
      </c>
      <c r="KC11" s="147">
        <f t="shared" si="59"/>
        <v>0</v>
      </c>
      <c r="KD11" s="147">
        <f t="shared" si="59"/>
        <v>0</v>
      </c>
      <c r="KE11" s="147">
        <f t="shared" si="59"/>
        <v>0</v>
      </c>
      <c r="KF11" s="147">
        <f t="shared" si="59"/>
        <v>0</v>
      </c>
      <c r="KG11" s="147">
        <f t="shared" si="59"/>
        <v>0</v>
      </c>
      <c r="KH11" s="147">
        <f t="shared" si="60"/>
        <v>0</v>
      </c>
      <c r="KI11" s="147">
        <f t="shared" si="60"/>
        <v>0</v>
      </c>
      <c r="KJ11" s="147">
        <f t="shared" si="60"/>
        <v>0</v>
      </c>
      <c r="KK11" s="147">
        <f t="shared" si="60"/>
        <v>0</v>
      </c>
      <c r="KL11" s="147">
        <f t="shared" si="60"/>
        <v>0</v>
      </c>
      <c r="KM11" s="142">
        <f t="shared" si="61"/>
        <v>0</v>
      </c>
      <c r="KN11" s="142">
        <f t="shared" si="61"/>
        <v>0</v>
      </c>
      <c r="KO11" s="142">
        <f t="shared" si="61"/>
        <v>0</v>
      </c>
      <c r="KP11" s="142">
        <f t="shared" si="61"/>
        <v>0</v>
      </c>
      <c r="KQ11" s="142">
        <f t="shared" si="61"/>
        <v>0</v>
      </c>
      <c r="KR11" s="142">
        <f t="shared" si="62"/>
        <v>0</v>
      </c>
      <c r="KS11" s="142">
        <f t="shared" si="62"/>
        <v>0</v>
      </c>
      <c r="KT11" s="142">
        <f t="shared" si="62"/>
        <v>0</v>
      </c>
      <c r="KU11" s="142">
        <f t="shared" si="62"/>
        <v>0</v>
      </c>
      <c r="KV11" s="142">
        <f t="shared" si="62"/>
        <v>0</v>
      </c>
      <c r="KW11" s="147">
        <f t="shared" si="63"/>
        <v>0</v>
      </c>
      <c r="KX11" s="147">
        <f t="shared" si="63"/>
        <v>0</v>
      </c>
      <c r="KY11" s="147">
        <f t="shared" si="63"/>
        <v>0</v>
      </c>
      <c r="KZ11" s="147">
        <f t="shared" si="63"/>
        <v>0</v>
      </c>
      <c r="LA11" s="147">
        <f t="shared" si="63"/>
        <v>0</v>
      </c>
      <c r="LB11" s="147">
        <f t="shared" si="64"/>
        <v>0</v>
      </c>
      <c r="LC11" s="147">
        <f t="shared" si="64"/>
        <v>0</v>
      </c>
      <c r="LD11" s="147">
        <f t="shared" si="64"/>
        <v>0</v>
      </c>
      <c r="LE11" s="147">
        <f t="shared" si="64"/>
        <v>0</v>
      </c>
      <c r="LF11" s="147">
        <f t="shared" si="64"/>
        <v>0</v>
      </c>
      <c r="LG11" s="147">
        <f t="shared" si="65"/>
        <v>694848</v>
      </c>
      <c r="LH11" s="147">
        <f t="shared" si="66"/>
        <v>0</v>
      </c>
      <c r="LI11" s="144">
        <f t="shared" si="67"/>
        <v>694848</v>
      </c>
      <c r="LJ11" s="144">
        <f t="shared" si="68"/>
        <v>13618</v>
      </c>
      <c r="LK11" s="144">
        <f t="shared" si="69"/>
        <v>681230</v>
      </c>
      <c r="LL11" s="144">
        <f t="shared" si="70"/>
        <v>681230</v>
      </c>
      <c r="LM11" s="144">
        <f t="shared" si="71"/>
        <v>0</v>
      </c>
      <c r="LN11" s="144">
        <f t="shared" si="72"/>
        <v>35295029</v>
      </c>
      <c r="LO11" s="144">
        <f t="shared" si="73"/>
        <v>2851158</v>
      </c>
      <c r="LP11" s="144">
        <f t="shared" si="74"/>
        <v>32443871</v>
      </c>
      <c r="LQ11" s="144">
        <f t="shared" si="75"/>
        <v>24767295</v>
      </c>
      <c r="LR11" s="144">
        <f t="shared" si="76"/>
        <v>7676576</v>
      </c>
      <c r="LS11" s="132">
        <f t="shared" si="77"/>
        <v>35295</v>
      </c>
      <c r="LT11" s="144">
        <f t="shared" si="78"/>
        <v>35989877</v>
      </c>
      <c r="LU11" s="145">
        <f t="shared" si="79"/>
        <v>2864776</v>
      </c>
      <c r="LV11" s="145">
        <f t="shared" si="80"/>
        <v>33125101</v>
      </c>
      <c r="LW11" s="145">
        <f t="shared" si="81"/>
        <v>25448525</v>
      </c>
      <c r="LX11" s="145">
        <f t="shared" si="82"/>
        <v>7676576</v>
      </c>
      <c r="LY11" s="132">
        <f t="shared" si="83"/>
        <v>35989.9</v>
      </c>
      <c r="LZ11" s="208">
        <v>101.28</v>
      </c>
      <c r="MA11" s="209">
        <f t="shared" si="84"/>
        <v>6183057.5999999996</v>
      </c>
      <c r="MB11" s="246">
        <f t="shared" si="85"/>
        <v>6183.1</v>
      </c>
      <c r="MC11" s="246">
        <v>2371.1999999999998</v>
      </c>
      <c r="MD11" s="246">
        <f t="shared" si="86"/>
        <v>2371200</v>
      </c>
      <c r="ME11" s="246">
        <f t="shared" si="87"/>
        <v>3811.9</v>
      </c>
      <c r="MF11" s="246">
        <f t="shared" si="88"/>
        <v>3811900</v>
      </c>
      <c r="MG11" s="246">
        <f t="shared" si="89"/>
        <v>39801734.600000001</v>
      </c>
      <c r="MH11" s="209">
        <f t="shared" si="90"/>
        <v>39801.699999999997</v>
      </c>
      <c r="MI11" s="223">
        <f t="shared" si="91"/>
        <v>29260425</v>
      </c>
      <c r="MJ11">
        <v>58.5</v>
      </c>
      <c r="MK11" s="209">
        <f t="shared" si="92"/>
        <v>32013.5</v>
      </c>
    </row>
    <row r="12" spans="1:349">
      <c r="A12" s="128" t="s">
        <v>320</v>
      </c>
      <c r="B12" s="129"/>
      <c r="C12" s="129"/>
      <c r="D12" s="129"/>
      <c r="E12" s="129"/>
      <c r="F12" s="130">
        <f t="shared" si="0"/>
        <v>0</v>
      </c>
      <c r="G12" s="131"/>
      <c r="H12" s="131"/>
      <c r="I12" s="131"/>
      <c r="J12" s="131"/>
      <c r="K12" s="130">
        <f t="shared" si="1"/>
        <v>0</v>
      </c>
      <c r="L12" s="132">
        <f t="shared" si="2"/>
        <v>0</v>
      </c>
      <c r="M12" s="132"/>
      <c r="N12" s="132"/>
      <c r="O12" s="132">
        <f t="shared" si="3"/>
        <v>0</v>
      </c>
      <c r="P12" s="132"/>
      <c r="Q12" s="132"/>
      <c r="R12" s="132"/>
      <c r="S12" s="133">
        <v>259</v>
      </c>
      <c r="T12" s="129"/>
      <c r="U12" s="148">
        <v>0</v>
      </c>
      <c r="V12" s="129"/>
      <c r="W12" s="133">
        <v>0</v>
      </c>
      <c r="X12" s="130">
        <f t="shared" si="4"/>
        <v>259</v>
      </c>
      <c r="Y12" s="133">
        <v>363</v>
      </c>
      <c r="Z12" s="129"/>
      <c r="AA12" s="148">
        <v>0</v>
      </c>
      <c r="AB12" s="129"/>
      <c r="AC12" s="133">
        <v>1</v>
      </c>
      <c r="AD12" s="130">
        <f t="shared" si="5"/>
        <v>364</v>
      </c>
      <c r="AE12" s="133">
        <v>206</v>
      </c>
      <c r="AF12" s="129"/>
      <c r="AG12" s="129"/>
      <c r="AH12" s="129"/>
      <c r="AI12" s="133">
        <v>0</v>
      </c>
      <c r="AJ12" s="130">
        <f t="shared" si="6"/>
        <v>206</v>
      </c>
      <c r="AK12" s="127">
        <f t="shared" si="7"/>
        <v>829</v>
      </c>
      <c r="AL12" s="206">
        <v>0</v>
      </c>
      <c r="AM12" s="206">
        <v>0</v>
      </c>
      <c r="AN12" s="206">
        <v>0</v>
      </c>
      <c r="AO12" s="206">
        <v>0</v>
      </c>
      <c r="AP12" s="206">
        <v>80</v>
      </c>
      <c r="AQ12" s="206">
        <v>60</v>
      </c>
      <c r="AR12" s="135"/>
      <c r="AS12" s="136">
        <v>0</v>
      </c>
      <c r="AT12" s="137"/>
      <c r="AU12" s="138">
        <v>0</v>
      </c>
      <c r="AV12" s="138"/>
      <c r="AW12" s="135"/>
      <c r="AX12" s="139"/>
      <c r="AY12" s="138"/>
      <c r="AZ12" s="136"/>
      <c r="BA12" s="136"/>
      <c r="BB12" s="129"/>
      <c r="BC12" s="129"/>
      <c r="BD12" s="138"/>
      <c r="BE12" s="138"/>
      <c r="BF12" s="136"/>
      <c r="BG12" s="138"/>
      <c r="BH12" s="138"/>
      <c r="BI12" s="136"/>
      <c r="BJ12" s="138"/>
      <c r="BK12" s="129"/>
      <c r="BL12" s="129"/>
      <c r="BM12" s="138"/>
      <c r="BN12" s="138"/>
      <c r="BO12" s="141"/>
      <c r="BP12" s="141">
        <f t="shared" si="8"/>
        <v>0</v>
      </c>
      <c r="BQ12" s="141">
        <f t="shared" si="9"/>
        <v>0</v>
      </c>
      <c r="BR12" s="141">
        <f t="shared" si="10"/>
        <v>0</v>
      </c>
      <c r="BS12" s="141">
        <f t="shared" si="11"/>
        <v>0</v>
      </c>
      <c r="BT12" s="141">
        <f t="shared" si="12"/>
        <v>829</v>
      </c>
      <c r="BU12" s="141"/>
      <c r="BV12" s="141"/>
      <c r="BW12" s="142">
        <f t="shared" si="93"/>
        <v>6626515</v>
      </c>
      <c r="BX12" s="143">
        <f t="shared" si="94"/>
        <v>558663</v>
      </c>
      <c r="BY12" s="143">
        <f t="shared" si="94"/>
        <v>6067852</v>
      </c>
      <c r="BZ12" s="143">
        <f t="shared" si="94"/>
        <v>4678058</v>
      </c>
      <c r="CA12" s="143">
        <f t="shared" si="94"/>
        <v>1389794</v>
      </c>
      <c r="CB12" s="142">
        <f t="shared" si="95"/>
        <v>0</v>
      </c>
      <c r="CC12" s="143">
        <f t="shared" si="96"/>
        <v>0</v>
      </c>
      <c r="CD12" s="143">
        <f t="shared" si="96"/>
        <v>0</v>
      </c>
      <c r="CE12" s="143">
        <f t="shared" si="96"/>
        <v>0</v>
      </c>
      <c r="CF12" s="143">
        <f t="shared" si="96"/>
        <v>0</v>
      </c>
      <c r="CG12" s="142">
        <f t="shared" si="97"/>
        <v>0</v>
      </c>
      <c r="CH12" s="143">
        <f t="shared" si="98"/>
        <v>0</v>
      </c>
      <c r="CI12" s="143">
        <f t="shared" si="98"/>
        <v>0</v>
      </c>
      <c r="CJ12" s="143">
        <f t="shared" si="98"/>
        <v>0</v>
      </c>
      <c r="CK12" s="143">
        <f t="shared" si="98"/>
        <v>0</v>
      </c>
      <c r="CL12" s="143"/>
      <c r="CM12" s="143"/>
      <c r="CN12" s="143"/>
      <c r="CO12" s="143"/>
      <c r="CP12" s="143"/>
      <c r="CQ12" s="142">
        <f t="shared" si="99"/>
        <v>0</v>
      </c>
      <c r="CR12" s="143">
        <f t="shared" si="100"/>
        <v>0</v>
      </c>
      <c r="CS12" s="143">
        <f t="shared" si="100"/>
        <v>0</v>
      </c>
      <c r="CT12" s="143">
        <f t="shared" si="100"/>
        <v>0</v>
      </c>
      <c r="CU12" s="143">
        <f t="shared" si="100"/>
        <v>0</v>
      </c>
      <c r="CV12" s="144">
        <f t="shared" si="13"/>
        <v>6626515</v>
      </c>
      <c r="CW12" s="142">
        <f t="shared" si="14"/>
        <v>12953292</v>
      </c>
      <c r="CX12" s="143">
        <f t="shared" si="14"/>
        <v>1065042</v>
      </c>
      <c r="CY12" s="143">
        <f t="shared" si="14"/>
        <v>11888250</v>
      </c>
      <c r="CZ12" s="143">
        <f t="shared" si="14"/>
        <v>8954847</v>
      </c>
      <c r="DA12" s="143">
        <f t="shared" si="14"/>
        <v>2933403</v>
      </c>
      <c r="DB12" s="142">
        <f t="shared" si="101"/>
        <v>0</v>
      </c>
      <c r="DC12" s="143">
        <f t="shared" si="102"/>
        <v>0</v>
      </c>
      <c r="DD12" s="143">
        <f t="shared" si="102"/>
        <v>0</v>
      </c>
      <c r="DE12" s="143">
        <f t="shared" si="102"/>
        <v>0</v>
      </c>
      <c r="DF12" s="143">
        <f t="shared" si="102"/>
        <v>0</v>
      </c>
      <c r="DG12" s="142">
        <f t="shared" si="15"/>
        <v>0</v>
      </c>
      <c r="DH12" s="143">
        <f t="shared" si="15"/>
        <v>0</v>
      </c>
      <c r="DI12" s="143">
        <f t="shared" si="15"/>
        <v>0</v>
      </c>
      <c r="DJ12" s="143">
        <f t="shared" si="15"/>
        <v>0</v>
      </c>
      <c r="DK12" s="143">
        <f t="shared" si="15"/>
        <v>0</v>
      </c>
      <c r="DL12" s="142">
        <f t="shared" si="103"/>
        <v>0</v>
      </c>
      <c r="DM12" s="143">
        <f t="shared" si="104"/>
        <v>0</v>
      </c>
      <c r="DN12" s="143">
        <f t="shared" si="104"/>
        <v>0</v>
      </c>
      <c r="DO12" s="143">
        <f t="shared" si="104"/>
        <v>0</v>
      </c>
      <c r="DP12" s="143">
        <f t="shared" si="104"/>
        <v>0</v>
      </c>
      <c r="DQ12" s="142">
        <f t="shared" si="105"/>
        <v>228176</v>
      </c>
      <c r="DR12" s="143">
        <f t="shared" si="106"/>
        <v>752</v>
      </c>
      <c r="DS12" s="143">
        <f t="shared" si="106"/>
        <v>227424</v>
      </c>
      <c r="DT12" s="143">
        <f t="shared" si="106"/>
        <v>227424</v>
      </c>
      <c r="DU12" s="143">
        <f t="shared" si="106"/>
        <v>0</v>
      </c>
      <c r="DV12" s="144">
        <f t="shared" si="16"/>
        <v>13181468</v>
      </c>
      <c r="DW12" s="142">
        <f t="shared" si="17"/>
        <v>8026996</v>
      </c>
      <c r="DX12" s="143">
        <f t="shared" si="17"/>
        <v>640042</v>
      </c>
      <c r="DY12" s="143">
        <f t="shared" si="17"/>
        <v>7386954</v>
      </c>
      <c r="DZ12" s="143">
        <f t="shared" si="17"/>
        <v>5436752</v>
      </c>
      <c r="EA12" s="143">
        <f t="shared" si="17"/>
        <v>1950202</v>
      </c>
      <c r="EB12" s="142">
        <f t="shared" si="107"/>
        <v>0</v>
      </c>
      <c r="EC12" s="143">
        <f t="shared" si="108"/>
        <v>0</v>
      </c>
      <c r="ED12" s="143">
        <f t="shared" si="108"/>
        <v>0</v>
      </c>
      <c r="EE12" s="143">
        <f t="shared" si="108"/>
        <v>0</v>
      </c>
      <c r="EF12" s="143">
        <f t="shared" si="108"/>
        <v>0</v>
      </c>
      <c r="EG12" s="143"/>
      <c r="EH12" s="143"/>
      <c r="EI12" s="143"/>
      <c r="EJ12" s="143"/>
      <c r="EK12" s="143"/>
      <c r="EL12" s="142">
        <f t="shared" si="109"/>
        <v>0</v>
      </c>
      <c r="EM12" s="143">
        <f t="shared" si="110"/>
        <v>0</v>
      </c>
      <c r="EN12" s="143">
        <f t="shared" si="110"/>
        <v>0</v>
      </c>
      <c r="EO12" s="143">
        <f t="shared" si="110"/>
        <v>0</v>
      </c>
      <c r="EP12" s="143">
        <f t="shared" si="110"/>
        <v>0</v>
      </c>
      <c r="EQ12" s="142">
        <f t="shared" si="111"/>
        <v>0</v>
      </c>
      <c r="ER12" s="143">
        <f t="shared" si="112"/>
        <v>0</v>
      </c>
      <c r="ES12" s="143">
        <f t="shared" si="112"/>
        <v>0</v>
      </c>
      <c r="ET12" s="143">
        <f t="shared" si="112"/>
        <v>0</v>
      </c>
      <c r="EU12" s="143">
        <f t="shared" si="112"/>
        <v>0</v>
      </c>
      <c r="EV12" s="144">
        <f t="shared" si="18"/>
        <v>8026996</v>
      </c>
      <c r="EW12" s="144">
        <f t="shared" si="19"/>
        <v>27834979</v>
      </c>
      <c r="EX12" s="145">
        <f t="shared" si="20"/>
        <v>2264499</v>
      </c>
      <c r="EY12" s="145">
        <f t="shared" si="21"/>
        <v>25570480</v>
      </c>
      <c r="EZ12" s="145">
        <f t="shared" si="22"/>
        <v>19297081</v>
      </c>
      <c r="FA12" s="145">
        <f t="shared" si="23"/>
        <v>6273399</v>
      </c>
      <c r="FB12" s="146">
        <f t="shared" si="24"/>
        <v>27606803</v>
      </c>
      <c r="FC12" s="146">
        <f t="shared" si="25"/>
        <v>0</v>
      </c>
      <c r="FD12" s="146">
        <f t="shared" si="26"/>
        <v>0</v>
      </c>
      <c r="FE12" s="146">
        <f t="shared" si="27"/>
        <v>0</v>
      </c>
      <c r="FF12" s="146">
        <f t="shared" si="28"/>
        <v>228176</v>
      </c>
      <c r="FG12" s="142">
        <f t="shared" si="29"/>
        <v>0</v>
      </c>
      <c r="FH12" s="143">
        <f t="shared" si="29"/>
        <v>0</v>
      </c>
      <c r="FI12" s="143">
        <f t="shared" si="29"/>
        <v>0</v>
      </c>
      <c r="FJ12" s="143">
        <f t="shared" si="29"/>
        <v>0</v>
      </c>
      <c r="FK12" s="143">
        <f t="shared" si="29"/>
        <v>0</v>
      </c>
      <c r="FL12" s="142">
        <f t="shared" si="30"/>
        <v>0</v>
      </c>
      <c r="FM12" s="142">
        <f t="shared" si="30"/>
        <v>0</v>
      </c>
      <c r="FN12" s="142">
        <f t="shared" si="30"/>
        <v>0</v>
      </c>
      <c r="FO12" s="142">
        <f t="shared" si="30"/>
        <v>0</v>
      </c>
      <c r="FP12" s="142">
        <f t="shared" si="30"/>
        <v>0</v>
      </c>
      <c r="FQ12" s="147">
        <f t="shared" si="31"/>
        <v>0</v>
      </c>
      <c r="FR12" s="147">
        <f t="shared" si="31"/>
        <v>0</v>
      </c>
      <c r="FS12" s="147">
        <f t="shared" si="31"/>
        <v>0</v>
      </c>
      <c r="FT12" s="147">
        <f t="shared" si="31"/>
        <v>0</v>
      </c>
      <c r="FU12" s="147">
        <f t="shared" si="31"/>
        <v>0</v>
      </c>
      <c r="FV12" s="147">
        <f t="shared" si="32"/>
        <v>0</v>
      </c>
      <c r="FW12" s="147">
        <f t="shared" si="32"/>
        <v>0</v>
      </c>
      <c r="FX12" s="147">
        <f t="shared" si="32"/>
        <v>0</v>
      </c>
      <c r="FY12" s="147">
        <f t="shared" si="32"/>
        <v>0</v>
      </c>
      <c r="FZ12" s="147">
        <f t="shared" si="32"/>
        <v>0</v>
      </c>
      <c r="GA12" s="142">
        <f t="shared" si="33"/>
        <v>125440</v>
      </c>
      <c r="GB12" s="142">
        <f t="shared" si="33"/>
        <v>2480</v>
      </c>
      <c r="GC12" s="142">
        <f t="shared" si="33"/>
        <v>122960</v>
      </c>
      <c r="GD12" s="142">
        <f t="shared" si="33"/>
        <v>122960</v>
      </c>
      <c r="GE12" s="142">
        <f t="shared" si="33"/>
        <v>0</v>
      </c>
      <c r="GF12" s="142">
        <f t="shared" si="34"/>
        <v>80640</v>
      </c>
      <c r="GG12" s="142">
        <f t="shared" si="34"/>
        <v>1560</v>
      </c>
      <c r="GH12" s="142">
        <f t="shared" si="34"/>
        <v>79080</v>
      </c>
      <c r="GI12" s="142">
        <f t="shared" si="34"/>
        <v>79080</v>
      </c>
      <c r="GJ12" s="142">
        <f t="shared" si="34"/>
        <v>0</v>
      </c>
      <c r="GK12" s="142">
        <f t="shared" si="35"/>
        <v>206080</v>
      </c>
      <c r="GL12" s="142">
        <f t="shared" si="36"/>
        <v>4040</v>
      </c>
      <c r="GM12" s="142">
        <f t="shared" si="37"/>
        <v>202040</v>
      </c>
      <c r="GN12" s="142">
        <f t="shared" si="38"/>
        <v>202040</v>
      </c>
      <c r="GO12" s="142">
        <f t="shared" si="39"/>
        <v>0</v>
      </c>
      <c r="GP12" s="207">
        <f t="shared" si="40"/>
        <v>206.1</v>
      </c>
      <c r="GQ12" s="147">
        <f t="shared" si="41"/>
        <v>0</v>
      </c>
      <c r="GR12" s="147">
        <f t="shared" si="41"/>
        <v>0</v>
      </c>
      <c r="GS12" s="147">
        <f t="shared" si="41"/>
        <v>0</v>
      </c>
      <c r="GT12" s="147">
        <f t="shared" si="41"/>
        <v>0</v>
      </c>
      <c r="GU12" s="147">
        <f t="shared" si="41"/>
        <v>0</v>
      </c>
      <c r="GV12" s="147">
        <f t="shared" si="42"/>
        <v>0</v>
      </c>
      <c r="GW12" s="147">
        <f t="shared" si="42"/>
        <v>0</v>
      </c>
      <c r="GX12" s="147">
        <f t="shared" si="42"/>
        <v>0</v>
      </c>
      <c r="GY12" s="147">
        <f t="shared" si="42"/>
        <v>0</v>
      </c>
      <c r="GZ12" s="147">
        <f t="shared" si="42"/>
        <v>0</v>
      </c>
      <c r="HA12" s="147">
        <f t="shared" si="43"/>
        <v>0</v>
      </c>
      <c r="HB12" s="147">
        <f t="shared" si="43"/>
        <v>0</v>
      </c>
      <c r="HC12" s="147">
        <f t="shared" si="43"/>
        <v>0</v>
      </c>
      <c r="HD12" s="147">
        <f t="shared" si="43"/>
        <v>0</v>
      </c>
      <c r="HE12" s="147">
        <f t="shared" si="43"/>
        <v>0</v>
      </c>
      <c r="HF12" s="147">
        <f t="shared" si="44"/>
        <v>0</v>
      </c>
      <c r="HG12" s="147">
        <f t="shared" si="44"/>
        <v>0</v>
      </c>
      <c r="HH12" s="147">
        <f t="shared" si="44"/>
        <v>0</v>
      </c>
      <c r="HI12" s="147">
        <f t="shared" si="44"/>
        <v>0</v>
      </c>
      <c r="HJ12" s="147">
        <f t="shared" si="44"/>
        <v>0</v>
      </c>
      <c r="HK12" s="142">
        <f t="shared" si="45"/>
        <v>0</v>
      </c>
      <c r="HL12" s="142">
        <f t="shared" si="45"/>
        <v>0</v>
      </c>
      <c r="HM12" s="142">
        <f t="shared" si="45"/>
        <v>0</v>
      </c>
      <c r="HN12" s="142">
        <f t="shared" si="45"/>
        <v>0</v>
      </c>
      <c r="HO12" s="142">
        <f t="shared" si="45"/>
        <v>0</v>
      </c>
      <c r="HP12" s="142">
        <f t="shared" si="46"/>
        <v>0</v>
      </c>
      <c r="HQ12" s="142">
        <f t="shared" si="46"/>
        <v>0</v>
      </c>
      <c r="HR12" s="142">
        <f t="shared" si="46"/>
        <v>0</v>
      </c>
      <c r="HS12" s="142">
        <f t="shared" si="46"/>
        <v>0</v>
      </c>
      <c r="HT12" s="142">
        <f t="shared" si="46"/>
        <v>0</v>
      </c>
      <c r="HU12" s="147">
        <f t="shared" si="47"/>
        <v>0</v>
      </c>
      <c r="HV12" s="147">
        <f t="shared" si="47"/>
        <v>0</v>
      </c>
      <c r="HW12" s="147">
        <f t="shared" si="47"/>
        <v>0</v>
      </c>
      <c r="HX12" s="147">
        <f t="shared" si="47"/>
        <v>0</v>
      </c>
      <c r="HY12" s="147">
        <f t="shared" si="47"/>
        <v>0</v>
      </c>
      <c r="HZ12" s="147">
        <f t="shared" si="48"/>
        <v>0</v>
      </c>
      <c r="IA12" s="147">
        <f t="shared" si="48"/>
        <v>0</v>
      </c>
      <c r="IB12" s="147">
        <f t="shared" si="48"/>
        <v>0</v>
      </c>
      <c r="IC12" s="147">
        <f t="shared" si="48"/>
        <v>0</v>
      </c>
      <c r="ID12" s="147">
        <f t="shared" si="48"/>
        <v>0</v>
      </c>
      <c r="IE12" s="142">
        <f t="shared" si="49"/>
        <v>0</v>
      </c>
      <c r="IF12" s="142">
        <f t="shared" si="49"/>
        <v>0</v>
      </c>
      <c r="IG12" s="142">
        <f t="shared" si="49"/>
        <v>0</v>
      </c>
      <c r="IH12" s="142">
        <f t="shared" si="49"/>
        <v>0</v>
      </c>
      <c r="II12" s="142">
        <f t="shared" si="49"/>
        <v>0</v>
      </c>
      <c r="IJ12" s="142">
        <f t="shared" si="50"/>
        <v>0</v>
      </c>
      <c r="IK12" s="142">
        <f t="shared" si="50"/>
        <v>0</v>
      </c>
      <c r="IL12" s="142">
        <f t="shared" si="50"/>
        <v>0</v>
      </c>
      <c r="IM12" s="142">
        <f t="shared" si="50"/>
        <v>0</v>
      </c>
      <c r="IN12" s="142">
        <f t="shared" si="50"/>
        <v>0</v>
      </c>
      <c r="IO12" s="147">
        <f t="shared" si="51"/>
        <v>0</v>
      </c>
      <c r="IP12" s="147">
        <f t="shared" si="51"/>
        <v>0</v>
      </c>
      <c r="IQ12" s="147">
        <f t="shared" si="51"/>
        <v>0</v>
      </c>
      <c r="IR12" s="147">
        <f t="shared" si="51"/>
        <v>0</v>
      </c>
      <c r="IS12" s="147">
        <f t="shared" si="51"/>
        <v>0</v>
      </c>
      <c r="IT12" s="147">
        <f t="shared" si="52"/>
        <v>0</v>
      </c>
      <c r="IU12" s="147">
        <f t="shared" si="52"/>
        <v>0</v>
      </c>
      <c r="IV12" s="147">
        <f t="shared" si="52"/>
        <v>0</v>
      </c>
      <c r="IW12" s="147">
        <f t="shared" si="52"/>
        <v>0</v>
      </c>
      <c r="IX12" s="147">
        <f t="shared" si="52"/>
        <v>0</v>
      </c>
      <c r="IY12" s="142">
        <f t="shared" si="53"/>
        <v>0</v>
      </c>
      <c r="IZ12" s="142">
        <f t="shared" si="53"/>
        <v>0</v>
      </c>
      <c r="JA12" s="142">
        <f t="shared" si="53"/>
        <v>0</v>
      </c>
      <c r="JB12" s="142">
        <f t="shared" si="53"/>
        <v>0</v>
      </c>
      <c r="JC12" s="142">
        <f t="shared" si="53"/>
        <v>0</v>
      </c>
      <c r="JD12" s="142">
        <f t="shared" si="54"/>
        <v>0</v>
      </c>
      <c r="JE12" s="142">
        <f t="shared" si="54"/>
        <v>0</v>
      </c>
      <c r="JF12" s="142">
        <f t="shared" si="54"/>
        <v>0</v>
      </c>
      <c r="JG12" s="142">
        <f t="shared" si="54"/>
        <v>0</v>
      </c>
      <c r="JH12" s="142">
        <f t="shared" si="54"/>
        <v>0</v>
      </c>
      <c r="JI12" s="147">
        <f t="shared" si="55"/>
        <v>0</v>
      </c>
      <c r="JJ12" s="147">
        <f t="shared" si="55"/>
        <v>0</v>
      </c>
      <c r="JK12" s="147">
        <f t="shared" si="55"/>
        <v>0</v>
      </c>
      <c r="JL12" s="147">
        <f t="shared" si="55"/>
        <v>0</v>
      </c>
      <c r="JM12" s="147">
        <f t="shared" si="55"/>
        <v>0</v>
      </c>
      <c r="JN12" s="147">
        <f t="shared" si="56"/>
        <v>0</v>
      </c>
      <c r="JO12" s="147">
        <f t="shared" si="56"/>
        <v>0</v>
      </c>
      <c r="JP12" s="147">
        <f t="shared" si="56"/>
        <v>0</v>
      </c>
      <c r="JQ12" s="147">
        <f t="shared" si="56"/>
        <v>0</v>
      </c>
      <c r="JR12" s="147">
        <f t="shared" si="56"/>
        <v>0</v>
      </c>
      <c r="JS12" s="142">
        <f t="shared" si="57"/>
        <v>0</v>
      </c>
      <c r="JT12" s="142">
        <f t="shared" si="57"/>
        <v>0</v>
      </c>
      <c r="JU12" s="142">
        <f t="shared" si="57"/>
        <v>0</v>
      </c>
      <c r="JV12" s="142">
        <f t="shared" si="57"/>
        <v>0</v>
      </c>
      <c r="JW12" s="142">
        <f t="shared" si="57"/>
        <v>0</v>
      </c>
      <c r="JX12" s="142">
        <f t="shared" si="58"/>
        <v>0</v>
      </c>
      <c r="JY12" s="142">
        <f t="shared" si="58"/>
        <v>0</v>
      </c>
      <c r="JZ12" s="142">
        <f t="shared" si="58"/>
        <v>0</v>
      </c>
      <c r="KA12" s="142">
        <f t="shared" si="58"/>
        <v>0</v>
      </c>
      <c r="KB12" s="142">
        <f t="shared" si="58"/>
        <v>0</v>
      </c>
      <c r="KC12" s="147">
        <f t="shared" si="59"/>
        <v>0</v>
      </c>
      <c r="KD12" s="147">
        <f t="shared" si="59"/>
        <v>0</v>
      </c>
      <c r="KE12" s="147">
        <f t="shared" si="59"/>
        <v>0</v>
      </c>
      <c r="KF12" s="147">
        <f t="shared" si="59"/>
        <v>0</v>
      </c>
      <c r="KG12" s="147">
        <f t="shared" si="59"/>
        <v>0</v>
      </c>
      <c r="KH12" s="147">
        <f t="shared" si="60"/>
        <v>0</v>
      </c>
      <c r="KI12" s="147">
        <f t="shared" si="60"/>
        <v>0</v>
      </c>
      <c r="KJ12" s="147">
        <f t="shared" si="60"/>
        <v>0</v>
      </c>
      <c r="KK12" s="147">
        <f t="shared" si="60"/>
        <v>0</v>
      </c>
      <c r="KL12" s="147">
        <f t="shared" si="60"/>
        <v>0</v>
      </c>
      <c r="KM12" s="142">
        <f t="shared" si="61"/>
        <v>0</v>
      </c>
      <c r="KN12" s="142">
        <f t="shared" si="61"/>
        <v>0</v>
      </c>
      <c r="KO12" s="142">
        <f t="shared" si="61"/>
        <v>0</v>
      </c>
      <c r="KP12" s="142">
        <f t="shared" si="61"/>
        <v>0</v>
      </c>
      <c r="KQ12" s="142">
        <f t="shared" si="61"/>
        <v>0</v>
      </c>
      <c r="KR12" s="142">
        <f t="shared" si="62"/>
        <v>0</v>
      </c>
      <c r="KS12" s="142">
        <f t="shared" si="62"/>
        <v>0</v>
      </c>
      <c r="KT12" s="142">
        <f t="shared" si="62"/>
        <v>0</v>
      </c>
      <c r="KU12" s="142">
        <f t="shared" si="62"/>
        <v>0</v>
      </c>
      <c r="KV12" s="142">
        <f t="shared" si="62"/>
        <v>0</v>
      </c>
      <c r="KW12" s="147">
        <f t="shared" si="63"/>
        <v>0</v>
      </c>
      <c r="KX12" s="147">
        <f t="shared" si="63"/>
        <v>0</v>
      </c>
      <c r="KY12" s="147">
        <f t="shared" si="63"/>
        <v>0</v>
      </c>
      <c r="KZ12" s="147">
        <f t="shared" si="63"/>
        <v>0</v>
      </c>
      <c r="LA12" s="147">
        <f t="shared" si="63"/>
        <v>0</v>
      </c>
      <c r="LB12" s="147">
        <f t="shared" si="64"/>
        <v>0</v>
      </c>
      <c r="LC12" s="147">
        <f t="shared" si="64"/>
        <v>0</v>
      </c>
      <c r="LD12" s="147">
        <f t="shared" si="64"/>
        <v>0</v>
      </c>
      <c r="LE12" s="147">
        <f t="shared" si="64"/>
        <v>0</v>
      </c>
      <c r="LF12" s="147">
        <f t="shared" si="64"/>
        <v>0</v>
      </c>
      <c r="LG12" s="147">
        <f t="shared" si="65"/>
        <v>206080</v>
      </c>
      <c r="LH12" s="147">
        <f t="shared" si="66"/>
        <v>0</v>
      </c>
      <c r="LI12" s="144">
        <f t="shared" si="67"/>
        <v>206080</v>
      </c>
      <c r="LJ12" s="144">
        <f t="shared" si="68"/>
        <v>4040</v>
      </c>
      <c r="LK12" s="144">
        <f t="shared" si="69"/>
        <v>202040</v>
      </c>
      <c r="LL12" s="144">
        <f t="shared" si="70"/>
        <v>202040</v>
      </c>
      <c r="LM12" s="144">
        <f t="shared" si="71"/>
        <v>0</v>
      </c>
      <c r="LN12" s="144">
        <f t="shared" si="72"/>
        <v>27834979</v>
      </c>
      <c r="LO12" s="144">
        <f t="shared" si="73"/>
        <v>2264499</v>
      </c>
      <c r="LP12" s="144">
        <f t="shared" si="74"/>
        <v>25570480</v>
      </c>
      <c r="LQ12" s="144">
        <f t="shared" si="75"/>
        <v>19297081</v>
      </c>
      <c r="LR12" s="144">
        <f t="shared" si="76"/>
        <v>6273399</v>
      </c>
      <c r="LS12" s="132">
        <f t="shared" si="77"/>
        <v>27835</v>
      </c>
      <c r="LT12" s="144">
        <f t="shared" si="78"/>
        <v>28041059</v>
      </c>
      <c r="LU12" s="145">
        <f t="shared" si="79"/>
        <v>2268539</v>
      </c>
      <c r="LV12" s="145">
        <f t="shared" si="80"/>
        <v>25772520</v>
      </c>
      <c r="LW12" s="145">
        <f t="shared" si="81"/>
        <v>19499121</v>
      </c>
      <c r="LX12" s="145">
        <f t="shared" si="82"/>
        <v>6273399</v>
      </c>
      <c r="LY12" s="132">
        <f t="shared" si="83"/>
        <v>28041.1</v>
      </c>
      <c r="LZ12" s="208">
        <v>75.12</v>
      </c>
      <c r="MA12" s="209">
        <f t="shared" si="84"/>
        <v>4586011.9000000004</v>
      </c>
      <c r="MB12" s="246">
        <f t="shared" si="85"/>
        <v>4586</v>
      </c>
      <c r="MC12" s="246">
        <v>1758.7</v>
      </c>
      <c r="MD12" s="246">
        <f t="shared" si="86"/>
        <v>1758700</v>
      </c>
      <c r="ME12" s="246">
        <f t="shared" si="87"/>
        <v>2827.3</v>
      </c>
      <c r="MF12" s="246">
        <f t="shared" si="88"/>
        <v>2827300</v>
      </c>
      <c r="MG12" s="246">
        <f t="shared" si="89"/>
        <v>30868370.899999999</v>
      </c>
      <c r="MH12" s="209">
        <f t="shared" si="90"/>
        <v>30868.400000000001</v>
      </c>
      <c r="MI12" s="223">
        <f t="shared" si="91"/>
        <v>22326421</v>
      </c>
      <c r="MJ12">
        <v>45.5</v>
      </c>
      <c r="MK12" s="209">
        <f t="shared" si="92"/>
        <v>31406.2</v>
      </c>
    </row>
    <row r="13" spans="1:349">
      <c r="A13" s="128" t="s">
        <v>177</v>
      </c>
      <c r="B13" s="129"/>
      <c r="C13" s="129"/>
      <c r="D13" s="129"/>
      <c r="E13" s="129"/>
      <c r="F13" s="130">
        <f t="shared" si="0"/>
        <v>0</v>
      </c>
      <c r="G13" s="131"/>
      <c r="H13" s="131"/>
      <c r="I13" s="131"/>
      <c r="J13" s="131"/>
      <c r="K13" s="130">
        <f t="shared" si="1"/>
        <v>0</v>
      </c>
      <c r="L13" s="132">
        <f t="shared" si="2"/>
        <v>0</v>
      </c>
      <c r="M13" s="132"/>
      <c r="N13" s="132"/>
      <c r="O13" s="132">
        <f t="shared" si="3"/>
        <v>0</v>
      </c>
      <c r="P13" s="132"/>
      <c r="Q13" s="132"/>
      <c r="R13" s="132"/>
      <c r="S13" s="133">
        <v>273</v>
      </c>
      <c r="T13" s="129"/>
      <c r="U13" s="148">
        <v>12</v>
      </c>
      <c r="V13" s="129"/>
      <c r="W13" s="133">
        <v>0</v>
      </c>
      <c r="X13" s="130">
        <f t="shared" si="4"/>
        <v>285</v>
      </c>
      <c r="Y13" s="133">
        <v>300</v>
      </c>
      <c r="Z13" s="129"/>
      <c r="AA13" s="148">
        <v>0</v>
      </c>
      <c r="AB13" s="129"/>
      <c r="AC13" s="133">
        <v>2</v>
      </c>
      <c r="AD13" s="130">
        <f t="shared" si="5"/>
        <v>302</v>
      </c>
      <c r="AE13" s="133">
        <v>54</v>
      </c>
      <c r="AF13" s="129"/>
      <c r="AG13" s="129"/>
      <c r="AH13" s="129"/>
      <c r="AI13" s="133">
        <v>1</v>
      </c>
      <c r="AJ13" s="130">
        <f t="shared" si="6"/>
        <v>55</v>
      </c>
      <c r="AK13" s="127">
        <f t="shared" si="7"/>
        <v>642</v>
      </c>
      <c r="AL13" s="206">
        <v>0</v>
      </c>
      <c r="AM13" s="206">
        <v>0</v>
      </c>
      <c r="AN13" s="206">
        <v>0</v>
      </c>
      <c r="AO13" s="206">
        <v>30</v>
      </c>
      <c r="AP13" s="206">
        <v>0</v>
      </c>
      <c r="AQ13" s="206">
        <v>0</v>
      </c>
      <c r="AR13" s="135"/>
      <c r="AS13" s="136">
        <v>0</v>
      </c>
      <c r="AT13" s="137"/>
      <c r="AU13" s="138">
        <v>0</v>
      </c>
      <c r="AV13" s="138"/>
      <c r="AW13" s="135"/>
      <c r="AX13" s="139"/>
      <c r="AY13" s="138"/>
      <c r="AZ13" s="136"/>
      <c r="BA13" s="136"/>
      <c r="BB13" s="129"/>
      <c r="BC13" s="129"/>
      <c r="BD13" s="138"/>
      <c r="BE13" s="138"/>
      <c r="BF13" s="136"/>
      <c r="BG13" s="138"/>
      <c r="BH13" s="138"/>
      <c r="BI13" s="136"/>
      <c r="BJ13" s="138"/>
      <c r="BK13" s="129"/>
      <c r="BL13" s="129"/>
      <c r="BM13" s="138"/>
      <c r="BN13" s="138"/>
      <c r="BO13" s="141"/>
      <c r="BP13" s="141">
        <f t="shared" si="8"/>
        <v>0</v>
      </c>
      <c r="BQ13" s="141">
        <f t="shared" si="9"/>
        <v>0</v>
      </c>
      <c r="BR13" s="141">
        <f t="shared" si="10"/>
        <v>0</v>
      </c>
      <c r="BS13" s="141">
        <f t="shared" si="11"/>
        <v>0</v>
      </c>
      <c r="BT13" s="141">
        <f t="shared" si="12"/>
        <v>642</v>
      </c>
      <c r="BU13" s="141"/>
      <c r="BV13" s="141"/>
      <c r="BW13" s="142">
        <f t="shared" si="93"/>
        <v>6984705</v>
      </c>
      <c r="BX13" s="143">
        <f t="shared" si="94"/>
        <v>588861</v>
      </c>
      <c r="BY13" s="143">
        <f t="shared" si="94"/>
        <v>6395844</v>
      </c>
      <c r="BZ13" s="143">
        <f t="shared" si="94"/>
        <v>4930926</v>
      </c>
      <c r="CA13" s="143">
        <f t="shared" si="94"/>
        <v>1464918</v>
      </c>
      <c r="CB13" s="142">
        <f t="shared" si="95"/>
        <v>0</v>
      </c>
      <c r="CC13" s="143">
        <f t="shared" si="96"/>
        <v>0</v>
      </c>
      <c r="CD13" s="143">
        <f t="shared" si="96"/>
        <v>0</v>
      </c>
      <c r="CE13" s="143">
        <f t="shared" si="96"/>
        <v>0</v>
      </c>
      <c r="CF13" s="143">
        <f t="shared" si="96"/>
        <v>0</v>
      </c>
      <c r="CG13" s="142">
        <f t="shared" si="97"/>
        <v>861516</v>
      </c>
      <c r="CH13" s="143">
        <f t="shared" si="98"/>
        <v>25884</v>
      </c>
      <c r="CI13" s="143">
        <f t="shared" si="98"/>
        <v>835632</v>
      </c>
      <c r="CJ13" s="143">
        <f t="shared" si="98"/>
        <v>647148</v>
      </c>
      <c r="CK13" s="143">
        <f t="shared" si="98"/>
        <v>188484</v>
      </c>
      <c r="CL13" s="143"/>
      <c r="CM13" s="143"/>
      <c r="CN13" s="143"/>
      <c r="CO13" s="143"/>
      <c r="CP13" s="143"/>
      <c r="CQ13" s="142">
        <f t="shared" si="99"/>
        <v>0</v>
      </c>
      <c r="CR13" s="143">
        <f t="shared" si="100"/>
        <v>0</v>
      </c>
      <c r="CS13" s="143">
        <f t="shared" si="100"/>
        <v>0</v>
      </c>
      <c r="CT13" s="143">
        <f t="shared" si="100"/>
        <v>0</v>
      </c>
      <c r="CU13" s="143">
        <f t="shared" si="100"/>
        <v>0</v>
      </c>
      <c r="CV13" s="144">
        <f t="shared" si="13"/>
        <v>7846221</v>
      </c>
      <c r="CW13" s="142">
        <f t="shared" si="14"/>
        <v>10705200</v>
      </c>
      <c r="CX13" s="143">
        <f t="shared" si="14"/>
        <v>880200</v>
      </c>
      <c r="CY13" s="143">
        <f t="shared" si="14"/>
        <v>9825000</v>
      </c>
      <c r="CZ13" s="143">
        <f t="shared" si="14"/>
        <v>7400700</v>
      </c>
      <c r="DA13" s="143">
        <f t="shared" si="14"/>
        <v>2424300</v>
      </c>
      <c r="DB13" s="142">
        <f t="shared" si="101"/>
        <v>0</v>
      </c>
      <c r="DC13" s="143">
        <f t="shared" si="102"/>
        <v>0</v>
      </c>
      <c r="DD13" s="143">
        <f t="shared" si="102"/>
        <v>0</v>
      </c>
      <c r="DE13" s="143">
        <f t="shared" si="102"/>
        <v>0</v>
      </c>
      <c r="DF13" s="143">
        <f t="shared" si="102"/>
        <v>0</v>
      </c>
      <c r="DG13" s="142">
        <f t="shared" si="15"/>
        <v>0</v>
      </c>
      <c r="DH13" s="143">
        <f t="shared" si="15"/>
        <v>0</v>
      </c>
      <c r="DI13" s="143">
        <f t="shared" si="15"/>
        <v>0</v>
      </c>
      <c r="DJ13" s="143">
        <f t="shared" si="15"/>
        <v>0</v>
      </c>
      <c r="DK13" s="143">
        <f t="shared" si="15"/>
        <v>0</v>
      </c>
      <c r="DL13" s="142">
        <f t="shared" si="103"/>
        <v>0</v>
      </c>
      <c r="DM13" s="143">
        <f t="shared" si="104"/>
        <v>0</v>
      </c>
      <c r="DN13" s="143">
        <f t="shared" si="104"/>
        <v>0</v>
      </c>
      <c r="DO13" s="143">
        <f t="shared" si="104"/>
        <v>0</v>
      </c>
      <c r="DP13" s="143">
        <f t="shared" si="104"/>
        <v>0</v>
      </c>
      <c r="DQ13" s="142">
        <f t="shared" si="105"/>
        <v>456352</v>
      </c>
      <c r="DR13" s="143">
        <f t="shared" si="106"/>
        <v>1504</v>
      </c>
      <c r="DS13" s="143">
        <f t="shared" si="106"/>
        <v>454848</v>
      </c>
      <c r="DT13" s="143">
        <f t="shared" si="106"/>
        <v>454848</v>
      </c>
      <c r="DU13" s="143">
        <f t="shared" si="106"/>
        <v>0</v>
      </c>
      <c r="DV13" s="144">
        <f t="shared" si="16"/>
        <v>11161552</v>
      </c>
      <c r="DW13" s="142">
        <f t="shared" si="17"/>
        <v>2104164</v>
      </c>
      <c r="DX13" s="143">
        <f t="shared" si="17"/>
        <v>167778</v>
      </c>
      <c r="DY13" s="143">
        <f t="shared" si="17"/>
        <v>1936386</v>
      </c>
      <c r="DZ13" s="143">
        <f t="shared" si="17"/>
        <v>1425168</v>
      </c>
      <c r="EA13" s="143">
        <f t="shared" si="17"/>
        <v>511218</v>
      </c>
      <c r="EB13" s="142">
        <f t="shared" si="107"/>
        <v>0</v>
      </c>
      <c r="EC13" s="143">
        <f t="shared" si="108"/>
        <v>0</v>
      </c>
      <c r="ED13" s="143">
        <f t="shared" si="108"/>
        <v>0</v>
      </c>
      <c r="EE13" s="143">
        <f t="shared" si="108"/>
        <v>0</v>
      </c>
      <c r="EF13" s="143">
        <f t="shared" si="108"/>
        <v>0</v>
      </c>
      <c r="EG13" s="143"/>
      <c r="EH13" s="143"/>
      <c r="EI13" s="143"/>
      <c r="EJ13" s="143"/>
      <c r="EK13" s="143"/>
      <c r="EL13" s="142">
        <f t="shared" si="109"/>
        <v>0</v>
      </c>
      <c r="EM13" s="143">
        <f t="shared" si="110"/>
        <v>0</v>
      </c>
      <c r="EN13" s="143">
        <f t="shared" si="110"/>
        <v>0</v>
      </c>
      <c r="EO13" s="143">
        <f t="shared" si="110"/>
        <v>0</v>
      </c>
      <c r="EP13" s="143">
        <f t="shared" si="110"/>
        <v>0</v>
      </c>
      <c r="EQ13" s="142">
        <f t="shared" si="111"/>
        <v>273811</v>
      </c>
      <c r="ER13" s="143">
        <f t="shared" si="112"/>
        <v>903</v>
      </c>
      <c r="ES13" s="143">
        <f t="shared" si="112"/>
        <v>272908</v>
      </c>
      <c r="ET13" s="143">
        <f t="shared" si="112"/>
        <v>272908</v>
      </c>
      <c r="EU13" s="143">
        <f t="shared" si="112"/>
        <v>0</v>
      </c>
      <c r="EV13" s="144">
        <f t="shared" si="18"/>
        <v>2377975</v>
      </c>
      <c r="EW13" s="144">
        <f t="shared" si="19"/>
        <v>21385748</v>
      </c>
      <c r="EX13" s="145">
        <f t="shared" si="20"/>
        <v>1665130</v>
      </c>
      <c r="EY13" s="145">
        <f t="shared" si="21"/>
        <v>19720618</v>
      </c>
      <c r="EZ13" s="145">
        <f t="shared" si="22"/>
        <v>15131698</v>
      </c>
      <c r="FA13" s="145">
        <f t="shared" si="23"/>
        <v>4588920</v>
      </c>
      <c r="FB13" s="146">
        <f t="shared" si="24"/>
        <v>19794069</v>
      </c>
      <c r="FC13" s="146">
        <f t="shared" si="25"/>
        <v>0</v>
      </c>
      <c r="FD13" s="146">
        <f t="shared" si="26"/>
        <v>861516</v>
      </c>
      <c r="FE13" s="146">
        <f t="shared" si="27"/>
        <v>0</v>
      </c>
      <c r="FF13" s="146">
        <f t="shared" si="28"/>
        <v>730163</v>
      </c>
      <c r="FG13" s="142">
        <f t="shared" si="29"/>
        <v>0</v>
      </c>
      <c r="FH13" s="143">
        <f t="shared" si="29"/>
        <v>0</v>
      </c>
      <c r="FI13" s="143">
        <f t="shared" si="29"/>
        <v>0</v>
      </c>
      <c r="FJ13" s="143">
        <f t="shared" si="29"/>
        <v>0</v>
      </c>
      <c r="FK13" s="143">
        <f t="shared" si="29"/>
        <v>0</v>
      </c>
      <c r="FL13" s="142">
        <f t="shared" si="30"/>
        <v>0</v>
      </c>
      <c r="FM13" s="142">
        <f t="shared" si="30"/>
        <v>0</v>
      </c>
      <c r="FN13" s="142">
        <f t="shared" si="30"/>
        <v>0</v>
      </c>
      <c r="FO13" s="142">
        <f t="shared" si="30"/>
        <v>0</v>
      </c>
      <c r="FP13" s="142">
        <f t="shared" si="30"/>
        <v>0</v>
      </c>
      <c r="FQ13" s="147">
        <f t="shared" si="31"/>
        <v>0</v>
      </c>
      <c r="FR13" s="147">
        <f t="shared" si="31"/>
        <v>0</v>
      </c>
      <c r="FS13" s="147">
        <f t="shared" si="31"/>
        <v>0</v>
      </c>
      <c r="FT13" s="147">
        <f t="shared" si="31"/>
        <v>0</v>
      </c>
      <c r="FU13" s="147">
        <f t="shared" si="31"/>
        <v>0</v>
      </c>
      <c r="FV13" s="147">
        <f t="shared" si="32"/>
        <v>47040</v>
      </c>
      <c r="FW13" s="147">
        <f t="shared" si="32"/>
        <v>930</v>
      </c>
      <c r="FX13" s="147">
        <f t="shared" si="32"/>
        <v>46110</v>
      </c>
      <c r="FY13" s="147">
        <f t="shared" si="32"/>
        <v>46110</v>
      </c>
      <c r="FZ13" s="147">
        <f t="shared" si="32"/>
        <v>0</v>
      </c>
      <c r="GA13" s="142">
        <f t="shared" si="33"/>
        <v>0</v>
      </c>
      <c r="GB13" s="142">
        <f t="shared" si="33"/>
        <v>0</v>
      </c>
      <c r="GC13" s="142">
        <f t="shared" si="33"/>
        <v>0</v>
      </c>
      <c r="GD13" s="142">
        <f t="shared" si="33"/>
        <v>0</v>
      </c>
      <c r="GE13" s="142">
        <f t="shared" si="33"/>
        <v>0</v>
      </c>
      <c r="GF13" s="142">
        <f t="shared" si="34"/>
        <v>0</v>
      </c>
      <c r="GG13" s="142">
        <f t="shared" si="34"/>
        <v>0</v>
      </c>
      <c r="GH13" s="142">
        <f t="shared" si="34"/>
        <v>0</v>
      </c>
      <c r="GI13" s="142">
        <f t="shared" si="34"/>
        <v>0</v>
      </c>
      <c r="GJ13" s="142">
        <f t="shared" si="34"/>
        <v>0</v>
      </c>
      <c r="GK13" s="142">
        <f t="shared" si="35"/>
        <v>47040</v>
      </c>
      <c r="GL13" s="142">
        <f t="shared" si="36"/>
        <v>930</v>
      </c>
      <c r="GM13" s="142">
        <f t="shared" si="37"/>
        <v>46110</v>
      </c>
      <c r="GN13" s="142">
        <f t="shared" si="38"/>
        <v>46110</v>
      </c>
      <c r="GO13" s="142">
        <f t="shared" si="39"/>
        <v>0</v>
      </c>
      <c r="GP13" s="207">
        <f t="shared" si="40"/>
        <v>47</v>
      </c>
      <c r="GQ13" s="147">
        <f t="shared" si="41"/>
        <v>0</v>
      </c>
      <c r="GR13" s="147">
        <f t="shared" si="41"/>
        <v>0</v>
      </c>
      <c r="GS13" s="147">
        <f t="shared" si="41"/>
        <v>0</v>
      </c>
      <c r="GT13" s="147">
        <f t="shared" si="41"/>
        <v>0</v>
      </c>
      <c r="GU13" s="147">
        <f t="shared" si="41"/>
        <v>0</v>
      </c>
      <c r="GV13" s="147">
        <f t="shared" si="42"/>
        <v>0</v>
      </c>
      <c r="GW13" s="147">
        <f t="shared" si="42"/>
        <v>0</v>
      </c>
      <c r="GX13" s="147">
        <f t="shared" si="42"/>
        <v>0</v>
      </c>
      <c r="GY13" s="147">
        <f t="shared" si="42"/>
        <v>0</v>
      </c>
      <c r="GZ13" s="147">
        <f t="shared" si="42"/>
        <v>0</v>
      </c>
      <c r="HA13" s="147">
        <f t="shared" si="43"/>
        <v>0</v>
      </c>
      <c r="HB13" s="147">
        <f t="shared" si="43"/>
        <v>0</v>
      </c>
      <c r="HC13" s="147">
        <f t="shared" si="43"/>
        <v>0</v>
      </c>
      <c r="HD13" s="147">
        <f t="shared" si="43"/>
        <v>0</v>
      </c>
      <c r="HE13" s="147">
        <f t="shared" si="43"/>
        <v>0</v>
      </c>
      <c r="HF13" s="147">
        <f t="shared" si="44"/>
        <v>0</v>
      </c>
      <c r="HG13" s="147">
        <f t="shared" si="44"/>
        <v>0</v>
      </c>
      <c r="HH13" s="147">
        <f t="shared" si="44"/>
        <v>0</v>
      </c>
      <c r="HI13" s="147">
        <f t="shared" si="44"/>
        <v>0</v>
      </c>
      <c r="HJ13" s="147">
        <f t="shared" si="44"/>
        <v>0</v>
      </c>
      <c r="HK13" s="142">
        <f t="shared" si="45"/>
        <v>0</v>
      </c>
      <c r="HL13" s="142">
        <f t="shared" si="45"/>
        <v>0</v>
      </c>
      <c r="HM13" s="142">
        <f t="shared" si="45"/>
        <v>0</v>
      </c>
      <c r="HN13" s="142">
        <f t="shared" si="45"/>
        <v>0</v>
      </c>
      <c r="HO13" s="142">
        <f t="shared" si="45"/>
        <v>0</v>
      </c>
      <c r="HP13" s="142">
        <f t="shared" si="46"/>
        <v>0</v>
      </c>
      <c r="HQ13" s="142">
        <f t="shared" si="46"/>
        <v>0</v>
      </c>
      <c r="HR13" s="142">
        <f t="shared" si="46"/>
        <v>0</v>
      </c>
      <c r="HS13" s="142">
        <f t="shared" si="46"/>
        <v>0</v>
      </c>
      <c r="HT13" s="142">
        <f t="shared" si="46"/>
        <v>0</v>
      </c>
      <c r="HU13" s="147">
        <f t="shared" si="47"/>
        <v>0</v>
      </c>
      <c r="HV13" s="147">
        <f t="shared" si="47"/>
        <v>0</v>
      </c>
      <c r="HW13" s="147">
        <f t="shared" si="47"/>
        <v>0</v>
      </c>
      <c r="HX13" s="147">
        <f t="shared" si="47"/>
        <v>0</v>
      </c>
      <c r="HY13" s="147">
        <f t="shared" si="47"/>
        <v>0</v>
      </c>
      <c r="HZ13" s="147">
        <f t="shared" si="48"/>
        <v>0</v>
      </c>
      <c r="IA13" s="147">
        <f t="shared" si="48"/>
        <v>0</v>
      </c>
      <c r="IB13" s="147">
        <f t="shared" si="48"/>
        <v>0</v>
      </c>
      <c r="IC13" s="147">
        <f t="shared" si="48"/>
        <v>0</v>
      </c>
      <c r="ID13" s="147">
        <f t="shared" si="48"/>
        <v>0</v>
      </c>
      <c r="IE13" s="142">
        <f t="shared" si="49"/>
        <v>0</v>
      </c>
      <c r="IF13" s="142">
        <f t="shared" si="49"/>
        <v>0</v>
      </c>
      <c r="IG13" s="142">
        <f t="shared" si="49"/>
        <v>0</v>
      </c>
      <c r="IH13" s="142">
        <f t="shared" si="49"/>
        <v>0</v>
      </c>
      <c r="II13" s="142">
        <f t="shared" si="49"/>
        <v>0</v>
      </c>
      <c r="IJ13" s="142">
        <f t="shared" si="50"/>
        <v>0</v>
      </c>
      <c r="IK13" s="142">
        <f t="shared" si="50"/>
        <v>0</v>
      </c>
      <c r="IL13" s="142">
        <f t="shared" si="50"/>
        <v>0</v>
      </c>
      <c r="IM13" s="142">
        <f t="shared" si="50"/>
        <v>0</v>
      </c>
      <c r="IN13" s="142">
        <f t="shared" si="50"/>
        <v>0</v>
      </c>
      <c r="IO13" s="147">
        <f t="shared" si="51"/>
        <v>0</v>
      </c>
      <c r="IP13" s="147">
        <f t="shared" si="51"/>
        <v>0</v>
      </c>
      <c r="IQ13" s="147">
        <f t="shared" si="51"/>
        <v>0</v>
      </c>
      <c r="IR13" s="147">
        <f t="shared" si="51"/>
        <v>0</v>
      </c>
      <c r="IS13" s="147">
        <f t="shared" si="51"/>
        <v>0</v>
      </c>
      <c r="IT13" s="147">
        <f t="shared" si="52"/>
        <v>0</v>
      </c>
      <c r="IU13" s="147">
        <f t="shared" si="52"/>
        <v>0</v>
      </c>
      <c r="IV13" s="147">
        <f t="shared" si="52"/>
        <v>0</v>
      </c>
      <c r="IW13" s="147">
        <f t="shared" si="52"/>
        <v>0</v>
      </c>
      <c r="IX13" s="147">
        <f t="shared" si="52"/>
        <v>0</v>
      </c>
      <c r="IY13" s="142">
        <f t="shared" si="53"/>
        <v>0</v>
      </c>
      <c r="IZ13" s="142">
        <f t="shared" si="53"/>
        <v>0</v>
      </c>
      <c r="JA13" s="142">
        <f t="shared" si="53"/>
        <v>0</v>
      </c>
      <c r="JB13" s="142">
        <f t="shared" si="53"/>
        <v>0</v>
      </c>
      <c r="JC13" s="142">
        <f t="shared" si="53"/>
        <v>0</v>
      </c>
      <c r="JD13" s="142">
        <f t="shared" si="54"/>
        <v>0</v>
      </c>
      <c r="JE13" s="142">
        <f t="shared" si="54"/>
        <v>0</v>
      </c>
      <c r="JF13" s="142">
        <f t="shared" si="54"/>
        <v>0</v>
      </c>
      <c r="JG13" s="142">
        <f t="shared" si="54"/>
        <v>0</v>
      </c>
      <c r="JH13" s="142">
        <f t="shared" si="54"/>
        <v>0</v>
      </c>
      <c r="JI13" s="147">
        <f t="shared" si="55"/>
        <v>0</v>
      </c>
      <c r="JJ13" s="147">
        <f t="shared" si="55"/>
        <v>0</v>
      </c>
      <c r="JK13" s="147">
        <f t="shared" si="55"/>
        <v>0</v>
      </c>
      <c r="JL13" s="147">
        <f t="shared" si="55"/>
        <v>0</v>
      </c>
      <c r="JM13" s="147">
        <f t="shared" si="55"/>
        <v>0</v>
      </c>
      <c r="JN13" s="147">
        <f t="shared" si="56"/>
        <v>0</v>
      </c>
      <c r="JO13" s="147">
        <f t="shared" si="56"/>
        <v>0</v>
      </c>
      <c r="JP13" s="147">
        <f t="shared" si="56"/>
        <v>0</v>
      </c>
      <c r="JQ13" s="147">
        <f t="shared" si="56"/>
        <v>0</v>
      </c>
      <c r="JR13" s="147">
        <f t="shared" si="56"/>
        <v>0</v>
      </c>
      <c r="JS13" s="142">
        <f t="shared" si="57"/>
        <v>0</v>
      </c>
      <c r="JT13" s="142">
        <f t="shared" si="57"/>
        <v>0</v>
      </c>
      <c r="JU13" s="142">
        <f t="shared" si="57"/>
        <v>0</v>
      </c>
      <c r="JV13" s="142">
        <f t="shared" si="57"/>
        <v>0</v>
      </c>
      <c r="JW13" s="142">
        <f t="shared" si="57"/>
        <v>0</v>
      </c>
      <c r="JX13" s="142">
        <f t="shared" si="58"/>
        <v>0</v>
      </c>
      <c r="JY13" s="142">
        <f t="shared" si="58"/>
        <v>0</v>
      </c>
      <c r="JZ13" s="142">
        <f t="shared" si="58"/>
        <v>0</v>
      </c>
      <c r="KA13" s="142">
        <f t="shared" si="58"/>
        <v>0</v>
      </c>
      <c r="KB13" s="142">
        <f t="shared" si="58"/>
        <v>0</v>
      </c>
      <c r="KC13" s="147">
        <f t="shared" si="59"/>
        <v>0</v>
      </c>
      <c r="KD13" s="147">
        <f t="shared" si="59"/>
        <v>0</v>
      </c>
      <c r="KE13" s="147">
        <f t="shared" si="59"/>
        <v>0</v>
      </c>
      <c r="KF13" s="147">
        <f t="shared" si="59"/>
        <v>0</v>
      </c>
      <c r="KG13" s="147">
        <f t="shared" si="59"/>
        <v>0</v>
      </c>
      <c r="KH13" s="147">
        <f t="shared" si="60"/>
        <v>0</v>
      </c>
      <c r="KI13" s="147">
        <f t="shared" si="60"/>
        <v>0</v>
      </c>
      <c r="KJ13" s="147">
        <f t="shared" si="60"/>
        <v>0</v>
      </c>
      <c r="KK13" s="147">
        <f t="shared" si="60"/>
        <v>0</v>
      </c>
      <c r="KL13" s="147">
        <f t="shared" si="60"/>
        <v>0</v>
      </c>
      <c r="KM13" s="142">
        <f t="shared" si="61"/>
        <v>0</v>
      </c>
      <c r="KN13" s="142">
        <f t="shared" si="61"/>
        <v>0</v>
      </c>
      <c r="KO13" s="142">
        <f t="shared" si="61"/>
        <v>0</v>
      </c>
      <c r="KP13" s="142">
        <f t="shared" si="61"/>
        <v>0</v>
      </c>
      <c r="KQ13" s="142">
        <f t="shared" si="61"/>
        <v>0</v>
      </c>
      <c r="KR13" s="142">
        <f t="shared" si="62"/>
        <v>0</v>
      </c>
      <c r="KS13" s="142">
        <f t="shared" si="62"/>
        <v>0</v>
      </c>
      <c r="KT13" s="142">
        <f t="shared" si="62"/>
        <v>0</v>
      </c>
      <c r="KU13" s="142">
        <f t="shared" si="62"/>
        <v>0</v>
      </c>
      <c r="KV13" s="142">
        <f t="shared" si="62"/>
        <v>0</v>
      </c>
      <c r="KW13" s="147">
        <f t="shared" si="63"/>
        <v>0</v>
      </c>
      <c r="KX13" s="147">
        <f t="shared" si="63"/>
        <v>0</v>
      </c>
      <c r="KY13" s="147">
        <f t="shared" si="63"/>
        <v>0</v>
      </c>
      <c r="KZ13" s="147">
        <f t="shared" si="63"/>
        <v>0</v>
      </c>
      <c r="LA13" s="147">
        <f t="shared" si="63"/>
        <v>0</v>
      </c>
      <c r="LB13" s="147">
        <f t="shared" si="64"/>
        <v>0</v>
      </c>
      <c r="LC13" s="147">
        <f t="shared" si="64"/>
        <v>0</v>
      </c>
      <c r="LD13" s="147">
        <f t="shared" si="64"/>
        <v>0</v>
      </c>
      <c r="LE13" s="147">
        <f t="shared" si="64"/>
        <v>0</v>
      </c>
      <c r="LF13" s="147">
        <f t="shared" si="64"/>
        <v>0</v>
      </c>
      <c r="LG13" s="147">
        <f t="shared" si="65"/>
        <v>47040</v>
      </c>
      <c r="LH13" s="147">
        <f t="shared" si="66"/>
        <v>0</v>
      </c>
      <c r="LI13" s="144">
        <f t="shared" si="67"/>
        <v>47040</v>
      </c>
      <c r="LJ13" s="144">
        <f t="shared" si="68"/>
        <v>930</v>
      </c>
      <c r="LK13" s="144">
        <f t="shared" si="69"/>
        <v>46110</v>
      </c>
      <c r="LL13" s="144">
        <f t="shared" si="70"/>
        <v>46110</v>
      </c>
      <c r="LM13" s="144">
        <f t="shared" si="71"/>
        <v>0</v>
      </c>
      <c r="LN13" s="144">
        <f t="shared" si="72"/>
        <v>21385748</v>
      </c>
      <c r="LO13" s="144">
        <f t="shared" si="73"/>
        <v>1665130</v>
      </c>
      <c r="LP13" s="144">
        <f t="shared" si="74"/>
        <v>19720618</v>
      </c>
      <c r="LQ13" s="144">
        <f t="shared" si="75"/>
        <v>15131698</v>
      </c>
      <c r="LR13" s="144">
        <f t="shared" si="76"/>
        <v>4588920</v>
      </c>
      <c r="LS13" s="132">
        <f t="shared" si="77"/>
        <v>21385.7</v>
      </c>
      <c r="LT13" s="144">
        <f t="shared" si="78"/>
        <v>21432788</v>
      </c>
      <c r="LU13" s="145">
        <f t="shared" si="79"/>
        <v>1666060</v>
      </c>
      <c r="LV13" s="145">
        <f t="shared" si="80"/>
        <v>19766728</v>
      </c>
      <c r="LW13" s="145">
        <f t="shared" si="81"/>
        <v>15177808</v>
      </c>
      <c r="LX13" s="145">
        <f t="shared" si="82"/>
        <v>4588920</v>
      </c>
      <c r="LY13" s="132">
        <f t="shared" si="83"/>
        <v>21432.799999999999</v>
      </c>
      <c r="LZ13" s="208">
        <v>58.55</v>
      </c>
      <c r="MA13" s="209">
        <f t="shared" si="84"/>
        <v>3574427.5</v>
      </c>
      <c r="MB13" s="246">
        <f t="shared" si="85"/>
        <v>3574.4</v>
      </c>
      <c r="MC13" s="246">
        <v>1370.7</v>
      </c>
      <c r="MD13" s="246">
        <f t="shared" si="86"/>
        <v>1370700</v>
      </c>
      <c r="ME13" s="246">
        <f t="shared" si="87"/>
        <v>2203.6999999999998</v>
      </c>
      <c r="MF13" s="246">
        <f t="shared" si="88"/>
        <v>2203700</v>
      </c>
      <c r="MG13" s="246">
        <f t="shared" si="89"/>
        <v>23636515.5</v>
      </c>
      <c r="MH13" s="209">
        <f t="shared" si="90"/>
        <v>23636.5</v>
      </c>
      <c r="MI13" s="223">
        <f t="shared" si="91"/>
        <v>17381508</v>
      </c>
      <c r="MJ13">
        <v>34.799999999999997</v>
      </c>
      <c r="MK13" s="209">
        <f t="shared" si="92"/>
        <v>31968</v>
      </c>
    </row>
    <row r="14" spans="1:349">
      <c r="A14" s="128" t="s">
        <v>178</v>
      </c>
      <c r="B14" s="129"/>
      <c r="C14" s="129"/>
      <c r="D14" s="129"/>
      <c r="E14" s="129"/>
      <c r="F14" s="130">
        <f t="shared" si="0"/>
        <v>0</v>
      </c>
      <c r="G14" s="131"/>
      <c r="H14" s="131"/>
      <c r="I14" s="131"/>
      <c r="J14" s="131"/>
      <c r="K14" s="130">
        <f t="shared" si="1"/>
        <v>0</v>
      </c>
      <c r="L14" s="132">
        <f t="shared" si="2"/>
        <v>0</v>
      </c>
      <c r="M14" s="132"/>
      <c r="N14" s="132"/>
      <c r="O14" s="132">
        <f t="shared" si="3"/>
        <v>0</v>
      </c>
      <c r="P14" s="132"/>
      <c r="Q14" s="132"/>
      <c r="R14" s="132"/>
      <c r="S14" s="133">
        <v>426</v>
      </c>
      <c r="T14" s="129"/>
      <c r="U14" s="148">
        <v>0</v>
      </c>
      <c r="V14" s="129"/>
      <c r="W14" s="133">
        <v>3</v>
      </c>
      <c r="X14" s="130">
        <f t="shared" si="4"/>
        <v>429</v>
      </c>
      <c r="Y14" s="133">
        <v>406</v>
      </c>
      <c r="Z14" s="129"/>
      <c r="AA14" s="148">
        <v>44</v>
      </c>
      <c r="AB14" s="129"/>
      <c r="AC14" s="133">
        <v>3</v>
      </c>
      <c r="AD14" s="130">
        <f t="shared" si="5"/>
        <v>453</v>
      </c>
      <c r="AE14" s="133">
        <v>72</v>
      </c>
      <c r="AF14" s="129"/>
      <c r="AG14" s="129"/>
      <c r="AH14" s="129"/>
      <c r="AI14" s="133">
        <v>1</v>
      </c>
      <c r="AJ14" s="130">
        <f t="shared" si="6"/>
        <v>73</v>
      </c>
      <c r="AK14" s="127">
        <f t="shared" si="7"/>
        <v>955</v>
      </c>
      <c r="AL14" s="206">
        <v>25</v>
      </c>
      <c r="AM14" s="206">
        <v>29</v>
      </c>
      <c r="AN14" s="206">
        <v>105</v>
      </c>
      <c r="AO14" s="206">
        <v>55</v>
      </c>
      <c r="AP14" s="206">
        <v>113</v>
      </c>
      <c r="AQ14" s="206">
        <v>90</v>
      </c>
      <c r="AR14" s="135"/>
      <c r="AS14" s="136">
        <v>0</v>
      </c>
      <c r="AT14" s="137"/>
      <c r="AU14" s="138">
        <v>0</v>
      </c>
      <c r="AV14" s="138"/>
      <c r="AW14" s="135"/>
      <c r="AX14" s="139"/>
      <c r="AY14" s="138"/>
      <c r="AZ14" s="136"/>
      <c r="BA14" s="136"/>
      <c r="BB14" s="129"/>
      <c r="BC14" s="129"/>
      <c r="BD14" s="138"/>
      <c r="BE14" s="138"/>
      <c r="BF14" s="136"/>
      <c r="BG14" s="138"/>
      <c r="BH14" s="138"/>
      <c r="BI14" s="136"/>
      <c r="BJ14" s="138"/>
      <c r="BK14" s="129"/>
      <c r="BL14" s="129"/>
      <c r="BM14" s="138"/>
      <c r="BN14" s="138"/>
      <c r="BO14" s="141"/>
      <c r="BP14" s="141">
        <f t="shared" si="8"/>
        <v>0</v>
      </c>
      <c r="BQ14" s="141">
        <f t="shared" si="9"/>
        <v>0</v>
      </c>
      <c r="BR14" s="141">
        <f t="shared" si="10"/>
        <v>0</v>
      </c>
      <c r="BS14" s="141">
        <f t="shared" si="11"/>
        <v>0</v>
      </c>
      <c r="BT14" s="141">
        <f t="shared" si="12"/>
        <v>955</v>
      </c>
      <c r="BU14" s="141"/>
      <c r="BV14" s="141"/>
      <c r="BW14" s="142">
        <f t="shared" si="93"/>
        <v>10899210</v>
      </c>
      <c r="BX14" s="143">
        <f t="shared" si="94"/>
        <v>918882</v>
      </c>
      <c r="BY14" s="143">
        <f t="shared" si="94"/>
        <v>9980328</v>
      </c>
      <c r="BZ14" s="143">
        <f t="shared" si="94"/>
        <v>7694412</v>
      </c>
      <c r="CA14" s="143">
        <f t="shared" si="94"/>
        <v>2285916</v>
      </c>
      <c r="CB14" s="142">
        <f t="shared" si="95"/>
        <v>0</v>
      </c>
      <c r="CC14" s="143">
        <f t="shared" si="96"/>
        <v>0</v>
      </c>
      <c r="CD14" s="143">
        <f t="shared" si="96"/>
        <v>0</v>
      </c>
      <c r="CE14" s="143">
        <f t="shared" si="96"/>
        <v>0</v>
      </c>
      <c r="CF14" s="143">
        <f t="shared" si="96"/>
        <v>0</v>
      </c>
      <c r="CG14" s="142">
        <f t="shared" si="97"/>
        <v>0</v>
      </c>
      <c r="CH14" s="143">
        <f t="shared" si="98"/>
        <v>0</v>
      </c>
      <c r="CI14" s="143">
        <f t="shared" si="98"/>
        <v>0</v>
      </c>
      <c r="CJ14" s="143">
        <f t="shared" si="98"/>
        <v>0</v>
      </c>
      <c r="CK14" s="143">
        <f t="shared" si="98"/>
        <v>0</v>
      </c>
      <c r="CL14" s="143"/>
      <c r="CM14" s="143"/>
      <c r="CN14" s="143"/>
      <c r="CO14" s="143"/>
      <c r="CP14" s="143"/>
      <c r="CQ14" s="142">
        <f t="shared" si="99"/>
        <v>592656</v>
      </c>
      <c r="CR14" s="143">
        <f t="shared" si="100"/>
        <v>1353</v>
      </c>
      <c r="CS14" s="143">
        <f t="shared" si="100"/>
        <v>591303</v>
      </c>
      <c r="CT14" s="143">
        <f t="shared" si="100"/>
        <v>591303</v>
      </c>
      <c r="CU14" s="143">
        <f t="shared" si="100"/>
        <v>0</v>
      </c>
      <c r="CV14" s="144">
        <f t="shared" si="13"/>
        <v>11491866</v>
      </c>
      <c r="CW14" s="142">
        <f t="shared" si="14"/>
        <v>14487704</v>
      </c>
      <c r="CX14" s="143">
        <f t="shared" si="14"/>
        <v>1191204</v>
      </c>
      <c r="CY14" s="143">
        <f t="shared" si="14"/>
        <v>13296500</v>
      </c>
      <c r="CZ14" s="143">
        <f t="shared" si="14"/>
        <v>10015614</v>
      </c>
      <c r="DA14" s="143">
        <f t="shared" si="14"/>
        <v>3280886</v>
      </c>
      <c r="DB14" s="142">
        <f t="shared" si="101"/>
        <v>0</v>
      </c>
      <c r="DC14" s="143">
        <f t="shared" si="102"/>
        <v>0</v>
      </c>
      <c r="DD14" s="143">
        <f t="shared" si="102"/>
        <v>0</v>
      </c>
      <c r="DE14" s="143">
        <f t="shared" si="102"/>
        <v>0</v>
      </c>
      <c r="DF14" s="143">
        <f t="shared" si="102"/>
        <v>0</v>
      </c>
      <c r="DG14" s="142">
        <f t="shared" si="15"/>
        <v>4386492</v>
      </c>
      <c r="DH14" s="143">
        <f t="shared" si="15"/>
        <v>129096</v>
      </c>
      <c r="DI14" s="143">
        <f t="shared" si="15"/>
        <v>4257396</v>
      </c>
      <c r="DJ14" s="143">
        <f t="shared" si="15"/>
        <v>3218688</v>
      </c>
      <c r="DK14" s="143">
        <f t="shared" si="15"/>
        <v>1038708</v>
      </c>
      <c r="DL14" s="142">
        <f t="shared" si="103"/>
        <v>0</v>
      </c>
      <c r="DM14" s="143">
        <f t="shared" si="104"/>
        <v>0</v>
      </c>
      <c r="DN14" s="143">
        <f t="shared" si="104"/>
        <v>0</v>
      </c>
      <c r="DO14" s="143">
        <f t="shared" si="104"/>
        <v>0</v>
      </c>
      <c r="DP14" s="143">
        <f t="shared" si="104"/>
        <v>0</v>
      </c>
      <c r="DQ14" s="142">
        <f t="shared" si="105"/>
        <v>684528</v>
      </c>
      <c r="DR14" s="143">
        <f t="shared" si="106"/>
        <v>2256</v>
      </c>
      <c r="DS14" s="143">
        <f t="shared" si="106"/>
        <v>682272</v>
      </c>
      <c r="DT14" s="143">
        <f t="shared" si="106"/>
        <v>682272</v>
      </c>
      <c r="DU14" s="143">
        <f t="shared" si="106"/>
        <v>0</v>
      </c>
      <c r="DV14" s="144">
        <f t="shared" si="16"/>
        <v>19558724</v>
      </c>
      <c r="DW14" s="142">
        <f t="shared" si="17"/>
        <v>2805552</v>
      </c>
      <c r="DX14" s="143">
        <f t="shared" si="17"/>
        <v>223704</v>
      </c>
      <c r="DY14" s="143">
        <f t="shared" si="17"/>
        <v>2581848</v>
      </c>
      <c r="DZ14" s="143">
        <f t="shared" si="17"/>
        <v>1900224</v>
      </c>
      <c r="EA14" s="143">
        <f t="shared" si="17"/>
        <v>681624</v>
      </c>
      <c r="EB14" s="142">
        <f t="shared" si="107"/>
        <v>0</v>
      </c>
      <c r="EC14" s="143">
        <f t="shared" si="108"/>
        <v>0</v>
      </c>
      <c r="ED14" s="143">
        <f t="shared" si="108"/>
        <v>0</v>
      </c>
      <c r="EE14" s="143">
        <f t="shared" si="108"/>
        <v>0</v>
      </c>
      <c r="EF14" s="143">
        <f t="shared" si="108"/>
        <v>0</v>
      </c>
      <c r="EG14" s="143"/>
      <c r="EH14" s="143"/>
      <c r="EI14" s="143"/>
      <c r="EJ14" s="143"/>
      <c r="EK14" s="143"/>
      <c r="EL14" s="142">
        <f t="shared" si="109"/>
        <v>0</v>
      </c>
      <c r="EM14" s="143">
        <f t="shared" si="110"/>
        <v>0</v>
      </c>
      <c r="EN14" s="143">
        <f t="shared" si="110"/>
        <v>0</v>
      </c>
      <c r="EO14" s="143">
        <f t="shared" si="110"/>
        <v>0</v>
      </c>
      <c r="EP14" s="143">
        <f t="shared" si="110"/>
        <v>0</v>
      </c>
      <c r="EQ14" s="142">
        <f t="shared" si="111"/>
        <v>273811</v>
      </c>
      <c r="ER14" s="143">
        <f t="shared" si="112"/>
        <v>903</v>
      </c>
      <c r="ES14" s="143">
        <f t="shared" si="112"/>
        <v>272908</v>
      </c>
      <c r="ET14" s="143">
        <f t="shared" si="112"/>
        <v>272908</v>
      </c>
      <c r="EU14" s="143">
        <f t="shared" si="112"/>
        <v>0</v>
      </c>
      <c r="EV14" s="144">
        <f t="shared" si="18"/>
        <v>3079363</v>
      </c>
      <c r="EW14" s="144">
        <f t="shared" si="19"/>
        <v>34129953</v>
      </c>
      <c r="EX14" s="145">
        <f t="shared" si="20"/>
        <v>2467398</v>
      </c>
      <c r="EY14" s="145">
        <f t="shared" si="21"/>
        <v>31662555</v>
      </c>
      <c r="EZ14" s="145">
        <f t="shared" si="22"/>
        <v>24375421</v>
      </c>
      <c r="FA14" s="145">
        <f t="shared" si="23"/>
        <v>7287134</v>
      </c>
      <c r="FB14" s="146">
        <f t="shared" si="24"/>
        <v>28192466</v>
      </c>
      <c r="FC14" s="146">
        <f t="shared" si="25"/>
        <v>0</v>
      </c>
      <c r="FD14" s="146">
        <f t="shared" si="26"/>
        <v>4386492</v>
      </c>
      <c r="FE14" s="146">
        <f t="shared" si="27"/>
        <v>0</v>
      </c>
      <c r="FF14" s="146">
        <f t="shared" si="28"/>
        <v>1550995</v>
      </c>
      <c r="FG14" s="142">
        <f t="shared" si="29"/>
        <v>39200</v>
      </c>
      <c r="FH14" s="143">
        <f t="shared" si="29"/>
        <v>775</v>
      </c>
      <c r="FI14" s="143">
        <f t="shared" si="29"/>
        <v>38425</v>
      </c>
      <c r="FJ14" s="143">
        <f t="shared" si="29"/>
        <v>38425</v>
      </c>
      <c r="FK14" s="143">
        <f t="shared" si="29"/>
        <v>0</v>
      </c>
      <c r="FL14" s="142">
        <f t="shared" si="30"/>
        <v>45472</v>
      </c>
      <c r="FM14" s="142">
        <f t="shared" si="30"/>
        <v>899</v>
      </c>
      <c r="FN14" s="142">
        <f t="shared" si="30"/>
        <v>44573</v>
      </c>
      <c r="FO14" s="142">
        <f t="shared" si="30"/>
        <v>44573</v>
      </c>
      <c r="FP14" s="142">
        <f t="shared" si="30"/>
        <v>0</v>
      </c>
      <c r="FQ14" s="147">
        <f t="shared" si="31"/>
        <v>164640</v>
      </c>
      <c r="FR14" s="147">
        <f t="shared" si="31"/>
        <v>3255</v>
      </c>
      <c r="FS14" s="147">
        <f t="shared" si="31"/>
        <v>161385</v>
      </c>
      <c r="FT14" s="147">
        <f t="shared" si="31"/>
        <v>161385</v>
      </c>
      <c r="FU14" s="147">
        <f t="shared" si="31"/>
        <v>0</v>
      </c>
      <c r="FV14" s="147">
        <f t="shared" si="32"/>
        <v>86240</v>
      </c>
      <c r="FW14" s="147">
        <f t="shared" si="32"/>
        <v>1705</v>
      </c>
      <c r="FX14" s="147">
        <f t="shared" si="32"/>
        <v>84535</v>
      </c>
      <c r="FY14" s="147">
        <f t="shared" si="32"/>
        <v>84535</v>
      </c>
      <c r="FZ14" s="147">
        <f t="shared" si="32"/>
        <v>0</v>
      </c>
      <c r="GA14" s="142">
        <f t="shared" si="33"/>
        <v>177184</v>
      </c>
      <c r="GB14" s="142">
        <f t="shared" si="33"/>
        <v>3503</v>
      </c>
      <c r="GC14" s="142">
        <f t="shared" si="33"/>
        <v>173681</v>
      </c>
      <c r="GD14" s="142">
        <f t="shared" si="33"/>
        <v>173681</v>
      </c>
      <c r="GE14" s="142">
        <f t="shared" si="33"/>
        <v>0</v>
      </c>
      <c r="GF14" s="142">
        <f t="shared" si="34"/>
        <v>120960</v>
      </c>
      <c r="GG14" s="142">
        <f t="shared" si="34"/>
        <v>2340</v>
      </c>
      <c r="GH14" s="142">
        <f t="shared" si="34"/>
        <v>118620</v>
      </c>
      <c r="GI14" s="142">
        <f t="shared" si="34"/>
        <v>118620</v>
      </c>
      <c r="GJ14" s="142">
        <f t="shared" si="34"/>
        <v>0</v>
      </c>
      <c r="GK14" s="142">
        <f t="shared" si="35"/>
        <v>633696</v>
      </c>
      <c r="GL14" s="142">
        <f t="shared" si="36"/>
        <v>12477</v>
      </c>
      <c r="GM14" s="142">
        <f t="shared" si="37"/>
        <v>621219</v>
      </c>
      <c r="GN14" s="142">
        <f t="shared" si="38"/>
        <v>621219</v>
      </c>
      <c r="GO14" s="142">
        <f t="shared" si="39"/>
        <v>0</v>
      </c>
      <c r="GP14" s="207">
        <f t="shared" si="40"/>
        <v>633.70000000000005</v>
      </c>
      <c r="GQ14" s="147">
        <f t="shared" si="41"/>
        <v>0</v>
      </c>
      <c r="GR14" s="147">
        <f t="shared" si="41"/>
        <v>0</v>
      </c>
      <c r="GS14" s="147">
        <f t="shared" si="41"/>
        <v>0</v>
      </c>
      <c r="GT14" s="147">
        <f t="shared" si="41"/>
        <v>0</v>
      </c>
      <c r="GU14" s="147">
        <f t="shared" si="41"/>
        <v>0</v>
      </c>
      <c r="GV14" s="147">
        <f t="shared" si="42"/>
        <v>0</v>
      </c>
      <c r="GW14" s="147">
        <f t="shared" si="42"/>
        <v>0</v>
      </c>
      <c r="GX14" s="147">
        <f t="shared" si="42"/>
        <v>0</v>
      </c>
      <c r="GY14" s="147">
        <f t="shared" si="42"/>
        <v>0</v>
      </c>
      <c r="GZ14" s="147">
        <f t="shared" si="42"/>
        <v>0</v>
      </c>
      <c r="HA14" s="147">
        <f t="shared" si="43"/>
        <v>0</v>
      </c>
      <c r="HB14" s="147">
        <f t="shared" si="43"/>
        <v>0</v>
      </c>
      <c r="HC14" s="147">
        <f t="shared" si="43"/>
        <v>0</v>
      </c>
      <c r="HD14" s="147">
        <f t="shared" si="43"/>
        <v>0</v>
      </c>
      <c r="HE14" s="147">
        <f t="shared" si="43"/>
        <v>0</v>
      </c>
      <c r="HF14" s="147">
        <f t="shared" si="44"/>
        <v>0</v>
      </c>
      <c r="HG14" s="147">
        <f t="shared" si="44"/>
        <v>0</v>
      </c>
      <c r="HH14" s="147">
        <f t="shared" si="44"/>
        <v>0</v>
      </c>
      <c r="HI14" s="147">
        <f t="shared" si="44"/>
        <v>0</v>
      </c>
      <c r="HJ14" s="147">
        <f t="shared" si="44"/>
        <v>0</v>
      </c>
      <c r="HK14" s="142">
        <f t="shared" si="45"/>
        <v>0</v>
      </c>
      <c r="HL14" s="142">
        <f t="shared" si="45"/>
        <v>0</v>
      </c>
      <c r="HM14" s="142">
        <f t="shared" si="45"/>
        <v>0</v>
      </c>
      <c r="HN14" s="142">
        <f t="shared" si="45"/>
        <v>0</v>
      </c>
      <c r="HO14" s="142">
        <f t="shared" si="45"/>
        <v>0</v>
      </c>
      <c r="HP14" s="142">
        <f t="shared" si="46"/>
        <v>0</v>
      </c>
      <c r="HQ14" s="142">
        <f t="shared" si="46"/>
        <v>0</v>
      </c>
      <c r="HR14" s="142">
        <f t="shared" si="46"/>
        <v>0</v>
      </c>
      <c r="HS14" s="142">
        <f t="shared" si="46"/>
        <v>0</v>
      </c>
      <c r="HT14" s="142">
        <f t="shared" si="46"/>
        <v>0</v>
      </c>
      <c r="HU14" s="147">
        <f t="shared" si="47"/>
        <v>0</v>
      </c>
      <c r="HV14" s="147">
        <f t="shared" si="47"/>
        <v>0</v>
      </c>
      <c r="HW14" s="147">
        <f t="shared" si="47"/>
        <v>0</v>
      </c>
      <c r="HX14" s="147">
        <f t="shared" si="47"/>
        <v>0</v>
      </c>
      <c r="HY14" s="147">
        <f t="shared" si="47"/>
        <v>0</v>
      </c>
      <c r="HZ14" s="147">
        <f t="shared" si="48"/>
        <v>0</v>
      </c>
      <c r="IA14" s="147">
        <f t="shared" si="48"/>
        <v>0</v>
      </c>
      <c r="IB14" s="147">
        <f t="shared" si="48"/>
        <v>0</v>
      </c>
      <c r="IC14" s="147">
        <f t="shared" si="48"/>
        <v>0</v>
      </c>
      <c r="ID14" s="147">
        <f t="shared" si="48"/>
        <v>0</v>
      </c>
      <c r="IE14" s="142">
        <f t="shared" si="49"/>
        <v>0</v>
      </c>
      <c r="IF14" s="142">
        <f t="shared" si="49"/>
        <v>0</v>
      </c>
      <c r="IG14" s="142">
        <f t="shared" si="49"/>
        <v>0</v>
      </c>
      <c r="IH14" s="142">
        <f t="shared" si="49"/>
        <v>0</v>
      </c>
      <c r="II14" s="142">
        <f t="shared" si="49"/>
        <v>0</v>
      </c>
      <c r="IJ14" s="142">
        <f t="shared" si="50"/>
        <v>0</v>
      </c>
      <c r="IK14" s="142">
        <f t="shared" si="50"/>
        <v>0</v>
      </c>
      <c r="IL14" s="142">
        <f t="shared" si="50"/>
        <v>0</v>
      </c>
      <c r="IM14" s="142">
        <f t="shared" si="50"/>
        <v>0</v>
      </c>
      <c r="IN14" s="142">
        <f t="shared" si="50"/>
        <v>0</v>
      </c>
      <c r="IO14" s="147">
        <f t="shared" si="51"/>
        <v>0</v>
      </c>
      <c r="IP14" s="147">
        <f t="shared" si="51"/>
        <v>0</v>
      </c>
      <c r="IQ14" s="147">
        <f t="shared" si="51"/>
        <v>0</v>
      </c>
      <c r="IR14" s="147">
        <f t="shared" si="51"/>
        <v>0</v>
      </c>
      <c r="IS14" s="147">
        <f t="shared" si="51"/>
        <v>0</v>
      </c>
      <c r="IT14" s="147">
        <f t="shared" si="52"/>
        <v>0</v>
      </c>
      <c r="IU14" s="147">
        <f t="shared" si="52"/>
        <v>0</v>
      </c>
      <c r="IV14" s="147">
        <f t="shared" si="52"/>
        <v>0</v>
      </c>
      <c r="IW14" s="147">
        <f t="shared" si="52"/>
        <v>0</v>
      </c>
      <c r="IX14" s="147">
        <f t="shared" si="52"/>
        <v>0</v>
      </c>
      <c r="IY14" s="142">
        <f t="shared" si="53"/>
        <v>0</v>
      </c>
      <c r="IZ14" s="142">
        <f t="shared" si="53"/>
        <v>0</v>
      </c>
      <c r="JA14" s="142">
        <f t="shared" si="53"/>
        <v>0</v>
      </c>
      <c r="JB14" s="142">
        <f t="shared" si="53"/>
        <v>0</v>
      </c>
      <c r="JC14" s="142">
        <f t="shared" si="53"/>
        <v>0</v>
      </c>
      <c r="JD14" s="142">
        <f t="shared" si="54"/>
        <v>0</v>
      </c>
      <c r="JE14" s="142">
        <f t="shared" si="54"/>
        <v>0</v>
      </c>
      <c r="JF14" s="142">
        <f t="shared" si="54"/>
        <v>0</v>
      </c>
      <c r="JG14" s="142">
        <f t="shared" si="54"/>
        <v>0</v>
      </c>
      <c r="JH14" s="142">
        <f t="shared" si="54"/>
        <v>0</v>
      </c>
      <c r="JI14" s="147">
        <f t="shared" si="55"/>
        <v>0</v>
      </c>
      <c r="JJ14" s="147">
        <f t="shared" si="55"/>
        <v>0</v>
      </c>
      <c r="JK14" s="147">
        <f t="shared" si="55"/>
        <v>0</v>
      </c>
      <c r="JL14" s="147">
        <f t="shared" si="55"/>
        <v>0</v>
      </c>
      <c r="JM14" s="147">
        <f t="shared" si="55"/>
        <v>0</v>
      </c>
      <c r="JN14" s="147">
        <f t="shared" si="56"/>
        <v>0</v>
      </c>
      <c r="JO14" s="147">
        <f t="shared" si="56"/>
        <v>0</v>
      </c>
      <c r="JP14" s="147">
        <f t="shared" si="56"/>
        <v>0</v>
      </c>
      <c r="JQ14" s="147">
        <f t="shared" si="56"/>
        <v>0</v>
      </c>
      <c r="JR14" s="147">
        <f t="shared" si="56"/>
        <v>0</v>
      </c>
      <c r="JS14" s="142">
        <f t="shared" si="57"/>
        <v>0</v>
      </c>
      <c r="JT14" s="142">
        <f t="shared" si="57"/>
        <v>0</v>
      </c>
      <c r="JU14" s="142">
        <f t="shared" si="57"/>
        <v>0</v>
      </c>
      <c r="JV14" s="142">
        <f t="shared" si="57"/>
        <v>0</v>
      </c>
      <c r="JW14" s="142">
        <f t="shared" si="57"/>
        <v>0</v>
      </c>
      <c r="JX14" s="142">
        <f t="shared" si="58"/>
        <v>0</v>
      </c>
      <c r="JY14" s="142">
        <f t="shared" si="58"/>
        <v>0</v>
      </c>
      <c r="JZ14" s="142">
        <f t="shared" si="58"/>
        <v>0</v>
      </c>
      <c r="KA14" s="142">
        <f t="shared" si="58"/>
        <v>0</v>
      </c>
      <c r="KB14" s="142">
        <f t="shared" si="58"/>
        <v>0</v>
      </c>
      <c r="KC14" s="147">
        <f t="shared" si="59"/>
        <v>0</v>
      </c>
      <c r="KD14" s="147">
        <f t="shared" si="59"/>
        <v>0</v>
      </c>
      <c r="KE14" s="147">
        <f t="shared" si="59"/>
        <v>0</v>
      </c>
      <c r="KF14" s="147">
        <f t="shared" si="59"/>
        <v>0</v>
      </c>
      <c r="KG14" s="147">
        <f t="shared" si="59"/>
        <v>0</v>
      </c>
      <c r="KH14" s="147">
        <f t="shared" si="60"/>
        <v>0</v>
      </c>
      <c r="KI14" s="147">
        <f t="shared" si="60"/>
        <v>0</v>
      </c>
      <c r="KJ14" s="147">
        <f t="shared" si="60"/>
        <v>0</v>
      </c>
      <c r="KK14" s="147">
        <f t="shared" si="60"/>
        <v>0</v>
      </c>
      <c r="KL14" s="147">
        <f t="shared" si="60"/>
        <v>0</v>
      </c>
      <c r="KM14" s="142">
        <f t="shared" si="61"/>
        <v>0</v>
      </c>
      <c r="KN14" s="142">
        <f t="shared" si="61"/>
        <v>0</v>
      </c>
      <c r="KO14" s="142">
        <f t="shared" si="61"/>
        <v>0</v>
      </c>
      <c r="KP14" s="142">
        <f t="shared" si="61"/>
        <v>0</v>
      </c>
      <c r="KQ14" s="142">
        <f t="shared" si="61"/>
        <v>0</v>
      </c>
      <c r="KR14" s="142">
        <f t="shared" si="62"/>
        <v>0</v>
      </c>
      <c r="KS14" s="142">
        <f t="shared" si="62"/>
        <v>0</v>
      </c>
      <c r="KT14" s="142">
        <f t="shared" si="62"/>
        <v>0</v>
      </c>
      <c r="KU14" s="142">
        <f t="shared" si="62"/>
        <v>0</v>
      </c>
      <c r="KV14" s="142">
        <f t="shared" si="62"/>
        <v>0</v>
      </c>
      <c r="KW14" s="147">
        <f t="shared" si="63"/>
        <v>0</v>
      </c>
      <c r="KX14" s="147">
        <f t="shared" si="63"/>
        <v>0</v>
      </c>
      <c r="KY14" s="147">
        <f t="shared" si="63"/>
        <v>0</v>
      </c>
      <c r="KZ14" s="147">
        <f t="shared" si="63"/>
        <v>0</v>
      </c>
      <c r="LA14" s="147">
        <f t="shared" si="63"/>
        <v>0</v>
      </c>
      <c r="LB14" s="147">
        <f t="shared" si="64"/>
        <v>0</v>
      </c>
      <c r="LC14" s="147">
        <f t="shared" si="64"/>
        <v>0</v>
      </c>
      <c r="LD14" s="147">
        <f t="shared" si="64"/>
        <v>0</v>
      </c>
      <c r="LE14" s="147">
        <f t="shared" si="64"/>
        <v>0</v>
      </c>
      <c r="LF14" s="147">
        <f t="shared" si="64"/>
        <v>0</v>
      </c>
      <c r="LG14" s="147">
        <f t="shared" si="65"/>
        <v>633696</v>
      </c>
      <c r="LH14" s="147">
        <f t="shared" si="66"/>
        <v>0</v>
      </c>
      <c r="LI14" s="144">
        <f t="shared" si="67"/>
        <v>633696</v>
      </c>
      <c r="LJ14" s="144">
        <f t="shared" si="68"/>
        <v>12477</v>
      </c>
      <c r="LK14" s="144">
        <f t="shared" si="69"/>
        <v>621219</v>
      </c>
      <c r="LL14" s="144">
        <f t="shared" si="70"/>
        <v>621219</v>
      </c>
      <c r="LM14" s="144">
        <f t="shared" si="71"/>
        <v>0</v>
      </c>
      <c r="LN14" s="144">
        <f t="shared" si="72"/>
        <v>34129953</v>
      </c>
      <c r="LO14" s="144">
        <f t="shared" si="73"/>
        <v>2467398</v>
      </c>
      <c r="LP14" s="144">
        <f t="shared" si="74"/>
        <v>31662555</v>
      </c>
      <c r="LQ14" s="144">
        <f t="shared" si="75"/>
        <v>24375421</v>
      </c>
      <c r="LR14" s="144">
        <f t="shared" si="76"/>
        <v>7287134</v>
      </c>
      <c r="LS14" s="132">
        <f t="shared" si="77"/>
        <v>34130</v>
      </c>
      <c r="LT14" s="144">
        <f t="shared" si="78"/>
        <v>34763649</v>
      </c>
      <c r="LU14" s="145">
        <f t="shared" si="79"/>
        <v>2479875</v>
      </c>
      <c r="LV14" s="145">
        <f t="shared" si="80"/>
        <v>32283774</v>
      </c>
      <c r="LW14" s="145">
        <f t="shared" si="81"/>
        <v>24996640</v>
      </c>
      <c r="LX14" s="145">
        <f t="shared" si="82"/>
        <v>7287134</v>
      </c>
      <c r="LY14" s="132">
        <f t="shared" si="83"/>
        <v>34763.599999999999</v>
      </c>
      <c r="LZ14" s="208">
        <v>84.61</v>
      </c>
      <c r="MA14" s="209">
        <f t="shared" si="84"/>
        <v>5165368.3</v>
      </c>
      <c r="MB14" s="246">
        <f t="shared" si="85"/>
        <v>5165.3999999999996</v>
      </c>
      <c r="MC14" s="246">
        <v>1980.9</v>
      </c>
      <c r="MD14" s="246">
        <f t="shared" si="86"/>
        <v>1980900</v>
      </c>
      <c r="ME14" s="246">
        <f t="shared" si="87"/>
        <v>3184.5</v>
      </c>
      <c r="MF14" s="246">
        <f t="shared" si="88"/>
        <v>3184500</v>
      </c>
      <c r="MG14" s="246">
        <f t="shared" si="89"/>
        <v>37948117.299999997</v>
      </c>
      <c r="MH14" s="209">
        <f t="shared" si="90"/>
        <v>37948.1</v>
      </c>
      <c r="MI14" s="223">
        <f t="shared" si="91"/>
        <v>28181140</v>
      </c>
      <c r="MJ14">
        <v>58.2</v>
      </c>
      <c r="MK14" s="209">
        <f t="shared" si="92"/>
        <v>30991.599999999999</v>
      </c>
    </row>
    <row r="15" spans="1:349">
      <c r="A15" s="128" t="s">
        <v>321</v>
      </c>
      <c r="B15" s="129"/>
      <c r="C15" s="129"/>
      <c r="D15" s="129"/>
      <c r="E15" s="129"/>
      <c r="F15" s="130">
        <f t="shared" si="0"/>
        <v>0</v>
      </c>
      <c r="G15" s="131"/>
      <c r="H15" s="131"/>
      <c r="I15" s="131"/>
      <c r="J15" s="131"/>
      <c r="K15" s="130">
        <f t="shared" si="1"/>
        <v>0</v>
      </c>
      <c r="L15" s="132">
        <f t="shared" si="2"/>
        <v>0</v>
      </c>
      <c r="M15" s="132"/>
      <c r="N15" s="132"/>
      <c r="O15" s="132">
        <f t="shared" si="3"/>
        <v>0</v>
      </c>
      <c r="P15" s="132"/>
      <c r="Q15" s="132"/>
      <c r="R15" s="132"/>
      <c r="S15" s="133">
        <v>347</v>
      </c>
      <c r="T15" s="129"/>
      <c r="U15" s="148">
        <v>0</v>
      </c>
      <c r="V15" s="129"/>
      <c r="W15" s="133">
        <v>0</v>
      </c>
      <c r="X15" s="130">
        <f t="shared" si="4"/>
        <v>347</v>
      </c>
      <c r="Y15" s="133">
        <v>298</v>
      </c>
      <c r="Z15" s="129"/>
      <c r="AA15" s="148">
        <v>0</v>
      </c>
      <c r="AB15" s="129"/>
      <c r="AC15" s="133">
        <v>1</v>
      </c>
      <c r="AD15" s="130">
        <f t="shared" si="5"/>
        <v>299</v>
      </c>
      <c r="AE15" s="133">
        <v>69</v>
      </c>
      <c r="AF15" s="129"/>
      <c r="AG15" s="129"/>
      <c r="AH15" s="129"/>
      <c r="AI15" s="133">
        <v>0</v>
      </c>
      <c r="AJ15" s="130">
        <f t="shared" si="6"/>
        <v>69</v>
      </c>
      <c r="AK15" s="127">
        <f t="shared" si="7"/>
        <v>715</v>
      </c>
      <c r="AL15" s="214">
        <v>0</v>
      </c>
      <c r="AM15" s="214">
        <v>0</v>
      </c>
      <c r="AN15" s="214">
        <v>0</v>
      </c>
      <c r="AO15" s="214">
        <v>0</v>
      </c>
      <c r="AP15" s="214">
        <v>0</v>
      </c>
      <c r="AQ15" s="214">
        <v>0</v>
      </c>
      <c r="AR15" s="135"/>
      <c r="AS15" s="136">
        <v>0</v>
      </c>
      <c r="AT15" s="137"/>
      <c r="AU15" s="138">
        <v>0</v>
      </c>
      <c r="AV15" s="138"/>
      <c r="AW15" s="135"/>
      <c r="AX15" s="139"/>
      <c r="AY15" s="138"/>
      <c r="AZ15" s="136"/>
      <c r="BA15" s="136"/>
      <c r="BB15" s="129"/>
      <c r="BC15" s="129"/>
      <c r="BD15" s="138"/>
      <c r="BE15" s="138"/>
      <c r="BF15" s="136"/>
      <c r="BG15" s="138"/>
      <c r="BH15" s="138"/>
      <c r="BI15" s="136"/>
      <c r="BJ15" s="138"/>
      <c r="BK15" s="129"/>
      <c r="BL15" s="129"/>
      <c r="BM15" s="138"/>
      <c r="BN15" s="138"/>
      <c r="BO15" s="141"/>
      <c r="BP15" s="141">
        <f t="shared" si="8"/>
        <v>0</v>
      </c>
      <c r="BQ15" s="141">
        <f t="shared" si="9"/>
        <v>0</v>
      </c>
      <c r="BR15" s="141">
        <f t="shared" si="10"/>
        <v>0</v>
      </c>
      <c r="BS15" s="141">
        <f t="shared" si="11"/>
        <v>0</v>
      </c>
      <c r="BT15" s="141">
        <f t="shared" si="12"/>
        <v>715</v>
      </c>
      <c r="BU15" s="141"/>
      <c r="BV15" s="141"/>
      <c r="BW15" s="142">
        <f t="shared" si="93"/>
        <v>8877995</v>
      </c>
      <c r="BX15" s="143">
        <f t="shared" si="94"/>
        <v>748479</v>
      </c>
      <c r="BY15" s="143">
        <f t="shared" si="94"/>
        <v>8129516</v>
      </c>
      <c r="BZ15" s="143">
        <f t="shared" si="94"/>
        <v>6267514</v>
      </c>
      <c r="CA15" s="143">
        <f t="shared" si="94"/>
        <v>1862002</v>
      </c>
      <c r="CB15" s="142">
        <f t="shared" si="95"/>
        <v>0</v>
      </c>
      <c r="CC15" s="143">
        <f t="shared" si="96"/>
        <v>0</v>
      </c>
      <c r="CD15" s="143">
        <f t="shared" si="96"/>
        <v>0</v>
      </c>
      <c r="CE15" s="143">
        <f t="shared" si="96"/>
        <v>0</v>
      </c>
      <c r="CF15" s="143">
        <f t="shared" si="96"/>
        <v>0</v>
      </c>
      <c r="CG15" s="142">
        <f t="shared" si="97"/>
        <v>0</v>
      </c>
      <c r="CH15" s="143">
        <f t="shared" si="98"/>
        <v>0</v>
      </c>
      <c r="CI15" s="143">
        <f t="shared" si="98"/>
        <v>0</v>
      </c>
      <c r="CJ15" s="143">
        <f t="shared" si="98"/>
        <v>0</v>
      </c>
      <c r="CK15" s="143">
        <f t="shared" si="98"/>
        <v>0</v>
      </c>
      <c r="CL15" s="143"/>
      <c r="CM15" s="143"/>
      <c r="CN15" s="143"/>
      <c r="CO15" s="143"/>
      <c r="CP15" s="143"/>
      <c r="CQ15" s="142">
        <f t="shared" si="99"/>
        <v>0</v>
      </c>
      <c r="CR15" s="143">
        <f t="shared" si="100"/>
        <v>0</v>
      </c>
      <c r="CS15" s="143">
        <f t="shared" si="100"/>
        <v>0</v>
      </c>
      <c r="CT15" s="143">
        <f t="shared" si="100"/>
        <v>0</v>
      </c>
      <c r="CU15" s="143">
        <f t="shared" si="100"/>
        <v>0</v>
      </c>
      <c r="CV15" s="144">
        <f t="shared" si="13"/>
        <v>8877995</v>
      </c>
      <c r="CW15" s="142">
        <f t="shared" si="14"/>
        <v>10633832</v>
      </c>
      <c r="CX15" s="143">
        <f t="shared" si="14"/>
        <v>874332</v>
      </c>
      <c r="CY15" s="143">
        <f t="shared" si="14"/>
        <v>9759500</v>
      </c>
      <c r="CZ15" s="143">
        <f t="shared" si="14"/>
        <v>7351362</v>
      </c>
      <c r="DA15" s="143">
        <f t="shared" si="14"/>
        <v>2408138</v>
      </c>
      <c r="DB15" s="142">
        <f t="shared" si="101"/>
        <v>0</v>
      </c>
      <c r="DC15" s="143">
        <f t="shared" si="102"/>
        <v>0</v>
      </c>
      <c r="DD15" s="143">
        <f t="shared" si="102"/>
        <v>0</v>
      </c>
      <c r="DE15" s="143">
        <f t="shared" si="102"/>
        <v>0</v>
      </c>
      <c r="DF15" s="143">
        <f t="shared" si="102"/>
        <v>0</v>
      </c>
      <c r="DG15" s="142">
        <f t="shared" si="15"/>
        <v>0</v>
      </c>
      <c r="DH15" s="143">
        <f t="shared" si="15"/>
        <v>0</v>
      </c>
      <c r="DI15" s="143">
        <f t="shared" si="15"/>
        <v>0</v>
      </c>
      <c r="DJ15" s="143">
        <f t="shared" si="15"/>
        <v>0</v>
      </c>
      <c r="DK15" s="143">
        <f t="shared" si="15"/>
        <v>0</v>
      </c>
      <c r="DL15" s="142">
        <f t="shared" si="103"/>
        <v>0</v>
      </c>
      <c r="DM15" s="143">
        <f t="shared" si="104"/>
        <v>0</v>
      </c>
      <c r="DN15" s="143">
        <f t="shared" si="104"/>
        <v>0</v>
      </c>
      <c r="DO15" s="143">
        <f t="shared" si="104"/>
        <v>0</v>
      </c>
      <c r="DP15" s="143">
        <f t="shared" si="104"/>
        <v>0</v>
      </c>
      <c r="DQ15" s="142">
        <f t="shared" si="105"/>
        <v>228176</v>
      </c>
      <c r="DR15" s="143">
        <f t="shared" si="106"/>
        <v>752</v>
      </c>
      <c r="DS15" s="143">
        <f t="shared" si="106"/>
        <v>227424</v>
      </c>
      <c r="DT15" s="143">
        <f t="shared" si="106"/>
        <v>227424</v>
      </c>
      <c r="DU15" s="143">
        <f t="shared" si="106"/>
        <v>0</v>
      </c>
      <c r="DV15" s="144">
        <f t="shared" si="16"/>
        <v>10862008</v>
      </c>
      <c r="DW15" s="142">
        <f t="shared" si="17"/>
        <v>2688654</v>
      </c>
      <c r="DX15" s="143">
        <f t="shared" si="17"/>
        <v>214383</v>
      </c>
      <c r="DY15" s="143">
        <f t="shared" si="17"/>
        <v>2474271</v>
      </c>
      <c r="DZ15" s="143">
        <f t="shared" si="17"/>
        <v>1821048</v>
      </c>
      <c r="EA15" s="143">
        <f t="shared" si="17"/>
        <v>653223</v>
      </c>
      <c r="EB15" s="142">
        <f t="shared" si="107"/>
        <v>0</v>
      </c>
      <c r="EC15" s="143">
        <f t="shared" si="108"/>
        <v>0</v>
      </c>
      <c r="ED15" s="143">
        <f t="shared" si="108"/>
        <v>0</v>
      </c>
      <c r="EE15" s="143">
        <f t="shared" si="108"/>
        <v>0</v>
      </c>
      <c r="EF15" s="143">
        <f t="shared" si="108"/>
        <v>0</v>
      </c>
      <c r="EG15" s="143"/>
      <c r="EH15" s="143"/>
      <c r="EI15" s="143"/>
      <c r="EJ15" s="143"/>
      <c r="EK15" s="143"/>
      <c r="EL15" s="142">
        <f t="shared" si="109"/>
        <v>0</v>
      </c>
      <c r="EM15" s="143">
        <f t="shared" si="110"/>
        <v>0</v>
      </c>
      <c r="EN15" s="143">
        <f t="shared" si="110"/>
        <v>0</v>
      </c>
      <c r="EO15" s="143">
        <f t="shared" si="110"/>
        <v>0</v>
      </c>
      <c r="EP15" s="143">
        <f t="shared" si="110"/>
        <v>0</v>
      </c>
      <c r="EQ15" s="142">
        <f t="shared" si="111"/>
        <v>0</v>
      </c>
      <c r="ER15" s="143">
        <f t="shared" si="112"/>
        <v>0</v>
      </c>
      <c r="ES15" s="143">
        <f t="shared" si="112"/>
        <v>0</v>
      </c>
      <c r="ET15" s="143">
        <f t="shared" si="112"/>
        <v>0</v>
      </c>
      <c r="EU15" s="143">
        <f t="shared" si="112"/>
        <v>0</v>
      </c>
      <c r="EV15" s="144">
        <f t="shared" si="18"/>
        <v>2688654</v>
      </c>
      <c r="EW15" s="144">
        <f t="shared" si="19"/>
        <v>22428657</v>
      </c>
      <c r="EX15" s="145">
        <f t="shared" si="20"/>
        <v>1837946</v>
      </c>
      <c r="EY15" s="145">
        <f t="shared" si="21"/>
        <v>20590711</v>
      </c>
      <c r="EZ15" s="145">
        <f t="shared" si="22"/>
        <v>15667348</v>
      </c>
      <c r="FA15" s="145">
        <f t="shared" si="23"/>
        <v>4923363</v>
      </c>
      <c r="FB15" s="146">
        <f t="shared" si="24"/>
        <v>22200481</v>
      </c>
      <c r="FC15" s="146">
        <f t="shared" si="25"/>
        <v>0</v>
      </c>
      <c r="FD15" s="146">
        <f t="shared" si="26"/>
        <v>0</v>
      </c>
      <c r="FE15" s="146">
        <f t="shared" si="27"/>
        <v>0</v>
      </c>
      <c r="FF15" s="146">
        <f t="shared" si="28"/>
        <v>228176</v>
      </c>
      <c r="FG15" s="142">
        <f t="shared" si="29"/>
        <v>0</v>
      </c>
      <c r="FH15" s="143">
        <f t="shared" si="29"/>
        <v>0</v>
      </c>
      <c r="FI15" s="143">
        <f t="shared" si="29"/>
        <v>0</v>
      </c>
      <c r="FJ15" s="143">
        <f t="shared" si="29"/>
        <v>0</v>
      </c>
      <c r="FK15" s="143">
        <f t="shared" si="29"/>
        <v>0</v>
      </c>
      <c r="FL15" s="142">
        <f t="shared" si="30"/>
        <v>0</v>
      </c>
      <c r="FM15" s="142">
        <f t="shared" si="30"/>
        <v>0</v>
      </c>
      <c r="FN15" s="142">
        <f t="shared" si="30"/>
        <v>0</v>
      </c>
      <c r="FO15" s="142">
        <f t="shared" si="30"/>
        <v>0</v>
      </c>
      <c r="FP15" s="142">
        <f t="shared" si="30"/>
        <v>0</v>
      </c>
      <c r="FQ15" s="147">
        <f t="shared" si="31"/>
        <v>0</v>
      </c>
      <c r="FR15" s="147">
        <f t="shared" si="31"/>
        <v>0</v>
      </c>
      <c r="FS15" s="147">
        <f t="shared" si="31"/>
        <v>0</v>
      </c>
      <c r="FT15" s="147">
        <f t="shared" si="31"/>
        <v>0</v>
      </c>
      <c r="FU15" s="147">
        <f t="shared" si="31"/>
        <v>0</v>
      </c>
      <c r="FV15" s="147">
        <f t="shared" si="32"/>
        <v>0</v>
      </c>
      <c r="FW15" s="147">
        <f t="shared" si="32"/>
        <v>0</v>
      </c>
      <c r="FX15" s="147">
        <f t="shared" si="32"/>
        <v>0</v>
      </c>
      <c r="FY15" s="147">
        <f t="shared" si="32"/>
        <v>0</v>
      </c>
      <c r="FZ15" s="147">
        <f t="shared" si="32"/>
        <v>0</v>
      </c>
      <c r="GA15" s="142">
        <f t="shared" si="33"/>
        <v>0</v>
      </c>
      <c r="GB15" s="142">
        <f t="shared" si="33"/>
        <v>0</v>
      </c>
      <c r="GC15" s="142">
        <f t="shared" si="33"/>
        <v>0</v>
      </c>
      <c r="GD15" s="142">
        <f t="shared" si="33"/>
        <v>0</v>
      </c>
      <c r="GE15" s="142">
        <f t="shared" si="33"/>
        <v>0</v>
      </c>
      <c r="GF15" s="142">
        <f t="shared" si="34"/>
        <v>0</v>
      </c>
      <c r="GG15" s="142">
        <f t="shared" si="34"/>
        <v>0</v>
      </c>
      <c r="GH15" s="142">
        <f t="shared" si="34"/>
        <v>0</v>
      </c>
      <c r="GI15" s="142">
        <f t="shared" si="34"/>
        <v>0</v>
      </c>
      <c r="GJ15" s="142">
        <f t="shared" si="34"/>
        <v>0</v>
      </c>
      <c r="GK15" s="142">
        <f t="shared" si="35"/>
        <v>0</v>
      </c>
      <c r="GL15" s="142">
        <f t="shared" si="36"/>
        <v>0</v>
      </c>
      <c r="GM15" s="142">
        <f t="shared" si="37"/>
        <v>0</v>
      </c>
      <c r="GN15" s="142">
        <f t="shared" si="38"/>
        <v>0</v>
      </c>
      <c r="GO15" s="142">
        <f t="shared" si="39"/>
        <v>0</v>
      </c>
      <c r="GP15" s="207">
        <f t="shared" si="40"/>
        <v>0</v>
      </c>
      <c r="GQ15" s="147">
        <f t="shared" si="41"/>
        <v>0</v>
      </c>
      <c r="GR15" s="147">
        <f t="shared" si="41"/>
        <v>0</v>
      </c>
      <c r="GS15" s="147">
        <f t="shared" si="41"/>
        <v>0</v>
      </c>
      <c r="GT15" s="147">
        <f t="shared" si="41"/>
        <v>0</v>
      </c>
      <c r="GU15" s="147">
        <f t="shared" si="41"/>
        <v>0</v>
      </c>
      <c r="GV15" s="147">
        <f t="shared" si="42"/>
        <v>0</v>
      </c>
      <c r="GW15" s="147">
        <f t="shared" si="42"/>
        <v>0</v>
      </c>
      <c r="GX15" s="147">
        <f t="shared" si="42"/>
        <v>0</v>
      </c>
      <c r="GY15" s="147">
        <f t="shared" si="42"/>
        <v>0</v>
      </c>
      <c r="GZ15" s="147">
        <f t="shared" si="42"/>
        <v>0</v>
      </c>
      <c r="HA15" s="147">
        <f t="shared" si="43"/>
        <v>0</v>
      </c>
      <c r="HB15" s="147">
        <f t="shared" si="43"/>
        <v>0</v>
      </c>
      <c r="HC15" s="147">
        <f t="shared" si="43"/>
        <v>0</v>
      </c>
      <c r="HD15" s="147">
        <f t="shared" si="43"/>
        <v>0</v>
      </c>
      <c r="HE15" s="147">
        <f t="shared" si="43"/>
        <v>0</v>
      </c>
      <c r="HF15" s="147">
        <f t="shared" si="44"/>
        <v>0</v>
      </c>
      <c r="HG15" s="147">
        <f t="shared" si="44"/>
        <v>0</v>
      </c>
      <c r="HH15" s="147">
        <f t="shared" si="44"/>
        <v>0</v>
      </c>
      <c r="HI15" s="147">
        <f t="shared" si="44"/>
        <v>0</v>
      </c>
      <c r="HJ15" s="147">
        <f t="shared" si="44"/>
        <v>0</v>
      </c>
      <c r="HK15" s="142">
        <f t="shared" si="45"/>
        <v>0</v>
      </c>
      <c r="HL15" s="142">
        <f t="shared" si="45"/>
        <v>0</v>
      </c>
      <c r="HM15" s="142">
        <f t="shared" si="45"/>
        <v>0</v>
      </c>
      <c r="HN15" s="142">
        <f t="shared" si="45"/>
        <v>0</v>
      </c>
      <c r="HO15" s="142">
        <f t="shared" si="45"/>
        <v>0</v>
      </c>
      <c r="HP15" s="142">
        <f t="shared" si="46"/>
        <v>0</v>
      </c>
      <c r="HQ15" s="142">
        <f t="shared" si="46"/>
        <v>0</v>
      </c>
      <c r="HR15" s="142">
        <f t="shared" si="46"/>
        <v>0</v>
      </c>
      <c r="HS15" s="142">
        <f t="shared" si="46"/>
        <v>0</v>
      </c>
      <c r="HT15" s="142">
        <f t="shared" si="46"/>
        <v>0</v>
      </c>
      <c r="HU15" s="147">
        <f t="shared" si="47"/>
        <v>0</v>
      </c>
      <c r="HV15" s="147">
        <f t="shared" si="47"/>
        <v>0</v>
      </c>
      <c r="HW15" s="147">
        <f t="shared" si="47"/>
        <v>0</v>
      </c>
      <c r="HX15" s="147">
        <f t="shared" si="47"/>
        <v>0</v>
      </c>
      <c r="HY15" s="147">
        <f t="shared" si="47"/>
        <v>0</v>
      </c>
      <c r="HZ15" s="147">
        <f t="shared" si="48"/>
        <v>0</v>
      </c>
      <c r="IA15" s="147">
        <f t="shared" si="48"/>
        <v>0</v>
      </c>
      <c r="IB15" s="147">
        <f t="shared" si="48"/>
        <v>0</v>
      </c>
      <c r="IC15" s="147">
        <f t="shared" si="48"/>
        <v>0</v>
      </c>
      <c r="ID15" s="147">
        <f t="shared" si="48"/>
        <v>0</v>
      </c>
      <c r="IE15" s="142">
        <f t="shared" si="49"/>
        <v>0</v>
      </c>
      <c r="IF15" s="142">
        <f t="shared" si="49"/>
        <v>0</v>
      </c>
      <c r="IG15" s="142">
        <f t="shared" si="49"/>
        <v>0</v>
      </c>
      <c r="IH15" s="142">
        <f t="shared" si="49"/>
        <v>0</v>
      </c>
      <c r="II15" s="142">
        <f t="shared" si="49"/>
        <v>0</v>
      </c>
      <c r="IJ15" s="142">
        <f t="shared" si="50"/>
        <v>0</v>
      </c>
      <c r="IK15" s="142">
        <f t="shared" si="50"/>
        <v>0</v>
      </c>
      <c r="IL15" s="142">
        <f t="shared" si="50"/>
        <v>0</v>
      </c>
      <c r="IM15" s="142">
        <f t="shared" si="50"/>
        <v>0</v>
      </c>
      <c r="IN15" s="142">
        <f t="shared" si="50"/>
        <v>0</v>
      </c>
      <c r="IO15" s="147">
        <f t="shared" si="51"/>
        <v>0</v>
      </c>
      <c r="IP15" s="147">
        <f t="shared" si="51"/>
        <v>0</v>
      </c>
      <c r="IQ15" s="147">
        <f t="shared" si="51"/>
        <v>0</v>
      </c>
      <c r="IR15" s="147">
        <f t="shared" si="51"/>
        <v>0</v>
      </c>
      <c r="IS15" s="147">
        <f t="shared" si="51"/>
        <v>0</v>
      </c>
      <c r="IT15" s="147">
        <f t="shared" si="52"/>
        <v>0</v>
      </c>
      <c r="IU15" s="147">
        <f t="shared" si="52"/>
        <v>0</v>
      </c>
      <c r="IV15" s="147">
        <f t="shared" si="52"/>
        <v>0</v>
      </c>
      <c r="IW15" s="147">
        <f t="shared" si="52"/>
        <v>0</v>
      </c>
      <c r="IX15" s="147">
        <f t="shared" si="52"/>
        <v>0</v>
      </c>
      <c r="IY15" s="142">
        <f t="shared" si="53"/>
        <v>0</v>
      </c>
      <c r="IZ15" s="142">
        <f t="shared" si="53"/>
        <v>0</v>
      </c>
      <c r="JA15" s="142">
        <f t="shared" si="53"/>
        <v>0</v>
      </c>
      <c r="JB15" s="142">
        <f t="shared" si="53"/>
        <v>0</v>
      </c>
      <c r="JC15" s="142">
        <f t="shared" si="53"/>
        <v>0</v>
      </c>
      <c r="JD15" s="142">
        <f t="shared" si="54"/>
        <v>0</v>
      </c>
      <c r="JE15" s="142">
        <f t="shared" si="54"/>
        <v>0</v>
      </c>
      <c r="JF15" s="142">
        <f t="shared" si="54"/>
        <v>0</v>
      </c>
      <c r="JG15" s="142">
        <f t="shared" si="54"/>
        <v>0</v>
      </c>
      <c r="JH15" s="142">
        <f t="shared" si="54"/>
        <v>0</v>
      </c>
      <c r="JI15" s="147">
        <f t="shared" si="55"/>
        <v>0</v>
      </c>
      <c r="JJ15" s="147">
        <f t="shared" si="55"/>
        <v>0</v>
      </c>
      <c r="JK15" s="147">
        <f t="shared" si="55"/>
        <v>0</v>
      </c>
      <c r="JL15" s="147">
        <f t="shared" si="55"/>
        <v>0</v>
      </c>
      <c r="JM15" s="147">
        <f t="shared" si="55"/>
        <v>0</v>
      </c>
      <c r="JN15" s="147">
        <f t="shared" si="56"/>
        <v>0</v>
      </c>
      <c r="JO15" s="147">
        <f t="shared" si="56"/>
        <v>0</v>
      </c>
      <c r="JP15" s="147">
        <f t="shared" si="56"/>
        <v>0</v>
      </c>
      <c r="JQ15" s="147">
        <f t="shared" si="56"/>
        <v>0</v>
      </c>
      <c r="JR15" s="147">
        <f t="shared" si="56"/>
        <v>0</v>
      </c>
      <c r="JS15" s="142">
        <f t="shared" si="57"/>
        <v>0</v>
      </c>
      <c r="JT15" s="142">
        <f t="shared" si="57"/>
        <v>0</v>
      </c>
      <c r="JU15" s="142">
        <f t="shared" si="57"/>
        <v>0</v>
      </c>
      <c r="JV15" s="142">
        <f t="shared" si="57"/>
        <v>0</v>
      </c>
      <c r="JW15" s="142">
        <f t="shared" si="57"/>
        <v>0</v>
      </c>
      <c r="JX15" s="142">
        <f t="shared" si="58"/>
        <v>0</v>
      </c>
      <c r="JY15" s="142">
        <f t="shared" si="58"/>
        <v>0</v>
      </c>
      <c r="JZ15" s="142">
        <f t="shared" si="58"/>
        <v>0</v>
      </c>
      <c r="KA15" s="142">
        <f t="shared" si="58"/>
        <v>0</v>
      </c>
      <c r="KB15" s="142">
        <f t="shared" si="58"/>
        <v>0</v>
      </c>
      <c r="KC15" s="147">
        <f t="shared" si="59"/>
        <v>0</v>
      </c>
      <c r="KD15" s="147">
        <f t="shared" si="59"/>
        <v>0</v>
      </c>
      <c r="KE15" s="147">
        <f t="shared" si="59"/>
        <v>0</v>
      </c>
      <c r="KF15" s="147">
        <f t="shared" si="59"/>
        <v>0</v>
      </c>
      <c r="KG15" s="147">
        <f t="shared" si="59"/>
        <v>0</v>
      </c>
      <c r="KH15" s="147">
        <f t="shared" si="60"/>
        <v>0</v>
      </c>
      <c r="KI15" s="147">
        <f t="shared" si="60"/>
        <v>0</v>
      </c>
      <c r="KJ15" s="147">
        <f t="shared" si="60"/>
        <v>0</v>
      </c>
      <c r="KK15" s="147">
        <f t="shared" si="60"/>
        <v>0</v>
      </c>
      <c r="KL15" s="147">
        <f t="shared" si="60"/>
        <v>0</v>
      </c>
      <c r="KM15" s="142">
        <f t="shared" si="61"/>
        <v>0</v>
      </c>
      <c r="KN15" s="142">
        <f t="shared" si="61"/>
        <v>0</v>
      </c>
      <c r="KO15" s="142">
        <f t="shared" si="61"/>
        <v>0</v>
      </c>
      <c r="KP15" s="142">
        <f t="shared" si="61"/>
        <v>0</v>
      </c>
      <c r="KQ15" s="142">
        <f t="shared" si="61"/>
        <v>0</v>
      </c>
      <c r="KR15" s="142">
        <f t="shared" si="62"/>
        <v>0</v>
      </c>
      <c r="KS15" s="142">
        <f t="shared" si="62"/>
        <v>0</v>
      </c>
      <c r="KT15" s="142">
        <f t="shared" si="62"/>
        <v>0</v>
      </c>
      <c r="KU15" s="142">
        <f t="shared" si="62"/>
        <v>0</v>
      </c>
      <c r="KV15" s="142">
        <f t="shared" si="62"/>
        <v>0</v>
      </c>
      <c r="KW15" s="147">
        <f t="shared" si="63"/>
        <v>0</v>
      </c>
      <c r="KX15" s="147">
        <f t="shared" si="63"/>
        <v>0</v>
      </c>
      <c r="KY15" s="147">
        <f t="shared" si="63"/>
        <v>0</v>
      </c>
      <c r="KZ15" s="147">
        <f t="shared" si="63"/>
        <v>0</v>
      </c>
      <c r="LA15" s="147">
        <f t="shared" si="63"/>
        <v>0</v>
      </c>
      <c r="LB15" s="147">
        <f t="shared" si="64"/>
        <v>0</v>
      </c>
      <c r="LC15" s="147">
        <f t="shared" si="64"/>
        <v>0</v>
      </c>
      <c r="LD15" s="147">
        <f t="shared" si="64"/>
        <v>0</v>
      </c>
      <c r="LE15" s="147">
        <f t="shared" si="64"/>
        <v>0</v>
      </c>
      <c r="LF15" s="147">
        <f t="shared" si="64"/>
        <v>0</v>
      </c>
      <c r="LG15" s="147">
        <f t="shared" si="65"/>
        <v>0</v>
      </c>
      <c r="LH15" s="147">
        <f t="shared" si="66"/>
        <v>0</v>
      </c>
      <c r="LI15" s="144">
        <f t="shared" si="67"/>
        <v>0</v>
      </c>
      <c r="LJ15" s="144">
        <f t="shared" si="68"/>
        <v>0</v>
      </c>
      <c r="LK15" s="144">
        <f t="shared" si="69"/>
        <v>0</v>
      </c>
      <c r="LL15" s="144">
        <f t="shared" si="70"/>
        <v>0</v>
      </c>
      <c r="LM15" s="144">
        <f t="shared" si="71"/>
        <v>0</v>
      </c>
      <c r="LN15" s="144">
        <f t="shared" si="72"/>
        <v>22428657</v>
      </c>
      <c r="LO15" s="144">
        <f t="shared" si="73"/>
        <v>1837946</v>
      </c>
      <c r="LP15" s="144">
        <f t="shared" si="74"/>
        <v>20590711</v>
      </c>
      <c r="LQ15" s="144">
        <f t="shared" si="75"/>
        <v>15667348</v>
      </c>
      <c r="LR15" s="144">
        <f t="shared" si="76"/>
        <v>4923363</v>
      </c>
      <c r="LS15" s="132">
        <f t="shared" si="77"/>
        <v>22428.7</v>
      </c>
      <c r="LT15" s="144">
        <f t="shared" si="78"/>
        <v>22428657</v>
      </c>
      <c r="LU15" s="145">
        <f t="shared" si="79"/>
        <v>1837946</v>
      </c>
      <c r="LV15" s="145">
        <f t="shared" si="80"/>
        <v>20590711</v>
      </c>
      <c r="LW15" s="145">
        <f t="shared" si="81"/>
        <v>15667348</v>
      </c>
      <c r="LX15" s="145">
        <f t="shared" si="82"/>
        <v>4923363</v>
      </c>
      <c r="LY15" s="132">
        <f t="shared" si="83"/>
        <v>22428.7</v>
      </c>
      <c r="LZ15" s="208">
        <v>64.45</v>
      </c>
      <c r="MA15" s="209">
        <f t="shared" si="84"/>
        <v>3934617.5</v>
      </c>
      <c r="MB15" s="246">
        <f t="shared" si="85"/>
        <v>3934.6</v>
      </c>
      <c r="MC15" s="246">
        <v>1508.9</v>
      </c>
      <c r="MD15" s="246">
        <f t="shared" si="86"/>
        <v>1508900</v>
      </c>
      <c r="ME15" s="246">
        <f t="shared" si="87"/>
        <v>2425.6999999999998</v>
      </c>
      <c r="MF15" s="246">
        <f t="shared" si="88"/>
        <v>2425700</v>
      </c>
      <c r="MG15" s="246">
        <f t="shared" si="89"/>
        <v>24854374.5</v>
      </c>
      <c r="MH15" s="209">
        <f t="shared" si="90"/>
        <v>24854.400000000001</v>
      </c>
      <c r="MI15" s="223">
        <f t="shared" si="91"/>
        <v>18093048</v>
      </c>
      <c r="MJ15">
        <v>37.799999999999997</v>
      </c>
      <c r="MK15" s="209">
        <f t="shared" si="92"/>
        <v>30635.7</v>
      </c>
    </row>
    <row r="16" spans="1:349">
      <c r="A16" s="128" t="s">
        <v>384</v>
      </c>
      <c r="B16" s="129"/>
      <c r="C16" s="129"/>
      <c r="D16" s="129"/>
      <c r="E16" s="129"/>
      <c r="F16" s="130">
        <f t="shared" si="0"/>
        <v>0</v>
      </c>
      <c r="G16" s="131"/>
      <c r="H16" s="131"/>
      <c r="I16" s="131"/>
      <c r="J16" s="131"/>
      <c r="K16" s="130">
        <f t="shared" si="1"/>
        <v>0</v>
      </c>
      <c r="L16" s="132">
        <f t="shared" si="2"/>
        <v>0</v>
      </c>
      <c r="M16" s="132"/>
      <c r="N16" s="132"/>
      <c r="O16" s="132">
        <f t="shared" si="3"/>
        <v>0</v>
      </c>
      <c r="P16" s="132"/>
      <c r="Q16" s="132"/>
      <c r="R16" s="132"/>
      <c r="S16" s="133">
        <v>266</v>
      </c>
      <c r="T16" s="129"/>
      <c r="U16" s="148">
        <v>0</v>
      </c>
      <c r="V16" s="129"/>
      <c r="W16" s="133">
        <v>1</v>
      </c>
      <c r="X16" s="130">
        <f t="shared" si="4"/>
        <v>267</v>
      </c>
      <c r="Y16" s="133">
        <v>342</v>
      </c>
      <c r="Z16" s="129"/>
      <c r="AA16" s="148">
        <v>0</v>
      </c>
      <c r="AB16" s="129"/>
      <c r="AC16" s="133">
        <v>3</v>
      </c>
      <c r="AD16" s="130">
        <f t="shared" si="5"/>
        <v>345</v>
      </c>
      <c r="AE16" s="133">
        <v>74</v>
      </c>
      <c r="AF16" s="129"/>
      <c r="AG16" s="129"/>
      <c r="AH16" s="129"/>
      <c r="AI16" s="133">
        <v>0</v>
      </c>
      <c r="AJ16" s="130">
        <f t="shared" si="6"/>
        <v>74</v>
      </c>
      <c r="AK16" s="127">
        <f t="shared" si="7"/>
        <v>686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135"/>
      <c r="AS16" s="136">
        <v>0</v>
      </c>
      <c r="AT16" s="137"/>
      <c r="AU16" s="138">
        <v>0</v>
      </c>
      <c r="AV16" s="138"/>
      <c r="AW16" s="135"/>
      <c r="AX16" s="139"/>
      <c r="AY16" s="138"/>
      <c r="AZ16" s="136"/>
      <c r="BA16" s="136"/>
      <c r="BB16" s="129"/>
      <c r="BC16" s="129"/>
      <c r="BD16" s="138"/>
      <c r="BE16" s="138"/>
      <c r="BF16" s="136"/>
      <c r="BG16" s="138"/>
      <c r="BH16" s="138"/>
      <c r="BI16" s="136"/>
      <c r="BJ16" s="138"/>
      <c r="BK16" s="129"/>
      <c r="BL16" s="129"/>
      <c r="BM16" s="138"/>
      <c r="BN16" s="138"/>
      <c r="BO16" s="141"/>
      <c r="BP16" s="141">
        <f t="shared" si="8"/>
        <v>0</v>
      </c>
      <c r="BQ16" s="141">
        <f t="shared" si="9"/>
        <v>0</v>
      </c>
      <c r="BR16" s="141">
        <f t="shared" si="10"/>
        <v>0</v>
      </c>
      <c r="BS16" s="141">
        <f t="shared" si="11"/>
        <v>0</v>
      </c>
      <c r="BT16" s="141">
        <f t="shared" si="12"/>
        <v>686</v>
      </c>
      <c r="BU16" s="141"/>
      <c r="BV16" s="141"/>
      <c r="BW16" s="142">
        <f t="shared" si="93"/>
        <v>6805610</v>
      </c>
      <c r="BX16" s="143">
        <f t="shared" si="94"/>
        <v>573762</v>
      </c>
      <c r="BY16" s="143">
        <f t="shared" si="94"/>
        <v>6231848</v>
      </c>
      <c r="BZ16" s="143">
        <f t="shared" si="94"/>
        <v>4804492</v>
      </c>
      <c r="CA16" s="143">
        <f t="shared" si="94"/>
        <v>1427356</v>
      </c>
      <c r="CB16" s="142">
        <f t="shared" si="95"/>
        <v>0</v>
      </c>
      <c r="CC16" s="143">
        <f t="shared" si="96"/>
        <v>0</v>
      </c>
      <c r="CD16" s="143">
        <f t="shared" si="96"/>
        <v>0</v>
      </c>
      <c r="CE16" s="143">
        <f t="shared" si="96"/>
        <v>0</v>
      </c>
      <c r="CF16" s="143">
        <f t="shared" si="96"/>
        <v>0</v>
      </c>
      <c r="CG16" s="142">
        <f t="shared" si="97"/>
        <v>0</v>
      </c>
      <c r="CH16" s="143">
        <f t="shared" si="98"/>
        <v>0</v>
      </c>
      <c r="CI16" s="143">
        <f t="shared" si="98"/>
        <v>0</v>
      </c>
      <c r="CJ16" s="143">
        <f t="shared" si="98"/>
        <v>0</v>
      </c>
      <c r="CK16" s="143">
        <f t="shared" si="98"/>
        <v>0</v>
      </c>
      <c r="CL16" s="143"/>
      <c r="CM16" s="143"/>
      <c r="CN16" s="143"/>
      <c r="CO16" s="143"/>
      <c r="CP16" s="143"/>
      <c r="CQ16" s="142">
        <f t="shared" si="99"/>
        <v>197552</v>
      </c>
      <c r="CR16" s="143">
        <f t="shared" si="100"/>
        <v>451</v>
      </c>
      <c r="CS16" s="143">
        <f t="shared" si="100"/>
        <v>197101</v>
      </c>
      <c r="CT16" s="143">
        <f t="shared" si="100"/>
        <v>197101</v>
      </c>
      <c r="CU16" s="143">
        <f t="shared" si="100"/>
        <v>0</v>
      </c>
      <c r="CV16" s="144">
        <f t="shared" si="13"/>
        <v>7003162</v>
      </c>
      <c r="CW16" s="142">
        <f t="shared" si="14"/>
        <v>12203928</v>
      </c>
      <c r="CX16" s="143">
        <f t="shared" si="14"/>
        <v>1003428</v>
      </c>
      <c r="CY16" s="143">
        <f t="shared" si="14"/>
        <v>11200500</v>
      </c>
      <c r="CZ16" s="143">
        <f t="shared" si="14"/>
        <v>8436798</v>
      </c>
      <c r="DA16" s="143">
        <f t="shared" si="14"/>
        <v>2763702</v>
      </c>
      <c r="DB16" s="142">
        <f t="shared" si="101"/>
        <v>0</v>
      </c>
      <c r="DC16" s="143">
        <f t="shared" si="102"/>
        <v>0</v>
      </c>
      <c r="DD16" s="143">
        <f t="shared" si="102"/>
        <v>0</v>
      </c>
      <c r="DE16" s="143">
        <f t="shared" si="102"/>
        <v>0</v>
      </c>
      <c r="DF16" s="143">
        <f t="shared" si="102"/>
        <v>0</v>
      </c>
      <c r="DG16" s="142">
        <f t="shared" si="15"/>
        <v>0</v>
      </c>
      <c r="DH16" s="143">
        <f t="shared" si="15"/>
        <v>0</v>
      </c>
      <c r="DI16" s="143">
        <f t="shared" si="15"/>
        <v>0</v>
      </c>
      <c r="DJ16" s="143">
        <f t="shared" si="15"/>
        <v>0</v>
      </c>
      <c r="DK16" s="143">
        <f t="shared" si="15"/>
        <v>0</v>
      </c>
      <c r="DL16" s="142">
        <f t="shared" si="103"/>
        <v>0</v>
      </c>
      <c r="DM16" s="143">
        <f t="shared" si="104"/>
        <v>0</v>
      </c>
      <c r="DN16" s="143">
        <f t="shared" si="104"/>
        <v>0</v>
      </c>
      <c r="DO16" s="143">
        <f t="shared" si="104"/>
        <v>0</v>
      </c>
      <c r="DP16" s="143">
        <f t="shared" si="104"/>
        <v>0</v>
      </c>
      <c r="DQ16" s="142">
        <f t="shared" si="105"/>
        <v>684528</v>
      </c>
      <c r="DR16" s="143">
        <f t="shared" si="106"/>
        <v>2256</v>
      </c>
      <c r="DS16" s="143">
        <f t="shared" si="106"/>
        <v>682272</v>
      </c>
      <c r="DT16" s="143">
        <f t="shared" si="106"/>
        <v>682272</v>
      </c>
      <c r="DU16" s="143">
        <f t="shared" si="106"/>
        <v>0</v>
      </c>
      <c r="DV16" s="144">
        <f t="shared" si="16"/>
        <v>12888456</v>
      </c>
      <c r="DW16" s="142">
        <f t="shared" si="17"/>
        <v>2883484</v>
      </c>
      <c r="DX16" s="143">
        <f t="shared" si="17"/>
        <v>229918</v>
      </c>
      <c r="DY16" s="143">
        <f t="shared" si="17"/>
        <v>2653566</v>
      </c>
      <c r="DZ16" s="143">
        <f t="shared" si="17"/>
        <v>1953008</v>
      </c>
      <c r="EA16" s="143">
        <f t="shared" si="17"/>
        <v>700558</v>
      </c>
      <c r="EB16" s="142">
        <f t="shared" si="107"/>
        <v>0</v>
      </c>
      <c r="EC16" s="143">
        <f t="shared" si="108"/>
        <v>0</v>
      </c>
      <c r="ED16" s="143">
        <f t="shared" si="108"/>
        <v>0</v>
      </c>
      <c r="EE16" s="143">
        <f t="shared" si="108"/>
        <v>0</v>
      </c>
      <c r="EF16" s="143">
        <f t="shared" si="108"/>
        <v>0</v>
      </c>
      <c r="EG16" s="143"/>
      <c r="EH16" s="143"/>
      <c r="EI16" s="143"/>
      <c r="EJ16" s="143"/>
      <c r="EK16" s="143"/>
      <c r="EL16" s="142">
        <f t="shared" si="109"/>
        <v>0</v>
      </c>
      <c r="EM16" s="143">
        <f t="shared" si="110"/>
        <v>0</v>
      </c>
      <c r="EN16" s="143">
        <f t="shared" si="110"/>
        <v>0</v>
      </c>
      <c r="EO16" s="143">
        <f t="shared" si="110"/>
        <v>0</v>
      </c>
      <c r="EP16" s="143">
        <f t="shared" si="110"/>
        <v>0</v>
      </c>
      <c r="EQ16" s="142">
        <f t="shared" si="111"/>
        <v>0</v>
      </c>
      <c r="ER16" s="143">
        <f t="shared" si="112"/>
        <v>0</v>
      </c>
      <c r="ES16" s="143">
        <f t="shared" si="112"/>
        <v>0</v>
      </c>
      <c r="ET16" s="143">
        <f t="shared" si="112"/>
        <v>0</v>
      </c>
      <c r="EU16" s="143">
        <f t="shared" si="112"/>
        <v>0</v>
      </c>
      <c r="EV16" s="144">
        <f t="shared" si="18"/>
        <v>2883484</v>
      </c>
      <c r="EW16" s="144">
        <f t="shared" si="19"/>
        <v>22775102</v>
      </c>
      <c r="EX16" s="145">
        <f t="shared" si="20"/>
        <v>1809815</v>
      </c>
      <c r="EY16" s="145">
        <f t="shared" si="21"/>
        <v>20965287</v>
      </c>
      <c r="EZ16" s="145">
        <f t="shared" si="22"/>
        <v>16073671</v>
      </c>
      <c r="FA16" s="145">
        <f t="shared" si="23"/>
        <v>4891616</v>
      </c>
      <c r="FB16" s="146">
        <f t="shared" si="24"/>
        <v>21893022</v>
      </c>
      <c r="FC16" s="146">
        <f t="shared" si="25"/>
        <v>0</v>
      </c>
      <c r="FD16" s="146">
        <f t="shared" si="26"/>
        <v>0</v>
      </c>
      <c r="FE16" s="146">
        <f t="shared" si="27"/>
        <v>0</v>
      </c>
      <c r="FF16" s="146">
        <f t="shared" si="28"/>
        <v>882080</v>
      </c>
      <c r="FG16" s="142">
        <f t="shared" si="29"/>
        <v>0</v>
      </c>
      <c r="FH16" s="143">
        <f t="shared" si="29"/>
        <v>0</v>
      </c>
      <c r="FI16" s="143">
        <f t="shared" si="29"/>
        <v>0</v>
      </c>
      <c r="FJ16" s="143">
        <f t="shared" si="29"/>
        <v>0</v>
      </c>
      <c r="FK16" s="143">
        <f t="shared" si="29"/>
        <v>0</v>
      </c>
      <c r="FL16" s="142">
        <f t="shared" si="30"/>
        <v>0</v>
      </c>
      <c r="FM16" s="142">
        <f t="shared" si="30"/>
        <v>0</v>
      </c>
      <c r="FN16" s="142">
        <f t="shared" si="30"/>
        <v>0</v>
      </c>
      <c r="FO16" s="142">
        <f t="shared" si="30"/>
        <v>0</v>
      </c>
      <c r="FP16" s="142">
        <f t="shared" si="30"/>
        <v>0</v>
      </c>
      <c r="FQ16" s="147">
        <f t="shared" si="31"/>
        <v>0</v>
      </c>
      <c r="FR16" s="147">
        <f t="shared" si="31"/>
        <v>0</v>
      </c>
      <c r="FS16" s="147">
        <f t="shared" si="31"/>
        <v>0</v>
      </c>
      <c r="FT16" s="147">
        <f t="shared" si="31"/>
        <v>0</v>
      </c>
      <c r="FU16" s="147">
        <f t="shared" si="31"/>
        <v>0</v>
      </c>
      <c r="FV16" s="147">
        <f t="shared" si="32"/>
        <v>0</v>
      </c>
      <c r="FW16" s="147">
        <f t="shared" si="32"/>
        <v>0</v>
      </c>
      <c r="FX16" s="147">
        <f t="shared" si="32"/>
        <v>0</v>
      </c>
      <c r="FY16" s="147">
        <f t="shared" si="32"/>
        <v>0</v>
      </c>
      <c r="FZ16" s="147">
        <f t="shared" si="32"/>
        <v>0</v>
      </c>
      <c r="GA16" s="142">
        <f t="shared" si="33"/>
        <v>0</v>
      </c>
      <c r="GB16" s="142">
        <f t="shared" si="33"/>
        <v>0</v>
      </c>
      <c r="GC16" s="142">
        <f t="shared" si="33"/>
        <v>0</v>
      </c>
      <c r="GD16" s="142">
        <f t="shared" si="33"/>
        <v>0</v>
      </c>
      <c r="GE16" s="142">
        <f t="shared" si="33"/>
        <v>0</v>
      </c>
      <c r="GF16" s="142">
        <f t="shared" si="34"/>
        <v>0</v>
      </c>
      <c r="GG16" s="142">
        <f t="shared" si="34"/>
        <v>0</v>
      </c>
      <c r="GH16" s="142">
        <f t="shared" si="34"/>
        <v>0</v>
      </c>
      <c r="GI16" s="142">
        <f t="shared" si="34"/>
        <v>0</v>
      </c>
      <c r="GJ16" s="142">
        <f t="shared" si="34"/>
        <v>0</v>
      </c>
      <c r="GK16" s="142">
        <f t="shared" si="35"/>
        <v>0</v>
      </c>
      <c r="GL16" s="142">
        <f t="shared" si="36"/>
        <v>0</v>
      </c>
      <c r="GM16" s="142">
        <f t="shared" si="37"/>
        <v>0</v>
      </c>
      <c r="GN16" s="142">
        <f t="shared" si="38"/>
        <v>0</v>
      </c>
      <c r="GO16" s="142">
        <f t="shared" si="39"/>
        <v>0</v>
      </c>
      <c r="GP16" s="207">
        <f t="shared" si="40"/>
        <v>0</v>
      </c>
      <c r="GQ16" s="147">
        <f t="shared" si="41"/>
        <v>0</v>
      </c>
      <c r="GR16" s="147">
        <f t="shared" si="41"/>
        <v>0</v>
      </c>
      <c r="GS16" s="147">
        <f t="shared" si="41"/>
        <v>0</v>
      </c>
      <c r="GT16" s="147">
        <f t="shared" si="41"/>
        <v>0</v>
      </c>
      <c r="GU16" s="147">
        <f t="shared" si="41"/>
        <v>0</v>
      </c>
      <c r="GV16" s="147">
        <f t="shared" si="42"/>
        <v>0</v>
      </c>
      <c r="GW16" s="147">
        <f t="shared" si="42"/>
        <v>0</v>
      </c>
      <c r="GX16" s="147">
        <f t="shared" si="42"/>
        <v>0</v>
      </c>
      <c r="GY16" s="147">
        <f t="shared" si="42"/>
        <v>0</v>
      </c>
      <c r="GZ16" s="147">
        <f t="shared" si="42"/>
        <v>0</v>
      </c>
      <c r="HA16" s="147">
        <f t="shared" si="43"/>
        <v>0</v>
      </c>
      <c r="HB16" s="147">
        <f t="shared" si="43"/>
        <v>0</v>
      </c>
      <c r="HC16" s="147">
        <f t="shared" si="43"/>
        <v>0</v>
      </c>
      <c r="HD16" s="147">
        <f t="shared" si="43"/>
        <v>0</v>
      </c>
      <c r="HE16" s="147">
        <f t="shared" si="43"/>
        <v>0</v>
      </c>
      <c r="HF16" s="147">
        <f t="shared" si="44"/>
        <v>0</v>
      </c>
      <c r="HG16" s="147">
        <f t="shared" si="44"/>
        <v>0</v>
      </c>
      <c r="HH16" s="147">
        <f t="shared" si="44"/>
        <v>0</v>
      </c>
      <c r="HI16" s="147">
        <f t="shared" si="44"/>
        <v>0</v>
      </c>
      <c r="HJ16" s="147">
        <f t="shared" si="44"/>
        <v>0</v>
      </c>
      <c r="HK16" s="142">
        <f t="shared" si="45"/>
        <v>0</v>
      </c>
      <c r="HL16" s="142">
        <f t="shared" si="45"/>
        <v>0</v>
      </c>
      <c r="HM16" s="142">
        <f t="shared" si="45"/>
        <v>0</v>
      </c>
      <c r="HN16" s="142">
        <f t="shared" si="45"/>
        <v>0</v>
      </c>
      <c r="HO16" s="142">
        <f t="shared" si="45"/>
        <v>0</v>
      </c>
      <c r="HP16" s="142">
        <f t="shared" si="46"/>
        <v>0</v>
      </c>
      <c r="HQ16" s="142">
        <f t="shared" si="46"/>
        <v>0</v>
      </c>
      <c r="HR16" s="142">
        <f t="shared" si="46"/>
        <v>0</v>
      </c>
      <c r="HS16" s="142">
        <f t="shared" si="46"/>
        <v>0</v>
      </c>
      <c r="HT16" s="142">
        <f t="shared" si="46"/>
        <v>0</v>
      </c>
      <c r="HU16" s="147">
        <f t="shared" si="47"/>
        <v>0</v>
      </c>
      <c r="HV16" s="147">
        <f t="shared" si="47"/>
        <v>0</v>
      </c>
      <c r="HW16" s="147">
        <f t="shared" si="47"/>
        <v>0</v>
      </c>
      <c r="HX16" s="147">
        <f t="shared" si="47"/>
        <v>0</v>
      </c>
      <c r="HY16" s="147">
        <f t="shared" si="47"/>
        <v>0</v>
      </c>
      <c r="HZ16" s="147">
        <f t="shared" si="48"/>
        <v>0</v>
      </c>
      <c r="IA16" s="147">
        <f t="shared" si="48"/>
        <v>0</v>
      </c>
      <c r="IB16" s="147">
        <f t="shared" si="48"/>
        <v>0</v>
      </c>
      <c r="IC16" s="147">
        <f t="shared" si="48"/>
        <v>0</v>
      </c>
      <c r="ID16" s="147">
        <f t="shared" si="48"/>
        <v>0</v>
      </c>
      <c r="IE16" s="142">
        <f t="shared" si="49"/>
        <v>0</v>
      </c>
      <c r="IF16" s="142">
        <f t="shared" si="49"/>
        <v>0</v>
      </c>
      <c r="IG16" s="142">
        <f t="shared" si="49"/>
        <v>0</v>
      </c>
      <c r="IH16" s="142">
        <f t="shared" si="49"/>
        <v>0</v>
      </c>
      <c r="II16" s="142">
        <f t="shared" si="49"/>
        <v>0</v>
      </c>
      <c r="IJ16" s="142">
        <f t="shared" si="50"/>
        <v>0</v>
      </c>
      <c r="IK16" s="142">
        <f t="shared" si="50"/>
        <v>0</v>
      </c>
      <c r="IL16" s="142">
        <f t="shared" si="50"/>
        <v>0</v>
      </c>
      <c r="IM16" s="142">
        <f t="shared" si="50"/>
        <v>0</v>
      </c>
      <c r="IN16" s="142">
        <f t="shared" si="50"/>
        <v>0</v>
      </c>
      <c r="IO16" s="147">
        <f t="shared" si="51"/>
        <v>0</v>
      </c>
      <c r="IP16" s="147">
        <f t="shared" si="51"/>
        <v>0</v>
      </c>
      <c r="IQ16" s="147">
        <f t="shared" si="51"/>
        <v>0</v>
      </c>
      <c r="IR16" s="147">
        <f t="shared" si="51"/>
        <v>0</v>
      </c>
      <c r="IS16" s="147">
        <f t="shared" si="51"/>
        <v>0</v>
      </c>
      <c r="IT16" s="147">
        <f t="shared" si="52"/>
        <v>0</v>
      </c>
      <c r="IU16" s="147">
        <f t="shared" si="52"/>
        <v>0</v>
      </c>
      <c r="IV16" s="147">
        <f t="shared" si="52"/>
        <v>0</v>
      </c>
      <c r="IW16" s="147">
        <f t="shared" si="52"/>
        <v>0</v>
      </c>
      <c r="IX16" s="147">
        <f t="shared" si="52"/>
        <v>0</v>
      </c>
      <c r="IY16" s="142">
        <f t="shared" si="53"/>
        <v>0</v>
      </c>
      <c r="IZ16" s="142">
        <f t="shared" si="53"/>
        <v>0</v>
      </c>
      <c r="JA16" s="142">
        <f t="shared" si="53"/>
        <v>0</v>
      </c>
      <c r="JB16" s="142">
        <f t="shared" si="53"/>
        <v>0</v>
      </c>
      <c r="JC16" s="142">
        <f t="shared" si="53"/>
        <v>0</v>
      </c>
      <c r="JD16" s="142">
        <f t="shared" si="54"/>
        <v>0</v>
      </c>
      <c r="JE16" s="142">
        <f t="shared" si="54"/>
        <v>0</v>
      </c>
      <c r="JF16" s="142">
        <f t="shared" si="54"/>
        <v>0</v>
      </c>
      <c r="JG16" s="142">
        <f t="shared" si="54"/>
        <v>0</v>
      </c>
      <c r="JH16" s="142">
        <f t="shared" si="54"/>
        <v>0</v>
      </c>
      <c r="JI16" s="147">
        <f t="shared" si="55"/>
        <v>0</v>
      </c>
      <c r="JJ16" s="147">
        <f t="shared" si="55"/>
        <v>0</v>
      </c>
      <c r="JK16" s="147">
        <f t="shared" si="55"/>
        <v>0</v>
      </c>
      <c r="JL16" s="147">
        <f t="shared" si="55"/>
        <v>0</v>
      </c>
      <c r="JM16" s="147">
        <f t="shared" si="55"/>
        <v>0</v>
      </c>
      <c r="JN16" s="147">
        <f t="shared" si="56"/>
        <v>0</v>
      </c>
      <c r="JO16" s="147">
        <f t="shared" si="56"/>
        <v>0</v>
      </c>
      <c r="JP16" s="147">
        <f t="shared" si="56"/>
        <v>0</v>
      </c>
      <c r="JQ16" s="147">
        <f t="shared" si="56"/>
        <v>0</v>
      </c>
      <c r="JR16" s="147">
        <f t="shared" si="56"/>
        <v>0</v>
      </c>
      <c r="JS16" s="142">
        <f t="shared" si="57"/>
        <v>0</v>
      </c>
      <c r="JT16" s="142">
        <f t="shared" si="57"/>
        <v>0</v>
      </c>
      <c r="JU16" s="142">
        <f t="shared" si="57"/>
        <v>0</v>
      </c>
      <c r="JV16" s="142">
        <f t="shared" si="57"/>
        <v>0</v>
      </c>
      <c r="JW16" s="142">
        <f t="shared" si="57"/>
        <v>0</v>
      </c>
      <c r="JX16" s="142">
        <f t="shared" si="58"/>
        <v>0</v>
      </c>
      <c r="JY16" s="142">
        <f t="shared" si="58"/>
        <v>0</v>
      </c>
      <c r="JZ16" s="142">
        <f t="shared" si="58"/>
        <v>0</v>
      </c>
      <c r="KA16" s="142">
        <f t="shared" si="58"/>
        <v>0</v>
      </c>
      <c r="KB16" s="142">
        <f t="shared" si="58"/>
        <v>0</v>
      </c>
      <c r="KC16" s="147">
        <f t="shared" si="59"/>
        <v>0</v>
      </c>
      <c r="KD16" s="147">
        <f t="shared" si="59"/>
        <v>0</v>
      </c>
      <c r="KE16" s="147">
        <f t="shared" si="59"/>
        <v>0</v>
      </c>
      <c r="KF16" s="147">
        <f t="shared" si="59"/>
        <v>0</v>
      </c>
      <c r="KG16" s="147">
        <f t="shared" si="59"/>
        <v>0</v>
      </c>
      <c r="KH16" s="147">
        <f t="shared" si="60"/>
        <v>0</v>
      </c>
      <c r="KI16" s="147">
        <f t="shared" si="60"/>
        <v>0</v>
      </c>
      <c r="KJ16" s="147">
        <f t="shared" si="60"/>
        <v>0</v>
      </c>
      <c r="KK16" s="147">
        <f t="shared" si="60"/>
        <v>0</v>
      </c>
      <c r="KL16" s="147">
        <f t="shared" si="60"/>
        <v>0</v>
      </c>
      <c r="KM16" s="142">
        <f t="shared" si="61"/>
        <v>0</v>
      </c>
      <c r="KN16" s="142">
        <f t="shared" si="61"/>
        <v>0</v>
      </c>
      <c r="KO16" s="142">
        <f t="shared" si="61"/>
        <v>0</v>
      </c>
      <c r="KP16" s="142">
        <f t="shared" si="61"/>
        <v>0</v>
      </c>
      <c r="KQ16" s="142">
        <f t="shared" si="61"/>
        <v>0</v>
      </c>
      <c r="KR16" s="142">
        <f t="shared" si="62"/>
        <v>0</v>
      </c>
      <c r="KS16" s="142">
        <f t="shared" si="62"/>
        <v>0</v>
      </c>
      <c r="KT16" s="142">
        <f t="shared" si="62"/>
        <v>0</v>
      </c>
      <c r="KU16" s="142">
        <f t="shared" si="62"/>
        <v>0</v>
      </c>
      <c r="KV16" s="142">
        <f t="shared" si="62"/>
        <v>0</v>
      </c>
      <c r="KW16" s="147">
        <f t="shared" si="63"/>
        <v>0</v>
      </c>
      <c r="KX16" s="147">
        <f t="shared" si="63"/>
        <v>0</v>
      </c>
      <c r="KY16" s="147">
        <f t="shared" si="63"/>
        <v>0</v>
      </c>
      <c r="KZ16" s="147">
        <f t="shared" si="63"/>
        <v>0</v>
      </c>
      <c r="LA16" s="147">
        <f t="shared" si="63"/>
        <v>0</v>
      </c>
      <c r="LB16" s="147">
        <f t="shared" si="64"/>
        <v>0</v>
      </c>
      <c r="LC16" s="147">
        <f t="shared" si="64"/>
        <v>0</v>
      </c>
      <c r="LD16" s="147">
        <f t="shared" si="64"/>
        <v>0</v>
      </c>
      <c r="LE16" s="147">
        <f t="shared" si="64"/>
        <v>0</v>
      </c>
      <c r="LF16" s="147">
        <f t="shared" si="64"/>
        <v>0</v>
      </c>
      <c r="LG16" s="147">
        <f t="shared" si="65"/>
        <v>0</v>
      </c>
      <c r="LH16" s="147">
        <f t="shared" si="66"/>
        <v>0</v>
      </c>
      <c r="LI16" s="144">
        <f t="shared" si="67"/>
        <v>0</v>
      </c>
      <c r="LJ16" s="144">
        <f t="shared" si="68"/>
        <v>0</v>
      </c>
      <c r="LK16" s="144">
        <f t="shared" si="69"/>
        <v>0</v>
      </c>
      <c r="LL16" s="144">
        <f t="shared" si="70"/>
        <v>0</v>
      </c>
      <c r="LM16" s="144">
        <f t="shared" si="71"/>
        <v>0</v>
      </c>
      <c r="LN16" s="144">
        <f t="shared" si="72"/>
        <v>22775102</v>
      </c>
      <c r="LO16" s="144">
        <f t="shared" si="73"/>
        <v>1809815</v>
      </c>
      <c r="LP16" s="144">
        <f t="shared" si="74"/>
        <v>20965287</v>
      </c>
      <c r="LQ16" s="144">
        <f t="shared" si="75"/>
        <v>16073671</v>
      </c>
      <c r="LR16" s="144">
        <f t="shared" si="76"/>
        <v>4891616</v>
      </c>
      <c r="LS16" s="132">
        <f t="shared" si="77"/>
        <v>22775.1</v>
      </c>
      <c r="LT16" s="144">
        <f t="shared" si="78"/>
        <v>22775102</v>
      </c>
      <c r="LU16" s="145">
        <f t="shared" si="79"/>
        <v>1809815</v>
      </c>
      <c r="LV16" s="145">
        <f t="shared" si="80"/>
        <v>20965287</v>
      </c>
      <c r="LW16" s="145">
        <f t="shared" si="81"/>
        <v>16073671</v>
      </c>
      <c r="LX16" s="145">
        <f t="shared" si="82"/>
        <v>4891616</v>
      </c>
      <c r="LY16" s="132">
        <f t="shared" si="83"/>
        <v>22775.1</v>
      </c>
      <c r="LZ16" s="208">
        <v>67.88</v>
      </c>
      <c r="MA16" s="209">
        <f t="shared" si="84"/>
        <v>4144016.1</v>
      </c>
      <c r="MB16" s="246">
        <f t="shared" si="85"/>
        <v>4144</v>
      </c>
      <c r="MC16" s="246">
        <v>1589.2</v>
      </c>
      <c r="MD16" s="246">
        <f t="shared" si="86"/>
        <v>1589200</v>
      </c>
      <c r="ME16" s="246">
        <f t="shared" si="87"/>
        <v>2554.8000000000002</v>
      </c>
      <c r="MF16" s="246">
        <f t="shared" si="88"/>
        <v>2554800</v>
      </c>
      <c r="MG16" s="246">
        <f t="shared" si="89"/>
        <v>25329918.100000001</v>
      </c>
      <c r="MH16" s="209">
        <f t="shared" si="90"/>
        <v>25329.9</v>
      </c>
      <c r="MI16" s="223">
        <f t="shared" si="91"/>
        <v>18628471</v>
      </c>
      <c r="MJ16">
        <v>43.1</v>
      </c>
      <c r="MK16" s="209">
        <f t="shared" si="92"/>
        <v>27663.5</v>
      </c>
    </row>
    <row r="17" spans="1:349">
      <c r="A17" s="128" t="s">
        <v>181</v>
      </c>
      <c r="B17" s="129"/>
      <c r="C17" s="129"/>
      <c r="D17" s="129"/>
      <c r="E17" s="129"/>
      <c r="F17" s="130">
        <f t="shared" si="0"/>
        <v>0</v>
      </c>
      <c r="G17" s="131"/>
      <c r="H17" s="131"/>
      <c r="I17" s="131"/>
      <c r="J17" s="131"/>
      <c r="K17" s="130">
        <f t="shared" si="1"/>
        <v>0</v>
      </c>
      <c r="L17" s="132">
        <f t="shared" si="2"/>
        <v>0</v>
      </c>
      <c r="M17" s="132"/>
      <c r="N17" s="132"/>
      <c r="O17" s="132">
        <f t="shared" si="3"/>
        <v>0</v>
      </c>
      <c r="P17" s="132"/>
      <c r="Q17" s="132"/>
      <c r="R17" s="132"/>
      <c r="S17" s="133">
        <v>331</v>
      </c>
      <c r="T17" s="129"/>
      <c r="U17" s="148">
        <v>0</v>
      </c>
      <c r="V17" s="129"/>
      <c r="W17" s="133">
        <v>0</v>
      </c>
      <c r="X17" s="130">
        <f t="shared" si="4"/>
        <v>331</v>
      </c>
      <c r="Y17" s="133">
        <v>387</v>
      </c>
      <c r="Z17" s="129"/>
      <c r="AA17" s="148">
        <v>0</v>
      </c>
      <c r="AB17" s="129"/>
      <c r="AC17" s="133">
        <v>0</v>
      </c>
      <c r="AD17" s="130">
        <f t="shared" si="5"/>
        <v>387</v>
      </c>
      <c r="AE17" s="133">
        <v>117</v>
      </c>
      <c r="AF17" s="129"/>
      <c r="AG17" s="129"/>
      <c r="AH17" s="129"/>
      <c r="AI17" s="133">
        <v>0</v>
      </c>
      <c r="AJ17" s="130">
        <f t="shared" si="6"/>
        <v>117</v>
      </c>
      <c r="AK17" s="127">
        <f t="shared" si="7"/>
        <v>835</v>
      </c>
      <c r="AL17" s="206">
        <v>0</v>
      </c>
      <c r="AM17" s="206">
        <v>80</v>
      </c>
      <c r="AN17" s="206">
        <v>15</v>
      </c>
      <c r="AO17" s="206">
        <v>105</v>
      </c>
      <c r="AP17" s="206">
        <v>15</v>
      </c>
      <c r="AQ17" s="206">
        <v>0</v>
      </c>
      <c r="AR17" s="135"/>
      <c r="AS17" s="136">
        <v>0</v>
      </c>
      <c r="AT17" s="137"/>
      <c r="AU17" s="138">
        <v>0</v>
      </c>
      <c r="AV17" s="138"/>
      <c r="AW17" s="135"/>
      <c r="AX17" s="139"/>
      <c r="AY17" s="138"/>
      <c r="AZ17" s="136"/>
      <c r="BA17" s="136">
        <v>1</v>
      </c>
      <c r="BB17" s="129"/>
      <c r="BC17" s="129"/>
      <c r="BD17" s="138">
        <v>1</v>
      </c>
      <c r="BE17" s="138">
        <v>2</v>
      </c>
      <c r="BF17" s="136">
        <v>2</v>
      </c>
      <c r="BG17" s="138"/>
      <c r="BH17" s="138"/>
      <c r="BI17" s="136"/>
      <c r="BJ17" s="138"/>
      <c r="BK17" s="129"/>
      <c r="BL17" s="129"/>
      <c r="BM17" s="138"/>
      <c r="BN17" s="138"/>
      <c r="BO17" s="141"/>
      <c r="BP17" s="141">
        <f t="shared" si="8"/>
        <v>2</v>
      </c>
      <c r="BQ17" s="141">
        <f t="shared" si="9"/>
        <v>2</v>
      </c>
      <c r="BR17" s="141">
        <f t="shared" si="10"/>
        <v>2</v>
      </c>
      <c r="BS17" s="141">
        <f t="shared" si="11"/>
        <v>6</v>
      </c>
      <c r="BT17" s="141">
        <f t="shared" si="12"/>
        <v>841</v>
      </c>
      <c r="BU17" s="141"/>
      <c r="BV17" s="141"/>
      <c r="BW17" s="142">
        <f t="shared" si="93"/>
        <v>8468635</v>
      </c>
      <c r="BX17" s="143">
        <f t="shared" si="94"/>
        <v>713967</v>
      </c>
      <c r="BY17" s="143">
        <f t="shared" si="94"/>
        <v>7754668</v>
      </c>
      <c r="BZ17" s="143">
        <f t="shared" si="94"/>
        <v>5978522</v>
      </c>
      <c r="CA17" s="143">
        <f t="shared" si="94"/>
        <v>1776146</v>
      </c>
      <c r="CB17" s="142">
        <f t="shared" si="95"/>
        <v>0</v>
      </c>
      <c r="CC17" s="143">
        <f t="shared" si="96"/>
        <v>0</v>
      </c>
      <c r="CD17" s="143">
        <f t="shared" si="96"/>
        <v>0</v>
      </c>
      <c r="CE17" s="143">
        <f t="shared" si="96"/>
        <v>0</v>
      </c>
      <c r="CF17" s="143">
        <f t="shared" si="96"/>
        <v>0</v>
      </c>
      <c r="CG17" s="142">
        <f t="shared" si="97"/>
        <v>0</v>
      </c>
      <c r="CH17" s="143">
        <f t="shared" si="98"/>
        <v>0</v>
      </c>
      <c r="CI17" s="143">
        <f t="shared" si="98"/>
        <v>0</v>
      </c>
      <c r="CJ17" s="143">
        <f t="shared" si="98"/>
        <v>0</v>
      </c>
      <c r="CK17" s="143">
        <f t="shared" si="98"/>
        <v>0</v>
      </c>
      <c r="CL17" s="143"/>
      <c r="CM17" s="143"/>
      <c r="CN17" s="143"/>
      <c r="CO17" s="143"/>
      <c r="CP17" s="143"/>
      <c r="CQ17" s="142">
        <f t="shared" si="99"/>
        <v>0</v>
      </c>
      <c r="CR17" s="143">
        <f t="shared" si="100"/>
        <v>0</v>
      </c>
      <c r="CS17" s="143">
        <f t="shared" si="100"/>
        <v>0</v>
      </c>
      <c r="CT17" s="143">
        <f t="shared" si="100"/>
        <v>0</v>
      </c>
      <c r="CU17" s="143">
        <f t="shared" si="100"/>
        <v>0</v>
      </c>
      <c r="CV17" s="144">
        <f t="shared" si="13"/>
        <v>8468635</v>
      </c>
      <c r="CW17" s="142">
        <f t="shared" si="14"/>
        <v>13809708</v>
      </c>
      <c r="CX17" s="143">
        <f t="shared" si="14"/>
        <v>1135458</v>
      </c>
      <c r="CY17" s="143">
        <f t="shared" si="14"/>
        <v>12674250</v>
      </c>
      <c r="CZ17" s="143">
        <f t="shared" si="14"/>
        <v>9546903</v>
      </c>
      <c r="DA17" s="143">
        <f t="shared" si="14"/>
        <v>3127347</v>
      </c>
      <c r="DB17" s="142">
        <f t="shared" si="101"/>
        <v>0</v>
      </c>
      <c r="DC17" s="143">
        <f t="shared" si="102"/>
        <v>0</v>
      </c>
      <c r="DD17" s="143">
        <f t="shared" si="102"/>
        <v>0</v>
      </c>
      <c r="DE17" s="143">
        <f t="shared" si="102"/>
        <v>0</v>
      </c>
      <c r="DF17" s="143">
        <f t="shared" si="102"/>
        <v>0</v>
      </c>
      <c r="DG17" s="142">
        <f t="shared" si="15"/>
        <v>0</v>
      </c>
      <c r="DH17" s="143">
        <f t="shared" si="15"/>
        <v>0</v>
      </c>
      <c r="DI17" s="143">
        <f t="shared" si="15"/>
        <v>0</v>
      </c>
      <c r="DJ17" s="143">
        <f t="shared" si="15"/>
        <v>0</v>
      </c>
      <c r="DK17" s="143">
        <f t="shared" si="15"/>
        <v>0</v>
      </c>
      <c r="DL17" s="142">
        <f t="shared" si="103"/>
        <v>0</v>
      </c>
      <c r="DM17" s="143">
        <f t="shared" si="104"/>
        <v>0</v>
      </c>
      <c r="DN17" s="143">
        <f t="shared" si="104"/>
        <v>0</v>
      </c>
      <c r="DO17" s="143">
        <f t="shared" si="104"/>
        <v>0</v>
      </c>
      <c r="DP17" s="143">
        <f t="shared" si="104"/>
        <v>0</v>
      </c>
      <c r="DQ17" s="142">
        <f t="shared" si="105"/>
        <v>0</v>
      </c>
      <c r="DR17" s="143">
        <f t="shared" si="106"/>
        <v>0</v>
      </c>
      <c r="DS17" s="143">
        <f t="shared" si="106"/>
        <v>0</v>
      </c>
      <c r="DT17" s="143">
        <f t="shared" si="106"/>
        <v>0</v>
      </c>
      <c r="DU17" s="143">
        <f t="shared" si="106"/>
        <v>0</v>
      </c>
      <c r="DV17" s="144">
        <f t="shared" si="16"/>
        <v>13809708</v>
      </c>
      <c r="DW17" s="142">
        <f t="shared" si="17"/>
        <v>4559022</v>
      </c>
      <c r="DX17" s="143">
        <f t="shared" si="17"/>
        <v>363519</v>
      </c>
      <c r="DY17" s="143">
        <f t="shared" si="17"/>
        <v>4195503</v>
      </c>
      <c r="DZ17" s="143">
        <f t="shared" si="17"/>
        <v>3087864</v>
      </c>
      <c r="EA17" s="143">
        <f t="shared" si="17"/>
        <v>1107639</v>
      </c>
      <c r="EB17" s="142">
        <f t="shared" si="107"/>
        <v>0</v>
      </c>
      <c r="EC17" s="143">
        <f t="shared" si="108"/>
        <v>0</v>
      </c>
      <c r="ED17" s="143">
        <f t="shared" si="108"/>
        <v>0</v>
      </c>
      <c r="EE17" s="143">
        <f t="shared" si="108"/>
        <v>0</v>
      </c>
      <c r="EF17" s="143">
        <f t="shared" si="108"/>
        <v>0</v>
      </c>
      <c r="EG17" s="143"/>
      <c r="EH17" s="143"/>
      <c r="EI17" s="143"/>
      <c r="EJ17" s="143"/>
      <c r="EK17" s="143"/>
      <c r="EL17" s="142">
        <f t="shared" si="109"/>
        <v>0</v>
      </c>
      <c r="EM17" s="143">
        <f t="shared" si="110"/>
        <v>0</v>
      </c>
      <c r="EN17" s="143">
        <f t="shared" si="110"/>
        <v>0</v>
      </c>
      <c r="EO17" s="143">
        <f t="shared" si="110"/>
        <v>0</v>
      </c>
      <c r="EP17" s="143">
        <f t="shared" si="110"/>
        <v>0</v>
      </c>
      <c r="EQ17" s="142">
        <f t="shared" si="111"/>
        <v>0</v>
      </c>
      <c r="ER17" s="143">
        <f t="shared" si="112"/>
        <v>0</v>
      </c>
      <c r="ES17" s="143">
        <f t="shared" si="112"/>
        <v>0</v>
      </c>
      <c r="ET17" s="143">
        <f t="shared" si="112"/>
        <v>0</v>
      </c>
      <c r="EU17" s="143">
        <f t="shared" si="112"/>
        <v>0</v>
      </c>
      <c r="EV17" s="144">
        <f t="shared" si="18"/>
        <v>4559022</v>
      </c>
      <c r="EW17" s="144">
        <f t="shared" si="19"/>
        <v>26837365</v>
      </c>
      <c r="EX17" s="145">
        <f t="shared" si="20"/>
        <v>2212944</v>
      </c>
      <c r="EY17" s="145">
        <f t="shared" si="21"/>
        <v>24624421</v>
      </c>
      <c r="EZ17" s="145">
        <f t="shared" si="22"/>
        <v>18613289</v>
      </c>
      <c r="FA17" s="145">
        <f t="shared" si="23"/>
        <v>6011132</v>
      </c>
      <c r="FB17" s="146">
        <f t="shared" si="24"/>
        <v>26837365</v>
      </c>
      <c r="FC17" s="146">
        <f t="shared" si="25"/>
        <v>0</v>
      </c>
      <c r="FD17" s="146">
        <f t="shared" si="26"/>
        <v>0</v>
      </c>
      <c r="FE17" s="146">
        <f t="shared" si="27"/>
        <v>0</v>
      </c>
      <c r="FF17" s="146">
        <f t="shared" si="28"/>
        <v>0</v>
      </c>
      <c r="FG17" s="142">
        <f t="shared" si="29"/>
        <v>0</v>
      </c>
      <c r="FH17" s="143">
        <f t="shared" si="29"/>
        <v>0</v>
      </c>
      <c r="FI17" s="143">
        <f t="shared" si="29"/>
        <v>0</v>
      </c>
      <c r="FJ17" s="143">
        <f t="shared" si="29"/>
        <v>0</v>
      </c>
      <c r="FK17" s="143">
        <f t="shared" si="29"/>
        <v>0</v>
      </c>
      <c r="FL17" s="142">
        <f t="shared" si="30"/>
        <v>125440</v>
      </c>
      <c r="FM17" s="142">
        <f t="shared" si="30"/>
        <v>2480</v>
      </c>
      <c r="FN17" s="142">
        <f t="shared" si="30"/>
        <v>122960</v>
      </c>
      <c r="FO17" s="142">
        <f t="shared" si="30"/>
        <v>122960</v>
      </c>
      <c r="FP17" s="142">
        <f t="shared" si="30"/>
        <v>0</v>
      </c>
      <c r="FQ17" s="147">
        <f t="shared" si="31"/>
        <v>23520</v>
      </c>
      <c r="FR17" s="147">
        <f t="shared" si="31"/>
        <v>465</v>
      </c>
      <c r="FS17" s="147">
        <f t="shared" si="31"/>
        <v>23055</v>
      </c>
      <c r="FT17" s="147">
        <f t="shared" si="31"/>
        <v>23055</v>
      </c>
      <c r="FU17" s="147">
        <f t="shared" si="31"/>
        <v>0</v>
      </c>
      <c r="FV17" s="147">
        <f t="shared" si="32"/>
        <v>164640</v>
      </c>
      <c r="FW17" s="147">
        <f t="shared" si="32"/>
        <v>3255</v>
      </c>
      <c r="FX17" s="147">
        <f t="shared" si="32"/>
        <v>161385</v>
      </c>
      <c r="FY17" s="147">
        <f t="shared" si="32"/>
        <v>161385</v>
      </c>
      <c r="FZ17" s="147">
        <f t="shared" si="32"/>
        <v>0</v>
      </c>
      <c r="GA17" s="142">
        <f t="shared" si="33"/>
        <v>23520</v>
      </c>
      <c r="GB17" s="142">
        <f t="shared" si="33"/>
        <v>465</v>
      </c>
      <c r="GC17" s="142">
        <f t="shared" si="33"/>
        <v>23055</v>
      </c>
      <c r="GD17" s="142">
        <f t="shared" si="33"/>
        <v>23055</v>
      </c>
      <c r="GE17" s="142">
        <f t="shared" si="33"/>
        <v>0</v>
      </c>
      <c r="GF17" s="142">
        <f t="shared" si="34"/>
        <v>0</v>
      </c>
      <c r="GG17" s="142">
        <f t="shared" si="34"/>
        <v>0</v>
      </c>
      <c r="GH17" s="142">
        <f t="shared" si="34"/>
        <v>0</v>
      </c>
      <c r="GI17" s="142">
        <f t="shared" si="34"/>
        <v>0</v>
      </c>
      <c r="GJ17" s="142">
        <f t="shared" si="34"/>
        <v>0</v>
      </c>
      <c r="GK17" s="142">
        <f t="shared" si="35"/>
        <v>337120</v>
      </c>
      <c r="GL17" s="142">
        <f t="shared" si="36"/>
        <v>6665</v>
      </c>
      <c r="GM17" s="142">
        <f t="shared" si="37"/>
        <v>330455</v>
      </c>
      <c r="GN17" s="142">
        <f t="shared" si="38"/>
        <v>330455</v>
      </c>
      <c r="GO17" s="142">
        <f t="shared" si="39"/>
        <v>0</v>
      </c>
      <c r="GP17" s="207">
        <f t="shared" si="40"/>
        <v>337.1</v>
      </c>
      <c r="GQ17" s="147">
        <f t="shared" si="41"/>
        <v>0</v>
      </c>
      <c r="GR17" s="147">
        <f t="shared" si="41"/>
        <v>0</v>
      </c>
      <c r="GS17" s="147">
        <f t="shared" si="41"/>
        <v>0</v>
      </c>
      <c r="GT17" s="147">
        <f t="shared" si="41"/>
        <v>0</v>
      </c>
      <c r="GU17" s="147">
        <f t="shared" si="41"/>
        <v>0</v>
      </c>
      <c r="GV17" s="147">
        <f t="shared" si="42"/>
        <v>0</v>
      </c>
      <c r="GW17" s="147">
        <f t="shared" si="42"/>
        <v>0</v>
      </c>
      <c r="GX17" s="147">
        <f t="shared" si="42"/>
        <v>0</v>
      </c>
      <c r="GY17" s="147">
        <f t="shared" si="42"/>
        <v>0</v>
      </c>
      <c r="GZ17" s="147">
        <f t="shared" si="42"/>
        <v>0</v>
      </c>
      <c r="HA17" s="147">
        <f t="shared" si="43"/>
        <v>0</v>
      </c>
      <c r="HB17" s="147">
        <f t="shared" si="43"/>
        <v>0</v>
      </c>
      <c r="HC17" s="147">
        <f t="shared" si="43"/>
        <v>0</v>
      </c>
      <c r="HD17" s="147">
        <f t="shared" si="43"/>
        <v>0</v>
      </c>
      <c r="HE17" s="147">
        <f t="shared" si="43"/>
        <v>0</v>
      </c>
      <c r="HF17" s="147">
        <f t="shared" si="44"/>
        <v>0</v>
      </c>
      <c r="HG17" s="147">
        <f t="shared" si="44"/>
        <v>0</v>
      </c>
      <c r="HH17" s="147">
        <f t="shared" si="44"/>
        <v>0</v>
      </c>
      <c r="HI17" s="147">
        <f t="shared" si="44"/>
        <v>0</v>
      </c>
      <c r="HJ17" s="147">
        <f t="shared" si="44"/>
        <v>0</v>
      </c>
      <c r="HK17" s="142">
        <f t="shared" si="45"/>
        <v>0</v>
      </c>
      <c r="HL17" s="142">
        <f t="shared" si="45"/>
        <v>0</v>
      </c>
      <c r="HM17" s="142">
        <f t="shared" si="45"/>
        <v>0</v>
      </c>
      <c r="HN17" s="142">
        <f t="shared" si="45"/>
        <v>0</v>
      </c>
      <c r="HO17" s="142">
        <f t="shared" si="45"/>
        <v>0</v>
      </c>
      <c r="HP17" s="142">
        <f t="shared" si="46"/>
        <v>0</v>
      </c>
      <c r="HQ17" s="142">
        <f t="shared" si="46"/>
        <v>0</v>
      </c>
      <c r="HR17" s="142">
        <f t="shared" si="46"/>
        <v>0</v>
      </c>
      <c r="HS17" s="142">
        <f t="shared" si="46"/>
        <v>0</v>
      </c>
      <c r="HT17" s="142">
        <f t="shared" si="46"/>
        <v>0</v>
      </c>
      <c r="HU17" s="147">
        <f t="shared" si="47"/>
        <v>0</v>
      </c>
      <c r="HV17" s="147">
        <f t="shared" si="47"/>
        <v>0</v>
      </c>
      <c r="HW17" s="147">
        <f t="shared" si="47"/>
        <v>0</v>
      </c>
      <c r="HX17" s="147">
        <f t="shared" si="47"/>
        <v>0</v>
      </c>
      <c r="HY17" s="147">
        <f t="shared" si="47"/>
        <v>0</v>
      </c>
      <c r="HZ17" s="147">
        <f t="shared" si="48"/>
        <v>0</v>
      </c>
      <c r="IA17" s="147">
        <f t="shared" si="48"/>
        <v>0</v>
      </c>
      <c r="IB17" s="147">
        <f t="shared" si="48"/>
        <v>0</v>
      </c>
      <c r="IC17" s="147">
        <f t="shared" si="48"/>
        <v>0</v>
      </c>
      <c r="ID17" s="147">
        <f t="shared" si="48"/>
        <v>0</v>
      </c>
      <c r="IE17" s="142">
        <f t="shared" si="49"/>
        <v>0</v>
      </c>
      <c r="IF17" s="142">
        <f t="shared" si="49"/>
        <v>0</v>
      </c>
      <c r="IG17" s="142">
        <f t="shared" si="49"/>
        <v>0</v>
      </c>
      <c r="IH17" s="142">
        <f t="shared" si="49"/>
        <v>0</v>
      </c>
      <c r="II17" s="142">
        <f t="shared" si="49"/>
        <v>0</v>
      </c>
      <c r="IJ17" s="142">
        <f t="shared" si="50"/>
        <v>35329</v>
      </c>
      <c r="IK17" s="142">
        <f t="shared" si="50"/>
        <v>8857</v>
      </c>
      <c r="IL17" s="142">
        <f t="shared" si="50"/>
        <v>26472</v>
      </c>
      <c r="IM17" s="142">
        <f t="shared" si="50"/>
        <v>20409</v>
      </c>
      <c r="IN17" s="142">
        <f t="shared" si="50"/>
        <v>6063</v>
      </c>
      <c r="IO17" s="147">
        <f t="shared" si="51"/>
        <v>0</v>
      </c>
      <c r="IP17" s="147">
        <f t="shared" si="51"/>
        <v>0</v>
      </c>
      <c r="IQ17" s="147">
        <f t="shared" si="51"/>
        <v>0</v>
      </c>
      <c r="IR17" s="147">
        <f t="shared" si="51"/>
        <v>0</v>
      </c>
      <c r="IS17" s="147">
        <f t="shared" si="51"/>
        <v>0</v>
      </c>
      <c r="IT17" s="147">
        <f t="shared" si="52"/>
        <v>0</v>
      </c>
      <c r="IU17" s="147">
        <f t="shared" si="52"/>
        <v>0</v>
      </c>
      <c r="IV17" s="147">
        <f t="shared" si="52"/>
        <v>0</v>
      </c>
      <c r="IW17" s="147">
        <f t="shared" si="52"/>
        <v>0</v>
      </c>
      <c r="IX17" s="147">
        <f t="shared" si="52"/>
        <v>0</v>
      </c>
      <c r="IY17" s="142">
        <f t="shared" si="53"/>
        <v>187274</v>
      </c>
      <c r="IZ17" s="142">
        <f t="shared" si="53"/>
        <v>28442</v>
      </c>
      <c r="JA17" s="142">
        <f t="shared" si="53"/>
        <v>158832</v>
      </c>
      <c r="JB17" s="142">
        <f t="shared" si="53"/>
        <v>122454</v>
      </c>
      <c r="JC17" s="142">
        <f t="shared" si="53"/>
        <v>36378</v>
      </c>
      <c r="JD17" s="142">
        <f t="shared" si="54"/>
        <v>510268</v>
      </c>
      <c r="JE17" s="142">
        <f t="shared" si="54"/>
        <v>66208</v>
      </c>
      <c r="JF17" s="142">
        <f t="shared" si="54"/>
        <v>444060</v>
      </c>
      <c r="JG17" s="142">
        <f t="shared" si="54"/>
        <v>334500</v>
      </c>
      <c r="JH17" s="142">
        <f t="shared" si="54"/>
        <v>109560</v>
      </c>
      <c r="JI17" s="147">
        <f t="shared" si="55"/>
        <v>554520</v>
      </c>
      <c r="JJ17" s="147">
        <f t="shared" si="55"/>
        <v>68280</v>
      </c>
      <c r="JK17" s="147">
        <f t="shared" si="55"/>
        <v>486240</v>
      </c>
      <c r="JL17" s="147">
        <f t="shared" si="55"/>
        <v>357876</v>
      </c>
      <c r="JM17" s="147">
        <f t="shared" si="55"/>
        <v>128364</v>
      </c>
      <c r="JN17" s="147">
        <f t="shared" si="56"/>
        <v>0</v>
      </c>
      <c r="JO17" s="147">
        <f t="shared" si="56"/>
        <v>0</v>
      </c>
      <c r="JP17" s="147">
        <f t="shared" si="56"/>
        <v>0</v>
      </c>
      <c r="JQ17" s="147">
        <f t="shared" si="56"/>
        <v>0</v>
      </c>
      <c r="JR17" s="147">
        <f t="shared" si="56"/>
        <v>0</v>
      </c>
      <c r="JS17" s="142">
        <f t="shared" si="57"/>
        <v>0</v>
      </c>
      <c r="JT17" s="142">
        <f t="shared" si="57"/>
        <v>0</v>
      </c>
      <c r="JU17" s="142">
        <f t="shared" si="57"/>
        <v>0</v>
      </c>
      <c r="JV17" s="142">
        <f t="shared" si="57"/>
        <v>0</v>
      </c>
      <c r="JW17" s="142">
        <f t="shared" si="57"/>
        <v>0</v>
      </c>
      <c r="JX17" s="142">
        <f t="shared" si="58"/>
        <v>0</v>
      </c>
      <c r="JY17" s="142">
        <f t="shared" si="58"/>
        <v>0</v>
      </c>
      <c r="JZ17" s="142">
        <f t="shared" si="58"/>
        <v>0</v>
      </c>
      <c r="KA17" s="142">
        <f t="shared" si="58"/>
        <v>0</v>
      </c>
      <c r="KB17" s="142">
        <f t="shared" si="58"/>
        <v>0</v>
      </c>
      <c r="KC17" s="147">
        <f t="shared" si="59"/>
        <v>0</v>
      </c>
      <c r="KD17" s="147">
        <f t="shared" si="59"/>
        <v>0</v>
      </c>
      <c r="KE17" s="147">
        <f t="shared" si="59"/>
        <v>0</v>
      </c>
      <c r="KF17" s="147">
        <f t="shared" si="59"/>
        <v>0</v>
      </c>
      <c r="KG17" s="147">
        <f t="shared" si="59"/>
        <v>0</v>
      </c>
      <c r="KH17" s="147">
        <f t="shared" si="60"/>
        <v>0</v>
      </c>
      <c r="KI17" s="147">
        <f t="shared" si="60"/>
        <v>0</v>
      </c>
      <c r="KJ17" s="147">
        <f t="shared" si="60"/>
        <v>0</v>
      </c>
      <c r="KK17" s="147">
        <f t="shared" si="60"/>
        <v>0</v>
      </c>
      <c r="KL17" s="147">
        <f t="shared" si="60"/>
        <v>0</v>
      </c>
      <c r="KM17" s="142">
        <f t="shared" si="61"/>
        <v>0</v>
      </c>
      <c r="KN17" s="142">
        <f t="shared" si="61"/>
        <v>0</v>
      </c>
      <c r="KO17" s="142">
        <f t="shared" si="61"/>
        <v>0</v>
      </c>
      <c r="KP17" s="142">
        <f t="shared" si="61"/>
        <v>0</v>
      </c>
      <c r="KQ17" s="142">
        <f t="shared" si="61"/>
        <v>0</v>
      </c>
      <c r="KR17" s="142">
        <f t="shared" si="62"/>
        <v>0</v>
      </c>
      <c r="KS17" s="142">
        <f t="shared" si="62"/>
        <v>0</v>
      </c>
      <c r="KT17" s="142">
        <f t="shared" si="62"/>
        <v>0</v>
      </c>
      <c r="KU17" s="142">
        <f t="shared" si="62"/>
        <v>0</v>
      </c>
      <c r="KV17" s="142">
        <f t="shared" si="62"/>
        <v>0</v>
      </c>
      <c r="KW17" s="147">
        <f t="shared" si="63"/>
        <v>0</v>
      </c>
      <c r="KX17" s="147">
        <f t="shared" si="63"/>
        <v>0</v>
      </c>
      <c r="KY17" s="147">
        <f t="shared" si="63"/>
        <v>0</v>
      </c>
      <c r="KZ17" s="147">
        <f t="shared" si="63"/>
        <v>0</v>
      </c>
      <c r="LA17" s="147">
        <f t="shared" si="63"/>
        <v>0</v>
      </c>
      <c r="LB17" s="147">
        <f t="shared" si="64"/>
        <v>0</v>
      </c>
      <c r="LC17" s="147">
        <f t="shared" si="64"/>
        <v>0</v>
      </c>
      <c r="LD17" s="147">
        <f t="shared" si="64"/>
        <v>0</v>
      </c>
      <c r="LE17" s="147">
        <f t="shared" si="64"/>
        <v>0</v>
      </c>
      <c r="LF17" s="147">
        <f t="shared" si="64"/>
        <v>0</v>
      </c>
      <c r="LG17" s="147">
        <f t="shared" si="65"/>
        <v>337120</v>
      </c>
      <c r="LH17" s="147">
        <f t="shared" si="66"/>
        <v>1287391</v>
      </c>
      <c r="LI17" s="144">
        <f t="shared" si="67"/>
        <v>1624511</v>
      </c>
      <c r="LJ17" s="144">
        <f t="shared" si="68"/>
        <v>178452</v>
      </c>
      <c r="LK17" s="144">
        <f t="shared" si="69"/>
        <v>1446059</v>
      </c>
      <c r="LL17" s="144">
        <f t="shared" si="70"/>
        <v>1165694</v>
      </c>
      <c r="LM17" s="144">
        <f t="shared" si="71"/>
        <v>280365</v>
      </c>
      <c r="LN17" s="144">
        <f t="shared" si="72"/>
        <v>28124756</v>
      </c>
      <c r="LO17" s="144">
        <f t="shared" si="73"/>
        <v>2384731</v>
      </c>
      <c r="LP17" s="144">
        <f t="shared" si="74"/>
        <v>25740025</v>
      </c>
      <c r="LQ17" s="144">
        <f t="shared" si="75"/>
        <v>19448528</v>
      </c>
      <c r="LR17" s="144">
        <f t="shared" si="76"/>
        <v>6291497</v>
      </c>
      <c r="LS17" s="132">
        <f t="shared" si="77"/>
        <v>28124.799999999999</v>
      </c>
      <c r="LT17" s="144">
        <f t="shared" si="78"/>
        <v>28461876</v>
      </c>
      <c r="LU17" s="145">
        <f t="shared" si="79"/>
        <v>2391396</v>
      </c>
      <c r="LV17" s="145">
        <f t="shared" si="80"/>
        <v>26070480</v>
      </c>
      <c r="LW17" s="145">
        <f t="shared" si="81"/>
        <v>19778983</v>
      </c>
      <c r="LX17" s="145">
        <f t="shared" si="82"/>
        <v>6291497</v>
      </c>
      <c r="LY17" s="132">
        <f t="shared" si="83"/>
        <v>28461.9</v>
      </c>
      <c r="LZ17" s="208">
        <v>70.94</v>
      </c>
      <c r="MA17" s="209">
        <f t="shared" si="84"/>
        <v>4330826.5</v>
      </c>
      <c r="MB17" s="246">
        <f t="shared" si="85"/>
        <v>4330.8</v>
      </c>
      <c r="MC17" s="246">
        <v>1660.8</v>
      </c>
      <c r="MD17" s="246">
        <f t="shared" si="86"/>
        <v>1660800</v>
      </c>
      <c r="ME17" s="246">
        <f t="shared" si="87"/>
        <v>2670</v>
      </c>
      <c r="MF17" s="246">
        <f t="shared" si="88"/>
        <v>2670000</v>
      </c>
      <c r="MG17" s="246">
        <f t="shared" si="89"/>
        <v>31131902.5</v>
      </c>
      <c r="MH17" s="209">
        <f t="shared" si="90"/>
        <v>31131.9</v>
      </c>
      <c r="MI17" s="223">
        <f t="shared" si="91"/>
        <v>22448983</v>
      </c>
      <c r="MJ17">
        <v>44.4</v>
      </c>
      <c r="MK17" s="209">
        <f t="shared" si="92"/>
        <v>32361</v>
      </c>
    </row>
    <row r="18" spans="1:349">
      <c r="A18" s="128" t="s">
        <v>182</v>
      </c>
      <c r="B18" s="129"/>
      <c r="C18" s="129"/>
      <c r="D18" s="129"/>
      <c r="E18" s="129"/>
      <c r="F18" s="130">
        <f t="shared" si="0"/>
        <v>0</v>
      </c>
      <c r="G18" s="131"/>
      <c r="H18" s="131"/>
      <c r="I18" s="131"/>
      <c r="J18" s="131"/>
      <c r="K18" s="130">
        <f t="shared" si="1"/>
        <v>0</v>
      </c>
      <c r="L18" s="132">
        <f t="shared" si="2"/>
        <v>0</v>
      </c>
      <c r="M18" s="132"/>
      <c r="N18" s="132"/>
      <c r="O18" s="132">
        <f t="shared" si="3"/>
        <v>0</v>
      </c>
      <c r="P18" s="132"/>
      <c r="Q18" s="132"/>
      <c r="R18" s="132"/>
      <c r="S18" s="133">
        <v>384</v>
      </c>
      <c r="T18" s="129"/>
      <c r="U18" s="148">
        <v>0</v>
      </c>
      <c r="V18" s="129"/>
      <c r="W18" s="133">
        <v>3</v>
      </c>
      <c r="X18" s="130">
        <f t="shared" si="4"/>
        <v>387</v>
      </c>
      <c r="Y18" s="133">
        <v>494</v>
      </c>
      <c r="Z18" s="129"/>
      <c r="AA18" s="148">
        <v>0</v>
      </c>
      <c r="AB18" s="129"/>
      <c r="AC18" s="133">
        <v>1</v>
      </c>
      <c r="AD18" s="130">
        <f t="shared" si="5"/>
        <v>495</v>
      </c>
      <c r="AE18" s="133">
        <v>123</v>
      </c>
      <c r="AF18" s="129"/>
      <c r="AG18" s="129"/>
      <c r="AH18" s="129"/>
      <c r="AI18" s="133">
        <v>0</v>
      </c>
      <c r="AJ18" s="130">
        <f t="shared" si="6"/>
        <v>123</v>
      </c>
      <c r="AK18" s="127">
        <f t="shared" si="7"/>
        <v>1005</v>
      </c>
      <c r="AL18" s="206">
        <v>60</v>
      </c>
      <c r="AM18" s="206">
        <v>45</v>
      </c>
      <c r="AN18" s="206">
        <v>0</v>
      </c>
      <c r="AO18" s="206">
        <v>75</v>
      </c>
      <c r="AP18" s="206">
        <v>0</v>
      </c>
      <c r="AQ18" s="206">
        <v>0</v>
      </c>
      <c r="AR18" s="135"/>
      <c r="AS18" s="136">
        <v>0</v>
      </c>
      <c r="AT18" s="137"/>
      <c r="AU18" s="138">
        <v>0</v>
      </c>
      <c r="AV18" s="138"/>
      <c r="AW18" s="135"/>
      <c r="AX18" s="139"/>
      <c r="AY18" s="138"/>
      <c r="AZ18" s="136"/>
      <c r="BA18" s="136"/>
      <c r="BB18" s="129"/>
      <c r="BC18" s="129"/>
      <c r="BD18" s="138"/>
      <c r="BE18" s="138"/>
      <c r="BF18" s="136"/>
      <c r="BG18" s="138"/>
      <c r="BH18" s="138"/>
      <c r="BI18" s="136"/>
      <c r="BJ18" s="138"/>
      <c r="BK18" s="129"/>
      <c r="BL18" s="129"/>
      <c r="BM18" s="138"/>
      <c r="BN18" s="138"/>
      <c r="BO18" s="141"/>
      <c r="BP18" s="141">
        <f t="shared" si="8"/>
        <v>0</v>
      </c>
      <c r="BQ18" s="141">
        <f t="shared" si="9"/>
        <v>0</v>
      </c>
      <c r="BR18" s="141">
        <f t="shared" si="10"/>
        <v>0</v>
      </c>
      <c r="BS18" s="141">
        <f t="shared" si="11"/>
        <v>0</v>
      </c>
      <c r="BT18" s="141">
        <f t="shared" si="12"/>
        <v>1005</v>
      </c>
      <c r="BU18" s="141"/>
      <c r="BV18" s="141"/>
      <c r="BW18" s="142">
        <f t="shared" si="93"/>
        <v>9824640</v>
      </c>
      <c r="BX18" s="143">
        <f t="shared" si="94"/>
        <v>828288</v>
      </c>
      <c r="BY18" s="143">
        <f t="shared" si="94"/>
        <v>8996352</v>
      </c>
      <c r="BZ18" s="143">
        <f t="shared" si="94"/>
        <v>6935808</v>
      </c>
      <c r="CA18" s="143">
        <f t="shared" si="94"/>
        <v>2060544</v>
      </c>
      <c r="CB18" s="142">
        <f t="shared" si="95"/>
        <v>0</v>
      </c>
      <c r="CC18" s="143">
        <f t="shared" si="96"/>
        <v>0</v>
      </c>
      <c r="CD18" s="143">
        <f t="shared" si="96"/>
        <v>0</v>
      </c>
      <c r="CE18" s="143">
        <f t="shared" si="96"/>
        <v>0</v>
      </c>
      <c r="CF18" s="143">
        <f t="shared" si="96"/>
        <v>0</v>
      </c>
      <c r="CG18" s="142">
        <f t="shared" si="97"/>
        <v>0</v>
      </c>
      <c r="CH18" s="143">
        <f t="shared" si="98"/>
        <v>0</v>
      </c>
      <c r="CI18" s="143">
        <f t="shared" si="98"/>
        <v>0</v>
      </c>
      <c r="CJ18" s="143">
        <f t="shared" si="98"/>
        <v>0</v>
      </c>
      <c r="CK18" s="143">
        <f t="shared" si="98"/>
        <v>0</v>
      </c>
      <c r="CL18" s="143"/>
      <c r="CM18" s="143"/>
      <c r="CN18" s="143"/>
      <c r="CO18" s="143"/>
      <c r="CP18" s="143"/>
      <c r="CQ18" s="142">
        <f t="shared" si="99"/>
        <v>592656</v>
      </c>
      <c r="CR18" s="143">
        <f t="shared" si="100"/>
        <v>1353</v>
      </c>
      <c r="CS18" s="143">
        <f t="shared" si="100"/>
        <v>591303</v>
      </c>
      <c r="CT18" s="143">
        <f t="shared" si="100"/>
        <v>591303</v>
      </c>
      <c r="CU18" s="143">
        <f t="shared" si="100"/>
        <v>0</v>
      </c>
      <c r="CV18" s="144">
        <f t="shared" si="13"/>
        <v>10417296</v>
      </c>
      <c r="CW18" s="142">
        <f t="shared" si="14"/>
        <v>17627896</v>
      </c>
      <c r="CX18" s="143">
        <f t="shared" si="14"/>
        <v>1449396</v>
      </c>
      <c r="CY18" s="143">
        <f t="shared" si="14"/>
        <v>16178500</v>
      </c>
      <c r="CZ18" s="143">
        <f t="shared" si="14"/>
        <v>12186486</v>
      </c>
      <c r="DA18" s="143">
        <f t="shared" si="14"/>
        <v>3992014</v>
      </c>
      <c r="DB18" s="142">
        <f t="shared" si="101"/>
        <v>0</v>
      </c>
      <c r="DC18" s="143">
        <f t="shared" si="102"/>
        <v>0</v>
      </c>
      <c r="DD18" s="143">
        <f t="shared" si="102"/>
        <v>0</v>
      </c>
      <c r="DE18" s="143">
        <f t="shared" si="102"/>
        <v>0</v>
      </c>
      <c r="DF18" s="143">
        <f t="shared" si="102"/>
        <v>0</v>
      </c>
      <c r="DG18" s="142">
        <f t="shared" si="15"/>
        <v>0</v>
      </c>
      <c r="DH18" s="143">
        <f t="shared" si="15"/>
        <v>0</v>
      </c>
      <c r="DI18" s="143">
        <f t="shared" si="15"/>
        <v>0</v>
      </c>
      <c r="DJ18" s="143">
        <f t="shared" si="15"/>
        <v>0</v>
      </c>
      <c r="DK18" s="143">
        <f t="shared" si="15"/>
        <v>0</v>
      </c>
      <c r="DL18" s="142">
        <f t="shared" si="103"/>
        <v>0</v>
      </c>
      <c r="DM18" s="143">
        <f t="shared" si="104"/>
        <v>0</v>
      </c>
      <c r="DN18" s="143">
        <f t="shared" si="104"/>
        <v>0</v>
      </c>
      <c r="DO18" s="143">
        <f t="shared" si="104"/>
        <v>0</v>
      </c>
      <c r="DP18" s="143">
        <f t="shared" si="104"/>
        <v>0</v>
      </c>
      <c r="DQ18" s="142">
        <f t="shared" si="105"/>
        <v>228176</v>
      </c>
      <c r="DR18" s="143">
        <f t="shared" si="106"/>
        <v>752</v>
      </c>
      <c r="DS18" s="143">
        <f t="shared" si="106"/>
        <v>227424</v>
      </c>
      <c r="DT18" s="143">
        <f t="shared" si="106"/>
        <v>227424</v>
      </c>
      <c r="DU18" s="143">
        <f t="shared" si="106"/>
        <v>0</v>
      </c>
      <c r="DV18" s="144">
        <f t="shared" si="16"/>
        <v>17856072</v>
      </c>
      <c r="DW18" s="142">
        <f t="shared" si="17"/>
        <v>4792818</v>
      </c>
      <c r="DX18" s="143">
        <f t="shared" si="17"/>
        <v>382161</v>
      </c>
      <c r="DY18" s="143">
        <f t="shared" si="17"/>
        <v>4410657</v>
      </c>
      <c r="DZ18" s="143">
        <f t="shared" si="17"/>
        <v>3246216</v>
      </c>
      <c r="EA18" s="143">
        <f t="shared" si="17"/>
        <v>1164441</v>
      </c>
      <c r="EB18" s="142">
        <f t="shared" si="107"/>
        <v>0</v>
      </c>
      <c r="EC18" s="143">
        <f t="shared" si="108"/>
        <v>0</v>
      </c>
      <c r="ED18" s="143">
        <f t="shared" si="108"/>
        <v>0</v>
      </c>
      <c r="EE18" s="143">
        <f t="shared" si="108"/>
        <v>0</v>
      </c>
      <c r="EF18" s="143">
        <f t="shared" si="108"/>
        <v>0</v>
      </c>
      <c r="EG18" s="143"/>
      <c r="EH18" s="143"/>
      <c r="EI18" s="143"/>
      <c r="EJ18" s="143"/>
      <c r="EK18" s="143"/>
      <c r="EL18" s="142">
        <f t="shared" si="109"/>
        <v>0</v>
      </c>
      <c r="EM18" s="143">
        <f t="shared" si="110"/>
        <v>0</v>
      </c>
      <c r="EN18" s="143">
        <f t="shared" si="110"/>
        <v>0</v>
      </c>
      <c r="EO18" s="143">
        <f t="shared" si="110"/>
        <v>0</v>
      </c>
      <c r="EP18" s="143">
        <f t="shared" si="110"/>
        <v>0</v>
      </c>
      <c r="EQ18" s="142">
        <f t="shared" si="111"/>
        <v>0</v>
      </c>
      <c r="ER18" s="143">
        <f t="shared" si="112"/>
        <v>0</v>
      </c>
      <c r="ES18" s="143">
        <f t="shared" si="112"/>
        <v>0</v>
      </c>
      <c r="ET18" s="143">
        <f t="shared" si="112"/>
        <v>0</v>
      </c>
      <c r="EU18" s="143">
        <f t="shared" si="112"/>
        <v>0</v>
      </c>
      <c r="EV18" s="144">
        <f t="shared" si="18"/>
        <v>4792818</v>
      </c>
      <c r="EW18" s="144">
        <f t="shared" si="19"/>
        <v>33066186</v>
      </c>
      <c r="EX18" s="145">
        <f t="shared" si="20"/>
        <v>2661950</v>
      </c>
      <c r="EY18" s="145">
        <f t="shared" si="21"/>
        <v>30404236</v>
      </c>
      <c r="EZ18" s="145">
        <f t="shared" si="22"/>
        <v>23187237</v>
      </c>
      <c r="FA18" s="145">
        <f t="shared" si="23"/>
        <v>7216999</v>
      </c>
      <c r="FB18" s="146">
        <f t="shared" si="24"/>
        <v>32245354</v>
      </c>
      <c r="FC18" s="146">
        <f t="shared" si="25"/>
        <v>0</v>
      </c>
      <c r="FD18" s="146">
        <f t="shared" si="26"/>
        <v>0</v>
      </c>
      <c r="FE18" s="146">
        <f t="shared" si="27"/>
        <v>0</v>
      </c>
      <c r="FF18" s="146">
        <f t="shared" si="28"/>
        <v>820832</v>
      </c>
      <c r="FG18" s="142">
        <f t="shared" si="29"/>
        <v>94080</v>
      </c>
      <c r="FH18" s="143">
        <f t="shared" si="29"/>
        <v>1860</v>
      </c>
      <c r="FI18" s="143">
        <f t="shared" si="29"/>
        <v>92220</v>
      </c>
      <c r="FJ18" s="143">
        <f t="shared" si="29"/>
        <v>92220</v>
      </c>
      <c r="FK18" s="143">
        <f t="shared" si="29"/>
        <v>0</v>
      </c>
      <c r="FL18" s="142">
        <f t="shared" si="30"/>
        <v>70560</v>
      </c>
      <c r="FM18" s="142">
        <f t="shared" si="30"/>
        <v>1395</v>
      </c>
      <c r="FN18" s="142">
        <f t="shared" si="30"/>
        <v>69165</v>
      </c>
      <c r="FO18" s="142">
        <f t="shared" si="30"/>
        <v>69165</v>
      </c>
      <c r="FP18" s="142">
        <f t="shared" si="30"/>
        <v>0</v>
      </c>
      <c r="FQ18" s="147">
        <f t="shared" si="31"/>
        <v>0</v>
      </c>
      <c r="FR18" s="147">
        <f t="shared" si="31"/>
        <v>0</v>
      </c>
      <c r="FS18" s="147">
        <f t="shared" si="31"/>
        <v>0</v>
      </c>
      <c r="FT18" s="147">
        <f t="shared" si="31"/>
        <v>0</v>
      </c>
      <c r="FU18" s="147">
        <f t="shared" si="31"/>
        <v>0</v>
      </c>
      <c r="FV18" s="147">
        <f t="shared" si="32"/>
        <v>117600</v>
      </c>
      <c r="FW18" s="147">
        <f t="shared" si="32"/>
        <v>2325</v>
      </c>
      <c r="FX18" s="147">
        <f t="shared" si="32"/>
        <v>115275</v>
      </c>
      <c r="FY18" s="147">
        <f t="shared" si="32"/>
        <v>115275</v>
      </c>
      <c r="FZ18" s="147">
        <f t="shared" si="32"/>
        <v>0</v>
      </c>
      <c r="GA18" s="142">
        <f t="shared" si="33"/>
        <v>0</v>
      </c>
      <c r="GB18" s="142">
        <f t="shared" si="33"/>
        <v>0</v>
      </c>
      <c r="GC18" s="142">
        <f t="shared" si="33"/>
        <v>0</v>
      </c>
      <c r="GD18" s="142">
        <f t="shared" si="33"/>
        <v>0</v>
      </c>
      <c r="GE18" s="142">
        <f t="shared" si="33"/>
        <v>0</v>
      </c>
      <c r="GF18" s="142">
        <f t="shared" si="34"/>
        <v>0</v>
      </c>
      <c r="GG18" s="142">
        <f t="shared" si="34"/>
        <v>0</v>
      </c>
      <c r="GH18" s="142">
        <f t="shared" si="34"/>
        <v>0</v>
      </c>
      <c r="GI18" s="142">
        <f t="shared" si="34"/>
        <v>0</v>
      </c>
      <c r="GJ18" s="142">
        <f t="shared" si="34"/>
        <v>0</v>
      </c>
      <c r="GK18" s="142">
        <f t="shared" si="35"/>
        <v>282240</v>
      </c>
      <c r="GL18" s="142">
        <f t="shared" si="36"/>
        <v>5580</v>
      </c>
      <c r="GM18" s="142">
        <f t="shared" si="37"/>
        <v>276660</v>
      </c>
      <c r="GN18" s="142">
        <f t="shared" si="38"/>
        <v>276660</v>
      </c>
      <c r="GO18" s="142">
        <f t="shared" si="39"/>
        <v>0</v>
      </c>
      <c r="GP18" s="207">
        <f t="shared" si="40"/>
        <v>282.2</v>
      </c>
      <c r="GQ18" s="147">
        <f t="shared" si="41"/>
        <v>0</v>
      </c>
      <c r="GR18" s="147">
        <f t="shared" si="41"/>
        <v>0</v>
      </c>
      <c r="GS18" s="147">
        <f t="shared" si="41"/>
        <v>0</v>
      </c>
      <c r="GT18" s="147">
        <f t="shared" si="41"/>
        <v>0</v>
      </c>
      <c r="GU18" s="147">
        <f t="shared" si="41"/>
        <v>0</v>
      </c>
      <c r="GV18" s="147">
        <f t="shared" si="42"/>
        <v>0</v>
      </c>
      <c r="GW18" s="147">
        <f t="shared" si="42"/>
        <v>0</v>
      </c>
      <c r="GX18" s="147">
        <f t="shared" si="42"/>
        <v>0</v>
      </c>
      <c r="GY18" s="147">
        <f t="shared" si="42"/>
        <v>0</v>
      </c>
      <c r="GZ18" s="147">
        <f t="shared" si="42"/>
        <v>0</v>
      </c>
      <c r="HA18" s="147">
        <f t="shared" si="43"/>
        <v>0</v>
      </c>
      <c r="HB18" s="147">
        <f t="shared" si="43"/>
        <v>0</v>
      </c>
      <c r="HC18" s="147">
        <f t="shared" si="43"/>
        <v>0</v>
      </c>
      <c r="HD18" s="147">
        <f t="shared" si="43"/>
        <v>0</v>
      </c>
      <c r="HE18" s="147">
        <f t="shared" si="43"/>
        <v>0</v>
      </c>
      <c r="HF18" s="147">
        <f t="shared" si="44"/>
        <v>0</v>
      </c>
      <c r="HG18" s="147">
        <f t="shared" si="44"/>
        <v>0</v>
      </c>
      <c r="HH18" s="147">
        <f t="shared" si="44"/>
        <v>0</v>
      </c>
      <c r="HI18" s="147">
        <f t="shared" si="44"/>
        <v>0</v>
      </c>
      <c r="HJ18" s="147">
        <f t="shared" si="44"/>
        <v>0</v>
      </c>
      <c r="HK18" s="142">
        <f t="shared" si="45"/>
        <v>0</v>
      </c>
      <c r="HL18" s="142">
        <f t="shared" si="45"/>
        <v>0</v>
      </c>
      <c r="HM18" s="142">
        <f t="shared" si="45"/>
        <v>0</v>
      </c>
      <c r="HN18" s="142">
        <f t="shared" si="45"/>
        <v>0</v>
      </c>
      <c r="HO18" s="142">
        <f t="shared" si="45"/>
        <v>0</v>
      </c>
      <c r="HP18" s="142">
        <f t="shared" si="46"/>
        <v>0</v>
      </c>
      <c r="HQ18" s="142">
        <f t="shared" si="46"/>
        <v>0</v>
      </c>
      <c r="HR18" s="142">
        <f t="shared" si="46"/>
        <v>0</v>
      </c>
      <c r="HS18" s="142">
        <f t="shared" si="46"/>
        <v>0</v>
      </c>
      <c r="HT18" s="142">
        <f t="shared" si="46"/>
        <v>0</v>
      </c>
      <c r="HU18" s="147">
        <f t="shared" si="47"/>
        <v>0</v>
      </c>
      <c r="HV18" s="147">
        <f t="shared" si="47"/>
        <v>0</v>
      </c>
      <c r="HW18" s="147">
        <f t="shared" si="47"/>
        <v>0</v>
      </c>
      <c r="HX18" s="147">
        <f t="shared" si="47"/>
        <v>0</v>
      </c>
      <c r="HY18" s="147">
        <f t="shared" si="47"/>
        <v>0</v>
      </c>
      <c r="HZ18" s="147">
        <f t="shared" si="48"/>
        <v>0</v>
      </c>
      <c r="IA18" s="147">
        <f t="shared" si="48"/>
        <v>0</v>
      </c>
      <c r="IB18" s="147">
        <f t="shared" si="48"/>
        <v>0</v>
      </c>
      <c r="IC18" s="147">
        <f t="shared" si="48"/>
        <v>0</v>
      </c>
      <c r="ID18" s="147">
        <f t="shared" si="48"/>
        <v>0</v>
      </c>
      <c r="IE18" s="142">
        <f t="shared" si="49"/>
        <v>0</v>
      </c>
      <c r="IF18" s="142">
        <f t="shared" si="49"/>
        <v>0</v>
      </c>
      <c r="IG18" s="142">
        <f t="shared" si="49"/>
        <v>0</v>
      </c>
      <c r="IH18" s="142">
        <f t="shared" si="49"/>
        <v>0</v>
      </c>
      <c r="II18" s="142">
        <f t="shared" si="49"/>
        <v>0</v>
      </c>
      <c r="IJ18" s="142">
        <f t="shared" si="50"/>
        <v>0</v>
      </c>
      <c r="IK18" s="142">
        <f t="shared" si="50"/>
        <v>0</v>
      </c>
      <c r="IL18" s="142">
        <f t="shared" si="50"/>
        <v>0</v>
      </c>
      <c r="IM18" s="142">
        <f t="shared" si="50"/>
        <v>0</v>
      </c>
      <c r="IN18" s="142">
        <f t="shared" si="50"/>
        <v>0</v>
      </c>
      <c r="IO18" s="147">
        <f t="shared" si="51"/>
        <v>0</v>
      </c>
      <c r="IP18" s="147">
        <f t="shared" si="51"/>
        <v>0</v>
      </c>
      <c r="IQ18" s="147">
        <f t="shared" si="51"/>
        <v>0</v>
      </c>
      <c r="IR18" s="147">
        <f t="shared" si="51"/>
        <v>0</v>
      </c>
      <c r="IS18" s="147">
        <f t="shared" si="51"/>
        <v>0</v>
      </c>
      <c r="IT18" s="147">
        <f t="shared" si="52"/>
        <v>0</v>
      </c>
      <c r="IU18" s="147">
        <f t="shared" si="52"/>
        <v>0</v>
      </c>
      <c r="IV18" s="147">
        <f t="shared" si="52"/>
        <v>0</v>
      </c>
      <c r="IW18" s="147">
        <f t="shared" si="52"/>
        <v>0</v>
      </c>
      <c r="IX18" s="147">
        <f t="shared" si="52"/>
        <v>0</v>
      </c>
      <c r="IY18" s="142">
        <f t="shared" si="53"/>
        <v>0</v>
      </c>
      <c r="IZ18" s="142">
        <f t="shared" si="53"/>
        <v>0</v>
      </c>
      <c r="JA18" s="142">
        <f t="shared" si="53"/>
        <v>0</v>
      </c>
      <c r="JB18" s="142">
        <f t="shared" si="53"/>
        <v>0</v>
      </c>
      <c r="JC18" s="142">
        <f t="shared" si="53"/>
        <v>0</v>
      </c>
      <c r="JD18" s="142">
        <f t="shared" si="54"/>
        <v>0</v>
      </c>
      <c r="JE18" s="142">
        <f t="shared" si="54"/>
        <v>0</v>
      </c>
      <c r="JF18" s="142">
        <f t="shared" si="54"/>
        <v>0</v>
      </c>
      <c r="JG18" s="142">
        <f t="shared" si="54"/>
        <v>0</v>
      </c>
      <c r="JH18" s="142">
        <f t="shared" si="54"/>
        <v>0</v>
      </c>
      <c r="JI18" s="147">
        <f t="shared" si="55"/>
        <v>0</v>
      </c>
      <c r="JJ18" s="147">
        <f t="shared" si="55"/>
        <v>0</v>
      </c>
      <c r="JK18" s="147">
        <f t="shared" si="55"/>
        <v>0</v>
      </c>
      <c r="JL18" s="147">
        <f t="shared" si="55"/>
        <v>0</v>
      </c>
      <c r="JM18" s="147">
        <f t="shared" si="55"/>
        <v>0</v>
      </c>
      <c r="JN18" s="147">
        <f t="shared" si="56"/>
        <v>0</v>
      </c>
      <c r="JO18" s="147">
        <f t="shared" si="56"/>
        <v>0</v>
      </c>
      <c r="JP18" s="147">
        <f t="shared" si="56"/>
        <v>0</v>
      </c>
      <c r="JQ18" s="147">
        <f t="shared" si="56"/>
        <v>0</v>
      </c>
      <c r="JR18" s="147">
        <f t="shared" si="56"/>
        <v>0</v>
      </c>
      <c r="JS18" s="142">
        <f t="shared" si="57"/>
        <v>0</v>
      </c>
      <c r="JT18" s="142">
        <f t="shared" si="57"/>
        <v>0</v>
      </c>
      <c r="JU18" s="142">
        <f t="shared" si="57"/>
        <v>0</v>
      </c>
      <c r="JV18" s="142">
        <f t="shared" si="57"/>
        <v>0</v>
      </c>
      <c r="JW18" s="142">
        <f t="shared" si="57"/>
        <v>0</v>
      </c>
      <c r="JX18" s="142">
        <f t="shared" si="58"/>
        <v>0</v>
      </c>
      <c r="JY18" s="142">
        <f t="shared" si="58"/>
        <v>0</v>
      </c>
      <c r="JZ18" s="142">
        <f t="shared" si="58"/>
        <v>0</v>
      </c>
      <c r="KA18" s="142">
        <f t="shared" si="58"/>
        <v>0</v>
      </c>
      <c r="KB18" s="142">
        <f t="shared" si="58"/>
        <v>0</v>
      </c>
      <c r="KC18" s="147">
        <f t="shared" si="59"/>
        <v>0</v>
      </c>
      <c r="KD18" s="147">
        <f t="shared" si="59"/>
        <v>0</v>
      </c>
      <c r="KE18" s="147">
        <f t="shared" si="59"/>
        <v>0</v>
      </c>
      <c r="KF18" s="147">
        <f t="shared" si="59"/>
        <v>0</v>
      </c>
      <c r="KG18" s="147">
        <f t="shared" si="59"/>
        <v>0</v>
      </c>
      <c r="KH18" s="147">
        <f t="shared" si="60"/>
        <v>0</v>
      </c>
      <c r="KI18" s="147">
        <f t="shared" si="60"/>
        <v>0</v>
      </c>
      <c r="KJ18" s="147">
        <f t="shared" si="60"/>
        <v>0</v>
      </c>
      <c r="KK18" s="147">
        <f t="shared" si="60"/>
        <v>0</v>
      </c>
      <c r="KL18" s="147">
        <f t="shared" si="60"/>
        <v>0</v>
      </c>
      <c r="KM18" s="142">
        <f t="shared" si="61"/>
        <v>0</v>
      </c>
      <c r="KN18" s="142">
        <f t="shared" si="61"/>
        <v>0</v>
      </c>
      <c r="KO18" s="142">
        <f t="shared" si="61"/>
        <v>0</v>
      </c>
      <c r="KP18" s="142">
        <f t="shared" si="61"/>
        <v>0</v>
      </c>
      <c r="KQ18" s="142">
        <f t="shared" si="61"/>
        <v>0</v>
      </c>
      <c r="KR18" s="142">
        <f t="shared" si="62"/>
        <v>0</v>
      </c>
      <c r="KS18" s="142">
        <f t="shared" si="62"/>
        <v>0</v>
      </c>
      <c r="KT18" s="142">
        <f t="shared" si="62"/>
        <v>0</v>
      </c>
      <c r="KU18" s="142">
        <f t="shared" si="62"/>
        <v>0</v>
      </c>
      <c r="KV18" s="142">
        <f t="shared" si="62"/>
        <v>0</v>
      </c>
      <c r="KW18" s="147">
        <f t="shared" si="63"/>
        <v>0</v>
      </c>
      <c r="KX18" s="147">
        <f t="shared" si="63"/>
        <v>0</v>
      </c>
      <c r="KY18" s="147">
        <f t="shared" si="63"/>
        <v>0</v>
      </c>
      <c r="KZ18" s="147">
        <f t="shared" si="63"/>
        <v>0</v>
      </c>
      <c r="LA18" s="147">
        <f t="shared" si="63"/>
        <v>0</v>
      </c>
      <c r="LB18" s="147">
        <f t="shared" si="64"/>
        <v>0</v>
      </c>
      <c r="LC18" s="147">
        <f t="shared" si="64"/>
        <v>0</v>
      </c>
      <c r="LD18" s="147">
        <f t="shared" si="64"/>
        <v>0</v>
      </c>
      <c r="LE18" s="147">
        <f t="shared" si="64"/>
        <v>0</v>
      </c>
      <c r="LF18" s="147">
        <f t="shared" si="64"/>
        <v>0</v>
      </c>
      <c r="LG18" s="147">
        <f t="shared" si="65"/>
        <v>282240</v>
      </c>
      <c r="LH18" s="147">
        <f t="shared" si="66"/>
        <v>0</v>
      </c>
      <c r="LI18" s="144">
        <f t="shared" si="67"/>
        <v>282240</v>
      </c>
      <c r="LJ18" s="144">
        <f t="shared" si="68"/>
        <v>5580</v>
      </c>
      <c r="LK18" s="144">
        <f t="shared" si="69"/>
        <v>276660</v>
      </c>
      <c r="LL18" s="144">
        <f t="shared" si="70"/>
        <v>276660</v>
      </c>
      <c r="LM18" s="144">
        <f t="shared" si="71"/>
        <v>0</v>
      </c>
      <c r="LN18" s="144">
        <f t="shared" si="72"/>
        <v>33066186</v>
      </c>
      <c r="LO18" s="144">
        <f t="shared" si="73"/>
        <v>2661950</v>
      </c>
      <c r="LP18" s="144">
        <f t="shared" si="74"/>
        <v>30404236</v>
      </c>
      <c r="LQ18" s="144">
        <f t="shared" si="75"/>
        <v>23187237</v>
      </c>
      <c r="LR18" s="144">
        <f t="shared" si="76"/>
        <v>7216999</v>
      </c>
      <c r="LS18" s="132">
        <f t="shared" si="77"/>
        <v>33066.199999999997</v>
      </c>
      <c r="LT18" s="144">
        <f t="shared" si="78"/>
        <v>33348426</v>
      </c>
      <c r="LU18" s="145">
        <f t="shared" si="79"/>
        <v>2667530</v>
      </c>
      <c r="LV18" s="145">
        <f t="shared" si="80"/>
        <v>30680896</v>
      </c>
      <c r="LW18" s="145">
        <f t="shared" si="81"/>
        <v>23463897</v>
      </c>
      <c r="LX18" s="145">
        <f t="shared" si="82"/>
        <v>7216999</v>
      </c>
      <c r="LY18" s="132">
        <f t="shared" si="83"/>
        <v>33348.400000000001</v>
      </c>
      <c r="LZ18" s="208">
        <v>82.31</v>
      </c>
      <c r="MA18" s="209">
        <f t="shared" si="84"/>
        <v>5024955.3</v>
      </c>
      <c r="MB18" s="246">
        <f t="shared" si="85"/>
        <v>5025</v>
      </c>
      <c r="MC18" s="246">
        <v>1927</v>
      </c>
      <c r="MD18" s="246">
        <f t="shared" si="86"/>
        <v>1927000</v>
      </c>
      <c r="ME18" s="246">
        <f t="shared" si="87"/>
        <v>3098</v>
      </c>
      <c r="MF18" s="246">
        <f t="shared" si="88"/>
        <v>3098000</v>
      </c>
      <c r="MG18" s="246">
        <f t="shared" si="89"/>
        <v>36446381.299999997</v>
      </c>
      <c r="MH18" s="209">
        <f t="shared" si="90"/>
        <v>36446.400000000001</v>
      </c>
      <c r="MI18" s="223">
        <f t="shared" si="91"/>
        <v>26561897</v>
      </c>
      <c r="MJ18">
        <v>58.8</v>
      </c>
      <c r="MK18" s="209">
        <f t="shared" si="92"/>
        <v>28912.799999999999</v>
      </c>
    </row>
    <row r="19" spans="1:349">
      <c r="A19" s="128" t="s">
        <v>322</v>
      </c>
      <c r="B19" s="129">
        <v>0</v>
      </c>
      <c r="C19" s="129">
        <v>0</v>
      </c>
      <c r="D19" s="129"/>
      <c r="E19" s="129">
        <v>27</v>
      </c>
      <c r="F19" s="130">
        <f t="shared" si="0"/>
        <v>27</v>
      </c>
      <c r="G19" s="131">
        <f>B19*G$7</f>
        <v>0</v>
      </c>
      <c r="H19" s="131">
        <f>C19*H$7</f>
        <v>0</v>
      </c>
      <c r="I19" s="131">
        <f>D19*I7</f>
        <v>0</v>
      </c>
      <c r="J19" s="131">
        <f>E19*J$7</f>
        <v>1147716</v>
      </c>
      <c r="K19" s="130">
        <f t="shared" si="1"/>
        <v>1147716</v>
      </c>
      <c r="L19" s="132">
        <f t="shared" si="2"/>
        <v>1147.7</v>
      </c>
      <c r="M19" s="152">
        <v>2.25</v>
      </c>
      <c r="N19" s="132">
        <f>M19*M46</f>
        <v>158.9</v>
      </c>
      <c r="O19" s="132">
        <f t="shared" si="3"/>
        <v>1306.5999999999999</v>
      </c>
      <c r="P19" s="132">
        <f>29542*F19+158900</f>
        <v>956534</v>
      </c>
      <c r="Q19" s="132">
        <v>2</v>
      </c>
      <c r="R19" s="132">
        <f>P19/1.302/Q19/12</f>
        <v>30611</v>
      </c>
      <c r="S19" s="133">
        <v>321</v>
      </c>
      <c r="T19" s="129"/>
      <c r="U19" s="148">
        <v>0</v>
      </c>
      <c r="V19" s="129"/>
      <c r="W19" s="133">
        <v>0</v>
      </c>
      <c r="X19" s="130">
        <f t="shared" si="4"/>
        <v>321</v>
      </c>
      <c r="Y19" s="133">
        <v>383</v>
      </c>
      <c r="Z19" s="129"/>
      <c r="AA19" s="148">
        <v>44</v>
      </c>
      <c r="AB19" s="129"/>
      <c r="AC19" s="133">
        <v>3</v>
      </c>
      <c r="AD19" s="130">
        <f t="shared" si="5"/>
        <v>430</v>
      </c>
      <c r="AE19" s="133">
        <v>52</v>
      </c>
      <c r="AF19" s="129"/>
      <c r="AG19" s="129"/>
      <c r="AH19" s="129"/>
      <c r="AI19" s="133">
        <v>0</v>
      </c>
      <c r="AJ19" s="130">
        <f t="shared" si="6"/>
        <v>52</v>
      </c>
      <c r="AK19" s="127">
        <f t="shared" si="7"/>
        <v>803</v>
      </c>
      <c r="AL19" s="206">
        <v>0</v>
      </c>
      <c r="AM19" s="206">
        <v>0</v>
      </c>
      <c r="AN19" s="206">
        <v>0</v>
      </c>
      <c r="AO19" s="206">
        <v>0</v>
      </c>
      <c r="AP19" s="206">
        <v>58</v>
      </c>
      <c r="AQ19" s="206">
        <v>0</v>
      </c>
      <c r="AR19" s="135"/>
      <c r="AS19" s="136">
        <v>0</v>
      </c>
      <c r="AT19" s="137"/>
      <c r="AU19" s="138">
        <v>0</v>
      </c>
      <c r="AV19" s="138"/>
      <c r="AW19" s="135"/>
      <c r="AX19" s="139"/>
      <c r="AY19" s="138">
        <v>1</v>
      </c>
      <c r="AZ19" s="136"/>
      <c r="BA19" s="136"/>
      <c r="BB19" s="129"/>
      <c r="BC19" s="129"/>
      <c r="BD19" s="138"/>
      <c r="BE19" s="138">
        <v>3</v>
      </c>
      <c r="BF19" s="136"/>
      <c r="BG19" s="138"/>
      <c r="BH19" s="138"/>
      <c r="BI19" s="136"/>
      <c r="BJ19" s="138"/>
      <c r="BK19" s="129"/>
      <c r="BL19" s="129"/>
      <c r="BM19" s="138"/>
      <c r="BN19" s="138"/>
      <c r="BO19" s="141"/>
      <c r="BP19" s="141">
        <f t="shared" si="8"/>
        <v>0</v>
      </c>
      <c r="BQ19" s="141">
        <f t="shared" si="9"/>
        <v>4</v>
      </c>
      <c r="BR19" s="141">
        <f t="shared" si="10"/>
        <v>0</v>
      </c>
      <c r="BS19" s="141">
        <f t="shared" si="11"/>
        <v>4</v>
      </c>
      <c r="BT19" s="141">
        <f t="shared" si="12"/>
        <v>807</v>
      </c>
      <c r="BU19" s="141"/>
      <c r="BV19" s="141"/>
      <c r="BW19" s="142">
        <f t="shared" si="93"/>
        <v>8212785</v>
      </c>
      <c r="BX19" s="143">
        <f t="shared" si="94"/>
        <v>692397</v>
      </c>
      <c r="BY19" s="143">
        <f t="shared" si="94"/>
        <v>7520388</v>
      </c>
      <c r="BZ19" s="143">
        <f t="shared" si="94"/>
        <v>5797902</v>
      </c>
      <c r="CA19" s="143">
        <f t="shared" si="94"/>
        <v>1722486</v>
      </c>
      <c r="CB19" s="142">
        <f t="shared" si="95"/>
        <v>0</v>
      </c>
      <c r="CC19" s="143">
        <f t="shared" si="96"/>
        <v>0</v>
      </c>
      <c r="CD19" s="143">
        <f t="shared" si="96"/>
        <v>0</v>
      </c>
      <c r="CE19" s="143">
        <f t="shared" si="96"/>
        <v>0</v>
      </c>
      <c r="CF19" s="143">
        <f t="shared" si="96"/>
        <v>0</v>
      </c>
      <c r="CG19" s="142">
        <f t="shared" si="97"/>
        <v>0</v>
      </c>
      <c r="CH19" s="143">
        <f t="shared" si="98"/>
        <v>0</v>
      </c>
      <c r="CI19" s="143">
        <f t="shared" si="98"/>
        <v>0</v>
      </c>
      <c r="CJ19" s="143">
        <f t="shared" si="98"/>
        <v>0</v>
      </c>
      <c r="CK19" s="143">
        <f t="shared" si="98"/>
        <v>0</v>
      </c>
      <c r="CL19" s="143"/>
      <c r="CM19" s="143"/>
      <c r="CN19" s="143"/>
      <c r="CO19" s="143"/>
      <c r="CP19" s="143"/>
      <c r="CQ19" s="142">
        <f t="shared" si="99"/>
        <v>0</v>
      </c>
      <c r="CR19" s="143">
        <f t="shared" si="100"/>
        <v>0</v>
      </c>
      <c r="CS19" s="143">
        <f t="shared" si="100"/>
        <v>0</v>
      </c>
      <c r="CT19" s="143">
        <f t="shared" si="100"/>
        <v>0</v>
      </c>
      <c r="CU19" s="143">
        <f t="shared" si="100"/>
        <v>0</v>
      </c>
      <c r="CV19" s="144">
        <f t="shared" si="13"/>
        <v>8212785</v>
      </c>
      <c r="CW19" s="142">
        <f t="shared" si="14"/>
        <v>13666972</v>
      </c>
      <c r="CX19" s="143">
        <f t="shared" si="14"/>
        <v>1123722</v>
      </c>
      <c r="CY19" s="143">
        <f t="shared" si="14"/>
        <v>12543250</v>
      </c>
      <c r="CZ19" s="143">
        <f t="shared" si="14"/>
        <v>9448227</v>
      </c>
      <c r="DA19" s="143">
        <f t="shared" si="14"/>
        <v>3095023</v>
      </c>
      <c r="DB19" s="142">
        <f t="shared" si="101"/>
        <v>0</v>
      </c>
      <c r="DC19" s="143">
        <f t="shared" si="102"/>
        <v>0</v>
      </c>
      <c r="DD19" s="143">
        <f t="shared" si="102"/>
        <v>0</v>
      </c>
      <c r="DE19" s="143">
        <f t="shared" si="102"/>
        <v>0</v>
      </c>
      <c r="DF19" s="143">
        <f t="shared" si="102"/>
        <v>0</v>
      </c>
      <c r="DG19" s="142">
        <f t="shared" si="15"/>
        <v>4386492</v>
      </c>
      <c r="DH19" s="143">
        <f t="shared" si="15"/>
        <v>129096</v>
      </c>
      <c r="DI19" s="143">
        <f t="shared" si="15"/>
        <v>4257396</v>
      </c>
      <c r="DJ19" s="143">
        <f t="shared" si="15"/>
        <v>3218688</v>
      </c>
      <c r="DK19" s="143">
        <f t="shared" si="15"/>
        <v>1038708</v>
      </c>
      <c r="DL19" s="142">
        <f t="shared" si="103"/>
        <v>0</v>
      </c>
      <c r="DM19" s="143">
        <f t="shared" si="104"/>
        <v>0</v>
      </c>
      <c r="DN19" s="143">
        <f t="shared" si="104"/>
        <v>0</v>
      </c>
      <c r="DO19" s="143">
        <f t="shared" si="104"/>
        <v>0</v>
      </c>
      <c r="DP19" s="143">
        <f t="shared" si="104"/>
        <v>0</v>
      </c>
      <c r="DQ19" s="142">
        <f t="shared" si="105"/>
        <v>684528</v>
      </c>
      <c r="DR19" s="143">
        <f t="shared" si="106"/>
        <v>2256</v>
      </c>
      <c r="DS19" s="143">
        <f t="shared" si="106"/>
        <v>682272</v>
      </c>
      <c r="DT19" s="143">
        <f t="shared" si="106"/>
        <v>682272</v>
      </c>
      <c r="DU19" s="143">
        <f t="shared" si="106"/>
        <v>0</v>
      </c>
      <c r="DV19" s="144">
        <f t="shared" si="16"/>
        <v>18737992</v>
      </c>
      <c r="DW19" s="142">
        <f t="shared" si="17"/>
        <v>2026232</v>
      </c>
      <c r="DX19" s="143">
        <f t="shared" si="17"/>
        <v>161564</v>
      </c>
      <c r="DY19" s="143">
        <f t="shared" si="17"/>
        <v>1864668</v>
      </c>
      <c r="DZ19" s="143">
        <f t="shared" si="17"/>
        <v>1372384</v>
      </c>
      <c r="EA19" s="143">
        <f t="shared" si="17"/>
        <v>492284</v>
      </c>
      <c r="EB19" s="142">
        <f t="shared" si="107"/>
        <v>0</v>
      </c>
      <c r="EC19" s="143">
        <f t="shared" si="108"/>
        <v>0</v>
      </c>
      <c r="ED19" s="143">
        <f t="shared" si="108"/>
        <v>0</v>
      </c>
      <c r="EE19" s="143">
        <f t="shared" si="108"/>
        <v>0</v>
      </c>
      <c r="EF19" s="143">
        <f t="shared" si="108"/>
        <v>0</v>
      </c>
      <c r="EG19" s="143"/>
      <c r="EH19" s="143"/>
      <c r="EI19" s="143"/>
      <c r="EJ19" s="143"/>
      <c r="EK19" s="143"/>
      <c r="EL19" s="142">
        <f t="shared" si="109"/>
        <v>0</v>
      </c>
      <c r="EM19" s="143">
        <f t="shared" si="110"/>
        <v>0</v>
      </c>
      <c r="EN19" s="143">
        <f t="shared" si="110"/>
        <v>0</v>
      </c>
      <c r="EO19" s="143">
        <f t="shared" si="110"/>
        <v>0</v>
      </c>
      <c r="EP19" s="143">
        <f t="shared" si="110"/>
        <v>0</v>
      </c>
      <c r="EQ19" s="142">
        <f t="shared" si="111"/>
        <v>0</v>
      </c>
      <c r="ER19" s="143">
        <f t="shared" si="112"/>
        <v>0</v>
      </c>
      <c r="ES19" s="143">
        <f t="shared" si="112"/>
        <v>0</v>
      </c>
      <c r="ET19" s="143">
        <f t="shared" si="112"/>
        <v>0</v>
      </c>
      <c r="EU19" s="143">
        <f t="shared" si="112"/>
        <v>0</v>
      </c>
      <c r="EV19" s="144">
        <f t="shared" si="18"/>
        <v>2026232</v>
      </c>
      <c r="EW19" s="144">
        <f t="shared" si="19"/>
        <v>28977009</v>
      </c>
      <c r="EX19" s="145">
        <f t="shared" si="20"/>
        <v>2109035</v>
      </c>
      <c r="EY19" s="145">
        <f t="shared" si="21"/>
        <v>26867974</v>
      </c>
      <c r="EZ19" s="145">
        <f t="shared" si="22"/>
        <v>20519473</v>
      </c>
      <c r="FA19" s="145">
        <f t="shared" si="23"/>
        <v>6348501</v>
      </c>
      <c r="FB19" s="146">
        <f t="shared" si="24"/>
        <v>23905989</v>
      </c>
      <c r="FC19" s="146">
        <f t="shared" si="25"/>
        <v>0</v>
      </c>
      <c r="FD19" s="146">
        <f t="shared" si="26"/>
        <v>4386492</v>
      </c>
      <c r="FE19" s="146">
        <f t="shared" si="27"/>
        <v>0</v>
      </c>
      <c r="FF19" s="146">
        <f t="shared" si="28"/>
        <v>684528</v>
      </c>
      <c r="FG19" s="142">
        <f t="shared" si="29"/>
        <v>0</v>
      </c>
      <c r="FH19" s="143">
        <f t="shared" si="29"/>
        <v>0</v>
      </c>
      <c r="FI19" s="143">
        <f t="shared" si="29"/>
        <v>0</v>
      </c>
      <c r="FJ19" s="143">
        <f t="shared" si="29"/>
        <v>0</v>
      </c>
      <c r="FK19" s="143">
        <f t="shared" si="29"/>
        <v>0</v>
      </c>
      <c r="FL19" s="142">
        <f t="shared" si="30"/>
        <v>0</v>
      </c>
      <c r="FM19" s="142">
        <f t="shared" si="30"/>
        <v>0</v>
      </c>
      <c r="FN19" s="142">
        <f t="shared" si="30"/>
        <v>0</v>
      </c>
      <c r="FO19" s="142">
        <f t="shared" si="30"/>
        <v>0</v>
      </c>
      <c r="FP19" s="142">
        <f t="shared" si="30"/>
        <v>0</v>
      </c>
      <c r="FQ19" s="147">
        <f t="shared" si="31"/>
        <v>0</v>
      </c>
      <c r="FR19" s="147">
        <f t="shared" si="31"/>
        <v>0</v>
      </c>
      <c r="FS19" s="147">
        <f t="shared" si="31"/>
        <v>0</v>
      </c>
      <c r="FT19" s="147">
        <f t="shared" si="31"/>
        <v>0</v>
      </c>
      <c r="FU19" s="147">
        <f t="shared" si="31"/>
        <v>0</v>
      </c>
      <c r="FV19" s="147">
        <f t="shared" si="32"/>
        <v>0</v>
      </c>
      <c r="FW19" s="147">
        <f t="shared" si="32"/>
        <v>0</v>
      </c>
      <c r="FX19" s="147">
        <f t="shared" si="32"/>
        <v>0</v>
      </c>
      <c r="FY19" s="147">
        <f t="shared" si="32"/>
        <v>0</v>
      </c>
      <c r="FZ19" s="147">
        <f t="shared" si="32"/>
        <v>0</v>
      </c>
      <c r="GA19" s="142">
        <f t="shared" si="33"/>
        <v>90944</v>
      </c>
      <c r="GB19" s="142">
        <f t="shared" si="33"/>
        <v>1798</v>
      </c>
      <c r="GC19" s="142">
        <f t="shared" si="33"/>
        <v>89146</v>
      </c>
      <c r="GD19" s="142">
        <f t="shared" si="33"/>
        <v>89146</v>
      </c>
      <c r="GE19" s="142">
        <f t="shared" si="33"/>
        <v>0</v>
      </c>
      <c r="GF19" s="142">
        <f t="shared" si="34"/>
        <v>0</v>
      </c>
      <c r="GG19" s="142">
        <f t="shared" si="34"/>
        <v>0</v>
      </c>
      <c r="GH19" s="142">
        <f t="shared" si="34"/>
        <v>0</v>
      </c>
      <c r="GI19" s="142">
        <f t="shared" si="34"/>
        <v>0</v>
      </c>
      <c r="GJ19" s="142">
        <f t="shared" si="34"/>
        <v>0</v>
      </c>
      <c r="GK19" s="142">
        <f t="shared" si="35"/>
        <v>90944</v>
      </c>
      <c r="GL19" s="142">
        <f t="shared" si="36"/>
        <v>1798</v>
      </c>
      <c r="GM19" s="142">
        <f t="shared" si="37"/>
        <v>89146</v>
      </c>
      <c r="GN19" s="142">
        <f t="shared" si="38"/>
        <v>89146</v>
      </c>
      <c r="GO19" s="142">
        <f t="shared" si="39"/>
        <v>0</v>
      </c>
      <c r="GP19" s="207">
        <f t="shared" si="40"/>
        <v>90.9</v>
      </c>
      <c r="GQ19" s="147">
        <f t="shared" si="41"/>
        <v>0</v>
      </c>
      <c r="GR19" s="147">
        <f t="shared" si="41"/>
        <v>0</v>
      </c>
      <c r="GS19" s="147">
        <f t="shared" si="41"/>
        <v>0</v>
      </c>
      <c r="GT19" s="147">
        <f t="shared" si="41"/>
        <v>0</v>
      </c>
      <c r="GU19" s="147">
        <f t="shared" si="41"/>
        <v>0</v>
      </c>
      <c r="GV19" s="147">
        <f t="shared" si="42"/>
        <v>0</v>
      </c>
      <c r="GW19" s="147">
        <f t="shared" si="42"/>
        <v>0</v>
      </c>
      <c r="GX19" s="147">
        <f t="shared" si="42"/>
        <v>0</v>
      </c>
      <c r="GY19" s="147">
        <f t="shared" si="42"/>
        <v>0</v>
      </c>
      <c r="GZ19" s="147">
        <f t="shared" si="42"/>
        <v>0</v>
      </c>
      <c r="HA19" s="147">
        <f t="shared" si="43"/>
        <v>0</v>
      </c>
      <c r="HB19" s="147">
        <f t="shared" si="43"/>
        <v>0</v>
      </c>
      <c r="HC19" s="147">
        <f t="shared" si="43"/>
        <v>0</v>
      </c>
      <c r="HD19" s="147">
        <f t="shared" si="43"/>
        <v>0</v>
      </c>
      <c r="HE19" s="147">
        <f t="shared" si="43"/>
        <v>0</v>
      </c>
      <c r="HF19" s="147">
        <f t="shared" si="44"/>
        <v>0</v>
      </c>
      <c r="HG19" s="147">
        <f t="shared" si="44"/>
        <v>0</v>
      </c>
      <c r="HH19" s="147">
        <f t="shared" si="44"/>
        <v>0</v>
      </c>
      <c r="HI19" s="147">
        <f t="shared" si="44"/>
        <v>0</v>
      </c>
      <c r="HJ19" s="147">
        <f t="shared" si="44"/>
        <v>0</v>
      </c>
      <c r="HK19" s="142">
        <f t="shared" si="45"/>
        <v>0</v>
      </c>
      <c r="HL19" s="142">
        <f t="shared" si="45"/>
        <v>0</v>
      </c>
      <c r="HM19" s="142">
        <f t="shared" si="45"/>
        <v>0</v>
      </c>
      <c r="HN19" s="142">
        <f t="shared" si="45"/>
        <v>0</v>
      </c>
      <c r="HO19" s="142">
        <f t="shared" si="45"/>
        <v>0</v>
      </c>
      <c r="HP19" s="142">
        <f t="shared" si="46"/>
        <v>0</v>
      </c>
      <c r="HQ19" s="142">
        <f t="shared" si="46"/>
        <v>0</v>
      </c>
      <c r="HR19" s="142">
        <f t="shared" si="46"/>
        <v>0</v>
      </c>
      <c r="HS19" s="142">
        <f t="shared" si="46"/>
        <v>0</v>
      </c>
      <c r="HT19" s="142">
        <f t="shared" si="46"/>
        <v>0</v>
      </c>
      <c r="HU19" s="147">
        <f t="shared" si="47"/>
        <v>0</v>
      </c>
      <c r="HV19" s="147">
        <f t="shared" si="47"/>
        <v>0</v>
      </c>
      <c r="HW19" s="147">
        <f t="shared" si="47"/>
        <v>0</v>
      </c>
      <c r="HX19" s="147">
        <f t="shared" si="47"/>
        <v>0</v>
      </c>
      <c r="HY19" s="147">
        <f t="shared" si="47"/>
        <v>0</v>
      </c>
      <c r="HZ19" s="147">
        <f t="shared" si="48"/>
        <v>42039</v>
      </c>
      <c r="IA19" s="147">
        <f t="shared" si="48"/>
        <v>5034</v>
      </c>
      <c r="IB19" s="147">
        <f t="shared" si="48"/>
        <v>37005</v>
      </c>
      <c r="IC19" s="147">
        <f t="shared" si="48"/>
        <v>27875</v>
      </c>
      <c r="ID19" s="147">
        <f t="shared" si="48"/>
        <v>9130</v>
      </c>
      <c r="IE19" s="142">
        <f t="shared" si="49"/>
        <v>0</v>
      </c>
      <c r="IF19" s="142">
        <f t="shared" si="49"/>
        <v>0</v>
      </c>
      <c r="IG19" s="142">
        <f t="shared" si="49"/>
        <v>0</v>
      </c>
      <c r="IH19" s="142">
        <f t="shared" si="49"/>
        <v>0</v>
      </c>
      <c r="II19" s="142">
        <f t="shared" si="49"/>
        <v>0</v>
      </c>
      <c r="IJ19" s="142">
        <f t="shared" si="50"/>
        <v>0</v>
      </c>
      <c r="IK19" s="142">
        <f t="shared" si="50"/>
        <v>0</v>
      </c>
      <c r="IL19" s="142">
        <f t="shared" si="50"/>
        <v>0</v>
      </c>
      <c r="IM19" s="142">
        <f t="shared" si="50"/>
        <v>0</v>
      </c>
      <c r="IN19" s="142">
        <f t="shared" si="50"/>
        <v>0</v>
      </c>
      <c r="IO19" s="147">
        <f t="shared" si="51"/>
        <v>0</v>
      </c>
      <c r="IP19" s="147">
        <f t="shared" si="51"/>
        <v>0</v>
      </c>
      <c r="IQ19" s="147">
        <f t="shared" si="51"/>
        <v>0</v>
      </c>
      <c r="IR19" s="147">
        <f t="shared" si="51"/>
        <v>0</v>
      </c>
      <c r="IS19" s="147">
        <f t="shared" si="51"/>
        <v>0</v>
      </c>
      <c r="IT19" s="147">
        <f t="shared" si="52"/>
        <v>0</v>
      </c>
      <c r="IU19" s="147">
        <f t="shared" si="52"/>
        <v>0</v>
      </c>
      <c r="IV19" s="147">
        <f t="shared" si="52"/>
        <v>0</v>
      </c>
      <c r="IW19" s="147">
        <f t="shared" si="52"/>
        <v>0</v>
      </c>
      <c r="IX19" s="147">
        <f t="shared" si="52"/>
        <v>0</v>
      </c>
      <c r="IY19" s="142">
        <f t="shared" si="53"/>
        <v>0</v>
      </c>
      <c r="IZ19" s="142">
        <f t="shared" si="53"/>
        <v>0</v>
      </c>
      <c r="JA19" s="142">
        <f t="shared" si="53"/>
        <v>0</v>
      </c>
      <c r="JB19" s="142">
        <f t="shared" si="53"/>
        <v>0</v>
      </c>
      <c r="JC19" s="142">
        <f t="shared" si="53"/>
        <v>0</v>
      </c>
      <c r="JD19" s="142">
        <f t="shared" si="54"/>
        <v>765402</v>
      </c>
      <c r="JE19" s="142">
        <f t="shared" si="54"/>
        <v>99312</v>
      </c>
      <c r="JF19" s="142">
        <f t="shared" si="54"/>
        <v>666090</v>
      </c>
      <c r="JG19" s="142">
        <f t="shared" si="54"/>
        <v>501750</v>
      </c>
      <c r="JH19" s="142">
        <f t="shared" si="54"/>
        <v>164340</v>
      </c>
      <c r="JI19" s="147">
        <f t="shared" si="55"/>
        <v>0</v>
      </c>
      <c r="JJ19" s="147">
        <f t="shared" si="55"/>
        <v>0</v>
      </c>
      <c r="JK19" s="147">
        <f t="shared" si="55"/>
        <v>0</v>
      </c>
      <c r="JL19" s="147">
        <f t="shared" si="55"/>
        <v>0</v>
      </c>
      <c r="JM19" s="147">
        <f t="shared" si="55"/>
        <v>0</v>
      </c>
      <c r="JN19" s="147">
        <f t="shared" si="56"/>
        <v>0</v>
      </c>
      <c r="JO19" s="147">
        <f t="shared" si="56"/>
        <v>0</v>
      </c>
      <c r="JP19" s="147">
        <f t="shared" si="56"/>
        <v>0</v>
      </c>
      <c r="JQ19" s="147">
        <f t="shared" si="56"/>
        <v>0</v>
      </c>
      <c r="JR19" s="147">
        <f t="shared" si="56"/>
        <v>0</v>
      </c>
      <c r="JS19" s="142">
        <f t="shared" si="57"/>
        <v>0</v>
      </c>
      <c r="JT19" s="142">
        <f t="shared" si="57"/>
        <v>0</v>
      </c>
      <c r="JU19" s="142">
        <f t="shared" si="57"/>
        <v>0</v>
      </c>
      <c r="JV19" s="142">
        <f t="shared" si="57"/>
        <v>0</v>
      </c>
      <c r="JW19" s="142">
        <f t="shared" si="57"/>
        <v>0</v>
      </c>
      <c r="JX19" s="142">
        <f t="shared" si="58"/>
        <v>0</v>
      </c>
      <c r="JY19" s="142">
        <f t="shared" si="58"/>
        <v>0</v>
      </c>
      <c r="JZ19" s="142">
        <f t="shared" si="58"/>
        <v>0</v>
      </c>
      <c r="KA19" s="142">
        <f t="shared" si="58"/>
        <v>0</v>
      </c>
      <c r="KB19" s="142">
        <f t="shared" si="58"/>
        <v>0</v>
      </c>
      <c r="KC19" s="147">
        <f t="shared" si="59"/>
        <v>0</v>
      </c>
      <c r="KD19" s="147">
        <f t="shared" si="59"/>
        <v>0</v>
      </c>
      <c r="KE19" s="147">
        <f t="shared" si="59"/>
        <v>0</v>
      </c>
      <c r="KF19" s="147">
        <f t="shared" si="59"/>
        <v>0</v>
      </c>
      <c r="KG19" s="147">
        <f t="shared" si="59"/>
        <v>0</v>
      </c>
      <c r="KH19" s="147">
        <f t="shared" si="60"/>
        <v>0</v>
      </c>
      <c r="KI19" s="147">
        <f t="shared" si="60"/>
        <v>0</v>
      </c>
      <c r="KJ19" s="147">
        <f t="shared" si="60"/>
        <v>0</v>
      </c>
      <c r="KK19" s="147">
        <f t="shared" si="60"/>
        <v>0</v>
      </c>
      <c r="KL19" s="147">
        <f t="shared" si="60"/>
        <v>0</v>
      </c>
      <c r="KM19" s="142">
        <f t="shared" si="61"/>
        <v>0</v>
      </c>
      <c r="KN19" s="142">
        <f t="shared" si="61"/>
        <v>0</v>
      </c>
      <c r="KO19" s="142">
        <f t="shared" si="61"/>
        <v>0</v>
      </c>
      <c r="KP19" s="142">
        <f t="shared" si="61"/>
        <v>0</v>
      </c>
      <c r="KQ19" s="142">
        <f t="shared" si="61"/>
        <v>0</v>
      </c>
      <c r="KR19" s="142">
        <f t="shared" si="62"/>
        <v>0</v>
      </c>
      <c r="KS19" s="142">
        <f t="shared" si="62"/>
        <v>0</v>
      </c>
      <c r="KT19" s="142">
        <f t="shared" si="62"/>
        <v>0</v>
      </c>
      <c r="KU19" s="142">
        <f t="shared" si="62"/>
        <v>0</v>
      </c>
      <c r="KV19" s="142">
        <f t="shared" si="62"/>
        <v>0</v>
      </c>
      <c r="KW19" s="147">
        <f t="shared" si="63"/>
        <v>0</v>
      </c>
      <c r="KX19" s="147">
        <f t="shared" si="63"/>
        <v>0</v>
      </c>
      <c r="KY19" s="147">
        <f t="shared" si="63"/>
        <v>0</v>
      </c>
      <c r="KZ19" s="147">
        <f t="shared" si="63"/>
        <v>0</v>
      </c>
      <c r="LA19" s="147">
        <f t="shared" si="63"/>
        <v>0</v>
      </c>
      <c r="LB19" s="147">
        <f t="shared" si="64"/>
        <v>0</v>
      </c>
      <c r="LC19" s="147">
        <f t="shared" si="64"/>
        <v>0</v>
      </c>
      <c r="LD19" s="147">
        <f t="shared" si="64"/>
        <v>0</v>
      </c>
      <c r="LE19" s="147">
        <f t="shared" si="64"/>
        <v>0</v>
      </c>
      <c r="LF19" s="147">
        <f t="shared" si="64"/>
        <v>0</v>
      </c>
      <c r="LG19" s="147">
        <f t="shared" si="65"/>
        <v>90944</v>
      </c>
      <c r="LH19" s="147">
        <f t="shared" si="66"/>
        <v>807441</v>
      </c>
      <c r="LI19" s="144">
        <f t="shared" si="67"/>
        <v>898385</v>
      </c>
      <c r="LJ19" s="144">
        <f t="shared" si="68"/>
        <v>106144</v>
      </c>
      <c r="LK19" s="144">
        <f t="shared" si="69"/>
        <v>792241</v>
      </c>
      <c r="LL19" s="144">
        <f t="shared" si="70"/>
        <v>618771</v>
      </c>
      <c r="LM19" s="144">
        <f t="shared" si="71"/>
        <v>173470</v>
      </c>
      <c r="LN19" s="144">
        <f t="shared" si="72"/>
        <v>29784450</v>
      </c>
      <c r="LO19" s="144">
        <f t="shared" si="73"/>
        <v>2213381</v>
      </c>
      <c r="LP19" s="144">
        <f t="shared" si="74"/>
        <v>27571069</v>
      </c>
      <c r="LQ19" s="144">
        <f t="shared" si="75"/>
        <v>21049098</v>
      </c>
      <c r="LR19" s="144">
        <f t="shared" si="76"/>
        <v>6521971</v>
      </c>
      <c r="LS19" s="132">
        <f t="shared" si="77"/>
        <v>29784.5</v>
      </c>
      <c r="LT19" s="144">
        <f t="shared" si="78"/>
        <v>29875394</v>
      </c>
      <c r="LU19" s="145">
        <f t="shared" si="79"/>
        <v>2215179</v>
      </c>
      <c r="LV19" s="145">
        <f t="shared" si="80"/>
        <v>27660215</v>
      </c>
      <c r="LW19" s="145">
        <f t="shared" si="81"/>
        <v>21138244</v>
      </c>
      <c r="LX19" s="145">
        <f t="shared" si="82"/>
        <v>6521971</v>
      </c>
      <c r="LY19" s="132">
        <f t="shared" si="83"/>
        <v>29875.4</v>
      </c>
      <c r="LZ19" s="208">
        <v>76.05</v>
      </c>
      <c r="MA19" s="209">
        <f t="shared" si="84"/>
        <v>4642787.5999999996</v>
      </c>
      <c r="MB19" s="246">
        <f t="shared" si="85"/>
        <v>4642.8</v>
      </c>
      <c r="MC19" s="246">
        <v>1780.5</v>
      </c>
      <c r="MD19" s="246">
        <f t="shared" si="86"/>
        <v>1780500</v>
      </c>
      <c r="ME19" s="246">
        <f t="shared" si="87"/>
        <v>2862.3</v>
      </c>
      <c r="MF19" s="246">
        <f t="shared" si="88"/>
        <v>2862300</v>
      </c>
      <c r="MG19" s="246">
        <f t="shared" si="89"/>
        <v>32737681.600000001</v>
      </c>
      <c r="MH19" s="209">
        <f t="shared" si="90"/>
        <v>32737.7</v>
      </c>
      <c r="MI19" s="223">
        <f t="shared" si="91"/>
        <v>24000544</v>
      </c>
      <c r="MJ19">
        <v>45.3</v>
      </c>
      <c r="MK19" s="209">
        <f t="shared" si="92"/>
        <v>33910.199999999997</v>
      </c>
    </row>
    <row r="20" spans="1:349">
      <c r="A20" s="128" t="s">
        <v>385</v>
      </c>
      <c r="B20" s="129"/>
      <c r="C20" s="129"/>
      <c r="D20" s="129"/>
      <c r="E20" s="129"/>
      <c r="F20" s="130">
        <f t="shared" si="0"/>
        <v>0</v>
      </c>
      <c r="G20" s="131"/>
      <c r="H20" s="131"/>
      <c r="I20" s="131"/>
      <c r="J20" s="131"/>
      <c r="K20" s="130">
        <f t="shared" si="1"/>
        <v>0</v>
      </c>
      <c r="L20" s="132">
        <f t="shared" si="2"/>
        <v>0</v>
      </c>
      <c r="M20" s="132"/>
      <c r="N20" s="132"/>
      <c r="O20" s="132">
        <f t="shared" si="3"/>
        <v>0</v>
      </c>
      <c r="P20" s="132"/>
      <c r="Q20" s="132"/>
      <c r="R20" s="132"/>
      <c r="S20" s="133">
        <v>363</v>
      </c>
      <c r="T20" s="129"/>
      <c r="U20" s="148">
        <v>0</v>
      </c>
      <c r="V20" s="129"/>
      <c r="W20" s="133">
        <v>0</v>
      </c>
      <c r="X20" s="130">
        <f t="shared" si="4"/>
        <v>363</v>
      </c>
      <c r="Y20" s="133">
        <v>361</v>
      </c>
      <c r="Z20" s="129"/>
      <c r="AA20" s="148">
        <v>0</v>
      </c>
      <c r="AB20" s="129"/>
      <c r="AC20" s="133">
        <v>1</v>
      </c>
      <c r="AD20" s="130">
        <f t="shared" si="5"/>
        <v>362</v>
      </c>
      <c r="AE20" s="133">
        <v>127</v>
      </c>
      <c r="AF20" s="129"/>
      <c r="AG20" s="129"/>
      <c r="AH20" s="129"/>
      <c r="AI20" s="133">
        <v>0</v>
      </c>
      <c r="AJ20" s="130">
        <f t="shared" si="6"/>
        <v>127</v>
      </c>
      <c r="AK20" s="127">
        <f t="shared" si="7"/>
        <v>852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135"/>
      <c r="AS20" s="136">
        <v>0</v>
      </c>
      <c r="AT20" s="137"/>
      <c r="AU20" s="138">
        <v>0</v>
      </c>
      <c r="AV20" s="138"/>
      <c r="AW20" s="135"/>
      <c r="AX20" s="139"/>
      <c r="AY20" s="138"/>
      <c r="AZ20" s="136"/>
      <c r="BA20" s="136"/>
      <c r="BB20" s="129"/>
      <c r="BC20" s="129"/>
      <c r="BD20" s="138"/>
      <c r="BE20" s="138"/>
      <c r="BF20" s="136"/>
      <c r="BG20" s="138"/>
      <c r="BH20" s="138"/>
      <c r="BI20" s="136"/>
      <c r="BJ20" s="138"/>
      <c r="BK20" s="129"/>
      <c r="BL20" s="129"/>
      <c r="BM20" s="138"/>
      <c r="BN20" s="138"/>
      <c r="BO20" s="141"/>
      <c r="BP20" s="141">
        <f t="shared" si="8"/>
        <v>0</v>
      </c>
      <c r="BQ20" s="141">
        <f t="shared" si="9"/>
        <v>0</v>
      </c>
      <c r="BR20" s="141">
        <f t="shared" si="10"/>
        <v>0</v>
      </c>
      <c r="BS20" s="141">
        <f t="shared" si="11"/>
        <v>0</v>
      </c>
      <c r="BT20" s="141">
        <f t="shared" si="12"/>
        <v>852</v>
      </c>
      <c r="BU20" s="141"/>
      <c r="BV20" s="141"/>
      <c r="BW20" s="142">
        <f t="shared" si="93"/>
        <v>9287355</v>
      </c>
      <c r="BX20" s="143">
        <f t="shared" si="94"/>
        <v>782991</v>
      </c>
      <c r="BY20" s="143">
        <f t="shared" si="94"/>
        <v>8504364</v>
      </c>
      <c r="BZ20" s="143">
        <f t="shared" si="94"/>
        <v>6556506</v>
      </c>
      <c r="CA20" s="143">
        <f t="shared" si="94"/>
        <v>1947858</v>
      </c>
      <c r="CB20" s="142">
        <f t="shared" si="95"/>
        <v>0</v>
      </c>
      <c r="CC20" s="143">
        <f t="shared" si="96"/>
        <v>0</v>
      </c>
      <c r="CD20" s="143">
        <f t="shared" si="96"/>
        <v>0</v>
      </c>
      <c r="CE20" s="143">
        <f t="shared" si="96"/>
        <v>0</v>
      </c>
      <c r="CF20" s="143">
        <f t="shared" si="96"/>
        <v>0</v>
      </c>
      <c r="CG20" s="142">
        <f t="shared" si="97"/>
        <v>0</v>
      </c>
      <c r="CH20" s="143">
        <f t="shared" si="98"/>
        <v>0</v>
      </c>
      <c r="CI20" s="143">
        <f t="shared" si="98"/>
        <v>0</v>
      </c>
      <c r="CJ20" s="143">
        <f t="shared" si="98"/>
        <v>0</v>
      </c>
      <c r="CK20" s="143">
        <f t="shared" si="98"/>
        <v>0</v>
      </c>
      <c r="CL20" s="143"/>
      <c r="CM20" s="143"/>
      <c r="CN20" s="143"/>
      <c r="CO20" s="143"/>
      <c r="CP20" s="143"/>
      <c r="CQ20" s="142">
        <f t="shared" si="99"/>
        <v>0</v>
      </c>
      <c r="CR20" s="143">
        <f t="shared" si="100"/>
        <v>0</v>
      </c>
      <c r="CS20" s="143">
        <f t="shared" si="100"/>
        <v>0</v>
      </c>
      <c r="CT20" s="143">
        <f t="shared" si="100"/>
        <v>0</v>
      </c>
      <c r="CU20" s="143">
        <f t="shared" si="100"/>
        <v>0</v>
      </c>
      <c r="CV20" s="144">
        <f t="shared" si="13"/>
        <v>9287355</v>
      </c>
      <c r="CW20" s="142">
        <f t="shared" ref="CW20:DA29" si="113">$Y20*CW$7</f>
        <v>12881924</v>
      </c>
      <c r="CX20" s="143">
        <f t="shared" si="113"/>
        <v>1059174</v>
      </c>
      <c r="CY20" s="143">
        <f t="shared" si="113"/>
        <v>11822750</v>
      </c>
      <c r="CZ20" s="143">
        <f t="shared" si="113"/>
        <v>8905509</v>
      </c>
      <c r="DA20" s="143">
        <f t="shared" si="113"/>
        <v>2917241</v>
      </c>
      <c r="DB20" s="142">
        <f t="shared" si="101"/>
        <v>0</v>
      </c>
      <c r="DC20" s="143">
        <f t="shared" si="102"/>
        <v>0</v>
      </c>
      <c r="DD20" s="143">
        <f t="shared" si="102"/>
        <v>0</v>
      </c>
      <c r="DE20" s="143">
        <f t="shared" si="102"/>
        <v>0</v>
      </c>
      <c r="DF20" s="143">
        <f t="shared" si="102"/>
        <v>0</v>
      </c>
      <c r="DG20" s="142">
        <f t="shared" ref="DG20:DK29" si="114">$AA20*DG$7</f>
        <v>0</v>
      </c>
      <c r="DH20" s="143">
        <f t="shared" si="114"/>
        <v>0</v>
      </c>
      <c r="DI20" s="143">
        <f t="shared" si="114"/>
        <v>0</v>
      </c>
      <c r="DJ20" s="143">
        <f t="shared" si="114"/>
        <v>0</v>
      </c>
      <c r="DK20" s="143">
        <f t="shared" si="114"/>
        <v>0</v>
      </c>
      <c r="DL20" s="142">
        <f t="shared" si="103"/>
        <v>0</v>
      </c>
      <c r="DM20" s="143">
        <f t="shared" si="104"/>
        <v>0</v>
      </c>
      <c r="DN20" s="143">
        <f t="shared" si="104"/>
        <v>0</v>
      </c>
      <c r="DO20" s="143">
        <f t="shared" si="104"/>
        <v>0</v>
      </c>
      <c r="DP20" s="143">
        <f t="shared" si="104"/>
        <v>0</v>
      </c>
      <c r="DQ20" s="142">
        <f t="shared" si="105"/>
        <v>228176</v>
      </c>
      <c r="DR20" s="143">
        <f t="shared" si="106"/>
        <v>752</v>
      </c>
      <c r="DS20" s="143">
        <f t="shared" si="106"/>
        <v>227424</v>
      </c>
      <c r="DT20" s="143">
        <f t="shared" si="106"/>
        <v>227424</v>
      </c>
      <c r="DU20" s="143">
        <f t="shared" si="106"/>
        <v>0</v>
      </c>
      <c r="DV20" s="144">
        <f t="shared" si="16"/>
        <v>13110100</v>
      </c>
      <c r="DW20" s="142">
        <f t="shared" ref="DW20:EA29" si="115">$AE20*DW$7</f>
        <v>4948682</v>
      </c>
      <c r="DX20" s="143">
        <f t="shared" si="115"/>
        <v>394589</v>
      </c>
      <c r="DY20" s="143">
        <f t="shared" si="115"/>
        <v>4554093</v>
      </c>
      <c r="DZ20" s="143">
        <f t="shared" si="115"/>
        <v>3351784</v>
      </c>
      <c r="EA20" s="143">
        <f t="shared" si="115"/>
        <v>1202309</v>
      </c>
      <c r="EB20" s="142">
        <f t="shared" si="107"/>
        <v>0</v>
      </c>
      <c r="EC20" s="143">
        <f t="shared" si="108"/>
        <v>0</v>
      </c>
      <c r="ED20" s="143">
        <f t="shared" si="108"/>
        <v>0</v>
      </c>
      <c r="EE20" s="143">
        <f t="shared" si="108"/>
        <v>0</v>
      </c>
      <c r="EF20" s="143">
        <f t="shared" si="108"/>
        <v>0</v>
      </c>
      <c r="EG20" s="143"/>
      <c r="EH20" s="143"/>
      <c r="EI20" s="143"/>
      <c r="EJ20" s="143"/>
      <c r="EK20" s="143"/>
      <c r="EL20" s="142">
        <f t="shared" si="109"/>
        <v>0</v>
      </c>
      <c r="EM20" s="143">
        <f t="shared" si="110"/>
        <v>0</v>
      </c>
      <c r="EN20" s="143">
        <f t="shared" si="110"/>
        <v>0</v>
      </c>
      <c r="EO20" s="143">
        <f t="shared" si="110"/>
        <v>0</v>
      </c>
      <c r="EP20" s="143">
        <f t="shared" si="110"/>
        <v>0</v>
      </c>
      <c r="EQ20" s="142">
        <f t="shared" si="111"/>
        <v>0</v>
      </c>
      <c r="ER20" s="143">
        <f t="shared" si="112"/>
        <v>0</v>
      </c>
      <c r="ES20" s="143">
        <f t="shared" si="112"/>
        <v>0</v>
      </c>
      <c r="ET20" s="143">
        <f t="shared" si="112"/>
        <v>0</v>
      </c>
      <c r="EU20" s="143">
        <f t="shared" si="112"/>
        <v>0</v>
      </c>
      <c r="EV20" s="144">
        <f t="shared" si="18"/>
        <v>4948682</v>
      </c>
      <c r="EW20" s="144">
        <f t="shared" si="19"/>
        <v>27346137</v>
      </c>
      <c r="EX20" s="145">
        <f t="shared" si="20"/>
        <v>2237506</v>
      </c>
      <c r="EY20" s="145">
        <f t="shared" si="21"/>
        <v>25108631</v>
      </c>
      <c r="EZ20" s="145">
        <f t="shared" si="22"/>
        <v>19041223</v>
      </c>
      <c r="FA20" s="145">
        <f t="shared" si="23"/>
        <v>6067408</v>
      </c>
      <c r="FB20" s="146">
        <f t="shared" si="24"/>
        <v>27117961</v>
      </c>
      <c r="FC20" s="146">
        <f t="shared" si="25"/>
        <v>0</v>
      </c>
      <c r="FD20" s="146">
        <f t="shared" si="26"/>
        <v>0</v>
      </c>
      <c r="FE20" s="146">
        <f t="shared" si="27"/>
        <v>0</v>
      </c>
      <c r="FF20" s="146">
        <f t="shared" si="28"/>
        <v>228176</v>
      </c>
      <c r="FG20" s="142">
        <f t="shared" ref="FG20:FK29" si="116">$AL20*FG$9</f>
        <v>0</v>
      </c>
      <c r="FH20" s="143">
        <f t="shared" si="116"/>
        <v>0</v>
      </c>
      <c r="FI20" s="143">
        <f t="shared" si="116"/>
        <v>0</v>
      </c>
      <c r="FJ20" s="143">
        <f t="shared" si="116"/>
        <v>0</v>
      </c>
      <c r="FK20" s="143">
        <f t="shared" si="116"/>
        <v>0</v>
      </c>
      <c r="FL20" s="142">
        <f t="shared" ref="FL20:FP29" si="117">$AM20*FL$9</f>
        <v>0</v>
      </c>
      <c r="FM20" s="142">
        <f t="shared" si="117"/>
        <v>0</v>
      </c>
      <c r="FN20" s="142">
        <f t="shared" si="117"/>
        <v>0</v>
      </c>
      <c r="FO20" s="142">
        <f t="shared" si="117"/>
        <v>0</v>
      </c>
      <c r="FP20" s="142">
        <f t="shared" si="117"/>
        <v>0</v>
      </c>
      <c r="FQ20" s="147">
        <f t="shared" ref="FQ20:FU29" si="118">$AN20*FQ$9</f>
        <v>0</v>
      </c>
      <c r="FR20" s="147">
        <f t="shared" si="118"/>
        <v>0</v>
      </c>
      <c r="FS20" s="147">
        <f t="shared" si="118"/>
        <v>0</v>
      </c>
      <c r="FT20" s="147">
        <f t="shared" si="118"/>
        <v>0</v>
      </c>
      <c r="FU20" s="147">
        <f t="shared" si="118"/>
        <v>0</v>
      </c>
      <c r="FV20" s="147">
        <f t="shared" ref="FV20:FZ29" si="119">$AO20*FV$9</f>
        <v>0</v>
      </c>
      <c r="FW20" s="147">
        <f t="shared" si="119"/>
        <v>0</v>
      </c>
      <c r="FX20" s="147">
        <f t="shared" si="119"/>
        <v>0</v>
      </c>
      <c r="FY20" s="147">
        <f t="shared" si="119"/>
        <v>0</v>
      </c>
      <c r="FZ20" s="147">
        <f t="shared" si="119"/>
        <v>0</v>
      </c>
      <c r="GA20" s="142">
        <f t="shared" ref="GA20:GE29" si="120">$AP20*GA$9</f>
        <v>0</v>
      </c>
      <c r="GB20" s="142">
        <f t="shared" si="120"/>
        <v>0</v>
      </c>
      <c r="GC20" s="142">
        <f t="shared" si="120"/>
        <v>0</v>
      </c>
      <c r="GD20" s="142">
        <f t="shared" si="120"/>
        <v>0</v>
      </c>
      <c r="GE20" s="142">
        <f t="shared" si="120"/>
        <v>0</v>
      </c>
      <c r="GF20" s="142">
        <f t="shared" ref="GF20:GJ29" si="121">$AQ20*GF$9</f>
        <v>0</v>
      </c>
      <c r="GG20" s="142">
        <f t="shared" si="121"/>
        <v>0</v>
      </c>
      <c r="GH20" s="142">
        <f t="shared" si="121"/>
        <v>0</v>
      </c>
      <c r="GI20" s="142">
        <f t="shared" si="121"/>
        <v>0</v>
      </c>
      <c r="GJ20" s="142">
        <f t="shared" si="121"/>
        <v>0</v>
      </c>
      <c r="GK20" s="142">
        <f t="shared" si="35"/>
        <v>0</v>
      </c>
      <c r="GL20" s="142">
        <f t="shared" si="36"/>
        <v>0</v>
      </c>
      <c r="GM20" s="142">
        <f t="shared" si="37"/>
        <v>0</v>
      </c>
      <c r="GN20" s="142">
        <f t="shared" si="38"/>
        <v>0</v>
      </c>
      <c r="GO20" s="142">
        <f t="shared" si="39"/>
        <v>0</v>
      </c>
      <c r="GP20" s="207">
        <f t="shared" si="40"/>
        <v>0</v>
      </c>
      <c r="GQ20" s="147">
        <f t="shared" ref="GQ20:GU29" si="122">$AR20*GQ$9</f>
        <v>0</v>
      </c>
      <c r="GR20" s="147">
        <f t="shared" si="122"/>
        <v>0</v>
      </c>
      <c r="GS20" s="147">
        <f t="shared" si="122"/>
        <v>0</v>
      </c>
      <c r="GT20" s="147">
        <f t="shared" si="122"/>
        <v>0</v>
      </c>
      <c r="GU20" s="147">
        <f t="shared" si="122"/>
        <v>0</v>
      </c>
      <c r="GV20" s="147">
        <f t="shared" ref="GV20:GZ29" si="123">$AS20*GV$9</f>
        <v>0</v>
      </c>
      <c r="GW20" s="147">
        <f t="shared" si="123"/>
        <v>0</v>
      </c>
      <c r="GX20" s="147">
        <f t="shared" si="123"/>
        <v>0</v>
      </c>
      <c r="GY20" s="147">
        <f t="shared" si="123"/>
        <v>0</v>
      </c>
      <c r="GZ20" s="147">
        <f t="shared" si="123"/>
        <v>0</v>
      </c>
      <c r="HA20" s="147">
        <f t="shared" ref="HA20:HE29" si="124">$AT20*HA$9</f>
        <v>0</v>
      </c>
      <c r="HB20" s="147">
        <f t="shared" si="124"/>
        <v>0</v>
      </c>
      <c r="HC20" s="147">
        <f t="shared" si="124"/>
        <v>0</v>
      </c>
      <c r="HD20" s="147">
        <f t="shared" si="124"/>
        <v>0</v>
      </c>
      <c r="HE20" s="147">
        <f t="shared" si="124"/>
        <v>0</v>
      </c>
      <c r="HF20" s="147">
        <f t="shared" ref="HF20:HJ29" si="125">$AU20*HF$9</f>
        <v>0</v>
      </c>
      <c r="HG20" s="147">
        <f t="shared" si="125"/>
        <v>0</v>
      </c>
      <c r="HH20" s="147">
        <f t="shared" si="125"/>
        <v>0</v>
      </c>
      <c r="HI20" s="147">
        <f t="shared" si="125"/>
        <v>0</v>
      </c>
      <c r="HJ20" s="147">
        <f t="shared" si="125"/>
        <v>0</v>
      </c>
      <c r="HK20" s="142">
        <f t="shared" ref="HK20:HO29" si="126">$AV20*HK$9</f>
        <v>0</v>
      </c>
      <c r="HL20" s="142">
        <f t="shared" si="126"/>
        <v>0</v>
      </c>
      <c r="HM20" s="142">
        <f t="shared" si="126"/>
        <v>0</v>
      </c>
      <c r="HN20" s="142">
        <f t="shared" si="126"/>
        <v>0</v>
      </c>
      <c r="HO20" s="142">
        <f t="shared" si="126"/>
        <v>0</v>
      </c>
      <c r="HP20" s="142">
        <f t="shared" ref="HP20:HT29" si="127">$AW20*HP$9</f>
        <v>0</v>
      </c>
      <c r="HQ20" s="142">
        <f t="shared" si="127"/>
        <v>0</v>
      </c>
      <c r="HR20" s="142">
        <f t="shared" si="127"/>
        <v>0</v>
      </c>
      <c r="HS20" s="142">
        <f t="shared" si="127"/>
        <v>0</v>
      </c>
      <c r="HT20" s="142">
        <f t="shared" si="127"/>
        <v>0</v>
      </c>
      <c r="HU20" s="147">
        <f t="shared" ref="HU20:HY29" si="128">$AX20*HU$9</f>
        <v>0</v>
      </c>
      <c r="HV20" s="147">
        <f t="shared" si="128"/>
        <v>0</v>
      </c>
      <c r="HW20" s="147">
        <f t="shared" si="128"/>
        <v>0</v>
      </c>
      <c r="HX20" s="147">
        <f t="shared" si="128"/>
        <v>0</v>
      </c>
      <c r="HY20" s="147">
        <f t="shared" si="128"/>
        <v>0</v>
      </c>
      <c r="HZ20" s="147">
        <f t="shared" ref="HZ20:ID29" si="129">$AY20*HZ$9</f>
        <v>0</v>
      </c>
      <c r="IA20" s="147">
        <f t="shared" si="129"/>
        <v>0</v>
      </c>
      <c r="IB20" s="147">
        <f t="shared" si="129"/>
        <v>0</v>
      </c>
      <c r="IC20" s="147">
        <f t="shared" si="129"/>
        <v>0</v>
      </c>
      <c r="ID20" s="147">
        <f t="shared" si="129"/>
        <v>0</v>
      </c>
      <c r="IE20" s="142">
        <f t="shared" ref="IE20:II29" si="130">$AZ20*IE$9</f>
        <v>0</v>
      </c>
      <c r="IF20" s="142">
        <f t="shared" si="130"/>
        <v>0</v>
      </c>
      <c r="IG20" s="142">
        <f t="shared" si="130"/>
        <v>0</v>
      </c>
      <c r="IH20" s="142">
        <f t="shared" si="130"/>
        <v>0</v>
      </c>
      <c r="II20" s="142">
        <f t="shared" si="130"/>
        <v>0</v>
      </c>
      <c r="IJ20" s="142">
        <f t="shared" ref="IJ20:IN29" si="131">$BA20*IJ$9</f>
        <v>0</v>
      </c>
      <c r="IK20" s="142">
        <f t="shared" si="131"/>
        <v>0</v>
      </c>
      <c r="IL20" s="142">
        <f t="shared" si="131"/>
        <v>0</v>
      </c>
      <c r="IM20" s="142">
        <f t="shared" si="131"/>
        <v>0</v>
      </c>
      <c r="IN20" s="142">
        <f t="shared" si="131"/>
        <v>0</v>
      </c>
      <c r="IO20" s="147">
        <f t="shared" ref="IO20:IS29" si="132">$BB20*IO$9</f>
        <v>0</v>
      </c>
      <c r="IP20" s="147">
        <f t="shared" si="132"/>
        <v>0</v>
      </c>
      <c r="IQ20" s="147">
        <f t="shared" si="132"/>
        <v>0</v>
      </c>
      <c r="IR20" s="147">
        <f t="shared" si="132"/>
        <v>0</v>
      </c>
      <c r="IS20" s="147">
        <f t="shared" si="132"/>
        <v>0</v>
      </c>
      <c r="IT20" s="147">
        <f t="shared" ref="IT20:IX29" si="133">$BC20*IT$9</f>
        <v>0</v>
      </c>
      <c r="IU20" s="147">
        <f t="shared" si="133"/>
        <v>0</v>
      </c>
      <c r="IV20" s="147">
        <f t="shared" si="133"/>
        <v>0</v>
      </c>
      <c r="IW20" s="147">
        <f t="shared" si="133"/>
        <v>0</v>
      </c>
      <c r="IX20" s="147">
        <f t="shared" si="133"/>
        <v>0</v>
      </c>
      <c r="IY20" s="142">
        <f t="shared" ref="IY20:JC29" si="134">$BD20*IY$9</f>
        <v>0</v>
      </c>
      <c r="IZ20" s="142">
        <f t="shared" si="134"/>
        <v>0</v>
      </c>
      <c r="JA20" s="142">
        <f t="shared" si="134"/>
        <v>0</v>
      </c>
      <c r="JB20" s="142">
        <f t="shared" si="134"/>
        <v>0</v>
      </c>
      <c r="JC20" s="142">
        <f t="shared" si="134"/>
        <v>0</v>
      </c>
      <c r="JD20" s="142">
        <f t="shared" ref="JD20:JH29" si="135">$BE20*JD$9</f>
        <v>0</v>
      </c>
      <c r="JE20" s="142">
        <f t="shared" si="135"/>
        <v>0</v>
      </c>
      <c r="JF20" s="142">
        <f t="shared" si="135"/>
        <v>0</v>
      </c>
      <c r="JG20" s="142">
        <f t="shared" si="135"/>
        <v>0</v>
      </c>
      <c r="JH20" s="142">
        <f t="shared" si="135"/>
        <v>0</v>
      </c>
      <c r="JI20" s="147">
        <f t="shared" ref="JI20:JM29" si="136">$BF20*JI$9</f>
        <v>0</v>
      </c>
      <c r="JJ20" s="147">
        <f t="shared" si="136"/>
        <v>0</v>
      </c>
      <c r="JK20" s="147">
        <f t="shared" si="136"/>
        <v>0</v>
      </c>
      <c r="JL20" s="147">
        <f t="shared" si="136"/>
        <v>0</v>
      </c>
      <c r="JM20" s="147">
        <f t="shared" si="136"/>
        <v>0</v>
      </c>
      <c r="JN20" s="147">
        <f t="shared" ref="JN20:JR29" si="137">$BG20*JN$9</f>
        <v>0</v>
      </c>
      <c r="JO20" s="147">
        <f t="shared" si="137"/>
        <v>0</v>
      </c>
      <c r="JP20" s="147">
        <f t="shared" si="137"/>
        <v>0</v>
      </c>
      <c r="JQ20" s="147">
        <f t="shared" si="137"/>
        <v>0</v>
      </c>
      <c r="JR20" s="147">
        <f t="shared" si="137"/>
        <v>0</v>
      </c>
      <c r="JS20" s="142">
        <f t="shared" ref="JS20:JW29" si="138">$BH20*JS$9</f>
        <v>0</v>
      </c>
      <c r="JT20" s="142">
        <f t="shared" si="138"/>
        <v>0</v>
      </c>
      <c r="JU20" s="142">
        <f t="shared" si="138"/>
        <v>0</v>
      </c>
      <c r="JV20" s="142">
        <f t="shared" si="138"/>
        <v>0</v>
      </c>
      <c r="JW20" s="142">
        <f t="shared" si="138"/>
        <v>0</v>
      </c>
      <c r="JX20" s="142">
        <f t="shared" ref="JX20:KB29" si="139">$BI20*JX$9</f>
        <v>0</v>
      </c>
      <c r="JY20" s="142">
        <f t="shared" si="139"/>
        <v>0</v>
      </c>
      <c r="JZ20" s="142">
        <f t="shared" si="139"/>
        <v>0</v>
      </c>
      <c r="KA20" s="142">
        <f t="shared" si="139"/>
        <v>0</v>
      </c>
      <c r="KB20" s="142">
        <f t="shared" si="139"/>
        <v>0</v>
      </c>
      <c r="KC20" s="147">
        <f t="shared" ref="KC20:KG29" si="140">$BJ20*KC$9</f>
        <v>0</v>
      </c>
      <c r="KD20" s="147">
        <f t="shared" si="140"/>
        <v>0</v>
      </c>
      <c r="KE20" s="147">
        <f t="shared" si="140"/>
        <v>0</v>
      </c>
      <c r="KF20" s="147">
        <f t="shared" si="140"/>
        <v>0</v>
      </c>
      <c r="KG20" s="147">
        <f t="shared" si="140"/>
        <v>0</v>
      </c>
      <c r="KH20" s="147">
        <f t="shared" ref="KH20:KL29" si="141">$BK20*KH$9</f>
        <v>0</v>
      </c>
      <c r="KI20" s="147">
        <f t="shared" si="141"/>
        <v>0</v>
      </c>
      <c r="KJ20" s="147">
        <f t="shared" si="141"/>
        <v>0</v>
      </c>
      <c r="KK20" s="147">
        <f t="shared" si="141"/>
        <v>0</v>
      </c>
      <c r="KL20" s="147">
        <f t="shared" si="141"/>
        <v>0</v>
      </c>
      <c r="KM20" s="142">
        <f t="shared" ref="KM20:KQ29" si="142">$BL20*KM$9</f>
        <v>0</v>
      </c>
      <c r="KN20" s="142">
        <f t="shared" si="142"/>
        <v>0</v>
      </c>
      <c r="KO20" s="142">
        <f t="shared" si="142"/>
        <v>0</v>
      </c>
      <c r="KP20" s="142">
        <f t="shared" si="142"/>
        <v>0</v>
      </c>
      <c r="KQ20" s="142">
        <f t="shared" si="142"/>
        <v>0</v>
      </c>
      <c r="KR20" s="142">
        <f t="shared" ref="KR20:KV29" si="143">$BM20*KR$9</f>
        <v>0</v>
      </c>
      <c r="KS20" s="142">
        <f t="shared" si="143"/>
        <v>0</v>
      </c>
      <c r="KT20" s="142">
        <f t="shared" si="143"/>
        <v>0</v>
      </c>
      <c r="KU20" s="142">
        <f t="shared" si="143"/>
        <v>0</v>
      </c>
      <c r="KV20" s="142">
        <f t="shared" si="143"/>
        <v>0</v>
      </c>
      <c r="KW20" s="147">
        <f t="shared" ref="KW20:LA29" si="144">$BN20*KW$9</f>
        <v>0</v>
      </c>
      <c r="KX20" s="147">
        <f t="shared" si="144"/>
        <v>0</v>
      </c>
      <c r="KY20" s="147">
        <f t="shared" si="144"/>
        <v>0</v>
      </c>
      <c r="KZ20" s="147">
        <f t="shared" si="144"/>
        <v>0</v>
      </c>
      <c r="LA20" s="147">
        <f t="shared" si="144"/>
        <v>0</v>
      </c>
      <c r="LB20" s="147">
        <f t="shared" ref="LB20:LF29" si="145">$BO20*LB$9</f>
        <v>0</v>
      </c>
      <c r="LC20" s="147">
        <f t="shared" si="145"/>
        <v>0</v>
      </c>
      <c r="LD20" s="147">
        <f t="shared" si="145"/>
        <v>0</v>
      </c>
      <c r="LE20" s="147">
        <f t="shared" si="145"/>
        <v>0</v>
      </c>
      <c r="LF20" s="147">
        <f t="shared" si="145"/>
        <v>0</v>
      </c>
      <c r="LG20" s="147">
        <f t="shared" si="65"/>
        <v>0</v>
      </c>
      <c r="LH20" s="147">
        <f t="shared" si="66"/>
        <v>0</v>
      </c>
      <c r="LI20" s="144">
        <f t="shared" si="67"/>
        <v>0</v>
      </c>
      <c r="LJ20" s="144">
        <f t="shared" si="68"/>
        <v>0</v>
      </c>
      <c r="LK20" s="144">
        <f t="shared" si="69"/>
        <v>0</v>
      </c>
      <c r="LL20" s="144">
        <f t="shared" si="70"/>
        <v>0</v>
      </c>
      <c r="LM20" s="144">
        <f t="shared" si="71"/>
        <v>0</v>
      </c>
      <c r="LN20" s="144">
        <f t="shared" si="72"/>
        <v>27346137</v>
      </c>
      <c r="LO20" s="144">
        <f t="shared" si="73"/>
        <v>2237506</v>
      </c>
      <c r="LP20" s="144">
        <f t="shared" si="74"/>
        <v>25108631</v>
      </c>
      <c r="LQ20" s="144">
        <f t="shared" si="75"/>
        <v>19041223</v>
      </c>
      <c r="LR20" s="144">
        <f t="shared" si="76"/>
        <v>6067408</v>
      </c>
      <c r="LS20" s="132">
        <f t="shared" si="77"/>
        <v>27346.1</v>
      </c>
      <c r="LT20" s="144">
        <f t="shared" si="78"/>
        <v>27346137</v>
      </c>
      <c r="LU20" s="145">
        <f t="shared" si="79"/>
        <v>2237506</v>
      </c>
      <c r="LV20" s="145">
        <f t="shared" si="80"/>
        <v>25108631</v>
      </c>
      <c r="LW20" s="145">
        <f t="shared" si="81"/>
        <v>19041223</v>
      </c>
      <c r="LX20" s="145">
        <f t="shared" si="82"/>
        <v>6067408</v>
      </c>
      <c r="LY20" s="132">
        <f t="shared" si="83"/>
        <v>27346.1</v>
      </c>
      <c r="LZ20" s="208">
        <v>78.5</v>
      </c>
      <c r="MA20" s="209">
        <f t="shared" si="84"/>
        <v>4792358</v>
      </c>
      <c r="MB20" s="246">
        <f t="shared" si="85"/>
        <v>4792.3999999999996</v>
      </c>
      <c r="MC20" s="246">
        <v>1837.9</v>
      </c>
      <c r="MD20" s="246">
        <f t="shared" si="86"/>
        <v>1837900</v>
      </c>
      <c r="ME20" s="246">
        <f t="shared" si="87"/>
        <v>2954.5</v>
      </c>
      <c r="MF20" s="246">
        <f t="shared" si="88"/>
        <v>2954500</v>
      </c>
      <c r="MG20" s="246">
        <f t="shared" si="89"/>
        <v>30300595</v>
      </c>
      <c r="MH20" s="209">
        <f t="shared" si="90"/>
        <v>30300.6</v>
      </c>
      <c r="MI20" s="223">
        <f t="shared" si="91"/>
        <v>21995723</v>
      </c>
      <c r="MJ20">
        <v>50.3</v>
      </c>
      <c r="MK20" s="209">
        <f t="shared" si="92"/>
        <v>27988.400000000001</v>
      </c>
    </row>
    <row r="21" spans="1:349">
      <c r="A21" s="128" t="s">
        <v>185</v>
      </c>
      <c r="B21" s="129"/>
      <c r="C21" s="129"/>
      <c r="D21" s="129"/>
      <c r="E21" s="129"/>
      <c r="F21" s="130">
        <f t="shared" si="0"/>
        <v>0</v>
      </c>
      <c r="G21" s="131"/>
      <c r="H21" s="131"/>
      <c r="I21" s="131"/>
      <c r="J21" s="131"/>
      <c r="K21" s="130">
        <f t="shared" si="1"/>
        <v>0</v>
      </c>
      <c r="L21" s="132">
        <f t="shared" si="2"/>
        <v>0</v>
      </c>
      <c r="M21" s="132"/>
      <c r="N21" s="132"/>
      <c r="O21" s="132">
        <f t="shared" si="3"/>
        <v>0</v>
      </c>
      <c r="P21" s="132"/>
      <c r="Q21" s="132"/>
      <c r="R21" s="132"/>
      <c r="S21" s="133">
        <v>0</v>
      </c>
      <c r="T21" s="129"/>
      <c r="U21" s="148">
        <v>0</v>
      </c>
      <c r="V21" s="129"/>
      <c r="W21" s="133">
        <v>0</v>
      </c>
      <c r="X21" s="130">
        <f t="shared" si="4"/>
        <v>0</v>
      </c>
      <c r="Y21" s="133">
        <v>0</v>
      </c>
      <c r="Z21" s="129"/>
      <c r="AA21" s="148">
        <v>146</v>
      </c>
      <c r="AB21" s="129">
        <v>183</v>
      </c>
      <c r="AC21" s="133">
        <v>1</v>
      </c>
      <c r="AD21" s="130">
        <f t="shared" si="5"/>
        <v>330</v>
      </c>
      <c r="AE21" s="133">
        <v>0</v>
      </c>
      <c r="AF21" s="129"/>
      <c r="AG21" s="129"/>
      <c r="AH21" s="129">
        <v>46</v>
      </c>
      <c r="AI21" s="133">
        <v>0</v>
      </c>
      <c r="AJ21" s="130">
        <f t="shared" si="6"/>
        <v>46</v>
      </c>
      <c r="AK21" s="127">
        <f t="shared" si="7"/>
        <v>376</v>
      </c>
      <c r="AL21" s="206">
        <v>15</v>
      </c>
      <c r="AM21" s="206">
        <v>0</v>
      </c>
      <c r="AN21" s="206">
        <v>0</v>
      </c>
      <c r="AO21" s="206">
        <v>0</v>
      </c>
      <c r="AP21" s="206">
        <v>55</v>
      </c>
      <c r="AQ21" s="206">
        <v>20</v>
      </c>
      <c r="AR21" s="135"/>
      <c r="AS21" s="136">
        <v>0</v>
      </c>
      <c r="AT21" s="137"/>
      <c r="AU21" s="138">
        <v>0</v>
      </c>
      <c r="AV21" s="138"/>
      <c r="AW21" s="135"/>
      <c r="AX21" s="139"/>
      <c r="AY21" s="138"/>
      <c r="AZ21" s="136"/>
      <c r="BA21" s="136"/>
      <c r="BB21" s="129"/>
      <c r="BC21" s="129"/>
      <c r="BD21" s="138"/>
      <c r="BE21" s="138"/>
      <c r="BF21" s="136"/>
      <c r="BG21" s="138"/>
      <c r="BH21" s="138"/>
      <c r="BI21" s="136"/>
      <c r="BJ21" s="138"/>
      <c r="BK21" s="129"/>
      <c r="BL21" s="129"/>
      <c r="BM21" s="138"/>
      <c r="BN21" s="138"/>
      <c r="BO21" s="141"/>
      <c r="BP21" s="141">
        <f t="shared" si="8"/>
        <v>0</v>
      </c>
      <c r="BQ21" s="141">
        <f t="shared" si="9"/>
        <v>0</v>
      </c>
      <c r="BR21" s="141">
        <f t="shared" si="10"/>
        <v>0</v>
      </c>
      <c r="BS21" s="141">
        <f t="shared" si="11"/>
        <v>0</v>
      </c>
      <c r="BT21" s="141">
        <f t="shared" si="12"/>
        <v>376</v>
      </c>
      <c r="BU21" s="141"/>
      <c r="BV21" s="141"/>
      <c r="BW21" s="142">
        <f t="shared" si="93"/>
        <v>0</v>
      </c>
      <c r="BX21" s="143">
        <f t="shared" si="94"/>
        <v>0</v>
      </c>
      <c r="BY21" s="143">
        <f t="shared" si="94"/>
        <v>0</v>
      </c>
      <c r="BZ21" s="143">
        <f t="shared" si="94"/>
        <v>0</v>
      </c>
      <c r="CA21" s="143">
        <f t="shared" si="94"/>
        <v>0</v>
      </c>
      <c r="CB21" s="142">
        <f t="shared" si="95"/>
        <v>0</v>
      </c>
      <c r="CC21" s="143">
        <f t="shared" si="96"/>
        <v>0</v>
      </c>
      <c r="CD21" s="143">
        <f t="shared" si="96"/>
        <v>0</v>
      </c>
      <c r="CE21" s="143">
        <f t="shared" si="96"/>
        <v>0</v>
      </c>
      <c r="CF21" s="143">
        <f t="shared" si="96"/>
        <v>0</v>
      </c>
      <c r="CG21" s="142">
        <f t="shared" si="97"/>
        <v>0</v>
      </c>
      <c r="CH21" s="143">
        <f t="shared" si="98"/>
        <v>0</v>
      </c>
      <c r="CI21" s="143">
        <f t="shared" si="98"/>
        <v>0</v>
      </c>
      <c r="CJ21" s="143">
        <f t="shared" si="98"/>
        <v>0</v>
      </c>
      <c r="CK21" s="143">
        <f t="shared" si="98"/>
        <v>0</v>
      </c>
      <c r="CL21" s="143"/>
      <c r="CM21" s="143"/>
      <c r="CN21" s="143"/>
      <c r="CO21" s="143"/>
      <c r="CP21" s="143"/>
      <c r="CQ21" s="142">
        <f t="shared" si="99"/>
        <v>0</v>
      </c>
      <c r="CR21" s="143">
        <f t="shared" si="100"/>
        <v>0</v>
      </c>
      <c r="CS21" s="143">
        <f t="shared" si="100"/>
        <v>0</v>
      </c>
      <c r="CT21" s="143">
        <f t="shared" si="100"/>
        <v>0</v>
      </c>
      <c r="CU21" s="143">
        <f t="shared" si="100"/>
        <v>0</v>
      </c>
      <c r="CV21" s="144">
        <f t="shared" si="13"/>
        <v>0</v>
      </c>
      <c r="CW21" s="142">
        <f t="shared" si="113"/>
        <v>0</v>
      </c>
      <c r="CX21" s="143">
        <f t="shared" si="113"/>
        <v>0</v>
      </c>
      <c r="CY21" s="143">
        <f t="shared" si="113"/>
        <v>0</v>
      </c>
      <c r="CZ21" s="143">
        <f t="shared" si="113"/>
        <v>0</v>
      </c>
      <c r="DA21" s="143">
        <f t="shared" si="113"/>
        <v>0</v>
      </c>
      <c r="DB21" s="142">
        <f t="shared" si="101"/>
        <v>0</v>
      </c>
      <c r="DC21" s="143">
        <f t="shared" si="102"/>
        <v>0</v>
      </c>
      <c r="DD21" s="143">
        <f t="shared" si="102"/>
        <v>0</v>
      </c>
      <c r="DE21" s="143">
        <f t="shared" si="102"/>
        <v>0</v>
      </c>
      <c r="DF21" s="143">
        <f t="shared" si="102"/>
        <v>0</v>
      </c>
      <c r="DG21" s="142">
        <f t="shared" si="114"/>
        <v>14555178</v>
      </c>
      <c r="DH21" s="143">
        <f t="shared" si="114"/>
        <v>428364</v>
      </c>
      <c r="DI21" s="143">
        <f t="shared" si="114"/>
        <v>14126814</v>
      </c>
      <c r="DJ21" s="143">
        <f t="shared" si="114"/>
        <v>10680192</v>
      </c>
      <c r="DK21" s="143">
        <f t="shared" si="114"/>
        <v>3446622</v>
      </c>
      <c r="DL21" s="142">
        <f t="shared" si="103"/>
        <v>4101762</v>
      </c>
      <c r="DM21" s="143">
        <f t="shared" si="104"/>
        <v>448167</v>
      </c>
      <c r="DN21" s="143">
        <f t="shared" si="104"/>
        <v>3653595</v>
      </c>
      <c r="DO21" s="143">
        <f t="shared" si="104"/>
        <v>2589450</v>
      </c>
      <c r="DP21" s="143">
        <f t="shared" si="104"/>
        <v>1064145</v>
      </c>
      <c r="DQ21" s="142">
        <f t="shared" si="105"/>
        <v>228176</v>
      </c>
      <c r="DR21" s="143">
        <f t="shared" si="106"/>
        <v>752</v>
      </c>
      <c r="DS21" s="143">
        <f t="shared" si="106"/>
        <v>227424</v>
      </c>
      <c r="DT21" s="143">
        <f t="shared" si="106"/>
        <v>227424</v>
      </c>
      <c r="DU21" s="143">
        <f t="shared" si="106"/>
        <v>0</v>
      </c>
      <c r="DV21" s="144">
        <f t="shared" si="16"/>
        <v>18885116</v>
      </c>
      <c r="DW21" s="142">
        <f t="shared" si="115"/>
        <v>0</v>
      </c>
      <c r="DX21" s="143">
        <f t="shared" si="115"/>
        <v>0</v>
      </c>
      <c r="DY21" s="143">
        <f t="shared" si="115"/>
        <v>0</v>
      </c>
      <c r="DZ21" s="143">
        <f t="shared" si="115"/>
        <v>0</v>
      </c>
      <c r="EA21" s="143">
        <f t="shared" si="115"/>
        <v>0</v>
      </c>
      <c r="EB21" s="142">
        <f t="shared" si="107"/>
        <v>0</v>
      </c>
      <c r="EC21" s="143">
        <f t="shared" si="108"/>
        <v>0</v>
      </c>
      <c r="ED21" s="143">
        <f t="shared" si="108"/>
        <v>0</v>
      </c>
      <c r="EE21" s="143">
        <f t="shared" si="108"/>
        <v>0</v>
      </c>
      <c r="EF21" s="143">
        <f t="shared" si="108"/>
        <v>0</v>
      </c>
      <c r="EG21" s="143"/>
      <c r="EH21" s="143"/>
      <c r="EI21" s="143"/>
      <c r="EJ21" s="143"/>
      <c r="EK21" s="143"/>
      <c r="EL21" s="142">
        <f t="shared" si="109"/>
        <v>1047788</v>
      </c>
      <c r="EM21" s="143">
        <f t="shared" si="110"/>
        <v>127374</v>
      </c>
      <c r="EN21" s="143">
        <f t="shared" si="110"/>
        <v>920414</v>
      </c>
      <c r="EO21" s="143">
        <f t="shared" si="110"/>
        <v>652326</v>
      </c>
      <c r="EP21" s="143">
        <f t="shared" si="110"/>
        <v>268088</v>
      </c>
      <c r="EQ21" s="142">
        <f t="shared" si="111"/>
        <v>0</v>
      </c>
      <c r="ER21" s="143">
        <f t="shared" si="112"/>
        <v>0</v>
      </c>
      <c r="ES21" s="143">
        <f t="shared" si="112"/>
        <v>0</v>
      </c>
      <c r="ET21" s="143">
        <f t="shared" si="112"/>
        <v>0</v>
      </c>
      <c r="EU21" s="143">
        <f t="shared" si="112"/>
        <v>0</v>
      </c>
      <c r="EV21" s="144">
        <f t="shared" si="18"/>
        <v>1047788</v>
      </c>
      <c r="EW21" s="144">
        <f t="shared" si="19"/>
        <v>19932904</v>
      </c>
      <c r="EX21" s="145">
        <f t="shared" si="20"/>
        <v>1004657</v>
      </c>
      <c r="EY21" s="145">
        <f t="shared" si="21"/>
        <v>18928247</v>
      </c>
      <c r="EZ21" s="145">
        <f t="shared" si="22"/>
        <v>14149392</v>
      </c>
      <c r="FA21" s="145">
        <f t="shared" si="23"/>
        <v>4778855</v>
      </c>
      <c r="FB21" s="146">
        <f t="shared" si="24"/>
        <v>0</v>
      </c>
      <c r="FC21" s="146">
        <f t="shared" si="25"/>
        <v>0</v>
      </c>
      <c r="FD21" s="146">
        <f t="shared" si="26"/>
        <v>14555178</v>
      </c>
      <c r="FE21" s="146">
        <f t="shared" si="27"/>
        <v>5149550</v>
      </c>
      <c r="FF21" s="146">
        <f t="shared" si="28"/>
        <v>228176</v>
      </c>
      <c r="FG21" s="142">
        <f t="shared" si="116"/>
        <v>23520</v>
      </c>
      <c r="FH21" s="143">
        <f t="shared" si="116"/>
        <v>465</v>
      </c>
      <c r="FI21" s="143">
        <f t="shared" si="116"/>
        <v>23055</v>
      </c>
      <c r="FJ21" s="143">
        <f t="shared" si="116"/>
        <v>23055</v>
      </c>
      <c r="FK21" s="143">
        <f t="shared" si="116"/>
        <v>0</v>
      </c>
      <c r="FL21" s="142">
        <f t="shared" si="117"/>
        <v>0</v>
      </c>
      <c r="FM21" s="142">
        <f t="shared" si="117"/>
        <v>0</v>
      </c>
      <c r="FN21" s="142">
        <f t="shared" si="117"/>
        <v>0</v>
      </c>
      <c r="FO21" s="142">
        <f t="shared" si="117"/>
        <v>0</v>
      </c>
      <c r="FP21" s="142">
        <f t="shared" si="117"/>
        <v>0</v>
      </c>
      <c r="FQ21" s="147">
        <f t="shared" si="118"/>
        <v>0</v>
      </c>
      <c r="FR21" s="147">
        <f t="shared" si="118"/>
        <v>0</v>
      </c>
      <c r="FS21" s="147">
        <f t="shared" si="118"/>
        <v>0</v>
      </c>
      <c r="FT21" s="147">
        <f t="shared" si="118"/>
        <v>0</v>
      </c>
      <c r="FU21" s="147">
        <f t="shared" si="118"/>
        <v>0</v>
      </c>
      <c r="FV21" s="147">
        <f t="shared" si="119"/>
        <v>0</v>
      </c>
      <c r="FW21" s="147">
        <f t="shared" si="119"/>
        <v>0</v>
      </c>
      <c r="FX21" s="147">
        <f t="shared" si="119"/>
        <v>0</v>
      </c>
      <c r="FY21" s="147">
        <f t="shared" si="119"/>
        <v>0</v>
      </c>
      <c r="FZ21" s="147">
        <f t="shared" si="119"/>
        <v>0</v>
      </c>
      <c r="GA21" s="142">
        <f t="shared" si="120"/>
        <v>86240</v>
      </c>
      <c r="GB21" s="142">
        <f t="shared" si="120"/>
        <v>1705</v>
      </c>
      <c r="GC21" s="142">
        <f t="shared" si="120"/>
        <v>84535</v>
      </c>
      <c r="GD21" s="142">
        <f t="shared" si="120"/>
        <v>84535</v>
      </c>
      <c r="GE21" s="142">
        <f t="shared" si="120"/>
        <v>0</v>
      </c>
      <c r="GF21" s="142">
        <f t="shared" si="121"/>
        <v>26880</v>
      </c>
      <c r="GG21" s="142">
        <f t="shared" si="121"/>
        <v>520</v>
      </c>
      <c r="GH21" s="142">
        <f t="shared" si="121"/>
        <v>26360</v>
      </c>
      <c r="GI21" s="142">
        <f t="shared" si="121"/>
        <v>26360</v>
      </c>
      <c r="GJ21" s="142">
        <f t="shared" si="121"/>
        <v>0</v>
      </c>
      <c r="GK21" s="142">
        <f t="shared" si="35"/>
        <v>136640</v>
      </c>
      <c r="GL21" s="142">
        <f t="shared" si="36"/>
        <v>2690</v>
      </c>
      <c r="GM21" s="142">
        <f t="shared" si="37"/>
        <v>133950</v>
      </c>
      <c r="GN21" s="142">
        <f t="shared" si="38"/>
        <v>133950</v>
      </c>
      <c r="GO21" s="142">
        <f t="shared" si="39"/>
        <v>0</v>
      </c>
      <c r="GP21" s="207">
        <f t="shared" si="40"/>
        <v>136.6</v>
      </c>
      <c r="GQ21" s="147">
        <f t="shared" si="122"/>
        <v>0</v>
      </c>
      <c r="GR21" s="147">
        <f t="shared" si="122"/>
        <v>0</v>
      </c>
      <c r="GS21" s="147">
        <f t="shared" si="122"/>
        <v>0</v>
      </c>
      <c r="GT21" s="147">
        <f t="shared" si="122"/>
        <v>0</v>
      </c>
      <c r="GU21" s="147">
        <f t="shared" si="122"/>
        <v>0</v>
      </c>
      <c r="GV21" s="147">
        <f t="shared" si="123"/>
        <v>0</v>
      </c>
      <c r="GW21" s="147">
        <f t="shared" si="123"/>
        <v>0</v>
      </c>
      <c r="GX21" s="147">
        <f t="shared" si="123"/>
        <v>0</v>
      </c>
      <c r="GY21" s="147">
        <f t="shared" si="123"/>
        <v>0</v>
      </c>
      <c r="GZ21" s="147">
        <f t="shared" si="123"/>
        <v>0</v>
      </c>
      <c r="HA21" s="147">
        <f t="shared" si="124"/>
        <v>0</v>
      </c>
      <c r="HB21" s="147">
        <f t="shared" si="124"/>
        <v>0</v>
      </c>
      <c r="HC21" s="147">
        <f t="shared" si="124"/>
        <v>0</v>
      </c>
      <c r="HD21" s="147">
        <f t="shared" si="124"/>
        <v>0</v>
      </c>
      <c r="HE21" s="147">
        <f t="shared" si="124"/>
        <v>0</v>
      </c>
      <c r="HF21" s="147">
        <f t="shared" si="125"/>
        <v>0</v>
      </c>
      <c r="HG21" s="147">
        <f t="shared" si="125"/>
        <v>0</v>
      </c>
      <c r="HH21" s="147">
        <f t="shared" si="125"/>
        <v>0</v>
      </c>
      <c r="HI21" s="147">
        <f t="shared" si="125"/>
        <v>0</v>
      </c>
      <c r="HJ21" s="147">
        <f t="shared" si="125"/>
        <v>0</v>
      </c>
      <c r="HK21" s="142">
        <f t="shared" si="126"/>
        <v>0</v>
      </c>
      <c r="HL21" s="142">
        <f t="shared" si="126"/>
        <v>0</v>
      </c>
      <c r="HM21" s="142">
        <f t="shared" si="126"/>
        <v>0</v>
      </c>
      <c r="HN21" s="142">
        <f t="shared" si="126"/>
        <v>0</v>
      </c>
      <c r="HO21" s="142">
        <f t="shared" si="126"/>
        <v>0</v>
      </c>
      <c r="HP21" s="142">
        <f t="shared" si="127"/>
        <v>0</v>
      </c>
      <c r="HQ21" s="142">
        <f t="shared" si="127"/>
        <v>0</v>
      </c>
      <c r="HR21" s="142">
        <f t="shared" si="127"/>
        <v>0</v>
      </c>
      <c r="HS21" s="142">
        <f t="shared" si="127"/>
        <v>0</v>
      </c>
      <c r="HT21" s="142">
        <f t="shared" si="127"/>
        <v>0</v>
      </c>
      <c r="HU21" s="147">
        <f t="shared" si="128"/>
        <v>0</v>
      </c>
      <c r="HV21" s="147">
        <f t="shared" si="128"/>
        <v>0</v>
      </c>
      <c r="HW21" s="147">
        <f t="shared" si="128"/>
        <v>0</v>
      </c>
      <c r="HX21" s="147">
        <f t="shared" si="128"/>
        <v>0</v>
      </c>
      <c r="HY21" s="147">
        <f t="shared" si="128"/>
        <v>0</v>
      </c>
      <c r="HZ21" s="147">
        <f t="shared" si="129"/>
        <v>0</v>
      </c>
      <c r="IA21" s="147">
        <f t="shared" si="129"/>
        <v>0</v>
      </c>
      <c r="IB21" s="147">
        <f t="shared" si="129"/>
        <v>0</v>
      </c>
      <c r="IC21" s="147">
        <f t="shared" si="129"/>
        <v>0</v>
      </c>
      <c r="ID21" s="147">
        <f t="shared" si="129"/>
        <v>0</v>
      </c>
      <c r="IE21" s="142">
        <f t="shared" si="130"/>
        <v>0</v>
      </c>
      <c r="IF21" s="142">
        <f t="shared" si="130"/>
        <v>0</v>
      </c>
      <c r="IG21" s="142">
        <f t="shared" si="130"/>
        <v>0</v>
      </c>
      <c r="IH21" s="142">
        <f t="shared" si="130"/>
        <v>0</v>
      </c>
      <c r="II21" s="142">
        <f t="shared" si="130"/>
        <v>0</v>
      </c>
      <c r="IJ21" s="142">
        <f t="shared" si="131"/>
        <v>0</v>
      </c>
      <c r="IK21" s="142">
        <f t="shared" si="131"/>
        <v>0</v>
      </c>
      <c r="IL21" s="142">
        <f t="shared" si="131"/>
        <v>0</v>
      </c>
      <c r="IM21" s="142">
        <f t="shared" si="131"/>
        <v>0</v>
      </c>
      <c r="IN21" s="142">
        <f t="shared" si="131"/>
        <v>0</v>
      </c>
      <c r="IO21" s="147">
        <f t="shared" si="132"/>
        <v>0</v>
      </c>
      <c r="IP21" s="147">
        <f t="shared" si="132"/>
        <v>0</v>
      </c>
      <c r="IQ21" s="147">
        <f t="shared" si="132"/>
        <v>0</v>
      </c>
      <c r="IR21" s="147">
        <f t="shared" si="132"/>
        <v>0</v>
      </c>
      <c r="IS21" s="147">
        <f t="shared" si="132"/>
        <v>0</v>
      </c>
      <c r="IT21" s="147">
        <f t="shared" si="133"/>
        <v>0</v>
      </c>
      <c r="IU21" s="147">
        <f t="shared" si="133"/>
        <v>0</v>
      </c>
      <c r="IV21" s="147">
        <f t="shared" si="133"/>
        <v>0</v>
      </c>
      <c r="IW21" s="147">
        <f t="shared" si="133"/>
        <v>0</v>
      </c>
      <c r="IX21" s="147">
        <f t="shared" si="133"/>
        <v>0</v>
      </c>
      <c r="IY21" s="142">
        <f t="shared" si="134"/>
        <v>0</v>
      </c>
      <c r="IZ21" s="142">
        <f t="shared" si="134"/>
        <v>0</v>
      </c>
      <c r="JA21" s="142">
        <f t="shared" si="134"/>
        <v>0</v>
      </c>
      <c r="JB21" s="142">
        <f t="shared" si="134"/>
        <v>0</v>
      </c>
      <c r="JC21" s="142">
        <f t="shared" si="134"/>
        <v>0</v>
      </c>
      <c r="JD21" s="142">
        <f t="shared" si="135"/>
        <v>0</v>
      </c>
      <c r="JE21" s="142">
        <f t="shared" si="135"/>
        <v>0</v>
      </c>
      <c r="JF21" s="142">
        <f t="shared" si="135"/>
        <v>0</v>
      </c>
      <c r="JG21" s="142">
        <f t="shared" si="135"/>
        <v>0</v>
      </c>
      <c r="JH21" s="142">
        <f t="shared" si="135"/>
        <v>0</v>
      </c>
      <c r="JI21" s="147">
        <f t="shared" si="136"/>
        <v>0</v>
      </c>
      <c r="JJ21" s="147">
        <f t="shared" si="136"/>
        <v>0</v>
      </c>
      <c r="JK21" s="147">
        <f t="shared" si="136"/>
        <v>0</v>
      </c>
      <c r="JL21" s="147">
        <f t="shared" si="136"/>
        <v>0</v>
      </c>
      <c r="JM21" s="147">
        <f t="shared" si="136"/>
        <v>0</v>
      </c>
      <c r="JN21" s="147">
        <f t="shared" si="137"/>
        <v>0</v>
      </c>
      <c r="JO21" s="147">
        <f t="shared" si="137"/>
        <v>0</v>
      </c>
      <c r="JP21" s="147">
        <f t="shared" si="137"/>
        <v>0</v>
      </c>
      <c r="JQ21" s="147">
        <f t="shared" si="137"/>
        <v>0</v>
      </c>
      <c r="JR21" s="147">
        <f t="shared" si="137"/>
        <v>0</v>
      </c>
      <c r="JS21" s="142">
        <f t="shared" si="138"/>
        <v>0</v>
      </c>
      <c r="JT21" s="142">
        <f t="shared" si="138"/>
        <v>0</v>
      </c>
      <c r="JU21" s="142">
        <f t="shared" si="138"/>
        <v>0</v>
      </c>
      <c r="JV21" s="142">
        <f t="shared" si="138"/>
        <v>0</v>
      </c>
      <c r="JW21" s="142">
        <f t="shared" si="138"/>
        <v>0</v>
      </c>
      <c r="JX21" s="142">
        <f t="shared" si="139"/>
        <v>0</v>
      </c>
      <c r="JY21" s="142">
        <f t="shared" si="139"/>
        <v>0</v>
      </c>
      <c r="JZ21" s="142">
        <f t="shared" si="139"/>
        <v>0</v>
      </c>
      <c r="KA21" s="142">
        <f t="shared" si="139"/>
        <v>0</v>
      </c>
      <c r="KB21" s="142">
        <f t="shared" si="139"/>
        <v>0</v>
      </c>
      <c r="KC21" s="147">
        <f t="shared" si="140"/>
        <v>0</v>
      </c>
      <c r="KD21" s="147">
        <f t="shared" si="140"/>
        <v>0</v>
      </c>
      <c r="KE21" s="147">
        <f t="shared" si="140"/>
        <v>0</v>
      </c>
      <c r="KF21" s="147">
        <f t="shared" si="140"/>
        <v>0</v>
      </c>
      <c r="KG21" s="147">
        <f t="shared" si="140"/>
        <v>0</v>
      </c>
      <c r="KH21" s="147">
        <f t="shared" si="141"/>
        <v>0</v>
      </c>
      <c r="KI21" s="147">
        <f t="shared" si="141"/>
        <v>0</v>
      </c>
      <c r="KJ21" s="147">
        <f t="shared" si="141"/>
        <v>0</v>
      </c>
      <c r="KK21" s="147">
        <f t="shared" si="141"/>
        <v>0</v>
      </c>
      <c r="KL21" s="147">
        <f t="shared" si="141"/>
        <v>0</v>
      </c>
      <c r="KM21" s="142">
        <f t="shared" si="142"/>
        <v>0</v>
      </c>
      <c r="KN21" s="142">
        <f t="shared" si="142"/>
        <v>0</v>
      </c>
      <c r="KO21" s="142">
        <f t="shared" si="142"/>
        <v>0</v>
      </c>
      <c r="KP21" s="142">
        <f t="shared" si="142"/>
        <v>0</v>
      </c>
      <c r="KQ21" s="142">
        <f t="shared" si="142"/>
        <v>0</v>
      </c>
      <c r="KR21" s="142">
        <f t="shared" si="143"/>
        <v>0</v>
      </c>
      <c r="KS21" s="142">
        <f t="shared" si="143"/>
        <v>0</v>
      </c>
      <c r="KT21" s="142">
        <f t="shared" si="143"/>
        <v>0</v>
      </c>
      <c r="KU21" s="142">
        <f t="shared" si="143"/>
        <v>0</v>
      </c>
      <c r="KV21" s="142">
        <f t="shared" si="143"/>
        <v>0</v>
      </c>
      <c r="KW21" s="147">
        <f t="shared" si="144"/>
        <v>0</v>
      </c>
      <c r="KX21" s="147">
        <f t="shared" si="144"/>
        <v>0</v>
      </c>
      <c r="KY21" s="147">
        <f t="shared" si="144"/>
        <v>0</v>
      </c>
      <c r="KZ21" s="147">
        <f t="shared" si="144"/>
        <v>0</v>
      </c>
      <c r="LA21" s="147">
        <f t="shared" si="144"/>
        <v>0</v>
      </c>
      <c r="LB21" s="147">
        <f t="shared" si="145"/>
        <v>0</v>
      </c>
      <c r="LC21" s="147">
        <f t="shared" si="145"/>
        <v>0</v>
      </c>
      <c r="LD21" s="147">
        <f t="shared" si="145"/>
        <v>0</v>
      </c>
      <c r="LE21" s="147">
        <f t="shared" si="145"/>
        <v>0</v>
      </c>
      <c r="LF21" s="147">
        <f t="shared" si="145"/>
        <v>0</v>
      </c>
      <c r="LG21" s="147">
        <f t="shared" si="65"/>
        <v>136640</v>
      </c>
      <c r="LH21" s="147">
        <f t="shared" si="66"/>
        <v>0</v>
      </c>
      <c r="LI21" s="144">
        <f t="shared" si="67"/>
        <v>136640</v>
      </c>
      <c r="LJ21" s="144">
        <f t="shared" si="68"/>
        <v>2690</v>
      </c>
      <c r="LK21" s="144">
        <f t="shared" si="69"/>
        <v>133950</v>
      </c>
      <c r="LL21" s="144">
        <f t="shared" si="70"/>
        <v>133950</v>
      </c>
      <c r="LM21" s="144">
        <f t="shared" si="71"/>
        <v>0</v>
      </c>
      <c r="LN21" s="144">
        <f t="shared" si="72"/>
        <v>19932904</v>
      </c>
      <c r="LO21" s="144">
        <f t="shared" si="73"/>
        <v>1004657</v>
      </c>
      <c r="LP21" s="144">
        <f t="shared" si="74"/>
        <v>18928247</v>
      </c>
      <c r="LQ21" s="144">
        <f t="shared" si="75"/>
        <v>14149392</v>
      </c>
      <c r="LR21" s="144">
        <f t="shared" si="76"/>
        <v>4778855</v>
      </c>
      <c r="LS21" s="132">
        <f t="shared" si="77"/>
        <v>19932.900000000001</v>
      </c>
      <c r="LT21" s="144">
        <f t="shared" si="78"/>
        <v>20069544</v>
      </c>
      <c r="LU21" s="145">
        <f t="shared" si="79"/>
        <v>1007347</v>
      </c>
      <c r="LV21" s="145">
        <f t="shared" si="80"/>
        <v>19062197</v>
      </c>
      <c r="LW21" s="145">
        <f t="shared" si="81"/>
        <v>14283342</v>
      </c>
      <c r="LX21" s="145">
        <f t="shared" si="82"/>
        <v>4778855</v>
      </c>
      <c r="LY21" s="132">
        <f t="shared" si="83"/>
        <v>20069.5</v>
      </c>
      <c r="LZ21" s="208">
        <v>45.88</v>
      </c>
      <c r="MA21" s="209">
        <f t="shared" si="84"/>
        <v>2800934.8</v>
      </c>
      <c r="MB21" s="246">
        <f t="shared" si="85"/>
        <v>2800.9</v>
      </c>
      <c r="MC21" s="246">
        <v>1074.0999999999999</v>
      </c>
      <c r="MD21" s="246">
        <f t="shared" si="86"/>
        <v>1074100</v>
      </c>
      <c r="ME21" s="246">
        <f t="shared" si="87"/>
        <v>1726.8</v>
      </c>
      <c r="MF21" s="246">
        <f t="shared" si="88"/>
        <v>1726800</v>
      </c>
      <c r="MG21" s="246">
        <f t="shared" si="89"/>
        <v>21796378.800000001</v>
      </c>
      <c r="MH21" s="209">
        <f t="shared" si="90"/>
        <v>21796.400000000001</v>
      </c>
      <c r="MI21" s="223">
        <f t="shared" si="91"/>
        <v>16010142</v>
      </c>
      <c r="MJ21">
        <v>30</v>
      </c>
      <c r="MK21" s="209">
        <f t="shared" si="92"/>
        <v>34157.199999999997</v>
      </c>
    </row>
    <row r="22" spans="1:349">
      <c r="A22" s="128" t="s">
        <v>186</v>
      </c>
      <c r="B22" s="129"/>
      <c r="C22" s="129"/>
      <c r="D22" s="129"/>
      <c r="E22" s="129"/>
      <c r="F22" s="130">
        <f t="shared" si="0"/>
        <v>0</v>
      </c>
      <c r="G22" s="131"/>
      <c r="H22" s="131"/>
      <c r="I22" s="131"/>
      <c r="J22" s="131"/>
      <c r="K22" s="130">
        <f t="shared" si="1"/>
        <v>0</v>
      </c>
      <c r="L22" s="132">
        <f t="shared" si="2"/>
        <v>0</v>
      </c>
      <c r="M22" s="132"/>
      <c r="N22" s="132"/>
      <c r="O22" s="132">
        <f t="shared" si="3"/>
        <v>0</v>
      </c>
      <c r="P22" s="132"/>
      <c r="Q22" s="132"/>
      <c r="R22" s="132"/>
      <c r="S22" s="133">
        <v>333</v>
      </c>
      <c r="T22" s="129"/>
      <c r="U22" s="148">
        <v>23</v>
      </c>
      <c r="V22" s="129"/>
      <c r="W22" s="133">
        <v>2</v>
      </c>
      <c r="X22" s="130">
        <f t="shared" si="4"/>
        <v>358</v>
      </c>
      <c r="Y22" s="133">
        <v>318</v>
      </c>
      <c r="Z22" s="129"/>
      <c r="AA22" s="148">
        <v>23</v>
      </c>
      <c r="AB22" s="129"/>
      <c r="AC22" s="133">
        <v>6</v>
      </c>
      <c r="AD22" s="130">
        <f t="shared" si="5"/>
        <v>347</v>
      </c>
      <c r="AE22" s="133">
        <v>61</v>
      </c>
      <c r="AF22" s="129"/>
      <c r="AG22" s="129"/>
      <c r="AH22" s="129"/>
      <c r="AI22" s="133">
        <v>2</v>
      </c>
      <c r="AJ22" s="130">
        <f t="shared" si="6"/>
        <v>63</v>
      </c>
      <c r="AK22" s="127">
        <f t="shared" si="7"/>
        <v>768</v>
      </c>
      <c r="AL22" s="206"/>
      <c r="AM22" s="206"/>
      <c r="AN22" s="206"/>
      <c r="AO22" s="206"/>
      <c r="AP22" s="206">
        <v>45</v>
      </c>
      <c r="AQ22" s="206"/>
      <c r="AR22" s="135"/>
      <c r="AS22" s="136">
        <v>0</v>
      </c>
      <c r="AT22" s="137"/>
      <c r="AU22" s="138">
        <v>0</v>
      </c>
      <c r="AV22" s="138"/>
      <c r="AW22" s="135"/>
      <c r="AX22" s="139"/>
      <c r="AY22" s="138"/>
      <c r="AZ22" s="136"/>
      <c r="BA22" s="136"/>
      <c r="BB22" s="129"/>
      <c r="BC22" s="129"/>
      <c r="BD22" s="138"/>
      <c r="BE22" s="138"/>
      <c r="BF22" s="136"/>
      <c r="BG22" s="138"/>
      <c r="BH22" s="138"/>
      <c r="BI22" s="136"/>
      <c r="BJ22" s="138"/>
      <c r="BK22" s="129"/>
      <c r="BL22" s="129"/>
      <c r="BM22" s="138"/>
      <c r="BN22" s="138"/>
      <c r="BO22" s="141"/>
      <c r="BP22" s="141">
        <f t="shared" si="8"/>
        <v>0</v>
      </c>
      <c r="BQ22" s="141">
        <f t="shared" si="9"/>
        <v>0</v>
      </c>
      <c r="BR22" s="141">
        <f t="shared" si="10"/>
        <v>0</v>
      </c>
      <c r="BS22" s="141">
        <f t="shared" si="11"/>
        <v>0</v>
      </c>
      <c r="BT22" s="141">
        <f t="shared" si="12"/>
        <v>768</v>
      </c>
      <c r="BU22" s="141"/>
      <c r="BV22" s="141"/>
      <c r="BW22" s="142">
        <f t="shared" si="93"/>
        <v>8519805</v>
      </c>
      <c r="BX22" s="143">
        <f t="shared" si="94"/>
        <v>718281</v>
      </c>
      <c r="BY22" s="143">
        <f t="shared" si="94"/>
        <v>7801524</v>
      </c>
      <c r="BZ22" s="143">
        <f t="shared" si="94"/>
        <v>6014646</v>
      </c>
      <c r="CA22" s="143">
        <f t="shared" si="94"/>
        <v>1786878</v>
      </c>
      <c r="CB22" s="142">
        <f t="shared" si="95"/>
        <v>0</v>
      </c>
      <c r="CC22" s="143">
        <f t="shared" si="96"/>
        <v>0</v>
      </c>
      <c r="CD22" s="143">
        <f t="shared" si="96"/>
        <v>0</v>
      </c>
      <c r="CE22" s="143">
        <f t="shared" si="96"/>
        <v>0</v>
      </c>
      <c r="CF22" s="143">
        <f t="shared" si="96"/>
        <v>0</v>
      </c>
      <c r="CG22" s="142">
        <f t="shared" si="97"/>
        <v>1651239</v>
      </c>
      <c r="CH22" s="143">
        <f t="shared" si="98"/>
        <v>49611</v>
      </c>
      <c r="CI22" s="143">
        <f t="shared" si="98"/>
        <v>1601628</v>
      </c>
      <c r="CJ22" s="143">
        <f t="shared" si="98"/>
        <v>1240367</v>
      </c>
      <c r="CK22" s="143">
        <f t="shared" si="98"/>
        <v>361261</v>
      </c>
      <c r="CL22" s="143"/>
      <c r="CM22" s="143"/>
      <c r="CN22" s="143"/>
      <c r="CO22" s="143"/>
      <c r="CP22" s="143"/>
      <c r="CQ22" s="142">
        <f t="shared" si="99"/>
        <v>395104</v>
      </c>
      <c r="CR22" s="143">
        <f t="shared" si="100"/>
        <v>902</v>
      </c>
      <c r="CS22" s="143">
        <f t="shared" si="100"/>
        <v>394202</v>
      </c>
      <c r="CT22" s="143">
        <f t="shared" si="100"/>
        <v>394202</v>
      </c>
      <c r="CU22" s="143">
        <f t="shared" si="100"/>
        <v>0</v>
      </c>
      <c r="CV22" s="144">
        <f t="shared" si="13"/>
        <v>10566148</v>
      </c>
      <c r="CW22" s="142">
        <f t="shared" si="113"/>
        <v>11347512</v>
      </c>
      <c r="CX22" s="143">
        <f t="shared" si="113"/>
        <v>933012</v>
      </c>
      <c r="CY22" s="143">
        <f t="shared" si="113"/>
        <v>10414500</v>
      </c>
      <c r="CZ22" s="143">
        <f t="shared" si="113"/>
        <v>7844742</v>
      </c>
      <c r="DA22" s="143">
        <f t="shared" si="113"/>
        <v>2569758</v>
      </c>
      <c r="DB22" s="142">
        <f t="shared" si="101"/>
        <v>0</v>
      </c>
      <c r="DC22" s="143">
        <f t="shared" si="102"/>
        <v>0</v>
      </c>
      <c r="DD22" s="143">
        <f t="shared" si="102"/>
        <v>0</v>
      </c>
      <c r="DE22" s="143">
        <f t="shared" si="102"/>
        <v>0</v>
      </c>
      <c r="DF22" s="143">
        <f t="shared" si="102"/>
        <v>0</v>
      </c>
      <c r="DG22" s="142">
        <f t="shared" si="114"/>
        <v>2292939</v>
      </c>
      <c r="DH22" s="143">
        <f t="shared" si="114"/>
        <v>67482</v>
      </c>
      <c r="DI22" s="143">
        <f t="shared" si="114"/>
        <v>2225457</v>
      </c>
      <c r="DJ22" s="143">
        <f t="shared" si="114"/>
        <v>1682496</v>
      </c>
      <c r="DK22" s="143">
        <f t="shared" si="114"/>
        <v>542961</v>
      </c>
      <c r="DL22" s="142">
        <f t="shared" si="103"/>
        <v>0</v>
      </c>
      <c r="DM22" s="143">
        <f t="shared" si="104"/>
        <v>0</v>
      </c>
      <c r="DN22" s="143">
        <f t="shared" si="104"/>
        <v>0</v>
      </c>
      <c r="DO22" s="143">
        <f t="shared" si="104"/>
        <v>0</v>
      </c>
      <c r="DP22" s="143">
        <f t="shared" si="104"/>
        <v>0</v>
      </c>
      <c r="DQ22" s="142">
        <f t="shared" si="105"/>
        <v>1369056</v>
      </c>
      <c r="DR22" s="143">
        <f t="shared" si="106"/>
        <v>4512</v>
      </c>
      <c r="DS22" s="143">
        <f t="shared" si="106"/>
        <v>1364544</v>
      </c>
      <c r="DT22" s="143">
        <f t="shared" si="106"/>
        <v>1364544</v>
      </c>
      <c r="DU22" s="143">
        <f t="shared" si="106"/>
        <v>0</v>
      </c>
      <c r="DV22" s="144">
        <f t="shared" si="16"/>
        <v>15009507</v>
      </c>
      <c r="DW22" s="142">
        <f t="shared" si="115"/>
        <v>2376926</v>
      </c>
      <c r="DX22" s="143">
        <f t="shared" si="115"/>
        <v>189527</v>
      </c>
      <c r="DY22" s="143">
        <f t="shared" si="115"/>
        <v>2187399</v>
      </c>
      <c r="DZ22" s="143">
        <f t="shared" si="115"/>
        <v>1609912</v>
      </c>
      <c r="EA22" s="143">
        <f t="shared" si="115"/>
        <v>577487</v>
      </c>
      <c r="EB22" s="142">
        <f t="shared" si="107"/>
        <v>0</v>
      </c>
      <c r="EC22" s="143">
        <f t="shared" si="108"/>
        <v>0</v>
      </c>
      <c r="ED22" s="143">
        <f t="shared" si="108"/>
        <v>0</v>
      </c>
      <c r="EE22" s="143">
        <f t="shared" si="108"/>
        <v>0</v>
      </c>
      <c r="EF22" s="143">
        <f t="shared" si="108"/>
        <v>0</v>
      </c>
      <c r="EG22" s="143"/>
      <c r="EH22" s="143"/>
      <c r="EI22" s="143"/>
      <c r="EJ22" s="143"/>
      <c r="EK22" s="143"/>
      <c r="EL22" s="142">
        <f t="shared" si="109"/>
        <v>0</v>
      </c>
      <c r="EM22" s="143">
        <f t="shared" si="110"/>
        <v>0</v>
      </c>
      <c r="EN22" s="143">
        <f t="shared" si="110"/>
        <v>0</v>
      </c>
      <c r="EO22" s="143">
        <f t="shared" si="110"/>
        <v>0</v>
      </c>
      <c r="EP22" s="143">
        <f t="shared" si="110"/>
        <v>0</v>
      </c>
      <c r="EQ22" s="142">
        <f t="shared" si="111"/>
        <v>547622</v>
      </c>
      <c r="ER22" s="143">
        <f t="shared" si="112"/>
        <v>1806</v>
      </c>
      <c r="ES22" s="143">
        <f t="shared" si="112"/>
        <v>545816</v>
      </c>
      <c r="ET22" s="143">
        <f t="shared" si="112"/>
        <v>545816</v>
      </c>
      <c r="EU22" s="143">
        <f t="shared" si="112"/>
        <v>0</v>
      </c>
      <c r="EV22" s="144">
        <f t="shared" si="18"/>
        <v>2924548</v>
      </c>
      <c r="EW22" s="144">
        <f t="shared" si="19"/>
        <v>28500203</v>
      </c>
      <c r="EX22" s="145">
        <f t="shared" si="20"/>
        <v>1965133</v>
      </c>
      <c r="EY22" s="145">
        <f t="shared" si="21"/>
        <v>26535070</v>
      </c>
      <c r="EZ22" s="145">
        <f t="shared" si="22"/>
        <v>20696725</v>
      </c>
      <c r="FA22" s="145">
        <f t="shared" si="23"/>
        <v>5838345</v>
      </c>
      <c r="FB22" s="146">
        <f t="shared" si="24"/>
        <v>22244243</v>
      </c>
      <c r="FC22" s="146">
        <f t="shared" si="25"/>
        <v>0</v>
      </c>
      <c r="FD22" s="146">
        <f t="shared" si="26"/>
        <v>3944178</v>
      </c>
      <c r="FE22" s="146">
        <f t="shared" si="27"/>
        <v>0</v>
      </c>
      <c r="FF22" s="146">
        <f t="shared" si="28"/>
        <v>2311782</v>
      </c>
      <c r="FG22" s="142">
        <f t="shared" si="116"/>
        <v>0</v>
      </c>
      <c r="FH22" s="143">
        <f t="shared" si="116"/>
        <v>0</v>
      </c>
      <c r="FI22" s="143">
        <f t="shared" si="116"/>
        <v>0</v>
      </c>
      <c r="FJ22" s="143">
        <f t="shared" si="116"/>
        <v>0</v>
      </c>
      <c r="FK22" s="143">
        <f t="shared" si="116"/>
        <v>0</v>
      </c>
      <c r="FL22" s="142">
        <f t="shared" si="117"/>
        <v>0</v>
      </c>
      <c r="FM22" s="142">
        <f t="shared" si="117"/>
        <v>0</v>
      </c>
      <c r="FN22" s="142">
        <f t="shared" si="117"/>
        <v>0</v>
      </c>
      <c r="FO22" s="142">
        <f t="shared" si="117"/>
        <v>0</v>
      </c>
      <c r="FP22" s="142">
        <f t="shared" si="117"/>
        <v>0</v>
      </c>
      <c r="FQ22" s="147">
        <f t="shared" si="118"/>
        <v>0</v>
      </c>
      <c r="FR22" s="147">
        <f t="shared" si="118"/>
        <v>0</v>
      </c>
      <c r="FS22" s="147">
        <f t="shared" si="118"/>
        <v>0</v>
      </c>
      <c r="FT22" s="147">
        <f t="shared" si="118"/>
        <v>0</v>
      </c>
      <c r="FU22" s="147">
        <f t="shared" si="118"/>
        <v>0</v>
      </c>
      <c r="FV22" s="147">
        <f t="shared" si="119"/>
        <v>0</v>
      </c>
      <c r="FW22" s="147">
        <f t="shared" si="119"/>
        <v>0</v>
      </c>
      <c r="FX22" s="147">
        <f t="shared" si="119"/>
        <v>0</v>
      </c>
      <c r="FY22" s="147">
        <f t="shared" si="119"/>
        <v>0</v>
      </c>
      <c r="FZ22" s="147">
        <f t="shared" si="119"/>
        <v>0</v>
      </c>
      <c r="GA22" s="142">
        <f t="shared" si="120"/>
        <v>70560</v>
      </c>
      <c r="GB22" s="142">
        <f t="shared" si="120"/>
        <v>1395</v>
      </c>
      <c r="GC22" s="142">
        <f t="shared" si="120"/>
        <v>69165</v>
      </c>
      <c r="GD22" s="142">
        <f t="shared" si="120"/>
        <v>69165</v>
      </c>
      <c r="GE22" s="142">
        <f t="shared" si="120"/>
        <v>0</v>
      </c>
      <c r="GF22" s="142">
        <f t="shared" si="121"/>
        <v>0</v>
      </c>
      <c r="GG22" s="142">
        <f t="shared" si="121"/>
        <v>0</v>
      </c>
      <c r="GH22" s="142">
        <f t="shared" si="121"/>
        <v>0</v>
      </c>
      <c r="GI22" s="142">
        <f t="shared" si="121"/>
        <v>0</v>
      </c>
      <c r="GJ22" s="142">
        <f t="shared" si="121"/>
        <v>0</v>
      </c>
      <c r="GK22" s="142">
        <f t="shared" si="35"/>
        <v>70560</v>
      </c>
      <c r="GL22" s="142">
        <f t="shared" si="36"/>
        <v>1395</v>
      </c>
      <c r="GM22" s="142">
        <f t="shared" si="37"/>
        <v>69165</v>
      </c>
      <c r="GN22" s="142">
        <f t="shared" si="38"/>
        <v>69165</v>
      </c>
      <c r="GO22" s="142">
        <f t="shared" si="39"/>
        <v>0</v>
      </c>
      <c r="GP22" s="207">
        <f t="shared" si="40"/>
        <v>70.599999999999994</v>
      </c>
      <c r="GQ22" s="147">
        <f t="shared" si="122"/>
        <v>0</v>
      </c>
      <c r="GR22" s="147">
        <f t="shared" si="122"/>
        <v>0</v>
      </c>
      <c r="GS22" s="147">
        <f t="shared" si="122"/>
        <v>0</v>
      </c>
      <c r="GT22" s="147">
        <f t="shared" si="122"/>
        <v>0</v>
      </c>
      <c r="GU22" s="147">
        <f t="shared" si="122"/>
        <v>0</v>
      </c>
      <c r="GV22" s="147">
        <f t="shared" si="123"/>
        <v>0</v>
      </c>
      <c r="GW22" s="147">
        <f t="shared" si="123"/>
        <v>0</v>
      </c>
      <c r="GX22" s="147">
        <f t="shared" si="123"/>
        <v>0</v>
      </c>
      <c r="GY22" s="147">
        <f t="shared" si="123"/>
        <v>0</v>
      </c>
      <c r="GZ22" s="147">
        <f t="shared" si="123"/>
        <v>0</v>
      </c>
      <c r="HA22" s="147">
        <f t="shared" si="124"/>
        <v>0</v>
      </c>
      <c r="HB22" s="147">
        <f t="shared" si="124"/>
        <v>0</v>
      </c>
      <c r="HC22" s="147">
        <f t="shared" si="124"/>
        <v>0</v>
      </c>
      <c r="HD22" s="147">
        <f t="shared" si="124"/>
        <v>0</v>
      </c>
      <c r="HE22" s="147">
        <f t="shared" si="124"/>
        <v>0</v>
      </c>
      <c r="HF22" s="147">
        <f t="shared" si="125"/>
        <v>0</v>
      </c>
      <c r="HG22" s="147">
        <f t="shared" si="125"/>
        <v>0</v>
      </c>
      <c r="HH22" s="147">
        <f t="shared" si="125"/>
        <v>0</v>
      </c>
      <c r="HI22" s="147">
        <f t="shared" si="125"/>
        <v>0</v>
      </c>
      <c r="HJ22" s="147">
        <f t="shared" si="125"/>
        <v>0</v>
      </c>
      <c r="HK22" s="142">
        <f t="shared" si="126"/>
        <v>0</v>
      </c>
      <c r="HL22" s="142">
        <f t="shared" si="126"/>
        <v>0</v>
      </c>
      <c r="HM22" s="142">
        <f t="shared" si="126"/>
        <v>0</v>
      </c>
      <c r="HN22" s="142">
        <f t="shared" si="126"/>
        <v>0</v>
      </c>
      <c r="HO22" s="142">
        <f t="shared" si="126"/>
        <v>0</v>
      </c>
      <c r="HP22" s="142">
        <f t="shared" si="127"/>
        <v>0</v>
      </c>
      <c r="HQ22" s="142">
        <f t="shared" si="127"/>
        <v>0</v>
      </c>
      <c r="HR22" s="142">
        <f t="shared" si="127"/>
        <v>0</v>
      </c>
      <c r="HS22" s="142">
        <f t="shared" si="127"/>
        <v>0</v>
      </c>
      <c r="HT22" s="142">
        <f t="shared" si="127"/>
        <v>0</v>
      </c>
      <c r="HU22" s="147">
        <f t="shared" si="128"/>
        <v>0</v>
      </c>
      <c r="HV22" s="147">
        <f t="shared" si="128"/>
        <v>0</v>
      </c>
      <c r="HW22" s="147">
        <f t="shared" si="128"/>
        <v>0</v>
      </c>
      <c r="HX22" s="147">
        <f t="shared" si="128"/>
        <v>0</v>
      </c>
      <c r="HY22" s="147">
        <f t="shared" si="128"/>
        <v>0</v>
      </c>
      <c r="HZ22" s="147">
        <f t="shared" si="129"/>
        <v>0</v>
      </c>
      <c r="IA22" s="147">
        <f t="shared" si="129"/>
        <v>0</v>
      </c>
      <c r="IB22" s="147">
        <f t="shared" si="129"/>
        <v>0</v>
      </c>
      <c r="IC22" s="147">
        <f t="shared" si="129"/>
        <v>0</v>
      </c>
      <c r="ID22" s="147">
        <f t="shared" si="129"/>
        <v>0</v>
      </c>
      <c r="IE22" s="142">
        <f t="shared" si="130"/>
        <v>0</v>
      </c>
      <c r="IF22" s="142">
        <f t="shared" si="130"/>
        <v>0</v>
      </c>
      <c r="IG22" s="142">
        <f t="shared" si="130"/>
        <v>0</v>
      </c>
      <c r="IH22" s="142">
        <f t="shared" si="130"/>
        <v>0</v>
      </c>
      <c r="II22" s="142">
        <f t="shared" si="130"/>
        <v>0</v>
      </c>
      <c r="IJ22" s="142">
        <f t="shared" si="131"/>
        <v>0</v>
      </c>
      <c r="IK22" s="142">
        <f t="shared" si="131"/>
        <v>0</v>
      </c>
      <c r="IL22" s="142">
        <f t="shared" si="131"/>
        <v>0</v>
      </c>
      <c r="IM22" s="142">
        <f t="shared" si="131"/>
        <v>0</v>
      </c>
      <c r="IN22" s="142">
        <f t="shared" si="131"/>
        <v>0</v>
      </c>
      <c r="IO22" s="147">
        <f t="shared" si="132"/>
        <v>0</v>
      </c>
      <c r="IP22" s="147">
        <f t="shared" si="132"/>
        <v>0</v>
      </c>
      <c r="IQ22" s="147">
        <f t="shared" si="132"/>
        <v>0</v>
      </c>
      <c r="IR22" s="147">
        <f t="shared" si="132"/>
        <v>0</v>
      </c>
      <c r="IS22" s="147">
        <f t="shared" si="132"/>
        <v>0</v>
      </c>
      <c r="IT22" s="147">
        <f t="shared" si="133"/>
        <v>0</v>
      </c>
      <c r="IU22" s="147">
        <f t="shared" si="133"/>
        <v>0</v>
      </c>
      <c r="IV22" s="147">
        <f t="shared" si="133"/>
        <v>0</v>
      </c>
      <c r="IW22" s="147">
        <f t="shared" si="133"/>
        <v>0</v>
      </c>
      <c r="IX22" s="147">
        <f t="shared" si="133"/>
        <v>0</v>
      </c>
      <c r="IY22" s="142">
        <f t="shared" si="134"/>
        <v>0</v>
      </c>
      <c r="IZ22" s="142">
        <f t="shared" si="134"/>
        <v>0</v>
      </c>
      <c r="JA22" s="142">
        <f t="shared" si="134"/>
        <v>0</v>
      </c>
      <c r="JB22" s="142">
        <f t="shared" si="134"/>
        <v>0</v>
      </c>
      <c r="JC22" s="142">
        <f t="shared" si="134"/>
        <v>0</v>
      </c>
      <c r="JD22" s="142">
        <f t="shared" si="135"/>
        <v>0</v>
      </c>
      <c r="JE22" s="142">
        <f t="shared" si="135"/>
        <v>0</v>
      </c>
      <c r="JF22" s="142">
        <f t="shared" si="135"/>
        <v>0</v>
      </c>
      <c r="JG22" s="142">
        <f t="shared" si="135"/>
        <v>0</v>
      </c>
      <c r="JH22" s="142">
        <f t="shared" si="135"/>
        <v>0</v>
      </c>
      <c r="JI22" s="147">
        <f t="shared" si="136"/>
        <v>0</v>
      </c>
      <c r="JJ22" s="147">
        <f t="shared" si="136"/>
        <v>0</v>
      </c>
      <c r="JK22" s="147">
        <f t="shared" si="136"/>
        <v>0</v>
      </c>
      <c r="JL22" s="147">
        <f t="shared" si="136"/>
        <v>0</v>
      </c>
      <c r="JM22" s="147">
        <f t="shared" si="136"/>
        <v>0</v>
      </c>
      <c r="JN22" s="147">
        <f t="shared" si="137"/>
        <v>0</v>
      </c>
      <c r="JO22" s="147">
        <f t="shared" si="137"/>
        <v>0</v>
      </c>
      <c r="JP22" s="147">
        <f t="shared" si="137"/>
        <v>0</v>
      </c>
      <c r="JQ22" s="147">
        <f t="shared" si="137"/>
        <v>0</v>
      </c>
      <c r="JR22" s="147">
        <f t="shared" si="137"/>
        <v>0</v>
      </c>
      <c r="JS22" s="142">
        <f t="shared" si="138"/>
        <v>0</v>
      </c>
      <c r="JT22" s="142">
        <f t="shared" si="138"/>
        <v>0</v>
      </c>
      <c r="JU22" s="142">
        <f t="shared" si="138"/>
        <v>0</v>
      </c>
      <c r="JV22" s="142">
        <f t="shared" si="138"/>
        <v>0</v>
      </c>
      <c r="JW22" s="142">
        <f t="shared" si="138"/>
        <v>0</v>
      </c>
      <c r="JX22" s="142">
        <f t="shared" si="139"/>
        <v>0</v>
      </c>
      <c r="JY22" s="142">
        <f t="shared" si="139"/>
        <v>0</v>
      </c>
      <c r="JZ22" s="142">
        <f t="shared" si="139"/>
        <v>0</v>
      </c>
      <c r="KA22" s="142">
        <f t="shared" si="139"/>
        <v>0</v>
      </c>
      <c r="KB22" s="142">
        <f t="shared" si="139"/>
        <v>0</v>
      </c>
      <c r="KC22" s="147">
        <f t="shared" si="140"/>
        <v>0</v>
      </c>
      <c r="KD22" s="147">
        <f t="shared" si="140"/>
        <v>0</v>
      </c>
      <c r="KE22" s="147">
        <f t="shared" si="140"/>
        <v>0</v>
      </c>
      <c r="KF22" s="147">
        <f t="shared" si="140"/>
        <v>0</v>
      </c>
      <c r="KG22" s="147">
        <f t="shared" si="140"/>
        <v>0</v>
      </c>
      <c r="KH22" s="147">
        <f t="shared" si="141"/>
        <v>0</v>
      </c>
      <c r="KI22" s="147">
        <f t="shared" si="141"/>
        <v>0</v>
      </c>
      <c r="KJ22" s="147">
        <f t="shared" si="141"/>
        <v>0</v>
      </c>
      <c r="KK22" s="147">
        <f t="shared" si="141"/>
        <v>0</v>
      </c>
      <c r="KL22" s="147">
        <f t="shared" si="141"/>
        <v>0</v>
      </c>
      <c r="KM22" s="142">
        <f t="shared" si="142"/>
        <v>0</v>
      </c>
      <c r="KN22" s="142">
        <f t="shared" si="142"/>
        <v>0</v>
      </c>
      <c r="KO22" s="142">
        <f t="shared" si="142"/>
        <v>0</v>
      </c>
      <c r="KP22" s="142">
        <f t="shared" si="142"/>
        <v>0</v>
      </c>
      <c r="KQ22" s="142">
        <f t="shared" si="142"/>
        <v>0</v>
      </c>
      <c r="KR22" s="142">
        <f t="shared" si="143"/>
        <v>0</v>
      </c>
      <c r="KS22" s="142">
        <f t="shared" si="143"/>
        <v>0</v>
      </c>
      <c r="KT22" s="142">
        <f t="shared" si="143"/>
        <v>0</v>
      </c>
      <c r="KU22" s="142">
        <f t="shared" si="143"/>
        <v>0</v>
      </c>
      <c r="KV22" s="142">
        <f t="shared" si="143"/>
        <v>0</v>
      </c>
      <c r="KW22" s="147">
        <f t="shared" si="144"/>
        <v>0</v>
      </c>
      <c r="KX22" s="147">
        <f t="shared" si="144"/>
        <v>0</v>
      </c>
      <c r="KY22" s="147">
        <f t="shared" si="144"/>
        <v>0</v>
      </c>
      <c r="KZ22" s="147">
        <f t="shared" si="144"/>
        <v>0</v>
      </c>
      <c r="LA22" s="147">
        <f t="shared" si="144"/>
        <v>0</v>
      </c>
      <c r="LB22" s="147">
        <f t="shared" si="145"/>
        <v>0</v>
      </c>
      <c r="LC22" s="147">
        <f t="shared" si="145"/>
        <v>0</v>
      </c>
      <c r="LD22" s="147">
        <f t="shared" si="145"/>
        <v>0</v>
      </c>
      <c r="LE22" s="147">
        <f t="shared" si="145"/>
        <v>0</v>
      </c>
      <c r="LF22" s="147">
        <f t="shared" si="145"/>
        <v>0</v>
      </c>
      <c r="LG22" s="147">
        <f t="shared" si="65"/>
        <v>70560</v>
      </c>
      <c r="LH22" s="147">
        <f t="shared" si="66"/>
        <v>0</v>
      </c>
      <c r="LI22" s="144">
        <f t="shared" si="67"/>
        <v>70560</v>
      </c>
      <c r="LJ22" s="144">
        <f t="shared" si="68"/>
        <v>1395</v>
      </c>
      <c r="LK22" s="144">
        <f t="shared" si="69"/>
        <v>69165</v>
      </c>
      <c r="LL22" s="144">
        <f t="shared" si="70"/>
        <v>69165</v>
      </c>
      <c r="LM22" s="144">
        <f t="shared" si="71"/>
        <v>0</v>
      </c>
      <c r="LN22" s="144">
        <f t="shared" si="72"/>
        <v>28500203</v>
      </c>
      <c r="LO22" s="144">
        <f t="shared" si="73"/>
        <v>1965133</v>
      </c>
      <c r="LP22" s="144">
        <f t="shared" si="74"/>
        <v>26535070</v>
      </c>
      <c r="LQ22" s="144">
        <f t="shared" si="75"/>
        <v>20696725</v>
      </c>
      <c r="LR22" s="144">
        <f t="shared" si="76"/>
        <v>5838345</v>
      </c>
      <c r="LS22" s="132">
        <f t="shared" si="77"/>
        <v>28500.2</v>
      </c>
      <c r="LT22" s="144">
        <f t="shared" si="78"/>
        <v>28570763</v>
      </c>
      <c r="LU22" s="145">
        <f t="shared" si="79"/>
        <v>1966528</v>
      </c>
      <c r="LV22" s="145">
        <f t="shared" si="80"/>
        <v>26604235</v>
      </c>
      <c r="LW22" s="145">
        <f t="shared" si="81"/>
        <v>20765890</v>
      </c>
      <c r="LX22" s="145">
        <f t="shared" si="82"/>
        <v>5838345</v>
      </c>
      <c r="LY22" s="132">
        <f t="shared" si="83"/>
        <v>28570.799999999999</v>
      </c>
      <c r="LZ22" s="208">
        <v>76.37</v>
      </c>
      <c r="MA22" s="209">
        <f t="shared" si="84"/>
        <v>4662323.3</v>
      </c>
      <c r="MB22" s="246">
        <f t="shared" si="85"/>
        <v>4662.3</v>
      </c>
      <c r="MC22" s="246">
        <v>1788</v>
      </c>
      <c r="MD22" s="246">
        <f t="shared" si="86"/>
        <v>1788000</v>
      </c>
      <c r="ME22" s="246">
        <f t="shared" si="87"/>
        <v>2874.3</v>
      </c>
      <c r="MF22" s="246">
        <f t="shared" si="88"/>
        <v>2874300</v>
      </c>
      <c r="MG22" s="246">
        <f t="shared" si="89"/>
        <v>31445086.300000001</v>
      </c>
      <c r="MH22" s="209">
        <f t="shared" si="90"/>
        <v>31445.1</v>
      </c>
      <c r="MI22" s="223">
        <f t="shared" si="91"/>
        <v>23640190</v>
      </c>
      <c r="MJ22">
        <v>44.7</v>
      </c>
      <c r="MK22" s="209">
        <f t="shared" si="92"/>
        <v>33849.4</v>
      </c>
    </row>
    <row r="23" spans="1:349">
      <c r="A23" s="128" t="s">
        <v>187</v>
      </c>
      <c r="B23" s="129"/>
      <c r="C23" s="129"/>
      <c r="D23" s="129"/>
      <c r="E23" s="129"/>
      <c r="F23" s="130">
        <f t="shared" si="0"/>
        <v>0</v>
      </c>
      <c r="G23" s="131"/>
      <c r="H23" s="131"/>
      <c r="I23" s="131"/>
      <c r="J23" s="131"/>
      <c r="K23" s="130">
        <f t="shared" si="1"/>
        <v>0</v>
      </c>
      <c r="L23" s="132">
        <f t="shared" si="2"/>
        <v>0</v>
      </c>
      <c r="M23" s="132"/>
      <c r="N23" s="132"/>
      <c r="O23" s="132">
        <f t="shared" si="3"/>
        <v>0</v>
      </c>
      <c r="P23" s="132"/>
      <c r="Q23" s="132"/>
      <c r="R23" s="132"/>
      <c r="S23" s="133">
        <v>402</v>
      </c>
      <c r="T23" s="129"/>
      <c r="U23" s="148">
        <v>0</v>
      </c>
      <c r="V23" s="129"/>
      <c r="W23" s="133">
        <v>1</v>
      </c>
      <c r="X23" s="130">
        <f t="shared" si="4"/>
        <v>403</v>
      </c>
      <c r="Y23" s="133">
        <v>389</v>
      </c>
      <c r="Z23" s="129"/>
      <c r="AA23" s="148">
        <v>21</v>
      </c>
      <c r="AB23" s="129"/>
      <c r="AC23" s="133">
        <v>3</v>
      </c>
      <c r="AD23" s="130">
        <f t="shared" si="5"/>
        <v>413</v>
      </c>
      <c r="AE23" s="133">
        <v>70</v>
      </c>
      <c r="AF23" s="129"/>
      <c r="AG23" s="129"/>
      <c r="AH23" s="129"/>
      <c r="AI23" s="133">
        <v>0</v>
      </c>
      <c r="AJ23" s="130">
        <f t="shared" si="6"/>
        <v>70</v>
      </c>
      <c r="AK23" s="127">
        <f t="shared" si="7"/>
        <v>886</v>
      </c>
      <c r="AL23" s="206">
        <v>0</v>
      </c>
      <c r="AM23" s="206">
        <v>0</v>
      </c>
      <c r="AN23" s="206">
        <v>0</v>
      </c>
      <c r="AO23" s="206">
        <v>0</v>
      </c>
      <c r="AP23" s="206">
        <v>80</v>
      </c>
      <c r="AQ23" s="206">
        <v>30</v>
      </c>
      <c r="AR23" s="135"/>
      <c r="AS23" s="136">
        <v>0</v>
      </c>
      <c r="AT23" s="137"/>
      <c r="AU23" s="138">
        <v>0</v>
      </c>
      <c r="AV23" s="138"/>
      <c r="AW23" s="135"/>
      <c r="AX23" s="139"/>
      <c r="AY23" s="138"/>
      <c r="AZ23" s="136"/>
      <c r="BA23" s="136">
        <v>3</v>
      </c>
      <c r="BB23" s="129"/>
      <c r="BC23" s="129"/>
      <c r="BD23" s="138">
        <v>1</v>
      </c>
      <c r="BE23" s="138"/>
      <c r="BF23" s="136"/>
      <c r="BG23" s="138">
        <v>4</v>
      </c>
      <c r="BH23" s="138"/>
      <c r="BI23" s="136"/>
      <c r="BJ23" s="138"/>
      <c r="BK23" s="129"/>
      <c r="BL23" s="129"/>
      <c r="BM23" s="138"/>
      <c r="BN23" s="138">
        <v>1</v>
      </c>
      <c r="BO23" s="141"/>
      <c r="BP23" s="141">
        <f t="shared" si="8"/>
        <v>8</v>
      </c>
      <c r="BQ23" s="141">
        <f t="shared" si="9"/>
        <v>1</v>
      </c>
      <c r="BR23" s="141">
        <f t="shared" si="10"/>
        <v>0</v>
      </c>
      <c r="BS23" s="141">
        <f t="shared" si="11"/>
        <v>9</v>
      </c>
      <c r="BT23" s="141">
        <f t="shared" si="12"/>
        <v>895</v>
      </c>
      <c r="BU23" s="141"/>
      <c r="BV23" s="141"/>
      <c r="BW23" s="142">
        <f t="shared" si="93"/>
        <v>10285170</v>
      </c>
      <c r="BX23" s="143">
        <f t="shared" si="94"/>
        <v>867114</v>
      </c>
      <c r="BY23" s="143">
        <f t="shared" si="94"/>
        <v>9418056</v>
      </c>
      <c r="BZ23" s="143">
        <f t="shared" si="94"/>
        <v>7260924</v>
      </c>
      <c r="CA23" s="143">
        <f t="shared" si="94"/>
        <v>2157132</v>
      </c>
      <c r="CB23" s="142">
        <f t="shared" si="95"/>
        <v>0</v>
      </c>
      <c r="CC23" s="143">
        <f t="shared" si="96"/>
        <v>0</v>
      </c>
      <c r="CD23" s="143">
        <f t="shared" si="96"/>
        <v>0</v>
      </c>
      <c r="CE23" s="143">
        <f t="shared" si="96"/>
        <v>0</v>
      </c>
      <c r="CF23" s="143">
        <f t="shared" si="96"/>
        <v>0</v>
      </c>
      <c r="CG23" s="142">
        <f t="shared" si="97"/>
        <v>0</v>
      </c>
      <c r="CH23" s="143">
        <f t="shared" si="98"/>
        <v>0</v>
      </c>
      <c r="CI23" s="143">
        <f t="shared" si="98"/>
        <v>0</v>
      </c>
      <c r="CJ23" s="143">
        <f t="shared" si="98"/>
        <v>0</v>
      </c>
      <c r="CK23" s="143">
        <f t="shared" si="98"/>
        <v>0</v>
      </c>
      <c r="CL23" s="143"/>
      <c r="CM23" s="143"/>
      <c r="CN23" s="143"/>
      <c r="CO23" s="143"/>
      <c r="CP23" s="143"/>
      <c r="CQ23" s="142">
        <f t="shared" si="99"/>
        <v>197552</v>
      </c>
      <c r="CR23" s="143">
        <f t="shared" si="100"/>
        <v>451</v>
      </c>
      <c r="CS23" s="143">
        <f t="shared" si="100"/>
        <v>197101</v>
      </c>
      <c r="CT23" s="143">
        <f t="shared" si="100"/>
        <v>197101</v>
      </c>
      <c r="CU23" s="143">
        <f t="shared" si="100"/>
        <v>0</v>
      </c>
      <c r="CV23" s="144">
        <f t="shared" si="13"/>
        <v>10482722</v>
      </c>
      <c r="CW23" s="142">
        <f t="shared" si="113"/>
        <v>13881076</v>
      </c>
      <c r="CX23" s="143">
        <f t="shared" si="113"/>
        <v>1141326</v>
      </c>
      <c r="CY23" s="143">
        <f t="shared" si="113"/>
        <v>12739750</v>
      </c>
      <c r="CZ23" s="143">
        <f t="shared" si="113"/>
        <v>9596241</v>
      </c>
      <c r="DA23" s="143">
        <f t="shared" si="113"/>
        <v>3143509</v>
      </c>
      <c r="DB23" s="142">
        <f t="shared" si="101"/>
        <v>0</v>
      </c>
      <c r="DC23" s="143">
        <f t="shared" si="102"/>
        <v>0</v>
      </c>
      <c r="DD23" s="143">
        <f t="shared" si="102"/>
        <v>0</v>
      </c>
      <c r="DE23" s="143">
        <f t="shared" si="102"/>
        <v>0</v>
      </c>
      <c r="DF23" s="143">
        <f t="shared" si="102"/>
        <v>0</v>
      </c>
      <c r="DG23" s="142">
        <f t="shared" si="114"/>
        <v>2093553</v>
      </c>
      <c r="DH23" s="143">
        <f t="shared" si="114"/>
        <v>61614</v>
      </c>
      <c r="DI23" s="143">
        <f t="shared" si="114"/>
        <v>2031939</v>
      </c>
      <c r="DJ23" s="143">
        <f t="shared" si="114"/>
        <v>1536192</v>
      </c>
      <c r="DK23" s="143">
        <f t="shared" si="114"/>
        <v>495747</v>
      </c>
      <c r="DL23" s="142">
        <f t="shared" si="103"/>
        <v>0</v>
      </c>
      <c r="DM23" s="143">
        <f t="shared" si="104"/>
        <v>0</v>
      </c>
      <c r="DN23" s="143">
        <f t="shared" si="104"/>
        <v>0</v>
      </c>
      <c r="DO23" s="143">
        <f t="shared" si="104"/>
        <v>0</v>
      </c>
      <c r="DP23" s="143">
        <f t="shared" si="104"/>
        <v>0</v>
      </c>
      <c r="DQ23" s="142">
        <f t="shared" si="105"/>
        <v>684528</v>
      </c>
      <c r="DR23" s="143">
        <f t="shared" si="106"/>
        <v>2256</v>
      </c>
      <c r="DS23" s="143">
        <f t="shared" si="106"/>
        <v>682272</v>
      </c>
      <c r="DT23" s="143">
        <f t="shared" si="106"/>
        <v>682272</v>
      </c>
      <c r="DU23" s="143">
        <f t="shared" si="106"/>
        <v>0</v>
      </c>
      <c r="DV23" s="144">
        <f t="shared" si="16"/>
        <v>16659157</v>
      </c>
      <c r="DW23" s="142">
        <f t="shared" si="115"/>
        <v>2727620</v>
      </c>
      <c r="DX23" s="143">
        <f t="shared" si="115"/>
        <v>217490</v>
      </c>
      <c r="DY23" s="143">
        <f t="shared" si="115"/>
        <v>2510130</v>
      </c>
      <c r="DZ23" s="143">
        <f t="shared" si="115"/>
        <v>1847440</v>
      </c>
      <c r="EA23" s="143">
        <f t="shared" si="115"/>
        <v>662690</v>
      </c>
      <c r="EB23" s="142">
        <f t="shared" si="107"/>
        <v>0</v>
      </c>
      <c r="EC23" s="143">
        <f t="shared" si="108"/>
        <v>0</v>
      </c>
      <c r="ED23" s="143">
        <f t="shared" si="108"/>
        <v>0</v>
      </c>
      <c r="EE23" s="143">
        <f t="shared" si="108"/>
        <v>0</v>
      </c>
      <c r="EF23" s="143">
        <f t="shared" si="108"/>
        <v>0</v>
      </c>
      <c r="EG23" s="143"/>
      <c r="EH23" s="143"/>
      <c r="EI23" s="143"/>
      <c r="EJ23" s="143"/>
      <c r="EK23" s="143"/>
      <c r="EL23" s="142">
        <f t="shared" si="109"/>
        <v>0</v>
      </c>
      <c r="EM23" s="143">
        <f t="shared" si="110"/>
        <v>0</v>
      </c>
      <c r="EN23" s="143">
        <f t="shared" si="110"/>
        <v>0</v>
      </c>
      <c r="EO23" s="143">
        <f t="shared" si="110"/>
        <v>0</v>
      </c>
      <c r="EP23" s="143">
        <f t="shared" si="110"/>
        <v>0</v>
      </c>
      <c r="EQ23" s="142">
        <f t="shared" si="111"/>
        <v>0</v>
      </c>
      <c r="ER23" s="143">
        <f t="shared" si="112"/>
        <v>0</v>
      </c>
      <c r="ES23" s="143">
        <f t="shared" si="112"/>
        <v>0</v>
      </c>
      <c r="ET23" s="143">
        <f t="shared" si="112"/>
        <v>0</v>
      </c>
      <c r="EU23" s="143">
        <f t="shared" si="112"/>
        <v>0</v>
      </c>
      <c r="EV23" s="144">
        <f t="shared" si="18"/>
        <v>2727620</v>
      </c>
      <c r="EW23" s="144">
        <f t="shared" si="19"/>
        <v>29869499</v>
      </c>
      <c r="EX23" s="145">
        <f t="shared" si="20"/>
        <v>2290251</v>
      </c>
      <c r="EY23" s="145">
        <f t="shared" si="21"/>
        <v>27579248</v>
      </c>
      <c r="EZ23" s="145">
        <f t="shared" si="22"/>
        <v>21120170</v>
      </c>
      <c r="FA23" s="145">
        <f t="shared" si="23"/>
        <v>6459078</v>
      </c>
      <c r="FB23" s="146">
        <f t="shared" si="24"/>
        <v>26893866</v>
      </c>
      <c r="FC23" s="146">
        <f t="shared" si="25"/>
        <v>0</v>
      </c>
      <c r="FD23" s="146">
        <f t="shared" si="26"/>
        <v>2093553</v>
      </c>
      <c r="FE23" s="146">
        <f t="shared" si="27"/>
        <v>0</v>
      </c>
      <c r="FF23" s="146">
        <f t="shared" si="28"/>
        <v>882080</v>
      </c>
      <c r="FG23" s="142">
        <f t="shared" si="116"/>
        <v>0</v>
      </c>
      <c r="FH23" s="143">
        <f t="shared" si="116"/>
        <v>0</v>
      </c>
      <c r="FI23" s="143">
        <f t="shared" si="116"/>
        <v>0</v>
      </c>
      <c r="FJ23" s="143">
        <f t="shared" si="116"/>
        <v>0</v>
      </c>
      <c r="FK23" s="143">
        <f t="shared" si="116"/>
        <v>0</v>
      </c>
      <c r="FL23" s="142">
        <f t="shared" si="117"/>
        <v>0</v>
      </c>
      <c r="FM23" s="142">
        <f t="shared" si="117"/>
        <v>0</v>
      </c>
      <c r="FN23" s="142">
        <f t="shared" si="117"/>
        <v>0</v>
      </c>
      <c r="FO23" s="142">
        <f t="shared" si="117"/>
        <v>0</v>
      </c>
      <c r="FP23" s="142">
        <f t="shared" si="117"/>
        <v>0</v>
      </c>
      <c r="FQ23" s="147">
        <f t="shared" si="118"/>
        <v>0</v>
      </c>
      <c r="FR23" s="147">
        <f t="shared" si="118"/>
        <v>0</v>
      </c>
      <c r="FS23" s="147">
        <f t="shared" si="118"/>
        <v>0</v>
      </c>
      <c r="FT23" s="147">
        <f t="shared" si="118"/>
        <v>0</v>
      </c>
      <c r="FU23" s="147">
        <f t="shared" si="118"/>
        <v>0</v>
      </c>
      <c r="FV23" s="147">
        <f t="shared" si="119"/>
        <v>0</v>
      </c>
      <c r="FW23" s="147">
        <f t="shared" si="119"/>
        <v>0</v>
      </c>
      <c r="FX23" s="147">
        <f t="shared" si="119"/>
        <v>0</v>
      </c>
      <c r="FY23" s="147">
        <f t="shared" si="119"/>
        <v>0</v>
      </c>
      <c r="FZ23" s="147">
        <f t="shared" si="119"/>
        <v>0</v>
      </c>
      <c r="GA23" s="142">
        <f t="shared" si="120"/>
        <v>125440</v>
      </c>
      <c r="GB23" s="142">
        <f t="shared" si="120"/>
        <v>2480</v>
      </c>
      <c r="GC23" s="142">
        <f t="shared" si="120"/>
        <v>122960</v>
      </c>
      <c r="GD23" s="142">
        <f t="shared" si="120"/>
        <v>122960</v>
      </c>
      <c r="GE23" s="142">
        <f t="shared" si="120"/>
        <v>0</v>
      </c>
      <c r="GF23" s="142">
        <f t="shared" si="121"/>
        <v>40320</v>
      </c>
      <c r="GG23" s="142">
        <f t="shared" si="121"/>
        <v>780</v>
      </c>
      <c r="GH23" s="142">
        <f t="shared" si="121"/>
        <v>39540</v>
      </c>
      <c r="GI23" s="142">
        <f t="shared" si="121"/>
        <v>39540</v>
      </c>
      <c r="GJ23" s="142">
        <f t="shared" si="121"/>
        <v>0</v>
      </c>
      <c r="GK23" s="142">
        <f t="shared" si="35"/>
        <v>165760</v>
      </c>
      <c r="GL23" s="142">
        <f t="shared" si="36"/>
        <v>3260</v>
      </c>
      <c r="GM23" s="142">
        <f t="shared" si="37"/>
        <v>162500</v>
      </c>
      <c r="GN23" s="142">
        <f t="shared" si="38"/>
        <v>162500</v>
      </c>
      <c r="GO23" s="142">
        <f t="shared" si="39"/>
        <v>0</v>
      </c>
      <c r="GP23" s="207">
        <f t="shared" si="40"/>
        <v>165.8</v>
      </c>
      <c r="GQ23" s="147">
        <f t="shared" si="122"/>
        <v>0</v>
      </c>
      <c r="GR23" s="147">
        <f t="shared" si="122"/>
        <v>0</v>
      </c>
      <c r="GS23" s="147">
        <f t="shared" si="122"/>
        <v>0</v>
      </c>
      <c r="GT23" s="147">
        <f t="shared" si="122"/>
        <v>0</v>
      </c>
      <c r="GU23" s="147">
        <f t="shared" si="122"/>
        <v>0</v>
      </c>
      <c r="GV23" s="147">
        <f t="shared" si="123"/>
        <v>0</v>
      </c>
      <c r="GW23" s="147">
        <f t="shared" si="123"/>
        <v>0</v>
      </c>
      <c r="GX23" s="147">
        <f t="shared" si="123"/>
        <v>0</v>
      </c>
      <c r="GY23" s="147">
        <f t="shared" si="123"/>
        <v>0</v>
      </c>
      <c r="GZ23" s="147">
        <f t="shared" si="123"/>
        <v>0</v>
      </c>
      <c r="HA23" s="147">
        <f t="shared" si="124"/>
        <v>0</v>
      </c>
      <c r="HB23" s="147">
        <f t="shared" si="124"/>
        <v>0</v>
      </c>
      <c r="HC23" s="147">
        <f t="shared" si="124"/>
        <v>0</v>
      </c>
      <c r="HD23" s="147">
        <f t="shared" si="124"/>
        <v>0</v>
      </c>
      <c r="HE23" s="147">
        <f t="shared" si="124"/>
        <v>0</v>
      </c>
      <c r="HF23" s="147">
        <f t="shared" si="125"/>
        <v>0</v>
      </c>
      <c r="HG23" s="147">
        <f t="shared" si="125"/>
        <v>0</v>
      </c>
      <c r="HH23" s="147">
        <f t="shared" si="125"/>
        <v>0</v>
      </c>
      <c r="HI23" s="147">
        <f t="shared" si="125"/>
        <v>0</v>
      </c>
      <c r="HJ23" s="147">
        <f t="shared" si="125"/>
        <v>0</v>
      </c>
      <c r="HK23" s="142">
        <f t="shared" si="126"/>
        <v>0</v>
      </c>
      <c r="HL23" s="142">
        <f t="shared" si="126"/>
        <v>0</v>
      </c>
      <c r="HM23" s="142">
        <f t="shared" si="126"/>
        <v>0</v>
      </c>
      <c r="HN23" s="142">
        <f t="shared" si="126"/>
        <v>0</v>
      </c>
      <c r="HO23" s="142">
        <f t="shared" si="126"/>
        <v>0</v>
      </c>
      <c r="HP23" s="142">
        <f t="shared" si="127"/>
        <v>0</v>
      </c>
      <c r="HQ23" s="142">
        <f t="shared" si="127"/>
        <v>0</v>
      </c>
      <c r="HR23" s="142">
        <f t="shared" si="127"/>
        <v>0</v>
      </c>
      <c r="HS23" s="142">
        <f t="shared" si="127"/>
        <v>0</v>
      </c>
      <c r="HT23" s="142">
        <f t="shared" si="127"/>
        <v>0</v>
      </c>
      <c r="HU23" s="147">
        <f t="shared" si="128"/>
        <v>0</v>
      </c>
      <c r="HV23" s="147">
        <f t="shared" si="128"/>
        <v>0</v>
      </c>
      <c r="HW23" s="147">
        <f t="shared" si="128"/>
        <v>0</v>
      </c>
      <c r="HX23" s="147">
        <f t="shared" si="128"/>
        <v>0</v>
      </c>
      <c r="HY23" s="147">
        <f t="shared" si="128"/>
        <v>0</v>
      </c>
      <c r="HZ23" s="147">
        <f t="shared" si="129"/>
        <v>0</v>
      </c>
      <c r="IA23" s="147">
        <f t="shared" si="129"/>
        <v>0</v>
      </c>
      <c r="IB23" s="147">
        <f t="shared" si="129"/>
        <v>0</v>
      </c>
      <c r="IC23" s="147">
        <f t="shared" si="129"/>
        <v>0</v>
      </c>
      <c r="ID23" s="147">
        <f t="shared" si="129"/>
        <v>0</v>
      </c>
      <c r="IE23" s="142">
        <f t="shared" si="130"/>
        <v>0</v>
      </c>
      <c r="IF23" s="142">
        <f t="shared" si="130"/>
        <v>0</v>
      </c>
      <c r="IG23" s="142">
        <f t="shared" si="130"/>
        <v>0</v>
      </c>
      <c r="IH23" s="142">
        <f t="shared" si="130"/>
        <v>0</v>
      </c>
      <c r="II23" s="142">
        <f t="shared" si="130"/>
        <v>0</v>
      </c>
      <c r="IJ23" s="142">
        <f t="shared" si="131"/>
        <v>105987</v>
      </c>
      <c r="IK23" s="142">
        <f t="shared" si="131"/>
        <v>26571</v>
      </c>
      <c r="IL23" s="142">
        <f t="shared" si="131"/>
        <v>79416</v>
      </c>
      <c r="IM23" s="142">
        <f t="shared" si="131"/>
        <v>61227</v>
      </c>
      <c r="IN23" s="142">
        <f t="shared" si="131"/>
        <v>18189</v>
      </c>
      <c r="IO23" s="147">
        <f t="shared" si="132"/>
        <v>0</v>
      </c>
      <c r="IP23" s="147">
        <f t="shared" si="132"/>
        <v>0</v>
      </c>
      <c r="IQ23" s="147">
        <f t="shared" si="132"/>
        <v>0</v>
      </c>
      <c r="IR23" s="147">
        <f t="shared" si="132"/>
        <v>0</v>
      </c>
      <c r="IS23" s="147">
        <f t="shared" si="132"/>
        <v>0</v>
      </c>
      <c r="IT23" s="147">
        <f t="shared" si="133"/>
        <v>0</v>
      </c>
      <c r="IU23" s="147">
        <f t="shared" si="133"/>
        <v>0</v>
      </c>
      <c r="IV23" s="147">
        <f t="shared" si="133"/>
        <v>0</v>
      </c>
      <c r="IW23" s="147">
        <f t="shared" si="133"/>
        <v>0</v>
      </c>
      <c r="IX23" s="147">
        <f t="shared" si="133"/>
        <v>0</v>
      </c>
      <c r="IY23" s="142">
        <f t="shared" si="134"/>
        <v>187274</v>
      </c>
      <c r="IZ23" s="142">
        <f t="shared" si="134"/>
        <v>28442</v>
      </c>
      <c r="JA23" s="142">
        <f t="shared" si="134"/>
        <v>158832</v>
      </c>
      <c r="JB23" s="142">
        <f t="shared" si="134"/>
        <v>122454</v>
      </c>
      <c r="JC23" s="142">
        <f t="shared" si="134"/>
        <v>36378</v>
      </c>
      <c r="JD23" s="142">
        <f t="shared" si="135"/>
        <v>0</v>
      </c>
      <c r="JE23" s="142">
        <f t="shared" si="135"/>
        <v>0</v>
      </c>
      <c r="JF23" s="142">
        <f t="shared" si="135"/>
        <v>0</v>
      </c>
      <c r="JG23" s="142">
        <f t="shared" si="135"/>
        <v>0</v>
      </c>
      <c r="JH23" s="142">
        <f t="shared" si="135"/>
        <v>0</v>
      </c>
      <c r="JI23" s="147">
        <f t="shared" si="136"/>
        <v>0</v>
      </c>
      <c r="JJ23" s="147">
        <f t="shared" si="136"/>
        <v>0</v>
      </c>
      <c r="JK23" s="147">
        <f t="shared" si="136"/>
        <v>0</v>
      </c>
      <c r="JL23" s="147">
        <f t="shared" si="136"/>
        <v>0</v>
      </c>
      <c r="JM23" s="147">
        <f t="shared" si="136"/>
        <v>0</v>
      </c>
      <c r="JN23" s="147">
        <f t="shared" si="137"/>
        <v>132116</v>
      </c>
      <c r="JO23" s="147">
        <f t="shared" si="137"/>
        <v>26228</v>
      </c>
      <c r="JP23" s="147">
        <f t="shared" si="137"/>
        <v>105888</v>
      </c>
      <c r="JQ23" s="147">
        <f t="shared" si="137"/>
        <v>81636</v>
      </c>
      <c r="JR23" s="147">
        <f t="shared" si="137"/>
        <v>24252</v>
      </c>
      <c r="JS23" s="142">
        <f t="shared" si="138"/>
        <v>0</v>
      </c>
      <c r="JT23" s="142">
        <f t="shared" si="138"/>
        <v>0</v>
      </c>
      <c r="JU23" s="142">
        <f t="shared" si="138"/>
        <v>0</v>
      </c>
      <c r="JV23" s="142">
        <f t="shared" si="138"/>
        <v>0</v>
      </c>
      <c r="JW23" s="142">
        <f t="shared" si="138"/>
        <v>0</v>
      </c>
      <c r="JX23" s="142">
        <f t="shared" si="139"/>
        <v>0</v>
      </c>
      <c r="JY23" s="142">
        <f t="shared" si="139"/>
        <v>0</v>
      </c>
      <c r="JZ23" s="142">
        <f t="shared" si="139"/>
        <v>0</v>
      </c>
      <c r="KA23" s="142">
        <f t="shared" si="139"/>
        <v>0</v>
      </c>
      <c r="KB23" s="142">
        <f t="shared" si="139"/>
        <v>0</v>
      </c>
      <c r="KC23" s="147">
        <f t="shared" si="140"/>
        <v>0</v>
      </c>
      <c r="KD23" s="147">
        <f t="shared" si="140"/>
        <v>0</v>
      </c>
      <c r="KE23" s="147">
        <f t="shared" si="140"/>
        <v>0</v>
      </c>
      <c r="KF23" s="147">
        <f t="shared" si="140"/>
        <v>0</v>
      </c>
      <c r="KG23" s="147">
        <f t="shared" si="140"/>
        <v>0</v>
      </c>
      <c r="KH23" s="147">
        <f t="shared" si="141"/>
        <v>0</v>
      </c>
      <c r="KI23" s="147">
        <f t="shared" si="141"/>
        <v>0</v>
      </c>
      <c r="KJ23" s="147">
        <f t="shared" si="141"/>
        <v>0</v>
      </c>
      <c r="KK23" s="147">
        <f t="shared" si="141"/>
        <v>0</v>
      </c>
      <c r="KL23" s="147">
        <f t="shared" si="141"/>
        <v>0</v>
      </c>
      <c r="KM23" s="142">
        <f t="shared" si="142"/>
        <v>0</v>
      </c>
      <c r="KN23" s="142">
        <f t="shared" si="142"/>
        <v>0</v>
      </c>
      <c r="KO23" s="142">
        <f t="shared" si="142"/>
        <v>0</v>
      </c>
      <c r="KP23" s="142">
        <f t="shared" si="142"/>
        <v>0</v>
      </c>
      <c r="KQ23" s="142">
        <f t="shared" si="142"/>
        <v>0</v>
      </c>
      <c r="KR23" s="142">
        <f t="shared" si="143"/>
        <v>0</v>
      </c>
      <c r="KS23" s="142">
        <f t="shared" si="143"/>
        <v>0</v>
      </c>
      <c r="KT23" s="142">
        <f t="shared" si="143"/>
        <v>0</v>
      </c>
      <c r="KU23" s="142">
        <f t="shared" si="143"/>
        <v>0</v>
      </c>
      <c r="KV23" s="142">
        <f t="shared" si="143"/>
        <v>0</v>
      </c>
      <c r="KW23" s="147">
        <f t="shared" si="144"/>
        <v>239634</v>
      </c>
      <c r="KX23" s="147">
        <f t="shared" si="144"/>
        <v>17604</v>
      </c>
      <c r="KY23" s="147">
        <f t="shared" si="144"/>
        <v>222030</v>
      </c>
      <c r="KZ23" s="147">
        <f t="shared" si="144"/>
        <v>167250</v>
      </c>
      <c r="LA23" s="147">
        <f t="shared" si="144"/>
        <v>54780</v>
      </c>
      <c r="LB23" s="147">
        <f t="shared" si="145"/>
        <v>0</v>
      </c>
      <c r="LC23" s="147">
        <f t="shared" si="145"/>
        <v>0</v>
      </c>
      <c r="LD23" s="147">
        <f t="shared" si="145"/>
        <v>0</v>
      </c>
      <c r="LE23" s="147">
        <f t="shared" si="145"/>
        <v>0</v>
      </c>
      <c r="LF23" s="147">
        <f t="shared" si="145"/>
        <v>0</v>
      </c>
      <c r="LG23" s="147">
        <f t="shared" si="65"/>
        <v>165760</v>
      </c>
      <c r="LH23" s="147">
        <f t="shared" si="66"/>
        <v>665011</v>
      </c>
      <c r="LI23" s="144">
        <f t="shared" si="67"/>
        <v>830771</v>
      </c>
      <c r="LJ23" s="144">
        <f t="shared" si="68"/>
        <v>102105</v>
      </c>
      <c r="LK23" s="144">
        <f t="shared" si="69"/>
        <v>728666</v>
      </c>
      <c r="LL23" s="144">
        <f t="shared" si="70"/>
        <v>595067</v>
      </c>
      <c r="LM23" s="144">
        <f t="shared" si="71"/>
        <v>133599</v>
      </c>
      <c r="LN23" s="144">
        <f t="shared" si="72"/>
        <v>30534510</v>
      </c>
      <c r="LO23" s="144">
        <f t="shared" si="73"/>
        <v>2389096</v>
      </c>
      <c r="LP23" s="144">
        <f t="shared" si="74"/>
        <v>28145414</v>
      </c>
      <c r="LQ23" s="144">
        <f t="shared" si="75"/>
        <v>21552737</v>
      </c>
      <c r="LR23" s="144">
        <f t="shared" si="76"/>
        <v>6592677</v>
      </c>
      <c r="LS23" s="132">
        <f t="shared" si="77"/>
        <v>30534.5</v>
      </c>
      <c r="LT23" s="144">
        <f t="shared" si="78"/>
        <v>30700270</v>
      </c>
      <c r="LU23" s="145">
        <f t="shared" si="79"/>
        <v>2392356</v>
      </c>
      <c r="LV23" s="145">
        <f t="shared" si="80"/>
        <v>28307914</v>
      </c>
      <c r="LW23" s="145">
        <f t="shared" si="81"/>
        <v>21715237</v>
      </c>
      <c r="LX23" s="145">
        <f t="shared" si="82"/>
        <v>6592677</v>
      </c>
      <c r="LY23" s="132">
        <f t="shared" si="83"/>
        <v>30700.3</v>
      </c>
      <c r="LZ23" s="208">
        <v>86.89</v>
      </c>
      <c r="MA23" s="209">
        <f t="shared" si="84"/>
        <v>5304560.4000000004</v>
      </c>
      <c r="MB23" s="246">
        <f t="shared" si="85"/>
        <v>5304.6</v>
      </c>
      <c r="MC23" s="246">
        <v>2034.3</v>
      </c>
      <c r="MD23" s="246">
        <f t="shared" si="86"/>
        <v>2034300</v>
      </c>
      <c r="ME23" s="246">
        <f t="shared" si="87"/>
        <v>3270.3</v>
      </c>
      <c r="MF23" s="246">
        <f t="shared" si="88"/>
        <v>3270300</v>
      </c>
      <c r="MG23" s="246">
        <f t="shared" si="89"/>
        <v>33970530.399999999</v>
      </c>
      <c r="MH23" s="209">
        <f t="shared" si="90"/>
        <v>33970.5</v>
      </c>
      <c r="MI23" s="223">
        <f t="shared" si="91"/>
        <v>24985537</v>
      </c>
      <c r="MJ23">
        <v>50</v>
      </c>
      <c r="MK23" s="209">
        <f t="shared" si="92"/>
        <v>31983.5</v>
      </c>
    </row>
    <row r="24" spans="1:349">
      <c r="A24" s="128" t="s">
        <v>188</v>
      </c>
      <c r="B24" s="129"/>
      <c r="C24" s="129"/>
      <c r="D24" s="129"/>
      <c r="E24" s="129"/>
      <c r="F24" s="130">
        <f t="shared" si="0"/>
        <v>0</v>
      </c>
      <c r="G24" s="131"/>
      <c r="H24" s="131"/>
      <c r="I24" s="131"/>
      <c r="J24" s="131"/>
      <c r="K24" s="130">
        <f t="shared" si="1"/>
        <v>0</v>
      </c>
      <c r="L24" s="132">
        <f t="shared" si="2"/>
        <v>0</v>
      </c>
      <c r="M24" s="132"/>
      <c r="N24" s="132"/>
      <c r="O24" s="132">
        <f t="shared" si="3"/>
        <v>0</v>
      </c>
      <c r="P24" s="132"/>
      <c r="Q24" s="132"/>
      <c r="R24" s="132"/>
      <c r="S24" s="133">
        <v>373</v>
      </c>
      <c r="T24" s="129"/>
      <c r="U24" s="148">
        <v>7</v>
      </c>
      <c r="V24" s="129"/>
      <c r="W24" s="133">
        <v>0</v>
      </c>
      <c r="X24" s="130">
        <f t="shared" si="4"/>
        <v>380</v>
      </c>
      <c r="Y24" s="133">
        <v>388</v>
      </c>
      <c r="Z24" s="129"/>
      <c r="AA24" s="148">
        <v>0</v>
      </c>
      <c r="AB24" s="129"/>
      <c r="AC24" s="133">
        <v>4</v>
      </c>
      <c r="AD24" s="130">
        <f t="shared" si="5"/>
        <v>392</v>
      </c>
      <c r="AE24" s="133">
        <v>58</v>
      </c>
      <c r="AF24" s="129"/>
      <c r="AG24" s="129"/>
      <c r="AH24" s="129"/>
      <c r="AI24" s="133">
        <v>0</v>
      </c>
      <c r="AJ24" s="130">
        <f t="shared" si="6"/>
        <v>58</v>
      </c>
      <c r="AK24" s="127">
        <f t="shared" si="7"/>
        <v>830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135"/>
      <c r="AS24" s="136">
        <v>0</v>
      </c>
      <c r="AT24" s="137"/>
      <c r="AU24" s="138">
        <v>0</v>
      </c>
      <c r="AV24" s="138"/>
      <c r="AW24" s="135"/>
      <c r="AX24" s="139">
        <v>1</v>
      </c>
      <c r="AY24" s="138"/>
      <c r="AZ24" s="136"/>
      <c r="BA24" s="136"/>
      <c r="BB24" s="129"/>
      <c r="BC24" s="129"/>
      <c r="BD24" s="138">
        <v>1</v>
      </c>
      <c r="BE24" s="138"/>
      <c r="BF24" s="136"/>
      <c r="BG24" s="138">
        <v>1</v>
      </c>
      <c r="BH24" s="138">
        <v>1</v>
      </c>
      <c r="BI24" s="136"/>
      <c r="BJ24" s="138"/>
      <c r="BK24" s="129"/>
      <c r="BL24" s="129"/>
      <c r="BM24" s="138"/>
      <c r="BN24" s="138"/>
      <c r="BO24" s="141"/>
      <c r="BP24" s="141">
        <f t="shared" si="8"/>
        <v>3</v>
      </c>
      <c r="BQ24" s="141">
        <f t="shared" si="9"/>
        <v>1</v>
      </c>
      <c r="BR24" s="141">
        <f t="shared" si="10"/>
        <v>0</v>
      </c>
      <c r="BS24" s="141">
        <f t="shared" si="11"/>
        <v>4</v>
      </c>
      <c r="BT24" s="141">
        <f t="shared" si="12"/>
        <v>834</v>
      </c>
      <c r="BU24" s="141"/>
      <c r="BV24" s="141"/>
      <c r="BW24" s="142">
        <f t="shared" si="93"/>
        <v>9543205</v>
      </c>
      <c r="BX24" s="143">
        <f t="shared" si="94"/>
        <v>804561</v>
      </c>
      <c r="BY24" s="143">
        <f t="shared" si="94"/>
        <v>8738644</v>
      </c>
      <c r="BZ24" s="143">
        <f t="shared" si="94"/>
        <v>6737126</v>
      </c>
      <c r="CA24" s="143">
        <f t="shared" si="94"/>
        <v>2001518</v>
      </c>
      <c r="CB24" s="142">
        <f t="shared" si="95"/>
        <v>0</v>
      </c>
      <c r="CC24" s="143">
        <f t="shared" si="96"/>
        <v>0</v>
      </c>
      <c r="CD24" s="143">
        <f t="shared" si="96"/>
        <v>0</v>
      </c>
      <c r="CE24" s="143">
        <f t="shared" si="96"/>
        <v>0</v>
      </c>
      <c r="CF24" s="143">
        <f t="shared" si="96"/>
        <v>0</v>
      </c>
      <c r="CG24" s="142">
        <f t="shared" si="97"/>
        <v>502551</v>
      </c>
      <c r="CH24" s="143">
        <f t="shared" si="98"/>
        <v>15099</v>
      </c>
      <c r="CI24" s="143">
        <f t="shared" si="98"/>
        <v>487452</v>
      </c>
      <c r="CJ24" s="143">
        <f t="shared" si="98"/>
        <v>377503</v>
      </c>
      <c r="CK24" s="143">
        <f t="shared" si="98"/>
        <v>109949</v>
      </c>
      <c r="CL24" s="143"/>
      <c r="CM24" s="143"/>
      <c r="CN24" s="143"/>
      <c r="CO24" s="143"/>
      <c r="CP24" s="143"/>
      <c r="CQ24" s="142">
        <f t="shared" si="99"/>
        <v>0</v>
      </c>
      <c r="CR24" s="143">
        <f t="shared" si="100"/>
        <v>0</v>
      </c>
      <c r="CS24" s="143">
        <f t="shared" si="100"/>
        <v>0</v>
      </c>
      <c r="CT24" s="143">
        <f t="shared" si="100"/>
        <v>0</v>
      </c>
      <c r="CU24" s="143">
        <f t="shared" si="100"/>
        <v>0</v>
      </c>
      <c r="CV24" s="144">
        <f t="shared" si="13"/>
        <v>10045756</v>
      </c>
      <c r="CW24" s="142">
        <f t="shared" si="113"/>
        <v>13845392</v>
      </c>
      <c r="CX24" s="143">
        <f t="shared" si="113"/>
        <v>1138392</v>
      </c>
      <c r="CY24" s="143">
        <f t="shared" si="113"/>
        <v>12707000</v>
      </c>
      <c r="CZ24" s="143">
        <f t="shared" si="113"/>
        <v>9571572</v>
      </c>
      <c r="DA24" s="143">
        <f t="shared" si="113"/>
        <v>3135428</v>
      </c>
      <c r="DB24" s="142">
        <f t="shared" si="101"/>
        <v>0</v>
      </c>
      <c r="DC24" s="143">
        <f t="shared" si="102"/>
        <v>0</v>
      </c>
      <c r="DD24" s="143">
        <f t="shared" si="102"/>
        <v>0</v>
      </c>
      <c r="DE24" s="143">
        <f t="shared" si="102"/>
        <v>0</v>
      </c>
      <c r="DF24" s="143">
        <f t="shared" si="102"/>
        <v>0</v>
      </c>
      <c r="DG24" s="142">
        <f t="shared" si="114"/>
        <v>0</v>
      </c>
      <c r="DH24" s="143">
        <f t="shared" si="114"/>
        <v>0</v>
      </c>
      <c r="DI24" s="143">
        <f t="shared" si="114"/>
        <v>0</v>
      </c>
      <c r="DJ24" s="143">
        <f t="shared" si="114"/>
        <v>0</v>
      </c>
      <c r="DK24" s="143">
        <f t="shared" si="114"/>
        <v>0</v>
      </c>
      <c r="DL24" s="142">
        <f t="shared" si="103"/>
        <v>0</v>
      </c>
      <c r="DM24" s="143">
        <f t="shared" si="104"/>
        <v>0</v>
      </c>
      <c r="DN24" s="143">
        <f t="shared" si="104"/>
        <v>0</v>
      </c>
      <c r="DO24" s="143">
        <f t="shared" si="104"/>
        <v>0</v>
      </c>
      <c r="DP24" s="143">
        <f t="shared" si="104"/>
        <v>0</v>
      </c>
      <c r="DQ24" s="142">
        <f t="shared" si="105"/>
        <v>912704</v>
      </c>
      <c r="DR24" s="143">
        <f t="shared" si="106"/>
        <v>3008</v>
      </c>
      <c r="DS24" s="143">
        <f t="shared" si="106"/>
        <v>909696</v>
      </c>
      <c r="DT24" s="143">
        <f t="shared" si="106"/>
        <v>909696</v>
      </c>
      <c r="DU24" s="143">
        <f t="shared" si="106"/>
        <v>0</v>
      </c>
      <c r="DV24" s="144">
        <f t="shared" si="16"/>
        <v>14758096</v>
      </c>
      <c r="DW24" s="142">
        <f t="shared" si="115"/>
        <v>2260028</v>
      </c>
      <c r="DX24" s="143">
        <f t="shared" si="115"/>
        <v>180206</v>
      </c>
      <c r="DY24" s="143">
        <f t="shared" si="115"/>
        <v>2079822</v>
      </c>
      <c r="DZ24" s="143">
        <f t="shared" si="115"/>
        <v>1530736</v>
      </c>
      <c r="EA24" s="143">
        <f t="shared" si="115"/>
        <v>549086</v>
      </c>
      <c r="EB24" s="142">
        <f t="shared" si="107"/>
        <v>0</v>
      </c>
      <c r="EC24" s="143">
        <f t="shared" si="108"/>
        <v>0</v>
      </c>
      <c r="ED24" s="143">
        <f t="shared" si="108"/>
        <v>0</v>
      </c>
      <c r="EE24" s="143">
        <f t="shared" si="108"/>
        <v>0</v>
      </c>
      <c r="EF24" s="143">
        <f t="shared" si="108"/>
        <v>0</v>
      </c>
      <c r="EG24" s="143"/>
      <c r="EH24" s="143"/>
      <c r="EI24" s="143"/>
      <c r="EJ24" s="143"/>
      <c r="EK24" s="143"/>
      <c r="EL24" s="142">
        <f t="shared" si="109"/>
        <v>0</v>
      </c>
      <c r="EM24" s="143">
        <f t="shared" si="110"/>
        <v>0</v>
      </c>
      <c r="EN24" s="143">
        <f t="shared" si="110"/>
        <v>0</v>
      </c>
      <c r="EO24" s="143">
        <f t="shared" si="110"/>
        <v>0</v>
      </c>
      <c r="EP24" s="143">
        <f t="shared" si="110"/>
        <v>0</v>
      </c>
      <c r="EQ24" s="142">
        <f t="shared" si="111"/>
        <v>0</v>
      </c>
      <c r="ER24" s="143">
        <f t="shared" si="112"/>
        <v>0</v>
      </c>
      <c r="ES24" s="143">
        <f t="shared" si="112"/>
        <v>0</v>
      </c>
      <c r="ET24" s="143">
        <f t="shared" si="112"/>
        <v>0</v>
      </c>
      <c r="EU24" s="143">
        <f t="shared" si="112"/>
        <v>0</v>
      </c>
      <c r="EV24" s="144">
        <f t="shared" si="18"/>
        <v>2260028</v>
      </c>
      <c r="EW24" s="144">
        <f t="shared" si="19"/>
        <v>27063880</v>
      </c>
      <c r="EX24" s="145">
        <f t="shared" si="20"/>
        <v>2141266</v>
      </c>
      <c r="EY24" s="145">
        <f t="shared" si="21"/>
        <v>24922614</v>
      </c>
      <c r="EZ24" s="145">
        <f t="shared" si="22"/>
        <v>19126633</v>
      </c>
      <c r="FA24" s="145">
        <f t="shared" si="23"/>
        <v>5795981</v>
      </c>
      <c r="FB24" s="146">
        <f t="shared" si="24"/>
        <v>25648625</v>
      </c>
      <c r="FC24" s="146">
        <f t="shared" si="25"/>
        <v>0</v>
      </c>
      <c r="FD24" s="146">
        <f t="shared" si="26"/>
        <v>502551</v>
      </c>
      <c r="FE24" s="146">
        <f t="shared" si="27"/>
        <v>0</v>
      </c>
      <c r="FF24" s="146">
        <f t="shared" si="28"/>
        <v>912704</v>
      </c>
      <c r="FG24" s="142">
        <f t="shared" si="116"/>
        <v>0</v>
      </c>
      <c r="FH24" s="143">
        <f t="shared" si="116"/>
        <v>0</v>
      </c>
      <c r="FI24" s="143">
        <f t="shared" si="116"/>
        <v>0</v>
      </c>
      <c r="FJ24" s="143">
        <f t="shared" si="116"/>
        <v>0</v>
      </c>
      <c r="FK24" s="143">
        <f t="shared" si="116"/>
        <v>0</v>
      </c>
      <c r="FL24" s="142">
        <f t="shared" si="117"/>
        <v>0</v>
      </c>
      <c r="FM24" s="142">
        <f t="shared" si="117"/>
        <v>0</v>
      </c>
      <c r="FN24" s="142">
        <f t="shared" si="117"/>
        <v>0</v>
      </c>
      <c r="FO24" s="142">
        <f t="shared" si="117"/>
        <v>0</v>
      </c>
      <c r="FP24" s="142">
        <f t="shared" si="117"/>
        <v>0</v>
      </c>
      <c r="FQ24" s="147">
        <f t="shared" si="118"/>
        <v>0</v>
      </c>
      <c r="FR24" s="147">
        <f t="shared" si="118"/>
        <v>0</v>
      </c>
      <c r="FS24" s="147">
        <f t="shared" si="118"/>
        <v>0</v>
      </c>
      <c r="FT24" s="147">
        <f t="shared" si="118"/>
        <v>0</v>
      </c>
      <c r="FU24" s="147">
        <f t="shared" si="118"/>
        <v>0</v>
      </c>
      <c r="FV24" s="147">
        <f t="shared" si="119"/>
        <v>0</v>
      </c>
      <c r="FW24" s="147">
        <f t="shared" si="119"/>
        <v>0</v>
      </c>
      <c r="FX24" s="147">
        <f t="shared" si="119"/>
        <v>0</v>
      </c>
      <c r="FY24" s="147">
        <f t="shared" si="119"/>
        <v>0</v>
      </c>
      <c r="FZ24" s="147">
        <f t="shared" si="119"/>
        <v>0</v>
      </c>
      <c r="GA24" s="142">
        <f t="shared" si="120"/>
        <v>0</v>
      </c>
      <c r="GB24" s="142">
        <f t="shared" si="120"/>
        <v>0</v>
      </c>
      <c r="GC24" s="142">
        <f t="shared" si="120"/>
        <v>0</v>
      </c>
      <c r="GD24" s="142">
        <f t="shared" si="120"/>
        <v>0</v>
      </c>
      <c r="GE24" s="142">
        <f t="shared" si="120"/>
        <v>0</v>
      </c>
      <c r="GF24" s="142">
        <f t="shared" si="121"/>
        <v>0</v>
      </c>
      <c r="GG24" s="142">
        <f t="shared" si="121"/>
        <v>0</v>
      </c>
      <c r="GH24" s="142">
        <f t="shared" si="121"/>
        <v>0</v>
      </c>
      <c r="GI24" s="142">
        <f t="shared" si="121"/>
        <v>0</v>
      </c>
      <c r="GJ24" s="142">
        <f t="shared" si="121"/>
        <v>0</v>
      </c>
      <c r="GK24" s="142">
        <f t="shared" si="35"/>
        <v>0</v>
      </c>
      <c r="GL24" s="142">
        <f t="shared" si="36"/>
        <v>0</v>
      </c>
      <c r="GM24" s="142">
        <f t="shared" si="37"/>
        <v>0</v>
      </c>
      <c r="GN24" s="142">
        <f t="shared" si="38"/>
        <v>0</v>
      </c>
      <c r="GO24" s="142">
        <f t="shared" si="39"/>
        <v>0</v>
      </c>
      <c r="GP24" s="207">
        <f t="shared" si="40"/>
        <v>0</v>
      </c>
      <c r="GQ24" s="147">
        <f t="shared" si="122"/>
        <v>0</v>
      </c>
      <c r="GR24" s="147">
        <f t="shared" si="122"/>
        <v>0</v>
      </c>
      <c r="GS24" s="147">
        <f t="shared" si="122"/>
        <v>0</v>
      </c>
      <c r="GT24" s="147">
        <f t="shared" si="122"/>
        <v>0</v>
      </c>
      <c r="GU24" s="147">
        <f t="shared" si="122"/>
        <v>0</v>
      </c>
      <c r="GV24" s="147">
        <f t="shared" si="123"/>
        <v>0</v>
      </c>
      <c r="GW24" s="147">
        <f t="shared" si="123"/>
        <v>0</v>
      </c>
      <c r="GX24" s="147">
        <f t="shared" si="123"/>
        <v>0</v>
      </c>
      <c r="GY24" s="147">
        <f t="shared" si="123"/>
        <v>0</v>
      </c>
      <c r="GZ24" s="147">
        <f t="shared" si="123"/>
        <v>0</v>
      </c>
      <c r="HA24" s="147">
        <f t="shared" si="124"/>
        <v>0</v>
      </c>
      <c r="HB24" s="147">
        <f t="shared" si="124"/>
        <v>0</v>
      </c>
      <c r="HC24" s="147">
        <f t="shared" si="124"/>
        <v>0</v>
      </c>
      <c r="HD24" s="147">
        <f t="shared" si="124"/>
        <v>0</v>
      </c>
      <c r="HE24" s="147">
        <f t="shared" si="124"/>
        <v>0</v>
      </c>
      <c r="HF24" s="147">
        <f t="shared" si="125"/>
        <v>0</v>
      </c>
      <c r="HG24" s="147">
        <f t="shared" si="125"/>
        <v>0</v>
      </c>
      <c r="HH24" s="147">
        <f t="shared" si="125"/>
        <v>0</v>
      </c>
      <c r="HI24" s="147">
        <f t="shared" si="125"/>
        <v>0</v>
      </c>
      <c r="HJ24" s="147">
        <f t="shared" si="125"/>
        <v>0</v>
      </c>
      <c r="HK24" s="142">
        <f t="shared" si="126"/>
        <v>0</v>
      </c>
      <c r="HL24" s="142">
        <f t="shared" si="126"/>
        <v>0</v>
      </c>
      <c r="HM24" s="142">
        <f t="shared" si="126"/>
        <v>0</v>
      </c>
      <c r="HN24" s="142">
        <f t="shared" si="126"/>
        <v>0</v>
      </c>
      <c r="HO24" s="142">
        <f t="shared" si="126"/>
        <v>0</v>
      </c>
      <c r="HP24" s="142">
        <f t="shared" si="127"/>
        <v>0</v>
      </c>
      <c r="HQ24" s="142">
        <f t="shared" si="127"/>
        <v>0</v>
      </c>
      <c r="HR24" s="142">
        <f t="shared" si="127"/>
        <v>0</v>
      </c>
      <c r="HS24" s="142">
        <f t="shared" si="127"/>
        <v>0</v>
      </c>
      <c r="HT24" s="142">
        <f t="shared" si="127"/>
        <v>0</v>
      </c>
      <c r="HU24" s="147">
        <f t="shared" si="128"/>
        <v>30729</v>
      </c>
      <c r="HV24" s="147">
        <f t="shared" si="128"/>
        <v>4257</v>
      </c>
      <c r="HW24" s="147">
        <f t="shared" si="128"/>
        <v>26472</v>
      </c>
      <c r="HX24" s="147">
        <f t="shared" si="128"/>
        <v>20409</v>
      </c>
      <c r="HY24" s="147">
        <f t="shared" si="128"/>
        <v>6063</v>
      </c>
      <c r="HZ24" s="147">
        <f t="shared" si="129"/>
        <v>0</v>
      </c>
      <c r="IA24" s="147">
        <f t="shared" si="129"/>
        <v>0</v>
      </c>
      <c r="IB24" s="147">
        <f t="shared" si="129"/>
        <v>0</v>
      </c>
      <c r="IC24" s="147">
        <f t="shared" si="129"/>
        <v>0</v>
      </c>
      <c r="ID24" s="147">
        <f t="shared" si="129"/>
        <v>0</v>
      </c>
      <c r="IE24" s="142">
        <f t="shared" si="130"/>
        <v>0</v>
      </c>
      <c r="IF24" s="142">
        <f t="shared" si="130"/>
        <v>0</v>
      </c>
      <c r="IG24" s="142">
        <f t="shared" si="130"/>
        <v>0</v>
      </c>
      <c r="IH24" s="142">
        <f t="shared" si="130"/>
        <v>0</v>
      </c>
      <c r="II24" s="142">
        <f t="shared" si="130"/>
        <v>0</v>
      </c>
      <c r="IJ24" s="142">
        <f t="shared" si="131"/>
        <v>0</v>
      </c>
      <c r="IK24" s="142">
        <f t="shared" si="131"/>
        <v>0</v>
      </c>
      <c r="IL24" s="142">
        <f t="shared" si="131"/>
        <v>0</v>
      </c>
      <c r="IM24" s="142">
        <f t="shared" si="131"/>
        <v>0</v>
      </c>
      <c r="IN24" s="142">
        <f t="shared" si="131"/>
        <v>0</v>
      </c>
      <c r="IO24" s="147">
        <f t="shared" si="132"/>
        <v>0</v>
      </c>
      <c r="IP24" s="147">
        <f t="shared" si="132"/>
        <v>0</v>
      </c>
      <c r="IQ24" s="147">
        <f t="shared" si="132"/>
        <v>0</v>
      </c>
      <c r="IR24" s="147">
        <f t="shared" si="132"/>
        <v>0</v>
      </c>
      <c r="IS24" s="147">
        <f t="shared" si="132"/>
        <v>0</v>
      </c>
      <c r="IT24" s="147">
        <f t="shared" si="133"/>
        <v>0</v>
      </c>
      <c r="IU24" s="147">
        <f t="shared" si="133"/>
        <v>0</v>
      </c>
      <c r="IV24" s="147">
        <f t="shared" si="133"/>
        <v>0</v>
      </c>
      <c r="IW24" s="147">
        <f t="shared" si="133"/>
        <v>0</v>
      </c>
      <c r="IX24" s="147">
        <f t="shared" si="133"/>
        <v>0</v>
      </c>
      <c r="IY24" s="142">
        <f t="shared" si="134"/>
        <v>187274</v>
      </c>
      <c r="IZ24" s="142">
        <f t="shared" si="134"/>
        <v>28442</v>
      </c>
      <c r="JA24" s="142">
        <f t="shared" si="134"/>
        <v>158832</v>
      </c>
      <c r="JB24" s="142">
        <f t="shared" si="134"/>
        <v>122454</v>
      </c>
      <c r="JC24" s="142">
        <f t="shared" si="134"/>
        <v>36378</v>
      </c>
      <c r="JD24" s="142">
        <f t="shared" si="135"/>
        <v>0</v>
      </c>
      <c r="JE24" s="142">
        <f t="shared" si="135"/>
        <v>0</v>
      </c>
      <c r="JF24" s="142">
        <f t="shared" si="135"/>
        <v>0</v>
      </c>
      <c r="JG24" s="142">
        <f t="shared" si="135"/>
        <v>0</v>
      </c>
      <c r="JH24" s="142">
        <f t="shared" si="135"/>
        <v>0</v>
      </c>
      <c r="JI24" s="147">
        <f t="shared" si="136"/>
        <v>0</v>
      </c>
      <c r="JJ24" s="147">
        <f t="shared" si="136"/>
        <v>0</v>
      </c>
      <c r="JK24" s="147">
        <f t="shared" si="136"/>
        <v>0</v>
      </c>
      <c r="JL24" s="147">
        <f t="shared" si="136"/>
        <v>0</v>
      </c>
      <c r="JM24" s="147">
        <f t="shared" si="136"/>
        <v>0</v>
      </c>
      <c r="JN24" s="147">
        <f t="shared" si="137"/>
        <v>33029</v>
      </c>
      <c r="JO24" s="147">
        <f t="shared" si="137"/>
        <v>6557</v>
      </c>
      <c r="JP24" s="147">
        <f t="shared" si="137"/>
        <v>26472</v>
      </c>
      <c r="JQ24" s="147">
        <f t="shared" si="137"/>
        <v>20409</v>
      </c>
      <c r="JR24" s="147">
        <f t="shared" si="137"/>
        <v>6063</v>
      </c>
      <c r="JS24" s="142">
        <f t="shared" si="138"/>
        <v>44339</v>
      </c>
      <c r="JT24" s="142">
        <f t="shared" si="138"/>
        <v>7334</v>
      </c>
      <c r="JU24" s="142">
        <f t="shared" si="138"/>
        <v>37005</v>
      </c>
      <c r="JV24" s="142">
        <f t="shared" si="138"/>
        <v>27875</v>
      </c>
      <c r="JW24" s="142">
        <f t="shared" si="138"/>
        <v>9130</v>
      </c>
      <c r="JX24" s="142">
        <f t="shared" si="139"/>
        <v>0</v>
      </c>
      <c r="JY24" s="142">
        <f t="shared" si="139"/>
        <v>0</v>
      </c>
      <c r="JZ24" s="142">
        <f t="shared" si="139"/>
        <v>0</v>
      </c>
      <c r="KA24" s="142">
        <f t="shared" si="139"/>
        <v>0</v>
      </c>
      <c r="KB24" s="142">
        <f t="shared" si="139"/>
        <v>0</v>
      </c>
      <c r="KC24" s="147">
        <f t="shared" si="140"/>
        <v>0</v>
      </c>
      <c r="KD24" s="147">
        <f t="shared" si="140"/>
        <v>0</v>
      </c>
      <c r="KE24" s="147">
        <f t="shared" si="140"/>
        <v>0</v>
      </c>
      <c r="KF24" s="147">
        <f t="shared" si="140"/>
        <v>0</v>
      </c>
      <c r="KG24" s="147">
        <f t="shared" si="140"/>
        <v>0</v>
      </c>
      <c r="KH24" s="147">
        <f t="shared" si="141"/>
        <v>0</v>
      </c>
      <c r="KI24" s="147">
        <f t="shared" si="141"/>
        <v>0</v>
      </c>
      <c r="KJ24" s="147">
        <f t="shared" si="141"/>
        <v>0</v>
      </c>
      <c r="KK24" s="147">
        <f t="shared" si="141"/>
        <v>0</v>
      </c>
      <c r="KL24" s="147">
        <f t="shared" si="141"/>
        <v>0</v>
      </c>
      <c r="KM24" s="142">
        <f t="shared" si="142"/>
        <v>0</v>
      </c>
      <c r="KN24" s="142">
        <f t="shared" si="142"/>
        <v>0</v>
      </c>
      <c r="KO24" s="142">
        <f t="shared" si="142"/>
        <v>0</v>
      </c>
      <c r="KP24" s="142">
        <f t="shared" si="142"/>
        <v>0</v>
      </c>
      <c r="KQ24" s="142">
        <f t="shared" si="142"/>
        <v>0</v>
      </c>
      <c r="KR24" s="142">
        <f t="shared" si="143"/>
        <v>0</v>
      </c>
      <c r="KS24" s="142">
        <f t="shared" si="143"/>
        <v>0</v>
      </c>
      <c r="KT24" s="142">
        <f t="shared" si="143"/>
        <v>0</v>
      </c>
      <c r="KU24" s="142">
        <f t="shared" si="143"/>
        <v>0</v>
      </c>
      <c r="KV24" s="142">
        <f t="shared" si="143"/>
        <v>0</v>
      </c>
      <c r="KW24" s="147">
        <f t="shared" si="144"/>
        <v>0</v>
      </c>
      <c r="KX24" s="147">
        <f t="shared" si="144"/>
        <v>0</v>
      </c>
      <c r="KY24" s="147">
        <f t="shared" si="144"/>
        <v>0</v>
      </c>
      <c r="KZ24" s="147">
        <f t="shared" si="144"/>
        <v>0</v>
      </c>
      <c r="LA24" s="147">
        <f t="shared" si="144"/>
        <v>0</v>
      </c>
      <c r="LB24" s="147">
        <f t="shared" si="145"/>
        <v>0</v>
      </c>
      <c r="LC24" s="147">
        <f t="shared" si="145"/>
        <v>0</v>
      </c>
      <c r="LD24" s="147">
        <f t="shared" si="145"/>
        <v>0</v>
      </c>
      <c r="LE24" s="147">
        <f t="shared" si="145"/>
        <v>0</v>
      </c>
      <c r="LF24" s="147">
        <f t="shared" si="145"/>
        <v>0</v>
      </c>
      <c r="LG24" s="147">
        <f t="shared" si="65"/>
        <v>0</v>
      </c>
      <c r="LH24" s="147">
        <f t="shared" si="66"/>
        <v>295371</v>
      </c>
      <c r="LI24" s="144">
        <f t="shared" si="67"/>
        <v>295371</v>
      </c>
      <c r="LJ24" s="144">
        <f t="shared" si="68"/>
        <v>46590</v>
      </c>
      <c r="LK24" s="144">
        <f t="shared" si="69"/>
        <v>248781</v>
      </c>
      <c r="LL24" s="144">
        <f t="shared" si="70"/>
        <v>191147</v>
      </c>
      <c r="LM24" s="144">
        <f t="shared" si="71"/>
        <v>57634</v>
      </c>
      <c r="LN24" s="144">
        <f t="shared" si="72"/>
        <v>27359251</v>
      </c>
      <c r="LO24" s="144">
        <f t="shared" si="73"/>
        <v>2187856</v>
      </c>
      <c r="LP24" s="144">
        <f t="shared" si="74"/>
        <v>25171395</v>
      </c>
      <c r="LQ24" s="144">
        <f t="shared" si="75"/>
        <v>19317780</v>
      </c>
      <c r="LR24" s="144">
        <f t="shared" si="76"/>
        <v>5853615</v>
      </c>
      <c r="LS24" s="132">
        <f t="shared" si="77"/>
        <v>27359.3</v>
      </c>
      <c r="LT24" s="144">
        <f t="shared" si="78"/>
        <v>27359251</v>
      </c>
      <c r="LU24" s="145">
        <f t="shared" si="79"/>
        <v>2187856</v>
      </c>
      <c r="LV24" s="145">
        <f t="shared" si="80"/>
        <v>25171395</v>
      </c>
      <c r="LW24" s="145">
        <f t="shared" si="81"/>
        <v>19317780</v>
      </c>
      <c r="LX24" s="145">
        <f t="shared" si="82"/>
        <v>5853615</v>
      </c>
      <c r="LY24" s="132">
        <f t="shared" si="83"/>
        <v>27359.3</v>
      </c>
      <c r="LZ24" s="208">
        <v>81.900000000000006</v>
      </c>
      <c r="MA24" s="209">
        <f t="shared" si="84"/>
        <v>4999925.0999999996</v>
      </c>
      <c r="MB24" s="246">
        <f t="shared" si="85"/>
        <v>4999.8999999999996</v>
      </c>
      <c r="MC24" s="246">
        <v>1917.4</v>
      </c>
      <c r="MD24" s="246">
        <f t="shared" si="86"/>
        <v>1917400</v>
      </c>
      <c r="ME24" s="246">
        <f t="shared" si="87"/>
        <v>3082.5</v>
      </c>
      <c r="MF24" s="246">
        <f t="shared" si="88"/>
        <v>3082500</v>
      </c>
      <c r="MG24" s="246">
        <f t="shared" si="89"/>
        <v>30441776.100000001</v>
      </c>
      <c r="MH24" s="209">
        <f t="shared" si="90"/>
        <v>30441.8</v>
      </c>
      <c r="MI24" s="223">
        <f t="shared" si="91"/>
        <v>22400280</v>
      </c>
      <c r="MJ24">
        <v>51.8</v>
      </c>
      <c r="MK24" s="209">
        <f t="shared" si="92"/>
        <v>27677.8</v>
      </c>
    </row>
    <row r="25" spans="1:349">
      <c r="A25" s="128" t="s">
        <v>189</v>
      </c>
      <c r="B25" s="129"/>
      <c r="C25" s="129"/>
      <c r="D25" s="129"/>
      <c r="E25" s="129"/>
      <c r="F25" s="130">
        <f t="shared" si="0"/>
        <v>0</v>
      </c>
      <c r="G25" s="131"/>
      <c r="H25" s="131"/>
      <c r="I25" s="131"/>
      <c r="J25" s="131"/>
      <c r="K25" s="130">
        <f t="shared" si="1"/>
        <v>0</v>
      </c>
      <c r="L25" s="132">
        <f t="shared" si="2"/>
        <v>0</v>
      </c>
      <c r="M25" s="132"/>
      <c r="N25" s="132"/>
      <c r="O25" s="132">
        <f t="shared" si="3"/>
        <v>0</v>
      </c>
      <c r="P25" s="132"/>
      <c r="Q25" s="132"/>
      <c r="R25" s="132"/>
      <c r="S25" s="133">
        <v>433</v>
      </c>
      <c r="T25" s="129"/>
      <c r="U25" s="148">
        <v>27</v>
      </c>
      <c r="V25" s="129"/>
      <c r="W25" s="133">
        <v>3</v>
      </c>
      <c r="X25" s="130">
        <f t="shared" si="4"/>
        <v>463</v>
      </c>
      <c r="Y25" s="133">
        <v>296</v>
      </c>
      <c r="Z25" s="129"/>
      <c r="AA25" s="148">
        <v>27</v>
      </c>
      <c r="AB25" s="129"/>
      <c r="AC25" s="133">
        <v>3</v>
      </c>
      <c r="AD25" s="130">
        <f t="shared" si="5"/>
        <v>326</v>
      </c>
      <c r="AE25" s="133">
        <v>43</v>
      </c>
      <c r="AF25" s="129"/>
      <c r="AG25" s="129"/>
      <c r="AH25" s="129"/>
      <c r="AI25" s="133">
        <v>1</v>
      </c>
      <c r="AJ25" s="130">
        <f t="shared" si="6"/>
        <v>44</v>
      </c>
      <c r="AK25" s="127">
        <f t="shared" si="7"/>
        <v>833</v>
      </c>
      <c r="AL25" s="206">
        <v>0</v>
      </c>
      <c r="AM25" s="206">
        <v>0</v>
      </c>
      <c r="AN25" s="206">
        <v>0</v>
      </c>
      <c r="AO25" s="206">
        <v>0</v>
      </c>
      <c r="AP25" s="206">
        <v>101</v>
      </c>
      <c r="AQ25" s="206">
        <v>0</v>
      </c>
      <c r="AR25" s="135"/>
      <c r="AS25" s="136">
        <v>0</v>
      </c>
      <c r="AT25" s="137"/>
      <c r="AU25" s="138">
        <v>0</v>
      </c>
      <c r="AV25" s="138"/>
      <c r="AW25" s="135"/>
      <c r="AX25" s="139">
        <v>2</v>
      </c>
      <c r="AY25" s="138"/>
      <c r="AZ25" s="136"/>
      <c r="BA25" s="136">
        <v>1</v>
      </c>
      <c r="BB25" s="129"/>
      <c r="BC25" s="129"/>
      <c r="BD25" s="138">
        <v>1</v>
      </c>
      <c r="BE25" s="138"/>
      <c r="BF25" s="136"/>
      <c r="BG25" s="138">
        <v>2</v>
      </c>
      <c r="BH25" s="138">
        <v>3</v>
      </c>
      <c r="BI25" s="136"/>
      <c r="BJ25" s="138"/>
      <c r="BK25" s="129"/>
      <c r="BL25" s="129"/>
      <c r="BM25" s="138"/>
      <c r="BN25" s="138"/>
      <c r="BO25" s="141"/>
      <c r="BP25" s="141">
        <f t="shared" si="8"/>
        <v>6</v>
      </c>
      <c r="BQ25" s="141">
        <f t="shared" si="9"/>
        <v>3</v>
      </c>
      <c r="BR25" s="141">
        <f t="shared" si="10"/>
        <v>0</v>
      </c>
      <c r="BS25" s="141">
        <f t="shared" si="11"/>
        <v>9</v>
      </c>
      <c r="BT25" s="141">
        <f t="shared" si="12"/>
        <v>842</v>
      </c>
      <c r="BU25" s="141"/>
      <c r="BV25" s="141"/>
      <c r="BW25" s="142">
        <f t="shared" si="93"/>
        <v>11078305</v>
      </c>
      <c r="BX25" s="143">
        <f t="shared" si="94"/>
        <v>933981</v>
      </c>
      <c r="BY25" s="143">
        <f t="shared" si="94"/>
        <v>10144324</v>
      </c>
      <c r="BZ25" s="143">
        <f t="shared" si="94"/>
        <v>7820846</v>
      </c>
      <c r="CA25" s="143">
        <f t="shared" si="94"/>
        <v>2323478</v>
      </c>
      <c r="CB25" s="142">
        <f t="shared" si="95"/>
        <v>0</v>
      </c>
      <c r="CC25" s="143">
        <f t="shared" si="96"/>
        <v>0</v>
      </c>
      <c r="CD25" s="143">
        <f t="shared" si="96"/>
        <v>0</v>
      </c>
      <c r="CE25" s="143">
        <f t="shared" si="96"/>
        <v>0</v>
      </c>
      <c r="CF25" s="143">
        <f t="shared" si="96"/>
        <v>0</v>
      </c>
      <c r="CG25" s="142">
        <f t="shared" si="97"/>
        <v>1938411</v>
      </c>
      <c r="CH25" s="143">
        <f t="shared" si="98"/>
        <v>58239</v>
      </c>
      <c r="CI25" s="143">
        <f t="shared" si="98"/>
        <v>1880172</v>
      </c>
      <c r="CJ25" s="143">
        <f t="shared" si="98"/>
        <v>1456083</v>
      </c>
      <c r="CK25" s="143">
        <f t="shared" si="98"/>
        <v>424089</v>
      </c>
      <c r="CL25" s="143"/>
      <c r="CM25" s="143"/>
      <c r="CN25" s="143"/>
      <c r="CO25" s="143"/>
      <c r="CP25" s="143"/>
      <c r="CQ25" s="142">
        <f t="shared" si="99"/>
        <v>592656</v>
      </c>
      <c r="CR25" s="143">
        <f t="shared" si="100"/>
        <v>1353</v>
      </c>
      <c r="CS25" s="143">
        <f t="shared" si="100"/>
        <v>591303</v>
      </c>
      <c r="CT25" s="143">
        <f t="shared" si="100"/>
        <v>591303</v>
      </c>
      <c r="CU25" s="143">
        <f t="shared" si="100"/>
        <v>0</v>
      </c>
      <c r="CV25" s="144">
        <f t="shared" si="13"/>
        <v>13609372</v>
      </c>
      <c r="CW25" s="142">
        <f t="shared" si="113"/>
        <v>10562464</v>
      </c>
      <c r="CX25" s="143">
        <f t="shared" si="113"/>
        <v>868464</v>
      </c>
      <c r="CY25" s="143">
        <f t="shared" si="113"/>
        <v>9694000</v>
      </c>
      <c r="CZ25" s="143">
        <f t="shared" si="113"/>
        <v>7302024</v>
      </c>
      <c r="DA25" s="143">
        <f t="shared" si="113"/>
        <v>2391976</v>
      </c>
      <c r="DB25" s="142">
        <f t="shared" si="101"/>
        <v>0</v>
      </c>
      <c r="DC25" s="143">
        <f t="shared" si="102"/>
        <v>0</v>
      </c>
      <c r="DD25" s="143">
        <f t="shared" si="102"/>
        <v>0</v>
      </c>
      <c r="DE25" s="143">
        <f t="shared" si="102"/>
        <v>0</v>
      </c>
      <c r="DF25" s="143">
        <f t="shared" si="102"/>
        <v>0</v>
      </c>
      <c r="DG25" s="142">
        <f t="shared" si="114"/>
        <v>2691711</v>
      </c>
      <c r="DH25" s="143">
        <f t="shared" si="114"/>
        <v>79218</v>
      </c>
      <c r="DI25" s="143">
        <f t="shared" si="114"/>
        <v>2612493</v>
      </c>
      <c r="DJ25" s="143">
        <f t="shared" si="114"/>
        <v>1975104</v>
      </c>
      <c r="DK25" s="143">
        <f t="shared" si="114"/>
        <v>637389</v>
      </c>
      <c r="DL25" s="142">
        <f t="shared" si="103"/>
        <v>0</v>
      </c>
      <c r="DM25" s="143">
        <f t="shared" si="104"/>
        <v>0</v>
      </c>
      <c r="DN25" s="143">
        <f t="shared" si="104"/>
        <v>0</v>
      </c>
      <c r="DO25" s="143">
        <f t="shared" si="104"/>
        <v>0</v>
      </c>
      <c r="DP25" s="143">
        <f t="shared" si="104"/>
        <v>0</v>
      </c>
      <c r="DQ25" s="142">
        <f t="shared" si="105"/>
        <v>684528</v>
      </c>
      <c r="DR25" s="143">
        <f t="shared" si="106"/>
        <v>2256</v>
      </c>
      <c r="DS25" s="143">
        <f t="shared" si="106"/>
        <v>682272</v>
      </c>
      <c r="DT25" s="143">
        <f t="shared" si="106"/>
        <v>682272</v>
      </c>
      <c r="DU25" s="143">
        <f t="shared" si="106"/>
        <v>0</v>
      </c>
      <c r="DV25" s="144">
        <f t="shared" si="16"/>
        <v>13938703</v>
      </c>
      <c r="DW25" s="142">
        <f t="shared" si="115"/>
        <v>1675538</v>
      </c>
      <c r="DX25" s="143">
        <f t="shared" si="115"/>
        <v>133601</v>
      </c>
      <c r="DY25" s="143">
        <f t="shared" si="115"/>
        <v>1541937</v>
      </c>
      <c r="DZ25" s="143">
        <f t="shared" si="115"/>
        <v>1134856</v>
      </c>
      <c r="EA25" s="143">
        <f t="shared" si="115"/>
        <v>407081</v>
      </c>
      <c r="EB25" s="142">
        <f t="shared" si="107"/>
        <v>0</v>
      </c>
      <c r="EC25" s="143">
        <f t="shared" si="108"/>
        <v>0</v>
      </c>
      <c r="ED25" s="143">
        <f t="shared" si="108"/>
        <v>0</v>
      </c>
      <c r="EE25" s="143">
        <f t="shared" si="108"/>
        <v>0</v>
      </c>
      <c r="EF25" s="143">
        <f t="shared" si="108"/>
        <v>0</v>
      </c>
      <c r="EG25" s="143"/>
      <c r="EH25" s="143"/>
      <c r="EI25" s="143"/>
      <c r="EJ25" s="143"/>
      <c r="EK25" s="143"/>
      <c r="EL25" s="142">
        <f t="shared" si="109"/>
        <v>0</v>
      </c>
      <c r="EM25" s="143">
        <f t="shared" si="110"/>
        <v>0</v>
      </c>
      <c r="EN25" s="143">
        <f t="shared" si="110"/>
        <v>0</v>
      </c>
      <c r="EO25" s="143">
        <f t="shared" si="110"/>
        <v>0</v>
      </c>
      <c r="EP25" s="143">
        <f t="shared" si="110"/>
        <v>0</v>
      </c>
      <c r="EQ25" s="142">
        <f t="shared" si="111"/>
        <v>273811</v>
      </c>
      <c r="ER25" s="143">
        <f t="shared" si="112"/>
        <v>903</v>
      </c>
      <c r="ES25" s="143">
        <f t="shared" si="112"/>
        <v>272908</v>
      </c>
      <c r="ET25" s="143">
        <f t="shared" si="112"/>
        <v>272908</v>
      </c>
      <c r="EU25" s="143">
        <f t="shared" si="112"/>
        <v>0</v>
      </c>
      <c r="EV25" s="144">
        <f t="shared" si="18"/>
        <v>1949349</v>
      </c>
      <c r="EW25" s="144">
        <f t="shared" si="19"/>
        <v>29497424</v>
      </c>
      <c r="EX25" s="145">
        <f t="shared" si="20"/>
        <v>2078015</v>
      </c>
      <c r="EY25" s="145">
        <f t="shared" si="21"/>
        <v>27419409</v>
      </c>
      <c r="EZ25" s="145">
        <f t="shared" si="22"/>
        <v>21235396</v>
      </c>
      <c r="FA25" s="145">
        <f t="shared" si="23"/>
        <v>6184013</v>
      </c>
      <c r="FB25" s="146">
        <f t="shared" si="24"/>
        <v>23316307</v>
      </c>
      <c r="FC25" s="146">
        <f t="shared" si="25"/>
        <v>0</v>
      </c>
      <c r="FD25" s="146">
        <f t="shared" si="26"/>
        <v>4630122</v>
      </c>
      <c r="FE25" s="146">
        <f t="shared" si="27"/>
        <v>0</v>
      </c>
      <c r="FF25" s="146">
        <f t="shared" si="28"/>
        <v>1550995</v>
      </c>
      <c r="FG25" s="142">
        <f t="shared" si="116"/>
        <v>0</v>
      </c>
      <c r="FH25" s="143">
        <f t="shared" si="116"/>
        <v>0</v>
      </c>
      <c r="FI25" s="143">
        <f t="shared" si="116"/>
        <v>0</v>
      </c>
      <c r="FJ25" s="143">
        <f t="shared" si="116"/>
        <v>0</v>
      </c>
      <c r="FK25" s="143">
        <f t="shared" si="116"/>
        <v>0</v>
      </c>
      <c r="FL25" s="142">
        <f t="shared" si="117"/>
        <v>0</v>
      </c>
      <c r="FM25" s="142">
        <f t="shared" si="117"/>
        <v>0</v>
      </c>
      <c r="FN25" s="142">
        <f t="shared" si="117"/>
        <v>0</v>
      </c>
      <c r="FO25" s="142">
        <f t="shared" si="117"/>
        <v>0</v>
      </c>
      <c r="FP25" s="142">
        <f t="shared" si="117"/>
        <v>0</v>
      </c>
      <c r="FQ25" s="147">
        <f t="shared" si="118"/>
        <v>0</v>
      </c>
      <c r="FR25" s="147">
        <f t="shared" si="118"/>
        <v>0</v>
      </c>
      <c r="FS25" s="147">
        <f t="shared" si="118"/>
        <v>0</v>
      </c>
      <c r="FT25" s="147">
        <f t="shared" si="118"/>
        <v>0</v>
      </c>
      <c r="FU25" s="147">
        <f t="shared" si="118"/>
        <v>0</v>
      </c>
      <c r="FV25" s="147">
        <f t="shared" si="119"/>
        <v>0</v>
      </c>
      <c r="FW25" s="147">
        <f t="shared" si="119"/>
        <v>0</v>
      </c>
      <c r="FX25" s="147">
        <f t="shared" si="119"/>
        <v>0</v>
      </c>
      <c r="FY25" s="147">
        <f t="shared" si="119"/>
        <v>0</v>
      </c>
      <c r="FZ25" s="147">
        <f t="shared" si="119"/>
        <v>0</v>
      </c>
      <c r="GA25" s="142">
        <f t="shared" si="120"/>
        <v>158368</v>
      </c>
      <c r="GB25" s="142">
        <f t="shared" si="120"/>
        <v>3131</v>
      </c>
      <c r="GC25" s="142">
        <f t="shared" si="120"/>
        <v>155237</v>
      </c>
      <c r="GD25" s="142">
        <f t="shared" si="120"/>
        <v>155237</v>
      </c>
      <c r="GE25" s="142">
        <f t="shared" si="120"/>
        <v>0</v>
      </c>
      <c r="GF25" s="142">
        <f t="shared" si="121"/>
        <v>0</v>
      </c>
      <c r="GG25" s="142">
        <f t="shared" si="121"/>
        <v>0</v>
      </c>
      <c r="GH25" s="142">
        <f t="shared" si="121"/>
        <v>0</v>
      </c>
      <c r="GI25" s="142">
        <f t="shared" si="121"/>
        <v>0</v>
      </c>
      <c r="GJ25" s="142">
        <f t="shared" si="121"/>
        <v>0</v>
      </c>
      <c r="GK25" s="142">
        <f t="shared" si="35"/>
        <v>158368</v>
      </c>
      <c r="GL25" s="142">
        <f t="shared" si="36"/>
        <v>3131</v>
      </c>
      <c r="GM25" s="142">
        <f t="shared" si="37"/>
        <v>155237</v>
      </c>
      <c r="GN25" s="142">
        <f t="shared" si="38"/>
        <v>155237</v>
      </c>
      <c r="GO25" s="142">
        <f t="shared" si="39"/>
        <v>0</v>
      </c>
      <c r="GP25" s="207">
        <f t="shared" si="40"/>
        <v>158.4</v>
      </c>
      <c r="GQ25" s="147">
        <f t="shared" si="122"/>
        <v>0</v>
      </c>
      <c r="GR25" s="147">
        <f t="shared" si="122"/>
        <v>0</v>
      </c>
      <c r="GS25" s="147">
        <f t="shared" si="122"/>
        <v>0</v>
      </c>
      <c r="GT25" s="147">
        <f t="shared" si="122"/>
        <v>0</v>
      </c>
      <c r="GU25" s="147">
        <f t="shared" si="122"/>
        <v>0</v>
      </c>
      <c r="GV25" s="147">
        <f t="shared" si="123"/>
        <v>0</v>
      </c>
      <c r="GW25" s="147">
        <f t="shared" si="123"/>
        <v>0</v>
      </c>
      <c r="GX25" s="147">
        <f t="shared" si="123"/>
        <v>0</v>
      </c>
      <c r="GY25" s="147">
        <f t="shared" si="123"/>
        <v>0</v>
      </c>
      <c r="GZ25" s="147">
        <f t="shared" si="123"/>
        <v>0</v>
      </c>
      <c r="HA25" s="147">
        <f t="shared" si="124"/>
        <v>0</v>
      </c>
      <c r="HB25" s="147">
        <f t="shared" si="124"/>
        <v>0</v>
      </c>
      <c r="HC25" s="147">
        <f t="shared" si="124"/>
        <v>0</v>
      </c>
      <c r="HD25" s="147">
        <f t="shared" si="124"/>
        <v>0</v>
      </c>
      <c r="HE25" s="147">
        <f t="shared" si="124"/>
        <v>0</v>
      </c>
      <c r="HF25" s="147">
        <f t="shared" si="125"/>
        <v>0</v>
      </c>
      <c r="HG25" s="147">
        <f t="shared" si="125"/>
        <v>0</v>
      </c>
      <c r="HH25" s="147">
        <f t="shared" si="125"/>
        <v>0</v>
      </c>
      <c r="HI25" s="147">
        <f t="shared" si="125"/>
        <v>0</v>
      </c>
      <c r="HJ25" s="147">
        <f t="shared" si="125"/>
        <v>0</v>
      </c>
      <c r="HK25" s="142">
        <f t="shared" si="126"/>
        <v>0</v>
      </c>
      <c r="HL25" s="142">
        <f t="shared" si="126"/>
        <v>0</v>
      </c>
      <c r="HM25" s="142">
        <f t="shared" si="126"/>
        <v>0</v>
      </c>
      <c r="HN25" s="142">
        <f t="shared" si="126"/>
        <v>0</v>
      </c>
      <c r="HO25" s="142">
        <f t="shared" si="126"/>
        <v>0</v>
      </c>
      <c r="HP25" s="142">
        <f t="shared" si="127"/>
        <v>0</v>
      </c>
      <c r="HQ25" s="142">
        <f t="shared" si="127"/>
        <v>0</v>
      </c>
      <c r="HR25" s="142">
        <f t="shared" si="127"/>
        <v>0</v>
      </c>
      <c r="HS25" s="142">
        <f t="shared" si="127"/>
        <v>0</v>
      </c>
      <c r="HT25" s="142">
        <f t="shared" si="127"/>
        <v>0</v>
      </c>
      <c r="HU25" s="147">
        <f t="shared" si="128"/>
        <v>61458</v>
      </c>
      <c r="HV25" s="147">
        <f t="shared" si="128"/>
        <v>8514</v>
      </c>
      <c r="HW25" s="147">
        <f t="shared" si="128"/>
        <v>52944</v>
      </c>
      <c r="HX25" s="147">
        <f t="shared" si="128"/>
        <v>40818</v>
      </c>
      <c r="HY25" s="147">
        <f t="shared" si="128"/>
        <v>12126</v>
      </c>
      <c r="HZ25" s="147">
        <f t="shared" si="129"/>
        <v>0</v>
      </c>
      <c r="IA25" s="147">
        <f t="shared" si="129"/>
        <v>0</v>
      </c>
      <c r="IB25" s="147">
        <f t="shared" si="129"/>
        <v>0</v>
      </c>
      <c r="IC25" s="147">
        <f t="shared" si="129"/>
        <v>0</v>
      </c>
      <c r="ID25" s="147">
        <f t="shared" si="129"/>
        <v>0</v>
      </c>
      <c r="IE25" s="142">
        <f t="shared" si="130"/>
        <v>0</v>
      </c>
      <c r="IF25" s="142">
        <f t="shared" si="130"/>
        <v>0</v>
      </c>
      <c r="IG25" s="142">
        <f t="shared" si="130"/>
        <v>0</v>
      </c>
      <c r="IH25" s="142">
        <f t="shared" si="130"/>
        <v>0</v>
      </c>
      <c r="II25" s="142">
        <f t="shared" si="130"/>
        <v>0</v>
      </c>
      <c r="IJ25" s="142">
        <f t="shared" si="131"/>
        <v>35329</v>
      </c>
      <c r="IK25" s="142">
        <f t="shared" si="131"/>
        <v>8857</v>
      </c>
      <c r="IL25" s="142">
        <f t="shared" si="131"/>
        <v>26472</v>
      </c>
      <c r="IM25" s="142">
        <f t="shared" si="131"/>
        <v>20409</v>
      </c>
      <c r="IN25" s="142">
        <f t="shared" si="131"/>
        <v>6063</v>
      </c>
      <c r="IO25" s="147">
        <f t="shared" si="132"/>
        <v>0</v>
      </c>
      <c r="IP25" s="147">
        <f t="shared" si="132"/>
        <v>0</v>
      </c>
      <c r="IQ25" s="147">
        <f t="shared" si="132"/>
        <v>0</v>
      </c>
      <c r="IR25" s="147">
        <f t="shared" si="132"/>
        <v>0</v>
      </c>
      <c r="IS25" s="147">
        <f t="shared" si="132"/>
        <v>0</v>
      </c>
      <c r="IT25" s="147">
        <f t="shared" si="133"/>
        <v>0</v>
      </c>
      <c r="IU25" s="147">
        <f t="shared" si="133"/>
        <v>0</v>
      </c>
      <c r="IV25" s="147">
        <f t="shared" si="133"/>
        <v>0</v>
      </c>
      <c r="IW25" s="147">
        <f t="shared" si="133"/>
        <v>0</v>
      </c>
      <c r="IX25" s="147">
        <f t="shared" si="133"/>
        <v>0</v>
      </c>
      <c r="IY25" s="142">
        <f t="shared" si="134"/>
        <v>187274</v>
      </c>
      <c r="IZ25" s="142">
        <f t="shared" si="134"/>
        <v>28442</v>
      </c>
      <c r="JA25" s="142">
        <f t="shared" si="134"/>
        <v>158832</v>
      </c>
      <c r="JB25" s="142">
        <f t="shared" si="134"/>
        <v>122454</v>
      </c>
      <c r="JC25" s="142">
        <f t="shared" si="134"/>
        <v>36378</v>
      </c>
      <c r="JD25" s="142">
        <f t="shared" si="135"/>
        <v>0</v>
      </c>
      <c r="JE25" s="142">
        <f t="shared" si="135"/>
        <v>0</v>
      </c>
      <c r="JF25" s="142">
        <f t="shared" si="135"/>
        <v>0</v>
      </c>
      <c r="JG25" s="142">
        <f t="shared" si="135"/>
        <v>0</v>
      </c>
      <c r="JH25" s="142">
        <f t="shared" si="135"/>
        <v>0</v>
      </c>
      <c r="JI25" s="147">
        <f t="shared" si="136"/>
        <v>0</v>
      </c>
      <c r="JJ25" s="147">
        <f t="shared" si="136"/>
        <v>0</v>
      </c>
      <c r="JK25" s="147">
        <f t="shared" si="136"/>
        <v>0</v>
      </c>
      <c r="JL25" s="147">
        <f t="shared" si="136"/>
        <v>0</v>
      </c>
      <c r="JM25" s="147">
        <f t="shared" si="136"/>
        <v>0</v>
      </c>
      <c r="JN25" s="147">
        <f t="shared" si="137"/>
        <v>66058</v>
      </c>
      <c r="JO25" s="147">
        <f t="shared" si="137"/>
        <v>13114</v>
      </c>
      <c r="JP25" s="147">
        <f t="shared" si="137"/>
        <v>52944</v>
      </c>
      <c r="JQ25" s="147">
        <f t="shared" si="137"/>
        <v>40818</v>
      </c>
      <c r="JR25" s="147">
        <f t="shared" si="137"/>
        <v>12126</v>
      </c>
      <c r="JS25" s="142">
        <f t="shared" si="138"/>
        <v>133017</v>
      </c>
      <c r="JT25" s="142">
        <f t="shared" si="138"/>
        <v>22002</v>
      </c>
      <c r="JU25" s="142">
        <f t="shared" si="138"/>
        <v>111015</v>
      </c>
      <c r="JV25" s="142">
        <f t="shared" si="138"/>
        <v>83625</v>
      </c>
      <c r="JW25" s="142">
        <f t="shared" si="138"/>
        <v>27390</v>
      </c>
      <c r="JX25" s="142">
        <f t="shared" si="139"/>
        <v>0</v>
      </c>
      <c r="JY25" s="142">
        <f t="shared" si="139"/>
        <v>0</v>
      </c>
      <c r="JZ25" s="142">
        <f t="shared" si="139"/>
        <v>0</v>
      </c>
      <c r="KA25" s="142">
        <f t="shared" si="139"/>
        <v>0</v>
      </c>
      <c r="KB25" s="142">
        <f t="shared" si="139"/>
        <v>0</v>
      </c>
      <c r="KC25" s="147">
        <f t="shared" si="140"/>
        <v>0</v>
      </c>
      <c r="KD25" s="147">
        <f t="shared" si="140"/>
        <v>0</v>
      </c>
      <c r="KE25" s="147">
        <f t="shared" si="140"/>
        <v>0</v>
      </c>
      <c r="KF25" s="147">
        <f t="shared" si="140"/>
        <v>0</v>
      </c>
      <c r="KG25" s="147">
        <f t="shared" si="140"/>
        <v>0</v>
      </c>
      <c r="KH25" s="147">
        <f t="shared" si="141"/>
        <v>0</v>
      </c>
      <c r="KI25" s="147">
        <f t="shared" si="141"/>
        <v>0</v>
      </c>
      <c r="KJ25" s="147">
        <f t="shared" si="141"/>
        <v>0</v>
      </c>
      <c r="KK25" s="147">
        <f t="shared" si="141"/>
        <v>0</v>
      </c>
      <c r="KL25" s="147">
        <f t="shared" si="141"/>
        <v>0</v>
      </c>
      <c r="KM25" s="142">
        <f t="shared" si="142"/>
        <v>0</v>
      </c>
      <c r="KN25" s="142">
        <f t="shared" si="142"/>
        <v>0</v>
      </c>
      <c r="KO25" s="142">
        <f t="shared" si="142"/>
        <v>0</v>
      </c>
      <c r="KP25" s="142">
        <f t="shared" si="142"/>
        <v>0</v>
      </c>
      <c r="KQ25" s="142">
        <f t="shared" si="142"/>
        <v>0</v>
      </c>
      <c r="KR25" s="142">
        <f t="shared" si="143"/>
        <v>0</v>
      </c>
      <c r="KS25" s="142">
        <f t="shared" si="143"/>
        <v>0</v>
      </c>
      <c r="KT25" s="142">
        <f t="shared" si="143"/>
        <v>0</v>
      </c>
      <c r="KU25" s="142">
        <f t="shared" si="143"/>
        <v>0</v>
      </c>
      <c r="KV25" s="142">
        <f t="shared" si="143"/>
        <v>0</v>
      </c>
      <c r="KW25" s="147">
        <f t="shared" si="144"/>
        <v>0</v>
      </c>
      <c r="KX25" s="147">
        <f t="shared" si="144"/>
        <v>0</v>
      </c>
      <c r="KY25" s="147">
        <f t="shared" si="144"/>
        <v>0</v>
      </c>
      <c r="KZ25" s="147">
        <f t="shared" si="144"/>
        <v>0</v>
      </c>
      <c r="LA25" s="147">
        <f t="shared" si="144"/>
        <v>0</v>
      </c>
      <c r="LB25" s="147">
        <f t="shared" si="145"/>
        <v>0</v>
      </c>
      <c r="LC25" s="147">
        <f t="shared" si="145"/>
        <v>0</v>
      </c>
      <c r="LD25" s="147">
        <f t="shared" si="145"/>
        <v>0</v>
      </c>
      <c r="LE25" s="147">
        <f t="shared" si="145"/>
        <v>0</v>
      </c>
      <c r="LF25" s="147">
        <f t="shared" si="145"/>
        <v>0</v>
      </c>
      <c r="LG25" s="147">
        <f t="shared" si="65"/>
        <v>158368</v>
      </c>
      <c r="LH25" s="147">
        <f t="shared" si="66"/>
        <v>483136</v>
      </c>
      <c r="LI25" s="144">
        <f t="shared" si="67"/>
        <v>641504</v>
      </c>
      <c r="LJ25" s="144">
        <f t="shared" si="68"/>
        <v>84060</v>
      </c>
      <c r="LK25" s="144">
        <f t="shared" si="69"/>
        <v>557444</v>
      </c>
      <c r="LL25" s="144">
        <f t="shared" si="70"/>
        <v>463361</v>
      </c>
      <c r="LM25" s="144">
        <f t="shared" si="71"/>
        <v>94083</v>
      </c>
      <c r="LN25" s="144">
        <f t="shared" si="72"/>
        <v>29980560</v>
      </c>
      <c r="LO25" s="144">
        <f t="shared" si="73"/>
        <v>2158944</v>
      </c>
      <c r="LP25" s="144">
        <f t="shared" si="74"/>
        <v>27821616</v>
      </c>
      <c r="LQ25" s="144">
        <f t="shared" si="75"/>
        <v>21543520</v>
      </c>
      <c r="LR25" s="144">
        <f t="shared" si="76"/>
        <v>6278096</v>
      </c>
      <c r="LS25" s="132">
        <f t="shared" si="77"/>
        <v>29980.6</v>
      </c>
      <c r="LT25" s="144">
        <f t="shared" si="78"/>
        <v>30138928</v>
      </c>
      <c r="LU25" s="145">
        <f t="shared" si="79"/>
        <v>2162075</v>
      </c>
      <c r="LV25" s="145">
        <f t="shared" si="80"/>
        <v>27976853</v>
      </c>
      <c r="LW25" s="145">
        <f t="shared" si="81"/>
        <v>21698757</v>
      </c>
      <c r="LX25" s="145">
        <f t="shared" si="82"/>
        <v>6278096</v>
      </c>
      <c r="LY25" s="132">
        <f t="shared" si="83"/>
        <v>30138.9</v>
      </c>
      <c r="LZ25" s="208">
        <v>75.72</v>
      </c>
      <c r="MA25" s="209">
        <f t="shared" si="84"/>
        <v>4622641.4000000004</v>
      </c>
      <c r="MB25" s="246">
        <f t="shared" si="85"/>
        <v>4622.6000000000004</v>
      </c>
      <c r="MC25" s="246">
        <v>1772.7</v>
      </c>
      <c r="MD25" s="246">
        <f t="shared" si="86"/>
        <v>1772700</v>
      </c>
      <c r="ME25" s="246">
        <f t="shared" si="87"/>
        <v>2849.9</v>
      </c>
      <c r="MF25" s="246">
        <f t="shared" si="88"/>
        <v>2849900</v>
      </c>
      <c r="MG25" s="246">
        <f t="shared" si="89"/>
        <v>32988869.399999999</v>
      </c>
      <c r="MH25" s="209">
        <f t="shared" si="90"/>
        <v>32988.9</v>
      </c>
      <c r="MI25" s="223">
        <f t="shared" si="91"/>
        <v>24548657</v>
      </c>
      <c r="MJ25">
        <v>49.8</v>
      </c>
      <c r="MK25" s="209">
        <f t="shared" si="92"/>
        <v>31550.5</v>
      </c>
    </row>
    <row r="26" spans="1:349">
      <c r="A26" s="128" t="s">
        <v>190</v>
      </c>
      <c r="B26" s="129"/>
      <c r="C26" s="129"/>
      <c r="D26" s="129"/>
      <c r="E26" s="129"/>
      <c r="F26" s="130">
        <f t="shared" si="0"/>
        <v>0</v>
      </c>
      <c r="G26" s="131"/>
      <c r="H26" s="131"/>
      <c r="I26" s="131"/>
      <c r="J26" s="131"/>
      <c r="K26" s="130">
        <f t="shared" si="1"/>
        <v>0</v>
      </c>
      <c r="L26" s="132">
        <f t="shared" si="2"/>
        <v>0</v>
      </c>
      <c r="M26" s="132"/>
      <c r="N26" s="132"/>
      <c r="O26" s="132">
        <f t="shared" si="3"/>
        <v>0</v>
      </c>
      <c r="P26" s="132"/>
      <c r="Q26" s="132"/>
      <c r="R26" s="132"/>
      <c r="S26" s="133">
        <v>431</v>
      </c>
      <c r="T26" s="129"/>
      <c r="U26" s="148">
        <v>0</v>
      </c>
      <c r="V26" s="129"/>
      <c r="W26" s="133">
        <v>2</v>
      </c>
      <c r="X26" s="130">
        <f t="shared" si="4"/>
        <v>433</v>
      </c>
      <c r="Y26" s="133">
        <v>486</v>
      </c>
      <c r="Z26" s="129"/>
      <c r="AA26" s="148">
        <v>0</v>
      </c>
      <c r="AB26" s="129"/>
      <c r="AC26" s="133">
        <v>2</v>
      </c>
      <c r="AD26" s="130">
        <f t="shared" si="5"/>
        <v>488</v>
      </c>
      <c r="AE26" s="133">
        <v>94</v>
      </c>
      <c r="AF26" s="129"/>
      <c r="AG26" s="129"/>
      <c r="AH26" s="129"/>
      <c r="AI26" s="133">
        <v>0</v>
      </c>
      <c r="AJ26" s="130">
        <f t="shared" si="6"/>
        <v>94</v>
      </c>
      <c r="AK26" s="127">
        <f t="shared" si="7"/>
        <v>1015</v>
      </c>
      <c r="AL26" s="206"/>
      <c r="AM26" s="206"/>
      <c r="AN26" s="206"/>
      <c r="AO26" s="206"/>
      <c r="AP26" s="206">
        <v>68</v>
      </c>
      <c r="AQ26" s="206"/>
      <c r="AR26" s="135"/>
      <c r="AS26" s="136">
        <v>0</v>
      </c>
      <c r="AT26" s="137"/>
      <c r="AU26" s="138">
        <v>0</v>
      </c>
      <c r="AV26" s="138"/>
      <c r="AW26" s="135"/>
      <c r="AX26" s="139"/>
      <c r="AY26" s="138"/>
      <c r="AZ26" s="136"/>
      <c r="BA26" s="136"/>
      <c r="BB26" s="129"/>
      <c r="BC26" s="129"/>
      <c r="BD26" s="138"/>
      <c r="BE26" s="138"/>
      <c r="BF26" s="136"/>
      <c r="BG26" s="138"/>
      <c r="BH26" s="138"/>
      <c r="BI26" s="136"/>
      <c r="BJ26" s="138"/>
      <c r="BK26" s="129"/>
      <c r="BL26" s="129"/>
      <c r="BM26" s="138"/>
      <c r="BN26" s="138"/>
      <c r="BO26" s="141"/>
      <c r="BP26" s="141">
        <f t="shared" si="8"/>
        <v>0</v>
      </c>
      <c r="BQ26" s="141">
        <f t="shared" si="9"/>
        <v>0</v>
      </c>
      <c r="BR26" s="141">
        <f t="shared" si="10"/>
        <v>0</v>
      </c>
      <c r="BS26" s="141">
        <f t="shared" si="11"/>
        <v>0</v>
      </c>
      <c r="BT26" s="141">
        <f t="shared" si="12"/>
        <v>1015</v>
      </c>
      <c r="BU26" s="141"/>
      <c r="BV26" s="141"/>
      <c r="BW26" s="142">
        <f t="shared" si="93"/>
        <v>11027135</v>
      </c>
      <c r="BX26" s="143">
        <f t="shared" si="94"/>
        <v>929667</v>
      </c>
      <c r="BY26" s="143">
        <f t="shared" si="94"/>
        <v>10097468</v>
      </c>
      <c r="BZ26" s="143">
        <f t="shared" si="94"/>
        <v>7784722</v>
      </c>
      <c r="CA26" s="143">
        <f t="shared" si="94"/>
        <v>2312746</v>
      </c>
      <c r="CB26" s="142">
        <f t="shared" si="95"/>
        <v>0</v>
      </c>
      <c r="CC26" s="143">
        <f t="shared" si="96"/>
        <v>0</v>
      </c>
      <c r="CD26" s="143">
        <f t="shared" si="96"/>
        <v>0</v>
      </c>
      <c r="CE26" s="143">
        <f t="shared" si="96"/>
        <v>0</v>
      </c>
      <c r="CF26" s="143">
        <f t="shared" si="96"/>
        <v>0</v>
      </c>
      <c r="CG26" s="142">
        <f t="shared" si="97"/>
        <v>0</v>
      </c>
      <c r="CH26" s="143">
        <f t="shared" si="98"/>
        <v>0</v>
      </c>
      <c r="CI26" s="143">
        <f t="shared" si="98"/>
        <v>0</v>
      </c>
      <c r="CJ26" s="143">
        <f t="shared" si="98"/>
        <v>0</v>
      </c>
      <c r="CK26" s="143">
        <f t="shared" si="98"/>
        <v>0</v>
      </c>
      <c r="CL26" s="143"/>
      <c r="CM26" s="143"/>
      <c r="CN26" s="143"/>
      <c r="CO26" s="143"/>
      <c r="CP26" s="143"/>
      <c r="CQ26" s="142">
        <f t="shared" si="99"/>
        <v>395104</v>
      </c>
      <c r="CR26" s="143">
        <f t="shared" si="100"/>
        <v>902</v>
      </c>
      <c r="CS26" s="143">
        <f t="shared" si="100"/>
        <v>394202</v>
      </c>
      <c r="CT26" s="143">
        <f t="shared" si="100"/>
        <v>394202</v>
      </c>
      <c r="CU26" s="143">
        <f t="shared" si="100"/>
        <v>0</v>
      </c>
      <c r="CV26" s="144">
        <f t="shared" si="13"/>
        <v>11422239</v>
      </c>
      <c r="CW26" s="142">
        <f t="shared" si="113"/>
        <v>17342424</v>
      </c>
      <c r="CX26" s="143">
        <f t="shared" si="113"/>
        <v>1425924</v>
      </c>
      <c r="CY26" s="143">
        <f t="shared" si="113"/>
        <v>15916500</v>
      </c>
      <c r="CZ26" s="143">
        <f t="shared" si="113"/>
        <v>11989134</v>
      </c>
      <c r="DA26" s="143">
        <f t="shared" si="113"/>
        <v>3927366</v>
      </c>
      <c r="DB26" s="142">
        <f t="shared" si="101"/>
        <v>0</v>
      </c>
      <c r="DC26" s="143">
        <f t="shared" si="102"/>
        <v>0</v>
      </c>
      <c r="DD26" s="143">
        <f t="shared" si="102"/>
        <v>0</v>
      </c>
      <c r="DE26" s="143">
        <f t="shared" si="102"/>
        <v>0</v>
      </c>
      <c r="DF26" s="143">
        <f t="shared" si="102"/>
        <v>0</v>
      </c>
      <c r="DG26" s="142">
        <f t="shared" si="114"/>
        <v>0</v>
      </c>
      <c r="DH26" s="143">
        <f t="shared" si="114"/>
        <v>0</v>
      </c>
      <c r="DI26" s="143">
        <f t="shared" si="114"/>
        <v>0</v>
      </c>
      <c r="DJ26" s="143">
        <f t="shared" si="114"/>
        <v>0</v>
      </c>
      <c r="DK26" s="143">
        <f t="shared" si="114"/>
        <v>0</v>
      </c>
      <c r="DL26" s="142">
        <f t="shared" si="103"/>
        <v>0</v>
      </c>
      <c r="DM26" s="143">
        <f t="shared" si="104"/>
        <v>0</v>
      </c>
      <c r="DN26" s="143">
        <f t="shared" si="104"/>
        <v>0</v>
      </c>
      <c r="DO26" s="143">
        <f t="shared" si="104"/>
        <v>0</v>
      </c>
      <c r="DP26" s="143">
        <f t="shared" si="104"/>
        <v>0</v>
      </c>
      <c r="DQ26" s="142">
        <f t="shared" si="105"/>
        <v>456352</v>
      </c>
      <c r="DR26" s="143">
        <f t="shared" si="106"/>
        <v>1504</v>
      </c>
      <c r="DS26" s="143">
        <f t="shared" si="106"/>
        <v>454848</v>
      </c>
      <c r="DT26" s="143">
        <f t="shared" si="106"/>
        <v>454848</v>
      </c>
      <c r="DU26" s="143">
        <f t="shared" si="106"/>
        <v>0</v>
      </c>
      <c r="DV26" s="144">
        <f t="shared" si="16"/>
        <v>17798776</v>
      </c>
      <c r="DW26" s="142">
        <f t="shared" si="115"/>
        <v>3662804</v>
      </c>
      <c r="DX26" s="143">
        <f t="shared" si="115"/>
        <v>292058</v>
      </c>
      <c r="DY26" s="143">
        <f t="shared" si="115"/>
        <v>3370746</v>
      </c>
      <c r="DZ26" s="143">
        <f t="shared" si="115"/>
        <v>2480848</v>
      </c>
      <c r="EA26" s="143">
        <f t="shared" si="115"/>
        <v>889898</v>
      </c>
      <c r="EB26" s="142">
        <f t="shared" si="107"/>
        <v>0</v>
      </c>
      <c r="EC26" s="143">
        <f t="shared" si="108"/>
        <v>0</v>
      </c>
      <c r="ED26" s="143">
        <f t="shared" si="108"/>
        <v>0</v>
      </c>
      <c r="EE26" s="143">
        <f t="shared" si="108"/>
        <v>0</v>
      </c>
      <c r="EF26" s="143">
        <f t="shared" si="108"/>
        <v>0</v>
      </c>
      <c r="EG26" s="143"/>
      <c r="EH26" s="143"/>
      <c r="EI26" s="143"/>
      <c r="EJ26" s="143"/>
      <c r="EK26" s="143"/>
      <c r="EL26" s="142">
        <f t="shared" si="109"/>
        <v>0</v>
      </c>
      <c r="EM26" s="143">
        <f t="shared" si="110"/>
        <v>0</v>
      </c>
      <c r="EN26" s="143">
        <f t="shared" si="110"/>
        <v>0</v>
      </c>
      <c r="EO26" s="143">
        <f t="shared" si="110"/>
        <v>0</v>
      </c>
      <c r="EP26" s="143">
        <f t="shared" si="110"/>
        <v>0</v>
      </c>
      <c r="EQ26" s="142">
        <f t="shared" si="111"/>
        <v>0</v>
      </c>
      <c r="ER26" s="143">
        <f t="shared" si="112"/>
        <v>0</v>
      </c>
      <c r="ES26" s="143">
        <f t="shared" si="112"/>
        <v>0</v>
      </c>
      <c r="ET26" s="143">
        <f t="shared" si="112"/>
        <v>0</v>
      </c>
      <c r="EU26" s="143">
        <f t="shared" si="112"/>
        <v>0</v>
      </c>
      <c r="EV26" s="144">
        <f t="shared" si="18"/>
        <v>3662804</v>
      </c>
      <c r="EW26" s="144">
        <f t="shared" si="19"/>
        <v>32883819</v>
      </c>
      <c r="EX26" s="145">
        <f t="shared" si="20"/>
        <v>2650055</v>
      </c>
      <c r="EY26" s="145">
        <f t="shared" si="21"/>
        <v>30233764</v>
      </c>
      <c r="EZ26" s="145">
        <f t="shared" si="22"/>
        <v>23103754</v>
      </c>
      <c r="FA26" s="145">
        <f t="shared" si="23"/>
        <v>7130010</v>
      </c>
      <c r="FB26" s="146">
        <f t="shared" si="24"/>
        <v>32032363</v>
      </c>
      <c r="FC26" s="146">
        <f t="shared" si="25"/>
        <v>0</v>
      </c>
      <c r="FD26" s="146">
        <f t="shared" si="26"/>
        <v>0</v>
      </c>
      <c r="FE26" s="146">
        <f t="shared" si="27"/>
        <v>0</v>
      </c>
      <c r="FF26" s="146">
        <f t="shared" si="28"/>
        <v>851456</v>
      </c>
      <c r="FG26" s="142">
        <f t="shared" si="116"/>
        <v>0</v>
      </c>
      <c r="FH26" s="143">
        <f t="shared" si="116"/>
        <v>0</v>
      </c>
      <c r="FI26" s="143">
        <f t="shared" si="116"/>
        <v>0</v>
      </c>
      <c r="FJ26" s="143">
        <f t="shared" si="116"/>
        <v>0</v>
      </c>
      <c r="FK26" s="143">
        <f t="shared" si="116"/>
        <v>0</v>
      </c>
      <c r="FL26" s="142">
        <f t="shared" si="117"/>
        <v>0</v>
      </c>
      <c r="FM26" s="142">
        <f t="shared" si="117"/>
        <v>0</v>
      </c>
      <c r="FN26" s="142">
        <f t="shared" si="117"/>
        <v>0</v>
      </c>
      <c r="FO26" s="142">
        <f t="shared" si="117"/>
        <v>0</v>
      </c>
      <c r="FP26" s="142">
        <f t="shared" si="117"/>
        <v>0</v>
      </c>
      <c r="FQ26" s="147">
        <f t="shared" si="118"/>
        <v>0</v>
      </c>
      <c r="FR26" s="147">
        <f t="shared" si="118"/>
        <v>0</v>
      </c>
      <c r="FS26" s="147">
        <f t="shared" si="118"/>
        <v>0</v>
      </c>
      <c r="FT26" s="147">
        <f t="shared" si="118"/>
        <v>0</v>
      </c>
      <c r="FU26" s="147">
        <f t="shared" si="118"/>
        <v>0</v>
      </c>
      <c r="FV26" s="147">
        <f t="shared" si="119"/>
        <v>0</v>
      </c>
      <c r="FW26" s="147">
        <f t="shared" si="119"/>
        <v>0</v>
      </c>
      <c r="FX26" s="147">
        <f t="shared" si="119"/>
        <v>0</v>
      </c>
      <c r="FY26" s="147">
        <f t="shared" si="119"/>
        <v>0</v>
      </c>
      <c r="FZ26" s="147">
        <f t="shared" si="119"/>
        <v>0</v>
      </c>
      <c r="GA26" s="142">
        <f t="shared" si="120"/>
        <v>106624</v>
      </c>
      <c r="GB26" s="142">
        <f t="shared" si="120"/>
        <v>2108</v>
      </c>
      <c r="GC26" s="142">
        <f t="shared" si="120"/>
        <v>104516</v>
      </c>
      <c r="GD26" s="142">
        <f t="shared" si="120"/>
        <v>104516</v>
      </c>
      <c r="GE26" s="142">
        <f t="shared" si="120"/>
        <v>0</v>
      </c>
      <c r="GF26" s="142">
        <f t="shared" si="121"/>
        <v>0</v>
      </c>
      <c r="GG26" s="142">
        <f t="shared" si="121"/>
        <v>0</v>
      </c>
      <c r="GH26" s="142">
        <f t="shared" si="121"/>
        <v>0</v>
      </c>
      <c r="GI26" s="142">
        <f t="shared" si="121"/>
        <v>0</v>
      </c>
      <c r="GJ26" s="142">
        <f t="shared" si="121"/>
        <v>0</v>
      </c>
      <c r="GK26" s="142">
        <f t="shared" si="35"/>
        <v>106624</v>
      </c>
      <c r="GL26" s="142">
        <f t="shared" si="36"/>
        <v>2108</v>
      </c>
      <c r="GM26" s="142">
        <f t="shared" si="37"/>
        <v>104516</v>
      </c>
      <c r="GN26" s="142">
        <f t="shared" si="38"/>
        <v>104516</v>
      </c>
      <c r="GO26" s="142">
        <f t="shared" si="39"/>
        <v>0</v>
      </c>
      <c r="GP26" s="207">
        <f t="shared" si="40"/>
        <v>106.6</v>
      </c>
      <c r="GQ26" s="147">
        <f t="shared" si="122"/>
        <v>0</v>
      </c>
      <c r="GR26" s="147">
        <f t="shared" si="122"/>
        <v>0</v>
      </c>
      <c r="GS26" s="147">
        <f t="shared" si="122"/>
        <v>0</v>
      </c>
      <c r="GT26" s="147">
        <f t="shared" si="122"/>
        <v>0</v>
      </c>
      <c r="GU26" s="147">
        <f t="shared" si="122"/>
        <v>0</v>
      </c>
      <c r="GV26" s="147">
        <f t="shared" si="123"/>
        <v>0</v>
      </c>
      <c r="GW26" s="147">
        <f t="shared" si="123"/>
        <v>0</v>
      </c>
      <c r="GX26" s="147">
        <f t="shared" si="123"/>
        <v>0</v>
      </c>
      <c r="GY26" s="147">
        <f t="shared" si="123"/>
        <v>0</v>
      </c>
      <c r="GZ26" s="147">
        <f t="shared" si="123"/>
        <v>0</v>
      </c>
      <c r="HA26" s="147">
        <f t="shared" si="124"/>
        <v>0</v>
      </c>
      <c r="HB26" s="147">
        <f t="shared" si="124"/>
        <v>0</v>
      </c>
      <c r="HC26" s="147">
        <f t="shared" si="124"/>
        <v>0</v>
      </c>
      <c r="HD26" s="147">
        <f t="shared" si="124"/>
        <v>0</v>
      </c>
      <c r="HE26" s="147">
        <f t="shared" si="124"/>
        <v>0</v>
      </c>
      <c r="HF26" s="147">
        <f t="shared" si="125"/>
        <v>0</v>
      </c>
      <c r="HG26" s="147">
        <f t="shared" si="125"/>
        <v>0</v>
      </c>
      <c r="HH26" s="147">
        <f t="shared" si="125"/>
        <v>0</v>
      </c>
      <c r="HI26" s="147">
        <f t="shared" si="125"/>
        <v>0</v>
      </c>
      <c r="HJ26" s="147">
        <f t="shared" si="125"/>
        <v>0</v>
      </c>
      <c r="HK26" s="142">
        <f t="shared" si="126"/>
        <v>0</v>
      </c>
      <c r="HL26" s="142">
        <f t="shared" si="126"/>
        <v>0</v>
      </c>
      <c r="HM26" s="142">
        <f t="shared" si="126"/>
        <v>0</v>
      </c>
      <c r="HN26" s="142">
        <f t="shared" si="126"/>
        <v>0</v>
      </c>
      <c r="HO26" s="142">
        <f t="shared" si="126"/>
        <v>0</v>
      </c>
      <c r="HP26" s="142">
        <f t="shared" si="127"/>
        <v>0</v>
      </c>
      <c r="HQ26" s="142">
        <f t="shared" si="127"/>
        <v>0</v>
      </c>
      <c r="HR26" s="142">
        <f t="shared" si="127"/>
        <v>0</v>
      </c>
      <c r="HS26" s="142">
        <f t="shared" si="127"/>
        <v>0</v>
      </c>
      <c r="HT26" s="142">
        <f t="shared" si="127"/>
        <v>0</v>
      </c>
      <c r="HU26" s="147">
        <f t="shared" si="128"/>
        <v>0</v>
      </c>
      <c r="HV26" s="147">
        <f t="shared" si="128"/>
        <v>0</v>
      </c>
      <c r="HW26" s="147">
        <f t="shared" si="128"/>
        <v>0</v>
      </c>
      <c r="HX26" s="147">
        <f t="shared" si="128"/>
        <v>0</v>
      </c>
      <c r="HY26" s="147">
        <f t="shared" si="128"/>
        <v>0</v>
      </c>
      <c r="HZ26" s="147">
        <f t="shared" si="129"/>
        <v>0</v>
      </c>
      <c r="IA26" s="147">
        <f t="shared" si="129"/>
        <v>0</v>
      </c>
      <c r="IB26" s="147">
        <f t="shared" si="129"/>
        <v>0</v>
      </c>
      <c r="IC26" s="147">
        <f t="shared" si="129"/>
        <v>0</v>
      </c>
      <c r="ID26" s="147">
        <f t="shared" si="129"/>
        <v>0</v>
      </c>
      <c r="IE26" s="142">
        <f t="shared" si="130"/>
        <v>0</v>
      </c>
      <c r="IF26" s="142">
        <f t="shared" si="130"/>
        <v>0</v>
      </c>
      <c r="IG26" s="142">
        <f t="shared" si="130"/>
        <v>0</v>
      </c>
      <c r="IH26" s="142">
        <f t="shared" si="130"/>
        <v>0</v>
      </c>
      <c r="II26" s="142">
        <f t="shared" si="130"/>
        <v>0</v>
      </c>
      <c r="IJ26" s="142">
        <f t="shared" si="131"/>
        <v>0</v>
      </c>
      <c r="IK26" s="142">
        <f t="shared" si="131"/>
        <v>0</v>
      </c>
      <c r="IL26" s="142">
        <f t="shared" si="131"/>
        <v>0</v>
      </c>
      <c r="IM26" s="142">
        <f t="shared" si="131"/>
        <v>0</v>
      </c>
      <c r="IN26" s="142">
        <f t="shared" si="131"/>
        <v>0</v>
      </c>
      <c r="IO26" s="147">
        <f t="shared" si="132"/>
        <v>0</v>
      </c>
      <c r="IP26" s="147">
        <f t="shared" si="132"/>
        <v>0</v>
      </c>
      <c r="IQ26" s="147">
        <f t="shared" si="132"/>
        <v>0</v>
      </c>
      <c r="IR26" s="147">
        <f t="shared" si="132"/>
        <v>0</v>
      </c>
      <c r="IS26" s="147">
        <f t="shared" si="132"/>
        <v>0</v>
      </c>
      <c r="IT26" s="147">
        <f t="shared" si="133"/>
        <v>0</v>
      </c>
      <c r="IU26" s="147">
        <f t="shared" si="133"/>
        <v>0</v>
      </c>
      <c r="IV26" s="147">
        <f t="shared" si="133"/>
        <v>0</v>
      </c>
      <c r="IW26" s="147">
        <f t="shared" si="133"/>
        <v>0</v>
      </c>
      <c r="IX26" s="147">
        <f t="shared" si="133"/>
        <v>0</v>
      </c>
      <c r="IY26" s="142">
        <f t="shared" si="134"/>
        <v>0</v>
      </c>
      <c r="IZ26" s="142">
        <f t="shared" si="134"/>
        <v>0</v>
      </c>
      <c r="JA26" s="142">
        <f t="shared" si="134"/>
        <v>0</v>
      </c>
      <c r="JB26" s="142">
        <f t="shared" si="134"/>
        <v>0</v>
      </c>
      <c r="JC26" s="142">
        <f t="shared" si="134"/>
        <v>0</v>
      </c>
      <c r="JD26" s="142">
        <f t="shared" si="135"/>
        <v>0</v>
      </c>
      <c r="JE26" s="142">
        <f t="shared" si="135"/>
        <v>0</v>
      </c>
      <c r="JF26" s="142">
        <f t="shared" si="135"/>
        <v>0</v>
      </c>
      <c r="JG26" s="142">
        <f t="shared" si="135"/>
        <v>0</v>
      </c>
      <c r="JH26" s="142">
        <f t="shared" si="135"/>
        <v>0</v>
      </c>
      <c r="JI26" s="147">
        <f t="shared" si="136"/>
        <v>0</v>
      </c>
      <c r="JJ26" s="147">
        <f t="shared" si="136"/>
        <v>0</v>
      </c>
      <c r="JK26" s="147">
        <f t="shared" si="136"/>
        <v>0</v>
      </c>
      <c r="JL26" s="147">
        <f t="shared" si="136"/>
        <v>0</v>
      </c>
      <c r="JM26" s="147">
        <f t="shared" si="136"/>
        <v>0</v>
      </c>
      <c r="JN26" s="147">
        <f t="shared" si="137"/>
        <v>0</v>
      </c>
      <c r="JO26" s="147">
        <f t="shared" si="137"/>
        <v>0</v>
      </c>
      <c r="JP26" s="147">
        <f t="shared" si="137"/>
        <v>0</v>
      </c>
      <c r="JQ26" s="147">
        <f t="shared" si="137"/>
        <v>0</v>
      </c>
      <c r="JR26" s="147">
        <f t="shared" si="137"/>
        <v>0</v>
      </c>
      <c r="JS26" s="142">
        <f t="shared" si="138"/>
        <v>0</v>
      </c>
      <c r="JT26" s="142">
        <f t="shared" si="138"/>
        <v>0</v>
      </c>
      <c r="JU26" s="142">
        <f t="shared" si="138"/>
        <v>0</v>
      </c>
      <c r="JV26" s="142">
        <f t="shared" si="138"/>
        <v>0</v>
      </c>
      <c r="JW26" s="142">
        <f t="shared" si="138"/>
        <v>0</v>
      </c>
      <c r="JX26" s="142">
        <f t="shared" si="139"/>
        <v>0</v>
      </c>
      <c r="JY26" s="142">
        <f t="shared" si="139"/>
        <v>0</v>
      </c>
      <c r="JZ26" s="142">
        <f t="shared" si="139"/>
        <v>0</v>
      </c>
      <c r="KA26" s="142">
        <f t="shared" si="139"/>
        <v>0</v>
      </c>
      <c r="KB26" s="142">
        <f t="shared" si="139"/>
        <v>0</v>
      </c>
      <c r="KC26" s="147">
        <f t="shared" si="140"/>
        <v>0</v>
      </c>
      <c r="KD26" s="147">
        <f t="shared" si="140"/>
        <v>0</v>
      </c>
      <c r="KE26" s="147">
        <f t="shared" si="140"/>
        <v>0</v>
      </c>
      <c r="KF26" s="147">
        <f t="shared" si="140"/>
        <v>0</v>
      </c>
      <c r="KG26" s="147">
        <f t="shared" si="140"/>
        <v>0</v>
      </c>
      <c r="KH26" s="147">
        <f t="shared" si="141"/>
        <v>0</v>
      </c>
      <c r="KI26" s="147">
        <f t="shared" si="141"/>
        <v>0</v>
      </c>
      <c r="KJ26" s="147">
        <f t="shared" si="141"/>
        <v>0</v>
      </c>
      <c r="KK26" s="147">
        <f t="shared" si="141"/>
        <v>0</v>
      </c>
      <c r="KL26" s="147">
        <f t="shared" si="141"/>
        <v>0</v>
      </c>
      <c r="KM26" s="142">
        <f t="shared" si="142"/>
        <v>0</v>
      </c>
      <c r="KN26" s="142">
        <f t="shared" si="142"/>
        <v>0</v>
      </c>
      <c r="KO26" s="142">
        <f t="shared" si="142"/>
        <v>0</v>
      </c>
      <c r="KP26" s="142">
        <f t="shared" si="142"/>
        <v>0</v>
      </c>
      <c r="KQ26" s="142">
        <f t="shared" si="142"/>
        <v>0</v>
      </c>
      <c r="KR26" s="142">
        <f t="shared" si="143"/>
        <v>0</v>
      </c>
      <c r="KS26" s="142">
        <f t="shared" si="143"/>
        <v>0</v>
      </c>
      <c r="KT26" s="142">
        <f t="shared" si="143"/>
        <v>0</v>
      </c>
      <c r="KU26" s="142">
        <f t="shared" si="143"/>
        <v>0</v>
      </c>
      <c r="KV26" s="142">
        <f t="shared" si="143"/>
        <v>0</v>
      </c>
      <c r="KW26" s="147">
        <f t="shared" si="144"/>
        <v>0</v>
      </c>
      <c r="KX26" s="147">
        <f t="shared" si="144"/>
        <v>0</v>
      </c>
      <c r="KY26" s="147">
        <f t="shared" si="144"/>
        <v>0</v>
      </c>
      <c r="KZ26" s="147">
        <f t="shared" si="144"/>
        <v>0</v>
      </c>
      <c r="LA26" s="147">
        <f t="shared" si="144"/>
        <v>0</v>
      </c>
      <c r="LB26" s="147">
        <f t="shared" si="145"/>
        <v>0</v>
      </c>
      <c r="LC26" s="147">
        <f t="shared" si="145"/>
        <v>0</v>
      </c>
      <c r="LD26" s="147">
        <f t="shared" si="145"/>
        <v>0</v>
      </c>
      <c r="LE26" s="147">
        <f t="shared" si="145"/>
        <v>0</v>
      </c>
      <c r="LF26" s="147">
        <f t="shared" si="145"/>
        <v>0</v>
      </c>
      <c r="LG26" s="147">
        <f t="shared" si="65"/>
        <v>106624</v>
      </c>
      <c r="LH26" s="147">
        <f t="shared" si="66"/>
        <v>0</v>
      </c>
      <c r="LI26" s="144">
        <f t="shared" si="67"/>
        <v>106624</v>
      </c>
      <c r="LJ26" s="144">
        <f t="shared" si="68"/>
        <v>2108</v>
      </c>
      <c r="LK26" s="144">
        <f t="shared" si="69"/>
        <v>104516</v>
      </c>
      <c r="LL26" s="144">
        <f t="shared" si="70"/>
        <v>104516</v>
      </c>
      <c r="LM26" s="144">
        <f t="shared" si="71"/>
        <v>0</v>
      </c>
      <c r="LN26" s="144">
        <f t="shared" si="72"/>
        <v>32883819</v>
      </c>
      <c r="LO26" s="144">
        <f t="shared" si="73"/>
        <v>2650055</v>
      </c>
      <c r="LP26" s="144">
        <f t="shared" si="74"/>
        <v>30233764</v>
      </c>
      <c r="LQ26" s="144">
        <f t="shared" si="75"/>
        <v>23103754</v>
      </c>
      <c r="LR26" s="144">
        <f t="shared" si="76"/>
        <v>7130010</v>
      </c>
      <c r="LS26" s="132">
        <f t="shared" si="77"/>
        <v>32883.800000000003</v>
      </c>
      <c r="LT26" s="144">
        <f t="shared" si="78"/>
        <v>32990443</v>
      </c>
      <c r="LU26" s="145">
        <f t="shared" si="79"/>
        <v>2652163</v>
      </c>
      <c r="LV26" s="145">
        <f t="shared" si="80"/>
        <v>30338280</v>
      </c>
      <c r="LW26" s="145">
        <f t="shared" si="81"/>
        <v>23208270</v>
      </c>
      <c r="LX26" s="145">
        <f t="shared" si="82"/>
        <v>7130010</v>
      </c>
      <c r="LY26" s="132">
        <f t="shared" si="83"/>
        <v>32990.400000000001</v>
      </c>
      <c r="LZ26" s="208">
        <v>89.8</v>
      </c>
      <c r="MA26" s="209">
        <f t="shared" si="84"/>
        <v>5482213.4000000004</v>
      </c>
      <c r="MB26" s="246">
        <f t="shared" si="85"/>
        <v>5482.2</v>
      </c>
      <c r="MC26" s="246">
        <v>2102.4</v>
      </c>
      <c r="MD26" s="246">
        <f t="shared" si="86"/>
        <v>2102400</v>
      </c>
      <c r="ME26" s="246">
        <f t="shared" si="87"/>
        <v>3379.8</v>
      </c>
      <c r="MF26" s="246">
        <f t="shared" si="88"/>
        <v>3379800</v>
      </c>
      <c r="MG26" s="246">
        <f t="shared" si="89"/>
        <v>36370256.399999999</v>
      </c>
      <c r="MH26" s="209">
        <f t="shared" si="90"/>
        <v>36370.300000000003</v>
      </c>
      <c r="MI26" s="223">
        <f t="shared" si="91"/>
        <v>26588070</v>
      </c>
      <c r="MJ26">
        <v>58.4</v>
      </c>
      <c r="MK26" s="209">
        <f t="shared" si="92"/>
        <v>29139.5</v>
      </c>
    </row>
    <row r="27" spans="1:349">
      <c r="A27" s="128" t="s">
        <v>191</v>
      </c>
      <c r="B27" s="129"/>
      <c r="C27" s="129"/>
      <c r="D27" s="129"/>
      <c r="E27" s="129"/>
      <c r="F27" s="130">
        <f t="shared" si="0"/>
        <v>0</v>
      </c>
      <c r="G27" s="131"/>
      <c r="H27" s="131"/>
      <c r="I27" s="131"/>
      <c r="J27" s="131"/>
      <c r="K27" s="130">
        <f t="shared" si="1"/>
        <v>0</v>
      </c>
      <c r="L27" s="132">
        <f t="shared" si="2"/>
        <v>0</v>
      </c>
      <c r="M27" s="132"/>
      <c r="N27" s="132"/>
      <c r="O27" s="132">
        <f t="shared" si="3"/>
        <v>0</v>
      </c>
      <c r="P27" s="132"/>
      <c r="Q27" s="132"/>
      <c r="R27" s="132"/>
      <c r="S27" s="133">
        <v>295</v>
      </c>
      <c r="T27" s="129"/>
      <c r="U27" s="148">
        <v>0</v>
      </c>
      <c r="V27" s="129"/>
      <c r="W27" s="133">
        <v>2</v>
      </c>
      <c r="X27" s="130">
        <f t="shared" si="4"/>
        <v>297</v>
      </c>
      <c r="Y27" s="133">
        <v>336</v>
      </c>
      <c r="Z27" s="129"/>
      <c r="AA27" s="148">
        <v>26</v>
      </c>
      <c r="AB27" s="129"/>
      <c r="AC27" s="133">
        <v>1</v>
      </c>
      <c r="AD27" s="130">
        <f t="shared" si="5"/>
        <v>363</v>
      </c>
      <c r="AE27" s="133">
        <v>61</v>
      </c>
      <c r="AF27" s="129"/>
      <c r="AG27" s="129"/>
      <c r="AH27" s="129"/>
      <c r="AI27" s="133">
        <v>0</v>
      </c>
      <c r="AJ27" s="130">
        <f t="shared" si="6"/>
        <v>61</v>
      </c>
      <c r="AK27" s="127">
        <f t="shared" si="7"/>
        <v>721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135"/>
      <c r="AS27" s="136">
        <v>0</v>
      </c>
      <c r="AT27" s="137"/>
      <c r="AU27" s="138">
        <v>0</v>
      </c>
      <c r="AV27" s="138"/>
      <c r="AW27" s="135"/>
      <c r="AX27" s="139"/>
      <c r="AY27" s="138"/>
      <c r="AZ27" s="136"/>
      <c r="BA27" s="136"/>
      <c r="BB27" s="129"/>
      <c r="BC27" s="129"/>
      <c r="BD27" s="138"/>
      <c r="BE27" s="138"/>
      <c r="BF27" s="136"/>
      <c r="BG27" s="138">
        <v>1</v>
      </c>
      <c r="BH27" s="138"/>
      <c r="BI27" s="136"/>
      <c r="BJ27" s="138"/>
      <c r="BK27" s="129"/>
      <c r="BL27" s="129"/>
      <c r="BM27" s="138"/>
      <c r="BN27" s="138"/>
      <c r="BO27" s="141"/>
      <c r="BP27" s="141">
        <f t="shared" si="8"/>
        <v>1</v>
      </c>
      <c r="BQ27" s="141">
        <f t="shared" si="9"/>
        <v>0</v>
      </c>
      <c r="BR27" s="141">
        <f t="shared" si="10"/>
        <v>0</v>
      </c>
      <c r="BS27" s="141">
        <f t="shared" si="11"/>
        <v>1</v>
      </c>
      <c r="BT27" s="141">
        <f t="shared" si="12"/>
        <v>722</v>
      </c>
      <c r="BU27" s="141"/>
      <c r="BV27" s="141"/>
      <c r="BW27" s="142">
        <f t="shared" si="93"/>
        <v>7547575</v>
      </c>
      <c r="BX27" s="143">
        <f t="shared" si="94"/>
        <v>636315</v>
      </c>
      <c r="BY27" s="143">
        <f t="shared" si="94"/>
        <v>6911260</v>
      </c>
      <c r="BZ27" s="143">
        <f t="shared" si="94"/>
        <v>5328290</v>
      </c>
      <c r="CA27" s="143">
        <f t="shared" si="94"/>
        <v>1582970</v>
      </c>
      <c r="CB27" s="142">
        <f t="shared" si="95"/>
        <v>0</v>
      </c>
      <c r="CC27" s="143">
        <f t="shared" si="96"/>
        <v>0</v>
      </c>
      <c r="CD27" s="143">
        <f t="shared" si="96"/>
        <v>0</v>
      </c>
      <c r="CE27" s="143">
        <f t="shared" si="96"/>
        <v>0</v>
      </c>
      <c r="CF27" s="143">
        <f t="shared" si="96"/>
        <v>0</v>
      </c>
      <c r="CG27" s="142">
        <f t="shared" si="97"/>
        <v>0</v>
      </c>
      <c r="CH27" s="143">
        <f t="shared" si="98"/>
        <v>0</v>
      </c>
      <c r="CI27" s="143">
        <f t="shared" si="98"/>
        <v>0</v>
      </c>
      <c r="CJ27" s="143">
        <f t="shared" si="98"/>
        <v>0</v>
      </c>
      <c r="CK27" s="143">
        <f t="shared" si="98"/>
        <v>0</v>
      </c>
      <c r="CL27" s="143"/>
      <c r="CM27" s="143"/>
      <c r="CN27" s="143"/>
      <c r="CO27" s="143"/>
      <c r="CP27" s="143"/>
      <c r="CQ27" s="142">
        <f t="shared" si="99"/>
        <v>395104</v>
      </c>
      <c r="CR27" s="143">
        <f t="shared" si="100"/>
        <v>902</v>
      </c>
      <c r="CS27" s="143">
        <f t="shared" si="100"/>
        <v>394202</v>
      </c>
      <c r="CT27" s="143">
        <f t="shared" si="100"/>
        <v>394202</v>
      </c>
      <c r="CU27" s="143">
        <f t="shared" si="100"/>
        <v>0</v>
      </c>
      <c r="CV27" s="144">
        <f t="shared" si="13"/>
        <v>7942679</v>
      </c>
      <c r="CW27" s="142">
        <f t="shared" si="113"/>
        <v>11989824</v>
      </c>
      <c r="CX27" s="143">
        <f t="shared" si="113"/>
        <v>985824</v>
      </c>
      <c r="CY27" s="143">
        <f t="shared" si="113"/>
        <v>11004000</v>
      </c>
      <c r="CZ27" s="143">
        <f t="shared" si="113"/>
        <v>8288784</v>
      </c>
      <c r="DA27" s="143">
        <f t="shared" si="113"/>
        <v>2715216</v>
      </c>
      <c r="DB27" s="142">
        <f t="shared" si="101"/>
        <v>0</v>
      </c>
      <c r="DC27" s="143">
        <f t="shared" si="102"/>
        <v>0</v>
      </c>
      <c r="DD27" s="143">
        <f t="shared" si="102"/>
        <v>0</v>
      </c>
      <c r="DE27" s="143">
        <f t="shared" si="102"/>
        <v>0</v>
      </c>
      <c r="DF27" s="143">
        <f t="shared" si="102"/>
        <v>0</v>
      </c>
      <c r="DG27" s="142">
        <f t="shared" si="114"/>
        <v>2592018</v>
      </c>
      <c r="DH27" s="143">
        <f t="shared" si="114"/>
        <v>76284</v>
      </c>
      <c r="DI27" s="143">
        <f t="shared" si="114"/>
        <v>2515734</v>
      </c>
      <c r="DJ27" s="143">
        <f t="shared" si="114"/>
        <v>1901952</v>
      </c>
      <c r="DK27" s="143">
        <f t="shared" si="114"/>
        <v>613782</v>
      </c>
      <c r="DL27" s="142">
        <f t="shared" si="103"/>
        <v>0</v>
      </c>
      <c r="DM27" s="143">
        <f t="shared" si="104"/>
        <v>0</v>
      </c>
      <c r="DN27" s="143">
        <f t="shared" si="104"/>
        <v>0</v>
      </c>
      <c r="DO27" s="143">
        <f t="shared" si="104"/>
        <v>0</v>
      </c>
      <c r="DP27" s="143">
        <f t="shared" si="104"/>
        <v>0</v>
      </c>
      <c r="DQ27" s="142">
        <f t="shared" si="105"/>
        <v>228176</v>
      </c>
      <c r="DR27" s="143">
        <f t="shared" si="106"/>
        <v>752</v>
      </c>
      <c r="DS27" s="143">
        <f t="shared" si="106"/>
        <v>227424</v>
      </c>
      <c r="DT27" s="143">
        <f t="shared" si="106"/>
        <v>227424</v>
      </c>
      <c r="DU27" s="143">
        <f t="shared" si="106"/>
        <v>0</v>
      </c>
      <c r="DV27" s="144">
        <f t="shared" si="16"/>
        <v>14810018</v>
      </c>
      <c r="DW27" s="142">
        <f t="shared" si="115"/>
        <v>2376926</v>
      </c>
      <c r="DX27" s="143">
        <f t="shared" si="115"/>
        <v>189527</v>
      </c>
      <c r="DY27" s="143">
        <f t="shared" si="115"/>
        <v>2187399</v>
      </c>
      <c r="DZ27" s="143">
        <f t="shared" si="115"/>
        <v>1609912</v>
      </c>
      <c r="EA27" s="143">
        <f t="shared" si="115"/>
        <v>577487</v>
      </c>
      <c r="EB27" s="142">
        <f t="shared" si="107"/>
        <v>0</v>
      </c>
      <c r="EC27" s="143">
        <f t="shared" si="108"/>
        <v>0</v>
      </c>
      <c r="ED27" s="143">
        <f t="shared" si="108"/>
        <v>0</v>
      </c>
      <c r="EE27" s="143">
        <f t="shared" si="108"/>
        <v>0</v>
      </c>
      <c r="EF27" s="143">
        <f t="shared" si="108"/>
        <v>0</v>
      </c>
      <c r="EG27" s="143"/>
      <c r="EH27" s="143"/>
      <c r="EI27" s="143"/>
      <c r="EJ27" s="143"/>
      <c r="EK27" s="143"/>
      <c r="EL27" s="142">
        <f t="shared" si="109"/>
        <v>0</v>
      </c>
      <c r="EM27" s="143">
        <f t="shared" si="110"/>
        <v>0</v>
      </c>
      <c r="EN27" s="143">
        <f t="shared" si="110"/>
        <v>0</v>
      </c>
      <c r="EO27" s="143">
        <f t="shared" si="110"/>
        <v>0</v>
      </c>
      <c r="EP27" s="143">
        <f t="shared" si="110"/>
        <v>0</v>
      </c>
      <c r="EQ27" s="142">
        <f t="shared" si="111"/>
        <v>0</v>
      </c>
      <c r="ER27" s="143">
        <f t="shared" si="112"/>
        <v>0</v>
      </c>
      <c r="ES27" s="143">
        <f t="shared" si="112"/>
        <v>0</v>
      </c>
      <c r="ET27" s="143">
        <f t="shared" si="112"/>
        <v>0</v>
      </c>
      <c r="EU27" s="143">
        <f t="shared" si="112"/>
        <v>0</v>
      </c>
      <c r="EV27" s="144">
        <f t="shared" si="18"/>
        <v>2376926</v>
      </c>
      <c r="EW27" s="144">
        <f t="shared" si="19"/>
        <v>25129623</v>
      </c>
      <c r="EX27" s="145">
        <f t="shared" si="20"/>
        <v>1889604</v>
      </c>
      <c r="EY27" s="145">
        <f t="shared" si="21"/>
        <v>23240019</v>
      </c>
      <c r="EZ27" s="145">
        <f t="shared" si="22"/>
        <v>17750564</v>
      </c>
      <c r="FA27" s="145">
        <f t="shared" si="23"/>
        <v>5489455</v>
      </c>
      <c r="FB27" s="146">
        <f t="shared" si="24"/>
        <v>21914325</v>
      </c>
      <c r="FC27" s="146">
        <f t="shared" si="25"/>
        <v>0</v>
      </c>
      <c r="FD27" s="146">
        <f t="shared" si="26"/>
        <v>2592018</v>
      </c>
      <c r="FE27" s="146">
        <f t="shared" si="27"/>
        <v>0</v>
      </c>
      <c r="FF27" s="146">
        <f t="shared" si="28"/>
        <v>623280</v>
      </c>
      <c r="FG27" s="142">
        <f t="shared" si="116"/>
        <v>0</v>
      </c>
      <c r="FH27" s="143">
        <f t="shared" si="116"/>
        <v>0</v>
      </c>
      <c r="FI27" s="143">
        <f t="shared" si="116"/>
        <v>0</v>
      </c>
      <c r="FJ27" s="143">
        <f t="shared" si="116"/>
        <v>0</v>
      </c>
      <c r="FK27" s="143">
        <f t="shared" si="116"/>
        <v>0</v>
      </c>
      <c r="FL27" s="142">
        <f t="shared" si="117"/>
        <v>0</v>
      </c>
      <c r="FM27" s="142">
        <f t="shared" si="117"/>
        <v>0</v>
      </c>
      <c r="FN27" s="142">
        <f t="shared" si="117"/>
        <v>0</v>
      </c>
      <c r="FO27" s="142">
        <f t="shared" si="117"/>
        <v>0</v>
      </c>
      <c r="FP27" s="142">
        <f t="shared" si="117"/>
        <v>0</v>
      </c>
      <c r="FQ27" s="147">
        <f t="shared" si="118"/>
        <v>0</v>
      </c>
      <c r="FR27" s="147">
        <f t="shared" si="118"/>
        <v>0</v>
      </c>
      <c r="FS27" s="147">
        <f t="shared" si="118"/>
        <v>0</v>
      </c>
      <c r="FT27" s="147">
        <f t="shared" si="118"/>
        <v>0</v>
      </c>
      <c r="FU27" s="147">
        <f t="shared" si="118"/>
        <v>0</v>
      </c>
      <c r="FV27" s="147">
        <f t="shared" si="119"/>
        <v>0</v>
      </c>
      <c r="FW27" s="147">
        <f t="shared" si="119"/>
        <v>0</v>
      </c>
      <c r="FX27" s="147">
        <f t="shared" si="119"/>
        <v>0</v>
      </c>
      <c r="FY27" s="147">
        <f t="shared" si="119"/>
        <v>0</v>
      </c>
      <c r="FZ27" s="147">
        <f t="shared" si="119"/>
        <v>0</v>
      </c>
      <c r="GA27" s="142">
        <f t="shared" si="120"/>
        <v>0</v>
      </c>
      <c r="GB27" s="142">
        <f t="shared" si="120"/>
        <v>0</v>
      </c>
      <c r="GC27" s="142">
        <f t="shared" si="120"/>
        <v>0</v>
      </c>
      <c r="GD27" s="142">
        <f t="shared" si="120"/>
        <v>0</v>
      </c>
      <c r="GE27" s="142">
        <f t="shared" si="120"/>
        <v>0</v>
      </c>
      <c r="GF27" s="142">
        <f t="shared" si="121"/>
        <v>0</v>
      </c>
      <c r="GG27" s="142">
        <f t="shared" si="121"/>
        <v>0</v>
      </c>
      <c r="GH27" s="142">
        <f t="shared" si="121"/>
        <v>0</v>
      </c>
      <c r="GI27" s="142">
        <f t="shared" si="121"/>
        <v>0</v>
      </c>
      <c r="GJ27" s="142">
        <f t="shared" si="121"/>
        <v>0</v>
      </c>
      <c r="GK27" s="142">
        <f t="shared" si="35"/>
        <v>0</v>
      </c>
      <c r="GL27" s="142">
        <f t="shared" si="36"/>
        <v>0</v>
      </c>
      <c r="GM27" s="142">
        <f t="shared" si="37"/>
        <v>0</v>
      </c>
      <c r="GN27" s="142">
        <f t="shared" si="38"/>
        <v>0</v>
      </c>
      <c r="GO27" s="142">
        <f t="shared" si="39"/>
        <v>0</v>
      </c>
      <c r="GP27" s="207">
        <f t="shared" si="40"/>
        <v>0</v>
      </c>
      <c r="GQ27" s="147">
        <f t="shared" si="122"/>
        <v>0</v>
      </c>
      <c r="GR27" s="147">
        <f t="shared" si="122"/>
        <v>0</v>
      </c>
      <c r="GS27" s="147">
        <f t="shared" si="122"/>
        <v>0</v>
      </c>
      <c r="GT27" s="147">
        <f t="shared" si="122"/>
        <v>0</v>
      </c>
      <c r="GU27" s="147">
        <f t="shared" si="122"/>
        <v>0</v>
      </c>
      <c r="GV27" s="147">
        <f t="shared" si="123"/>
        <v>0</v>
      </c>
      <c r="GW27" s="147">
        <f t="shared" si="123"/>
        <v>0</v>
      </c>
      <c r="GX27" s="147">
        <f t="shared" si="123"/>
        <v>0</v>
      </c>
      <c r="GY27" s="147">
        <f t="shared" si="123"/>
        <v>0</v>
      </c>
      <c r="GZ27" s="147">
        <f t="shared" si="123"/>
        <v>0</v>
      </c>
      <c r="HA27" s="147">
        <f t="shared" si="124"/>
        <v>0</v>
      </c>
      <c r="HB27" s="147">
        <f t="shared" si="124"/>
        <v>0</v>
      </c>
      <c r="HC27" s="147">
        <f t="shared" si="124"/>
        <v>0</v>
      </c>
      <c r="HD27" s="147">
        <f t="shared" si="124"/>
        <v>0</v>
      </c>
      <c r="HE27" s="147">
        <f t="shared" si="124"/>
        <v>0</v>
      </c>
      <c r="HF27" s="147">
        <f t="shared" si="125"/>
        <v>0</v>
      </c>
      <c r="HG27" s="147">
        <f t="shared" si="125"/>
        <v>0</v>
      </c>
      <c r="HH27" s="147">
        <f t="shared" si="125"/>
        <v>0</v>
      </c>
      <c r="HI27" s="147">
        <f t="shared" si="125"/>
        <v>0</v>
      </c>
      <c r="HJ27" s="147">
        <f t="shared" si="125"/>
        <v>0</v>
      </c>
      <c r="HK27" s="142">
        <f t="shared" si="126"/>
        <v>0</v>
      </c>
      <c r="HL27" s="142">
        <f t="shared" si="126"/>
        <v>0</v>
      </c>
      <c r="HM27" s="142">
        <f t="shared" si="126"/>
        <v>0</v>
      </c>
      <c r="HN27" s="142">
        <f t="shared" si="126"/>
        <v>0</v>
      </c>
      <c r="HO27" s="142">
        <f t="shared" si="126"/>
        <v>0</v>
      </c>
      <c r="HP27" s="142">
        <f t="shared" si="127"/>
        <v>0</v>
      </c>
      <c r="HQ27" s="142">
        <f t="shared" si="127"/>
        <v>0</v>
      </c>
      <c r="HR27" s="142">
        <f t="shared" si="127"/>
        <v>0</v>
      </c>
      <c r="HS27" s="142">
        <f t="shared" si="127"/>
        <v>0</v>
      </c>
      <c r="HT27" s="142">
        <f t="shared" si="127"/>
        <v>0</v>
      </c>
      <c r="HU27" s="147">
        <f t="shared" si="128"/>
        <v>0</v>
      </c>
      <c r="HV27" s="147">
        <f t="shared" si="128"/>
        <v>0</v>
      </c>
      <c r="HW27" s="147">
        <f t="shared" si="128"/>
        <v>0</v>
      </c>
      <c r="HX27" s="147">
        <f t="shared" si="128"/>
        <v>0</v>
      </c>
      <c r="HY27" s="147">
        <f t="shared" si="128"/>
        <v>0</v>
      </c>
      <c r="HZ27" s="147">
        <f t="shared" si="129"/>
        <v>0</v>
      </c>
      <c r="IA27" s="147">
        <f t="shared" si="129"/>
        <v>0</v>
      </c>
      <c r="IB27" s="147">
        <f t="shared" si="129"/>
        <v>0</v>
      </c>
      <c r="IC27" s="147">
        <f t="shared" si="129"/>
        <v>0</v>
      </c>
      <c r="ID27" s="147">
        <f t="shared" si="129"/>
        <v>0</v>
      </c>
      <c r="IE27" s="142">
        <f t="shared" si="130"/>
        <v>0</v>
      </c>
      <c r="IF27" s="142">
        <f t="shared" si="130"/>
        <v>0</v>
      </c>
      <c r="IG27" s="142">
        <f t="shared" si="130"/>
        <v>0</v>
      </c>
      <c r="IH27" s="142">
        <f t="shared" si="130"/>
        <v>0</v>
      </c>
      <c r="II27" s="142">
        <f t="shared" si="130"/>
        <v>0</v>
      </c>
      <c r="IJ27" s="142">
        <f t="shared" si="131"/>
        <v>0</v>
      </c>
      <c r="IK27" s="142">
        <f t="shared" si="131"/>
        <v>0</v>
      </c>
      <c r="IL27" s="142">
        <f t="shared" si="131"/>
        <v>0</v>
      </c>
      <c r="IM27" s="142">
        <f t="shared" si="131"/>
        <v>0</v>
      </c>
      <c r="IN27" s="142">
        <f t="shared" si="131"/>
        <v>0</v>
      </c>
      <c r="IO27" s="147">
        <f t="shared" si="132"/>
        <v>0</v>
      </c>
      <c r="IP27" s="147">
        <f t="shared" si="132"/>
        <v>0</v>
      </c>
      <c r="IQ27" s="147">
        <f t="shared" si="132"/>
        <v>0</v>
      </c>
      <c r="IR27" s="147">
        <f t="shared" si="132"/>
        <v>0</v>
      </c>
      <c r="IS27" s="147">
        <f t="shared" si="132"/>
        <v>0</v>
      </c>
      <c r="IT27" s="147">
        <f t="shared" si="133"/>
        <v>0</v>
      </c>
      <c r="IU27" s="147">
        <f t="shared" si="133"/>
        <v>0</v>
      </c>
      <c r="IV27" s="147">
        <f t="shared" si="133"/>
        <v>0</v>
      </c>
      <c r="IW27" s="147">
        <f t="shared" si="133"/>
        <v>0</v>
      </c>
      <c r="IX27" s="147">
        <f t="shared" si="133"/>
        <v>0</v>
      </c>
      <c r="IY27" s="142">
        <f t="shared" si="134"/>
        <v>0</v>
      </c>
      <c r="IZ27" s="142">
        <f t="shared" si="134"/>
        <v>0</v>
      </c>
      <c r="JA27" s="142">
        <f t="shared" si="134"/>
        <v>0</v>
      </c>
      <c r="JB27" s="142">
        <f t="shared" si="134"/>
        <v>0</v>
      </c>
      <c r="JC27" s="142">
        <f t="shared" si="134"/>
        <v>0</v>
      </c>
      <c r="JD27" s="142">
        <f t="shared" si="135"/>
        <v>0</v>
      </c>
      <c r="JE27" s="142">
        <f t="shared" si="135"/>
        <v>0</v>
      </c>
      <c r="JF27" s="142">
        <f t="shared" si="135"/>
        <v>0</v>
      </c>
      <c r="JG27" s="142">
        <f t="shared" si="135"/>
        <v>0</v>
      </c>
      <c r="JH27" s="142">
        <f t="shared" si="135"/>
        <v>0</v>
      </c>
      <c r="JI27" s="147">
        <f t="shared" si="136"/>
        <v>0</v>
      </c>
      <c r="JJ27" s="147">
        <f t="shared" si="136"/>
        <v>0</v>
      </c>
      <c r="JK27" s="147">
        <f t="shared" si="136"/>
        <v>0</v>
      </c>
      <c r="JL27" s="147">
        <f t="shared" si="136"/>
        <v>0</v>
      </c>
      <c r="JM27" s="147">
        <f t="shared" si="136"/>
        <v>0</v>
      </c>
      <c r="JN27" s="147">
        <f t="shared" si="137"/>
        <v>33029</v>
      </c>
      <c r="JO27" s="147">
        <f t="shared" si="137"/>
        <v>6557</v>
      </c>
      <c r="JP27" s="147">
        <f t="shared" si="137"/>
        <v>26472</v>
      </c>
      <c r="JQ27" s="147">
        <f t="shared" si="137"/>
        <v>20409</v>
      </c>
      <c r="JR27" s="147">
        <f t="shared" si="137"/>
        <v>6063</v>
      </c>
      <c r="JS27" s="142">
        <f t="shared" si="138"/>
        <v>0</v>
      </c>
      <c r="JT27" s="142">
        <f t="shared" si="138"/>
        <v>0</v>
      </c>
      <c r="JU27" s="142">
        <f t="shared" si="138"/>
        <v>0</v>
      </c>
      <c r="JV27" s="142">
        <f t="shared" si="138"/>
        <v>0</v>
      </c>
      <c r="JW27" s="142">
        <f t="shared" si="138"/>
        <v>0</v>
      </c>
      <c r="JX27" s="142">
        <f t="shared" si="139"/>
        <v>0</v>
      </c>
      <c r="JY27" s="142">
        <f t="shared" si="139"/>
        <v>0</v>
      </c>
      <c r="JZ27" s="142">
        <f t="shared" si="139"/>
        <v>0</v>
      </c>
      <c r="KA27" s="142">
        <f t="shared" si="139"/>
        <v>0</v>
      </c>
      <c r="KB27" s="142">
        <f t="shared" si="139"/>
        <v>0</v>
      </c>
      <c r="KC27" s="147">
        <f t="shared" si="140"/>
        <v>0</v>
      </c>
      <c r="KD27" s="147">
        <f t="shared" si="140"/>
        <v>0</v>
      </c>
      <c r="KE27" s="147">
        <f t="shared" si="140"/>
        <v>0</v>
      </c>
      <c r="KF27" s="147">
        <f t="shared" si="140"/>
        <v>0</v>
      </c>
      <c r="KG27" s="147">
        <f t="shared" si="140"/>
        <v>0</v>
      </c>
      <c r="KH27" s="147">
        <f t="shared" si="141"/>
        <v>0</v>
      </c>
      <c r="KI27" s="147">
        <f t="shared" si="141"/>
        <v>0</v>
      </c>
      <c r="KJ27" s="147">
        <f t="shared" si="141"/>
        <v>0</v>
      </c>
      <c r="KK27" s="147">
        <f t="shared" si="141"/>
        <v>0</v>
      </c>
      <c r="KL27" s="147">
        <f t="shared" si="141"/>
        <v>0</v>
      </c>
      <c r="KM27" s="142">
        <f t="shared" si="142"/>
        <v>0</v>
      </c>
      <c r="KN27" s="142">
        <f t="shared" si="142"/>
        <v>0</v>
      </c>
      <c r="KO27" s="142">
        <f t="shared" si="142"/>
        <v>0</v>
      </c>
      <c r="KP27" s="142">
        <f t="shared" si="142"/>
        <v>0</v>
      </c>
      <c r="KQ27" s="142">
        <f t="shared" si="142"/>
        <v>0</v>
      </c>
      <c r="KR27" s="142">
        <f t="shared" si="143"/>
        <v>0</v>
      </c>
      <c r="KS27" s="142">
        <f t="shared" si="143"/>
        <v>0</v>
      </c>
      <c r="KT27" s="142">
        <f t="shared" si="143"/>
        <v>0</v>
      </c>
      <c r="KU27" s="142">
        <f t="shared" si="143"/>
        <v>0</v>
      </c>
      <c r="KV27" s="142">
        <f t="shared" si="143"/>
        <v>0</v>
      </c>
      <c r="KW27" s="147">
        <f t="shared" si="144"/>
        <v>0</v>
      </c>
      <c r="KX27" s="147">
        <f t="shared" si="144"/>
        <v>0</v>
      </c>
      <c r="KY27" s="147">
        <f t="shared" si="144"/>
        <v>0</v>
      </c>
      <c r="KZ27" s="147">
        <f t="shared" si="144"/>
        <v>0</v>
      </c>
      <c r="LA27" s="147">
        <f t="shared" si="144"/>
        <v>0</v>
      </c>
      <c r="LB27" s="147">
        <f t="shared" si="145"/>
        <v>0</v>
      </c>
      <c r="LC27" s="147">
        <f t="shared" si="145"/>
        <v>0</v>
      </c>
      <c r="LD27" s="147">
        <f t="shared" si="145"/>
        <v>0</v>
      </c>
      <c r="LE27" s="147">
        <f t="shared" si="145"/>
        <v>0</v>
      </c>
      <c r="LF27" s="147">
        <f t="shared" si="145"/>
        <v>0</v>
      </c>
      <c r="LG27" s="147">
        <f t="shared" si="65"/>
        <v>0</v>
      </c>
      <c r="LH27" s="147">
        <f t="shared" si="66"/>
        <v>33029</v>
      </c>
      <c r="LI27" s="144">
        <f t="shared" si="67"/>
        <v>33029</v>
      </c>
      <c r="LJ27" s="144">
        <f t="shared" si="68"/>
        <v>6557</v>
      </c>
      <c r="LK27" s="144">
        <f t="shared" si="69"/>
        <v>26472</v>
      </c>
      <c r="LL27" s="144">
        <f t="shared" si="70"/>
        <v>20409</v>
      </c>
      <c r="LM27" s="144">
        <f t="shared" si="71"/>
        <v>6063</v>
      </c>
      <c r="LN27" s="144">
        <f t="shared" si="72"/>
        <v>25162652</v>
      </c>
      <c r="LO27" s="144">
        <f t="shared" si="73"/>
        <v>1896161</v>
      </c>
      <c r="LP27" s="144">
        <f t="shared" si="74"/>
        <v>23266491</v>
      </c>
      <c r="LQ27" s="144">
        <f t="shared" si="75"/>
        <v>17770973</v>
      </c>
      <c r="LR27" s="144">
        <f t="shared" si="76"/>
        <v>5495518</v>
      </c>
      <c r="LS27" s="132">
        <f t="shared" si="77"/>
        <v>25162.7</v>
      </c>
      <c r="LT27" s="144">
        <f t="shared" si="78"/>
        <v>25162652</v>
      </c>
      <c r="LU27" s="145">
        <f t="shared" si="79"/>
        <v>1896161</v>
      </c>
      <c r="LV27" s="145">
        <f t="shared" si="80"/>
        <v>23266491</v>
      </c>
      <c r="LW27" s="145">
        <f t="shared" si="81"/>
        <v>17770973</v>
      </c>
      <c r="LX27" s="145">
        <f t="shared" si="82"/>
        <v>5495518</v>
      </c>
      <c r="LY27" s="132">
        <f t="shared" si="83"/>
        <v>25162.7</v>
      </c>
      <c r="LZ27" s="208">
        <v>63.5</v>
      </c>
      <c r="MA27" s="209">
        <f t="shared" si="84"/>
        <v>3876620.8</v>
      </c>
      <c r="MB27" s="246">
        <f t="shared" si="85"/>
        <v>3876.6</v>
      </c>
      <c r="MC27" s="246">
        <v>1486.6</v>
      </c>
      <c r="MD27" s="246">
        <f t="shared" si="86"/>
        <v>1486600</v>
      </c>
      <c r="ME27" s="246">
        <f t="shared" si="87"/>
        <v>2390</v>
      </c>
      <c r="MF27" s="246">
        <f t="shared" si="88"/>
        <v>2390000</v>
      </c>
      <c r="MG27" s="246">
        <f t="shared" si="89"/>
        <v>27552672.800000001</v>
      </c>
      <c r="MH27" s="209">
        <f t="shared" si="90"/>
        <v>27552.7</v>
      </c>
      <c r="MI27" s="223">
        <f t="shared" si="91"/>
        <v>20160973</v>
      </c>
      <c r="MJ27">
        <v>43.3</v>
      </c>
      <c r="MK27" s="209">
        <f t="shared" si="92"/>
        <v>29801</v>
      </c>
    </row>
    <row r="28" spans="1:349">
      <c r="A28" s="128" t="s">
        <v>192</v>
      </c>
      <c r="B28" s="129"/>
      <c r="C28" s="129"/>
      <c r="D28" s="129"/>
      <c r="E28" s="129"/>
      <c r="F28" s="130">
        <f t="shared" si="0"/>
        <v>0</v>
      </c>
      <c r="G28" s="131"/>
      <c r="H28" s="131"/>
      <c r="I28" s="131"/>
      <c r="J28" s="131"/>
      <c r="K28" s="130">
        <f t="shared" si="1"/>
        <v>0</v>
      </c>
      <c r="L28" s="132">
        <f t="shared" si="2"/>
        <v>0</v>
      </c>
      <c r="M28" s="132"/>
      <c r="N28" s="132"/>
      <c r="O28" s="132">
        <f t="shared" si="3"/>
        <v>0</v>
      </c>
      <c r="P28" s="132"/>
      <c r="Q28" s="132"/>
      <c r="R28" s="132"/>
      <c r="S28" s="133">
        <v>164</v>
      </c>
      <c r="T28" s="129"/>
      <c r="U28" s="148">
        <v>40</v>
      </c>
      <c r="V28" s="129"/>
      <c r="W28" s="133">
        <v>3</v>
      </c>
      <c r="X28" s="130">
        <f t="shared" si="4"/>
        <v>207</v>
      </c>
      <c r="Y28" s="133">
        <v>200</v>
      </c>
      <c r="Z28" s="129"/>
      <c r="AA28" s="148">
        <v>39</v>
      </c>
      <c r="AB28" s="129"/>
      <c r="AC28" s="133">
        <v>1</v>
      </c>
      <c r="AD28" s="130">
        <f t="shared" si="5"/>
        <v>240</v>
      </c>
      <c r="AE28" s="133">
        <v>39</v>
      </c>
      <c r="AF28" s="129"/>
      <c r="AG28" s="129"/>
      <c r="AH28" s="129"/>
      <c r="AI28" s="133">
        <v>0</v>
      </c>
      <c r="AJ28" s="130">
        <f t="shared" si="6"/>
        <v>39</v>
      </c>
      <c r="AK28" s="127">
        <f t="shared" si="7"/>
        <v>486</v>
      </c>
      <c r="AL28" s="206">
        <v>25</v>
      </c>
      <c r="AM28" s="206">
        <v>0</v>
      </c>
      <c r="AN28" s="206">
        <v>0</v>
      </c>
      <c r="AO28" s="206">
        <v>25</v>
      </c>
      <c r="AP28" s="206">
        <v>95</v>
      </c>
      <c r="AQ28" s="206">
        <v>0</v>
      </c>
      <c r="AR28" s="135"/>
      <c r="AS28" s="136">
        <v>0</v>
      </c>
      <c r="AT28" s="137"/>
      <c r="AU28" s="138">
        <v>0</v>
      </c>
      <c r="AV28" s="138"/>
      <c r="AW28" s="135"/>
      <c r="AX28" s="139"/>
      <c r="AY28" s="138"/>
      <c r="AZ28" s="136"/>
      <c r="BA28" s="136"/>
      <c r="BB28" s="129"/>
      <c r="BC28" s="129"/>
      <c r="BD28" s="138"/>
      <c r="BE28" s="138"/>
      <c r="BF28" s="136"/>
      <c r="BG28" s="138"/>
      <c r="BH28" s="138">
        <v>4</v>
      </c>
      <c r="BI28" s="136"/>
      <c r="BJ28" s="138"/>
      <c r="BK28" s="129"/>
      <c r="BL28" s="129"/>
      <c r="BM28" s="138"/>
      <c r="BN28" s="138"/>
      <c r="BO28" s="141"/>
      <c r="BP28" s="141">
        <f t="shared" si="8"/>
        <v>0</v>
      </c>
      <c r="BQ28" s="141">
        <f t="shared" si="9"/>
        <v>4</v>
      </c>
      <c r="BR28" s="141">
        <f t="shared" si="10"/>
        <v>0</v>
      </c>
      <c r="BS28" s="141">
        <f t="shared" si="11"/>
        <v>4</v>
      </c>
      <c r="BT28" s="141">
        <f t="shared" si="12"/>
        <v>490</v>
      </c>
      <c r="BU28" s="141"/>
      <c r="BV28" s="141"/>
      <c r="BW28" s="142">
        <f t="shared" si="93"/>
        <v>4195940</v>
      </c>
      <c r="BX28" s="143">
        <f t="shared" si="94"/>
        <v>353748</v>
      </c>
      <c r="BY28" s="143">
        <f t="shared" si="94"/>
        <v>3842192</v>
      </c>
      <c r="BZ28" s="143">
        <f t="shared" si="94"/>
        <v>2962168</v>
      </c>
      <c r="CA28" s="143">
        <f t="shared" si="94"/>
        <v>880024</v>
      </c>
      <c r="CB28" s="142">
        <f t="shared" si="95"/>
        <v>0</v>
      </c>
      <c r="CC28" s="143">
        <f t="shared" si="96"/>
        <v>0</v>
      </c>
      <c r="CD28" s="143">
        <f t="shared" si="96"/>
        <v>0</v>
      </c>
      <c r="CE28" s="143">
        <f t="shared" si="96"/>
        <v>0</v>
      </c>
      <c r="CF28" s="143">
        <f t="shared" si="96"/>
        <v>0</v>
      </c>
      <c r="CG28" s="142">
        <f t="shared" si="97"/>
        <v>2871720</v>
      </c>
      <c r="CH28" s="143">
        <f t="shared" si="98"/>
        <v>86280</v>
      </c>
      <c r="CI28" s="143">
        <f t="shared" si="98"/>
        <v>2785440</v>
      </c>
      <c r="CJ28" s="143">
        <f t="shared" si="98"/>
        <v>2157160</v>
      </c>
      <c r="CK28" s="143">
        <f t="shared" si="98"/>
        <v>628280</v>
      </c>
      <c r="CL28" s="143"/>
      <c r="CM28" s="143"/>
      <c r="CN28" s="143"/>
      <c r="CO28" s="143"/>
      <c r="CP28" s="143"/>
      <c r="CQ28" s="142">
        <f t="shared" si="99"/>
        <v>592656</v>
      </c>
      <c r="CR28" s="143">
        <f t="shared" si="100"/>
        <v>1353</v>
      </c>
      <c r="CS28" s="143">
        <f t="shared" si="100"/>
        <v>591303</v>
      </c>
      <c r="CT28" s="143">
        <f t="shared" si="100"/>
        <v>591303</v>
      </c>
      <c r="CU28" s="143">
        <f t="shared" si="100"/>
        <v>0</v>
      </c>
      <c r="CV28" s="144">
        <f t="shared" si="13"/>
        <v>7660316</v>
      </c>
      <c r="CW28" s="142">
        <f t="shared" si="113"/>
        <v>7136800</v>
      </c>
      <c r="CX28" s="143">
        <f t="shared" si="113"/>
        <v>586800</v>
      </c>
      <c r="CY28" s="143">
        <f t="shared" si="113"/>
        <v>6550000</v>
      </c>
      <c r="CZ28" s="143">
        <f t="shared" si="113"/>
        <v>4933800</v>
      </c>
      <c r="DA28" s="143">
        <f t="shared" si="113"/>
        <v>1616200</v>
      </c>
      <c r="DB28" s="142">
        <f t="shared" si="101"/>
        <v>0</v>
      </c>
      <c r="DC28" s="143">
        <f t="shared" si="102"/>
        <v>0</v>
      </c>
      <c r="DD28" s="143">
        <f t="shared" si="102"/>
        <v>0</v>
      </c>
      <c r="DE28" s="143">
        <f t="shared" si="102"/>
        <v>0</v>
      </c>
      <c r="DF28" s="143">
        <f t="shared" si="102"/>
        <v>0</v>
      </c>
      <c r="DG28" s="142">
        <f t="shared" si="114"/>
        <v>3888027</v>
      </c>
      <c r="DH28" s="143">
        <f t="shared" si="114"/>
        <v>114426</v>
      </c>
      <c r="DI28" s="143">
        <f t="shared" si="114"/>
        <v>3773601</v>
      </c>
      <c r="DJ28" s="143">
        <f t="shared" si="114"/>
        <v>2852928</v>
      </c>
      <c r="DK28" s="143">
        <f t="shared" si="114"/>
        <v>920673</v>
      </c>
      <c r="DL28" s="142">
        <f t="shared" si="103"/>
        <v>0</v>
      </c>
      <c r="DM28" s="143">
        <f t="shared" si="104"/>
        <v>0</v>
      </c>
      <c r="DN28" s="143">
        <f t="shared" si="104"/>
        <v>0</v>
      </c>
      <c r="DO28" s="143">
        <f t="shared" si="104"/>
        <v>0</v>
      </c>
      <c r="DP28" s="143">
        <f t="shared" si="104"/>
        <v>0</v>
      </c>
      <c r="DQ28" s="142">
        <f t="shared" si="105"/>
        <v>228176</v>
      </c>
      <c r="DR28" s="143">
        <f t="shared" si="106"/>
        <v>752</v>
      </c>
      <c r="DS28" s="143">
        <f t="shared" si="106"/>
        <v>227424</v>
      </c>
      <c r="DT28" s="143">
        <f t="shared" si="106"/>
        <v>227424</v>
      </c>
      <c r="DU28" s="143">
        <f t="shared" si="106"/>
        <v>0</v>
      </c>
      <c r="DV28" s="144">
        <f t="shared" si="16"/>
        <v>11253003</v>
      </c>
      <c r="DW28" s="142">
        <f t="shared" si="115"/>
        <v>1519674</v>
      </c>
      <c r="DX28" s="143">
        <f t="shared" si="115"/>
        <v>121173</v>
      </c>
      <c r="DY28" s="143">
        <f t="shared" si="115"/>
        <v>1398501</v>
      </c>
      <c r="DZ28" s="143">
        <f t="shared" si="115"/>
        <v>1029288</v>
      </c>
      <c r="EA28" s="143">
        <f t="shared" si="115"/>
        <v>369213</v>
      </c>
      <c r="EB28" s="142">
        <f t="shared" si="107"/>
        <v>0</v>
      </c>
      <c r="EC28" s="143">
        <f t="shared" si="108"/>
        <v>0</v>
      </c>
      <c r="ED28" s="143">
        <f t="shared" si="108"/>
        <v>0</v>
      </c>
      <c r="EE28" s="143">
        <f t="shared" si="108"/>
        <v>0</v>
      </c>
      <c r="EF28" s="143">
        <f t="shared" si="108"/>
        <v>0</v>
      </c>
      <c r="EG28" s="143"/>
      <c r="EH28" s="143"/>
      <c r="EI28" s="143"/>
      <c r="EJ28" s="143"/>
      <c r="EK28" s="143"/>
      <c r="EL28" s="142">
        <f t="shared" si="109"/>
        <v>0</v>
      </c>
      <c r="EM28" s="143">
        <f t="shared" si="110"/>
        <v>0</v>
      </c>
      <c r="EN28" s="143">
        <f t="shared" si="110"/>
        <v>0</v>
      </c>
      <c r="EO28" s="143">
        <f t="shared" si="110"/>
        <v>0</v>
      </c>
      <c r="EP28" s="143">
        <f t="shared" si="110"/>
        <v>0</v>
      </c>
      <c r="EQ28" s="142">
        <f t="shared" si="111"/>
        <v>0</v>
      </c>
      <c r="ER28" s="143">
        <f t="shared" si="112"/>
        <v>0</v>
      </c>
      <c r="ES28" s="143">
        <f t="shared" si="112"/>
        <v>0</v>
      </c>
      <c r="ET28" s="143">
        <f t="shared" si="112"/>
        <v>0</v>
      </c>
      <c r="EU28" s="143">
        <f t="shared" si="112"/>
        <v>0</v>
      </c>
      <c r="EV28" s="144">
        <f t="shared" si="18"/>
        <v>1519674</v>
      </c>
      <c r="EW28" s="144">
        <f t="shared" si="19"/>
        <v>20432993</v>
      </c>
      <c r="EX28" s="145">
        <f t="shared" si="20"/>
        <v>1264532</v>
      </c>
      <c r="EY28" s="145">
        <f t="shared" si="21"/>
        <v>19168461</v>
      </c>
      <c r="EZ28" s="145">
        <f t="shared" si="22"/>
        <v>14754071</v>
      </c>
      <c r="FA28" s="145">
        <f t="shared" si="23"/>
        <v>4414390</v>
      </c>
      <c r="FB28" s="146">
        <f t="shared" si="24"/>
        <v>12852414</v>
      </c>
      <c r="FC28" s="146">
        <f t="shared" si="25"/>
        <v>0</v>
      </c>
      <c r="FD28" s="146">
        <f t="shared" si="26"/>
        <v>6759747</v>
      </c>
      <c r="FE28" s="146">
        <f t="shared" si="27"/>
        <v>0</v>
      </c>
      <c r="FF28" s="146">
        <f t="shared" si="28"/>
        <v>820832</v>
      </c>
      <c r="FG28" s="142">
        <f t="shared" si="116"/>
        <v>39200</v>
      </c>
      <c r="FH28" s="143">
        <f t="shared" si="116"/>
        <v>775</v>
      </c>
      <c r="FI28" s="143">
        <f t="shared" si="116"/>
        <v>38425</v>
      </c>
      <c r="FJ28" s="143">
        <f t="shared" si="116"/>
        <v>38425</v>
      </c>
      <c r="FK28" s="143">
        <f t="shared" si="116"/>
        <v>0</v>
      </c>
      <c r="FL28" s="142">
        <f t="shared" si="117"/>
        <v>0</v>
      </c>
      <c r="FM28" s="142">
        <f t="shared" si="117"/>
        <v>0</v>
      </c>
      <c r="FN28" s="142">
        <f t="shared" si="117"/>
        <v>0</v>
      </c>
      <c r="FO28" s="142">
        <f t="shared" si="117"/>
        <v>0</v>
      </c>
      <c r="FP28" s="142">
        <f t="shared" si="117"/>
        <v>0</v>
      </c>
      <c r="FQ28" s="147">
        <f t="shared" si="118"/>
        <v>0</v>
      </c>
      <c r="FR28" s="147">
        <f t="shared" si="118"/>
        <v>0</v>
      </c>
      <c r="FS28" s="147">
        <f t="shared" si="118"/>
        <v>0</v>
      </c>
      <c r="FT28" s="147">
        <f t="shared" si="118"/>
        <v>0</v>
      </c>
      <c r="FU28" s="147">
        <f t="shared" si="118"/>
        <v>0</v>
      </c>
      <c r="FV28" s="147">
        <f t="shared" si="119"/>
        <v>39200</v>
      </c>
      <c r="FW28" s="147">
        <f t="shared" si="119"/>
        <v>775</v>
      </c>
      <c r="FX28" s="147">
        <f t="shared" si="119"/>
        <v>38425</v>
      </c>
      <c r="FY28" s="147">
        <f t="shared" si="119"/>
        <v>38425</v>
      </c>
      <c r="FZ28" s="147">
        <f t="shared" si="119"/>
        <v>0</v>
      </c>
      <c r="GA28" s="142">
        <f t="shared" si="120"/>
        <v>148960</v>
      </c>
      <c r="GB28" s="142">
        <f t="shared" si="120"/>
        <v>2945</v>
      </c>
      <c r="GC28" s="142">
        <f t="shared" si="120"/>
        <v>146015</v>
      </c>
      <c r="GD28" s="142">
        <f t="shared" si="120"/>
        <v>146015</v>
      </c>
      <c r="GE28" s="142">
        <f t="shared" si="120"/>
        <v>0</v>
      </c>
      <c r="GF28" s="142">
        <f t="shared" si="121"/>
        <v>0</v>
      </c>
      <c r="GG28" s="142">
        <f t="shared" si="121"/>
        <v>0</v>
      </c>
      <c r="GH28" s="142">
        <f t="shared" si="121"/>
        <v>0</v>
      </c>
      <c r="GI28" s="142">
        <f t="shared" si="121"/>
        <v>0</v>
      </c>
      <c r="GJ28" s="142">
        <f t="shared" si="121"/>
        <v>0</v>
      </c>
      <c r="GK28" s="142">
        <f t="shared" si="35"/>
        <v>227360</v>
      </c>
      <c r="GL28" s="142">
        <f t="shared" si="36"/>
        <v>4495</v>
      </c>
      <c r="GM28" s="142">
        <f t="shared" si="37"/>
        <v>222865</v>
      </c>
      <c r="GN28" s="142">
        <f t="shared" si="38"/>
        <v>222865</v>
      </c>
      <c r="GO28" s="142">
        <f t="shared" si="39"/>
        <v>0</v>
      </c>
      <c r="GP28" s="207">
        <f t="shared" si="40"/>
        <v>227.4</v>
      </c>
      <c r="GQ28" s="147">
        <f t="shared" si="122"/>
        <v>0</v>
      </c>
      <c r="GR28" s="147">
        <f t="shared" si="122"/>
        <v>0</v>
      </c>
      <c r="GS28" s="147">
        <f t="shared" si="122"/>
        <v>0</v>
      </c>
      <c r="GT28" s="147">
        <f t="shared" si="122"/>
        <v>0</v>
      </c>
      <c r="GU28" s="147">
        <f t="shared" si="122"/>
        <v>0</v>
      </c>
      <c r="GV28" s="147">
        <f t="shared" si="123"/>
        <v>0</v>
      </c>
      <c r="GW28" s="147">
        <f t="shared" si="123"/>
        <v>0</v>
      </c>
      <c r="GX28" s="147">
        <f t="shared" si="123"/>
        <v>0</v>
      </c>
      <c r="GY28" s="147">
        <f t="shared" si="123"/>
        <v>0</v>
      </c>
      <c r="GZ28" s="147">
        <f t="shared" si="123"/>
        <v>0</v>
      </c>
      <c r="HA28" s="147">
        <f t="shared" si="124"/>
        <v>0</v>
      </c>
      <c r="HB28" s="147">
        <f t="shared" si="124"/>
        <v>0</v>
      </c>
      <c r="HC28" s="147">
        <f t="shared" si="124"/>
        <v>0</v>
      </c>
      <c r="HD28" s="147">
        <f t="shared" si="124"/>
        <v>0</v>
      </c>
      <c r="HE28" s="147">
        <f t="shared" si="124"/>
        <v>0</v>
      </c>
      <c r="HF28" s="147">
        <f t="shared" si="125"/>
        <v>0</v>
      </c>
      <c r="HG28" s="147">
        <f t="shared" si="125"/>
        <v>0</v>
      </c>
      <c r="HH28" s="147">
        <f t="shared" si="125"/>
        <v>0</v>
      </c>
      <c r="HI28" s="147">
        <f t="shared" si="125"/>
        <v>0</v>
      </c>
      <c r="HJ28" s="147">
        <f t="shared" si="125"/>
        <v>0</v>
      </c>
      <c r="HK28" s="142">
        <f t="shared" si="126"/>
        <v>0</v>
      </c>
      <c r="HL28" s="142">
        <f t="shared" si="126"/>
        <v>0</v>
      </c>
      <c r="HM28" s="142">
        <f t="shared" si="126"/>
        <v>0</v>
      </c>
      <c r="HN28" s="142">
        <f t="shared" si="126"/>
        <v>0</v>
      </c>
      <c r="HO28" s="142">
        <f t="shared" si="126"/>
        <v>0</v>
      </c>
      <c r="HP28" s="142">
        <f t="shared" si="127"/>
        <v>0</v>
      </c>
      <c r="HQ28" s="142">
        <f t="shared" si="127"/>
        <v>0</v>
      </c>
      <c r="HR28" s="142">
        <f t="shared" si="127"/>
        <v>0</v>
      </c>
      <c r="HS28" s="142">
        <f t="shared" si="127"/>
        <v>0</v>
      </c>
      <c r="HT28" s="142">
        <f t="shared" si="127"/>
        <v>0</v>
      </c>
      <c r="HU28" s="147">
        <f t="shared" si="128"/>
        <v>0</v>
      </c>
      <c r="HV28" s="147">
        <f t="shared" si="128"/>
        <v>0</v>
      </c>
      <c r="HW28" s="147">
        <f t="shared" si="128"/>
        <v>0</v>
      </c>
      <c r="HX28" s="147">
        <f t="shared" si="128"/>
        <v>0</v>
      </c>
      <c r="HY28" s="147">
        <f t="shared" si="128"/>
        <v>0</v>
      </c>
      <c r="HZ28" s="147">
        <f t="shared" si="129"/>
        <v>0</v>
      </c>
      <c r="IA28" s="147">
        <f t="shared" si="129"/>
        <v>0</v>
      </c>
      <c r="IB28" s="147">
        <f t="shared" si="129"/>
        <v>0</v>
      </c>
      <c r="IC28" s="147">
        <f t="shared" si="129"/>
        <v>0</v>
      </c>
      <c r="ID28" s="147">
        <f t="shared" si="129"/>
        <v>0</v>
      </c>
      <c r="IE28" s="142">
        <f t="shared" si="130"/>
        <v>0</v>
      </c>
      <c r="IF28" s="142">
        <f t="shared" si="130"/>
        <v>0</v>
      </c>
      <c r="IG28" s="142">
        <f t="shared" si="130"/>
        <v>0</v>
      </c>
      <c r="IH28" s="142">
        <f t="shared" si="130"/>
        <v>0</v>
      </c>
      <c r="II28" s="142">
        <f t="shared" si="130"/>
        <v>0</v>
      </c>
      <c r="IJ28" s="142">
        <f t="shared" si="131"/>
        <v>0</v>
      </c>
      <c r="IK28" s="142">
        <f t="shared" si="131"/>
        <v>0</v>
      </c>
      <c r="IL28" s="142">
        <f t="shared" si="131"/>
        <v>0</v>
      </c>
      <c r="IM28" s="142">
        <f t="shared" si="131"/>
        <v>0</v>
      </c>
      <c r="IN28" s="142">
        <f t="shared" si="131"/>
        <v>0</v>
      </c>
      <c r="IO28" s="147">
        <f t="shared" si="132"/>
        <v>0</v>
      </c>
      <c r="IP28" s="147">
        <f t="shared" si="132"/>
        <v>0</v>
      </c>
      <c r="IQ28" s="147">
        <f t="shared" si="132"/>
        <v>0</v>
      </c>
      <c r="IR28" s="147">
        <f t="shared" si="132"/>
        <v>0</v>
      </c>
      <c r="IS28" s="147">
        <f t="shared" si="132"/>
        <v>0</v>
      </c>
      <c r="IT28" s="147">
        <f t="shared" si="133"/>
        <v>0</v>
      </c>
      <c r="IU28" s="147">
        <f t="shared" si="133"/>
        <v>0</v>
      </c>
      <c r="IV28" s="147">
        <f t="shared" si="133"/>
        <v>0</v>
      </c>
      <c r="IW28" s="147">
        <f t="shared" si="133"/>
        <v>0</v>
      </c>
      <c r="IX28" s="147">
        <f t="shared" si="133"/>
        <v>0</v>
      </c>
      <c r="IY28" s="142">
        <f t="shared" si="134"/>
        <v>0</v>
      </c>
      <c r="IZ28" s="142">
        <f t="shared" si="134"/>
        <v>0</v>
      </c>
      <c r="JA28" s="142">
        <f t="shared" si="134"/>
        <v>0</v>
      </c>
      <c r="JB28" s="142">
        <f t="shared" si="134"/>
        <v>0</v>
      </c>
      <c r="JC28" s="142">
        <f t="shared" si="134"/>
        <v>0</v>
      </c>
      <c r="JD28" s="142">
        <f t="shared" si="135"/>
        <v>0</v>
      </c>
      <c r="JE28" s="142">
        <f t="shared" si="135"/>
        <v>0</v>
      </c>
      <c r="JF28" s="142">
        <f t="shared" si="135"/>
        <v>0</v>
      </c>
      <c r="JG28" s="142">
        <f t="shared" si="135"/>
        <v>0</v>
      </c>
      <c r="JH28" s="142">
        <f t="shared" si="135"/>
        <v>0</v>
      </c>
      <c r="JI28" s="147">
        <f t="shared" si="136"/>
        <v>0</v>
      </c>
      <c r="JJ28" s="147">
        <f t="shared" si="136"/>
        <v>0</v>
      </c>
      <c r="JK28" s="147">
        <f t="shared" si="136"/>
        <v>0</v>
      </c>
      <c r="JL28" s="147">
        <f t="shared" si="136"/>
        <v>0</v>
      </c>
      <c r="JM28" s="147">
        <f t="shared" si="136"/>
        <v>0</v>
      </c>
      <c r="JN28" s="147">
        <f t="shared" si="137"/>
        <v>0</v>
      </c>
      <c r="JO28" s="147">
        <f t="shared" si="137"/>
        <v>0</v>
      </c>
      <c r="JP28" s="147">
        <f t="shared" si="137"/>
        <v>0</v>
      </c>
      <c r="JQ28" s="147">
        <f t="shared" si="137"/>
        <v>0</v>
      </c>
      <c r="JR28" s="147">
        <f t="shared" si="137"/>
        <v>0</v>
      </c>
      <c r="JS28" s="142">
        <f t="shared" si="138"/>
        <v>177356</v>
      </c>
      <c r="JT28" s="142">
        <f t="shared" si="138"/>
        <v>29336</v>
      </c>
      <c r="JU28" s="142">
        <f t="shared" si="138"/>
        <v>148020</v>
      </c>
      <c r="JV28" s="142">
        <f t="shared" si="138"/>
        <v>111500</v>
      </c>
      <c r="JW28" s="142">
        <f t="shared" si="138"/>
        <v>36520</v>
      </c>
      <c r="JX28" s="142">
        <f t="shared" si="139"/>
        <v>0</v>
      </c>
      <c r="JY28" s="142">
        <f t="shared" si="139"/>
        <v>0</v>
      </c>
      <c r="JZ28" s="142">
        <f t="shared" si="139"/>
        <v>0</v>
      </c>
      <c r="KA28" s="142">
        <f t="shared" si="139"/>
        <v>0</v>
      </c>
      <c r="KB28" s="142">
        <f t="shared" si="139"/>
        <v>0</v>
      </c>
      <c r="KC28" s="147">
        <f t="shared" si="140"/>
        <v>0</v>
      </c>
      <c r="KD28" s="147">
        <f t="shared" si="140"/>
        <v>0</v>
      </c>
      <c r="KE28" s="147">
        <f t="shared" si="140"/>
        <v>0</v>
      </c>
      <c r="KF28" s="147">
        <f t="shared" si="140"/>
        <v>0</v>
      </c>
      <c r="KG28" s="147">
        <f t="shared" si="140"/>
        <v>0</v>
      </c>
      <c r="KH28" s="147">
        <f t="shared" si="141"/>
        <v>0</v>
      </c>
      <c r="KI28" s="147">
        <f t="shared" si="141"/>
        <v>0</v>
      </c>
      <c r="KJ28" s="147">
        <f t="shared" si="141"/>
        <v>0</v>
      </c>
      <c r="KK28" s="147">
        <f t="shared" si="141"/>
        <v>0</v>
      </c>
      <c r="KL28" s="147">
        <f t="shared" si="141"/>
        <v>0</v>
      </c>
      <c r="KM28" s="142">
        <f t="shared" si="142"/>
        <v>0</v>
      </c>
      <c r="KN28" s="142">
        <f t="shared" si="142"/>
        <v>0</v>
      </c>
      <c r="KO28" s="142">
        <f t="shared" si="142"/>
        <v>0</v>
      </c>
      <c r="KP28" s="142">
        <f t="shared" si="142"/>
        <v>0</v>
      </c>
      <c r="KQ28" s="142">
        <f t="shared" si="142"/>
        <v>0</v>
      </c>
      <c r="KR28" s="142">
        <f t="shared" si="143"/>
        <v>0</v>
      </c>
      <c r="KS28" s="142">
        <f t="shared" si="143"/>
        <v>0</v>
      </c>
      <c r="KT28" s="142">
        <f t="shared" si="143"/>
        <v>0</v>
      </c>
      <c r="KU28" s="142">
        <f t="shared" si="143"/>
        <v>0</v>
      </c>
      <c r="KV28" s="142">
        <f t="shared" si="143"/>
        <v>0</v>
      </c>
      <c r="KW28" s="147">
        <f t="shared" si="144"/>
        <v>0</v>
      </c>
      <c r="KX28" s="147">
        <f t="shared" si="144"/>
        <v>0</v>
      </c>
      <c r="KY28" s="147">
        <f t="shared" si="144"/>
        <v>0</v>
      </c>
      <c r="KZ28" s="147">
        <f t="shared" si="144"/>
        <v>0</v>
      </c>
      <c r="LA28" s="147">
        <f t="shared" si="144"/>
        <v>0</v>
      </c>
      <c r="LB28" s="147">
        <f t="shared" si="145"/>
        <v>0</v>
      </c>
      <c r="LC28" s="147">
        <f t="shared" si="145"/>
        <v>0</v>
      </c>
      <c r="LD28" s="147">
        <f t="shared" si="145"/>
        <v>0</v>
      </c>
      <c r="LE28" s="147">
        <f t="shared" si="145"/>
        <v>0</v>
      </c>
      <c r="LF28" s="147">
        <f t="shared" si="145"/>
        <v>0</v>
      </c>
      <c r="LG28" s="147">
        <f t="shared" si="65"/>
        <v>227360</v>
      </c>
      <c r="LH28" s="147">
        <f t="shared" si="66"/>
        <v>177356</v>
      </c>
      <c r="LI28" s="144">
        <f t="shared" si="67"/>
        <v>404716</v>
      </c>
      <c r="LJ28" s="144">
        <f t="shared" si="68"/>
        <v>33831</v>
      </c>
      <c r="LK28" s="144">
        <f t="shared" si="69"/>
        <v>370885</v>
      </c>
      <c r="LL28" s="144">
        <f t="shared" si="70"/>
        <v>334365</v>
      </c>
      <c r="LM28" s="144">
        <f t="shared" si="71"/>
        <v>36520</v>
      </c>
      <c r="LN28" s="144">
        <f t="shared" si="72"/>
        <v>20610349</v>
      </c>
      <c r="LO28" s="144">
        <f t="shared" si="73"/>
        <v>1293868</v>
      </c>
      <c r="LP28" s="144">
        <f t="shared" si="74"/>
        <v>19316481</v>
      </c>
      <c r="LQ28" s="144">
        <f t="shared" si="75"/>
        <v>14865571</v>
      </c>
      <c r="LR28" s="144">
        <f t="shared" si="76"/>
        <v>4450910</v>
      </c>
      <c r="LS28" s="132">
        <f t="shared" si="77"/>
        <v>20610.3</v>
      </c>
      <c r="LT28" s="144">
        <f t="shared" si="78"/>
        <v>20837709</v>
      </c>
      <c r="LU28" s="145">
        <f t="shared" si="79"/>
        <v>1298363</v>
      </c>
      <c r="LV28" s="145">
        <f t="shared" si="80"/>
        <v>19539346</v>
      </c>
      <c r="LW28" s="145">
        <f t="shared" si="81"/>
        <v>15088436</v>
      </c>
      <c r="LX28" s="145">
        <f t="shared" si="82"/>
        <v>4450910</v>
      </c>
      <c r="LY28" s="132">
        <f t="shared" si="83"/>
        <v>20837.7</v>
      </c>
      <c r="LZ28" s="208">
        <v>60.38</v>
      </c>
      <c r="MA28" s="209">
        <f t="shared" si="84"/>
        <v>3686147.5</v>
      </c>
      <c r="MB28" s="246">
        <f t="shared" si="85"/>
        <v>3686.1</v>
      </c>
      <c r="MC28" s="246">
        <v>1413.6</v>
      </c>
      <c r="MD28" s="246">
        <f t="shared" si="86"/>
        <v>1413600</v>
      </c>
      <c r="ME28" s="246">
        <f t="shared" si="87"/>
        <v>2272.5</v>
      </c>
      <c r="MF28" s="246">
        <f t="shared" si="88"/>
        <v>2272500</v>
      </c>
      <c r="MG28" s="246">
        <f t="shared" si="89"/>
        <v>23110256.5</v>
      </c>
      <c r="MH28" s="209">
        <f t="shared" si="90"/>
        <v>23110.3</v>
      </c>
      <c r="MI28" s="223">
        <f t="shared" si="91"/>
        <v>17360936</v>
      </c>
      <c r="MJ28">
        <v>32</v>
      </c>
      <c r="MK28" s="209">
        <f t="shared" si="92"/>
        <v>34724.1</v>
      </c>
    </row>
    <row r="29" spans="1:349">
      <c r="A29" s="128" t="s">
        <v>193</v>
      </c>
      <c r="B29" s="129"/>
      <c r="C29" s="129"/>
      <c r="D29" s="129"/>
      <c r="E29" s="129"/>
      <c r="F29" s="130">
        <f t="shared" si="0"/>
        <v>0</v>
      </c>
      <c r="G29" s="131"/>
      <c r="H29" s="131"/>
      <c r="I29" s="131"/>
      <c r="J29" s="131"/>
      <c r="K29" s="130">
        <f t="shared" si="1"/>
        <v>0</v>
      </c>
      <c r="L29" s="132">
        <f t="shared" si="2"/>
        <v>0</v>
      </c>
      <c r="M29" s="132"/>
      <c r="N29" s="132"/>
      <c r="O29" s="132">
        <f t="shared" si="3"/>
        <v>0</v>
      </c>
      <c r="P29" s="132"/>
      <c r="Q29" s="132"/>
      <c r="R29" s="132"/>
      <c r="S29" s="133">
        <v>338</v>
      </c>
      <c r="T29" s="129"/>
      <c r="U29" s="148">
        <v>11</v>
      </c>
      <c r="V29" s="129"/>
      <c r="W29" s="133">
        <v>1</v>
      </c>
      <c r="X29" s="130">
        <f t="shared" si="4"/>
        <v>350</v>
      </c>
      <c r="Y29" s="133">
        <v>386</v>
      </c>
      <c r="Z29" s="129"/>
      <c r="AA29" s="148">
        <v>15</v>
      </c>
      <c r="AB29" s="129"/>
      <c r="AC29" s="133">
        <v>0</v>
      </c>
      <c r="AD29" s="130">
        <f t="shared" si="5"/>
        <v>401</v>
      </c>
      <c r="AE29" s="133">
        <v>101</v>
      </c>
      <c r="AF29" s="129"/>
      <c r="AG29" s="129"/>
      <c r="AH29" s="129"/>
      <c r="AI29" s="133">
        <v>0</v>
      </c>
      <c r="AJ29" s="130">
        <f t="shared" si="6"/>
        <v>101</v>
      </c>
      <c r="AK29" s="127">
        <f t="shared" si="7"/>
        <v>852</v>
      </c>
      <c r="AL29" s="206"/>
      <c r="AM29" s="206"/>
      <c r="AN29" s="206"/>
      <c r="AO29" s="206"/>
      <c r="AP29" s="206"/>
      <c r="AQ29" s="206"/>
      <c r="AR29" s="135"/>
      <c r="AS29" s="136">
        <v>0</v>
      </c>
      <c r="AT29" s="137"/>
      <c r="AU29" s="138">
        <v>0</v>
      </c>
      <c r="AV29" s="138"/>
      <c r="AW29" s="135"/>
      <c r="AX29" s="139"/>
      <c r="AY29" s="138"/>
      <c r="AZ29" s="136"/>
      <c r="BA29" s="136"/>
      <c r="BB29" s="129"/>
      <c r="BC29" s="129"/>
      <c r="BD29" s="138"/>
      <c r="BE29" s="138"/>
      <c r="BF29" s="136"/>
      <c r="BG29" s="138"/>
      <c r="BH29" s="138"/>
      <c r="BI29" s="136"/>
      <c r="BJ29" s="138"/>
      <c r="BK29" s="129"/>
      <c r="BL29" s="129"/>
      <c r="BM29" s="138"/>
      <c r="BN29" s="138"/>
      <c r="BO29" s="141"/>
      <c r="BP29" s="141">
        <f t="shared" si="8"/>
        <v>0</v>
      </c>
      <c r="BQ29" s="141">
        <f t="shared" si="9"/>
        <v>0</v>
      </c>
      <c r="BR29" s="141">
        <f t="shared" si="10"/>
        <v>0</v>
      </c>
      <c r="BS29" s="141">
        <f t="shared" si="11"/>
        <v>0</v>
      </c>
      <c r="BT29" s="141">
        <f t="shared" si="12"/>
        <v>852</v>
      </c>
      <c r="BU29" s="141"/>
      <c r="BV29" s="141"/>
      <c r="BW29" s="142">
        <f t="shared" si="93"/>
        <v>8647730</v>
      </c>
      <c r="BX29" s="143">
        <f t="shared" si="94"/>
        <v>729066</v>
      </c>
      <c r="BY29" s="143">
        <f t="shared" si="94"/>
        <v>7918664</v>
      </c>
      <c r="BZ29" s="143">
        <f t="shared" si="94"/>
        <v>6104956</v>
      </c>
      <c r="CA29" s="143">
        <f t="shared" si="94"/>
        <v>1813708</v>
      </c>
      <c r="CB29" s="142">
        <f t="shared" si="95"/>
        <v>0</v>
      </c>
      <c r="CC29" s="143">
        <f t="shared" si="96"/>
        <v>0</v>
      </c>
      <c r="CD29" s="143">
        <f t="shared" si="96"/>
        <v>0</v>
      </c>
      <c r="CE29" s="143">
        <f t="shared" si="96"/>
        <v>0</v>
      </c>
      <c r="CF29" s="143">
        <f t="shared" si="96"/>
        <v>0</v>
      </c>
      <c r="CG29" s="142">
        <f t="shared" si="97"/>
        <v>789723</v>
      </c>
      <c r="CH29" s="143">
        <f t="shared" si="98"/>
        <v>23727</v>
      </c>
      <c r="CI29" s="143">
        <f t="shared" si="98"/>
        <v>765996</v>
      </c>
      <c r="CJ29" s="143">
        <f t="shared" si="98"/>
        <v>593219</v>
      </c>
      <c r="CK29" s="143">
        <f t="shared" si="98"/>
        <v>172777</v>
      </c>
      <c r="CL29" s="143"/>
      <c r="CM29" s="143"/>
      <c r="CN29" s="143"/>
      <c r="CO29" s="143"/>
      <c r="CP29" s="143"/>
      <c r="CQ29" s="142">
        <f t="shared" si="99"/>
        <v>197552</v>
      </c>
      <c r="CR29" s="143">
        <f t="shared" si="100"/>
        <v>451</v>
      </c>
      <c r="CS29" s="143">
        <f t="shared" si="100"/>
        <v>197101</v>
      </c>
      <c r="CT29" s="143">
        <f t="shared" si="100"/>
        <v>197101</v>
      </c>
      <c r="CU29" s="143">
        <f t="shared" si="100"/>
        <v>0</v>
      </c>
      <c r="CV29" s="144">
        <f t="shared" si="13"/>
        <v>9635005</v>
      </c>
      <c r="CW29" s="142">
        <f t="shared" si="113"/>
        <v>13774024</v>
      </c>
      <c r="CX29" s="143">
        <f t="shared" si="113"/>
        <v>1132524</v>
      </c>
      <c r="CY29" s="143">
        <f t="shared" si="113"/>
        <v>12641500</v>
      </c>
      <c r="CZ29" s="143">
        <f t="shared" si="113"/>
        <v>9522234</v>
      </c>
      <c r="DA29" s="143">
        <f t="shared" si="113"/>
        <v>3119266</v>
      </c>
      <c r="DB29" s="142">
        <f t="shared" si="101"/>
        <v>0</v>
      </c>
      <c r="DC29" s="143">
        <f t="shared" si="102"/>
        <v>0</v>
      </c>
      <c r="DD29" s="143">
        <f t="shared" si="102"/>
        <v>0</v>
      </c>
      <c r="DE29" s="143">
        <f t="shared" si="102"/>
        <v>0</v>
      </c>
      <c r="DF29" s="143">
        <f t="shared" si="102"/>
        <v>0</v>
      </c>
      <c r="DG29" s="142">
        <f t="shared" si="114"/>
        <v>1495395</v>
      </c>
      <c r="DH29" s="143">
        <f t="shared" si="114"/>
        <v>44010</v>
      </c>
      <c r="DI29" s="143">
        <f t="shared" si="114"/>
        <v>1451385</v>
      </c>
      <c r="DJ29" s="143">
        <f t="shared" si="114"/>
        <v>1097280</v>
      </c>
      <c r="DK29" s="143">
        <f t="shared" si="114"/>
        <v>354105</v>
      </c>
      <c r="DL29" s="142">
        <f t="shared" si="103"/>
        <v>0</v>
      </c>
      <c r="DM29" s="143">
        <f t="shared" si="104"/>
        <v>0</v>
      </c>
      <c r="DN29" s="143">
        <f t="shared" si="104"/>
        <v>0</v>
      </c>
      <c r="DO29" s="143">
        <f t="shared" si="104"/>
        <v>0</v>
      </c>
      <c r="DP29" s="143">
        <f t="shared" si="104"/>
        <v>0</v>
      </c>
      <c r="DQ29" s="142">
        <f t="shared" si="105"/>
        <v>0</v>
      </c>
      <c r="DR29" s="143">
        <f t="shared" si="106"/>
        <v>0</v>
      </c>
      <c r="DS29" s="143">
        <f t="shared" si="106"/>
        <v>0</v>
      </c>
      <c r="DT29" s="143">
        <f t="shared" si="106"/>
        <v>0</v>
      </c>
      <c r="DU29" s="143">
        <f t="shared" si="106"/>
        <v>0</v>
      </c>
      <c r="DV29" s="144">
        <f t="shared" si="16"/>
        <v>15269419</v>
      </c>
      <c r="DW29" s="142">
        <f t="shared" si="115"/>
        <v>3935566</v>
      </c>
      <c r="DX29" s="143">
        <f t="shared" si="115"/>
        <v>313807</v>
      </c>
      <c r="DY29" s="143">
        <f t="shared" si="115"/>
        <v>3621759</v>
      </c>
      <c r="DZ29" s="143">
        <f t="shared" si="115"/>
        <v>2665592</v>
      </c>
      <c r="EA29" s="143">
        <f t="shared" si="115"/>
        <v>956167</v>
      </c>
      <c r="EB29" s="142">
        <f t="shared" si="107"/>
        <v>0</v>
      </c>
      <c r="EC29" s="143">
        <f t="shared" si="108"/>
        <v>0</v>
      </c>
      <c r="ED29" s="143">
        <f t="shared" si="108"/>
        <v>0</v>
      </c>
      <c r="EE29" s="143">
        <f t="shared" si="108"/>
        <v>0</v>
      </c>
      <c r="EF29" s="143">
        <f t="shared" si="108"/>
        <v>0</v>
      </c>
      <c r="EG29" s="143"/>
      <c r="EH29" s="143"/>
      <c r="EI29" s="143"/>
      <c r="EJ29" s="143"/>
      <c r="EK29" s="143"/>
      <c r="EL29" s="142">
        <f t="shared" si="109"/>
        <v>0</v>
      </c>
      <c r="EM29" s="143">
        <f t="shared" si="110"/>
        <v>0</v>
      </c>
      <c r="EN29" s="143">
        <f t="shared" si="110"/>
        <v>0</v>
      </c>
      <c r="EO29" s="143">
        <f t="shared" si="110"/>
        <v>0</v>
      </c>
      <c r="EP29" s="143">
        <f t="shared" si="110"/>
        <v>0</v>
      </c>
      <c r="EQ29" s="142">
        <f t="shared" si="111"/>
        <v>0</v>
      </c>
      <c r="ER29" s="143">
        <f t="shared" si="112"/>
        <v>0</v>
      </c>
      <c r="ES29" s="143">
        <f t="shared" si="112"/>
        <v>0</v>
      </c>
      <c r="ET29" s="143">
        <f t="shared" si="112"/>
        <v>0</v>
      </c>
      <c r="EU29" s="143">
        <f t="shared" si="112"/>
        <v>0</v>
      </c>
      <c r="EV29" s="144">
        <f t="shared" si="18"/>
        <v>3935566</v>
      </c>
      <c r="EW29" s="144">
        <f t="shared" si="19"/>
        <v>28839990</v>
      </c>
      <c r="EX29" s="145">
        <f t="shared" si="20"/>
        <v>2243585</v>
      </c>
      <c r="EY29" s="145">
        <f t="shared" si="21"/>
        <v>26596405</v>
      </c>
      <c r="EZ29" s="145">
        <f t="shared" si="22"/>
        <v>20180382</v>
      </c>
      <c r="FA29" s="145">
        <f t="shared" si="23"/>
        <v>6416023</v>
      </c>
      <c r="FB29" s="146">
        <f t="shared" si="24"/>
        <v>26357320</v>
      </c>
      <c r="FC29" s="146">
        <f t="shared" si="25"/>
        <v>0</v>
      </c>
      <c r="FD29" s="146">
        <f t="shared" si="26"/>
        <v>2285118</v>
      </c>
      <c r="FE29" s="146">
        <f t="shared" si="27"/>
        <v>0</v>
      </c>
      <c r="FF29" s="146">
        <f t="shared" si="28"/>
        <v>197552</v>
      </c>
      <c r="FG29" s="142">
        <f t="shared" si="116"/>
        <v>0</v>
      </c>
      <c r="FH29" s="143">
        <f t="shared" si="116"/>
        <v>0</v>
      </c>
      <c r="FI29" s="143">
        <f t="shared" si="116"/>
        <v>0</v>
      </c>
      <c r="FJ29" s="143">
        <f t="shared" si="116"/>
        <v>0</v>
      </c>
      <c r="FK29" s="143">
        <f t="shared" si="116"/>
        <v>0</v>
      </c>
      <c r="FL29" s="142">
        <f t="shared" si="117"/>
        <v>0</v>
      </c>
      <c r="FM29" s="142">
        <f t="shared" si="117"/>
        <v>0</v>
      </c>
      <c r="FN29" s="142">
        <f t="shared" si="117"/>
        <v>0</v>
      </c>
      <c r="FO29" s="142">
        <f t="shared" si="117"/>
        <v>0</v>
      </c>
      <c r="FP29" s="142">
        <f t="shared" si="117"/>
        <v>0</v>
      </c>
      <c r="FQ29" s="147">
        <f t="shared" si="118"/>
        <v>0</v>
      </c>
      <c r="FR29" s="147">
        <f t="shared" si="118"/>
        <v>0</v>
      </c>
      <c r="FS29" s="147">
        <f t="shared" si="118"/>
        <v>0</v>
      </c>
      <c r="FT29" s="147">
        <f t="shared" si="118"/>
        <v>0</v>
      </c>
      <c r="FU29" s="147">
        <f t="shared" si="118"/>
        <v>0</v>
      </c>
      <c r="FV29" s="147">
        <f t="shared" si="119"/>
        <v>0</v>
      </c>
      <c r="FW29" s="147">
        <f t="shared" si="119"/>
        <v>0</v>
      </c>
      <c r="FX29" s="147">
        <f t="shared" si="119"/>
        <v>0</v>
      </c>
      <c r="FY29" s="147">
        <f t="shared" si="119"/>
        <v>0</v>
      </c>
      <c r="FZ29" s="147">
        <f t="shared" si="119"/>
        <v>0</v>
      </c>
      <c r="GA29" s="142">
        <f t="shared" si="120"/>
        <v>0</v>
      </c>
      <c r="GB29" s="142">
        <f t="shared" si="120"/>
        <v>0</v>
      </c>
      <c r="GC29" s="142">
        <f t="shared" si="120"/>
        <v>0</v>
      </c>
      <c r="GD29" s="142">
        <f t="shared" si="120"/>
        <v>0</v>
      </c>
      <c r="GE29" s="142">
        <f t="shared" si="120"/>
        <v>0</v>
      </c>
      <c r="GF29" s="142">
        <f t="shared" si="121"/>
        <v>0</v>
      </c>
      <c r="GG29" s="142">
        <f t="shared" si="121"/>
        <v>0</v>
      </c>
      <c r="GH29" s="142">
        <f t="shared" si="121"/>
        <v>0</v>
      </c>
      <c r="GI29" s="142">
        <f t="shared" si="121"/>
        <v>0</v>
      </c>
      <c r="GJ29" s="142">
        <f t="shared" si="121"/>
        <v>0</v>
      </c>
      <c r="GK29" s="142">
        <f t="shared" si="35"/>
        <v>0</v>
      </c>
      <c r="GL29" s="142">
        <f t="shared" si="36"/>
        <v>0</v>
      </c>
      <c r="GM29" s="142">
        <f t="shared" si="37"/>
        <v>0</v>
      </c>
      <c r="GN29" s="142">
        <f t="shared" si="38"/>
        <v>0</v>
      </c>
      <c r="GO29" s="142">
        <f t="shared" si="39"/>
        <v>0</v>
      </c>
      <c r="GP29" s="207">
        <f t="shared" si="40"/>
        <v>0</v>
      </c>
      <c r="GQ29" s="147">
        <f t="shared" si="122"/>
        <v>0</v>
      </c>
      <c r="GR29" s="147">
        <f t="shared" si="122"/>
        <v>0</v>
      </c>
      <c r="GS29" s="147">
        <f t="shared" si="122"/>
        <v>0</v>
      </c>
      <c r="GT29" s="147">
        <f t="shared" si="122"/>
        <v>0</v>
      </c>
      <c r="GU29" s="147">
        <f t="shared" si="122"/>
        <v>0</v>
      </c>
      <c r="GV29" s="147">
        <f t="shared" si="123"/>
        <v>0</v>
      </c>
      <c r="GW29" s="147">
        <f t="shared" si="123"/>
        <v>0</v>
      </c>
      <c r="GX29" s="147">
        <f t="shared" si="123"/>
        <v>0</v>
      </c>
      <c r="GY29" s="147">
        <f t="shared" si="123"/>
        <v>0</v>
      </c>
      <c r="GZ29" s="147">
        <f t="shared" si="123"/>
        <v>0</v>
      </c>
      <c r="HA29" s="147">
        <f t="shared" si="124"/>
        <v>0</v>
      </c>
      <c r="HB29" s="147">
        <f t="shared" si="124"/>
        <v>0</v>
      </c>
      <c r="HC29" s="147">
        <f t="shared" si="124"/>
        <v>0</v>
      </c>
      <c r="HD29" s="147">
        <f t="shared" si="124"/>
        <v>0</v>
      </c>
      <c r="HE29" s="147">
        <f t="shared" si="124"/>
        <v>0</v>
      </c>
      <c r="HF29" s="147">
        <f t="shared" si="125"/>
        <v>0</v>
      </c>
      <c r="HG29" s="147">
        <f t="shared" si="125"/>
        <v>0</v>
      </c>
      <c r="HH29" s="147">
        <f t="shared" si="125"/>
        <v>0</v>
      </c>
      <c r="HI29" s="147">
        <f t="shared" si="125"/>
        <v>0</v>
      </c>
      <c r="HJ29" s="147">
        <f t="shared" si="125"/>
        <v>0</v>
      </c>
      <c r="HK29" s="142">
        <f t="shared" si="126"/>
        <v>0</v>
      </c>
      <c r="HL29" s="142">
        <f t="shared" si="126"/>
        <v>0</v>
      </c>
      <c r="HM29" s="142">
        <f t="shared" si="126"/>
        <v>0</v>
      </c>
      <c r="HN29" s="142">
        <f t="shared" si="126"/>
        <v>0</v>
      </c>
      <c r="HO29" s="142">
        <f t="shared" si="126"/>
        <v>0</v>
      </c>
      <c r="HP29" s="142">
        <f t="shared" si="127"/>
        <v>0</v>
      </c>
      <c r="HQ29" s="142">
        <f t="shared" si="127"/>
        <v>0</v>
      </c>
      <c r="HR29" s="142">
        <f t="shared" si="127"/>
        <v>0</v>
      </c>
      <c r="HS29" s="142">
        <f t="shared" si="127"/>
        <v>0</v>
      </c>
      <c r="HT29" s="142">
        <f t="shared" si="127"/>
        <v>0</v>
      </c>
      <c r="HU29" s="147">
        <f t="shared" si="128"/>
        <v>0</v>
      </c>
      <c r="HV29" s="147">
        <f t="shared" si="128"/>
        <v>0</v>
      </c>
      <c r="HW29" s="147">
        <f t="shared" si="128"/>
        <v>0</v>
      </c>
      <c r="HX29" s="147">
        <f t="shared" si="128"/>
        <v>0</v>
      </c>
      <c r="HY29" s="147">
        <f t="shared" si="128"/>
        <v>0</v>
      </c>
      <c r="HZ29" s="147">
        <f t="shared" si="129"/>
        <v>0</v>
      </c>
      <c r="IA29" s="147">
        <f t="shared" si="129"/>
        <v>0</v>
      </c>
      <c r="IB29" s="147">
        <f t="shared" si="129"/>
        <v>0</v>
      </c>
      <c r="IC29" s="147">
        <f t="shared" si="129"/>
        <v>0</v>
      </c>
      <c r="ID29" s="147">
        <f t="shared" si="129"/>
        <v>0</v>
      </c>
      <c r="IE29" s="142">
        <f t="shared" si="130"/>
        <v>0</v>
      </c>
      <c r="IF29" s="142">
        <f t="shared" si="130"/>
        <v>0</v>
      </c>
      <c r="IG29" s="142">
        <f t="shared" si="130"/>
        <v>0</v>
      </c>
      <c r="IH29" s="142">
        <f t="shared" si="130"/>
        <v>0</v>
      </c>
      <c r="II29" s="142">
        <f t="shared" si="130"/>
        <v>0</v>
      </c>
      <c r="IJ29" s="142">
        <f t="shared" si="131"/>
        <v>0</v>
      </c>
      <c r="IK29" s="142">
        <f t="shared" si="131"/>
        <v>0</v>
      </c>
      <c r="IL29" s="142">
        <f t="shared" si="131"/>
        <v>0</v>
      </c>
      <c r="IM29" s="142">
        <f t="shared" si="131"/>
        <v>0</v>
      </c>
      <c r="IN29" s="142">
        <f t="shared" si="131"/>
        <v>0</v>
      </c>
      <c r="IO29" s="147">
        <f t="shared" si="132"/>
        <v>0</v>
      </c>
      <c r="IP29" s="147">
        <f t="shared" si="132"/>
        <v>0</v>
      </c>
      <c r="IQ29" s="147">
        <f t="shared" si="132"/>
        <v>0</v>
      </c>
      <c r="IR29" s="147">
        <f t="shared" si="132"/>
        <v>0</v>
      </c>
      <c r="IS29" s="147">
        <f t="shared" si="132"/>
        <v>0</v>
      </c>
      <c r="IT29" s="147">
        <f t="shared" si="133"/>
        <v>0</v>
      </c>
      <c r="IU29" s="147">
        <f t="shared" si="133"/>
        <v>0</v>
      </c>
      <c r="IV29" s="147">
        <f t="shared" si="133"/>
        <v>0</v>
      </c>
      <c r="IW29" s="147">
        <f t="shared" si="133"/>
        <v>0</v>
      </c>
      <c r="IX29" s="147">
        <f t="shared" si="133"/>
        <v>0</v>
      </c>
      <c r="IY29" s="142">
        <f t="shared" si="134"/>
        <v>0</v>
      </c>
      <c r="IZ29" s="142">
        <f t="shared" si="134"/>
        <v>0</v>
      </c>
      <c r="JA29" s="142">
        <f t="shared" si="134"/>
        <v>0</v>
      </c>
      <c r="JB29" s="142">
        <f t="shared" si="134"/>
        <v>0</v>
      </c>
      <c r="JC29" s="142">
        <f t="shared" si="134"/>
        <v>0</v>
      </c>
      <c r="JD29" s="142">
        <f t="shared" si="135"/>
        <v>0</v>
      </c>
      <c r="JE29" s="142">
        <f t="shared" si="135"/>
        <v>0</v>
      </c>
      <c r="JF29" s="142">
        <f t="shared" si="135"/>
        <v>0</v>
      </c>
      <c r="JG29" s="142">
        <f t="shared" si="135"/>
        <v>0</v>
      </c>
      <c r="JH29" s="142">
        <f t="shared" si="135"/>
        <v>0</v>
      </c>
      <c r="JI29" s="147">
        <f t="shared" si="136"/>
        <v>0</v>
      </c>
      <c r="JJ29" s="147">
        <f t="shared" si="136"/>
        <v>0</v>
      </c>
      <c r="JK29" s="147">
        <f t="shared" si="136"/>
        <v>0</v>
      </c>
      <c r="JL29" s="147">
        <f t="shared" si="136"/>
        <v>0</v>
      </c>
      <c r="JM29" s="147">
        <f t="shared" si="136"/>
        <v>0</v>
      </c>
      <c r="JN29" s="147">
        <f t="shared" si="137"/>
        <v>0</v>
      </c>
      <c r="JO29" s="147">
        <f t="shared" si="137"/>
        <v>0</v>
      </c>
      <c r="JP29" s="147">
        <f t="shared" si="137"/>
        <v>0</v>
      </c>
      <c r="JQ29" s="147">
        <f t="shared" si="137"/>
        <v>0</v>
      </c>
      <c r="JR29" s="147">
        <f t="shared" si="137"/>
        <v>0</v>
      </c>
      <c r="JS29" s="142">
        <f t="shared" si="138"/>
        <v>0</v>
      </c>
      <c r="JT29" s="142">
        <f t="shared" si="138"/>
        <v>0</v>
      </c>
      <c r="JU29" s="142">
        <f t="shared" si="138"/>
        <v>0</v>
      </c>
      <c r="JV29" s="142">
        <f t="shared" si="138"/>
        <v>0</v>
      </c>
      <c r="JW29" s="142">
        <f t="shared" si="138"/>
        <v>0</v>
      </c>
      <c r="JX29" s="142">
        <f t="shared" si="139"/>
        <v>0</v>
      </c>
      <c r="JY29" s="142">
        <f t="shared" si="139"/>
        <v>0</v>
      </c>
      <c r="JZ29" s="142">
        <f t="shared" si="139"/>
        <v>0</v>
      </c>
      <c r="KA29" s="142">
        <f t="shared" si="139"/>
        <v>0</v>
      </c>
      <c r="KB29" s="142">
        <f t="shared" si="139"/>
        <v>0</v>
      </c>
      <c r="KC29" s="147">
        <f t="shared" si="140"/>
        <v>0</v>
      </c>
      <c r="KD29" s="147">
        <f t="shared" si="140"/>
        <v>0</v>
      </c>
      <c r="KE29" s="147">
        <f t="shared" si="140"/>
        <v>0</v>
      </c>
      <c r="KF29" s="147">
        <f t="shared" si="140"/>
        <v>0</v>
      </c>
      <c r="KG29" s="147">
        <f t="shared" si="140"/>
        <v>0</v>
      </c>
      <c r="KH29" s="147">
        <f t="shared" si="141"/>
        <v>0</v>
      </c>
      <c r="KI29" s="147">
        <f t="shared" si="141"/>
        <v>0</v>
      </c>
      <c r="KJ29" s="147">
        <f t="shared" si="141"/>
        <v>0</v>
      </c>
      <c r="KK29" s="147">
        <f t="shared" si="141"/>
        <v>0</v>
      </c>
      <c r="KL29" s="147">
        <f t="shared" si="141"/>
        <v>0</v>
      </c>
      <c r="KM29" s="142">
        <f t="shared" si="142"/>
        <v>0</v>
      </c>
      <c r="KN29" s="142">
        <f t="shared" si="142"/>
        <v>0</v>
      </c>
      <c r="KO29" s="142">
        <f t="shared" si="142"/>
        <v>0</v>
      </c>
      <c r="KP29" s="142">
        <f t="shared" si="142"/>
        <v>0</v>
      </c>
      <c r="KQ29" s="142">
        <f t="shared" si="142"/>
        <v>0</v>
      </c>
      <c r="KR29" s="142">
        <f t="shared" si="143"/>
        <v>0</v>
      </c>
      <c r="KS29" s="142">
        <f t="shared" si="143"/>
        <v>0</v>
      </c>
      <c r="KT29" s="142">
        <f t="shared" si="143"/>
        <v>0</v>
      </c>
      <c r="KU29" s="142">
        <f t="shared" si="143"/>
        <v>0</v>
      </c>
      <c r="KV29" s="142">
        <f t="shared" si="143"/>
        <v>0</v>
      </c>
      <c r="KW29" s="147">
        <f t="shared" si="144"/>
        <v>0</v>
      </c>
      <c r="KX29" s="147">
        <f t="shared" si="144"/>
        <v>0</v>
      </c>
      <c r="KY29" s="147">
        <f t="shared" si="144"/>
        <v>0</v>
      </c>
      <c r="KZ29" s="147">
        <f t="shared" si="144"/>
        <v>0</v>
      </c>
      <c r="LA29" s="147">
        <f t="shared" si="144"/>
        <v>0</v>
      </c>
      <c r="LB29" s="147">
        <f t="shared" si="145"/>
        <v>0</v>
      </c>
      <c r="LC29" s="147">
        <f t="shared" si="145"/>
        <v>0</v>
      </c>
      <c r="LD29" s="147">
        <f t="shared" si="145"/>
        <v>0</v>
      </c>
      <c r="LE29" s="147">
        <f t="shared" si="145"/>
        <v>0</v>
      </c>
      <c r="LF29" s="147">
        <f t="shared" si="145"/>
        <v>0</v>
      </c>
      <c r="LG29" s="147">
        <f t="shared" si="65"/>
        <v>0</v>
      </c>
      <c r="LH29" s="147">
        <f t="shared" si="66"/>
        <v>0</v>
      </c>
      <c r="LI29" s="144">
        <f t="shared" si="67"/>
        <v>0</v>
      </c>
      <c r="LJ29" s="144">
        <f t="shared" si="68"/>
        <v>0</v>
      </c>
      <c r="LK29" s="144">
        <f t="shared" si="69"/>
        <v>0</v>
      </c>
      <c r="LL29" s="144">
        <f t="shared" si="70"/>
        <v>0</v>
      </c>
      <c r="LM29" s="144">
        <f t="shared" si="71"/>
        <v>0</v>
      </c>
      <c r="LN29" s="144">
        <f t="shared" si="72"/>
        <v>28839990</v>
      </c>
      <c r="LO29" s="144">
        <f t="shared" si="73"/>
        <v>2243585</v>
      </c>
      <c r="LP29" s="144">
        <f t="shared" si="74"/>
        <v>26596405</v>
      </c>
      <c r="LQ29" s="144">
        <f t="shared" si="75"/>
        <v>20180382</v>
      </c>
      <c r="LR29" s="144">
        <f t="shared" si="76"/>
        <v>6416023</v>
      </c>
      <c r="LS29" s="132">
        <f t="shared" si="77"/>
        <v>28840</v>
      </c>
      <c r="LT29" s="144">
        <f t="shared" si="78"/>
        <v>28839990</v>
      </c>
      <c r="LU29" s="145">
        <f t="shared" si="79"/>
        <v>2243585</v>
      </c>
      <c r="LV29" s="145">
        <f t="shared" si="80"/>
        <v>26596405</v>
      </c>
      <c r="LW29" s="145">
        <f t="shared" si="81"/>
        <v>20180382</v>
      </c>
      <c r="LX29" s="145">
        <f t="shared" si="82"/>
        <v>6416023</v>
      </c>
      <c r="LY29" s="132">
        <f t="shared" si="83"/>
        <v>28840</v>
      </c>
      <c r="LZ29" s="208">
        <v>81.599999999999994</v>
      </c>
      <c r="MA29" s="209">
        <f t="shared" si="84"/>
        <v>4981610.4000000004</v>
      </c>
      <c r="MB29" s="246">
        <f t="shared" si="85"/>
        <v>4981.6000000000004</v>
      </c>
      <c r="MC29" s="246">
        <v>1910.5</v>
      </c>
      <c r="MD29" s="246">
        <f t="shared" si="86"/>
        <v>1910500</v>
      </c>
      <c r="ME29" s="246">
        <f t="shared" si="87"/>
        <v>3071.1</v>
      </c>
      <c r="MF29" s="246">
        <f t="shared" si="88"/>
        <v>3071100</v>
      </c>
      <c r="MG29" s="246">
        <f t="shared" si="89"/>
        <v>31911100.399999999</v>
      </c>
      <c r="MH29" s="209">
        <f t="shared" si="90"/>
        <v>31911.1</v>
      </c>
      <c r="MI29" s="223">
        <f t="shared" si="91"/>
        <v>23251482</v>
      </c>
      <c r="MJ29">
        <v>54.1</v>
      </c>
      <c r="MK29" s="209">
        <f t="shared" si="92"/>
        <v>27508.1</v>
      </c>
    </row>
    <row r="30" spans="1:349">
      <c r="A30" s="128" t="s">
        <v>194</v>
      </c>
      <c r="B30" s="129"/>
      <c r="C30" s="129"/>
      <c r="D30" s="129"/>
      <c r="E30" s="129"/>
      <c r="F30" s="130">
        <f t="shared" si="0"/>
        <v>0</v>
      </c>
      <c r="G30" s="131"/>
      <c r="H30" s="131"/>
      <c r="I30" s="131"/>
      <c r="J30" s="131"/>
      <c r="K30" s="130">
        <f t="shared" si="1"/>
        <v>0</v>
      </c>
      <c r="L30" s="132">
        <f t="shared" si="2"/>
        <v>0</v>
      </c>
      <c r="M30" s="132"/>
      <c r="N30" s="132"/>
      <c r="O30" s="132">
        <f t="shared" si="3"/>
        <v>0</v>
      </c>
      <c r="P30" s="132"/>
      <c r="Q30" s="132"/>
      <c r="R30" s="132"/>
      <c r="S30" s="133">
        <v>650</v>
      </c>
      <c r="T30" s="129"/>
      <c r="U30" s="148">
        <v>0</v>
      </c>
      <c r="V30" s="129"/>
      <c r="W30" s="133">
        <v>1</v>
      </c>
      <c r="X30" s="130">
        <f t="shared" si="4"/>
        <v>651</v>
      </c>
      <c r="Y30" s="133">
        <v>694</v>
      </c>
      <c r="Z30" s="129"/>
      <c r="AA30" s="148">
        <v>0</v>
      </c>
      <c r="AB30" s="129"/>
      <c r="AC30" s="133">
        <v>3</v>
      </c>
      <c r="AD30" s="130">
        <f t="shared" si="5"/>
        <v>697</v>
      </c>
      <c r="AE30" s="133">
        <v>173</v>
      </c>
      <c r="AF30" s="129"/>
      <c r="AG30" s="129"/>
      <c r="AH30" s="129"/>
      <c r="AI30" s="133">
        <v>2</v>
      </c>
      <c r="AJ30" s="130">
        <f t="shared" si="6"/>
        <v>175</v>
      </c>
      <c r="AK30" s="127">
        <f t="shared" si="7"/>
        <v>1523</v>
      </c>
      <c r="AL30" s="206">
        <v>42</v>
      </c>
      <c r="AM30" s="206">
        <v>0</v>
      </c>
      <c r="AN30" s="206">
        <v>0</v>
      </c>
      <c r="AO30" s="206">
        <v>0</v>
      </c>
      <c r="AP30" s="206">
        <v>144</v>
      </c>
      <c r="AQ30" s="206">
        <v>62</v>
      </c>
      <c r="AR30" s="135"/>
      <c r="AS30" s="136">
        <v>0</v>
      </c>
      <c r="AT30" s="137"/>
      <c r="AU30" s="138">
        <v>0</v>
      </c>
      <c r="AV30" s="138"/>
      <c r="AW30" s="135"/>
      <c r="AX30" s="139"/>
      <c r="AY30" s="138"/>
      <c r="AZ30" s="136"/>
      <c r="BA30" s="136"/>
      <c r="BB30" s="129"/>
      <c r="BC30" s="129"/>
      <c r="BD30" s="138"/>
      <c r="BE30" s="138"/>
      <c r="BF30" s="136"/>
      <c r="BG30" s="138">
        <v>1</v>
      </c>
      <c r="BH30" s="138"/>
      <c r="BI30" s="136"/>
      <c r="BJ30" s="138"/>
      <c r="BK30" s="129"/>
      <c r="BL30" s="129"/>
      <c r="BM30" s="138"/>
      <c r="BN30" s="138"/>
      <c r="BO30" s="141"/>
      <c r="BP30" s="141">
        <f t="shared" si="8"/>
        <v>1</v>
      </c>
      <c r="BQ30" s="141">
        <f t="shared" si="9"/>
        <v>0</v>
      </c>
      <c r="BR30" s="141">
        <f t="shared" si="10"/>
        <v>0</v>
      </c>
      <c r="BS30" s="141">
        <f t="shared" si="11"/>
        <v>1</v>
      </c>
      <c r="BT30" s="141">
        <f t="shared" si="12"/>
        <v>1524</v>
      </c>
      <c r="BU30" s="141"/>
      <c r="BV30" s="141"/>
      <c r="BW30" s="142">
        <f t="shared" si="93"/>
        <v>16630250</v>
      </c>
      <c r="BX30" s="143">
        <f t="shared" si="94"/>
        <v>1402050</v>
      </c>
      <c r="BY30" s="143">
        <f t="shared" si="94"/>
        <v>15228200</v>
      </c>
      <c r="BZ30" s="143">
        <f t="shared" si="94"/>
        <v>11740300</v>
      </c>
      <c r="CA30" s="143">
        <f t="shared" si="94"/>
        <v>3487900</v>
      </c>
      <c r="CB30" s="142">
        <f t="shared" si="95"/>
        <v>0</v>
      </c>
      <c r="CC30" s="143">
        <f t="shared" si="96"/>
        <v>0</v>
      </c>
      <c r="CD30" s="143">
        <f t="shared" si="96"/>
        <v>0</v>
      </c>
      <c r="CE30" s="143">
        <f t="shared" si="96"/>
        <v>0</v>
      </c>
      <c r="CF30" s="143">
        <f t="shared" si="96"/>
        <v>0</v>
      </c>
      <c r="CG30" s="142">
        <f t="shared" si="97"/>
        <v>0</v>
      </c>
      <c r="CH30" s="143">
        <f t="shared" si="98"/>
        <v>0</v>
      </c>
      <c r="CI30" s="143">
        <f t="shared" si="98"/>
        <v>0</v>
      </c>
      <c r="CJ30" s="143">
        <f t="shared" si="98"/>
        <v>0</v>
      </c>
      <c r="CK30" s="143">
        <f t="shared" si="98"/>
        <v>0</v>
      </c>
      <c r="CL30" s="143"/>
      <c r="CM30" s="143"/>
      <c r="CN30" s="143"/>
      <c r="CO30" s="143"/>
      <c r="CP30" s="143"/>
      <c r="CQ30" s="142">
        <f t="shared" si="99"/>
        <v>197552</v>
      </c>
      <c r="CR30" s="143">
        <f t="shared" si="100"/>
        <v>451</v>
      </c>
      <c r="CS30" s="143">
        <f t="shared" si="100"/>
        <v>197101</v>
      </c>
      <c r="CT30" s="143">
        <f t="shared" si="100"/>
        <v>197101</v>
      </c>
      <c r="CU30" s="143">
        <f t="shared" si="100"/>
        <v>0</v>
      </c>
      <c r="CV30" s="144">
        <f t="shared" si="13"/>
        <v>16827802</v>
      </c>
      <c r="CW30" s="142">
        <f t="shared" ref="CW30:DA39" si="146">$Y30*CW$7</f>
        <v>24764696</v>
      </c>
      <c r="CX30" s="143">
        <f t="shared" si="146"/>
        <v>2036196</v>
      </c>
      <c r="CY30" s="143">
        <f t="shared" si="146"/>
        <v>22728500</v>
      </c>
      <c r="CZ30" s="143">
        <f t="shared" si="146"/>
        <v>17120286</v>
      </c>
      <c r="DA30" s="143">
        <f t="shared" si="146"/>
        <v>5608214</v>
      </c>
      <c r="DB30" s="142">
        <f t="shared" si="101"/>
        <v>0</v>
      </c>
      <c r="DC30" s="143">
        <f t="shared" si="102"/>
        <v>0</v>
      </c>
      <c r="DD30" s="143">
        <f t="shared" si="102"/>
        <v>0</v>
      </c>
      <c r="DE30" s="143">
        <f t="shared" si="102"/>
        <v>0</v>
      </c>
      <c r="DF30" s="143">
        <f t="shared" si="102"/>
        <v>0</v>
      </c>
      <c r="DG30" s="142">
        <f t="shared" ref="DG30:DK40" si="147">$AA30*DG$7</f>
        <v>0</v>
      </c>
      <c r="DH30" s="143">
        <f t="shared" si="147"/>
        <v>0</v>
      </c>
      <c r="DI30" s="143">
        <f t="shared" si="147"/>
        <v>0</v>
      </c>
      <c r="DJ30" s="143">
        <f t="shared" si="147"/>
        <v>0</v>
      </c>
      <c r="DK30" s="143">
        <f t="shared" si="147"/>
        <v>0</v>
      </c>
      <c r="DL30" s="142">
        <f t="shared" si="103"/>
        <v>0</v>
      </c>
      <c r="DM30" s="143">
        <f t="shared" si="104"/>
        <v>0</v>
      </c>
      <c r="DN30" s="143">
        <f t="shared" si="104"/>
        <v>0</v>
      </c>
      <c r="DO30" s="143">
        <f t="shared" si="104"/>
        <v>0</v>
      </c>
      <c r="DP30" s="143">
        <f t="shared" si="104"/>
        <v>0</v>
      </c>
      <c r="DQ30" s="142">
        <f t="shared" si="105"/>
        <v>684528</v>
      </c>
      <c r="DR30" s="143">
        <f t="shared" si="106"/>
        <v>2256</v>
      </c>
      <c r="DS30" s="143">
        <f t="shared" si="106"/>
        <v>682272</v>
      </c>
      <c r="DT30" s="143">
        <f t="shared" si="106"/>
        <v>682272</v>
      </c>
      <c r="DU30" s="143">
        <f t="shared" si="106"/>
        <v>0</v>
      </c>
      <c r="DV30" s="144">
        <f t="shared" si="16"/>
        <v>25449224</v>
      </c>
      <c r="DW30" s="142">
        <f t="shared" ref="DW30:EA40" si="148">$AE30*DW$7</f>
        <v>6741118</v>
      </c>
      <c r="DX30" s="143">
        <f t="shared" si="148"/>
        <v>537511</v>
      </c>
      <c r="DY30" s="143">
        <f t="shared" si="148"/>
        <v>6203607</v>
      </c>
      <c r="DZ30" s="143">
        <f t="shared" si="148"/>
        <v>4565816</v>
      </c>
      <c r="EA30" s="143">
        <f t="shared" si="148"/>
        <v>1637791</v>
      </c>
      <c r="EB30" s="142">
        <f t="shared" si="107"/>
        <v>0</v>
      </c>
      <c r="EC30" s="143">
        <f t="shared" si="108"/>
        <v>0</v>
      </c>
      <c r="ED30" s="143">
        <f t="shared" si="108"/>
        <v>0</v>
      </c>
      <c r="EE30" s="143">
        <f t="shared" si="108"/>
        <v>0</v>
      </c>
      <c r="EF30" s="143">
        <f t="shared" si="108"/>
        <v>0</v>
      </c>
      <c r="EG30" s="143"/>
      <c r="EH30" s="143"/>
      <c r="EI30" s="143"/>
      <c r="EJ30" s="143"/>
      <c r="EK30" s="143"/>
      <c r="EL30" s="142">
        <f t="shared" si="109"/>
        <v>0</v>
      </c>
      <c r="EM30" s="143">
        <f t="shared" si="110"/>
        <v>0</v>
      </c>
      <c r="EN30" s="143">
        <f t="shared" si="110"/>
        <v>0</v>
      </c>
      <c r="EO30" s="143">
        <f t="shared" si="110"/>
        <v>0</v>
      </c>
      <c r="EP30" s="143">
        <f t="shared" si="110"/>
        <v>0</v>
      </c>
      <c r="EQ30" s="142">
        <f t="shared" si="111"/>
        <v>547622</v>
      </c>
      <c r="ER30" s="143">
        <f t="shared" si="112"/>
        <v>1806</v>
      </c>
      <c r="ES30" s="143">
        <f t="shared" si="112"/>
        <v>545816</v>
      </c>
      <c r="ET30" s="143">
        <f t="shared" si="112"/>
        <v>545816</v>
      </c>
      <c r="EU30" s="143">
        <f t="shared" si="112"/>
        <v>0</v>
      </c>
      <c r="EV30" s="144">
        <f t="shared" si="18"/>
        <v>7288740</v>
      </c>
      <c r="EW30" s="144">
        <f t="shared" si="19"/>
        <v>49565766</v>
      </c>
      <c r="EX30" s="145">
        <f t="shared" si="20"/>
        <v>3980270</v>
      </c>
      <c r="EY30" s="145">
        <f t="shared" si="21"/>
        <v>45585496</v>
      </c>
      <c r="EZ30" s="145">
        <f t="shared" si="22"/>
        <v>34851591</v>
      </c>
      <c r="FA30" s="145">
        <f t="shared" si="23"/>
        <v>10733905</v>
      </c>
      <c r="FB30" s="146">
        <f t="shared" si="24"/>
        <v>48136064</v>
      </c>
      <c r="FC30" s="146">
        <f t="shared" si="25"/>
        <v>0</v>
      </c>
      <c r="FD30" s="146">
        <f t="shared" si="26"/>
        <v>0</v>
      </c>
      <c r="FE30" s="146">
        <f t="shared" si="27"/>
        <v>0</v>
      </c>
      <c r="FF30" s="146">
        <f t="shared" si="28"/>
        <v>1429702</v>
      </c>
      <c r="FG30" s="142">
        <f t="shared" ref="FG30:FK40" si="149">$AL30*FG$9</f>
        <v>65856</v>
      </c>
      <c r="FH30" s="143">
        <f t="shared" si="149"/>
        <v>1302</v>
      </c>
      <c r="FI30" s="143">
        <f t="shared" si="149"/>
        <v>64554</v>
      </c>
      <c r="FJ30" s="143">
        <f t="shared" si="149"/>
        <v>64554</v>
      </c>
      <c r="FK30" s="143">
        <f t="shared" si="149"/>
        <v>0</v>
      </c>
      <c r="FL30" s="142">
        <f t="shared" ref="FL30:FP40" si="150">$AM30*FL$9</f>
        <v>0</v>
      </c>
      <c r="FM30" s="142">
        <f t="shared" si="150"/>
        <v>0</v>
      </c>
      <c r="FN30" s="142">
        <f t="shared" si="150"/>
        <v>0</v>
      </c>
      <c r="FO30" s="142">
        <f t="shared" si="150"/>
        <v>0</v>
      </c>
      <c r="FP30" s="142">
        <f t="shared" si="150"/>
        <v>0</v>
      </c>
      <c r="FQ30" s="147">
        <f t="shared" ref="FQ30:FU40" si="151">$AN30*FQ$9</f>
        <v>0</v>
      </c>
      <c r="FR30" s="147">
        <f t="shared" si="151"/>
        <v>0</v>
      </c>
      <c r="FS30" s="147">
        <f t="shared" si="151"/>
        <v>0</v>
      </c>
      <c r="FT30" s="147">
        <f t="shared" si="151"/>
        <v>0</v>
      </c>
      <c r="FU30" s="147">
        <f t="shared" si="151"/>
        <v>0</v>
      </c>
      <c r="FV30" s="147">
        <f t="shared" ref="FV30:FZ40" si="152">$AO30*FV$9</f>
        <v>0</v>
      </c>
      <c r="FW30" s="147">
        <f t="shared" si="152"/>
        <v>0</v>
      </c>
      <c r="FX30" s="147">
        <f t="shared" si="152"/>
        <v>0</v>
      </c>
      <c r="FY30" s="147">
        <f t="shared" si="152"/>
        <v>0</v>
      </c>
      <c r="FZ30" s="147">
        <f t="shared" si="152"/>
        <v>0</v>
      </c>
      <c r="GA30" s="142">
        <f t="shared" ref="GA30:GE40" si="153">$AP30*GA$9</f>
        <v>225792</v>
      </c>
      <c r="GB30" s="142">
        <f t="shared" si="153"/>
        <v>4464</v>
      </c>
      <c r="GC30" s="142">
        <f t="shared" si="153"/>
        <v>221328</v>
      </c>
      <c r="GD30" s="142">
        <f t="shared" si="153"/>
        <v>221328</v>
      </c>
      <c r="GE30" s="142">
        <f t="shared" si="153"/>
        <v>0</v>
      </c>
      <c r="GF30" s="142">
        <f t="shared" ref="GF30:GJ40" si="154">$AQ30*GF$9</f>
        <v>83328</v>
      </c>
      <c r="GG30" s="142">
        <f t="shared" si="154"/>
        <v>1612</v>
      </c>
      <c r="GH30" s="142">
        <f t="shared" si="154"/>
        <v>81716</v>
      </c>
      <c r="GI30" s="142">
        <f t="shared" si="154"/>
        <v>81716</v>
      </c>
      <c r="GJ30" s="142">
        <f t="shared" si="154"/>
        <v>0</v>
      </c>
      <c r="GK30" s="142">
        <f t="shared" si="35"/>
        <v>374976</v>
      </c>
      <c r="GL30" s="142">
        <f t="shared" si="36"/>
        <v>7378</v>
      </c>
      <c r="GM30" s="142">
        <f t="shared" si="37"/>
        <v>367598</v>
      </c>
      <c r="GN30" s="142">
        <f t="shared" si="38"/>
        <v>367598</v>
      </c>
      <c r="GO30" s="142">
        <f t="shared" si="39"/>
        <v>0</v>
      </c>
      <c r="GP30" s="207">
        <f t="shared" si="40"/>
        <v>375</v>
      </c>
      <c r="GQ30" s="147">
        <f t="shared" ref="GQ30:GU40" si="155">$AR30*GQ$9</f>
        <v>0</v>
      </c>
      <c r="GR30" s="147">
        <f t="shared" si="155"/>
        <v>0</v>
      </c>
      <c r="GS30" s="147">
        <f t="shared" si="155"/>
        <v>0</v>
      </c>
      <c r="GT30" s="147">
        <f t="shared" si="155"/>
        <v>0</v>
      </c>
      <c r="GU30" s="147">
        <f t="shared" si="155"/>
        <v>0</v>
      </c>
      <c r="GV30" s="147">
        <f t="shared" ref="GV30:GZ39" si="156">$AS30*GV$9</f>
        <v>0</v>
      </c>
      <c r="GW30" s="147">
        <f t="shared" si="156"/>
        <v>0</v>
      </c>
      <c r="GX30" s="147">
        <f t="shared" si="156"/>
        <v>0</v>
      </c>
      <c r="GY30" s="147">
        <f t="shared" si="156"/>
        <v>0</v>
      </c>
      <c r="GZ30" s="147">
        <f t="shared" si="156"/>
        <v>0</v>
      </c>
      <c r="HA30" s="147">
        <f t="shared" ref="HA30:HE39" si="157">$AT30*HA$9</f>
        <v>0</v>
      </c>
      <c r="HB30" s="147">
        <f t="shared" si="157"/>
        <v>0</v>
      </c>
      <c r="HC30" s="147">
        <f t="shared" si="157"/>
        <v>0</v>
      </c>
      <c r="HD30" s="147">
        <f t="shared" si="157"/>
        <v>0</v>
      </c>
      <c r="HE30" s="147">
        <f t="shared" si="157"/>
        <v>0</v>
      </c>
      <c r="HF30" s="147">
        <f t="shared" ref="HF30:HJ39" si="158">$AU30*HF$9</f>
        <v>0</v>
      </c>
      <c r="HG30" s="147">
        <f t="shared" si="158"/>
        <v>0</v>
      </c>
      <c r="HH30" s="147">
        <f t="shared" si="158"/>
        <v>0</v>
      </c>
      <c r="HI30" s="147">
        <f t="shared" si="158"/>
        <v>0</v>
      </c>
      <c r="HJ30" s="147">
        <f t="shared" si="158"/>
        <v>0</v>
      </c>
      <c r="HK30" s="142">
        <f t="shared" ref="HK30:HO40" si="159">$AV30*HK$9</f>
        <v>0</v>
      </c>
      <c r="HL30" s="142">
        <f t="shared" si="159"/>
        <v>0</v>
      </c>
      <c r="HM30" s="142">
        <f t="shared" si="159"/>
        <v>0</v>
      </c>
      <c r="HN30" s="142">
        <f t="shared" si="159"/>
        <v>0</v>
      </c>
      <c r="HO30" s="142">
        <f t="shared" si="159"/>
        <v>0</v>
      </c>
      <c r="HP30" s="142">
        <f t="shared" ref="HP30:HT40" si="160">$AW30*HP$9</f>
        <v>0</v>
      </c>
      <c r="HQ30" s="142">
        <f t="shared" si="160"/>
        <v>0</v>
      </c>
      <c r="HR30" s="142">
        <f t="shared" si="160"/>
        <v>0</v>
      </c>
      <c r="HS30" s="142">
        <f t="shared" si="160"/>
        <v>0</v>
      </c>
      <c r="HT30" s="142">
        <f t="shared" si="160"/>
        <v>0</v>
      </c>
      <c r="HU30" s="147">
        <f t="shared" ref="HU30:HY40" si="161">$AX30*HU$9</f>
        <v>0</v>
      </c>
      <c r="HV30" s="147">
        <f t="shared" si="161"/>
        <v>0</v>
      </c>
      <c r="HW30" s="147">
        <f t="shared" si="161"/>
        <v>0</v>
      </c>
      <c r="HX30" s="147">
        <f t="shared" si="161"/>
        <v>0</v>
      </c>
      <c r="HY30" s="147">
        <f t="shared" si="161"/>
        <v>0</v>
      </c>
      <c r="HZ30" s="147">
        <f t="shared" ref="HZ30:ID40" si="162">$AY30*HZ$9</f>
        <v>0</v>
      </c>
      <c r="IA30" s="147">
        <f t="shared" si="162"/>
        <v>0</v>
      </c>
      <c r="IB30" s="147">
        <f t="shared" si="162"/>
        <v>0</v>
      </c>
      <c r="IC30" s="147">
        <f t="shared" si="162"/>
        <v>0</v>
      </c>
      <c r="ID30" s="147">
        <f t="shared" si="162"/>
        <v>0</v>
      </c>
      <c r="IE30" s="142">
        <f t="shared" ref="IE30:II40" si="163">$AZ30*IE$9</f>
        <v>0</v>
      </c>
      <c r="IF30" s="142">
        <f t="shared" si="163"/>
        <v>0</v>
      </c>
      <c r="IG30" s="142">
        <f t="shared" si="163"/>
        <v>0</v>
      </c>
      <c r="IH30" s="142">
        <f t="shared" si="163"/>
        <v>0</v>
      </c>
      <c r="II30" s="142">
        <f t="shared" si="163"/>
        <v>0</v>
      </c>
      <c r="IJ30" s="142">
        <f t="shared" ref="IJ30:IN40" si="164">$BA30*IJ$9</f>
        <v>0</v>
      </c>
      <c r="IK30" s="142">
        <f t="shared" si="164"/>
        <v>0</v>
      </c>
      <c r="IL30" s="142">
        <f t="shared" si="164"/>
        <v>0</v>
      </c>
      <c r="IM30" s="142">
        <f t="shared" si="164"/>
        <v>0</v>
      </c>
      <c r="IN30" s="142">
        <f t="shared" si="164"/>
        <v>0</v>
      </c>
      <c r="IO30" s="147">
        <f t="shared" ref="IO30:IS40" si="165">$BB30*IO$9</f>
        <v>0</v>
      </c>
      <c r="IP30" s="147">
        <f t="shared" si="165"/>
        <v>0</v>
      </c>
      <c r="IQ30" s="147">
        <f t="shared" si="165"/>
        <v>0</v>
      </c>
      <c r="IR30" s="147">
        <f t="shared" si="165"/>
        <v>0</v>
      </c>
      <c r="IS30" s="147">
        <f t="shared" si="165"/>
        <v>0</v>
      </c>
      <c r="IT30" s="147">
        <f t="shared" ref="IT30:IX40" si="166">$BC30*IT$9</f>
        <v>0</v>
      </c>
      <c r="IU30" s="147">
        <f t="shared" si="166"/>
        <v>0</v>
      </c>
      <c r="IV30" s="147">
        <f t="shared" si="166"/>
        <v>0</v>
      </c>
      <c r="IW30" s="147">
        <f t="shared" si="166"/>
        <v>0</v>
      </c>
      <c r="IX30" s="147">
        <f t="shared" si="166"/>
        <v>0</v>
      </c>
      <c r="IY30" s="142">
        <f t="shared" ref="IY30:JC40" si="167">$BD30*IY$9</f>
        <v>0</v>
      </c>
      <c r="IZ30" s="142">
        <f t="shared" si="167"/>
        <v>0</v>
      </c>
      <c r="JA30" s="142">
        <f t="shared" si="167"/>
        <v>0</v>
      </c>
      <c r="JB30" s="142">
        <f t="shared" si="167"/>
        <v>0</v>
      </c>
      <c r="JC30" s="142">
        <f t="shared" si="167"/>
        <v>0</v>
      </c>
      <c r="JD30" s="142">
        <f t="shared" ref="JD30:JH40" si="168">$BE30*JD$9</f>
        <v>0</v>
      </c>
      <c r="JE30" s="142">
        <f t="shared" si="168"/>
        <v>0</v>
      </c>
      <c r="JF30" s="142">
        <f t="shared" si="168"/>
        <v>0</v>
      </c>
      <c r="JG30" s="142">
        <f t="shared" si="168"/>
        <v>0</v>
      </c>
      <c r="JH30" s="142">
        <f t="shared" si="168"/>
        <v>0</v>
      </c>
      <c r="JI30" s="147">
        <f t="shared" ref="JI30:JM40" si="169">$BF30*JI$9</f>
        <v>0</v>
      </c>
      <c r="JJ30" s="147">
        <f t="shared" si="169"/>
        <v>0</v>
      </c>
      <c r="JK30" s="147">
        <f t="shared" si="169"/>
        <v>0</v>
      </c>
      <c r="JL30" s="147">
        <f t="shared" si="169"/>
        <v>0</v>
      </c>
      <c r="JM30" s="147">
        <f t="shared" si="169"/>
        <v>0</v>
      </c>
      <c r="JN30" s="147">
        <f t="shared" ref="JN30:JR40" si="170">$BG30*JN$9</f>
        <v>33029</v>
      </c>
      <c r="JO30" s="147">
        <f t="shared" si="170"/>
        <v>6557</v>
      </c>
      <c r="JP30" s="147">
        <f t="shared" si="170"/>
        <v>26472</v>
      </c>
      <c r="JQ30" s="147">
        <f t="shared" si="170"/>
        <v>20409</v>
      </c>
      <c r="JR30" s="147">
        <f t="shared" si="170"/>
        <v>6063</v>
      </c>
      <c r="JS30" s="142">
        <f t="shared" ref="JS30:JW40" si="171">$BH30*JS$9</f>
        <v>0</v>
      </c>
      <c r="JT30" s="142">
        <f t="shared" si="171"/>
        <v>0</v>
      </c>
      <c r="JU30" s="142">
        <f t="shared" si="171"/>
        <v>0</v>
      </c>
      <c r="JV30" s="142">
        <f t="shared" si="171"/>
        <v>0</v>
      </c>
      <c r="JW30" s="142">
        <f t="shared" si="171"/>
        <v>0</v>
      </c>
      <c r="JX30" s="142">
        <f t="shared" ref="JX30:KB40" si="172">$BI30*JX$9</f>
        <v>0</v>
      </c>
      <c r="JY30" s="142">
        <f t="shared" si="172"/>
        <v>0</v>
      </c>
      <c r="JZ30" s="142">
        <f t="shared" si="172"/>
        <v>0</v>
      </c>
      <c r="KA30" s="142">
        <f t="shared" si="172"/>
        <v>0</v>
      </c>
      <c r="KB30" s="142">
        <f t="shared" si="172"/>
        <v>0</v>
      </c>
      <c r="KC30" s="147">
        <f t="shared" ref="KC30:KG40" si="173">$BJ30*KC$9</f>
        <v>0</v>
      </c>
      <c r="KD30" s="147">
        <f t="shared" si="173"/>
        <v>0</v>
      </c>
      <c r="KE30" s="147">
        <f t="shared" si="173"/>
        <v>0</v>
      </c>
      <c r="KF30" s="147">
        <f t="shared" si="173"/>
        <v>0</v>
      </c>
      <c r="KG30" s="147">
        <f t="shared" si="173"/>
        <v>0</v>
      </c>
      <c r="KH30" s="147">
        <f t="shared" ref="KH30:KL40" si="174">$BK30*KH$9</f>
        <v>0</v>
      </c>
      <c r="KI30" s="147">
        <f t="shared" si="174"/>
        <v>0</v>
      </c>
      <c r="KJ30" s="147">
        <f t="shared" si="174"/>
        <v>0</v>
      </c>
      <c r="KK30" s="147">
        <f t="shared" si="174"/>
        <v>0</v>
      </c>
      <c r="KL30" s="147">
        <f t="shared" si="174"/>
        <v>0</v>
      </c>
      <c r="KM30" s="142">
        <f t="shared" ref="KM30:KQ40" si="175">$BL30*KM$9</f>
        <v>0</v>
      </c>
      <c r="KN30" s="142">
        <f t="shared" si="175"/>
        <v>0</v>
      </c>
      <c r="KO30" s="142">
        <f t="shared" si="175"/>
        <v>0</v>
      </c>
      <c r="KP30" s="142">
        <f t="shared" si="175"/>
        <v>0</v>
      </c>
      <c r="KQ30" s="142">
        <f t="shared" si="175"/>
        <v>0</v>
      </c>
      <c r="KR30" s="142">
        <f t="shared" ref="KR30:KV40" si="176">$BM30*KR$9</f>
        <v>0</v>
      </c>
      <c r="KS30" s="142">
        <f t="shared" si="176"/>
        <v>0</v>
      </c>
      <c r="KT30" s="142">
        <f t="shared" si="176"/>
        <v>0</v>
      </c>
      <c r="KU30" s="142">
        <f t="shared" si="176"/>
        <v>0</v>
      </c>
      <c r="KV30" s="142">
        <f t="shared" si="176"/>
        <v>0</v>
      </c>
      <c r="KW30" s="147">
        <f t="shared" ref="KW30:LA40" si="177">$BN30*KW$9</f>
        <v>0</v>
      </c>
      <c r="KX30" s="147">
        <f t="shared" si="177"/>
        <v>0</v>
      </c>
      <c r="KY30" s="147">
        <f t="shared" si="177"/>
        <v>0</v>
      </c>
      <c r="KZ30" s="147">
        <f t="shared" si="177"/>
        <v>0</v>
      </c>
      <c r="LA30" s="147">
        <f t="shared" si="177"/>
        <v>0</v>
      </c>
      <c r="LB30" s="147">
        <f t="shared" ref="LB30:LF40" si="178">$BO30*LB$9</f>
        <v>0</v>
      </c>
      <c r="LC30" s="147">
        <f t="shared" si="178"/>
        <v>0</v>
      </c>
      <c r="LD30" s="147">
        <f t="shared" si="178"/>
        <v>0</v>
      </c>
      <c r="LE30" s="147">
        <f t="shared" si="178"/>
        <v>0</v>
      </c>
      <c r="LF30" s="147">
        <f t="shared" si="178"/>
        <v>0</v>
      </c>
      <c r="LG30" s="147">
        <f t="shared" si="65"/>
        <v>374976</v>
      </c>
      <c r="LH30" s="147">
        <f t="shared" si="66"/>
        <v>33029</v>
      </c>
      <c r="LI30" s="144">
        <f t="shared" si="67"/>
        <v>408005</v>
      </c>
      <c r="LJ30" s="144">
        <f t="shared" si="68"/>
        <v>13935</v>
      </c>
      <c r="LK30" s="144">
        <f t="shared" si="69"/>
        <v>394070</v>
      </c>
      <c r="LL30" s="144">
        <f t="shared" si="70"/>
        <v>388007</v>
      </c>
      <c r="LM30" s="144">
        <f t="shared" si="71"/>
        <v>6063</v>
      </c>
      <c r="LN30" s="144">
        <f t="shared" si="72"/>
        <v>49598795</v>
      </c>
      <c r="LO30" s="144">
        <f t="shared" si="73"/>
        <v>3986827</v>
      </c>
      <c r="LP30" s="144">
        <f t="shared" si="74"/>
        <v>45611968</v>
      </c>
      <c r="LQ30" s="144">
        <f t="shared" si="75"/>
        <v>34872000</v>
      </c>
      <c r="LR30" s="144">
        <f t="shared" si="76"/>
        <v>10739968</v>
      </c>
      <c r="LS30" s="132">
        <f t="shared" si="77"/>
        <v>49598.8</v>
      </c>
      <c r="LT30" s="144">
        <f t="shared" si="78"/>
        <v>49973771</v>
      </c>
      <c r="LU30" s="145">
        <f t="shared" si="79"/>
        <v>3994205</v>
      </c>
      <c r="LV30" s="145">
        <f t="shared" si="80"/>
        <v>45979566</v>
      </c>
      <c r="LW30" s="145">
        <f t="shared" si="81"/>
        <v>35239598</v>
      </c>
      <c r="LX30" s="145">
        <f t="shared" si="82"/>
        <v>10739968</v>
      </c>
      <c r="LY30" s="132">
        <f t="shared" si="83"/>
        <v>49973.8</v>
      </c>
      <c r="LZ30" s="208">
        <v>134.88999999999999</v>
      </c>
      <c r="MA30" s="209">
        <f t="shared" si="84"/>
        <v>8234919.4000000004</v>
      </c>
      <c r="MB30" s="246">
        <f t="shared" si="85"/>
        <v>8234.9</v>
      </c>
      <c r="MC30" s="246">
        <v>3158.1</v>
      </c>
      <c r="MD30" s="246">
        <f t="shared" si="86"/>
        <v>3158100</v>
      </c>
      <c r="ME30" s="246">
        <f t="shared" si="87"/>
        <v>5076.8</v>
      </c>
      <c r="MF30" s="246">
        <f t="shared" si="88"/>
        <v>5076800</v>
      </c>
      <c r="MG30" s="246">
        <f t="shared" si="89"/>
        <v>55050590.399999999</v>
      </c>
      <c r="MH30" s="209">
        <f t="shared" si="90"/>
        <v>55050.6</v>
      </c>
      <c r="MI30" s="223">
        <f t="shared" si="91"/>
        <v>40316398</v>
      </c>
      <c r="MJ30">
        <v>88.3</v>
      </c>
      <c r="MK30" s="209">
        <f t="shared" si="92"/>
        <v>29223.3</v>
      </c>
    </row>
    <row r="31" spans="1:349">
      <c r="A31" s="128" t="s">
        <v>195</v>
      </c>
      <c r="B31" s="129"/>
      <c r="C31" s="129"/>
      <c r="D31" s="129"/>
      <c r="E31" s="129"/>
      <c r="F31" s="130">
        <f t="shared" si="0"/>
        <v>0</v>
      </c>
      <c r="G31" s="131"/>
      <c r="H31" s="131"/>
      <c r="I31" s="131"/>
      <c r="J31" s="131"/>
      <c r="K31" s="130">
        <f t="shared" si="1"/>
        <v>0</v>
      </c>
      <c r="L31" s="132">
        <f t="shared" si="2"/>
        <v>0</v>
      </c>
      <c r="M31" s="132"/>
      <c r="N31" s="132"/>
      <c r="O31" s="132">
        <f t="shared" si="3"/>
        <v>0</v>
      </c>
      <c r="P31" s="132"/>
      <c r="Q31" s="132"/>
      <c r="R31" s="132"/>
      <c r="S31" s="133">
        <v>466</v>
      </c>
      <c r="T31" s="129"/>
      <c r="U31" s="148">
        <v>27</v>
      </c>
      <c r="V31" s="129"/>
      <c r="W31" s="133">
        <v>4</v>
      </c>
      <c r="X31" s="130">
        <f t="shared" si="4"/>
        <v>497</v>
      </c>
      <c r="Y31" s="133">
        <v>467</v>
      </c>
      <c r="Z31" s="129"/>
      <c r="AA31" s="148">
        <v>43</v>
      </c>
      <c r="AB31" s="129"/>
      <c r="AC31" s="133">
        <v>4</v>
      </c>
      <c r="AD31" s="130">
        <f t="shared" si="5"/>
        <v>514</v>
      </c>
      <c r="AE31" s="133">
        <v>92</v>
      </c>
      <c r="AF31" s="129"/>
      <c r="AG31" s="129"/>
      <c r="AH31" s="129"/>
      <c r="AI31" s="133">
        <v>0</v>
      </c>
      <c r="AJ31" s="130">
        <f t="shared" si="6"/>
        <v>92</v>
      </c>
      <c r="AK31" s="127">
        <f t="shared" si="7"/>
        <v>1103</v>
      </c>
      <c r="AL31" s="206">
        <v>0</v>
      </c>
      <c r="AM31" s="206">
        <v>0</v>
      </c>
      <c r="AN31" s="206">
        <v>0</v>
      </c>
      <c r="AO31" s="206">
        <v>0</v>
      </c>
      <c r="AP31" s="206">
        <v>75</v>
      </c>
      <c r="AQ31" s="206">
        <v>0</v>
      </c>
      <c r="AR31" s="135"/>
      <c r="AS31" s="136">
        <v>0</v>
      </c>
      <c r="AT31" s="137"/>
      <c r="AU31" s="138">
        <v>0</v>
      </c>
      <c r="AV31" s="138"/>
      <c r="AW31" s="135"/>
      <c r="AX31" s="139"/>
      <c r="AY31" s="138"/>
      <c r="AZ31" s="136"/>
      <c r="BA31" s="136"/>
      <c r="BB31" s="129"/>
      <c r="BC31" s="129"/>
      <c r="BD31" s="138"/>
      <c r="BE31" s="138"/>
      <c r="BF31" s="136"/>
      <c r="BG31" s="138">
        <v>1</v>
      </c>
      <c r="BH31" s="138">
        <v>1</v>
      </c>
      <c r="BI31" s="136"/>
      <c r="BJ31" s="138"/>
      <c r="BK31" s="129"/>
      <c r="BL31" s="129"/>
      <c r="BM31" s="138"/>
      <c r="BN31" s="138"/>
      <c r="BO31" s="141"/>
      <c r="BP31" s="141">
        <f t="shared" si="8"/>
        <v>1</v>
      </c>
      <c r="BQ31" s="141">
        <f t="shared" si="9"/>
        <v>1</v>
      </c>
      <c r="BR31" s="141">
        <f t="shared" si="10"/>
        <v>0</v>
      </c>
      <c r="BS31" s="141">
        <f t="shared" si="11"/>
        <v>2</v>
      </c>
      <c r="BT31" s="141">
        <f t="shared" si="12"/>
        <v>1105</v>
      </c>
      <c r="BU31" s="141"/>
      <c r="BV31" s="141"/>
      <c r="BW31" s="142">
        <f t="shared" si="93"/>
        <v>11922610</v>
      </c>
      <c r="BX31" s="143">
        <f t="shared" si="94"/>
        <v>1005162</v>
      </c>
      <c r="BY31" s="143">
        <f t="shared" si="94"/>
        <v>10917448</v>
      </c>
      <c r="BZ31" s="143">
        <f t="shared" si="94"/>
        <v>8416892</v>
      </c>
      <c r="CA31" s="143">
        <f t="shared" si="94"/>
        <v>2500556</v>
      </c>
      <c r="CB31" s="142">
        <f t="shared" si="95"/>
        <v>0</v>
      </c>
      <c r="CC31" s="143">
        <f t="shared" si="96"/>
        <v>0</v>
      </c>
      <c r="CD31" s="143">
        <f t="shared" si="96"/>
        <v>0</v>
      </c>
      <c r="CE31" s="143">
        <f t="shared" si="96"/>
        <v>0</v>
      </c>
      <c r="CF31" s="143">
        <f t="shared" si="96"/>
        <v>0</v>
      </c>
      <c r="CG31" s="142">
        <f t="shared" si="97"/>
        <v>1938411</v>
      </c>
      <c r="CH31" s="143">
        <f t="shared" si="98"/>
        <v>58239</v>
      </c>
      <c r="CI31" s="143">
        <f t="shared" si="98"/>
        <v>1880172</v>
      </c>
      <c r="CJ31" s="143">
        <f t="shared" si="98"/>
        <v>1456083</v>
      </c>
      <c r="CK31" s="143">
        <f t="shared" si="98"/>
        <v>424089</v>
      </c>
      <c r="CL31" s="143"/>
      <c r="CM31" s="143"/>
      <c r="CN31" s="143"/>
      <c r="CO31" s="143"/>
      <c r="CP31" s="143"/>
      <c r="CQ31" s="142">
        <f t="shared" si="99"/>
        <v>790208</v>
      </c>
      <c r="CR31" s="143">
        <f t="shared" si="100"/>
        <v>1804</v>
      </c>
      <c r="CS31" s="143">
        <f t="shared" si="100"/>
        <v>788404</v>
      </c>
      <c r="CT31" s="143">
        <f t="shared" si="100"/>
        <v>788404</v>
      </c>
      <c r="CU31" s="143">
        <f t="shared" si="100"/>
        <v>0</v>
      </c>
      <c r="CV31" s="144">
        <f t="shared" si="13"/>
        <v>14651229</v>
      </c>
      <c r="CW31" s="142">
        <f t="shared" si="146"/>
        <v>16664428</v>
      </c>
      <c r="CX31" s="143">
        <f t="shared" si="146"/>
        <v>1370178</v>
      </c>
      <c r="CY31" s="143">
        <f t="shared" si="146"/>
        <v>15294250</v>
      </c>
      <c r="CZ31" s="143">
        <f t="shared" si="146"/>
        <v>11520423</v>
      </c>
      <c r="DA31" s="143">
        <f t="shared" si="146"/>
        <v>3773827</v>
      </c>
      <c r="DB31" s="142">
        <f t="shared" si="101"/>
        <v>0</v>
      </c>
      <c r="DC31" s="143">
        <f t="shared" si="102"/>
        <v>0</v>
      </c>
      <c r="DD31" s="143">
        <f t="shared" si="102"/>
        <v>0</v>
      </c>
      <c r="DE31" s="143">
        <f t="shared" si="102"/>
        <v>0</v>
      </c>
      <c r="DF31" s="143">
        <f t="shared" si="102"/>
        <v>0</v>
      </c>
      <c r="DG31" s="142">
        <f t="shared" si="147"/>
        <v>4286799</v>
      </c>
      <c r="DH31" s="143">
        <f t="shared" si="147"/>
        <v>126162</v>
      </c>
      <c r="DI31" s="143">
        <f t="shared" si="147"/>
        <v>4160637</v>
      </c>
      <c r="DJ31" s="143">
        <f t="shared" si="147"/>
        <v>3145536</v>
      </c>
      <c r="DK31" s="143">
        <f t="shared" si="147"/>
        <v>1015101</v>
      </c>
      <c r="DL31" s="142">
        <f t="shared" si="103"/>
        <v>0</v>
      </c>
      <c r="DM31" s="143">
        <f t="shared" si="104"/>
        <v>0</v>
      </c>
      <c r="DN31" s="143">
        <f t="shared" si="104"/>
        <v>0</v>
      </c>
      <c r="DO31" s="143">
        <f t="shared" si="104"/>
        <v>0</v>
      </c>
      <c r="DP31" s="143">
        <f t="shared" si="104"/>
        <v>0</v>
      </c>
      <c r="DQ31" s="142">
        <f t="shared" si="105"/>
        <v>912704</v>
      </c>
      <c r="DR31" s="143">
        <f t="shared" si="106"/>
        <v>3008</v>
      </c>
      <c r="DS31" s="143">
        <f t="shared" si="106"/>
        <v>909696</v>
      </c>
      <c r="DT31" s="143">
        <f t="shared" si="106"/>
        <v>909696</v>
      </c>
      <c r="DU31" s="143">
        <f t="shared" si="106"/>
        <v>0</v>
      </c>
      <c r="DV31" s="144">
        <f t="shared" si="16"/>
        <v>21863931</v>
      </c>
      <c r="DW31" s="142">
        <f t="shared" si="148"/>
        <v>3584872</v>
      </c>
      <c r="DX31" s="143">
        <f t="shared" si="148"/>
        <v>285844</v>
      </c>
      <c r="DY31" s="143">
        <f t="shared" si="148"/>
        <v>3299028</v>
      </c>
      <c r="DZ31" s="143">
        <f t="shared" si="148"/>
        <v>2428064</v>
      </c>
      <c r="EA31" s="143">
        <f t="shared" si="148"/>
        <v>870964</v>
      </c>
      <c r="EB31" s="142">
        <f t="shared" si="107"/>
        <v>0</v>
      </c>
      <c r="EC31" s="143">
        <f t="shared" si="108"/>
        <v>0</v>
      </c>
      <c r="ED31" s="143">
        <f t="shared" si="108"/>
        <v>0</v>
      </c>
      <c r="EE31" s="143">
        <f t="shared" si="108"/>
        <v>0</v>
      </c>
      <c r="EF31" s="143">
        <f t="shared" si="108"/>
        <v>0</v>
      </c>
      <c r="EG31" s="143"/>
      <c r="EH31" s="143"/>
      <c r="EI31" s="143"/>
      <c r="EJ31" s="143"/>
      <c r="EK31" s="143"/>
      <c r="EL31" s="142">
        <f t="shared" si="109"/>
        <v>0</v>
      </c>
      <c r="EM31" s="143">
        <f t="shared" si="110"/>
        <v>0</v>
      </c>
      <c r="EN31" s="143">
        <f t="shared" si="110"/>
        <v>0</v>
      </c>
      <c r="EO31" s="143">
        <f t="shared" si="110"/>
        <v>0</v>
      </c>
      <c r="EP31" s="143">
        <f t="shared" si="110"/>
        <v>0</v>
      </c>
      <c r="EQ31" s="142">
        <f t="shared" si="111"/>
        <v>0</v>
      </c>
      <c r="ER31" s="143">
        <f t="shared" si="112"/>
        <v>0</v>
      </c>
      <c r="ES31" s="143">
        <f t="shared" si="112"/>
        <v>0</v>
      </c>
      <c r="ET31" s="143">
        <f t="shared" si="112"/>
        <v>0</v>
      </c>
      <c r="EU31" s="143">
        <f t="shared" si="112"/>
        <v>0</v>
      </c>
      <c r="EV31" s="144">
        <f t="shared" si="18"/>
        <v>3584872</v>
      </c>
      <c r="EW31" s="144">
        <f t="shared" si="19"/>
        <v>40100032</v>
      </c>
      <c r="EX31" s="145">
        <f t="shared" si="20"/>
        <v>2850397</v>
      </c>
      <c r="EY31" s="145">
        <f t="shared" si="21"/>
        <v>37249635</v>
      </c>
      <c r="EZ31" s="145">
        <f t="shared" si="22"/>
        <v>28665098</v>
      </c>
      <c r="FA31" s="145">
        <f t="shared" si="23"/>
        <v>8584537</v>
      </c>
      <c r="FB31" s="146">
        <f t="shared" si="24"/>
        <v>32171910</v>
      </c>
      <c r="FC31" s="146">
        <f t="shared" si="25"/>
        <v>0</v>
      </c>
      <c r="FD31" s="146">
        <f t="shared" si="26"/>
        <v>6225210</v>
      </c>
      <c r="FE31" s="146">
        <f t="shared" si="27"/>
        <v>0</v>
      </c>
      <c r="FF31" s="146">
        <f t="shared" si="28"/>
        <v>1702912</v>
      </c>
      <c r="FG31" s="142">
        <f t="shared" si="149"/>
        <v>0</v>
      </c>
      <c r="FH31" s="143">
        <f t="shared" si="149"/>
        <v>0</v>
      </c>
      <c r="FI31" s="143">
        <f t="shared" si="149"/>
        <v>0</v>
      </c>
      <c r="FJ31" s="143">
        <f t="shared" si="149"/>
        <v>0</v>
      </c>
      <c r="FK31" s="143">
        <f t="shared" si="149"/>
        <v>0</v>
      </c>
      <c r="FL31" s="142">
        <f t="shared" si="150"/>
        <v>0</v>
      </c>
      <c r="FM31" s="142">
        <f t="shared" si="150"/>
        <v>0</v>
      </c>
      <c r="FN31" s="142">
        <f t="shared" si="150"/>
        <v>0</v>
      </c>
      <c r="FO31" s="142">
        <f t="shared" si="150"/>
        <v>0</v>
      </c>
      <c r="FP31" s="142">
        <f t="shared" si="150"/>
        <v>0</v>
      </c>
      <c r="FQ31" s="147">
        <f t="shared" si="151"/>
        <v>0</v>
      </c>
      <c r="FR31" s="147">
        <f t="shared" si="151"/>
        <v>0</v>
      </c>
      <c r="FS31" s="147">
        <f t="shared" si="151"/>
        <v>0</v>
      </c>
      <c r="FT31" s="147">
        <f t="shared" si="151"/>
        <v>0</v>
      </c>
      <c r="FU31" s="147">
        <f t="shared" si="151"/>
        <v>0</v>
      </c>
      <c r="FV31" s="147">
        <f t="shared" si="152"/>
        <v>0</v>
      </c>
      <c r="FW31" s="147">
        <f t="shared" si="152"/>
        <v>0</v>
      </c>
      <c r="FX31" s="147">
        <f t="shared" si="152"/>
        <v>0</v>
      </c>
      <c r="FY31" s="147">
        <f t="shared" si="152"/>
        <v>0</v>
      </c>
      <c r="FZ31" s="147">
        <f t="shared" si="152"/>
        <v>0</v>
      </c>
      <c r="GA31" s="142">
        <f t="shared" si="153"/>
        <v>117600</v>
      </c>
      <c r="GB31" s="142">
        <f t="shared" si="153"/>
        <v>2325</v>
      </c>
      <c r="GC31" s="142">
        <f t="shared" si="153"/>
        <v>115275</v>
      </c>
      <c r="GD31" s="142">
        <f t="shared" si="153"/>
        <v>115275</v>
      </c>
      <c r="GE31" s="142">
        <f t="shared" si="153"/>
        <v>0</v>
      </c>
      <c r="GF31" s="142">
        <f t="shared" si="154"/>
        <v>0</v>
      </c>
      <c r="GG31" s="142">
        <f t="shared" si="154"/>
        <v>0</v>
      </c>
      <c r="GH31" s="142">
        <f t="shared" si="154"/>
        <v>0</v>
      </c>
      <c r="GI31" s="142">
        <f t="shared" si="154"/>
        <v>0</v>
      </c>
      <c r="GJ31" s="142">
        <f t="shared" si="154"/>
        <v>0</v>
      </c>
      <c r="GK31" s="142">
        <f t="shared" si="35"/>
        <v>117600</v>
      </c>
      <c r="GL31" s="142">
        <f t="shared" si="36"/>
        <v>2325</v>
      </c>
      <c r="GM31" s="142">
        <f t="shared" si="37"/>
        <v>115275</v>
      </c>
      <c r="GN31" s="142">
        <f t="shared" si="38"/>
        <v>115275</v>
      </c>
      <c r="GO31" s="142">
        <f t="shared" si="39"/>
        <v>0</v>
      </c>
      <c r="GP31" s="207">
        <f t="shared" si="40"/>
        <v>117.6</v>
      </c>
      <c r="GQ31" s="147">
        <f t="shared" si="155"/>
        <v>0</v>
      </c>
      <c r="GR31" s="147">
        <f t="shared" si="155"/>
        <v>0</v>
      </c>
      <c r="GS31" s="147">
        <f t="shared" si="155"/>
        <v>0</v>
      </c>
      <c r="GT31" s="147">
        <f t="shared" si="155"/>
        <v>0</v>
      </c>
      <c r="GU31" s="147">
        <f t="shared" si="155"/>
        <v>0</v>
      </c>
      <c r="GV31" s="147">
        <f t="shared" si="156"/>
        <v>0</v>
      </c>
      <c r="GW31" s="147">
        <f t="shared" si="156"/>
        <v>0</v>
      </c>
      <c r="GX31" s="147">
        <f t="shared" si="156"/>
        <v>0</v>
      </c>
      <c r="GY31" s="147">
        <f t="shared" si="156"/>
        <v>0</v>
      </c>
      <c r="GZ31" s="147">
        <f t="shared" si="156"/>
        <v>0</v>
      </c>
      <c r="HA31" s="147">
        <f t="shared" si="157"/>
        <v>0</v>
      </c>
      <c r="HB31" s="147">
        <f t="shared" si="157"/>
        <v>0</v>
      </c>
      <c r="HC31" s="147">
        <f t="shared" si="157"/>
        <v>0</v>
      </c>
      <c r="HD31" s="147">
        <f t="shared" si="157"/>
        <v>0</v>
      </c>
      <c r="HE31" s="147">
        <f t="shared" si="157"/>
        <v>0</v>
      </c>
      <c r="HF31" s="147">
        <f t="shared" si="158"/>
        <v>0</v>
      </c>
      <c r="HG31" s="147">
        <f t="shared" si="158"/>
        <v>0</v>
      </c>
      <c r="HH31" s="147">
        <f t="shared" si="158"/>
        <v>0</v>
      </c>
      <c r="HI31" s="147">
        <f t="shared" si="158"/>
        <v>0</v>
      </c>
      <c r="HJ31" s="147">
        <f t="shared" si="158"/>
        <v>0</v>
      </c>
      <c r="HK31" s="142">
        <f t="shared" si="159"/>
        <v>0</v>
      </c>
      <c r="HL31" s="142">
        <f t="shared" si="159"/>
        <v>0</v>
      </c>
      <c r="HM31" s="142">
        <f t="shared" si="159"/>
        <v>0</v>
      </c>
      <c r="HN31" s="142">
        <f t="shared" si="159"/>
        <v>0</v>
      </c>
      <c r="HO31" s="142">
        <f t="shared" si="159"/>
        <v>0</v>
      </c>
      <c r="HP31" s="142">
        <f t="shared" si="160"/>
        <v>0</v>
      </c>
      <c r="HQ31" s="142">
        <f t="shared" si="160"/>
        <v>0</v>
      </c>
      <c r="HR31" s="142">
        <f t="shared" si="160"/>
        <v>0</v>
      </c>
      <c r="HS31" s="142">
        <f t="shared" si="160"/>
        <v>0</v>
      </c>
      <c r="HT31" s="142">
        <f t="shared" si="160"/>
        <v>0</v>
      </c>
      <c r="HU31" s="147">
        <f t="shared" si="161"/>
        <v>0</v>
      </c>
      <c r="HV31" s="147">
        <f t="shared" si="161"/>
        <v>0</v>
      </c>
      <c r="HW31" s="147">
        <f t="shared" si="161"/>
        <v>0</v>
      </c>
      <c r="HX31" s="147">
        <f t="shared" si="161"/>
        <v>0</v>
      </c>
      <c r="HY31" s="147">
        <f t="shared" si="161"/>
        <v>0</v>
      </c>
      <c r="HZ31" s="147">
        <f t="shared" si="162"/>
        <v>0</v>
      </c>
      <c r="IA31" s="147">
        <f t="shared" si="162"/>
        <v>0</v>
      </c>
      <c r="IB31" s="147">
        <f t="shared" si="162"/>
        <v>0</v>
      </c>
      <c r="IC31" s="147">
        <f t="shared" si="162"/>
        <v>0</v>
      </c>
      <c r="ID31" s="147">
        <f t="shared" si="162"/>
        <v>0</v>
      </c>
      <c r="IE31" s="142">
        <f t="shared" si="163"/>
        <v>0</v>
      </c>
      <c r="IF31" s="142">
        <f t="shared" si="163"/>
        <v>0</v>
      </c>
      <c r="IG31" s="142">
        <f t="shared" si="163"/>
        <v>0</v>
      </c>
      <c r="IH31" s="142">
        <f t="shared" si="163"/>
        <v>0</v>
      </c>
      <c r="II31" s="142">
        <f t="shared" si="163"/>
        <v>0</v>
      </c>
      <c r="IJ31" s="142">
        <f t="shared" si="164"/>
        <v>0</v>
      </c>
      <c r="IK31" s="142">
        <f t="shared" si="164"/>
        <v>0</v>
      </c>
      <c r="IL31" s="142">
        <f t="shared" si="164"/>
        <v>0</v>
      </c>
      <c r="IM31" s="142">
        <f t="shared" si="164"/>
        <v>0</v>
      </c>
      <c r="IN31" s="142">
        <f t="shared" si="164"/>
        <v>0</v>
      </c>
      <c r="IO31" s="147">
        <f t="shared" si="165"/>
        <v>0</v>
      </c>
      <c r="IP31" s="147">
        <f t="shared" si="165"/>
        <v>0</v>
      </c>
      <c r="IQ31" s="147">
        <f t="shared" si="165"/>
        <v>0</v>
      </c>
      <c r="IR31" s="147">
        <f t="shared" si="165"/>
        <v>0</v>
      </c>
      <c r="IS31" s="147">
        <f t="shared" si="165"/>
        <v>0</v>
      </c>
      <c r="IT31" s="147">
        <f t="shared" si="166"/>
        <v>0</v>
      </c>
      <c r="IU31" s="147">
        <f t="shared" si="166"/>
        <v>0</v>
      </c>
      <c r="IV31" s="147">
        <f t="shared" si="166"/>
        <v>0</v>
      </c>
      <c r="IW31" s="147">
        <f t="shared" si="166"/>
        <v>0</v>
      </c>
      <c r="IX31" s="147">
        <f t="shared" si="166"/>
        <v>0</v>
      </c>
      <c r="IY31" s="142">
        <f t="shared" si="167"/>
        <v>0</v>
      </c>
      <c r="IZ31" s="142">
        <f t="shared" si="167"/>
        <v>0</v>
      </c>
      <c r="JA31" s="142">
        <f t="shared" si="167"/>
        <v>0</v>
      </c>
      <c r="JB31" s="142">
        <f t="shared" si="167"/>
        <v>0</v>
      </c>
      <c r="JC31" s="142">
        <f t="shared" si="167"/>
        <v>0</v>
      </c>
      <c r="JD31" s="142">
        <f t="shared" si="168"/>
        <v>0</v>
      </c>
      <c r="JE31" s="142">
        <f t="shared" si="168"/>
        <v>0</v>
      </c>
      <c r="JF31" s="142">
        <f t="shared" si="168"/>
        <v>0</v>
      </c>
      <c r="JG31" s="142">
        <f t="shared" si="168"/>
        <v>0</v>
      </c>
      <c r="JH31" s="142">
        <f t="shared" si="168"/>
        <v>0</v>
      </c>
      <c r="JI31" s="147">
        <f t="shared" si="169"/>
        <v>0</v>
      </c>
      <c r="JJ31" s="147">
        <f t="shared" si="169"/>
        <v>0</v>
      </c>
      <c r="JK31" s="147">
        <f t="shared" si="169"/>
        <v>0</v>
      </c>
      <c r="JL31" s="147">
        <f t="shared" si="169"/>
        <v>0</v>
      </c>
      <c r="JM31" s="147">
        <f t="shared" si="169"/>
        <v>0</v>
      </c>
      <c r="JN31" s="147">
        <f t="shared" si="170"/>
        <v>33029</v>
      </c>
      <c r="JO31" s="147">
        <f t="shared" si="170"/>
        <v>6557</v>
      </c>
      <c r="JP31" s="147">
        <f t="shared" si="170"/>
        <v>26472</v>
      </c>
      <c r="JQ31" s="147">
        <f t="shared" si="170"/>
        <v>20409</v>
      </c>
      <c r="JR31" s="147">
        <f t="shared" si="170"/>
        <v>6063</v>
      </c>
      <c r="JS31" s="142">
        <f t="shared" si="171"/>
        <v>44339</v>
      </c>
      <c r="JT31" s="142">
        <f t="shared" si="171"/>
        <v>7334</v>
      </c>
      <c r="JU31" s="142">
        <f t="shared" si="171"/>
        <v>37005</v>
      </c>
      <c r="JV31" s="142">
        <f t="shared" si="171"/>
        <v>27875</v>
      </c>
      <c r="JW31" s="142">
        <f t="shared" si="171"/>
        <v>9130</v>
      </c>
      <c r="JX31" s="142">
        <f t="shared" si="172"/>
        <v>0</v>
      </c>
      <c r="JY31" s="142">
        <f t="shared" si="172"/>
        <v>0</v>
      </c>
      <c r="JZ31" s="142">
        <f t="shared" si="172"/>
        <v>0</v>
      </c>
      <c r="KA31" s="142">
        <f t="shared" si="172"/>
        <v>0</v>
      </c>
      <c r="KB31" s="142">
        <f t="shared" si="172"/>
        <v>0</v>
      </c>
      <c r="KC31" s="147">
        <f t="shared" si="173"/>
        <v>0</v>
      </c>
      <c r="KD31" s="147">
        <f t="shared" si="173"/>
        <v>0</v>
      </c>
      <c r="KE31" s="147">
        <f t="shared" si="173"/>
        <v>0</v>
      </c>
      <c r="KF31" s="147">
        <f t="shared" si="173"/>
        <v>0</v>
      </c>
      <c r="KG31" s="147">
        <f t="shared" si="173"/>
        <v>0</v>
      </c>
      <c r="KH31" s="147">
        <f t="shared" si="174"/>
        <v>0</v>
      </c>
      <c r="KI31" s="147">
        <f t="shared" si="174"/>
        <v>0</v>
      </c>
      <c r="KJ31" s="147">
        <f t="shared" si="174"/>
        <v>0</v>
      </c>
      <c r="KK31" s="147">
        <f t="shared" si="174"/>
        <v>0</v>
      </c>
      <c r="KL31" s="147">
        <f t="shared" si="174"/>
        <v>0</v>
      </c>
      <c r="KM31" s="142">
        <f t="shared" si="175"/>
        <v>0</v>
      </c>
      <c r="KN31" s="142">
        <f t="shared" si="175"/>
        <v>0</v>
      </c>
      <c r="KO31" s="142">
        <f t="shared" si="175"/>
        <v>0</v>
      </c>
      <c r="KP31" s="142">
        <f t="shared" si="175"/>
        <v>0</v>
      </c>
      <c r="KQ31" s="142">
        <f t="shared" si="175"/>
        <v>0</v>
      </c>
      <c r="KR31" s="142">
        <f t="shared" si="176"/>
        <v>0</v>
      </c>
      <c r="KS31" s="142">
        <f t="shared" si="176"/>
        <v>0</v>
      </c>
      <c r="KT31" s="142">
        <f t="shared" si="176"/>
        <v>0</v>
      </c>
      <c r="KU31" s="142">
        <f t="shared" si="176"/>
        <v>0</v>
      </c>
      <c r="KV31" s="142">
        <f t="shared" si="176"/>
        <v>0</v>
      </c>
      <c r="KW31" s="147">
        <f t="shared" si="177"/>
        <v>0</v>
      </c>
      <c r="KX31" s="147">
        <f t="shared" si="177"/>
        <v>0</v>
      </c>
      <c r="KY31" s="147">
        <f t="shared" si="177"/>
        <v>0</v>
      </c>
      <c r="KZ31" s="147">
        <f t="shared" si="177"/>
        <v>0</v>
      </c>
      <c r="LA31" s="147">
        <f t="shared" si="177"/>
        <v>0</v>
      </c>
      <c r="LB31" s="147">
        <f t="shared" si="178"/>
        <v>0</v>
      </c>
      <c r="LC31" s="147">
        <f t="shared" si="178"/>
        <v>0</v>
      </c>
      <c r="LD31" s="147">
        <f t="shared" si="178"/>
        <v>0</v>
      </c>
      <c r="LE31" s="147">
        <f t="shared" si="178"/>
        <v>0</v>
      </c>
      <c r="LF31" s="147">
        <f t="shared" si="178"/>
        <v>0</v>
      </c>
      <c r="LG31" s="147">
        <f t="shared" si="65"/>
        <v>117600</v>
      </c>
      <c r="LH31" s="147">
        <f t="shared" si="66"/>
        <v>77368</v>
      </c>
      <c r="LI31" s="144">
        <f t="shared" si="67"/>
        <v>194968</v>
      </c>
      <c r="LJ31" s="144">
        <f t="shared" si="68"/>
        <v>16216</v>
      </c>
      <c r="LK31" s="144">
        <f t="shared" si="69"/>
        <v>178752</v>
      </c>
      <c r="LL31" s="144">
        <f t="shared" si="70"/>
        <v>163559</v>
      </c>
      <c r="LM31" s="144">
        <f t="shared" si="71"/>
        <v>15193</v>
      </c>
      <c r="LN31" s="144">
        <f t="shared" si="72"/>
        <v>40177400</v>
      </c>
      <c r="LO31" s="144">
        <f t="shared" si="73"/>
        <v>2864288</v>
      </c>
      <c r="LP31" s="144">
        <f t="shared" si="74"/>
        <v>37313112</v>
      </c>
      <c r="LQ31" s="144">
        <f t="shared" si="75"/>
        <v>28713382</v>
      </c>
      <c r="LR31" s="144">
        <f t="shared" si="76"/>
        <v>8599730</v>
      </c>
      <c r="LS31" s="132">
        <f t="shared" si="77"/>
        <v>40177.4</v>
      </c>
      <c r="LT31" s="144">
        <f t="shared" si="78"/>
        <v>40295000</v>
      </c>
      <c r="LU31" s="145">
        <f t="shared" si="79"/>
        <v>2866613</v>
      </c>
      <c r="LV31" s="145">
        <f t="shared" si="80"/>
        <v>37428387</v>
      </c>
      <c r="LW31" s="145">
        <f t="shared" si="81"/>
        <v>28828657</v>
      </c>
      <c r="LX31" s="145">
        <f t="shared" si="82"/>
        <v>8599730</v>
      </c>
      <c r="LY31" s="132">
        <f t="shared" si="83"/>
        <v>40295</v>
      </c>
      <c r="LZ31" s="208">
        <v>102.11</v>
      </c>
      <c r="MA31" s="209">
        <f t="shared" si="84"/>
        <v>6233728.4000000004</v>
      </c>
      <c r="MB31" s="246">
        <f t="shared" si="85"/>
        <v>6233.7</v>
      </c>
      <c r="MC31" s="246">
        <v>2390.6</v>
      </c>
      <c r="MD31" s="246">
        <f t="shared" si="86"/>
        <v>2390600</v>
      </c>
      <c r="ME31" s="246">
        <f t="shared" si="87"/>
        <v>3843.1</v>
      </c>
      <c r="MF31" s="246">
        <f t="shared" si="88"/>
        <v>3843100</v>
      </c>
      <c r="MG31" s="246">
        <f t="shared" si="89"/>
        <v>44138128.399999999</v>
      </c>
      <c r="MH31" s="209">
        <f t="shared" si="90"/>
        <v>44138.1</v>
      </c>
      <c r="MI31" s="223">
        <f t="shared" si="91"/>
        <v>32671757</v>
      </c>
      <c r="MJ31">
        <v>57.2</v>
      </c>
      <c r="MK31" s="209">
        <f t="shared" si="92"/>
        <v>36558.199999999997</v>
      </c>
    </row>
    <row r="32" spans="1:349">
      <c r="A32" s="128" t="s">
        <v>196</v>
      </c>
      <c r="B32" s="129"/>
      <c r="C32" s="129"/>
      <c r="D32" s="129"/>
      <c r="E32" s="129"/>
      <c r="F32" s="130">
        <f t="shared" si="0"/>
        <v>0</v>
      </c>
      <c r="G32" s="131"/>
      <c r="H32" s="131"/>
      <c r="I32" s="131"/>
      <c r="J32" s="131"/>
      <c r="K32" s="130">
        <f t="shared" si="1"/>
        <v>0</v>
      </c>
      <c r="L32" s="132">
        <f t="shared" si="2"/>
        <v>0</v>
      </c>
      <c r="M32" s="132"/>
      <c r="N32" s="132"/>
      <c r="O32" s="132">
        <f t="shared" si="3"/>
        <v>0</v>
      </c>
      <c r="P32" s="132"/>
      <c r="Q32" s="132"/>
      <c r="R32" s="132"/>
      <c r="S32" s="150">
        <v>295</v>
      </c>
      <c r="T32" s="129"/>
      <c r="U32" s="148">
        <v>0</v>
      </c>
      <c r="V32" s="129"/>
      <c r="W32" s="133">
        <v>4</v>
      </c>
      <c r="X32" s="130">
        <f t="shared" si="4"/>
        <v>299</v>
      </c>
      <c r="Y32" s="150">
        <v>344</v>
      </c>
      <c r="Z32" s="129"/>
      <c r="AA32" s="148">
        <v>0</v>
      </c>
      <c r="AB32" s="129"/>
      <c r="AC32" s="133">
        <v>3</v>
      </c>
      <c r="AD32" s="130">
        <f t="shared" si="5"/>
        <v>347</v>
      </c>
      <c r="AE32" s="150">
        <v>53</v>
      </c>
      <c r="AF32" s="129"/>
      <c r="AG32" s="129"/>
      <c r="AH32" s="129"/>
      <c r="AI32" s="133">
        <v>1</v>
      </c>
      <c r="AJ32" s="130">
        <f t="shared" si="6"/>
        <v>54</v>
      </c>
      <c r="AK32" s="127">
        <f t="shared" si="7"/>
        <v>700</v>
      </c>
      <c r="AL32" s="206"/>
      <c r="AM32" s="206">
        <v>112</v>
      </c>
      <c r="AN32" s="206"/>
      <c r="AO32" s="206">
        <v>174</v>
      </c>
      <c r="AP32" s="206">
        <v>93</v>
      </c>
      <c r="AQ32" s="206">
        <v>50</v>
      </c>
      <c r="AR32" s="135"/>
      <c r="AS32" s="136">
        <v>0</v>
      </c>
      <c r="AT32" s="137"/>
      <c r="AU32" s="138">
        <v>0</v>
      </c>
      <c r="AV32" s="138"/>
      <c r="AW32" s="135"/>
      <c r="AX32" s="139"/>
      <c r="AY32" s="138"/>
      <c r="AZ32" s="136"/>
      <c r="BA32" s="136"/>
      <c r="BB32" s="129"/>
      <c r="BC32" s="129"/>
      <c r="BD32" s="138"/>
      <c r="BE32" s="138"/>
      <c r="BF32" s="136"/>
      <c r="BG32" s="138"/>
      <c r="BH32" s="138"/>
      <c r="BI32" s="136"/>
      <c r="BJ32" s="138"/>
      <c r="BK32" s="129"/>
      <c r="BL32" s="129"/>
      <c r="BM32" s="138">
        <v>5</v>
      </c>
      <c r="BN32" s="138">
        <v>1</v>
      </c>
      <c r="BO32" s="141"/>
      <c r="BP32" s="141">
        <f t="shared" si="8"/>
        <v>5</v>
      </c>
      <c r="BQ32" s="141">
        <f t="shared" si="9"/>
        <v>1</v>
      </c>
      <c r="BR32" s="141">
        <f t="shared" si="10"/>
        <v>0</v>
      </c>
      <c r="BS32" s="141">
        <f t="shared" si="11"/>
        <v>6</v>
      </c>
      <c r="BT32" s="141">
        <f t="shared" si="12"/>
        <v>706</v>
      </c>
      <c r="BU32" s="141"/>
      <c r="BV32" s="141"/>
      <c r="BW32" s="142">
        <f t="shared" si="93"/>
        <v>7547575</v>
      </c>
      <c r="BX32" s="143">
        <f t="shared" si="94"/>
        <v>636315</v>
      </c>
      <c r="BY32" s="143">
        <f t="shared" si="94"/>
        <v>6911260</v>
      </c>
      <c r="BZ32" s="143">
        <f t="shared" si="94"/>
        <v>5328290</v>
      </c>
      <c r="CA32" s="143">
        <f t="shared" si="94"/>
        <v>1582970</v>
      </c>
      <c r="CB32" s="142">
        <f t="shared" si="95"/>
        <v>0</v>
      </c>
      <c r="CC32" s="143">
        <f t="shared" si="96"/>
        <v>0</v>
      </c>
      <c r="CD32" s="143">
        <f t="shared" si="96"/>
        <v>0</v>
      </c>
      <c r="CE32" s="143">
        <f t="shared" si="96"/>
        <v>0</v>
      </c>
      <c r="CF32" s="143">
        <f t="shared" si="96"/>
        <v>0</v>
      </c>
      <c r="CG32" s="142">
        <f t="shared" si="97"/>
        <v>0</v>
      </c>
      <c r="CH32" s="143">
        <f t="shared" si="98"/>
        <v>0</v>
      </c>
      <c r="CI32" s="143">
        <f t="shared" si="98"/>
        <v>0</v>
      </c>
      <c r="CJ32" s="143">
        <f t="shared" si="98"/>
        <v>0</v>
      </c>
      <c r="CK32" s="143">
        <f t="shared" si="98"/>
        <v>0</v>
      </c>
      <c r="CL32" s="143"/>
      <c r="CM32" s="143"/>
      <c r="CN32" s="143"/>
      <c r="CO32" s="143"/>
      <c r="CP32" s="143"/>
      <c r="CQ32" s="142">
        <f t="shared" si="99"/>
        <v>790208</v>
      </c>
      <c r="CR32" s="143">
        <f t="shared" si="100"/>
        <v>1804</v>
      </c>
      <c r="CS32" s="143">
        <f t="shared" si="100"/>
        <v>788404</v>
      </c>
      <c r="CT32" s="143">
        <f t="shared" si="100"/>
        <v>788404</v>
      </c>
      <c r="CU32" s="143">
        <f t="shared" si="100"/>
        <v>0</v>
      </c>
      <c r="CV32" s="144">
        <f t="shared" si="13"/>
        <v>8337783</v>
      </c>
      <c r="CW32" s="142">
        <f t="shared" si="146"/>
        <v>12275296</v>
      </c>
      <c r="CX32" s="143">
        <f t="shared" si="146"/>
        <v>1009296</v>
      </c>
      <c r="CY32" s="143">
        <f t="shared" si="146"/>
        <v>11266000</v>
      </c>
      <c r="CZ32" s="143">
        <f t="shared" si="146"/>
        <v>8486136</v>
      </c>
      <c r="DA32" s="143">
        <f t="shared" si="146"/>
        <v>2779864</v>
      </c>
      <c r="DB32" s="142">
        <f t="shared" si="101"/>
        <v>0</v>
      </c>
      <c r="DC32" s="143">
        <f t="shared" si="102"/>
        <v>0</v>
      </c>
      <c r="DD32" s="143">
        <f t="shared" si="102"/>
        <v>0</v>
      </c>
      <c r="DE32" s="143">
        <f t="shared" si="102"/>
        <v>0</v>
      </c>
      <c r="DF32" s="143">
        <f t="shared" si="102"/>
        <v>0</v>
      </c>
      <c r="DG32" s="142">
        <f t="shared" si="147"/>
        <v>0</v>
      </c>
      <c r="DH32" s="143">
        <f t="shared" si="147"/>
        <v>0</v>
      </c>
      <c r="DI32" s="143">
        <f t="shared" si="147"/>
        <v>0</v>
      </c>
      <c r="DJ32" s="143">
        <f t="shared" si="147"/>
        <v>0</v>
      </c>
      <c r="DK32" s="143">
        <f t="shared" si="147"/>
        <v>0</v>
      </c>
      <c r="DL32" s="142">
        <f t="shared" si="103"/>
        <v>0</v>
      </c>
      <c r="DM32" s="143">
        <f t="shared" si="104"/>
        <v>0</v>
      </c>
      <c r="DN32" s="143">
        <f t="shared" si="104"/>
        <v>0</v>
      </c>
      <c r="DO32" s="143">
        <f t="shared" si="104"/>
        <v>0</v>
      </c>
      <c r="DP32" s="143">
        <f t="shared" si="104"/>
        <v>0</v>
      </c>
      <c r="DQ32" s="142">
        <f t="shared" si="105"/>
        <v>684528</v>
      </c>
      <c r="DR32" s="143">
        <f t="shared" si="106"/>
        <v>2256</v>
      </c>
      <c r="DS32" s="143">
        <f t="shared" si="106"/>
        <v>682272</v>
      </c>
      <c r="DT32" s="143">
        <f t="shared" si="106"/>
        <v>682272</v>
      </c>
      <c r="DU32" s="143">
        <f t="shared" si="106"/>
        <v>0</v>
      </c>
      <c r="DV32" s="144">
        <f t="shared" si="16"/>
        <v>12959824</v>
      </c>
      <c r="DW32" s="142">
        <f t="shared" si="148"/>
        <v>2065198</v>
      </c>
      <c r="DX32" s="143">
        <f t="shared" si="148"/>
        <v>164671</v>
      </c>
      <c r="DY32" s="143">
        <f t="shared" si="148"/>
        <v>1900527</v>
      </c>
      <c r="DZ32" s="143">
        <f t="shared" si="148"/>
        <v>1398776</v>
      </c>
      <c r="EA32" s="143">
        <f t="shared" si="148"/>
        <v>501751</v>
      </c>
      <c r="EB32" s="142">
        <f t="shared" si="107"/>
        <v>0</v>
      </c>
      <c r="EC32" s="143">
        <f t="shared" si="108"/>
        <v>0</v>
      </c>
      <c r="ED32" s="143">
        <f t="shared" si="108"/>
        <v>0</v>
      </c>
      <c r="EE32" s="143">
        <f t="shared" si="108"/>
        <v>0</v>
      </c>
      <c r="EF32" s="143">
        <f t="shared" si="108"/>
        <v>0</v>
      </c>
      <c r="EG32" s="143"/>
      <c r="EH32" s="143"/>
      <c r="EI32" s="143"/>
      <c r="EJ32" s="143"/>
      <c r="EK32" s="143"/>
      <c r="EL32" s="142">
        <f t="shared" si="109"/>
        <v>0</v>
      </c>
      <c r="EM32" s="143">
        <f t="shared" si="110"/>
        <v>0</v>
      </c>
      <c r="EN32" s="143">
        <f t="shared" si="110"/>
        <v>0</v>
      </c>
      <c r="EO32" s="143">
        <f t="shared" si="110"/>
        <v>0</v>
      </c>
      <c r="EP32" s="143">
        <f t="shared" si="110"/>
        <v>0</v>
      </c>
      <c r="EQ32" s="142">
        <f t="shared" si="111"/>
        <v>273811</v>
      </c>
      <c r="ER32" s="143">
        <f t="shared" si="112"/>
        <v>903</v>
      </c>
      <c r="ES32" s="143">
        <f t="shared" si="112"/>
        <v>272908</v>
      </c>
      <c r="ET32" s="143">
        <f t="shared" si="112"/>
        <v>272908</v>
      </c>
      <c r="EU32" s="143">
        <f t="shared" si="112"/>
        <v>0</v>
      </c>
      <c r="EV32" s="144">
        <f t="shared" si="18"/>
        <v>2339009</v>
      </c>
      <c r="EW32" s="144">
        <f t="shared" si="19"/>
        <v>23636616</v>
      </c>
      <c r="EX32" s="145">
        <f t="shared" si="20"/>
        <v>1815245</v>
      </c>
      <c r="EY32" s="145">
        <f t="shared" si="21"/>
        <v>21821371</v>
      </c>
      <c r="EZ32" s="145">
        <f t="shared" si="22"/>
        <v>16956786</v>
      </c>
      <c r="FA32" s="145">
        <f t="shared" si="23"/>
        <v>4864585</v>
      </c>
      <c r="FB32" s="146">
        <f t="shared" si="24"/>
        <v>21888069</v>
      </c>
      <c r="FC32" s="146">
        <f t="shared" si="25"/>
        <v>0</v>
      </c>
      <c r="FD32" s="146">
        <f t="shared" si="26"/>
        <v>0</v>
      </c>
      <c r="FE32" s="146">
        <f t="shared" si="27"/>
        <v>0</v>
      </c>
      <c r="FF32" s="146">
        <f t="shared" si="28"/>
        <v>1748547</v>
      </c>
      <c r="FG32" s="142">
        <f t="shared" si="149"/>
        <v>0</v>
      </c>
      <c r="FH32" s="143">
        <f t="shared" si="149"/>
        <v>0</v>
      </c>
      <c r="FI32" s="143">
        <f t="shared" si="149"/>
        <v>0</v>
      </c>
      <c r="FJ32" s="143">
        <f t="shared" si="149"/>
        <v>0</v>
      </c>
      <c r="FK32" s="143">
        <f t="shared" si="149"/>
        <v>0</v>
      </c>
      <c r="FL32" s="142">
        <f t="shared" si="150"/>
        <v>175616</v>
      </c>
      <c r="FM32" s="142">
        <f t="shared" si="150"/>
        <v>3472</v>
      </c>
      <c r="FN32" s="142">
        <f t="shared" si="150"/>
        <v>172144</v>
      </c>
      <c r="FO32" s="142">
        <f t="shared" si="150"/>
        <v>172144</v>
      </c>
      <c r="FP32" s="142">
        <f t="shared" si="150"/>
        <v>0</v>
      </c>
      <c r="FQ32" s="147">
        <f t="shared" si="151"/>
        <v>0</v>
      </c>
      <c r="FR32" s="147">
        <f t="shared" si="151"/>
        <v>0</v>
      </c>
      <c r="FS32" s="147">
        <f t="shared" si="151"/>
        <v>0</v>
      </c>
      <c r="FT32" s="147">
        <f t="shared" si="151"/>
        <v>0</v>
      </c>
      <c r="FU32" s="147">
        <f t="shared" si="151"/>
        <v>0</v>
      </c>
      <c r="FV32" s="147">
        <f t="shared" si="152"/>
        <v>272832</v>
      </c>
      <c r="FW32" s="147">
        <f t="shared" si="152"/>
        <v>5394</v>
      </c>
      <c r="FX32" s="147">
        <f t="shared" si="152"/>
        <v>267438</v>
      </c>
      <c r="FY32" s="147">
        <f t="shared" si="152"/>
        <v>267438</v>
      </c>
      <c r="FZ32" s="147">
        <f t="shared" si="152"/>
        <v>0</v>
      </c>
      <c r="GA32" s="142">
        <f t="shared" si="153"/>
        <v>145824</v>
      </c>
      <c r="GB32" s="142">
        <f t="shared" si="153"/>
        <v>2883</v>
      </c>
      <c r="GC32" s="142">
        <f t="shared" si="153"/>
        <v>142941</v>
      </c>
      <c r="GD32" s="142">
        <f t="shared" si="153"/>
        <v>142941</v>
      </c>
      <c r="GE32" s="142">
        <f t="shared" si="153"/>
        <v>0</v>
      </c>
      <c r="GF32" s="142">
        <f t="shared" si="154"/>
        <v>67200</v>
      </c>
      <c r="GG32" s="142">
        <f t="shared" si="154"/>
        <v>1300</v>
      </c>
      <c r="GH32" s="142">
        <f t="shared" si="154"/>
        <v>65900</v>
      </c>
      <c r="GI32" s="142">
        <f t="shared" si="154"/>
        <v>65900</v>
      </c>
      <c r="GJ32" s="142">
        <f t="shared" si="154"/>
        <v>0</v>
      </c>
      <c r="GK32" s="142">
        <f t="shared" si="35"/>
        <v>661472</v>
      </c>
      <c r="GL32" s="142">
        <f t="shared" si="36"/>
        <v>13049</v>
      </c>
      <c r="GM32" s="142">
        <f t="shared" si="37"/>
        <v>648423</v>
      </c>
      <c r="GN32" s="142">
        <f t="shared" si="38"/>
        <v>648423</v>
      </c>
      <c r="GO32" s="142">
        <f t="shared" si="39"/>
        <v>0</v>
      </c>
      <c r="GP32" s="207">
        <f t="shared" si="40"/>
        <v>661.5</v>
      </c>
      <c r="GQ32" s="147">
        <f t="shared" si="155"/>
        <v>0</v>
      </c>
      <c r="GR32" s="147">
        <f t="shared" si="155"/>
        <v>0</v>
      </c>
      <c r="GS32" s="147">
        <f t="shared" si="155"/>
        <v>0</v>
      </c>
      <c r="GT32" s="147">
        <f t="shared" si="155"/>
        <v>0</v>
      </c>
      <c r="GU32" s="147">
        <f t="shared" si="155"/>
        <v>0</v>
      </c>
      <c r="GV32" s="147">
        <f t="shared" si="156"/>
        <v>0</v>
      </c>
      <c r="GW32" s="147">
        <f t="shared" si="156"/>
        <v>0</v>
      </c>
      <c r="GX32" s="147">
        <f t="shared" si="156"/>
        <v>0</v>
      </c>
      <c r="GY32" s="147">
        <f t="shared" si="156"/>
        <v>0</v>
      </c>
      <c r="GZ32" s="147">
        <f t="shared" si="156"/>
        <v>0</v>
      </c>
      <c r="HA32" s="147">
        <f t="shared" si="157"/>
        <v>0</v>
      </c>
      <c r="HB32" s="147">
        <f t="shared" si="157"/>
        <v>0</v>
      </c>
      <c r="HC32" s="147">
        <f t="shared" si="157"/>
        <v>0</v>
      </c>
      <c r="HD32" s="147">
        <f t="shared" si="157"/>
        <v>0</v>
      </c>
      <c r="HE32" s="147">
        <f t="shared" si="157"/>
        <v>0</v>
      </c>
      <c r="HF32" s="147">
        <f t="shared" si="158"/>
        <v>0</v>
      </c>
      <c r="HG32" s="147">
        <f t="shared" si="158"/>
        <v>0</v>
      </c>
      <c r="HH32" s="147">
        <f t="shared" si="158"/>
        <v>0</v>
      </c>
      <c r="HI32" s="147">
        <f t="shared" si="158"/>
        <v>0</v>
      </c>
      <c r="HJ32" s="147">
        <f t="shared" si="158"/>
        <v>0</v>
      </c>
      <c r="HK32" s="142">
        <f t="shared" si="159"/>
        <v>0</v>
      </c>
      <c r="HL32" s="142">
        <f t="shared" si="159"/>
        <v>0</v>
      </c>
      <c r="HM32" s="142">
        <f t="shared" si="159"/>
        <v>0</v>
      </c>
      <c r="HN32" s="142">
        <f t="shared" si="159"/>
        <v>0</v>
      </c>
      <c r="HO32" s="142">
        <f t="shared" si="159"/>
        <v>0</v>
      </c>
      <c r="HP32" s="142">
        <f t="shared" si="160"/>
        <v>0</v>
      </c>
      <c r="HQ32" s="142">
        <f t="shared" si="160"/>
        <v>0</v>
      </c>
      <c r="HR32" s="142">
        <f t="shared" si="160"/>
        <v>0</v>
      </c>
      <c r="HS32" s="142">
        <f t="shared" si="160"/>
        <v>0</v>
      </c>
      <c r="HT32" s="142">
        <f t="shared" si="160"/>
        <v>0</v>
      </c>
      <c r="HU32" s="147">
        <f t="shared" si="161"/>
        <v>0</v>
      </c>
      <c r="HV32" s="147">
        <f t="shared" si="161"/>
        <v>0</v>
      </c>
      <c r="HW32" s="147">
        <f t="shared" si="161"/>
        <v>0</v>
      </c>
      <c r="HX32" s="147">
        <f t="shared" si="161"/>
        <v>0</v>
      </c>
      <c r="HY32" s="147">
        <f t="shared" si="161"/>
        <v>0</v>
      </c>
      <c r="HZ32" s="147">
        <f t="shared" si="162"/>
        <v>0</v>
      </c>
      <c r="IA32" s="147">
        <f t="shared" si="162"/>
        <v>0</v>
      </c>
      <c r="IB32" s="147">
        <f t="shared" si="162"/>
        <v>0</v>
      </c>
      <c r="IC32" s="147">
        <f t="shared" si="162"/>
        <v>0</v>
      </c>
      <c r="ID32" s="147">
        <f t="shared" si="162"/>
        <v>0</v>
      </c>
      <c r="IE32" s="142">
        <f t="shared" si="163"/>
        <v>0</v>
      </c>
      <c r="IF32" s="142">
        <f t="shared" si="163"/>
        <v>0</v>
      </c>
      <c r="IG32" s="142">
        <f t="shared" si="163"/>
        <v>0</v>
      </c>
      <c r="IH32" s="142">
        <f t="shared" si="163"/>
        <v>0</v>
      </c>
      <c r="II32" s="142">
        <f t="shared" si="163"/>
        <v>0</v>
      </c>
      <c r="IJ32" s="142">
        <f t="shared" si="164"/>
        <v>0</v>
      </c>
      <c r="IK32" s="142">
        <f t="shared" si="164"/>
        <v>0</v>
      </c>
      <c r="IL32" s="142">
        <f t="shared" si="164"/>
        <v>0</v>
      </c>
      <c r="IM32" s="142">
        <f t="shared" si="164"/>
        <v>0</v>
      </c>
      <c r="IN32" s="142">
        <f t="shared" si="164"/>
        <v>0</v>
      </c>
      <c r="IO32" s="147">
        <f t="shared" si="165"/>
        <v>0</v>
      </c>
      <c r="IP32" s="147">
        <f t="shared" si="165"/>
        <v>0</v>
      </c>
      <c r="IQ32" s="147">
        <f t="shared" si="165"/>
        <v>0</v>
      </c>
      <c r="IR32" s="147">
        <f t="shared" si="165"/>
        <v>0</v>
      </c>
      <c r="IS32" s="147">
        <f t="shared" si="165"/>
        <v>0</v>
      </c>
      <c r="IT32" s="147">
        <f t="shared" si="166"/>
        <v>0</v>
      </c>
      <c r="IU32" s="147">
        <f t="shared" si="166"/>
        <v>0</v>
      </c>
      <c r="IV32" s="147">
        <f t="shared" si="166"/>
        <v>0</v>
      </c>
      <c r="IW32" s="147">
        <f t="shared" si="166"/>
        <v>0</v>
      </c>
      <c r="IX32" s="147">
        <f t="shared" si="166"/>
        <v>0</v>
      </c>
      <c r="IY32" s="142">
        <f t="shared" si="167"/>
        <v>0</v>
      </c>
      <c r="IZ32" s="142">
        <f t="shared" si="167"/>
        <v>0</v>
      </c>
      <c r="JA32" s="142">
        <f t="shared" si="167"/>
        <v>0</v>
      </c>
      <c r="JB32" s="142">
        <f t="shared" si="167"/>
        <v>0</v>
      </c>
      <c r="JC32" s="142">
        <f t="shared" si="167"/>
        <v>0</v>
      </c>
      <c r="JD32" s="142">
        <f t="shared" si="168"/>
        <v>0</v>
      </c>
      <c r="JE32" s="142">
        <f t="shared" si="168"/>
        <v>0</v>
      </c>
      <c r="JF32" s="142">
        <f t="shared" si="168"/>
        <v>0</v>
      </c>
      <c r="JG32" s="142">
        <f t="shared" si="168"/>
        <v>0</v>
      </c>
      <c r="JH32" s="142">
        <f t="shared" si="168"/>
        <v>0</v>
      </c>
      <c r="JI32" s="147">
        <f t="shared" si="169"/>
        <v>0</v>
      </c>
      <c r="JJ32" s="147">
        <f t="shared" si="169"/>
        <v>0</v>
      </c>
      <c r="JK32" s="147">
        <f t="shared" si="169"/>
        <v>0</v>
      </c>
      <c r="JL32" s="147">
        <f t="shared" si="169"/>
        <v>0</v>
      </c>
      <c r="JM32" s="147">
        <f t="shared" si="169"/>
        <v>0</v>
      </c>
      <c r="JN32" s="147">
        <f t="shared" si="170"/>
        <v>0</v>
      </c>
      <c r="JO32" s="147">
        <f t="shared" si="170"/>
        <v>0</v>
      </c>
      <c r="JP32" s="147">
        <f t="shared" si="170"/>
        <v>0</v>
      </c>
      <c r="JQ32" s="147">
        <f t="shared" si="170"/>
        <v>0</v>
      </c>
      <c r="JR32" s="147">
        <f t="shared" si="170"/>
        <v>0</v>
      </c>
      <c r="JS32" s="142">
        <f t="shared" si="171"/>
        <v>0</v>
      </c>
      <c r="JT32" s="142">
        <f t="shared" si="171"/>
        <v>0</v>
      </c>
      <c r="JU32" s="142">
        <f t="shared" si="171"/>
        <v>0</v>
      </c>
      <c r="JV32" s="142">
        <f t="shared" si="171"/>
        <v>0</v>
      </c>
      <c r="JW32" s="142">
        <f t="shared" si="171"/>
        <v>0</v>
      </c>
      <c r="JX32" s="142">
        <f t="shared" si="172"/>
        <v>0</v>
      </c>
      <c r="JY32" s="142">
        <f t="shared" si="172"/>
        <v>0</v>
      </c>
      <c r="JZ32" s="142">
        <f t="shared" si="172"/>
        <v>0</v>
      </c>
      <c r="KA32" s="142">
        <f t="shared" si="172"/>
        <v>0</v>
      </c>
      <c r="KB32" s="142">
        <f t="shared" si="172"/>
        <v>0</v>
      </c>
      <c r="KC32" s="147">
        <f t="shared" si="173"/>
        <v>0</v>
      </c>
      <c r="KD32" s="147">
        <f t="shared" si="173"/>
        <v>0</v>
      </c>
      <c r="KE32" s="147">
        <f t="shared" si="173"/>
        <v>0</v>
      </c>
      <c r="KF32" s="147">
        <f t="shared" si="173"/>
        <v>0</v>
      </c>
      <c r="KG32" s="147">
        <f t="shared" si="173"/>
        <v>0</v>
      </c>
      <c r="KH32" s="147">
        <f t="shared" si="174"/>
        <v>0</v>
      </c>
      <c r="KI32" s="147">
        <f t="shared" si="174"/>
        <v>0</v>
      </c>
      <c r="KJ32" s="147">
        <f t="shared" si="174"/>
        <v>0</v>
      </c>
      <c r="KK32" s="147">
        <f t="shared" si="174"/>
        <v>0</v>
      </c>
      <c r="KL32" s="147">
        <f t="shared" si="174"/>
        <v>0</v>
      </c>
      <c r="KM32" s="142">
        <f t="shared" si="175"/>
        <v>0</v>
      </c>
      <c r="KN32" s="142">
        <f t="shared" si="175"/>
        <v>0</v>
      </c>
      <c r="KO32" s="142">
        <f t="shared" si="175"/>
        <v>0</v>
      </c>
      <c r="KP32" s="142">
        <f t="shared" si="175"/>
        <v>0</v>
      </c>
      <c r="KQ32" s="142">
        <f t="shared" si="175"/>
        <v>0</v>
      </c>
      <c r="KR32" s="142">
        <f t="shared" si="176"/>
        <v>858870</v>
      </c>
      <c r="KS32" s="142">
        <f t="shared" si="176"/>
        <v>64710</v>
      </c>
      <c r="KT32" s="142">
        <f t="shared" si="176"/>
        <v>794160</v>
      </c>
      <c r="KU32" s="142">
        <f t="shared" si="176"/>
        <v>612270</v>
      </c>
      <c r="KV32" s="142">
        <f t="shared" si="176"/>
        <v>181890</v>
      </c>
      <c r="KW32" s="147">
        <f t="shared" si="177"/>
        <v>239634</v>
      </c>
      <c r="KX32" s="147">
        <f t="shared" si="177"/>
        <v>17604</v>
      </c>
      <c r="KY32" s="147">
        <f t="shared" si="177"/>
        <v>222030</v>
      </c>
      <c r="KZ32" s="147">
        <f t="shared" si="177"/>
        <v>167250</v>
      </c>
      <c r="LA32" s="147">
        <f t="shared" si="177"/>
        <v>54780</v>
      </c>
      <c r="LB32" s="147">
        <f t="shared" si="178"/>
        <v>0</v>
      </c>
      <c r="LC32" s="147">
        <f t="shared" si="178"/>
        <v>0</v>
      </c>
      <c r="LD32" s="147">
        <f t="shared" si="178"/>
        <v>0</v>
      </c>
      <c r="LE32" s="147">
        <f t="shared" si="178"/>
        <v>0</v>
      </c>
      <c r="LF32" s="147">
        <f t="shared" si="178"/>
        <v>0</v>
      </c>
      <c r="LG32" s="147">
        <f t="shared" si="65"/>
        <v>661472</v>
      </c>
      <c r="LH32" s="147">
        <f t="shared" si="66"/>
        <v>1098504</v>
      </c>
      <c r="LI32" s="144">
        <f t="shared" si="67"/>
        <v>1759976</v>
      </c>
      <c r="LJ32" s="144">
        <f t="shared" si="68"/>
        <v>95363</v>
      </c>
      <c r="LK32" s="144">
        <f t="shared" si="69"/>
        <v>1664613</v>
      </c>
      <c r="LL32" s="144">
        <f t="shared" si="70"/>
        <v>1427943</v>
      </c>
      <c r="LM32" s="144">
        <f t="shared" si="71"/>
        <v>236670</v>
      </c>
      <c r="LN32" s="144">
        <f t="shared" si="72"/>
        <v>24735120</v>
      </c>
      <c r="LO32" s="144">
        <f t="shared" si="73"/>
        <v>1897559</v>
      </c>
      <c r="LP32" s="144">
        <f t="shared" si="74"/>
        <v>22837561</v>
      </c>
      <c r="LQ32" s="144">
        <f t="shared" si="75"/>
        <v>17736306</v>
      </c>
      <c r="LR32" s="144">
        <f t="shared" si="76"/>
        <v>5101255</v>
      </c>
      <c r="LS32" s="132">
        <f t="shared" si="77"/>
        <v>24735.1</v>
      </c>
      <c r="LT32" s="144">
        <f t="shared" si="78"/>
        <v>25396592</v>
      </c>
      <c r="LU32" s="145">
        <f t="shared" si="79"/>
        <v>1910608</v>
      </c>
      <c r="LV32" s="145">
        <f t="shared" si="80"/>
        <v>23485984</v>
      </c>
      <c r="LW32" s="145">
        <f t="shared" si="81"/>
        <v>18384729</v>
      </c>
      <c r="LX32" s="145">
        <f t="shared" si="82"/>
        <v>5101255</v>
      </c>
      <c r="LY32" s="132">
        <f t="shared" si="83"/>
        <v>25396.6</v>
      </c>
      <c r="LZ32" s="208">
        <v>62.56</v>
      </c>
      <c r="MA32" s="209">
        <f t="shared" si="84"/>
        <v>3819234.6</v>
      </c>
      <c r="MB32" s="246">
        <f t="shared" si="85"/>
        <v>3819.2</v>
      </c>
      <c r="MC32" s="246">
        <v>1464.6</v>
      </c>
      <c r="MD32" s="246">
        <f t="shared" si="86"/>
        <v>1464600</v>
      </c>
      <c r="ME32" s="246">
        <f t="shared" si="87"/>
        <v>2354.6</v>
      </c>
      <c r="MF32" s="246">
        <f t="shared" si="88"/>
        <v>2354600</v>
      </c>
      <c r="MG32" s="246">
        <f t="shared" si="89"/>
        <v>27751226.600000001</v>
      </c>
      <c r="MH32" s="209">
        <f t="shared" si="90"/>
        <v>27751.200000000001</v>
      </c>
      <c r="MI32" s="223">
        <f t="shared" si="91"/>
        <v>20739329</v>
      </c>
      <c r="MJ32">
        <v>40.799999999999997</v>
      </c>
      <c r="MK32" s="209">
        <f t="shared" si="92"/>
        <v>32534.400000000001</v>
      </c>
    </row>
    <row r="33" spans="1:349">
      <c r="A33" s="128" t="s">
        <v>197</v>
      </c>
      <c r="B33" s="129"/>
      <c r="C33" s="129"/>
      <c r="D33" s="129"/>
      <c r="E33" s="129"/>
      <c r="F33" s="130">
        <f t="shared" si="0"/>
        <v>0</v>
      </c>
      <c r="G33" s="131"/>
      <c r="H33" s="131"/>
      <c r="I33" s="131"/>
      <c r="J33" s="131"/>
      <c r="K33" s="130">
        <f t="shared" si="1"/>
        <v>0</v>
      </c>
      <c r="L33" s="132">
        <f t="shared" si="2"/>
        <v>0</v>
      </c>
      <c r="M33" s="132"/>
      <c r="N33" s="132"/>
      <c r="O33" s="132">
        <f t="shared" si="3"/>
        <v>0</v>
      </c>
      <c r="P33" s="132"/>
      <c r="Q33" s="132"/>
      <c r="R33" s="132"/>
      <c r="S33" s="150">
        <v>181</v>
      </c>
      <c r="T33" s="129"/>
      <c r="U33" s="148">
        <v>15</v>
      </c>
      <c r="V33" s="129"/>
      <c r="W33" s="133">
        <v>1</v>
      </c>
      <c r="X33" s="130">
        <f t="shared" si="4"/>
        <v>197</v>
      </c>
      <c r="Y33" s="150">
        <v>169</v>
      </c>
      <c r="Z33" s="129"/>
      <c r="AA33" s="148">
        <v>41</v>
      </c>
      <c r="AB33" s="129"/>
      <c r="AC33" s="133">
        <v>6</v>
      </c>
      <c r="AD33" s="130">
        <f t="shared" si="5"/>
        <v>216</v>
      </c>
      <c r="AE33" s="150">
        <v>35</v>
      </c>
      <c r="AF33" s="129"/>
      <c r="AG33" s="129"/>
      <c r="AH33" s="129"/>
      <c r="AI33" s="133">
        <v>0</v>
      </c>
      <c r="AJ33" s="130">
        <f t="shared" si="6"/>
        <v>35</v>
      </c>
      <c r="AK33" s="127">
        <f t="shared" si="7"/>
        <v>448</v>
      </c>
      <c r="AL33" s="216">
        <v>0</v>
      </c>
      <c r="AM33" s="217">
        <v>0</v>
      </c>
      <c r="AN33" s="218">
        <v>0</v>
      </c>
      <c r="AO33" s="218">
        <v>0</v>
      </c>
      <c r="AP33" s="218">
        <v>26</v>
      </c>
      <c r="AQ33" s="218">
        <v>15</v>
      </c>
      <c r="AR33" s="135"/>
      <c r="AS33" s="136">
        <v>0</v>
      </c>
      <c r="AT33" s="137"/>
      <c r="AU33" s="138">
        <v>0</v>
      </c>
      <c r="AV33" s="138">
        <v>1</v>
      </c>
      <c r="AW33" s="135"/>
      <c r="AX33" s="139"/>
      <c r="AY33" s="138"/>
      <c r="AZ33" s="136"/>
      <c r="BA33" s="136"/>
      <c r="BB33" s="129"/>
      <c r="BC33" s="129"/>
      <c r="BD33" s="138">
        <v>1</v>
      </c>
      <c r="BE33" s="138"/>
      <c r="BF33" s="136"/>
      <c r="BG33" s="138"/>
      <c r="BH33" s="138"/>
      <c r="BI33" s="136"/>
      <c r="BJ33" s="138"/>
      <c r="BK33" s="129"/>
      <c r="BL33" s="129"/>
      <c r="BM33" s="138"/>
      <c r="BN33" s="138"/>
      <c r="BO33" s="141"/>
      <c r="BP33" s="141">
        <f t="shared" si="8"/>
        <v>1</v>
      </c>
      <c r="BQ33" s="141">
        <f t="shared" si="9"/>
        <v>1</v>
      </c>
      <c r="BR33" s="141">
        <f t="shared" si="10"/>
        <v>0</v>
      </c>
      <c r="BS33" s="141">
        <f t="shared" si="11"/>
        <v>2</v>
      </c>
      <c r="BT33" s="141">
        <f t="shared" si="12"/>
        <v>450</v>
      </c>
      <c r="BU33" s="141"/>
      <c r="BV33" s="141"/>
      <c r="BW33" s="142">
        <f t="shared" si="93"/>
        <v>4630885</v>
      </c>
      <c r="BX33" s="143">
        <f t="shared" si="94"/>
        <v>390417</v>
      </c>
      <c r="BY33" s="143">
        <f t="shared" si="94"/>
        <v>4240468</v>
      </c>
      <c r="BZ33" s="143">
        <f t="shared" si="94"/>
        <v>3269222</v>
      </c>
      <c r="CA33" s="143">
        <f t="shared" si="94"/>
        <v>971246</v>
      </c>
      <c r="CB33" s="142">
        <f t="shared" si="95"/>
        <v>0</v>
      </c>
      <c r="CC33" s="143">
        <f t="shared" si="96"/>
        <v>0</v>
      </c>
      <c r="CD33" s="143">
        <f t="shared" si="96"/>
        <v>0</v>
      </c>
      <c r="CE33" s="143">
        <f t="shared" si="96"/>
        <v>0</v>
      </c>
      <c r="CF33" s="143">
        <f t="shared" si="96"/>
        <v>0</v>
      </c>
      <c r="CG33" s="142">
        <f t="shared" si="97"/>
        <v>1076895</v>
      </c>
      <c r="CH33" s="143">
        <f t="shared" si="98"/>
        <v>32355</v>
      </c>
      <c r="CI33" s="143">
        <f t="shared" si="98"/>
        <v>1044540</v>
      </c>
      <c r="CJ33" s="143">
        <f t="shared" si="98"/>
        <v>808935</v>
      </c>
      <c r="CK33" s="143">
        <f t="shared" si="98"/>
        <v>235605</v>
      </c>
      <c r="CL33" s="143"/>
      <c r="CM33" s="143"/>
      <c r="CN33" s="143"/>
      <c r="CO33" s="143"/>
      <c r="CP33" s="143"/>
      <c r="CQ33" s="142">
        <f t="shared" si="99"/>
        <v>197552</v>
      </c>
      <c r="CR33" s="143">
        <f t="shared" si="100"/>
        <v>451</v>
      </c>
      <c r="CS33" s="143">
        <f t="shared" si="100"/>
        <v>197101</v>
      </c>
      <c r="CT33" s="143">
        <f t="shared" si="100"/>
        <v>197101</v>
      </c>
      <c r="CU33" s="143">
        <f t="shared" si="100"/>
        <v>0</v>
      </c>
      <c r="CV33" s="144">
        <f t="shared" si="13"/>
        <v>5905332</v>
      </c>
      <c r="CW33" s="142">
        <f t="shared" si="146"/>
        <v>6030596</v>
      </c>
      <c r="CX33" s="143">
        <f t="shared" si="146"/>
        <v>495846</v>
      </c>
      <c r="CY33" s="143">
        <f t="shared" si="146"/>
        <v>5534750</v>
      </c>
      <c r="CZ33" s="143">
        <f t="shared" si="146"/>
        <v>4169061</v>
      </c>
      <c r="DA33" s="143">
        <f t="shared" si="146"/>
        <v>1365689</v>
      </c>
      <c r="DB33" s="142">
        <f t="shared" si="101"/>
        <v>0</v>
      </c>
      <c r="DC33" s="143">
        <f t="shared" si="102"/>
        <v>0</v>
      </c>
      <c r="DD33" s="143">
        <f t="shared" si="102"/>
        <v>0</v>
      </c>
      <c r="DE33" s="143">
        <f t="shared" si="102"/>
        <v>0</v>
      </c>
      <c r="DF33" s="143">
        <f t="shared" si="102"/>
        <v>0</v>
      </c>
      <c r="DG33" s="142">
        <f t="shared" si="147"/>
        <v>4087413</v>
      </c>
      <c r="DH33" s="143">
        <f t="shared" si="147"/>
        <v>120294</v>
      </c>
      <c r="DI33" s="143">
        <f t="shared" si="147"/>
        <v>3967119</v>
      </c>
      <c r="DJ33" s="143">
        <f t="shared" si="147"/>
        <v>2999232</v>
      </c>
      <c r="DK33" s="143">
        <f t="shared" si="147"/>
        <v>967887</v>
      </c>
      <c r="DL33" s="142">
        <f t="shared" si="103"/>
        <v>0</v>
      </c>
      <c r="DM33" s="143">
        <f t="shared" si="104"/>
        <v>0</v>
      </c>
      <c r="DN33" s="143">
        <f t="shared" si="104"/>
        <v>0</v>
      </c>
      <c r="DO33" s="143">
        <f t="shared" si="104"/>
        <v>0</v>
      </c>
      <c r="DP33" s="143">
        <f t="shared" si="104"/>
        <v>0</v>
      </c>
      <c r="DQ33" s="142">
        <f t="shared" si="105"/>
        <v>1369056</v>
      </c>
      <c r="DR33" s="143">
        <f t="shared" si="106"/>
        <v>4512</v>
      </c>
      <c r="DS33" s="143">
        <f t="shared" si="106"/>
        <v>1364544</v>
      </c>
      <c r="DT33" s="143">
        <f t="shared" si="106"/>
        <v>1364544</v>
      </c>
      <c r="DU33" s="143">
        <f t="shared" si="106"/>
        <v>0</v>
      </c>
      <c r="DV33" s="144">
        <f t="shared" si="16"/>
        <v>11487065</v>
      </c>
      <c r="DW33" s="142">
        <f t="shared" si="148"/>
        <v>1363810</v>
      </c>
      <c r="DX33" s="143">
        <f t="shared" si="148"/>
        <v>108745</v>
      </c>
      <c r="DY33" s="143">
        <f t="shared" si="148"/>
        <v>1255065</v>
      </c>
      <c r="DZ33" s="143">
        <f t="shared" si="148"/>
        <v>923720</v>
      </c>
      <c r="EA33" s="143">
        <f t="shared" si="148"/>
        <v>331345</v>
      </c>
      <c r="EB33" s="142">
        <f t="shared" si="107"/>
        <v>0</v>
      </c>
      <c r="EC33" s="143">
        <f t="shared" si="108"/>
        <v>0</v>
      </c>
      <c r="ED33" s="143">
        <f t="shared" si="108"/>
        <v>0</v>
      </c>
      <c r="EE33" s="143">
        <f t="shared" si="108"/>
        <v>0</v>
      </c>
      <c r="EF33" s="143">
        <f t="shared" si="108"/>
        <v>0</v>
      </c>
      <c r="EG33" s="143"/>
      <c r="EH33" s="143"/>
      <c r="EI33" s="143"/>
      <c r="EJ33" s="143"/>
      <c r="EK33" s="143"/>
      <c r="EL33" s="142">
        <f t="shared" si="109"/>
        <v>0</v>
      </c>
      <c r="EM33" s="143">
        <f t="shared" si="110"/>
        <v>0</v>
      </c>
      <c r="EN33" s="143">
        <f t="shared" si="110"/>
        <v>0</v>
      </c>
      <c r="EO33" s="143">
        <f t="shared" si="110"/>
        <v>0</v>
      </c>
      <c r="EP33" s="143">
        <f t="shared" si="110"/>
        <v>0</v>
      </c>
      <c r="EQ33" s="142">
        <f t="shared" si="111"/>
        <v>0</v>
      </c>
      <c r="ER33" s="143">
        <f t="shared" si="112"/>
        <v>0</v>
      </c>
      <c r="ES33" s="143">
        <f t="shared" si="112"/>
        <v>0</v>
      </c>
      <c r="ET33" s="143">
        <f t="shared" si="112"/>
        <v>0</v>
      </c>
      <c r="EU33" s="143">
        <f t="shared" si="112"/>
        <v>0</v>
      </c>
      <c r="EV33" s="144">
        <f t="shared" si="18"/>
        <v>1363810</v>
      </c>
      <c r="EW33" s="144">
        <f t="shared" si="19"/>
        <v>18756207</v>
      </c>
      <c r="EX33" s="145">
        <f t="shared" si="20"/>
        <v>1152620</v>
      </c>
      <c r="EY33" s="145">
        <f t="shared" si="21"/>
        <v>17603587</v>
      </c>
      <c r="EZ33" s="145">
        <f t="shared" si="22"/>
        <v>13731815</v>
      </c>
      <c r="FA33" s="145">
        <f t="shared" si="23"/>
        <v>3871772</v>
      </c>
      <c r="FB33" s="146">
        <f t="shared" si="24"/>
        <v>12025291</v>
      </c>
      <c r="FC33" s="146">
        <f t="shared" si="25"/>
        <v>0</v>
      </c>
      <c r="FD33" s="146">
        <f t="shared" si="26"/>
        <v>5164308</v>
      </c>
      <c r="FE33" s="146">
        <f t="shared" si="27"/>
        <v>0</v>
      </c>
      <c r="FF33" s="146">
        <f t="shared" si="28"/>
        <v>1566608</v>
      </c>
      <c r="FG33" s="142">
        <f t="shared" si="149"/>
        <v>0</v>
      </c>
      <c r="FH33" s="143">
        <f t="shared" si="149"/>
        <v>0</v>
      </c>
      <c r="FI33" s="143">
        <f t="shared" si="149"/>
        <v>0</v>
      </c>
      <c r="FJ33" s="143">
        <f t="shared" si="149"/>
        <v>0</v>
      </c>
      <c r="FK33" s="143">
        <f t="shared" si="149"/>
        <v>0</v>
      </c>
      <c r="FL33" s="142">
        <f t="shared" si="150"/>
        <v>0</v>
      </c>
      <c r="FM33" s="142">
        <f t="shared" si="150"/>
        <v>0</v>
      </c>
      <c r="FN33" s="142">
        <f t="shared" si="150"/>
        <v>0</v>
      </c>
      <c r="FO33" s="142">
        <f t="shared" si="150"/>
        <v>0</v>
      </c>
      <c r="FP33" s="142">
        <f t="shared" si="150"/>
        <v>0</v>
      </c>
      <c r="FQ33" s="147">
        <f t="shared" si="151"/>
        <v>0</v>
      </c>
      <c r="FR33" s="147">
        <f t="shared" si="151"/>
        <v>0</v>
      </c>
      <c r="FS33" s="147">
        <f t="shared" si="151"/>
        <v>0</v>
      </c>
      <c r="FT33" s="147">
        <f t="shared" si="151"/>
        <v>0</v>
      </c>
      <c r="FU33" s="147">
        <f t="shared" si="151"/>
        <v>0</v>
      </c>
      <c r="FV33" s="147">
        <f t="shared" si="152"/>
        <v>0</v>
      </c>
      <c r="FW33" s="147">
        <f t="shared" si="152"/>
        <v>0</v>
      </c>
      <c r="FX33" s="147">
        <f t="shared" si="152"/>
        <v>0</v>
      </c>
      <c r="FY33" s="147">
        <f t="shared" si="152"/>
        <v>0</v>
      </c>
      <c r="FZ33" s="147">
        <f t="shared" si="152"/>
        <v>0</v>
      </c>
      <c r="GA33" s="142">
        <f t="shared" si="153"/>
        <v>40768</v>
      </c>
      <c r="GB33" s="142">
        <f t="shared" si="153"/>
        <v>806</v>
      </c>
      <c r="GC33" s="142">
        <f t="shared" si="153"/>
        <v>39962</v>
      </c>
      <c r="GD33" s="142">
        <f t="shared" si="153"/>
        <v>39962</v>
      </c>
      <c r="GE33" s="142">
        <f t="shared" si="153"/>
        <v>0</v>
      </c>
      <c r="GF33" s="142">
        <f t="shared" si="154"/>
        <v>20160</v>
      </c>
      <c r="GG33" s="142">
        <f t="shared" si="154"/>
        <v>390</v>
      </c>
      <c r="GH33" s="142">
        <f t="shared" si="154"/>
        <v>19770</v>
      </c>
      <c r="GI33" s="142">
        <f t="shared" si="154"/>
        <v>19770</v>
      </c>
      <c r="GJ33" s="142">
        <f t="shared" si="154"/>
        <v>0</v>
      </c>
      <c r="GK33" s="142">
        <f t="shared" si="35"/>
        <v>60928</v>
      </c>
      <c r="GL33" s="142">
        <f t="shared" si="36"/>
        <v>1196</v>
      </c>
      <c r="GM33" s="142">
        <f t="shared" si="37"/>
        <v>59732</v>
      </c>
      <c r="GN33" s="142">
        <f t="shared" si="38"/>
        <v>59732</v>
      </c>
      <c r="GO33" s="142">
        <f t="shared" si="39"/>
        <v>0</v>
      </c>
      <c r="GP33" s="207">
        <f t="shared" si="40"/>
        <v>60.9</v>
      </c>
      <c r="GQ33" s="147">
        <f t="shared" si="155"/>
        <v>0</v>
      </c>
      <c r="GR33" s="147">
        <f t="shared" si="155"/>
        <v>0</v>
      </c>
      <c r="GS33" s="147">
        <f t="shared" si="155"/>
        <v>0</v>
      </c>
      <c r="GT33" s="147">
        <f t="shared" si="155"/>
        <v>0</v>
      </c>
      <c r="GU33" s="147">
        <f t="shared" si="155"/>
        <v>0</v>
      </c>
      <c r="GV33" s="147">
        <f t="shared" si="156"/>
        <v>0</v>
      </c>
      <c r="GW33" s="147">
        <f t="shared" si="156"/>
        <v>0</v>
      </c>
      <c r="GX33" s="147">
        <f t="shared" si="156"/>
        <v>0</v>
      </c>
      <c r="GY33" s="147">
        <f t="shared" si="156"/>
        <v>0</v>
      </c>
      <c r="GZ33" s="147">
        <f t="shared" si="156"/>
        <v>0</v>
      </c>
      <c r="HA33" s="147">
        <f t="shared" si="157"/>
        <v>0</v>
      </c>
      <c r="HB33" s="147">
        <f t="shared" si="157"/>
        <v>0</v>
      </c>
      <c r="HC33" s="147">
        <f t="shared" si="157"/>
        <v>0</v>
      </c>
      <c r="HD33" s="147">
        <f t="shared" si="157"/>
        <v>0</v>
      </c>
      <c r="HE33" s="147">
        <f t="shared" si="157"/>
        <v>0</v>
      </c>
      <c r="HF33" s="147">
        <f t="shared" si="158"/>
        <v>0</v>
      </c>
      <c r="HG33" s="147">
        <f t="shared" si="158"/>
        <v>0</v>
      </c>
      <c r="HH33" s="147">
        <f t="shared" si="158"/>
        <v>0</v>
      </c>
      <c r="HI33" s="147">
        <f t="shared" si="158"/>
        <v>0</v>
      </c>
      <c r="HJ33" s="147">
        <f t="shared" si="158"/>
        <v>0</v>
      </c>
      <c r="HK33" s="142">
        <f t="shared" si="159"/>
        <v>64639</v>
      </c>
      <c r="HL33" s="142">
        <f t="shared" si="159"/>
        <v>27634</v>
      </c>
      <c r="HM33" s="142">
        <f t="shared" si="159"/>
        <v>37005</v>
      </c>
      <c r="HN33" s="142">
        <f t="shared" si="159"/>
        <v>27875</v>
      </c>
      <c r="HO33" s="142">
        <f t="shared" si="159"/>
        <v>9130</v>
      </c>
      <c r="HP33" s="142">
        <f t="shared" si="160"/>
        <v>0</v>
      </c>
      <c r="HQ33" s="142">
        <f t="shared" si="160"/>
        <v>0</v>
      </c>
      <c r="HR33" s="142">
        <f t="shared" si="160"/>
        <v>0</v>
      </c>
      <c r="HS33" s="142">
        <f t="shared" si="160"/>
        <v>0</v>
      </c>
      <c r="HT33" s="142">
        <f t="shared" si="160"/>
        <v>0</v>
      </c>
      <c r="HU33" s="147">
        <f t="shared" si="161"/>
        <v>0</v>
      </c>
      <c r="HV33" s="147">
        <f t="shared" si="161"/>
        <v>0</v>
      </c>
      <c r="HW33" s="147">
        <f t="shared" si="161"/>
        <v>0</v>
      </c>
      <c r="HX33" s="147">
        <f t="shared" si="161"/>
        <v>0</v>
      </c>
      <c r="HY33" s="147">
        <f t="shared" si="161"/>
        <v>0</v>
      </c>
      <c r="HZ33" s="147">
        <f t="shared" si="162"/>
        <v>0</v>
      </c>
      <c r="IA33" s="147">
        <f t="shared" si="162"/>
        <v>0</v>
      </c>
      <c r="IB33" s="147">
        <f t="shared" si="162"/>
        <v>0</v>
      </c>
      <c r="IC33" s="147">
        <f t="shared" si="162"/>
        <v>0</v>
      </c>
      <c r="ID33" s="147">
        <f t="shared" si="162"/>
        <v>0</v>
      </c>
      <c r="IE33" s="142">
        <f t="shared" si="163"/>
        <v>0</v>
      </c>
      <c r="IF33" s="142">
        <f t="shared" si="163"/>
        <v>0</v>
      </c>
      <c r="IG33" s="142">
        <f t="shared" si="163"/>
        <v>0</v>
      </c>
      <c r="IH33" s="142">
        <f t="shared" si="163"/>
        <v>0</v>
      </c>
      <c r="II33" s="142">
        <f t="shared" si="163"/>
        <v>0</v>
      </c>
      <c r="IJ33" s="142">
        <f t="shared" si="164"/>
        <v>0</v>
      </c>
      <c r="IK33" s="142">
        <f t="shared" si="164"/>
        <v>0</v>
      </c>
      <c r="IL33" s="142">
        <f t="shared" si="164"/>
        <v>0</v>
      </c>
      <c r="IM33" s="142">
        <f t="shared" si="164"/>
        <v>0</v>
      </c>
      <c r="IN33" s="142">
        <f t="shared" si="164"/>
        <v>0</v>
      </c>
      <c r="IO33" s="147">
        <f t="shared" si="165"/>
        <v>0</v>
      </c>
      <c r="IP33" s="147">
        <f t="shared" si="165"/>
        <v>0</v>
      </c>
      <c r="IQ33" s="147">
        <f t="shared" si="165"/>
        <v>0</v>
      </c>
      <c r="IR33" s="147">
        <f t="shared" si="165"/>
        <v>0</v>
      </c>
      <c r="IS33" s="147">
        <f t="shared" si="165"/>
        <v>0</v>
      </c>
      <c r="IT33" s="147">
        <f t="shared" si="166"/>
        <v>0</v>
      </c>
      <c r="IU33" s="147">
        <f t="shared" si="166"/>
        <v>0</v>
      </c>
      <c r="IV33" s="147">
        <f t="shared" si="166"/>
        <v>0</v>
      </c>
      <c r="IW33" s="147">
        <f t="shared" si="166"/>
        <v>0</v>
      </c>
      <c r="IX33" s="147">
        <f t="shared" si="166"/>
        <v>0</v>
      </c>
      <c r="IY33" s="142">
        <f t="shared" si="167"/>
        <v>187274</v>
      </c>
      <c r="IZ33" s="142">
        <f t="shared" si="167"/>
        <v>28442</v>
      </c>
      <c r="JA33" s="142">
        <f t="shared" si="167"/>
        <v>158832</v>
      </c>
      <c r="JB33" s="142">
        <f t="shared" si="167"/>
        <v>122454</v>
      </c>
      <c r="JC33" s="142">
        <f t="shared" si="167"/>
        <v>36378</v>
      </c>
      <c r="JD33" s="142">
        <f t="shared" si="168"/>
        <v>0</v>
      </c>
      <c r="JE33" s="142">
        <f t="shared" si="168"/>
        <v>0</v>
      </c>
      <c r="JF33" s="142">
        <f t="shared" si="168"/>
        <v>0</v>
      </c>
      <c r="JG33" s="142">
        <f t="shared" si="168"/>
        <v>0</v>
      </c>
      <c r="JH33" s="142">
        <f t="shared" si="168"/>
        <v>0</v>
      </c>
      <c r="JI33" s="147">
        <f t="shared" si="169"/>
        <v>0</v>
      </c>
      <c r="JJ33" s="147">
        <f t="shared" si="169"/>
        <v>0</v>
      </c>
      <c r="JK33" s="147">
        <f t="shared" si="169"/>
        <v>0</v>
      </c>
      <c r="JL33" s="147">
        <f t="shared" si="169"/>
        <v>0</v>
      </c>
      <c r="JM33" s="147">
        <f t="shared" si="169"/>
        <v>0</v>
      </c>
      <c r="JN33" s="147">
        <f t="shared" si="170"/>
        <v>0</v>
      </c>
      <c r="JO33" s="147">
        <f t="shared" si="170"/>
        <v>0</v>
      </c>
      <c r="JP33" s="147">
        <f t="shared" si="170"/>
        <v>0</v>
      </c>
      <c r="JQ33" s="147">
        <f t="shared" si="170"/>
        <v>0</v>
      </c>
      <c r="JR33" s="147">
        <f t="shared" si="170"/>
        <v>0</v>
      </c>
      <c r="JS33" s="142">
        <f t="shared" si="171"/>
        <v>0</v>
      </c>
      <c r="JT33" s="142">
        <f t="shared" si="171"/>
        <v>0</v>
      </c>
      <c r="JU33" s="142">
        <f t="shared" si="171"/>
        <v>0</v>
      </c>
      <c r="JV33" s="142">
        <f t="shared" si="171"/>
        <v>0</v>
      </c>
      <c r="JW33" s="142">
        <f t="shared" si="171"/>
        <v>0</v>
      </c>
      <c r="JX33" s="142">
        <f t="shared" si="172"/>
        <v>0</v>
      </c>
      <c r="JY33" s="142">
        <f t="shared" si="172"/>
        <v>0</v>
      </c>
      <c r="JZ33" s="142">
        <f t="shared" si="172"/>
        <v>0</v>
      </c>
      <c r="KA33" s="142">
        <f t="shared" si="172"/>
        <v>0</v>
      </c>
      <c r="KB33" s="142">
        <f t="shared" si="172"/>
        <v>0</v>
      </c>
      <c r="KC33" s="147">
        <f t="shared" si="173"/>
        <v>0</v>
      </c>
      <c r="KD33" s="147">
        <f t="shared" si="173"/>
        <v>0</v>
      </c>
      <c r="KE33" s="147">
        <f t="shared" si="173"/>
        <v>0</v>
      </c>
      <c r="KF33" s="147">
        <f t="shared" si="173"/>
        <v>0</v>
      </c>
      <c r="KG33" s="147">
        <f t="shared" si="173"/>
        <v>0</v>
      </c>
      <c r="KH33" s="147">
        <f t="shared" si="174"/>
        <v>0</v>
      </c>
      <c r="KI33" s="147">
        <f t="shared" si="174"/>
        <v>0</v>
      </c>
      <c r="KJ33" s="147">
        <f t="shared" si="174"/>
        <v>0</v>
      </c>
      <c r="KK33" s="147">
        <f t="shared" si="174"/>
        <v>0</v>
      </c>
      <c r="KL33" s="147">
        <f t="shared" si="174"/>
        <v>0</v>
      </c>
      <c r="KM33" s="142">
        <f t="shared" si="175"/>
        <v>0</v>
      </c>
      <c r="KN33" s="142">
        <f t="shared" si="175"/>
        <v>0</v>
      </c>
      <c r="KO33" s="142">
        <f t="shared" si="175"/>
        <v>0</v>
      </c>
      <c r="KP33" s="142">
        <f t="shared" si="175"/>
        <v>0</v>
      </c>
      <c r="KQ33" s="142">
        <f t="shared" si="175"/>
        <v>0</v>
      </c>
      <c r="KR33" s="142">
        <f t="shared" si="176"/>
        <v>0</v>
      </c>
      <c r="KS33" s="142">
        <f t="shared" si="176"/>
        <v>0</v>
      </c>
      <c r="KT33" s="142">
        <f t="shared" si="176"/>
        <v>0</v>
      </c>
      <c r="KU33" s="142">
        <f t="shared" si="176"/>
        <v>0</v>
      </c>
      <c r="KV33" s="142">
        <f t="shared" si="176"/>
        <v>0</v>
      </c>
      <c r="KW33" s="147">
        <f t="shared" si="177"/>
        <v>0</v>
      </c>
      <c r="KX33" s="147">
        <f t="shared" si="177"/>
        <v>0</v>
      </c>
      <c r="KY33" s="147">
        <f t="shared" si="177"/>
        <v>0</v>
      </c>
      <c r="KZ33" s="147">
        <f t="shared" si="177"/>
        <v>0</v>
      </c>
      <c r="LA33" s="147">
        <f t="shared" si="177"/>
        <v>0</v>
      </c>
      <c r="LB33" s="147">
        <f t="shared" si="178"/>
        <v>0</v>
      </c>
      <c r="LC33" s="147">
        <f t="shared" si="178"/>
        <v>0</v>
      </c>
      <c r="LD33" s="147">
        <f t="shared" si="178"/>
        <v>0</v>
      </c>
      <c r="LE33" s="147">
        <f t="shared" si="178"/>
        <v>0</v>
      </c>
      <c r="LF33" s="147">
        <f t="shared" si="178"/>
        <v>0</v>
      </c>
      <c r="LG33" s="147">
        <f t="shared" si="65"/>
        <v>60928</v>
      </c>
      <c r="LH33" s="147">
        <f t="shared" si="66"/>
        <v>251913</v>
      </c>
      <c r="LI33" s="144">
        <f t="shared" si="67"/>
        <v>312841</v>
      </c>
      <c r="LJ33" s="144">
        <f t="shared" si="68"/>
        <v>57272</v>
      </c>
      <c r="LK33" s="144">
        <f t="shared" si="69"/>
        <v>255569</v>
      </c>
      <c r="LL33" s="144">
        <f t="shared" si="70"/>
        <v>210061</v>
      </c>
      <c r="LM33" s="144">
        <f t="shared" si="71"/>
        <v>45508</v>
      </c>
      <c r="LN33" s="144">
        <f t="shared" si="72"/>
        <v>19008120</v>
      </c>
      <c r="LO33" s="144">
        <f t="shared" si="73"/>
        <v>1208696</v>
      </c>
      <c r="LP33" s="144">
        <f t="shared" si="74"/>
        <v>17799424</v>
      </c>
      <c r="LQ33" s="144">
        <f t="shared" si="75"/>
        <v>13882144</v>
      </c>
      <c r="LR33" s="144">
        <f t="shared" si="76"/>
        <v>3917280</v>
      </c>
      <c r="LS33" s="132">
        <f t="shared" si="77"/>
        <v>19008.099999999999</v>
      </c>
      <c r="LT33" s="144">
        <f t="shared" si="78"/>
        <v>19069048</v>
      </c>
      <c r="LU33" s="145">
        <f t="shared" si="79"/>
        <v>1209892</v>
      </c>
      <c r="LV33" s="145">
        <f t="shared" si="80"/>
        <v>17859156</v>
      </c>
      <c r="LW33" s="145">
        <f t="shared" si="81"/>
        <v>13941876</v>
      </c>
      <c r="LX33" s="145">
        <f t="shared" si="82"/>
        <v>3917280</v>
      </c>
      <c r="LY33" s="132">
        <f t="shared" si="83"/>
        <v>19069</v>
      </c>
      <c r="LZ33" s="208">
        <v>51.4</v>
      </c>
      <c r="MA33" s="209">
        <f t="shared" si="84"/>
        <v>3137926.1</v>
      </c>
      <c r="MB33" s="246">
        <f t="shared" si="85"/>
        <v>3137.9</v>
      </c>
      <c r="MC33" s="246">
        <v>1203.4000000000001</v>
      </c>
      <c r="MD33" s="246">
        <f t="shared" si="86"/>
        <v>1203400</v>
      </c>
      <c r="ME33" s="246">
        <f t="shared" si="87"/>
        <v>1934.5</v>
      </c>
      <c r="MF33" s="246">
        <f t="shared" si="88"/>
        <v>1934500</v>
      </c>
      <c r="MG33" s="246">
        <f t="shared" si="89"/>
        <v>21003574.100000001</v>
      </c>
      <c r="MH33" s="209">
        <f t="shared" si="90"/>
        <v>21003.599999999999</v>
      </c>
      <c r="MI33" s="223">
        <f t="shared" si="91"/>
        <v>15876376</v>
      </c>
      <c r="MJ33">
        <v>34</v>
      </c>
      <c r="MK33" s="209">
        <f t="shared" si="92"/>
        <v>29886.9</v>
      </c>
    </row>
    <row r="34" spans="1:349">
      <c r="A34" s="128" t="s">
        <v>198</v>
      </c>
      <c r="B34" s="129"/>
      <c r="C34" s="129"/>
      <c r="D34" s="129"/>
      <c r="E34" s="129"/>
      <c r="F34" s="130">
        <f t="shared" si="0"/>
        <v>0</v>
      </c>
      <c r="G34" s="131"/>
      <c r="H34" s="131"/>
      <c r="I34" s="131"/>
      <c r="J34" s="131"/>
      <c r="K34" s="130">
        <f t="shared" si="1"/>
        <v>0</v>
      </c>
      <c r="L34" s="132">
        <f t="shared" si="2"/>
        <v>0</v>
      </c>
      <c r="M34" s="132"/>
      <c r="N34" s="132"/>
      <c r="O34" s="132">
        <f t="shared" si="3"/>
        <v>0</v>
      </c>
      <c r="P34" s="132"/>
      <c r="Q34" s="132"/>
      <c r="R34" s="132"/>
      <c r="S34" s="150">
        <v>522</v>
      </c>
      <c r="T34" s="129"/>
      <c r="U34" s="148">
        <v>0</v>
      </c>
      <c r="V34" s="129"/>
      <c r="W34" s="133">
        <v>3</v>
      </c>
      <c r="X34" s="130">
        <f t="shared" si="4"/>
        <v>525</v>
      </c>
      <c r="Y34" s="150">
        <v>567</v>
      </c>
      <c r="Z34" s="129"/>
      <c r="AA34" s="148">
        <v>0</v>
      </c>
      <c r="AB34" s="129"/>
      <c r="AC34" s="133">
        <v>4</v>
      </c>
      <c r="AD34" s="130">
        <f t="shared" si="5"/>
        <v>571</v>
      </c>
      <c r="AE34" s="150">
        <v>99</v>
      </c>
      <c r="AF34" s="129"/>
      <c r="AG34" s="129"/>
      <c r="AH34" s="129"/>
      <c r="AI34" s="133">
        <v>0</v>
      </c>
      <c r="AJ34" s="130">
        <f t="shared" si="6"/>
        <v>99</v>
      </c>
      <c r="AK34" s="127">
        <f t="shared" si="7"/>
        <v>1195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135"/>
      <c r="AS34" s="136">
        <v>0</v>
      </c>
      <c r="AT34" s="137"/>
      <c r="AU34" s="138">
        <v>0</v>
      </c>
      <c r="AV34" s="138"/>
      <c r="AW34" s="135"/>
      <c r="AX34" s="139"/>
      <c r="AY34" s="138"/>
      <c r="AZ34" s="136"/>
      <c r="BA34" s="136"/>
      <c r="BB34" s="129"/>
      <c r="BC34" s="129"/>
      <c r="BD34" s="138"/>
      <c r="BE34" s="138"/>
      <c r="BF34" s="136"/>
      <c r="BG34" s="138"/>
      <c r="BH34" s="138"/>
      <c r="BI34" s="136"/>
      <c r="BJ34" s="138"/>
      <c r="BK34" s="129"/>
      <c r="BL34" s="129"/>
      <c r="BM34" s="138"/>
      <c r="BN34" s="138"/>
      <c r="BO34" s="141"/>
      <c r="BP34" s="141">
        <f t="shared" si="8"/>
        <v>0</v>
      </c>
      <c r="BQ34" s="141">
        <f t="shared" si="9"/>
        <v>0</v>
      </c>
      <c r="BR34" s="141">
        <f t="shared" si="10"/>
        <v>0</v>
      </c>
      <c r="BS34" s="141">
        <f t="shared" si="11"/>
        <v>0</v>
      </c>
      <c r="BT34" s="141">
        <f t="shared" si="12"/>
        <v>1195</v>
      </c>
      <c r="BU34" s="141"/>
      <c r="BV34" s="141"/>
      <c r="BW34" s="142">
        <f t="shared" si="93"/>
        <v>13355370</v>
      </c>
      <c r="BX34" s="143">
        <f t="shared" si="94"/>
        <v>1125954</v>
      </c>
      <c r="BY34" s="143">
        <f t="shared" si="94"/>
        <v>12229416</v>
      </c>
      <c r="BZ34" s="143">
        <f t="shared" si="94"/>
        <v>9428364</v>
      </c>
      <c r="CA34" s="143">
        <f t="shared" si="94"/>
        <v>2801052</v>
      </c>
      <c r="CB34" s="142">
        <f t="shared" si="95"/>
        <v>0</v>
      </c>
      <c r="CC34" s="143">
        <f t="shared" si="96"/>
        <v>0</v>
      </c>
      <c r="CD34" s="143">
        <f t="shared" si="96"/>
        <v>0</v>
      </c>
      <c r="CE34" s="143">
        <f t="shared" si="96"/>
        <v>0</v>
      </c>
      <c r="CF34" s="143">
        <f t="shared" si="96"/>
        <v>0</v>
      </c>
      <c r="CG34" s="142">
        <f t="shared" si="97"/>
        <v>0</v>
      </c>
      <c r="CH34" s="143">
        <f t="shared" si="98"/>
        <v>0</v>
      </c>
      <c r="CI34" s="143">
        <f t="shared" si="98"/>
        <v>0</v>
      </c>
      <c r="CJ34" s="143">
        <f t="shared" si="98"/>
        <v>0</v>
      </c>
      <c r="CK34" s="143">
        <f t="shared" si="98"/>
        <v>0</v>
      </c>
      <c r="CL34" s="143"/>
      <c r="CM34" s="143"/>
      <c r="CN34" s="143"/>
      <c r="CO34" s="143"/>
      <c r="CP34" s="143"/>
      <c r="CQ34" s="142">
        <f t="shared" si="99"/>
        <v>592656</v>
      </c>
      <c r="CR34" s="143">
        <f t="shared" si="100"/>
        <v>1353</v>
      </c>
      <c r="CS34" s="143">
        <f t="shared" si="100"/>
        <v>591303</v>
      </c>
      <c r="CT34" s="143">
        <f t="shared" si="100"/>
        <v>591303</v>
      </c>
      <c r="CU34" s="143">
        <f t="shared" si="100"/>
        <v>0</v>
      </c>
      <c r="CV34" s="144">
        <f t="shared" si="13"/>
        <v>13948026</v>
      </c>
      <c r="CW34" s="142">
        <f t="shared" si="146"/>
        <v>20232828</v>
      </c>
      <c r="CX34" s="143">
        <f t="shared" si="146"/>
        <v>1663578</v>
      </c>
      <c r="CY34" s="143">
        <f t="shared" si="146"/>
        <v>18569250</v>
      </c>
      <c r="CZ34" s="143">
        <f t="shared" si="146"/>
        <v>13987323</v>
      </c>
      <c r="DA34" s="143">
        <f t="shared" si="146"/>
        <v>4581927</v>
      </c>
      <c r="DB34" s="142">
        <f t="shared" si="101"/>
        <v>0</v>
      </c>
      <c r="DC34" s="143">
        <f t="shared" si="102"/>
        <v>0</v>
      </c>
      <c r="DD34" s="143">
        <f t="shared" si="102"/>
        <v>0</v>
      </c>
      <c r="DE34" s="143">
        <f t="shared" si="102"/>
        <v>0</v>
      </c>
      <c r="DF34" s="143">
        <f t="shared" si="102"/>
        <v>0</v>
      </c>
      <c r="DG34" s="142">
        <f t="shared" si="147"/>
        <v>0</v>
      </c>
      <c r="DH34" s="143">
        <f t="shared" si="147"/>
        <v>0</v>
      </c>
      <c r="DI34" s="143">
        <f t="shared" si="147"/>
        <v>0</v>
      </c>
      <c r="DJ34" s="143">
        <f t="shared" si="147"/>
        <v>0</v>
      </c>
      <c r="DK34" s="143">
        <f t="shared" si="147"/>
        <v>0</v>
      </c>
      <c r="DL34" s="142">
        <f t="shared" si="103"/>
        <v>0</v>
      </c>
      <c r="DM34" s="143">
        <f t="shared" si="104"/>
        <v>0</v>
      </c>
      <c r="DN34" s="143">
        <f t="shared" si="104"/>
        <v>0</v>
      </c>
      <c r="DO34" s="143">
        <f t="shared" si="104"/>
        <v>0</v>
      </c>
      <c r="DP34" s="143">
        <f t="shared" si="104"/>
        <v>0</v>
      </c>
      <c r="DQ34" s="142">
        <f t="shared" si="105"/>
        <v>912704</v>
      </c>
      <c r="DR34" s="143">
        <f t="shared" si="106"/>
        <v>3008</v>
      </c>
      <c r="DS34" s="143">
        <f t="shared" si="106"/>
        <v>909696</v>
      </c>
      <c r="DT34" s="143">
        <f t="shared" si="106"/>
        <v>909696</v>
      </c>
      <c r="DU34" s="143">
        <f t="shared" si="106"/>
        <v>0</v>
      </c>
      <c r="DV34" s="144">
        <f t="shared" si="16"/>
        <v>21145532</v>
      </c>
      <c r="DW34" s="142">
        <f t="shared" si="148"/>
        <v>3857634</v>
      </c>
      <c r="DX34" s="143">
        <f t="shared" si="148"/>
        <v>307593</v>
      </c>
      <c r="DY34" s="143">
        <f t="shared" si="148"/>
        <v>3550041</v>
      </c>
      <c r="DZ34" s="143">
        <f t="shared" si="148"/>
        <v>2612808</v>
      </c>
      <c r="EA34" s="143">
        <f t="shared" si="148"/>
        <v>937233</v>
      </c>
      <c r="EB34" s="142">
        <f t="shared" si="107"/>
        <v>0</v>
      </c>
      <c r="EC34" s="143">
        <f t="shared" si="108"/>
        <v>0</v>
      </c>
      <c r="ED34" s="143">
        <f t="shared" si="108"/>
        <v>0</v>
      </c>
      <c r="EE34" s="143">
        <f t="shared" si="108"/>
        <v>0</v>
      </c>
      <c r="EF34" s="143">
        <f t="shared" si="108"/>
        <v>0</v>
      </c>
      <c r="EG34" s="143"/>
      <c r="EH34" s="143"/>
      <c r="EI34" s="143"/>
      <c r="EJ34" s="143"/>
      <c r="EK34" s="143"/>
      <c r="EL34" s="142">
        <f t="shared" si="109"/>
        <v>0</v>
      </c>
      <c r="EM34" s="143">
        <f t="shared" si="110"/>
        <v>0</v>
      </c>
      <c r="EN34" s="143">
        <f t="shared" si="110"/>
        <v>0</v>
      </c>
      <c r="EO34" s="143">
        <f t="shared" si="110"/>
        <v>0</v>
      </c>
      <c r="EP34" s="143">
        <f t="shared" si="110"/>
        <v>0</v>
      </c>
      <c r="EQ34" s="142">
        <f t="shared" si="111"/>
        <v>0</v>
      </c>
      <c r="ER34" s="143">
        <f t="shared" si="112"/>
        <v>0</v>
      </c>
      <c r="ES34" s="143">
        <f t="shared" si="112"/>
        <v>0</v>
      </c>
      <c r="ET34" s="143">
        <f t="shared" si="112"/>
        <v>0</v>
      </c>
      <c r="EU34" s="143">
        <f t="shared" si="112"/>
        <v>0</v>
      </c>
      <c r="EV34" s="144">
        <f t="shared" si="18"/>
        <v>3857634</v>
      </c>
      <c r="EW34" s="144">
        <f t="shared" si="19"/>
        <v>38951192</v>
      </c>
      <c r="EX34" s="145">
        <f t="shared" si="20"/>
        <v>3101486</v>
      </c>
      <c r="EY34" s="145">
        <f t="shared" si="21"/>
        <v>35849706</v>
      </c>
      <c r="EZ34" s="145">
        <f t="shared" si="22"/>
        <v>27529494</v>
      </c>
      <c r="FA34" s="145">
        <f t="shared" si="23"/>
        <v>8320212</v>
      </c>
      <c r="FB34" s="146">
        <f t="shared" si="24"/>
        <v>37445832</v>
      </c>
      <c r="FC34" s="146">
        <f t="shared" si="25"/>
        <v>0</v>
      </c>
      <c r="FD34" s="146">
        <f t="shared" si="26"/>
        <v>0</v>
      </c>
      <c r="FE34" s="146">
        <f t="shared" si="27"/>
        <v>0</v>
      </c>
      <c r="FF34" s="146">
        <f t="shared" si="28"/>
        <v>1505360</v>
      </c>
      <c r="FG34" s="142">
        <f t="shared" si="149"/>
        <v>0</v>
      </c>
      <c r="FH34" s="143">
        <f t="shared" si="149"/>
        <v>0</v>
      </c>
      <c r="FI34" s="143">
        <f t="shared" si="149"/>
        <v>0</v>
      </c>
      <c r="FJ34" s="143">
        <f t="shared" si="149"/>
        <v>0</v>
      </c>
      <c r="FK34" s="143">
        <f t="shared" si="149"/>
        <v>0</v>
      </c>
      <c r="FL34" s="142">
        <f t="shared" si="150"/>
        <v>0</v>
      </c>
      <c r="FM34" s="142">
        <f t="shared" si="150"/>
        <v>0</v>
      </c>
      <c r="FN34" s="142">
        <f t="shared" si="150"/>
        <v>0</v>
      </c>
      <c r="FO34" s="142">
        <f t="shared" si="150"/>
        <v>0</v>
      </c>
      <c r="FP34" s="142">
        <f t="shared" si="150"/>
        <v>0</v>
      </c>
      <c r="FQ34" s="147">
        <f t="shared" si="151"/>
        <v>0</v>
      </c>
      <c r="FR34" s="147">
        <f t="shared" si="151"/>
        <v>0</v>
      </c>
      <c r="FS34" s="147">
        <f t="shared" si="151"/>
        <v>0</v>
      </c>
      <c r="FT34" s="147">
        <f t="shared" si="151"/>
        <v>0</v>
      </c>
      <c r="FU34" s="147">
        <f t="shared" si="151"/>
        <v>0</v>
      </c>
      <c r="FV34" s="147">
        <f t="shared" si="152"/>
        <v>0</v>
      </c>
      <c r="FW34" s="147">
        <f t="shared" si="152"/>
        <v>0</v>
      </c>
      <c r="FX34" s="147">
        <f t="shared" si="152"/>
        <v>0</v>
      </c>
      <c r="FY34" s="147">
        <f t="shared" si="152"/>
        <v>0</v>
      </c>
      <c r="FZ34" s="147">
        <f t="shared" si="152"/>
        <v>0</v>
      </c>
      <c r="GA34" s="142">
        <f t="shared" si="153"/>
        <v>0</v>
      </c>
      <c r="GB34" s="142">
        <f t="shared" si="153"/>
        <v>0</v>
      </c>
      <c r="GC34" s="142">
        <f t="shared" si="153"/>
        <v>0</v>
      </c>
      <c r="GD34" s="142">
        <f t="shared" si="153"/>
        <v>0</v>
      </c>
      <c r="GE34" s="142">
        <f t="shared" si="153"/>
        <v>0</v>
      </c>
      <c r="GF34" s="142">
        <f t="shared" si="154"/>
        <v>0</v>
      </c>
      <c r="GG34" s="142">
        <f t="shared" si="154"/>
        <v>0</v>
      </c>
      <c r="GH34" s="142">
        <f t="shared" si="154"/>
        <v>0</v>
      </c>
      <c r="GI34" s="142">
        <f t="shared" si="154"/>
        <v>0</v>
      </c>
      <c r="GJ34" s="142">
        <f t="shared" si="154"/>
        <v>0</v>
      </c>
      <c r="GK34" s="142">
        <f t="shared" si="35"/>
        <v>0</v>
      </c>
      <c r="GL34" s="142">
        <f t="shared" si="36"/>
        <v>0</v>
      </c>
      <c r="GM34" s="142">
        <f t="shared" si="37"/>
        <v>0</v>
      </c>
      <c r="GN34" s="142">
        <f t="shared" si="38"/>
        <v>0</v>
      </c>
      <c r="GO34" s="142">
        <f t="shared" si="39"/>
        <v>0</v>
      </c>
      <c r="GP34" s="207">
        <f t="shared" si="40"/>
        <v>0</v>
      </c>
      <c r="GQ34" s="147">
        <f t="shared" si="155"/>
        <v>0</v>
      </c>
      <c r="GR34" s="147">
        <f t="shared" si="155"/>
        <v>0</v>
      </c>
      <c r="GS34" s="147">
        <f t="shared" si="155"/>
        <v>0</v>
      </c>
      <c r="GT34" s="147">
        <f t="shared" si="155"/>
        <v>0</v>
      </c>
      <c r="GU34" s="147">
        <f t="shared" si="155"/>
        <v>0</v>
      </c>
      <c r="GV34" s="147">
        <f t="shared" si="156"/>
        <v>0</v>
      </c>
      <c r="GW34" s="147">
        <f t="shared" si="156"/>
        <v>0</v>
      </c>
      <c r="GX34" s="147">
        <f t="shared" si="156"/>
        <v>0</v>
      </c>
      <c r="GY34" s="147">
        <f t="shared" si="156"/>
        <v>0</v>
      </c>
      <c r="GZ34" s="147">
        <f t="shared" si="156"/>
        <v>0</v>
      </c>
      <c r="HA34" s="147">
        <f t="shared" si="157"/>
        <v>0</v>
      </c>
      <c r="HB34" s="147">
        <f t="shared" si="157"/>
        <v>0</v>
      </c>
      <c r="HC34" s="147">
        <f t="shared" si="157"/>
        <v>0</v>
      </c>
      <c r="HD34" s="147">
        <f t="shared" si="157"/>
        <v>0</v>
      </c>
      <c r="HE34" s="147">
        <f t="shared" si="157"/>
        <v>0</v>
      </c>
      <c r="HF34" s="147">
        <f t="shared" si="158"/>
        <v>0</v>
      </c>
      <c r="HG34" s="147">
        <f t="shared" si="158"/>
        <v>0</v>
      </c>
      <c r="HH34" s="147">
        <f t="shared" si="158"/>
        <v>0</v>
      </c>
      <c r="HI34" s="147">
        <f t="shared" si="158"/>
        <v>0</v>
      </c>
      <c r="HJ34" s="147">
        <f t="shared" si="158"/>
        <v>0</v>
      </c>
      <c r="HK34" s="142">
        <f t="shared" si="159"/>
        <v>0</v>
      </c>
      <c r="HL34" s="142">
        <f t="shared" si="159"/>
        <v>0</v>
      </c>
      <c r="HM34" s="142">
        <f t="shared" si="159"/>
        <v>0</v>
      </c>
      <c r="HN34" s="142">
        <f t="shared" si="159"/>
        <v>0</v>
      </c>
      <c r="HO34" s="142">
        <f t="shared" si="159"/>
        <v>0</v>
      </c>
      <c r="HP34" s="142">
        <f t="shared" si="160"/>
        <v>0</v>
      </c>
      <c r="HQ34" s="142">
        <f t="shared" si="160"/>
        <v>0</v>
      </c>
      <c r="HR34" s="142">
        <f t="shared" si="160"/>
        <v>0</v>
      </c>
      <c r="HS34" s="142">
        <f t="shared" si="160"/>
        <v>0</v>
      </c>
      <c r="HT34" s="142">
        <f t="shared" si="160"/>
        <v>0</v>
      </c>
      <c r="HU34" s="147">
        <f t="shared" si="161"/>
        <v>0</v>
      </c>
      <c r="HV34" s="147">
        <f t="shared" si="161"/>
        <v>0</v>
      </c>
      <c r="HW34" s="147">
        <f t="shared" si="161"/>
        <v>0</v>
      </c>
      <c r="HX34" s="147">
        <f t="shared" si="161"/>
        <v>0</v>
      </c>
      <c r="HY34" s="147">
        <f t="shared" si="161"/>
        <v>0</v>
      </c>
      <c r="HZ34" s="147">
        <f t="shared" si="162"/>
        <v>0</v>
      </c>
      <c r="IA34" s="147">
        <f t="shared" si="162"/>
        <v>0</v>
      </c>
      <c r="IB34" s="147">
        <f t="shared" si="162"/>
        <v>0</v>
      </c>
      <c r="IC34" s="147">
        <f t="shared" si="162"/>
        <v>0</v>
      </c>
      <c r="ID34" s="147">
        <f t="shared" si="162"/>
        <v>0</v>
      </c>
      <c r="IE34" s="142">
        <f t="shared" si="163"/>
        <v>0</v>
      </c>
      <c r="IF34" s="142">
        <f t="shared" si="163"/>
        <v>0</v>
      </c>
      <c r="IG34" s="142">
        <f t="shared" si="163"/>
        <v>0</v>
      </c>
      <c r="IH34" s="142">
        <f t="shared" si="163"/>
        <v>0</v>
      </c>
      <c r="II34" s="142">
        <f t="shared" si="163"/>
        <v>0</v>
      </c>
      <c r="IJ34" s="142">
        <f t="shared" si="164"/>
        <v>0</v>
      </c>
      <c r="IK34" s="142">
        <f t="shared" si="164"/>
        <v>0</v>
      </c>
      <c r="IL34" s="142">
        <f t="shared" si="164"/>
        <v>0</v>
      </c>
      <c r="IM34" s="142">
        <f t="shared" si="164"/>
        <v>0</v>
      </c>
      <c r="IN34" s="142">
        <f t="shared" si="164"/>
        <v>0</v>
      </c>
      <c r="IO34" s="147">
        <f t="shared" si="165"/>
        <v>0</v>
      </c>
      <c r="IP34" s="147">
        <f t="shared" si="165"/>
        <v>0</v>
      </c>
      <c r="IQ34" s="147">
        <f t="shared" si="165"/>
        <v>0</v>
      </c>
      <c r="IR34" s="147">
        <f t="shared" si="165"/>
        <v>0</v>
      </c>
      <c r="IS34" s="147">
        <f t="shared" si="165"/>
        <v>0</v>
      </c>
      <c r="IT34" s="147">
        <f t="shared" si="166"/>
        <v>0</v>
      </c>
      <c r="IU34" s="147">
        <f t="shared" si="166"/>
        <v>0</v>
      </c>
      <c r="IV34" s="147">
        <f t="shared" si="166"/>
        <v>0</v>
      </c>
      <c r="IW34" s="147">
        <f t="shared" si="166"/>
        <v>0</v>
      </c>
      <c r="IX34" s="147">
        <f t="shared" si="166"/>
        <v>0</v>
      </c>
      <c r="IY34" s="142">
        <f t="shared" si="167"/>
        <v>0</v>
      </c>
      <c r="IZ34" s="142">
        <f t="shared" si="167"/>
        <v>0</v>
      </c>
      <c r="JA34" s="142">
        <f t="shared" si="167"/>
        <v>0</v>
      </c>
      <c r="JB34" s="142">
        <f t="shared" si="167"/>
        <v>0</v>
      </c>
      <c r="JC34" s="142">
        <f t="shared" si="167"/>
        <v>0</v>
      </c>
      <c r="JD34" s="142">
        <f t="shared" si="168"/>
        <v>0</v>
      </c>
      <c r="JE34" s="142">
        <f t="shared" si="168"/>
        <v>0</v>
      </c>
      <c r="JF34" s="142">
        <f t="shared" si="168"/>
        <v>0</v>
      </c>
      <c r="JG34" s="142">
        <f t="shared" si="168"/>
        <v>0</v>
      </c>
      <c r="JH34" s="142">
        <f t="shared" si="168"/>
        <v>0</v>
      </c>
      <c r="JI34" s="147">
        <f t="shared" si="169"/>
        <v>0</v>
      </c>
      <c r="JJ34" s="147">
        <f t="shared" si="169"/>
        <v>0</v>
      </c>
      <c r="JK34" s="147">
        <f t="shared" si="169"/>
        <v>0</v>
      </c>
      <c r="JL34" s="147">
        <f t="shared" si="169"/>
        <v>0</v>
      </c>
      <c r="JM34" s="147">
        <f t="shared" si="169"/>
        <v>0</v>
      </c>
      <c r="JN34" s="147">
        <f t="shared" si="170"/>
        <v>0</v>
      </c>
      <c r="JO34" s="147">
        <f t="shared" si="170"/>
        <v>0</v>
      </c>
      <c r="JP34" s="147">
        <f t="shared" si="170"/>
        <v>0</v>
      </c>
      <c r="JQ34" s="147">
        <f t="shared" si="170"/>
        <v>0</v>
      </c>
      <c r="JR34" s="147">
        <f t="shared" si="170"/>
        <v>0</v>
      </c>
      <c r="JS34" s="142">
        <f t="shared" si="171"/>
        <v>0</v>
      </c>
      <c r="JT34" s="142">
        <f t="shared" si="171"/>
        <v>0</v>
      </c>
      <c r="JU34" s="142">
        <f t="shared" si="171"/>
        <v>0</v>
      </c>
      <c r="JV34" s="142">
        <f t="shared" si="171"/>
        <v>0</v>
      </c>
      <c r="JW34" s="142">
        <f t="shared" si="171"/>
        <v>0</v>
      </c>
      <c r="JX34" s="142">
        <f t="shared" si="172"/>
        <v>0</v>
      </c>
      <c r="JY34" s="142">
        <f t="shared" si="172"/>
        <v>0</v>
      </c>
      <c r="JZ34" s="142">
        <f t="shared" si="172"/>
        <v>0</v>
      </c>
      <c r="KA34" s="142">
        <f t="shared" si="172"/>
        <v>0</v>
      </c>
      <c r="KB34" s="142">
        <f t="shared" si="172"/>
        <v>0</v>
      </c>
      <c r="KC34" s="147">
        <f t="shared" si="173"/>
        <v>0</v>
      </c>
      <c r="KD34" s="147">
        <f t="shared" si="173"/>
        <v>0</v>
      </c>
      <c r="KE34" s="147">
        <f t="shared" si="173"/>
        <v>0</v>
      </c>
      <c r="KF34" s="147">
        <f t="shared" si="173"/>
        <v>0</v>
      </c>
      <c r="KG34" s="147">
        <f t="shared" si="173"/>
        <v>0</v>
      </c>
      <c r="KH34" s="147">
        <f t="shared" si="174"/>
        <v>0</v>
      </c>
      <c r="KI34" s="147">
        <f t="shared" si="174"/>
        <v>0</v>
      </c>
      <c r="KJ34" s="147">
        <f t="shared" si="174"/>
        <v>0</v>
      </c>
      <c r="KK34" s="147">
        <f t="shared" si="174"/>
        <v>0</v>
      </c>
      <c r="KL34" s="147">
        <f t="shared" si="174"/>
        <v>0</v>
      </c>
      <c r="KM34" s="142">
        <f t="shared" si="175"/>
        <v>0</v>
      </c>
      <c r="KN34" s="142">
        <f t="shared" si="175"/>
        <v>0</v>
      </c>
      <c r="KO34" s="142">
        <f t="shared" si="175"/>
        <v>0</v>
      </c>
      <c r="KP34" s="142">
        <f t="shared" si="175"/>
        <v>0</v>
      </c>
      <c r="KQ34" s="142">
        <f t="shared" si="175"/>
        <v>0</v>
      </c>
      <c r="KR34" s="142">
        <f t="shared" si="176"/>
        <v>0</v>
      </c>
      <c r="KS34" s="142">
        <f t="shared" si="176"/>
        <v>0</v>
      </c>
      <c r="KT34" s="142">
        <f t="shared" si="176"/>
        <v>0</v>
      </c>
      <c r="KU34" s="142">
        <f t="shared" si="176"/>
        <v>0</v>
      </c>
      <c r="KV34" s="142">
        <f t="shared" si="176"/>
        <v>0</v>
      </c>
      <c r="KW34" s="147">
        <f t="shared" si="177"/>
        <v>0</v>
      </c>
      <c r="KX34" s="147">
        <f t="shared" si="177"/>
        <v>0</v>
      </c>
      <c r="KY34" s="147">
        <f t="shared" si="177"/>
        <v>0</v>
      </c>
      <c r="KZ34" s="147">
        <f t="shared" si="177"/>
        <v>0</v>
      </c>
      <c r="LA34" s="147">
        <f t="shared" si="177"/>
        <v>0</v>
      </c>
      <c r="LB34" s="147">
        <f t="shared" si="178"/>
        <v>0</v>
      </c>
      <c r="LC34" s="147">
        <f t="shared" si="178"/>
        <v>0</v>
      </c>
      <c r="LD34" s="147">
        <f t="shared" si="178"/>
        <v>0</v>
      </c>
      <c r="LE34" s="147">
        <f t="shared" si="178"/>
        <v>0</v>
      </c>
      <c r="LF34" s="147">
        <f t="shared" si="178"/>
        <v>0</v>
      </c>
      <c r="LG34" s="147">
        <f t="shared" si="65"/>
        <v>0</v>
      </c>
      <c r="LH34" s="147">
        <f t="shared" si="66"/>
        <v>0</v>
      </c>
      <c r="LI34" s="144">
        <f t="shared" si="67"/>
        <v>0</v>
      </c>
      <c r="LJ34" s="144">
        <f t="shared" si="68"/>
        <v>0</v>
      </c>
      <c r="LK34" s="144">
        <f t="shared" si="69"/>
        <v>0</v>
      </c>
      <c r="LL34" s="144">
        <f t="shared" si="70"/>
        <v>0</v>
      </c>
      <c r="LM34" s="144">
        <f t="shared" si="71"/>
        <v>0</v>
      </c>
      <c r="LN34" s="144">
        <f t="shared" si="72"/>
        <v>38951192</v>
      </c>
      <c r="LO34" s="144">
        <f t="shared" si="73"/>
        <v>3101486</v>
      </c>
      <c r="LP34" s="144">
        <f t="shared" si="74"/>
        <v>35849706</v>
      </c>
      <c r="LQ34" s="144">
        <f t="shared" si="75"/>
        <v>27529494</v>
      </c>
      <c r="LR34" s="144">
        <f t="shared" si="76"/>
        <v>8320212</v>
      </c>
      <c r="LS34" s="132">
        <f t="shared" si="77"/>
        <v>38951.199999999997</v>
      </c>
      <c r="LT34" s="144">
        <f t="shared" si="78"/>
        <v>38951192</v>
      </c>
      <c r="LU34" s="145">
        <f t="shared" si="79"/>
        <v>3101486</v>
      </c>
      <c r="LV34" s="145">
        <f t="shared" si="80"/>
        <v>35849706</v>
      </c>
      <c r="LW34" s="145">
        <f t="shared" si="81"/>
        <v>27529494</v>
      </c>
      <c r="LX34" s="145">
        <f t="shared" si="82"/>
        <v>8320212</v>
      </c>
      <c r="LY34" s="132">
        <f t="shared" si="83"/>
        <v>38951.199999999997</v>
      </c>
      <c r="LZ34" s="208">
        <v>101.28</v>
      </c>
      <c r="MA34" s="209">
        <f t="shared" si="84"/>
        <v>6183057.5999999996</v>
      </c>
      <c r="MB34" s="246">
        <f t="shared" si="85"/>
        <v>6183.1</v>
      </c>
      <c r="MC34" s="246">
        <v>2371.1999999999998</v>
      </c>
      <c r="MD34" s="246">
        <f t="shared" si="86"/>
        <v>2371200</v>
      </c>
      <c r="ME34" s="246">
        <f t="shared" si="87"/>
        <v>3811.9</v>
      </c>
      <c r="MF34" s="246">
        <f t="shared" si="88"/>
        <v>3811900</v>
      </c>
      <c r="MG34" s="246">
        <f t="shared" si="89"/>
        <v>42763049.600000001</v>
      </c>
      <c r="MH34" s="209">
        <f t="shared" si="90"/>
        <v>42763</v>
      </c>
      <c r="MI34" s="223">
        <f t="shared" si="91"/>
        <v>31341394</v>
      </c>
      <c r="MJ34">
        <v>56.3</v>
      </c>
      <c r="MK34" s="209">
        <f t="shared" si="92"/>
        <v>35630.199999999997</v>
      </c>
    </row>
    <row r="35" spans="1:349">
      <c r="A35" s="128" t="s">
        <v>242</v>
      </c>
      <c r="B35" s="129"/>
      <c r="C35" s="129"/>
      <c r="D35" s="129"/>
      <c r="E35" s="129"/>
      <c r="F35" s="130">
        <f t="shared" si="0"/>
        <v>0</v>
      </c>
      <c r="G35" s="131"/>
      <c r="H35" s="131"/>
      <c r="I35" s="131"/>
      <c r="J35" s="131"/>
      <c r="K35" s="130">
        <f t="shared" si="1"/>
        <v>0</v>
      </c>
      <c r="L35" s="132">
        <f t="shared" si="2"/>
        <v>0</v>
      </c>
      <c r="M35" s="132"/>
      <c r="N35" s="132"/>
      <c r="O35" s="132">
        <f t="shared" si="3"/>
        <v>0</v>
      </c>
      <c r="P35" s="132"/>
      <c r="Q35" s="132"/>
      <c r="R35" s="132"/>
      <c r="S35" s="150">
        <v>289</v>
      </c>
      <c r="T35" s="129"/>
      <c r="U35" s="134">
        <v>0</v>
      </c>
      <c r="V35" s="129"/>
      <c r="W35" s="133">
        <v>3</v>
      </c>
      <c r="X35" s="130">
        <f t="shared" si="4"/>
        <v>292</v>
      </c>
      <c r="Y35" s="150">
        <v>319</v>
      </c>
      <c r="Z35" s="129"/>
      <c r="AA35" s="134">
        <v>0</v>
      </c>
      <c r="AB35" s="129"/>
      <c r="AC35" s="133">
        <v>4</v>
      </c>
      <c r="AD35" s="130">
        <f t="shared" si="5"/>
        <v>323</v>
      </c>
      <c r="AE35" s="150">
        <v>49</v>
      </c>
      <c r="AF35" s="129"/>
      <c r="AG35" s="129"/>
      <c r="AH35" s="129"/>
      <c r="AI35" s="133">
        <v>0</v>
      </c>
      <c r="AJ35" s="130">
        <f t="shared" si="6"/>
        <v>49</v>
      </c>
      <c r="AK35" s="127">
        <f t="shared" si="7"/>
        <v>664</v>
      </c>
      <c r="AL35" s="219"/>
      <c r="AM35" s="219"/>
      <c r="AN35" s="219"/>
      <c r="AO35" s="219"/>
      <c r="AP35" s="219">
        <v>90</v>
      </c>
      <c r="AQ35" s="219">
        <v>30</v>
      </c>
      <c r="AR35" s="135"/>
      <c r="AS35" s="136">
        <v>0</v>
      </c>
      <c r="AT35" s="137"/>
      <c r="AU35" s="138">
        <v>0</v>
      </c>
      <c r="AV35" s="138"/>
      <c r="AW35" s="135"/>
      <c r="AX35" s="139">
        <v>1</v>
      </c>
      <c r="AY35" s="138"/>
      <c r="AZ35" s="136"/>
      <c r="BA35" s="136"/>
      <c r="BB35" s="129"/>
      <c r="BC35" s="129"/>
      <c r="BD35" s="138">
        <v>1</v>
      </c>
      <c r="BE35" s="138"/>
      <c r="BF35" s="136"/>
      <c r="BG35" s="138">
        <v>3</v>
      </c>
      <c r="BH35" s="138">
        <v>3</v>
      </c>
      <c r="BI35" s="136"/>
      <c r="BJ35" s="138"/>
      <c r="BK35" s="129"/>
      <c r="BL35" s="129"/>
      <c r="BM35" s="138"/>
      <c r="BN35" s="138"/>
      <c r="BO35" s="141"/>
      <c r="BP35" s="141">
        <f t="shared" si="8"/>
        <v>5</v>
      </c>
      <c r="BQ35" s="141">
        <f t="shared" si="9"/>
        <v>3</v>
      </c>
      <c r="BR35" s="141">
        <f t="shared" si="10"/>
        <v>0</v>
      </c>
      <c r="BS35" s="141">
        <f t="shared" si="11"/>
        <v>8</v>
      </c>
      <c r="BT35" s="141">
        <f t="shared" si="12"/>
        <v>672</v>
      </c>
      <c r="BU35" s="141"/>
      <c r="BV35" s="141"/>
      <c r="BW35" s="142">
        <f t="shared" si="93"/>
        <v>7394065</v>
      </c>
      <c r="BX35" s="143">
        <f t="shared" si="94"/>
        <v>623373</v>
      </c>
      <c r="BY35" s="143">
        <f t="shared" si="94"/>
        <v>6770692</v>
      </c>
      <c r="BZ35" s="143">
        <f t="shared" si="94"/>
        <v>5219918</v>
      </c>
      <c r="CA35" s="143">
        <f t="shared" si="94"/>
        <v>1550774</v>
      </c>
      <c r="CB35" s="142">
        <f t="shared" si="95"/>
        <v>0</v>
      </c>
      <c r="CC35" s="143">
        <f t="shared" si="96"/>
        <v>0</v>
      </c>
      <c r="CD35" s="143">
        <f t="shared" si="96"/>
        <v>0</v>
      </c>
      <c r="CE35" s="143">
        <f t="shared" si="96"/>
        <v>0</v>
      </c>
      <c r="CF35" s="143">
        <f t="shared" si="96"/>
        <v>0</v>
      </c>
      <c r="CG35" s="142">
        <f t="shared" si="97"/>
        <v>0</v>
      </c>
      <c r="CH35" s="143">
        <f t="shared" si="98"/>
        <v>0</v>
      </c>
      <c r="CI35" s="143">
        <f t="shared" si="98"/>
        <v>0</v>
      </c>
      <c r="CJ35" s="143">
        <f t="shared" si="98"/>
        <v>0</v>
      </c>
      <c r="CK35" s="143">
        <f t="shared" si="98"/>
        <v>0</v>
      </c>
      <c r="CL35" s="143"/>
      <c r="CM35" s="143"/>
      <c r="CN35" s="143"/>
      <c r="CO35" s="143"/>
      <c r="CP35" s="143"/>
      <c r="CQ35" s="142">
        <f t="shared" si="99"/>
        <v>592656</v>
      </c>
      <c r="CR35" s="143">
        <f t="shared" si="100"/>
        <v>1353</v>
      </c>
      <c r="CS35" s="143">
        <f t="shared" si="100"/>
        <v>591303</v>
      </c>
      <c r="CT35" s="143">
        <f t="shared" si="100"/>
        <v>591303</v>
      </c>
      <c r="CU35" s="143">
        <f t="shared" si="100"/>
        <v>0</v>
      </c>
      <c r="CV35" s="144">
        <f t="shared" si="13"/>
        <v>7986721</v>
      </c>
      <c r="CW35" s="142">
        <f t="shared" si="146"/>
        <v>11383196</v>
      </c>
      <c r="CX35" s="143">
        <f t="shared" si="146"/>
        <v>935946</v>
      </c>
      <c r="CY35" s="143">
        <f t="shared" si="146"/>
        <v>10447250</v>
      </c>
      <c r="CZ35" s="143">
        <f t="shared" si="146"/>
        <v>7869411</v>
      </c>
      <c r="DA35" s="143">
        <f t="shared" si="146"/>
        <v>2577839</v>
      </c>
      <c r="DB35" s="142">
        <f t="shared" si="101"/>
        <v>0</v>
      </c>
      <c r="DC35" s="143">
        <f t="shared" si="102"/>
        <v>0</v>
      </c>
      <c r="DD35" s="143">
        <f t="shared" si="102"/>
        <v>0</v>
      </c>
      <c r="DE35" s="143">
        <f t="shared" si="102"/>
        <v>0</v>
      </c>
      <c r="DF35" s="143">
        <f t="shared" si="102"/>
        <v>0</v>
      </c>
      <c r="DG35" s="142">
        <f t="shared" si="147"/>
        <v>0</v>
      </c>
      <c r="DH35" s="143">
        <f t="shared" si="147"/>
        <v>0</v>
      </c>
      <c r="DI35" s="143">
        <f t="shared" si="147"/>
        <v>0</v>
      </c>
      <c r="DJ35" s="143">
        <f t="shared" si="147"/>
        <v>0</v>
      </c>
      <c r="DK35" s="143">
        <f t="shared" si="147"/>
        <v>0</v>
      </c>
      <c r="DL35" s="142">
        <f t="shared" si="103"/>
        <v>0</v>
      </c>
      <c r="DM35" s="143">
        <f t="shared" si="104"/>
        <v>0</v>
      </c>
      <c r="DN35" s="143">
        <f t="shared" si="104"/>
        <v>0</v>
      </c>
      <c r="DO35" s="143">
        <f t="shared" si="104"/>
        <v>0</v>
      </c>
      <c r="DP35" s="143">
        <f t="shared" si="104"/>
        <v>0</v>
      </c>
      <c r="DQ35" s="142">
        <f t="shared" si="105"/>
        <v>912704</v>
      </c>
      <c r="DR35" s="143">
        <f t="shared" si="106"/>
        <v>3008</v>
      </c>
      <c r="DS35" s="143">
        <f t="shared" si="106"/>
        <v>909696</v>
      </c>
      <c r="DT35" s="143">
        <f t="shared" si="106"/>
        <v>909696</v>
      </c>
      <c r="DU35" s="143">
        <f t="shared" si="106"/>
        <v>0</v>
      </c>
      <c r="DV35" s="144">
        <f t="shared" si="16"/>
        <v>12295900</v>
      </c>
      <c r="DW35" s="142">
        <f t="shared" si="148"/>
        <v>1909334</v>
      </c>
      <c r="DX35" s="143">
        <f t="shared" si="148"/>
        <v>152243</v>
      </c>
      <c r="DY35" s="143">
        <f t="shared" si="148"/>
        <v>1757091</v>
      </c>
      <c r="DZ35" s="143">
        <f t="shared" si="148"/>
        <v>1293208</v>
      </c>
      <c r="EA35" s="143">
        <f t="shared" si="148"/>
        <v>463883</v>
      </c>
      <c r="EB35" s="142">
        <f t="shared" si="107"/>
        <v>0</v>
      </c>
      <c r="EC35" s="143">
        <f t="shared" si="108"/>
        <v>0</v>
      </c>
      <c r="ED35" s="143">
        <f t="shared" si="108"/>
        <v>0</v>
      </c>
      <c r="EE35" s="143">
        <f t="shared" si="108"/>
        <v>0</v>
      </c>
      <c r="EF35" s="143">
        <f t="shared" si="108"/>
        <v>0</v>
      </c>
      <c r="EG35" s="143"/>
      <c r="EH35" s="143"/>
      <c r="EI35" s="143"/>
      <c r="EJ35" s="143"/>
      <c r="EK35" s="143"/>
      <c r="EL35" s="142">
        <f t="shared" si="109"/>
        <v>0</v>
      </c>
      <c r="EM35" s="143">
        <f t="shared" si="110"/>
        <v>0</v>
      </c>
      <c r="EN35" s="143">
        <f t="shared" si="110"/>
        <v>0</v>
      </c>
      <c r="EO35" s="143">
        <f t="shared" si="110"/>
        <v>0</v>
      </c>
      <c r="EP35" s="143">
        <f t="shared" si="110"/>
        <v>0</v>
      </c>
      <c r="EQ35" s="142">
        <f t="shared" si="111"/>
        <v>0</v>
      </c>
      <c r="ER35" s="143">
        <f t="shared" si="112"/>
        <v>0</v>
      </c>
      <c r="ES35" s="143">
        <f t="shared" si="112"/>
        <v>0</v>
      </c>
      <c r="ET35" s="143">
        <f t="shared" si="112"/>
        <v>0</v>
      </c>
      <c r="EU35" s="143">
        <f t="shared" si="112"/>
        <v>0</v>
      </c>
      <c r="EV35" s="144">
        <f t="shared" si="18"/>
        <v>1909334</v>
      </c>
      <c r="EW35" s="144">
        <f t="shared" si="19"/>
        <v>22191955</v>
      </c>
      <c r="EX35" s="145">
        <f t="shared" si="20"/>
        <v>1715923</v>
      </c>
      <c r="EY35" s="145">
        <f t="shared" si="21"/>
        <v>20476032</v>
      </c>
      <c r="EZ35" s="145">
        <f t="shared" si="22"/>
        <v>15883536</v>
      </c>
      <c r="FA35" s="145">
        <f t="shared" si="23"/>
        <v>4592496</v>
      </c>
      <c r="FB35" s="146">
        <f t="shared" si="24"/>
        <v>20686595</v>
      </c>
      <c r="FC35" s="146">
        <f t="shared" si="25"/>
        <v>0</v>
      </c>
      <c r="FD35" s="146">
        <f t="shared" si="26"/>
        <v>0</v>
      </c>
      <c r="FE35" s="146">
        <f t="shared" si="27"/>
        <v>0</v>
      </c>
      <c r="FF35" s="146">
        <f t="shared" si="28"/>
        <v>1505360</v>
      </c>
      <c r="FG35" s="142">
        <f t="shared" si="149"/>
        <v>0</v>
      </c>
      <c r="FH35" s="143">
        <f t="shared" si="149"/>
        <v>0</v>
      </c>
      <c r="FI35" s="143">
        <f t="shared" si="149"/>
        <v>0</v>
      </c>
      <c r="FJ35" s="143">
        <f t="shared" si="149"/>
        <v>0</v>
      </c>
      <c r="FK35" s="143">
        <f t="shared" si="149"/>
        <v>0</v>
      </c>
      <c r="FL35" s="142">
        <f t="shared" si="150"/>
        <v>0</v>
      </c>
      <c r="FM35" s="142">
        <f t="shared" si="150"/>
        <v>0</v>
      </c>
      <c r="FN35" s="142">
        <f t="shared" si="150"/>
        <v>0</v>
      </c>
      <c r="FO35" s="142">
        <f t="shared" si="150"/>
        <v>0</v>
      </c>
      <c r="FP35" s="142">
        <f t="shared" si="150"/>
        <v>0</v>
      </c>
      <c r="FQ35" s="147">
        <f t="shared" si="151"/>
        <v>0</v>
      </c>
      <c r="FR35" s="147">
        <f t="shared" si="151"/>
        <v>0</v>
      </c>
      <c r="FS35" s="147">
        <f t="shared" si="151"/>
        <v>0</v>
      </c>
      <c r="FT35" s="147">
        <f t="shared" si="151"/>
        <v>0</v>
      </c>
      <c r="FU35" s="147">
        <f t="shared" si="151"/>
        <v>0</v>
      </c>
      <c r="FV35" s="147">
        <f t="shared" si="152"/>
        <v>0</v>
      </c>
      <c r="FW35" s="147">
        <f t="shared" si="152"/>
        <v>0</v>
      </c>
      <c r="FX35" s="147">
        <f t="shared" si="152"/>
        <v>0</v>
      </c>
      <c r="FY35" s="147">
        <f t="shared" si="152"/>
        <v>0</v>
      </c>
      <c r="FZ35" s="147">
        <f t="shared" si="152"/>
        <v>0</v>
      </c>
      <c r="GA35" s="142">
        <f t="shared" si="153"/>
        <v>141120</v>
      </c>
      <c r="GB35" s="142">
        <f t="shared" si="153"/>
        <v>2790</v>
      </c>
      <c r="GC35" s="142">
        <f t="shared" si="153"/>
        <v>138330</v>
      </c>
      <c r="GD35" s="142">
        <f t="shared" si="153"/>
        <v>138330</v>
      </c>
      <c r="GE35" s="142">
        <f t="shared" si="153"/>
        <v>0</v>
      </c>
      <c r="GF35" s="142">
        <f t="shared" si="154"/>
        <v>40320</v>
      </c>
      <c r="GG35" s="142">
        <f t="shared" si="154"/>
        <v>780</v>
      </c>
      <c r="GH35" s="142">
        <f t="shared" si="154"/>
        <v>39540</v>
      </c>
      <c r="GI35" s="142">
        <f t="shared" si="154"/>
        <v>39540</v>
      </c>
      <c r="GJ35" s="142">
        <f t="shared" si="154"/>
        <v>0</v>
      </c>
      <c r="GK35" s="142">
        <f t="shared" si="35"/>
        <v>181440</v>
      </c>
      <c r="GL35" s="142">
        <f t="shared" si="36"/>
        <v>3570</v>
      </c>
      <c r="GM35" s="142">
        <f t="shared" si="37"/>
        <v>177870</v>
      </c>
      <c r="GN35" s="142">
        <f t="shared" si="38"/>
        <v>177870</v>
      </c>
      <c r="GO35" s="142">
        <f t="shared" si="39"/>
        <v>0</v>
      </c>
      <c r="GP35" s="207">
        <f t="shared" si="40"/>
        <v>181.4</v>
      </c>
      <c r="GQ35" s="147">
        <f t="shared" si="155"/>
        <v>0</v>
      </c>
      <c r="GR35" s="147">
        <f t="shared" si="155"/>
        <v>0</v>
      </c>
      <c r="GS35" s="147">
        <f t="shared" si="155"/>
        <v>0</v>
      </c>
      <c r="GT35" s="147">
        <f t="shared" si="155"/>
        <v>0</v>
      </c>
      <c r="GU35" s="147">
        <f t="shared" si="155"/>
        <v>0</v>
      </c>
      <c r="GV35" s="147">
        <f t="shared" si="156"/>
        <v>0</v>
      </c>
      <c r="GW35" s="147">
        <f t="shared" si="156"/>
        <v>0</v>
      </c>
      <c r="GX35" s="147">
        <f t="shared" si="156"/>
        <v>0</v>
      </c>
      <c r="GY35" s="147">
        <f t="shared" si="156"/>
        <v>0</v>
      </c>
      <c r="GZ35" s="147">
        <f t="shared" si="156"/>
        <v>0</v>
      </c>
      <c r="HA35" s="147">
        <f t="shared" si="157"/>
        <v>0</v>
      </c>
      <c r="HB35" s="147">
        <f t="shared" si="157"/>
        <v>0</v>
      </c>
      <c r="HC35" s="147">
        <f t="shared" si="157"/>
        <v>0</v>
      </c>
      <c r="HD35" s="147">
        <f t="shared" si="157"/>
        <v>0</v>
      </c>
      <c r="HE35" s="147">
        <f t="shared" si="157"/>
        <v>0</v>
      </c>
      <c r="HF35" s="147">
        <f t="shared" si="158"/>
        <v>0</v>
      </c>
      <c r="HG35" s="147">
        <f t="shared" si="158"/>
        <v>0</v>
      </c>
      <c r="HH35" s="147">
        <f t="shared" si="158"/>
        <v>0</v>
      </c>
      <c r="HI35" s="147">
        <f t="shared" si="158"/>
        <v>0</v>
      </c>
      <c r="HJ35" s="147">
        <f t="shared" si="158"/>
        <v>0</v>
      </c>
      <c r="HK35" s="142">
        <f t="shared" si="159"/>
        <v>0</v>
      </c>
      <c r="HL35" s="142">
        <f t="shared" si="159"/>
        <v>0</v>
      </c>
      <c r="HM35" s="142">
        <f t="shared" si="159"/>
        <v>0</v>
      </c>
      <c r="HN35" s="142">
        <f t="shared" si="159"/>
        <v>0</v>
      </c>
      <c r="HO35" s="142">
        <f t="shared" si="159"/>
        <v>0</v>
      </c>
      <c r="HP35" s="142">
        <f t="shared" si="160"/>
        <v>0</v>
      </c>
      <c r="HQ35" s="142">
        <f t="shared" si="160"/>
        <v>0</v>
      </c>
      <c r="HR35" s="142">
        <f t="shared" si="160"/>
        <v>0</v>
      </c>
      <c r="HS35" s="142">
        <f t="shared" si="160"/>
        <v>0</v>
      </c>
      <c r="HT35" s="142">
        <f t="shared" si="160"/>
        <v>0</v>
      </c>
      <c r="HU35" s="147">
        <f t="shared" si="161"/>
        <v>30729</v>
      </c>
      <c r="HV35" s="147">
        <f t="shared" si="161"/>
        <v>4257</v>
      </c>
      <c r="HW35" s="147">
        <f t="shared" si="161"/>
        <v>26472</v>
      </c>
      <c r="HX35" s="147">
        <f t="shared" si="161"/>
        <v>20409</v>
      </c>
      <c r="HY35" s="147">
        <f t="shared" si="161"/>
        <v>6063</v>
      </c>
      <c r="HZ35" s="147">
        <f t="shared" si="162"/>
        <v>0</v>
      </c>
      <c r="IA35" s="147">
        <f t="shared" si="162"/>
        <v>0</v>
      </c>
      <c r="IB35" s="147">
        <f t="shared" si="162"/>
        <v>0</v>
      </c>
      <c r="IC35" s="147">
        <f t="shared" si="162"/>
        <v>0</v>
      </c>
      <c r="ID35" s="147">
        <f t="shared" si="162"/>
        <v>0</v>
      </c>
      <c r="IE35" s="142">
        <f t="shared" si="163"/>
        <v>0</v>
      </c>
      <c r="IF35" s="142">
        <f t="shared" si="163"/>
        <v>0</v>
      </c>
      <c r="IG35" s="142">
        <f t="shared" si="163"/>
        <v>0</v>
      </c>
      <c r="IH35" s="142">
        <f t="shared" si="163"/>
        <v>0</v>
      </c>
      <c r="II35" s="142">
        <f t="shared" si="163"/>
        <v>0</v>
      </c>
      <c r="IJ35" s="142">
        <f t="shared" si="164"/>
        <v>0</v>
      </c>
      <c r="IK35" s="142">
        <f t="shared" si="164"/>
        <v>0</v>
      </c>
      <c r="IL35" s="142">
        <f t="shared" si="164"/>
        <v>0</v>
      </c>
      <c r="IM35" s="142">
        <f t="shared" si="164"/>
        <v>0</v>
      </c>
      <c r="IN35" s="142">
        <f t="shared" si="164"/>
        <v>0</v>
      </c>
      <c r="IO35" s="147">
        <f t="shared" si="165"/>
        <v>0</v>
      </c>
      <c r="IP35" s="147">
        <f t="shared" si="165"/>
        <v>0</v>
      </c>
      <c r="IQ35" s="147">
        <f t="shared" si="165"/>
        <v>0</v>
      </c>
      <c r="IR35" s="147">
        <f t="shared" si="165"/>
        <v>0</v>
      </c>
      <c r="IS35" s="147">
        <f t="shared" si="165"/>
        <v>0</v>
      </c>
      <c r="IT35" s="147">
        <f t="shared" si="166"/>
        <v>0</v>
      </c>
      <c r="IU35" s="147">
        <f t="shared" si="166"/>
        <v>0</v>
      </c>
      <c r="IV35" s="147">
        <f t="shared" si="166"/>
        <v>0</v>
      </c>
      <c r="IW35" s="147">
        <f t="shared" si="166"/>
        <v>0</v>
      </c>
      <c r="IX35" s="147">
        <f t="shared" si="166"/>
        <v>0</v>
      </c>
      <c r="IY35" s="142">
        <f t="shared" si="167"/>
        <v>187274</v>
      </c>
      <c r="IZ35" s="142">
        <f t="shared" si="167"/>
        <v>28442</v>
      </c>
      <c r="JA35" s="142">
        <f t="shared" si="167"/>
        <v>158832</v>
      </c>
      <c r="JB35" s="142">
        <f t="shared" si="167"/>
        <v>122454</v>
      </c>
      <c r="JC35" s="142">
        <f t="shared" si="167"/>
        <v>36378</v>
      </c>
      <c r="JD35" s="142">
        <f t="shared" si="168"/>
        <v>0</v>
      </c>
      <c r="JE35" s="142">
        <f t="shared" si="168"/>
        <v>0</v>
      </c>
      <c r="JF35" s="142">
        <f t="shared" si="168"/>
        <v>0</v>
      </c>
      <c r="JG35" s="142">
        <f t="shared" si="168"/>
        <v>0</v>
      </c>
      <c r="JH35" s="142">
        <f t="shared" si="168"/>
        <v>0</v>
      </c>
      <c r="JI35" s="147">
        <f t="shared" si="169"/>
        <v>0</v>
      </c>
      <c r="JJ35" s="147">
        <f t="shared" si="169"/>
        <v>0</v>
      </c>
      <c r="JK35" s="147">
        <f t="shared" si="169"/>
        <v>0</v>
      </c>
      <c r="JL35" s="147">
        <f t="shared" si="169"/>
        <v>0</v>
      </c>
      <c r="JM35" s="147">
        <f t="shared" si="169"/>
        <v>0</v>
      </c>
      <c r="JN35" s="147">
        <f t="shared" si="170"/>
        <v>99087</v>
      </c>
      <c r="JO35" s="147">
        <f t="shared" si="170"/>
        <v>19671</v>
      </c>
      <c r="JP35" s="147">
        <f t="shared" si="170"/>
        <v>79416</v>
      </c>
      <c r="JQ35" s="147">
        <f t="shared" si="170"/>
        <v>61227</v>
      </c>
      <c r="JR35" s="147">
        <f t="shared" si="170"/>
        <v>18189</v>
      </c>
      <c r="JS35" s="142">
        <f t="shared" si="171"/>
        <v>133017</v>
      </c>
      <c r="JT35" s="142">
        <f t="shared" si="171"/>
        <v>22002</v>
      </c>
      <c r="JU35" s="142">
        <f t="shared" si="171"/>
        <v>111015</v>
      </c>
      <c r="JV35" s="142">
        <f t="shared" si="171"/>
        <v>83625</v>
      </c>
      <c r="JW35" s="142">
        <f t="shared" si="171"/>
        <v>27390</v>
      </c>
      <c r="JX35" s="142">
        <f t="shared" si="172"/>
        <v>0</v>
      </c>
      <c r="JY35" s="142">
        <f t="shared" si="172"/>
        <v>0</v>
      </c>
      <c r="JZ35" s="142">
        <f t="shared" si="172"/>
        <v>0</v>
      </c>
      <c r="KA35" s="142">
        <f t="shared" si="172"/>
        <v>0</v>
      </c>
      <c r="KB35" s="142">
        <f t="shared" si="172"/>
        <v>0</v>
      </c>
      <c r="KC35" s="147">
        <f t="shared" si="173"/>
        <v>0</v>
      </c>
      <c r="KD35" s="147">
        <f t="shared" si="173"/>
        <v>0</v>
      </c>
      <c r="KE35" s="147">
        <f t="shared" si="173"/>
        <v>0</v>
      </c>
      <c r="KF35" s="147">
        <f t="shared" si="173"/>
        <v>0</v>
      </c>
      <c r="KG35" s="147">
        <f t="shared" si="173"/>
        <v>0</v>
      </c>
      <c r="KH35" s="147">
        <f t="shared" si="174"/>
        <v>0</v>
      </c>
      <c r="KI35" s="147">
        <f t="shared" si="174"/>
        <v>0</v>
      </c>
      <c r="KJ35" s="147">
        <f t="shared" si="174"/>
        <v>0</v>
      </c>
      <c r="KK35" s="147">
        <f t="shared" si="174"/>
        <v>0</v>
      </c>
      <c r="KL35" s="147">
        <f t="shared" si="174"/>
        <v>0</v>
      </c>
      <c r="KM35" s="142">
        <f t="shared" si="175"/>
        <v>0</v>
      </c>
      <c r="KN35" s="142">
        <f t="shared" si="175"/>
        <v>0</v>
      </c>
      <c r="KO35" s="142">
        <f t="shared" si="175"/>
        <v>0</v>
      </c>
      <c r="KP35" s="142">
        <f t="shared" si="175"/>
        <v>0</v>
      </c>
      <c r="KQ35" s="142">
        <f t="shared" si="175"/>
        <v>0</v>
      </c>
      <c r="KR35" s="142">
        <f t="shared" si="176"/>
        <v>0</v>
      </c>
      <c r="KS35" s="142">
        <f t="shared" si="176"/>
        <v>0</v>
      </c>
      <c r="KT35" s="142">
        <f t="shared" si="176"/>
        <v>0</v>
      </c>
      <c r="KU35" s="142">
        <f t="shared" si="176"/>
        <v>0</v>
      </c>
      <c r="KV35" s="142">
        <f t="shared" si="176"/>
        <v>0</v>
      </c>
      <c r="KW35" s="147">
        <f t="shared" si="177"/>
        <v>0</v>
      </c>
      <c r="KX35" s="147">
        <f t="shared" si="177"/>
        <v>0</v>
      </c>
      <c r="KY35" s="147">
        <f t="shared" si="177"/>
        <v>0</v>
      </c>
      <c r="KZ35" s="147">
        <f t="shared" si="177"/>
        <v>0</v>
      </c>
      <c r="LA35" s="147">
        <f t="shared" si="177"/>
        <v>0</v>
      </c>
      <c r="LB35" s="147">
        <f t="shared" si="178"/>
        <v>0</v>
      </c>
      <c r="LC35" s="147">
        <f t="shared" si="178"/>
        <v>0</v>
      </c>
      <c r="LD35" s="147">
        <f t="shared" si="178"/>
        <v>0</v>
      </c>
      <c r="LE35" s="147">
        <f t="shared" si="178"/>
        <v>0</v>
      </c>
      <c r="LF35" s="147">
        <f t="shared" si="178"/>
        <v>0</v>
      </c>
      <c r="LG35" s="147">
        <f t="shared" si="65"/>
        <v>181440</v>
      </c>
      <c r="LH35" s="147">
        <f t="shared" si="66"/>
        <v>450107</v>
      </c>
      <c r="LI35" s="144">
        <f t="shared" si="67"/>
        <v>631547</v>
      </c>
      <c r="LJ35" s="144">
        <f t="shared" si="68"/>
        <v>77942</v>
      </c>
      <c r="LK35" s="144">
        <f t="shared" si="69"/>
        <v>553605</v>
      </c>
      <c r="LL35" s="144">
        <f t="shared" si="70"/>
        <v>465585</v>
      </c>
      <c r="LM35" s="144">
        <f t="shared" si="71"/>
        <v>88020</v>
      </c>
      <c r="LN35" s="144">
        <f t="shared" si="72"/>
        <v>22642062</v>
      </c>
      <c r="LO35" s="144">
        <f t="shared" si="73"/>
        <v>1790295</v>
      </c>
      <c r="LP35" s="144">
        <f t="shared" si="74"/>
        <v>20851767</v>
      </c>
      <c r="LQ35" s="144">
        <f t="shared" si="75"/>
        <v>16171251</v>
      </c>
      <c r="LR35" s="144">
        <f t="shared" si="76"/>
        <v>4680516</v>
      </c>
      <c r="LS35" s="132">
        <f t="shared" si="77"/>
        <v>22642.1</v>
      </c>
      <c r="LT35" s="144">
        <f t="shared" si="78"/>
        <v>22823502</v>
      </c>
      <c r="LU35" s="145">
        <f t="shared" si="79"/>
        <v>1793865</v>
      </c>
      <c r="LV35" s="145">
        <f t="shared" si="80"/>
        <v>21029637</v>
      </c>
      <c r="LW35" s="145">
        <f t="shared" si="81"/>
        <v>16349121</v>
      </c>
      <c r="LX35" s="145">
        <f t="shared" si="82"/>
        <v>4680516</v>
      </c>
      <c r="LY35" s="132">
        <f t="shared" si="83"/>
        <v>22823.5</v>
      </c>
      <c r="LZ35" s="208">
        <v>59.89</v>
      </c>
      <c r="MA35" s="209">
        <f t="shared" si="84"/>
        <v>3656233.4</v>
      </c>
      <c r="MB35" s="246">
        <f t="shared" si="85"/>
        <v>3656.2</v>
      </c>
      <c r="MC35" s="246">
        <v>1402.1</v>
      </c>
      <c r="MD35" s="246">
        <f t="shared" si="86"/>
        <v>1402100</v>
      </c>
      <c r="ME35" s="246">
        <f t="shared" si="87"/>
        <v>2254.1</v>
      </c>
      <c r="MF35" s="246">
        <f t="shared" si="88"/>
        <v>2254100</v>
      </c>
      <c r="MG35" s="246">
        <f t="shared" si="89"/>
        <v>25077635.399999999</v>
      </c>
      <c r="MH35" s="209">
        <f t="shared" si="90"/>
        <v>25077.599999999999</v>
      </c>
      <c r="MI35" s="223">
        <f t="shared" si="91"/>
        <v>18603221</v>
      </c>
      <c r="MJ35">
        <v>43.4</v>
      </c>
      <c r="MK35" s="209">
        <f t="shared" si="92"/>
        <v>27435.1</v>
      </c>
    </row>
    <row r="36" spans="1:349">
      <c r="A36" s="128" t="s">
        <v>200</v>
      </c>
      <c r="B36" s="129"/>
      <c r="C36" s="129">
        <v>17</v>
      </c>
      <c r="D36" s="129">
        <v>30</v>
      </c>
      <c r="E36" s="129">
        <v>23</v>
      </c>
      <c r="F36" s="130">
        <f t="shared" si="0"/>
        <v>70</v>
      </c>
      <c r="G36" s="131">
        <f>B36*G$7</f>
        <v>0</v>
      </c>
      <c r="H36" s="131">
        <f>C36*H$7</f>
        <v>722636</v>
      </c>
      <c r="I36" s="131">
        <f>D36*I7</f>
        <v>1275240</v>
      </c>
      <c r="J36" s="131">
        <f>E36*J$7</f>
        <v>977684</v>
      </c>
      <c r="K36" s="130">
        <f t="shared" si="1"/>
        <v>2975560</v>
      </c>
      <c r="L36" s="132">
        <f>K36/1000-0.1</f>
        <v>2975.5</v>
      </c>
      <c r="M36" s="152">
        <v>7.25</v>
      </c>
      <c r="N36" s="132">
        <f>M36*M46-0.1</f>
        <v>511.8</v>
      </c>
      <c r="O36" s="132">
        <f t="shared" si="3"/>
        <v>3487.3</v>
      </c>
      <c r="P36" s="132">
        <f>29542*F36+511800</f>
        <v>2579740</v>
      </c>
      <c r="Q36" s="132">
        <v>5.8</v>
      </c>
      <c r="R36" s="132">
        <f>P36/1.302/Q36/12</f>
        <v>28467.9</v>
      </c>
      <c r="S36" s="150">
        <v>614</v>
      </c>
      <c r="T36" s="129"/>
      <c r="U36" s="148">
        <v>0</v>
      </c>
      <c r="V36" s="129"/>
      <c r="W36" s="133">
        <v>0</v>
      </c>
      <c r="X36" s="130">
        <f t="shared" si="4"/>
        <v>614</v>
      </c>
      <c r="Y36" s="150">
        <v>655</v>
      </c>
      <c r="Z36" s="129"/>
      <c r="AA36" s="148">
        <v>0</v>
      </c>
      <c r="AB36" s="129"/>
      <c r="AC36" s="133">
        <v>3</v>
      </c>
      <c r="AD36" s="130">
        <f t="shared" si="5"/>
        <v>658</v>
      </c>
      <c r="AE36" s="150">
        <v>123</v>
      </c>
      <c r="AF36" s="129"/>
      <c r="AG36" s="129"/>
      <c r="AH36" s="129"/>
      <c r="AI36" s="133">
        <v>0</v>
      </c>
      <c r="AJ36" s="130">
        <f t="shared" si="6"/>
        <v>123</v>
      </c>
      <c r="AK36" s="127">
        <f t="shared" si="7"/>
        <v>1395</v>
      </c>
      <c r="AL36" s="219">
        <v>0</v>
      </c>
      <c r="AM36" s="219">
        <v>48</v>
      </c>
      <c r="AN36" s="219">
        <v>16</v>
      </c>
      <c r="AO36" s="219">
        <v>268</v>
      </c>
      <c r="AP36" s="219">
        <v>51</v>
      </c>
      <c r="AQ36" s="219">
        <v>33</v>
      </c>
      <c r="AR36" s="135"/>
      <c r="AS36" s="136">
        <v>0</v>
      </c>
      <c r="AT36" s="137"/>
      <c r="AU36" s="138">
        <v>0</v>
      </c>
      <c r="AV36" s="138"/>
      <c r="AW36" s="135"/>
      <c r="AX36" s="139"/>
      <c r="AY36" s="138"/>
      <c r="AZ36" s="136"/>
      <c r="BA36" s="136"/>
      <c r="BB36" s="129"/>
      <c r="BC36" s="129"/>
      <c r="BD36" s="138"/>
      <c r="BE36" s="138"/>
      <c r="BF36" s="136">
        <v>1</v>
      </c>
      <c r="BG36" s="138"/>
      <c r="BH36" s="138">
        <v>1</v>
      </c>
      <c r="BI36" s="136"/>
      <c r="BJ36" s="138"/>
      <c r="BK36" s="129"/>
      <c r="BL36" s="129"/>
      <c r="BM36" s="138"/>
      <c r="BN36" s="138"/>
      <c r="BO36" s="141"/>
      <c r="BP36" s="141">
        <f t="shared" si="8"/>
        <v>0</v>
      </c>
      <c r="BQ36" s="141">
        <f t="shared" si="9"/>
        <v>1</v>
      </c>
      <c r="BR36" s="141">
        <f t="shared" si="10"/>
        <v>1</v>
      </c>
      <c r="BS36" s="141">
        <f t="shared" si="11"/>
        <v>2</v>
      </c>
      <c r="BT36" s="141">
        <f t="shared" si="12"/>
        <v>1397</v>
      </c>
      <c r="BU36" s="141"/>
      <c r="BV36" s="141"/>
      <c r="BW36" s="142">
        <f t="shared" si="93"/>
        <v>15709190</v>
      </c>
      <c r="BX36" s="143">
        <f t="shared" si="94"/>
        <v>1324398</v>
      </c>
      <c r="BY36" s="143">
        <f t="shared" si="94"/>
        <v>14384792</v>
      </c>
      <c r="BZ36" s="143">
        <f t="shared" si="94"/>
        <v>11090068</v>
      </c>
      <c r="CA36" s="143">
        <f t="shared" si="94"/>
        <v>3294724</v>
      </c>
      <c r="CB36" s="142">
        <f t="shared" si="95"/>
        <v>0</v>
      </c>
      <c r="CC36" s="143">
        <f t="shared" si="96"/>
        <v>0</v>
      </c>
      <c r="CD36" s="143">
        <f t="shared" si="96"/>
        <v>0</v>
      </c>
      <c r="CE36" s="143">
        <f t="shared" si="96"/>
        <v>0</v>
      </c>
      <c r="CF36" s="143">
        <f t="shared" si="96"/>
        <v>0</v>
      </c>
      <c r="CG36" s="142">
        <f t="shared" si="97"/>
        <v>0</v>
      </c>
      <c r="CH36" s="143">
        <f t="shared" si="98"/>
        <v>0</v>
      </c>
      <c r="CI36" s="143">
        <f t="shared" si="98"/>
        <v>0</v>
      </c>
      <c r="CJ36" s="143">
        <f t="shared" si="98"/>
        <v>0</v>
      </c>
      <c r="CK36" s="143">
        <f t="shared" si="98"/>
        <v>0</v>
      </c>
      <c r="CL36" s="143"/>
      <c r="CM36" s="143"/>
      <c r="CN36" s="143"/>
      <c r="CO36" s="143"/>
      <c r="CP36" s="143"/>
      <c r="CQ36" s="142">
        <f t="shared" si="99"/>
        <v>0</v>
      </c>
      <c r="CR36" s="143">
        <f t="shared" si="100"/>
        <v>0</v>
      </c>
      <c r="CS36" s="143">
        <f t="shared" si="100"/>
        <v>0</v>
      </c>
      <c r="CT36" s="143">
        <f t="shared" si="100"/>
        <v>0</v>
      </c>
      <c r="CU36" s="143">
        <f t="shared" si="100"/>
        <v>0</v>
      </c>
      <c r="CV36" s="144">
        <f t="shared" si="13"/>
        <v>15709190</v>
      </c>
      <c r="CW36" s="142">
        <f t="shared" si="146"/>
        <v>23373020</v>
      </c>
      <c r="CX36" s="143">
        <f t="shared" si="146"/>
        <v>1921770</v>
      </c>
      <c r="CY36" s="143">
        <f t="shared" si="146"/>
        <v>21451250</v>
      </c>
      <c r="CZ36" s="143">
        <f t="shared" si="146"/>
        <v>16158195</v>
      </c>
      <c r="DA36" s="143">
        <f t="shared" si="146"/>
        <v>5293055</v>
      </c>
      <c r="DB36" s="142">
        <f t="shared" si="101"/>
        <v>0</v>
      </c>
      <c r="DC36" s="143">
        <f t="shared" si="102"/>
        <v>0</v>
      </c>
      <c r="DD36" s="143">
        <f t="shared" si="102"/>
        <v>0</v>
      </c>
      <c r="DE36" s="143">
        <f t="shared" si="102"/>
        <v>0</v>
      </c>
      <c r="DF36" s="143">
        <f t="shared" si="102"/>
        <v>0</v>
      </c>
      <c r="DG36" s="142">
        <f t="shared" si="147"/>
        <v>0</v>
      </c>
      <c r="DH36" s="143">
        <f t="shared" si="147"/>
        <v>0</v>
      </c>
      <c r="DI36" s="143">
        <f t="shared" si="147"/>
        <v>0</v>
      </c>
      <c r="DJ36" s="143">
        <f t="shared" si="147"/>
        <v>0</v>
      </c>
      <c r="DK36" s="143">
        <f t="shared" si="147"/>
        <v>0</v>
      </c>
      <c r="DL36" s="142">
        <f t="shared" si="103"/>
        <v>0</v>
      </c>
      <c r="DM36" s="143">
        <f t="shared" si="104"/>
        <v>0</v>
      </c>
      <c r="DN36" s="143">
        <f t="shared" si="104"/>
        <v>0</v>
      </c>
      <c r="DO36" s="143">
        <f t="shared" si="104"/>
        <v>0</v>
      </c>
      <c r="DP36" s="143">
        <f t="shared" si="104"/>
        <v>0</v>
      </c>
      <c r="DQ36" s="142">
        <f t="shared" si="105"/>
        <v>684528</v>
      </c>
      <c r="DR36" s="143">
        <f t="shared" si="106"/>
        <v>2256</v>
      </c>
      <c r="DS36" s="143">
        <f t="shared" si="106"/>
        <v>682272</v>
      </c>
      <c r="DT36" s="143">
        <f t="shared" si="106"/>
        <v>682272</v>
      </c>
      <c r="DU36" s="143">
        <f t="shared" si="106"/>
        <v>0</v>
      </c>
      <c r="DV36" s="144">
        <f t="shared" si="16"/>
        <v>24057548</v>
      </c>
      <c r="DW36" s="142">
        <f t="shared" si="148"/>
        <v>4792818</v>
      </c>
      <c r="DX36" s="143">
        <f t="shared" si="148"/>
        <v>382161</v>
      </c>
      <c r="DY36" s="143">
        <f t="shared" si="148"/>
        <v>4410657</v>
      </c>
      <c r="DZ36" s="143">
        <f t="shared" si="148"/>
        <v>3246216</v>
      </c>
      <c r="EA36" s="143">
        <f t="shared" si="148"/>
        <v>1164441</v>
      </c>
      <c r="EB36" s="142">
        <f t="shared" si="107"/>
        <v>0</v>
      </c>
      <c r="EC36" s="143">
        <f t="shared" si="108"/>
        <v>0</v>
      </c>
      <c r="ED36" s="143">
        <f t="shared" si="108"/>
        <v>0</v>
      </c>
      <c r="EE36" s="143">
        <f t="shared" si="108"/>
        <v>0</v>
      </c>
      <c r="EF36" s="143">
        <f t="shared" si="108"/>
        <v>0</v>
      </c>
      <c r="EG36" s="143"/>
      <c r="EH36" s="143"/>
      <c r="EI36" s="143"/>
      <c r="EJ36" s="143"/>
      <c r="EK36" s="143"/>
      <c r="EL36" s="142">
        <f t="shared" si="109"/>
        <v>0</v>
      </c>
      <c r="EM36" s="143">
        <f t="shared" si="110"/>
        <v>0</v>
      </c>
      <c r="EN36" s="143">
        <f t="shared" si="110"/>
        <v>0</v>
      </c>
      <c r="EO36" s="143">
        <f t="shared" si="110"/>
        <v>0</v>
      </c>
      <c r="EP36" s="143">
        <f t="shared" si="110"/>
        <v>0</v>
      </c>
      <c r="EQ36" s="142">
        <f t="shared" si="111"/>
        <v>0</v>
      </c>
      <c r="ER36" s="143">
        <f t="shared" si="112"/>
        <v>0</v>
      </c>
      <c r="ES36" s="143">
        <f t="shared" si="112"/>
        <v>0</v>
      </c>
      <c r="ET36" s="143">
        <f t="shared" si="112"/>
        <v>0</v>
      </c>
      <c r="EU36" s="143">
        <f t="shared" si="112"/>
        <v>0</v>
      </c>
      <c r="EV36" s="144">
        <f t="shared" si="18"/>
        <v>4792818</v>
      </c>
      <c r="EW36" s="144">
        <f t="shared" si="19"/>
        <v>44559556</v>
      </c>
      <c r="EX36" s="145">
        <f t="shared" si="20"/>
        <v>3630585</v>
      </c>
      <c r="EY36" s="145">
        <f t="shared" si="21"/>
        <v>40928971</v>
      </c>
      <c r="EZ36" s="145">
        <f t="shared" si="22"/>
        <v>31176751</v>
      </c>
      <c r="FA36" s="145">
        <f t="shared" si="23"/>
        <v>9752220</v>
      </c>
      <c r="FB36" s="146">
        <f t="shared" si="24"/>
        <v>43875028</v>
      </c>
      <c r="FC36" s="146">
        <f t="shared" si="25"/>
        <v>0</v>
      </c>
      <c r="FD36" s="146">
        <f t="shared" si="26"/>
        <v>0</v>
      </c>
      <c r="FE36" s="146">
        <f t="shared" si="27"/>
        <v>0</v>
      </c>
      <c r="FF36" s="146">
        <f t="shared" si="28"/>
        <v>684528</v>
      </c>
      <c r="FG36" s="142">
        <f t="shared" si="149"/>
        <v>0</v>
      </c>
      <c r="FH36" s="143">
        <f t="shared" si="149"/>
        <v>0</v>
      </c>
      <c r="FI36" s="143">
        <f t="shared" si="149"/>
        <v>0</v>
      </c>
      <c r="FJ36" s="143">
        <f t="shared" si="149"/>
        <v>0</v>
      </c>
      <c r="FK36" s="143">
        <f t="shared" si="149"/>
        <v>0</v>
      </c>
      <c r="FL36" s="142">
        <f t="shared" si="150"/>
        <v>75264</v>
      </c>
      <c r="FM36" s="142">
        <f t="shared" si="150"/>
        <v>1488</v>
      </c>
      <c r="FN36" s="142">
        <f t="shared" si="150"/>
        <v>73776</v>
      </c>
      <c r="FO36" s="142">
        <f t="shared" si="150"/>
        <v>73776</v>
      </c>
      <c r="FP36" s="142">
        <f t="shared" si="150"/>
        <v>0</v>
      </c>
      <c r="FQ36" s="147">
        <f t="shared" si="151"/>
        <v>25088</v>
      </c>
      <c r="FR36" s="147">
        <f t="shared" si="151"/>
        <v>496</v>
      </c>
      <c r="FS36" s="147">
        <f t="shared" si="151"/>
        <v>24592</v>
      </c>
      <c r="FT36" s="147">
        <f t="shared" si="151"/>
        <v>24592</v>
      </c>
      <c r="FU36" s="147">
        <f t="shared" si="151"/>
        <v>0</v>
      </c>
      <c r="FV36" s="147">
        <f t="shared" si="152"/>
        <v>420224</v>
      </c>
      <c r="FW36" s="147">
        <f t="shared" si="152"/>
        <v>8308</v>
      </c>
      <c r="FX36" s="147">
        <f t="shared" si="152"/>
        <v>411916</v>
      </c>
      <c r="FY36" s="147">
        <f t="shared" si="152"/>
        <v>411916</v>
      </c>
      <c r="FZ36" s="147">
        <f t="shared" si="152"/>
        <v>0</v>
      </c>
      <c r="GA36" s="142">
        <f t="shared" si="153"/>
        <v>79968</v>
      </c>
      <c r="GB36" s="142">
        <f t="shared" si="153"/>
        <v>1581</v>
      </c>
      <c r="GC36" s="142">
        <f t="shared" si="153"/>
        <v>78387</v>
      </c>
      <c r="GD36" s="142">
        <f t="shared" si="153"/>
        <v>78387</v>
      </c>
      <c r="GE36" s="142">
        <f t="shared" si="153"/>
        <v>0</v>
      </c>
      <c r="GF36" s="142">
        <f t="shared" si="154"/>
        <v>44352</v>
      </c>
      <c r="GG36" s="142">
        <f t="shared" si="154"/>
        <v>858</v>
      </c>
      <c r="GH36" s="142">
        <f t="shared" si="154"/>
        <v>43494</v>
      </c>
      <c r="GI36" s="142">
        <f t="shared" si="154"/>
        <v>43494</v>
      </c>
      <c r="GJ36" s="142">
        <f t="shared" si="154"/>
        <v>0</v>
      </c>
      <c r="GK36" s="142">
        <f t="shared" si="35"/>
        <v>644896</v>
      </c>
      <c r="GL36" s="142">
        <f t="shared" si="36"/>
        <v>12731</v>
      </c>
      <c r="GM36" s="142">
        <f t="shared" si="37"/>
        <v>632165</v>
      </c>
      <c r="GN36" s="142">
        <f t="shared" si="38"/>
        <v>632165</v>
      </c>
      <c r="GO36" s="142">
        <f t="shared" si="39"/>
        <v>0</v>
      </c>
      <c r="GP36" s="207">
        <f t="shared" si="40"/>
        <v>644.9</v>
      </c>
      <c r="GQ36" s="147">
        <f t="shared" si="155"/>
        <v>0</v>
      </c>
      <c r="GR36" s="147">
        <f t="shared" si="155"/>
        <v>0</v>
      </c>
      <c r="GS36" s="147">
        <f t="shared" si="155"/>
        <v>0</v>
      </c>
      <c r="GT36" s="147">
        <f t="shared" si="155"/>
        <v>0</v>
      </c>
      <c r="GU36" s="147">
        <f t="shared" si="155"/>
        <v>0</v>
      </c>
      <c r="GV36" s="147">
        <f t="shared" si="156"/>
        <v>0</v>
      </c>
      <c r="GW36" s="147">
        <f t="shared" si="156"/>
        <v>0</v>
      </c>
      <c r="GX36" s="147">
        <f t="shared" si="156"/>
        <v>0</v>
      </c>
      <c r="GY36" s="147">
        <f t="shared" si="156"/>
        <v>0</v>
      </c>
      <c r="GZ36" s="147">
        <f t="shared" si="156"/>
        <v>0</v>
      </c>
      <c r="HA36" s="147">
        <f t="shared" si="157"/>
        <v>0</v>
      </c>
      <c r="HB36" s="147">
        <f t="shared" si="157"/>
        <v>0</v>
      </c>
      <c r="HC36" s="147">
        <f t="shared" si="157"/>
        <v>0</v>
      </c>
      <c r="HD36" s="147">
        <f t="shared" si="157"/>
        <v>0</v>
      </c>
      <c r="HE36" s="147">
        <f t="shared" si="157"/>
        <v>0</v>
      </c>
      <c r="HF36" s="147">
        <f t="shared" si="158"/>
        <v>0</v>
      </c>
      <c r="HG36" s="147">
        <f t="shared" si="158"/>
        <v>0</v>
      </c>
      <c r="HH36" s="147">
        <f t="shared" si="158"/>
        <v>0</v>
      </c>
      <c r="HI36" s="147">
        <f t="shared" si="158"/>
        <v>0</v>
      </c>
      <c r="HJ36" s="147">
        <f t="shared" si="158"/>
        <v>0</v>
      </c>
      <c r="HK36" s="142">
        <f t="shared" si="159"/>
        <v>0</v>
      </c>
      <c r="HL36" s="142">
        <f t="shared" si="159"/>
        <v>0</v>
      </c>
      <c r="HM36" s="142">
        <f t="shared" si="159"/>
        <v>0</v>
      </c>
      <c r="HN36" s="142">
        <f t="shared" si="159"/>
        <v>0</v>
      </c>
      <c r="HO36" s="142">
        <f t="shared" si="159"/>
        <v>0</v>
      </c>
      <c r="HP36" s="142">
        <f t="shared" si="160"/>
        <v>0</v>
      </c>
      <c r="HQ36" s="142">
        <f t="shared" si="160"/>
        <v>0</v>
      </c>
      <c r="HR36" s="142">
        <f t="shared" si="160"/>
        <v>0</v>
      </c>
      <c r="HS36" s="142">
        <f t="shared" si="160"/>
        <v>0</v>
      </c>
      <c r="HT36" s="142">
        <f t="shared" si="160"/>
        <v>0</v>
      </c>
      <c r="HU36" s="147">
        <f t="shared" si="161"/>
        <v>0</v>
      </c>
      <c r="HV36" s="147">
        <f t="shared" si="161"/>
        <v>0</v>
      </c>
      <c r="HW36" s="147">
        <f t="shared" si="161"/>
        <v>0</v>
      </c>
      <c r="HX36" s="147">
        <f t="shared" si="161"/>
        <v>0</v>
      </c>
      <c r="HY36" s="147">
        <f t="shared" si="161"/>
        <v>0</v>
      </c>
      <c r="HZ36" s="147">
        <f t="shared" si="162"/>
        <v>0</v>
      </c>
      <c r="IA36" s="147">
        <f t="shared" si="162"/>
        <v>0</v>
      </c>
      <c r="IB36" s="147">
        <f t="shared" si="162"/>
        <v>0</v>
      </c>
      <c r="IC36" s="147">
        <f t="shared" si="162"/>
        <v>0</v>
      </c>
      <c r="ID36" s="147">
        <f t="shared" si="162"/>
        <v>0</v>
      </c>
      <c r="IE36" s="142">
        <f t="shared" si="163"/>
        <v>0</v>
      </c>
      <c r="IF36" s="142">
        <f t="shared" si="163"/>
        <v>0</v>
      </c>
      <c r="IG36" s="142">
        <f t="shared" si="163"/>
        <v>0</v>
      </c>
      <c r="IH36" s="142">
        <f t="shared" si="163"/>
        <v>0</v>
      </c>
      <c r="II36" s="142">
        <f t="shared" si="163"/>
        <v>0</v>
      </c>
      <c r="IJ36" s="142">
        <f t="shared" si="164"/>
        <v>0</v>
      </c>
      <c r="IK36" s="142">
        <f t="shared" si="164"/>
        <v>0</v>
      </c>
      <c r="IL36" s="142">
        <f t="shared" si="164"/>
        <v>0</v>
      </c>
      <c r="IM36" s="142">
        <f t="shared" si="164"/>
        <v>0</v>
      </c>
      <c r="IN36" s="142">
        <f t="shared" si="164"/>
        <v>0</v>
      </c>
      <c r="IO36" s="147">
        <f t="shared" si="165"/>
        <v>0</v>
      </c>
      <c r="IP36" s="147">
        <f t="shared" si="165"/>
        <v>0</v>
      </c>
      <c r="IQ36" s="147">
        <f t="shared" si="165"/>
        <v>0</v>
      </c>
      <c r="IR36" s="147">
        <f t="shared" si="165"/>
        <v>0</v>
      </c>
      <c r="IS36" s="147">
        <f t="shared" si="165"/>
        <v>0</v>
      </c>
      <c r="IT36" s="147">
        <f t="shared" si="166"/>
        <v>0</v>
      </c>
      <c r="IU36" s="147">
        <f t="shared" si="166"/>
        <v>0</v>
      </c>
      <c r="IV36" s="147">
        <f t="shared" si="166"/>
        <v>0</v>
      </c>
      <c r="IW36" s="147">
        <f t="shared" si="166"/>
        <v>0</v>
      </c>
      <c r="IX36" s="147">
        <f t="shared" si="166"/>
        <v>0</v>
      </c>
      <c r="IY36" s="142">
        <f t="shared" si="167"/>
        <v>0</v>
      </c>
      <c r="IZ36" s="142">
        <f t="shared" si="167"/>
        <v>0</v>
      </c>
      <c r="JA36" s="142">
        <f t="shared" si="167"/>
        <v>0</v>
      </c>
      <c r="JB36" s="142">
        <f t="shared" si="167"/>
        <v>0</v>
      </c>
      <c r="JC36" s="142">
        <f t="shared" si="167"/>
        <v>0</v>
      </c>
      <c r="JD36" s="142">
        <f t="shared" si="168"/>
        <v>0</v>
      </c>
      <c r="JE36" s="142">
        <f t="shared" si="168"/>
        <v>0</v>
      </c>
      <c r="JF36" s="142">
        <f t="shared" si="168"/>
        <v>0</v>
      </c>
      <c r="JG36" s="142">
        <f t="shared" si="168"/>
        <v>0</v>
      </c>
      <c r="JH36" s="142">
        <f t="shared" si="168"/>
        <v>0</v>
      </c>
      <c r="JI36" s="147">
        <f t="shared" si="169"/>
        <v>277260</v>
      </c>
      <c r="JJ36" s="147">
        <f t="shared" si="169"/>
        <v>34140</v>
      </c>
      <c r="JK36" s="147">
        <f t="shared" si="169"/>
        <v>243120</v>
      </c>
      <c r="JL36" s="147">
        <f t="shared" si="169"/>
        <v>178938</v>
      </c>
      <c r="JM36" s="147">
        <f t="shared" si="169"/>
        <v>64182</v>
      </c>
      <c r="JN36" s="147">
        <f t="shared" si="170"/>
        <v>0</v>
      </c>
      <c r="JO36" s="147">
        <f t="shared" si="170"/>
        <v>0</v>
      </c>
      <c r="JP36" s="147">
        <f t="shared" si="170"/>
        <v>0</v>
      </c>
      <c r="JQ36" s="147">
        <f t="shared" si="170"/>
        <v>0</v>
      </c>
      <c r="JR36" s="147">
        <f t="shared" si="170"/>
        <v>0</v>
      </c>
      <c r="JS36" s="142">
        <f t="shared" si="171"/>
        <v>44339</v>
      </c>
      <c r="JT36" s="142">
        <f t="shared" si="171"/>
        <v>7334</v>
      </c>
      <c r="JU36" s="142">
        <f t="shared" si="171"/>
        <v>37005</v>
      </c>
      <c r="JV36" s="142">
        <f t="shared" si="171"/>
        <v>27875</v>
      </c>
      <c r="JW36" s="142">
        <f t="shared" si="171"/>
        <v>9130</v>
      </c>
      <c r="JX36" s="142">
        <f t="shared" si="172"/>
        <v>0</v>
      </c>
      <c r="JY36" s="142">
        <f t="shared" si="172"/>
        <v>0</v>
      </c>
      <c r="JZ36" s="142">
        <f t="shared" si="172"/>
        <v>0</v>
      </c>
      <c r="KA36" s="142">
        <f t="shared" si="172"/>
        <v>0</v>
      </c>
      <c r="KB36" s="142">
        <f t="shared" si="172"/>
        <v>0</v>
      </c>
      <c r="KC36" s="147">
        <f t="shared" si="173"/>
        <v>0</v>
      </c>
      <c r="KD36" s="147">
        <f t="shared" si="173"/>
        <v>0</v>
      </c>
      <c r="KE36" s="147">
        <f t="shared" si="173"/>
        <v>0</v>
      </c>
      <c r="KF36" s="147">
        <f t="shared" si="173"/>
        <v>0</v>
      </c>
      <c r="KG36" s="147">
        <f t="shared" si="173"/>
        <v>0</v>
      </c>
      <c r="KH36" s="147">
        <f t="shared" si="174"/>
        <v>0</v>
      </c>
      <c r="KI36" s="147">
        <f t="shared" si="174"/>
        <v>0</v>
      </c>
      <c r="KJ36" s="147">
        <f t="shared" si="174"/>
        <v>0</v>
      </c>
      <c r="KK36" s="147">
        <f t="shared" si="174"/>
        <v>0</v>
      </c>
      <c r="KL36" s="147">
        <f t="shared" si="174"/>
        <v>0</v>
      </c>
      <c r="KM36" s="142">
        <f t="shared" si="175"/>
        <v>0</v>
      </c>
      <c r="KN36" s="142">
        <f t="shared" si="175"/>
        <v>0</v>
      </c>
      <c r="KO36" s="142">
        <f t="shared" si="175"/>
        <v>0</v>
      </c>
      <c r="KP36" s="142">
        <f t="shared" si="175"/>
        <v>0</v>
      </c>
      <c r="KQ36" s="142">
        <f t="shared" si="175"/>
        <v>0</v>
      </c>
      <c r="KR36" s="142">
        <f t="shared" si="176"/>
        <v>0</v>
      </c>
      <c r="KS36" s="142">
        <f t="shared" si="176"/>
        <v>0</v>
      </c>
      <c r="KT36" s="142">
        <f t="shared" si="176"/>
        <v>0</v>
      </c>
      <c r="KU36" s="142">
        <f t="shared" si="176"/>
        <v>0</v>
      </c>
      <c r="KV36" s="142">
        <f t="shared" si="176"/>
        <v>0</v>
      </c>
      <c r="KW36" s="147">
        <f t="shared" si="177"/>
        <v>0</v>
      </c>
      <c r="KX36" s="147">
        <f t="shared" si="177"/>
        <v>0</v>
      </c>
      <c r="KY36" s="147">
        <f t="shared" si="177"/>
        <v>0</v>
      </c>
      <c r="KZ36" s="147">
        <f t="shared" si="177"/>
        <v>0</v>
      </c>
      <c r="LA36" s="147">
        <f t="shared" si="177"/>
        <v>0</v>
      </c>
      <c r="LB36" s="147">
        <f t="shared" si="178"/>
        <v>0</v>
      </c>
      <c r="LC36" s="147">
        <f t="shared" si="178"/>
        <v>0</v>
      </c>
      <c r="LD36" s="147">
        <f t="shared" si="178"/>
        <v>0</v>
      </c>
      <c r="LE36" s="147">
        <f t="shared" si="178"/>
        <v>0</v>
      </c>
      <c r="LF36" s="147">
        <f t="shared" si="178"/>
        <v>0</v>
      </c>
      <c r="LG36" s="147">
        <f t="shared" si="65"/>
        <v>644896</v>
      </c>
      <c r="LH36" s="147">
        <f t="shared" si="66"/>
        <v>321599</v>
      </c>
      <c r="LI36" s="144">
        <f t="shared" si="67"/>
        <v>966495</v>
      </c>
      <c r="LJ36" s="144">
        <f t="shared" si="68"/>
        <v>54205</v>
      </c>
      <c r="LK36" s="144">
        <f t="shared" si="69"/>
        <v>912290</v>
      </c>
      <c r="LL36" s="144">
        <f t="shared" si="70"/>
        <v>838978</v>
      </c>
      <c r="LM36" s="144">
        <f t="shared" si="71"/>
        <v>73312</v>
      </c>
      <c r="LN36" s="144">
        <f t="shared" si="72"/>
        <v>44881155</v>
      </c>
      <c r="LO36" s="144">
        <f t="shared" si="73"/>
        <v>3672059</v>
      </c>
      <c r="LP36" s="144">
        <f t="shared" si="74"/>
        <v>41209096</v>
      </c>
      <c r="LQ36" s="144">
        <f t="shared" si="75"/>
        <v>31383564</v>
      </c>
      <c r="LR36" s="144">
        <f t="shared" si="76"/>
        <v>9825532</v>
      </c>
      <c r="LS36" s="132">
        <f t="shared" si="77"/>
        <v>44881.2</v>
      </c>
      <c r="LT36" s="144">
        <f t="shared" si="78"/>
        <v>45526051</v>
      </c>
      <c r="LU36" s="145">
        <f t="shared" si="79"/>
        <v>3684790</v>
      </c>
      <c r="LV36" s="145">
        <f t="shared" si="80"/>
        <v>41841261</v>
      </c>
      <c r="LW36" s="145">
        <f t="shared" si="81"/>
        <v>32015729</v>
      </c>
      <c r="LX36" s="145">
        <f t="shared" si="82"/>
        <v>9825532</v>
      </c>
      <c r="LY36" s="132">
        <f t="shared" si="83"/>
        <v>45526.1</v>
      </c>
      <c r="LZ36" s="208">
        <v>124.44</v>
      </c>
      <c r="MA36" s="209">
        <f t="shared" si="84"/>
        <v>7596955.7999999998</v>
      </c>
      <c r="MB36" s="246">
        <f t="shared" si="85"/>
        <v>7597</v>
      </c>
      <c r="MC36" s="246">
        <v>2913.3</v>
      </c>
      <c r="MD36" s="246">
        <f t="shared" si="86"/>
        <v>2913300</v>
      </c>
      <c r="ME36" s="246">
        <f t="shared" si="87"/>
        <v>4683.7</v>
      </c>
      <c r="MF36" s="246">
        <f t="shared" si="88"/>
        <v>4683700</v>
      </c>
      <c r="MG36" s="246">
        <f t="shared" si="89"/>
        <v>50209706.799999997</v>
      </c>
      <c r="MH36" s="209">
        <f t="shared" si="90"/>
        <v>50209.7</v>
      </c>
      <c r="MI36" s="223">
        <f t="shared" si="91"/>
        <v>36699429</v>
      </c>
      <c r="MJ36">
        <v>73</v>
      </c>
      <c r="MK36" s="209">
        <f t="shared" si="92"/>
        <v>32176.9</v>
      </c>
    </row>
    <row r="37" spans="1:349">
      <c r="A37" s="128" t="s">
        <v>323</v>
      </c>
      <c r="B37" s="129"/>
      <c r="C37" s="129"/>
      <c r="D37" s="129"/>
      <c r="E37" s="129"/>
      <c r="F37" s="130">
        <f t="shared" si="0"/>
        <v>0</v>
      </c>
      <c r="G37" s="131"/>
      <c r="H37" s="131"/>
      <c r="I37" s="131"/>
      <c r="J37" s="131"/>
      <c r="K37" s="130">
        <f t="shared" si="1"/>
        <v>0</v>
      </c>
      <c r="L37" s="132">
        <f>K37/1000</f>
        <v>0</v>
      </c>
      <c r="M37" s="152"/>
      <c r="N37" s="132"/>
      <c r="O37" s="132">
        <f t="shared" si="3"/>
        <v>0</v>
      </c>
      <c r="P37" s="132"/>
      <c r="Q37" s="132"/>
      <c r="R37" s="132"/>
      <c r="S37" s="150">
        <v>563</v>
      </c>
      <c r="T37" s="129"/>
      <c r="U37" s="148">
        <v>26</v>
      </c>
      <c r="V37" s="129"/>
      <c r="W37" s="133">
        <v>2</v>
      </c>
      <c r="X37" s="130">
        <f t="shared" si="4"/>
        <v>591</v>
      </c>
      <c r="Y37" s="150">
        <v>535</v>
      </c>
      <c r="Z37" s="129"/>
      <c r="AA37" s="148">
        <v>59</v>
      </c>
      <c r="AB37" s="129"/>
      <c r="AC37" s="133">
        <v>3</v>
      </c>
      <c r="AD37" s="130">
        <f t="shared" si="5"/>
        <v>597</v>
      </c>
      <c r="AE37" s="150">
        <v>65</v>
      </c>
      <c r="AF37" s="129"/>
      <c r="AG37" s="129"/>
      <c r="AH37" s="129"/>
      <c r="AI37" s="133">
        <v>1</v>
      </c>
      <c r="AJ37" s="130">
        <f t="shared" si="6"/>
        <v>66</v>
      </c>
      <c r="AK37" s="127">
        <f t="shared" si="7"/>
        <v>1254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75</v>
      </c>
      <c r="AR37" s="135"/>
      <c r="AS37" s="136">
        <v>0</v>
      </c>
      <c r="AT37" s="137"/>
      <c r="AU37" s="138">
        <v>0</v>
      </c>
      <c r="AV37" s="138"/>
      <c r="AW37" s="135"/>
      <c r="AX37" s="139"/>
      <c r="AY37" s="138"/>
      <c r="AZ37" s="136"/>
      <c r="BA37" s="136"/>
      <c r="BB37" s="129"/>
      <c r="BC37" s="129"/>
      <c r="BD37" s="138"/>
      <c r="BE37" s="138"/>
      <c r="BF37" s="136">
        <v>1</v>
      </c>
      <c r="BG37" s="138">
        <v>4</v>
      </c>
      <c r="BH37" s="138">
        <v>1</v>
      </c>
      <c r="BI37" s="136"/>
      <c r="BJ37" s="138"/>
      <c r="BK37" s="129"/>
      <c r="BL37" s="129"/>
      <c r="BM37" s="138"/>
      <c r="BN37" s="138"/>
      <c r="BO37" s="141"/>
      <c r="BP37" s="141">
        <f t="shared" si="8"/>
        <v>4</v>
      </c>
      <c r="BQ37" s="141">
        <f t="shared" si="9"/>
        <v>1</v>
      </c>
      <c r="BR37" s="141">
        <f t="shared" si="10"/>
        <v>1</v>
      </c>
      <c r="BS37" s="141">
        <f t="shared" si="11"/>
        <v>6</v>
      </c>
      <c r="BT37" s="141">
        <f t="shared" si="12"/>
        <v>1260</v>
      </c>
      <c r="BU37" s="141"/>
      <c r="BV37" s="141"/>
      <c r="BW37" s="142">
        <f t="shared" si="93"/>
        <v>14404355</v>
      </c>
      <c r="BX37" s="143">
        <f t="shared" si="94"/>
        <v>1214391</v>
      </c>
      <c r="BY37" s="143">
        <f t="shared" si="94"/>
        <v>13189964</v>
      </c>
      <c r="BZ37" s="143">
        <f t="shared" si="94"/>
        <v>10168906</v>
      </c>
      <c r="CA37" s="143">
        <f t="shared" si="94"/>
        <v>3021058</v>
      </c>
      <c r="CB37" s="142">
        <f t="shared" si="95"/>
        <v>0</v>
      </c>
      <c r="CC37" s="143">
        <f t="shared" si="96"/>
        <v>0</v>
      </c>
      <c r="CD37" s="143">
        <f t="shared" si="96"/>
        <v>0</v>
      </c>
      <c r="CE37" s="143">
        <f t="shared" si="96"/>
        <v>0</v>
      </c>
      <c r="CF37" s="143">
        <f t="shared" si="96"/>
        <v>0</v>
      </c>
      <c r="CG37" s="142">
        <f t="shared" si="97"/>
        <v>1866618</v>
      </c>
      <c r="CH37" s="143">
        <f t="shared" si="98"/>
        <v>56082</v>
      </c>
      <c r="CI37" s="143">
        <f t="shared" si="98"/>
        <v>1810536</v>
      </c>
      <c r="CJ37" s="143">
        <f t="shared" si="98"/>
        <v>1402154</v>
      </c>
      <c r="CK37" s="143">
        <f t="shared" si="98"/>
        <v>408382</v>
      </c>
      <c r="CL37" s="143"/>
      <c r="CM37" s="143"/>
      <c r="CN37" s="143"/>
      <c r="CO37" s="143"/>
      <c r="CP37" s="143"/>
      <c r="CQ37" s="142">
        <f t="shared" si="99"/>
        <v>395104</v>
      </c>
      <c r="CR37" s="143">
        <f t="shared" si="100"/>
        <v>902</v>
      </c>
      <c r="CS37" s="143">
        <f t="shared" si="100"/>
        <v>394202</v>
      </c>
      <c r="CT37" s="143">
        <f t="shared" si="100"/>
        <v>394202</v>
      </c>
      <c r="CU37" s="143">
        <f t="shared" si="100"/>
        <v>0</v>
      </c>
      <c r="CV37" s="144">
        <f t="shared" si="13"/>
        <v>16666077</v>
      </c>
      <c r="CW37" s="142">
        <f t="shared" si="146"/>
        <v>19090940</v>
      </c>
      <c r="CX37" s="143">
        <f t="shared" si="146"/>
        <v>1569690</v>
      </c>
      <c r="CY37" s="143">
        <f t="shared" si="146"/>
        <v>17521250</v>
      </c>
      <c r="CZ37" s="143">
        <f t="shared" si="146"/>
        <v>13197915</v>
      </c>
      <c r="DA37" s="143">
        <f t="shared" si="146"/>
        <v>4323335</v>
      </c>
      <c r="DB37" s="142">
        <f t="shared" si="101"/>
        <v>0</v>
      </c>
      <c r="DC37" s="143">
        <f t="shared" si="102"/>
        <v>0</v>
      </c>
      <c r="DD37" s="143">
        <f t="shared" si="102"/>
        <v>0</v>
      </c>
      <c r="DE37" s="143">
        <f t="shared" si="102"/>
        <v>0</v>
      </c>
      <c r="DF37" s="143">
        <f t="shared" si="102"/>
        <v>0</v>
      </c>
      <c r="DG37" s="142">
        <f t="shared" si="147"/>
        <v>5881887</v>
      </c>
      <c r="DH37" s="143">
        <f t="shared" si="147"/>
        <v>173106</v>
      </c>
      <c r="DI37" s="143">
        <f t="shared" si="147"/>
        <v>5708781</v>
      </c>
      <c r="DJ37" s="143">
        <f t="shared" si="147"/>
        <v>4315968</v>
      </c>
      <c r="DK37" s="143">
        <f t="shared" si="147"/>
        <v>1392813</v>
      </c>
      <c r="DL37" s="142">
        <f t="shared" si="103"/>
        <v>0</v>
      </c>
      <c r="DM37" s="143">
        <f t="shared" si="104"/>
        <v>0</v>
      </c>
      <c r="DN37" s="143">
        <f t="shared" si="104"/>
        <v>0</v>
      </c>
      <c r="DO37" s="143">
        <f t="shared" si="104"/>
        <v>0</v>
      </c>
      <c r="DP37" s="143">
        <f t="shared" si="104"/>
        <v>0</v>
      </c>
      <c r="DQ37" s="142">
        <f t="shared" si="105"/>
        <v>684528</v>
      </c>
      <c r="DR37" s="143">
        <f t="shared" si="106"/>
        <v>2256</v>
      </c>
      <c r="DS37" s="143">
        <f t="shared" si="106"/>
        <v>682272</v>
      </c>
      <c r="DT37" s="143">
        <f t="shared" si="106"/>
        <v>682272</v>
      </c>
      <c r="DU37" s="143">
        <f t="shared" si="106"/>
        <v>0</v>
      </c>
      <c r="DV37" s="144">
        <f t="shared" si="16"/>
        <v>25657355</v>
      </c>
      <c r="DW37" s="142">
        <f t="shared" si="148"/>
        <v>2532790</v>
      </c>
      <c r="DX37" s="143">
        <f t="shared" si="148"/>
        <v>201955</v>
      </c>
      <c r="DY37" s="143">
        <f t="shared" si="148"/>
        <v>2330835</v>
      </c>
      <c r="DZ37" s="143">
        <f t="shared" si="148"/>
        <v>1715480</v>
      </c>
      <c r="EA37" s="143">
        <f t="shared" si="148"/>
        <v>615355</v>
      </c>
      <c r="EB37" s="142">
        <f t="shared" si="107"/>
        <v>0</v>
      </c>
      <c r="EC37" s="143">
        <f t="shared" si="108"/>
        <v>0</v>
      </c>
      <c r="ED37" s="143">
        <f t="shared" si="108"/>
        <v>0</v>
      </c>
      <c r="EE37" s="143">
        <f t="shared" si="108"/>
        <v>0</v>
      </c>
      <c r="EF37" s="143">
        <f t="shared" si="108"/>
        <v>0</v>
      </c>
      <c r="EG37" s="143"/>
      <c r="EH37" s="143"/>
      <c r="EI37" s="143"/>
      <c r="EJ37" s="143"/>
      <c r="EK37" s="143"/>
      <c r="EL37" s="142">
        <f t="shared" si="109"/>
        <v>0</v>
      </c>
      <c r="EM37" s="143">
        <f t="shared" si="110"/>
        <v>0</v>
      </c>
      <c r="EN37" s="143">
        <f t="shared" si="110"/>
        <v>0</v>
      </c>
      <c r="EO37" s="143">
        <f t="shared" si="110"/>
        <v>0</v>
      </c>
      <c r="EP37" s="143">
        <f t="shared" si="110"/>
        <v>0</v>
      </c>
      <c r="EQ37" s="142">
        <f t="shared" si="111"/>
        <v>273811</v>
      </c>
      <c r="ER37" s="143">
        <f t="shared" si="112"/>
        <v>903</v>
      </c>
      <c r="ES37" s="143">
        <f t="shared" si="112"/>
        <v>272908</v>
      </c>
      <c r="ET37" s="143">
        <f t="shared" si="112"/>
        <v>272908</v>
      </c>
      <c r="EU37" s="143">
        <f t="shared" si="112"/>
        <v>0</v>
      </c>
      <c r="EV37" s="144">
        <f t="shared" si="18"/>
        <v>2806601</v>
      </c>
      <c r="EW37" s="144">
        <f t="shared" si="19"/>
        <v>45130033</v>
      </c>
      <c r="EX37" s="145">
        <f t="shared" si="20"/>
        <v>3219285</v>
      </c>
      <c r="EY37" s="145">
        <f t="shared" si="21"/>
        <v>41910748</v>
      </c>
      <c r="EZ37" s="145">
        <f t="shared" si="22"/>
        <v>32149805</v>
      </c>
      <c r="FA37" s="145">
        <f t="shared" si="23"/>
        <v>9760943</v>
      </c>
      <c r="FB37" s="146">
        <f t="shared" si="24"/>
        <v>36028085</v>
      </c>
      <c r="FC37" s="146">
        <f t="shared" si="25"/>
        <v>0</v>
      </c>
      <c r="FD37" s="146">
        <f t="shared" si="26"/>
        <v>7748505</v>
      </c>
      <c r="FE37" s="146">
        <f t="shared" si="27"/>
        <v>0</v>
      </c>
      <c r="FF37" s="146">
        <f t="shared" si="28"/>
        <v>1353443</v>
      </c>
      <c r="FG37" s="142">
        <f t="shared" si="149"/>
        <v>0</v>
      </c>
      <c r="FH37" s="143">
        <f t="shared" si="149"/>
        <v>0</v>
      </c>
      <c r="FI37" s="143">
        <f t="shared" si="149"/>
        <v>0</v>
      </c>
      <c r="FJ37" s="143">
        <f t="shared" si="149"/>
        <v>0</v>
      </c>
      <c r="FK37" s="143">
        <f t="shared" si="149"/>
        <v>0</v>
      </c>
      <c r="FL37" s="142">
        <f t="shared" si="150"/>
        <v>0</v>
      </c>
      <c r="FM37" s="142">
        <f t="shared" si="150"/>
        <v>0</v>
      </c>
      <c r="FN37" s="142">
        <f t="shared" si="150"/>
        <v>0</v>
      </c>
      <c r="FO37" s="142">
        <f t="shared" si="150"/>
        <v>0</v>
      </c>
      <c r="FP37" s="142">
        <f t="shared" si="150"/>
        <v>0</v>
      </c>
      <c r="FQ37" s="147">
        <f t="shared" si="151"/>
        <v>0</v>
      </c>
      <c r="FR37" s="147">
        <f t="shared" si="151"/>
        <v>0</v>
      </c>
      <c r="FS37" s="147">
        <f t="shared" si="151"/>
        <v>0</v>
      </c>
      <c r="FT37" s="147">
        <f t="shared" si="151"/>
        <v>0</v>
      </c>
      <c r="FU37" s="147">
        <f t="shared" si="151"/>
        <v>0</v>
      </c>
      <c r="FV37" s="147">
        <f t="shared" si="152"/>
        <v>0</v>
      </c>
      <c r="FW37" s="147">
        <f t="shared" si="152"/>
        <v>0</v>
      </c>
      <c r="FX37" s="147">
        <f t="shared" si="152"/>
        <v>0</v>
      </c>
      <c r="FY37" s="147">
        <f t="shared" si="152"/>
        <v>0</v>
      </c>
      <c r="FZ37" s="147">
        <f t="shared" si="152"/>
        <v>0</v>
      </c>
      <c r="GA37" s="142">
        <f t="shared" si="153"/>
        <v>0</v>
      </c>
      <c r="GB37" s="142">
        <f t="shared" si="153"/>
        <v>0</v>
      </c>
      <c r="GC37" s="142">
        <f t="shared" si="153"/>
        <v>0</v>
      </c>
      <c r="GD37" s="142">
        <f t="shared" si="153"/>
        <v>0</v>
      </c>
      <c r="GE37" s="142">
        <f t="shared" si="153"/>
        <v>0</v>
      </c>
      <c r="GF37" s="142">
        <f t="shared" si="154"/>
        <v>100800</v>
      </c>
      <c r="GG37" s="142">
        <f t="shared" si="154"/>
        <v>1950</v>
      </c>
      <c r="GH37" s="142">
        <f t="shared" si="154"/>
        <v>98850</v>
      </c>
      <c r="GI37" s="142">
        <f t="shared" si="154"/>
        <v>98850</v>
      </c>
      <c r="GJ37" s="142">
        <f t="shared" si="154"/>
        <v>0</v>
      </c>
      <c r="GK37" s="142">
        <f t="shared" si="35"/>
        <v>100800</v>
      </c>
      <c r="GL37" s="142">
        <f t="shared" si="36"/>
        <v>1950</v>
      </c>
      <c r="GM37" s="142">
        <f t="shared" si="37"/>
        <v>98850</v>
      </c>
      <c r="GN37" s="142">
        <f t="shared" si="38"/>
        <v>98850</v>
      </c>
      <c r="GO37" s="142">
        <f t="shared" si="39"/>
        <v>0</v>
      </c>
      <c r="GP37" s="207">
        <f t="shared" si="40"/>
        <v>100.8</v>
      </c>
      <c r="GQ37" s="147">
        <f t="shared" si="155"/>
        <v>0</v>
      </c>
      <c r="GR37" s="147">
        <f t="shared" si="155"/>
        <v>0</v>
      </c>
      <c r="GS37" s="147">
        <f t="shared" si="155"/>
        <v>0</v>
      </c>
      <c r="GT37" s="147">
        <f t="shared" si="155"/>
        <v>0</v>
      </c>
      <c r="GU37" s="147">
        <f t="shared" si="155"/>
        <v>0</v>
      </c>
      <c r="GV37" s="147">
        <f t="shared" si="156"/>
        <v>0</v>
      </c>
      <c r="GW37" s="147">
        <f t="shared" si="156"/>
        <v>0</v>
      </c>
      <c r="GX37" s="147">
        <f t="shared" si="156"/>
        <v>0</v>
      </c>
      <c r="GY37" s="147">
        <f t="shared" si="156"/>
        <v>0</v>
      </c>
      <c r="GZ37" s="147">
        <f t="shared" si="156"/>
        <v>0</v>
      </c>
      <c r="HA37" s="147">
        <f t="shared" si="157"/>
        <v>0</v>
      </c>
      <c r="HB37" s="147">
        <f t="shared" si="157"/>
        <v>0</v>
      </c>
      <c r="HC37" s="147">
        <f t="shared" si="157"/>
        <v>0</v>
      </c>
      <c r="HD37" s="147">
        <f t="shared" si="157"/>
        <v>0</v>
      </c>
      <c r="HE37" s="147">
        <f t="shared" si="157"/>
        <v>0</v>
      </c>
      <c r="HF37" s="147">
        <f t="shared" si="158"/>
        <v>0</v>
      </c>
      <c r="HG37" s="147">
        <f t="shared" si="158"/>
        <v>0</v>
      </c>
      <c r="HH37" s="147">
        <f t="shared" si="158"/>
        <v>0</v>
      </c>
      <c r="HI37" s="147">
        <f t="shared" si="158"/>
        <v>0</v>
      </c>
      <c r="HJ37" s="147">
        <f t="shared" si="158"/>
        <v>0</v>
      </c>
      <c r="HK37" s="142">
        <f t="shared" si="159"/>
        <v>0</v>
      </c>
      <c r="HL37" s="142">
        <f t="shared" si="159"/>
        <v>0</v>
      </c>
      <c r="HM37" s="142">
        <f t="shared" si="159"/>
        <v>0</v>
      </c>
      <c r="HN37" s="142">
        <f t="shared" si="159"/>
        <v>0</v>
      </c>
      <c r="HO37" s="142">
        <f t="shared" si="159"/>
        <v>0</v>
      </c>
      <c r="HP37" s="142">
        <f t="shared" si="160"/>
        <v>0</v>
      </c>
      <c r="HQ37" s="142">
        <f t="shared" si="160"/>
        <v>0</v>
      </c>
      <c r="HR37" s="142">
        <f t="shared" si="160"/>
        <v>0</v>
      </c>
      <c r="HS37" s="142">
        <f t="shared" si="160"/>
        <v>0</v>
      </c>
      <c r="HT37" s="142">
        <f t="shared" si="160"/>
        <v>0</v>
      </c>
      <c r="HU37" s="147">
        <f t="shared" si="161"/>
        <v>0</v>
      </c>
      <c r="HV37" s="147">
        <f t="shared" si="161"/>
        <v>0</v>
      </c>
      <c r="HW37" s="147">
        <f t="shared" si="161"/>
        <v>0</v>
      </c>
      <c r="HX37" s="147">
        <f t="shared" si="161"/>
        <v>0</v>
      </c>
      <c r="HY37" s="147">
        <f t="shared" si="161"/>
        <v>0</v>
      </c>
      <c r="HZ37" s="147">
        <f t="shared" si="162"/>
        <v>0</v>
      </c>
      <c r="IA37" s="147">
        <f t="shared" si="162"/>
        <v>0</v>
      </c>
      <c r="IB37" s="147">
        <f t="shared" si="162"/>
        <v>0</v>
      </c>
      <c r="IC37" s="147">
        <f t="shared" si="162"/>
        <v>0</v>
      </c>
      <c r="ID37" s="147">
        <f t="shared" si="162"/>
        <v>0</v>
      </c>
      <c r="IE37" s="142">
        <f t="shared" si="163"/>
        <v>0</v>
      </c>
      <c r="IF37" s="142">
        <f t="shared" si="163"/>
        <v>0</v>
      </c>
      <c r="IG37" s="142">
        <f t="shared" si="163"/>
        <v>0</v>
      </c>
      <c r="IH37" s="142">
        <f t="shared" si="163"/>
        <v>0</v>
      </c>
      <c r="II37" s="142">
        <f t="shared" si="163"/>
        <v>0</v>
      </c>
      <c r="IJ37" s="142">
        <f t="shared" si="164"/>
        <v>0</v>
      </c>
      <c r="IK37" s="142">
        <f t="shared" si="164"/>
        <v>0</v>
      </c>
      <c r="IL37" s="142">
        <f t="shared" si="164"/>
        <v>0</v>
      </c>
      <c r="IM37" s="142">
        <f t="shared" si="164"/>
        <v>0</v>
      </c>
      <c r="IN37" s="142">
        <f t="shared" si="164"/>
        <v>0</v>
      </c>
      <c r="IO37" s="147">
        <f t="shared" si="165"/>
        <v>0</v>
      </c>
      <c r="IP37" s="147">
        <f t="shared" si="165"/>
        <v>0</v>
      </c>
      <c r="IQ37" s="147">
        <f t="shared" si="165"/>
        <v>0</v>
      </c>
      <c r="IR37" s="147">
        <f t="shared" si="165"/>
        <v>0</v>
      </c>
      <c r="IS37" s="147">
        <f t="shared" si="165"/>
        <v>0</v>
      </c>
      <c r="IT37" s="147">
        <f t="shared" si="166"/>
        <v>0</v>
      </c>
      <c r="IU37" s="147">
        <f t="shared" si="166"/>
        <v>0</v>
      </c>
      <c r="IV37" s="147">
        <f t="shared" si="166"/>
        <v>0</v>
      </c>
      <c r="IW37" s="147">
        <f t="shared" si="166"/>
        <v>0</v>
      </c>
      <c r="IX37" s="147">
        <f t="shared" si="166"/>
        <v>0</v>
      </c>
      <c r="IY37" s="142">
        <f t="shared" si="167"/>
        <v>0</v>
      </c>
      <c r="IZ37" s="142">
        <f t="shared" si="167"/>
        <v>0</v>
      </c>
      <c r="JA37" s="142">
        <f t="shared" si="167"/>
        <v>0</v>
      </c>
      <c r="JB37" s="142">
        <f t="shared" si="167"/>
        <v>0</v>
      </c>
      <c r="JC37" s="142">
        <f t="shared" si="167"/>
        <v>0</v>
      </c>
      <c r="JD37" s="142">
        <f t="shared" si="168"/>
        <v>0</v>
      </c>
      <c r="JE37" s="142">
        <f t="shared" si="168"/>
        <v>0</v>
      </c>
      <c r="JF37" s="142">
        <f t="shared" si="168"/>
        <v>0</v>
      </c>
      <c r="JG37" s="142">
        <f t="shared" si="168"/>
        <v>0</v>
      </c>
      <c r="JH37" s="142">
        <f t="shared" si="168"/>
        <v>0</v>
      </c>
      <c r="JI37" s="147">
        <f t="shared" si="169"/>
        <v>277260</v>
      </c>
      <c r="JJ37" s="147">
        <f t="shared" si="169"/>
        <v>34140</v>
      </c>
      <c r="JK37" s="147">
        <f t="shared" si="169"/>
        <v>243120</v>
      </c>
      <c r="JL37" s="147">
        <f t="shared" si="169"/>
        <v>178938</v>
      </c>
      <c r="JM37" s="147">
        <f t="shared" si="169"/>
        <v>64182</v>
      </c>
      <c r="JN37" s="147">
        <f t="shared" si="170"/>
        <v>132116</v>
      </c>
      <c r="JO37" s="147">
        <f t="shared" si="170"/>
        <v>26228</v>
      </c>
      <c r="JP37" s="147">
        <f t="shared" si="170"/>
        <v>105888</v>
      </c>
      <c r="JQ37" s="147">
        <f t="shared" si="170"/>
        <v>81636</v>
      </c>
      <c r="JR37" s="147">
        <f t="shared" si="170"/>
        <v>24252</v>
      </c>
      <c r="JS37" s="142">
        <f t="shared" si="171"/>
        <v>44339</v>
      </c>
      <c r="JT37" s="142">
        <f t="shared" si="171"/>
        <v>7334</v>
      </c>
      <c r="JU37" s="142">
        <f t="shared" si="171"/>
        <v>37005</v>
      </c>
      <c r="JV37" s="142">
        <f t="shared" si="171"/>
        <v>27875</v>
      </c>
      <c r="JW37" s="142">
        <f t="shared" si="171"/>
        <v>9130</v>
      </c>
      <c r="JX37" s="142">
        <f t="shared" si="172"/>
        <v>0</v>
      </c>
      <c r="JY37" s="142">
        <f t="shared" si="172"/>
        <v>0</v>
      </c>
      <c r="JZ37" s="142">
        <f t="shared" si="172"/>
        <v>0</v>
      </c>
      <c r="KA37" s="142">
        <f t="shared" si="172"/>
        <v>0</v>
      </c>
      <c r="KB37" s="142">
        <f t="shared" si="172"/>
        <v>0</v>
      </c>
      <c r="KC37" s="147">
        <f t="shared" si="173"/>
        <v>0</v>
      </c>
      <c r="KD37" s="147">
        <f t="shared" si="173"/>
        <v>0</v>
      </c>
      <c r="KE37" s="147">
        <f t="shared" si="173"/>
        <v>0</v>
      </c>
      <c r="KF37" s="147">
        <f t="shared" si="173"/>
        <v>0</v>
      </c>
      <c r="KG37" s="147">
        <f t="shared" si="173"/>
        <v>0</v>
      </c>
      <c r="KH37" s="147">
        <f t="shared" si="174"/>
        <v>0</v>
      </c>
      <c r="KI37" s="147">
        <f t="shared" si="174"/>
        <v>0</v>
      </c>
      <c r="KJ37" s="147">
        <f t="shared" si="174"/>
        <v>0</v>
      </c>
      <c r="KK37" s="147">
        <f t="shared" si="174"/>
        <v>0</v>
      </c>
      <c r="KL37" s="147">
        <f t="shared" si="174"/>
        <v>0</v>
      </c>
      <c r="KM37" s="142">
        <f t="shared" si="175"/>
        <v>0</v>
      </c>
      <c r="KN37" s="142">
        <f t="shared" si="175"/>
        <v>0</v>
      </c>
      <c r="KO37" s="142">
        <f t="shared" si="175"/>
        <v>0</v>
      </c>
      <c r="KP37" s="142">
        <f t="shared" si="175"/>
        <v>0</v>
      </c>
      <c r="KQ37" s="142">
        <f t="shared" si="175"/>
        <v>0</v>
      </c>
      <c r="KR37" s="142">
        <f t="shared" si="176"/>
        <v>0</v>
      </c>
      <c r="KS37" s="142">
        <f t="shared" si="176"/>
        <v>0</v>
      </c>
      <c r="KT37" s="142">
        <f t="shared" si="176"/>
        <v>0</v>
      </c>
      <c r="KU37" s="142">
        <f t="shared" si="176"/>
        <v>0</v>
      </c>
      <c r="KV37" s="142">
        <f t="shared" si="176"/>
        <v>0</v>
      </c>
      <c r="KW37" s="147">
        <f t="shared" si="177"/>
        <v>0</v>
      </c>
      <c r="KX37" s="147">
        <f t="shared" si="177"/>
        <v>0</v>
      </c>
      <c r="KY37" s="147">
        <f t="shared" si="177"/>
        <v>0</v>
      </c>
      <c r="KZ37" s="147">
        <f t="shared" si="177"/>
        <v>0</v>
      </c>
      <c r="LA37" s="147">
        <f t="shared" si="177"/>
        <v>0</v>
      </c>
      <c r="LB37" s="147">
        <f t="shared" si="178"/>
        <v>0</v>
      </c>
      <c r="LC37" s="147">
        <f t="shared" si="178"/>
        <v>0</v>
      </c>
      <c r="LD37" s="147">
        <f t="shared" si="178"/>
        <v>0</v>
      </c>
      <c r="LE37" s="147">
        <f t="shared" si="178"/>
        <v>0</v>
      </c>
      <c r="LF37" s="147">
        <f t="shared" si="178"/>
        <v>0</v>
      </c>
      <c r="LG37" s="147">
        <f t="shared" si="65"/>
        <v>100800</v>
      </c>
      <c r="LH37" s="147">
        <f t="shared" si="66"/>
        <v>453715</v>
      </c>
      <c r="LI37" s="144">
        <f t="shared" si="67"/>
        <v>554515</v>
      </c>
      <c r="LJ37" s="144">
        <f t="shared" si="68"/>
        <v>69652</v>
      </c>
      <c r="LK37" s="144">
        <f t="shared" si="69"/>
        <v>484863</v>
      </c>
      <c r="LL37" s="144">
        <f t="shared" si="70"/>
        <v>387299</v>
      </c>
      <c r="LM37" s="144">
        <f t="shared" si="71"/>
        <v>97564</v>
      </c>
      <c r="LN37" s="144">
        <f t="shared" si="72"/>
        <v>45583748</v>
      </c>
      <c r="LO37" s="144">
        <f t="shared" si="73"/>
        <v>3286987</v>
      </c>
      <c r="LP37" s="144">
        <f t="shared" si="74"/>
        <v>42296761</v>
      </c>
      <c r="LQ37" s="144">
        <f t="shared" si="75"/>
        <v>32438254</v>
      </c>
      <c r="LR37" s="144">
        <f t="shared" si="76"/>
        <v>9858507</v>
      </c>
      <c r="LS37" s="132">
        <f t="shared" si="77"/>
        <v>45583.7</v>
      </c>
      <c r="LT37" s="144">
        <f t="shared" si="78"/>
        <v>45684548</v>
      </c>
      <c r="LU37" s="145">
        <f t="shared" si="79"/>
        <v>3288937</v>
      </c>
      <c r="LV37" s="145">
        <f t="shared" si="80"/>
        <v>42395611</v>
      </c>
      <c r="LW37" s="145">
        <f t="shared" si="81"/>
        <v>32537104</v>
      </c>
      <c r="LX37" s="145">
        <f t="shared" si="82"/>
        <v>9858507</v>
      </c>
      <c r="LY37" s="132">
        <f t="shared" si="83"/>
        <v>45684.5</v>
      </c>
      <c r="LZ37" s="208">
        <v>112.5</v>
      </c>
      <c r="MA37" s="209">
        <f t="shared" si="84"/>
        <v>6868029</v>
      </c>
      <c r="MB37" s="246">
        <f t="shared" si="85"/>
        <v>6868</v>
      </c>
      <c r="MC37" s="246">
        <v>2633.8</v>
      </c>
      <c r="MD37" s="246">
        <f t="shared" si="86"/>
        <v>2633800</v>
      </c>
      <c r="ME37" s="246">
        <f t="shared" si="87"/>
        <v>4234.2</v>
      </c>
      <c r="MF37" s="246">
        <f t="shared" si="88"/>
        <v>4234200</v>
      </c>
      <c r="MG37" s="246">
        <f t="shared" si="89"/>
        <v>49918777</v>
      </c>
      <c r="MH37" s="209">
        <f t="shared" si="90"/>
        <v>49918.8</v>
      </c>
      <c r="MI37" s="223">
        <f t="shared" si="91"/>
        <v>36771304</v>
      </c>
      <c r="MJ37">
        <v>70</v>
      </c>
      <c r="MK37" s="209">
        <f t="shared" si="92"/>
        <v>33621.599999999999</v>
      </c>
    </row>
    <row r="38" spans="1:349">
      <c r="A38" s="128" t="s">
        <v>202</v>
      </c>
      <c r="B38" s="129"/>
      <c r="C38" s="129"/>
      <c r="D38" s="129"/>
      <c r="E38" s="129"/>
      <c r="F38" s="130">
        <f t="shared" si="0"/>
        <v>0</v>
      </c>
      <c r="G38" s="131"/>
      <c r="H38" s="131"/>
      <c r="I38" s="131"/>
      <c r="J38" s="131"/>
      <c r="K38" s="130">
        <f t="shared" si="1"/>
        <v>0</v>
      </c>
      <c r="L38" s="132">
        <f>K38/1000</f>
        <v>0</v>
      </c>
      <c r="M38" s="152"/>
      <c r="N38" s="132"/>
      <c r="O38" s="132">
        <f t="shared" si="3"/>
        <v>0</v>
      </c>
      <c r="P38" s="132"/>
      <c r="Q38" s="132"/>
      <c r="R38" s="132"/>
      <c r="S38" s="150">
        <v>466</v>
      </c>
      <c r="T38" s="129"/>
      <c r="U38" s="148">
        <v>0</v>
      </c>
      <c r="V38" s="129"/>
      <c r="W38" s="133">
        <v>0</v>
      </c>
      <c r="X38" s="130">
        <f t="shared" si="4"/>
        <v>466</v>
      </c>
      <c r="Y38" s="150">
        <v>516</v>
      </c>
      <c r="Z38" s="129"/>
      <c r="AA38" s="148">
        <v>0</v>
      </c>
      <c r="AB38" s="129"/>
      <c r="AC38" s="133">
        <v>0</v>
      </c>
      <c r="AD38" s="130">
        <f t="shared" si="5"/>
        <v>516</v>
      </c>
      <c r="AE38" s="150">
        <v>137</v>
      </c>
      <c r="AF38" s="129"/>
      <c r="AG38" s="129"/>
      <c r="AH38" s="129"/>
      <c r="AI38" s="133">
        <v>0</v>
      </c>
      <c r="AJ38" s="130">
        <f t="shared" si="6"/>
        <v>137</v>
      </c>
      <c r="AK38" s="127">
        <f t="shared" si="7"/>
        <v>1119</v>
      </c>
      <c r="AL38" s="220">
        <v>0</v>
      </c>
      <c r="AM38" s="220">
        <v>0</v>
      </c>
      <c r="AN38" s="220">
        <v>0</v>
      </c>
      <c r="AO38" s="220">
        <v>0</v>
      </c>
      <c r="AP38" s="220">
        <v>0</v>
      </c>
      <c r="AQ38" s="220">
        <v>0</v>
      </c>
      <c r="AR38" s="135"/>
      <c r="AS38" s="136">
        <v>0</v>
      </c>
      <c r="AT38" s="137"/>
      <c r="AU38" s="138">
        <v>0</v>
      </c>
      <c r="AV38" s="138"/>
      <c r="AW38" s="135"/>
      <c r="AX38" s="139"/>
      <c r="AY38" s="138"/>
      <c r="AZ38" s="136"/>
      <c r="BA38" s="136"/>
      <c r="BB38" s="129"/>
      <c r="BC38" s="129"/>
      <c r="BD38" s="138"/>
      <c r="BE38" s="138"/>
      <c r="BF38" s="136"/>
      <c r="BG38" s="138"/>
      <c r="BH38" s="138"/>
      <c r="BI38" s="136"/>
      <c r="BJ38" s="138"/>
      <c r="BK38" s="129"/>
      <c r="BL38" s="129"/>
      <c r="BM38" s="138"/>
      <c r="BN38" s="138"/>
      <c r="BO38" s="141"/>
      <c r="BP38" s="141">
        <f t="shared" si="8"/>
        <v>0</v>
      </c>
      <c r="BQ38" s="141">
        <f t="shared" si="9"/>
        <v>0</v>
      </c>
      <c r="BR38" s="141">
        <f t="shared" si="10"/>
        <v>0</v>
      </c>
      <c r="BS38" s="141">
        <f t="shared" si="11"/>
        <v>0</v>
      </c>
      <c r="BT38" s="141">
        <f t="shared" si="12"/>
        <v>1119</v>
      </c>
      <c r="BU38" s="141"/>
      <c r="BV38" s="141"/>
      <c r="BW38" s="142">
        <f t="shared" si="93"/>
        <v>11922610</v>
      </c>
      <c r="BX38" s="143">
        <f t="shared" si="94"/>
        <v>1005162</v>
      </c>
      <c r="BY38" s="143">
        <f t="shared" si="94"/>
        <v>10917448</v>
      </c>
      <c r="BZ38" s="143">
        <f t="shared" si="94"/>
        <v>8416892</v>
      </c>
      <c r="CA38" s="143">
        <f t="shared" si="94"/>
        <v>2500556</v>
      </c>
      <c r="CB38" s="142">
        <f t="shared" si="95"/>
        <v>0</v>
      </c>
      <c r="CC38" s="143">
        <f t="shared" si="96"/>
        <v>0</v>
      </c>
      <c r="CD38" s="143">
        <f t="shared" si="96"/>
        <v>0</v>
      </c>
      <c r="CE38" s="143">
        <f t="shared" si="96"/>
        <v>0</v>
      </c>
      <c r="CF38" s="143">
        <f t="shared" si="96"/>
        <v>0</v>
      </c>
      <c r="CG38" s="142">
        <f t="shared" si="97"/>
        <v>0</v>
      </c>
      <c r="CH38" s="143">
        <f t="shared" si="98"/>
        <v>0</v>
      </c>
      <c r="CI38" s="143">
        <f t="shared" si="98"/>
        <v>0</v>
      </c>
      <c r="CJ38" s="143">
        <f t="shared" si="98"/>
        <v>0</v>
      </c>
      <c r="CK38" s="143">
        <f t="shared" si="98"/>
        <v>0</v>
      </c>
      <c r="CL38" s="143"/>
      <c r="CM38" s="143"/>
      <c r="CN38" s="143"/>
      <c r="CO38" s="143"/>
      <c r="CP38" s="143"/>
      <c r="CQ38" s="142">
        <f t="shared" si="99"/>
        <v>0</v>
      </c>
      <c r="CR38" s="143">
        <f t="shared" si="100"/>
        <v>0</v>
      </c>
      <c r="CS38" s="143">
        <f t="shared" si="100"/>
        <v>0</v>
      </c>
      <c r="CT38" s="143">
        <f t="shared" si="100"/>
        <v>0</v>
      </c>
      <c r="CU38" s="143">
        <f t="shared" si="100"/>
        <v>0</v>
      </c>
      <c r="CV38" s="144">
        <f t="shared" si="13"/>
        <v>11922610</v>
      </c>
      <c r="CW38" s="142">
        <f t="shared" si="146"/>
        <v>18412944</v>
      </c>
      <c r="CX38" s="143">
        <f t="shared" si="146"/>
        <v>1513944</v>
      </c>
      <c r="CY38" s="143">
        <f t="shared" si="146"/>
        <v>16899000</v>
      </c>
      <c r="CZ38" s="143">
        <f t="shared" si="146"/>
        <v>12729204</v>
      </c>
      <c r="DA38" s="143">
        <f t="shared" si="146"/>
        <v>4169796</v>
      </c>
      <c r="DB38" s="142">
        <f t="shared" si="101"/>
        <v>0</v>
      </c>
      <c r="DC38" s="143">
        <f t="shared" si="102"/>
        <v>0</v>
      </c>
      <c r="DD38" s="143">
        <f t="shared" si="102"/>
        <v>0</v>
      </c>
      <c r="DE38" s="143">
        <f t="shared" si="102"/>
        <v>0</v>
      </c>
      <c r="DF38" s="143">
        <f t="shared" si="102"/>
        <v>0</v>
      </c>
      <c r="DG38" s="142">
        <f t="shared" si="147"/>
        <v>0</v>
      </c>
      <c r="DH38" s="143">
        <f t="shared" si="147"/>
        <v>0</v>
      </c>
      <c r="DI38" s="143">
        <f t="shared" si="147"/>
        <v>0</v>
      </c>
      <c r="DJ38" s="143">
        <f t="shared" si="147"/>
        <v>0</v>
      </c>
      <c r="DK38" s="143">
        <f t="shared" si="147"/>
        <v>0</v>
      </c>
      <c r="DL38" s="142">
        <f t="shared" si="103"/>
        <v>0</v>
      </c>
      <c r="DM38" s="143">
        <f t="shared" si="104"/>
        <v>0</v>
      </c>
      <c r="DN38" s="143">
        <f t="shared" si="104"/>
        <v>0</v>
      </c>
      <c r="DO38" s="143">
        <f t="shared" si="104"/>
        <v>0</v>
      </c>
      <c r="DP38" s="143">
        <f t="shared" si="104"/>
        <v>0</v>
      </c>
      <c r="DQ38" s="142">
        <f t="shared" si="105"/>
        <v>0</v>
      </c>
      <c r="DR38" s="143">
        <f t="shared" si="106"/>
        <v>0</v>
      </c>
      <c r="DS38" s="143">
        <f t="shared" si="106"/>
        <v>0</v>
      </c>
      <c r="DT38" s="143">
        <f t="shared" si="106"/>
        <v>0</v>
      </c>
      <c r="DU38" s="143">
        <f t="shared" si="106"/>
        <v>0</v>
      </c>
      <c r="DV38" s="144">
        <f t="shared" si="16"/>
        <v>18412944</v>
      </c>
      <c r="DW38" s="142">
        <f t="shared" si="148"/>
        <v>5338342</v>
      </c>
      <c r="DX38" s="143">
        <f t="shared" si="148"/>
        <v>425659</v>
      </c>
      <c r="DY38" s="143">
        <f t="shared" si="148"/>
        <v>4912683</v>
      </c>
      <c r="DZ38" s="143">
        <f t="shared" si="148"/>
        <v>3615704</v>
      </c>
      <c r="EA38" s="143">
        <f t="shared" si="148"/>
        <v>1296979</v>
      </c>
      <c r="EB38" s="142">
        <f t="shared" si="107"/>
        <v>0</v>
      </c>
      <c r="EC38" s="143">
        <f t="shared" si="108"/>
        <v>0</v>
      </c>
      <c r="ED38" s="143">
        <f t="shared" si="108"/>
        <v>0</v>
      </c>
      <c r="EE38" s="143">
        <f t="shared" si="108"/>
        <v>0</v>
      </c>
      <c r="EF38" s="143">
        <f t="shared" si="108"/>
        <v>0</v>
      </c>
      <c r="EG38" s="143"/>
      <c r="EH38" s="143"/>
      <c r="EI38" s="143"/>
      <c r="EJ38" s="143"/>
      <c r="EK38" s="143"/>
      <c r="EL38" s="142">
        <f t="shared" si="109"/>
        <v>0</v>
      </c>
      <c r="EM38" s="143">
        <f t="shared" si="110"/>
        <v>0</v>
      </c>
      <c r="EN38" s="143">
        <f t="shared" si="110"/>
        <v>0</v>
      </c>
      <c r="EO38" s="143">
        <f t="shared" si="110"/>
        <v>0</v>
      </c>
      <c r="EP38" s="143">
        <f t="shared" si="110"/>
        <v>0</v>
      </c>
      <c r="EQ38" s="142">
        <f t="shared" si="111"/>
        <v>0</v>
      </c>
      <c r="ER38" s="143">
        <f t="shared" si="112"/>
        <v>0</v>
      </c>
      <c r="ES38" s="143">
        <f t="shared" si="112"/>
        <v>0</v>
      </c>
      <c r="ET38" s="143">
        <f t="shared" si="112"/>
        <v>0</v>
      </c>
      <c r="EU38" s="143">
        <f t="shared" si="112"/>
        <v>0</v>
      </c>
      <c r="EV38" s="144">
        <f t="shared" si="18"/>
        <v>5338342</v>
      </c>
      <c r="EW38" s="144">
        <f t="shared" si="19"/>
        <v>35673896</v>
      </c>
      <c r="EX38" s="145">
        <f t="shared" si="20"/>
        <v>2944765</v>
      </c>
      <c r="EY38" s="145">
        <f t="shared" si="21"/>
        <v>32729131</v>
      </c>
      <c r="EZ38" s="145">
        <f t="shared" si="22"/>
        <v>24761800</v>
      </c>
      <c r="FA38" s="145">
        <f t="shared" si="23"/>
        <v>7967331</v>
      </c>
      <c r="FB38" s="146">
        <f t="shared" si="24"/>
        <v>35673896</v>
      </c>
      <c r="FC38" s="146">
        <f t="shared" si="25"/>
        <v>0</v>
      </c>
      <c r="FD38" s="146">
        <f t="shared" si="26"/>
        <v>0</v>
      </c>
      <c r="FE38" s="146">
        <f t="shared" si="27"/>
        <v>0</v>
      </c>
      <c r="FF38" s="146">
        <f t="shared" si="28"/>
        <v>0</v>
      </c>
      <c r="FG38" s="142">
        <f t="shared" si="149"/>
        <v>0</v>
      </c>
      <c r="FH38" s="143">
        <f t="shared" si="149"/>
        <v>0</v>
      </c>
      <c r="FI38" s="143">
        <f t="shared" si="149"/>
        <v>0</v>
      </c>
      <c r="FJ38" s="143">
        <f t="shared" si="149"/>
        <v>0</v>
      </c>
      <c r="FK38" s="143">
        <f t="shared" si="149"/>
        <v>0</v>
      </c>
      <c r="FL38" s="142">
        <f t="shared" si="150"/>
        <v>0</v>
      </c>
      <c r="FM38" s="142">
        <f t="shared" si="150"/>
        <v>0</v>
      </c>
      <c r="FN38" s="142">
        <f t="shared" si="150"/>
        <v>0</v>
      </c>
      <c r="FO38" s="142">
        <f t="shared" si="150"/>
        <v>0</v>
      </c>
      <c r="FP38" s="142">
        <f t="shared" si="150"/>
        <v>0</v>
      </c>
      <c r="FQ38" s="147">
        <f t="shared" si="151"/>
        <v>0</v>
      </c>
      <c r="FR38" s="147">
        <f t="shared" si="151"/>
        <v>0</v>
      </c>
      <c r="FS38" s="147">
        <f t="shared" si="151"/>
        <v>0</v>
      </c>
      <c r="FT38" s="147">
        <f t="shared" si="151"/>
        <v>0</v>
      </c>
      <c r="FU38" s="147">
        <f t="shared" si="151"/>
        <v>0</v>
      </c>
      <c r="FV38" s="147">
        <f t="shared" si="152"/>
        <v>0</v>
      </c>
      <c r="FW38" s="147">
        <f t="shared" si="152"/>
        <v>0</v>
      </c>
      <c r="FX38" s="147">
        <f t="shared" si="152"/>
        <v>0</v>
      </c>
      <c r="FY38" s="147">
        <f t="shared" si="152"/>
        <v>0</v>
      </c>
      <c r="FZ38" s="147">
        <f t="shared" si="152"/>
        <v>0</v>
      </c>
      <c r="GA38" s="142">
        <f t="shared" si="153"/>
        <v>0</v>
      </c>
      <c r="GB38" s="142">
        <f t="shared" si="153"/>
        <v>0</v>
      </c>
      <c r="GC38" s="142">
        <f t="shared" si="153"/>
        <v>0</v>
      </c>
      <c r="GD38" s="142">
        <f t="shared" si="153"/>
        <v>0</v>
      </c>
      <c r="GE38" s="142">
        <f t="shared" si="153"/>
        <v>0</v>
      </c>
      <c r="GF38" s="142">
        <f t="shared" si="154"/>
        <v>0</v>
      </c>
      <c r="GG38" s="142">
        <f t="shared" si="154"/>
        <v>0</v>
      </c>
      <c r="GH38" s="142">
        <f t="shared" si="154"/>
        <v>0</v>
      </c>
      <c r="GI38" s="142">
        <f t="shared" si="154"/>
        <v>0</v>
      </c>
      <c r="GJ38" s="142">
        <f t="shared" si="154"/>
        <v>0</v>
      </c>
      <c r="GK38" s="142">
        <f t="shared" si="35"/>
        <v>0</v>
      </c>
      <c r="GL38" s="142">
        <f t="shared" si="36"/>
        <v>0</v>
      </c>
      <c r="GM38" s="142">
        <f t="shared" si="37"/>
        <v>0</v>
      </c>
      <c r="GN38" s="142">
        <f t="shared" si="38"/>
        <v>0</v>
      </c>
      <c r="GO38" s="142">
        <f t="shared" si="39"/>
        <v>0</v>
      </c>
      <c r="GP38" s="207">
        <f t="shared" si="40"/>
        <v>0</v>
      </c>
      <c r="GQ38" s="147">
        <f t="shared" si="155"/>
        <v>0</v>
      </c>
      <c r="GR38" s="147">
        <f t="shared" si="155"/>
        <v>0</v>
      </c>
      <c r="GS38" s="147">
        <f t="shared" si="155"/>
        <v>0</v>
      </c>
      <c r="GT38" s="147">
        <f t="shared" si="155"/>
        <v>0</v>
      </c>
      <c r="GU38" s="147">
        <f t="shared" si="155"/>
        <v>0</v>
      </c>
      <c r="GV38" s="147">
        <f t="shared" si="156"/>
        <v>0</v>
      </c>
      <c r="GW38" s="147">
        <f t="shared" si="156"/>
        <v>0</v>
      </c>
      <c r="GX38" s="147">
        <f t="shared" si="156"/>
        <v>0</v>
      </c>
      <c r="GY38" s="147">
        <f t="shared" si="156"/>
        <v>0</v>
      </c>
      <c r="GZ38" s="147">
        <f t="shared" si="156"/>
        <v>0</v>
      </c>
      <c r="HA38" s="147">
        <f t="shared" si="157"/>
        <v>0</v>
      </c>
      <c r="HB38" s="147">
        <f t="shared" si="157"/>
        <v>0</v>
      </c>
      <c r="HC38" s="147">
        <f t="shared" si="157"/>
        <v>0</v>
      </c>
      <c r="HD38" s="147">
        <f t="shared" si="157"/>
        <v>0</v>
      </c>
      <c r="HE38" s="147">
        <f t="shared" si="157"/>
        <v>0</v>
      </c>
      <c r="HF38" s="147">
        <f t="shared" si="158"/>
        <v>0</v>
      </c>
      <c r="HG38" s="147">
        <f t="shared" si="158"/>
        <v>0</v>
      </c>
      <c r="HH38" s="147">
        <f t="shared" si="158"/>
        <v>0</v>
      </c>
      <c r="HI38" s="147">
        <f t="shared" si="158"/>
        <v>0</v>
      </c>
      <c r="HJ38" s="147">
        <f t="shared" si="158"/>
        <v>0</v>
      </c>
      <c r="HK38" s="142">
        <f t="shared" si="159"/>
        <v>0</v>
      </c>
      <c r="HL38" s="142">
        <f t="shared" si="159"/>
        <v>0</v>
      </c>
      <c r="HM38" s="142">
        <f t="shared" si="159"/>
        <v>0</v>
      </c>
      <c r="HN38" s="142">
        <f t="shared" si="159"/>
        <v>0</v>
      </c>
      <c r="HO38" s="142">
        <f t="shared" si="159"/>
        <v>0</v>
      </c>
      <c r="HP38" s="142">
        <f t="shared" si="160"/>
        <v>0</v>
      </c>
      <c r="HQ38" s="142">
        <f t="shared" si="160"/>
        <v>0</v>
      </c>
      <c r="HR38" s="142">
        <f t="shared" si="160"/>
        <v>0</v>
      </c>
      <c r="HS38" s="142">
        <f t="shared" si="160"/>
        <v>0</v>
      </c>
      <c r="HT38" s="142">
        <f t="shared" si="160"/>
        <v>0</v>
      </c>
      <c r="HU38" s="147">
        <f t="shared" si="161"/>
        <v>0</v>
      </c>
      <c r="HV38" s="147">
        <f t="shared" si="161"/>
        <v>0</v>
      </c>
      <c r="HW38" s="147">
        <f t="shared" si="161"/>
        <v>0</v>
      </c>
      <c r="HX38" s="147">
        <f t="shared" si="161"/>
        <v>0</v>
      </c>
      <c r="HY38" s="147">
        <f t="shared" si="161"/>
        <v>0</v>
      </c>
      <c r="HZ38" s="147">
        <f t="shared" si="162"/>
        <v>0</v>
      </c>
      <c r="IA38" s="147">
        <f t="shared" si="162"/>
        <v>0</v>
      </c>
      <c r="IB38" s="147">
        <f t="shared" si="162"/>
        <v>0</v>
      </c>
      <c r="IC38" s="147">
        <f t="shared" si="162"/>
        <v>0</v>
      </c>
      <c r="ID38" s="147">
        <f t="shared" si="162"/>
        <v>0</v>
      </c>
      <c r="IE38" s="142">
        <f t="shared" si="163"/>
        <v>0</v>
      </c>
      <c r="IF38" s="142">
        <f t="shared" si="163"/>
        <v>0</v>
      </c>
      <c r="IG38" s="142">
        <f t="shared" si="163"/>
        <v>0</v>
      </c>
      <c r="IH38" s="142">
        <f t="shared" si="163"/>
        <v>0</v>
      </c>
      <c r="II38" s="142">
        <f t="shared" si="163"/>
        <v>0</v>
      </c>
      <c r="IJ38" s="142">
        <f t="shared" si="164"/>
        <v>0</v>
      </c>
      <c r="IK38" s="142">
        <f t="shared" si="164"/>
        <v>0</v>
      </c>
      <c r="IL38" s="142">
        <f t="shared" si="164"/>
        <v>0</v>
      </c>
      <c r="IM38" s="142">
        <f t="shared" si="164"/>
        <v>0</v>
      </c>
      <c r="IN38" s="142">
        <f t="shared" si="164"/>
        <v>0</v>
      </c>
      <c r="IO38" s="147">
        <f t="shared" si="165"/>
        <v>0</v>
      </c>
      <c r="IP38" s="147">
        <f t="shared" si="165"/>
        <v>0</v>
      </c>
      <c r="IQ38" s="147">
        <f t="shared" si="165"/>
        <v>0</v>
      </c>
      <c r="IR38" s="147">
        <f t="shared" si="165"/>
        <v>0</v>
      </c>
      <c r="IS38" s="147">
        <f t="shared" si="165"/>
        <v>0</v>
      </c>
      <c r="IT38" s="147">
        <f t="shared" si="166"/>
        <v>0</v>
      </c>
      <c r="IU38" s="147">
        <f t="shared" si="166"/>
        <v>0</v>
      </c>
      <c r="IV38" s="147">
        <f t="shared" si="166"/>
        <v>0</v>
      </c>
      <c r="IW38" s="147">
        <f t="shared" si="166"/>
        <v>0</v>
      </c>
      <c r="IX38" s="147">
        <f t="shared" si="166"/>
        <v>0</v>
      </c>
      <c r="IY38" s="142">
        <f t="shared" si="167"/>
        <v>0</v>
      </c>
      <c r="IZ38" s="142">
        <f t="shared" si="167"/>
        <v>0</v>
      </c>
      <c r="JA38" s="142">
        <f t="shared" si="167"/>
        <v>0</v>
      </c>
      <c r="JB38" s="142">
        <f t="shared" si="167"/>
        <v>0</v>
      </c>
      <c r="JC38" s="142">
        <f t="shared" si="167"/>
        <v>0</v>
      </c>
      <c r="JD38" s="142">
        <f t="shared" si="168"/>
        <v>0</v>
      </c>
      <c r="JE38" s="142">
        <f t="shared" si="168"/>
        <v>0</v>
      </c>
      <c r="JF38" s="142">
        <f t="shared" si="168"/>
        <v>0</v>
      </c>
      <c r="JG38" s="142">
        <f t="shared" si="168"/>
        <v>0</v>
      </c>
      <c r="JH38" s="142">
        <f t="shared" si="168"/>
        <v>0</v>
      </c>
      <c r="JI38" s="147">
        <f t="shared" si="169"/>
        <v>0</v>
      </c>
      <c r="JJ38" s="147">
        <f t="shared" si="169"/>
        <v>0</v>
      </c>
      <c r="JK38" s="147">
        <f t="shared" si="169"/>
        <v>0</v>
      </c>
      <c r="JL38" s="147">
        <f t="shared" si="169"/>
        <v>0</v>
      </c>
      <c r="JM38" s="147">
        <f t="shared" si="169"/>
        <v>0</v>
      </c>
      <c r="JN38" s="147">
        <f t="shared" si="170"/>
        <v>0</v>
      </c>
      <c r="JO38" s="147">
        <f t="shared" si="170"/>
        <v>0</v>
      </c>
      <c r="JP38" s="147">
        <f t="shared" si="170"/>
        <v>0</v>
      </c>
      <c r="JQ38" s="147">
        <f t="shared" si="170"/>
        <v>0</v>
      </c>
      <c r="JR38" s="147">
        <f t="shared" si="170"/>
        <v>0</v>
      </c>
      <c r="JS38" s="142">
        <f t="shared" si="171"/>
        <v>0</v>
      </c>
      <c r="JT38" s="142">
        <f t="shared" si="171"/>
        <v>0</v>
      </c>
      <c r="JU38" s="142">
        <f t="shared" si="171"/>
        <v>0</v>
      </c>
      <c r="JV38" s="142">
        <f t="shared" si="171"/>
        <v>0</v>
      </c>
      <c r="JW38" s="142">
        <f t="shared" si="171"/>
        <v>0</v>
      </c>
      <c r="JX38" s="142">
        <f t="shared" si="172"/>
        <v>0</v>
      </c>
      <c r="JY38" s="142">
        <f t="shared" si="172"/>
        <v>0</v>
      </c>
      <c r="JZ38" s="142">
        <f t="shared" si="172"/>
        <v>0</v>
      </c>
      <c r="KA38" s="142">
        <f t="shared" si="172"/>
        <v>0</v>
      </c>
      <c r="KB38" s="142">
        <f t="shared" si="172"/>
        <v>0</v>
      </c>
      <c r="KC38" s="147">
        <f t="shared" si="173"/>
        <v>0</v>
      </c>
      <c r="KD38" s="147">
        <f t="shared" si="173"/>
        <v>0</v>
      </c>
      <c r="KE38" s="147">
        <f t="shared" si="173"/>
        <v>0</v>
      </c>
      <c r="KF38" s="147">
        <f t="shared" si="173"/>
        <v>0</v>
      </c>
      <c r="KG38" s="147">
        <f t="shared" si="173"/>
        <v>0</v>
      </c>
      <c r="KH38" s="147">
        <f t="shared" si="174"/>
        <v>0</v>
      </c>
      <c r="KI38" s="147">
        <f t="shared" si="174"/>
        <v>0</v>
      </c>
      <c r="KJ38" s="147">
        <f t="shared" si="174"/>
        <v>0</v>
      </c>
      <c r="KK38" s="147">
        <f t="shared" si="174"/>
        <v>0</v>
      </c>
      <c r="KL38" s="147">
        <f t="shared" si="174"/>
        <v>0</v>
      </c>
      <c r="KM38" s="142">
        <f t="shared" si="175"/>
        <v>0</v>
      </c>
      <c r="KN38" s="142">
        <f t="shared" si="175"/>
        <v>0</v>
      </c>
      <c r="KO38" s="142">
        <f t="shared" si="175"/>
        <v>0</v>
      </c>
      <c r="KP38" s="142">
        <f t="shared" si="175"/>
        <v>0</v>
      </c>
      <c r="KQ38" s="142">
        <f t="shared" si="175"/>
        <v>0</v>
      </c>
      <c r="KR38" s="142">
        <f t="shared" si="176"/>
        <v>0</v>
      </c>
      <c r="KS38" s="142">
        <f t="shared" si="176"/>
        <v>0</v>
      </c>
      <c r="KT38" s="142">
        <f t="shared" si="176"/>
        <v>0</v>
      </c>
      <c r="KU38" s="142">
        <f t="shared" si="176"/>
        <v>0</v>
      </c>
      <c r="KV38" s="142">
        <f t="shared" si="176"/>
        <v>0</v>
      </c>
      <c r="KW38" s="147">
        <f t="shared" si="177"/>
        <v>0</v>
      </c>
      <c r="KX38" s="147">
        <f t="shared" si="177"/>
        <v>0</v>
      </c>
      <c r="KY38" s="147">
        <f t="shared" si="177"/>
        <v>0</v>
      </c>
      <c r="KZ38" s="147">
        <f t="shared" si="177"/>
        <v>0</v>
      </c>
      <c r="LA38" s="147">
        <f t="shared" si="177"/>
        <v>0</v>
      </c>
      <c r="LB38" s="147">
        <f t="shared" si="178"/>
        <v>0</v>
      </c>
      <c r="LC38" s="147">
        <f t="shared" si="178"/>
        <v>0</v>
      </c>
      <c r="LD38" s="147">
        <f t="shared" si="178"/>
        <v>0</v>
      </c>
      <c r="LE38" s="147">
        <f t="shared" si="178"/>
        <v>0</v>
      </c>
      <c r="LF38" s="147">
        <f t="shared" si="178"/>
        <v>0</v>
      </c>
      <c r="LG38" s="147">
        <f t="shared" si="65"/>
        <v>0</v>
      </c>
      <c r="LH38" s="147">
        <f t="shared" si="66"/>
        <v>0</v>
      </c>
      <c r="LI38" s="144">
        <f t="shared" si="67"/>
        <v>0</v>
      </c>
      <c r="LJ38" s="144">
        <f t="shared" si="68"/>
        <v>0</v>
      </c>
      <c r="LK38" s="144">
        <f t="shared" si="69"/>
        <v>0</v>
      </c>
      <c r="LL38" s="144">
        <f t="shared" si="70"/>
        <v>0</v>
      </c>
      <c r="LM38" s="144">
        <f t="shared" si="71"/>
        <v>0</v>
      </c>
      <c r="LN38" s="144">
        <f t="shared" si="72"/>
        <v>35673896</v>
      </c>
      <c r="LO38" s="144">
        <f t="shared" si="73"/>
        <v>2944765</v>
      </c>
      <c r="LP38" s="144">
        <f t="shared" si="74"/>
        <v>32729131</v>
      </c>
      <c r="LQ38" s="144">
        <f t="shared" si="75"/>
        <v>24761800</v>
      </c>
      <c r="LR38" s="144">
        <f t="shared" si="76"/>
        <v>7967331</v>
      </c>
      <c r="LS38" s="132">
        <f t="shared" si="77"/>
        <v>35673.9</v>
      </c>
      <c r="LT38" s="144">
        <f t="shared" si="78"/>
        <v>35673896</v>
      </c>
      <c r="LU38" s="145">
        <f t="shared" si="79"/>
        <v>2944765</v>
      </c>
      <c r="LV38" s="145">
        <f t="shared" si="80"/>
        <v>32729131</v>
      </c>
      <c r="LW38" s="145">
        <f t="shared" si="81"/>
        <v>24761800</v>
      </c>
      <c r="LX38" s="145">
        <f t="shared" si="82"/>
        <v>7967331</v>
      </c>
      <c r="LY38" s="132">
        <f t="shared" si="83"/>
        <v>35673.9</v>
      </c>
      <c r="LZ38" s="208">
        <v>96.63</v>
      </c>
      <c r="MA38" s="209">
        <f t="shared" si="84"/>
        <v>5899179</v>
      </c>
      <c r="MB38" s="246">
        <f t="shared" si="85"/>
        <v>5899.2</v>
      </c>
      <c r="MC38" s="246">
        <v>2262.3000000000002</v>
      </c>
      <c r="MD38" s="246">
        <f t="shared" si="86"/>
        <v>2262300</v>
      </c>
      <c r="ME38" s="246">
        <f t="shared" si="87"/>
        <v>3636.9</v>
      </c>
      <c r="MF38" s="246">
        <f t="shared" si="88"/>
        <v>3636900</v>
      </c>
      <c r="MG38" s="246">
        <f t="shared" si="89"/>
        <v>39310775</v>
      </c>
      <c r="MH38" s="209">
        <f t="shared" si="90"/>
        <v>39310.800000000003</v>
      </c>
      <c r="MI38" s="223">
        <f t="shared" si="91"/>
        <v>28398700</v>
      </c>
      <c r="MJ38">
        <v>73</v>
      </c>
      <c r="MK38" s="209">
        <f t="shared" si="92"/>
        <v>24899.1</v>
      </c>
    </row>
    <row r="39" spans="1:349">
      <c r="A39" s="128" t="s">
        <v>203</v>
      </c>
      <c r="B39" s="129"/>
      <c r="C39" s="129"/>
      <c r="D39" s="129"/>
      <c r="E39" s="129"/>
      <c r="F39" s="130">
        <f t="shared" si="0"/>
        <v>0</v>
      </c>
      <c r="G39" s="131"/>
      <c r="H39" s="131"/>
      <c r="I39" s="131"/>
      <c r="J39" s="131"/>
      <c r="K39" s="130">
        <f t="shared" si="1"/>
        <v>0</v>
      </c>
      <c r="L39" s="132">
        <f>K39/1000</f>
        <v>0</v>
      </c>
      <c r="M39" s="247"/>
      <c r="N39" s="176"/>
      <c r="O39" s="132">
        <f t="shared" si="3"/>
        <v>0</v>
      </c>
      <c r="P39" s="176"/>
      <c r="Q39" s="176"/>
      <c r="R39" s="176"/>
      <c r="S39" s="151">
        <v>589</v>
      </c>
      <c r="T39" s="129"/>
      <c r="U39" s="148">
        <v>0</v>
      </c>
      <c r="V39" s="129"/>
      <c r="W39" s="133">
        <v>0</v>
      </c>
      <c r="X39" s="130">
        <f t="shared" si="4"/>
        <v>589</v>
      </c>
      <c r="Y39" s="151">
        <v>548</v>
      </c>
      <c r="Z39" s="129"/>
      <c r="AA39" s="148">
        <v>0</v>
      </c>
      <c r="AB39" s="129"/>
      <c r="AC39" s="133">
        <v>5</v>
      </c>
      <c r="AD39" s="130">
        <f t="shared" si="5"/>
        <v>553</v>
      </c>
      <c r="AE39" s="151">
        <v>129</v>
      </c>
      <c r="AF39" s="129"/>
      <c r="AG39" s="129"/>
      <c r="AH39" s="129"/>
      <c r="AI39" s="133">
        <v>0</v>
      </c>
      <c r="AJ39" s="130">
        <f t="shared" si="6"/>
        <v>129</v>
      </c>
      <c r="AK39" s="127">
        <f t="shared" si="7"/>
        <v>1271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0</v>
      </c>
      <c r="AR39" s="135"/>
      <c r="AS39" s="136">
        <v>0</v>
      </c>
      <c r="AT39" s="137"/>
      <c r="AU39" s="138">
        <v>0</v>
      </c>
      <c r="AV39" s="138"/>
      <c r="AW39" s="135"/>
      <c r="AX39" s="139"/>
      <c r="AY39" s="138"/>
      <c r="AZ39" s="136"/>
      <c r="BA39" s="136"/>
      <c r="BB39" s="129"/>
      <c r="BC39" s="129"/>
      <c r="BD39" s="138"/>
      <c r="BE39" s="138"/>
      <c r="BF39" s="136"/>
      <c r="BG39" s="138"/>
      <c r="BH39" s="138"/>
      <c r="BI39" s="136"/>
      <c r="BJ39" s="138"/>
      <c r="BK39" s="129"/>
      <c r="BL39" s="129"/>
      <c r="BM39" s="138"/>
      <c r="BN39" s="138"/>
      <c r="BO39" s="141"/>
      <c r="BP39" s="141">
        <f t="shared" si="8"/>
        <v>0</v>
      </c>
      <c r="BQ39" s="141">
        <f t="shared" si="9"/>
        <v>0</v>
      </c>
      <c r="BR39" s="141">
        <f t="shared" si="10"/>
        <v>0</v>
      </c>
      <c r="BS39" s="141">
        <f t="shared" si="11"/>
        <v>0</v>
      </c>
      <c r="BT39" s="141">
        <f t="shared" si="12"/>
        <v>1271</v>
      </c>
      <c r="BU39" s="141"/>
      <c r="BV39" s="141"/>
      <c r="BW39" s="142">
        <f t="shared" si="93"/>
        <v>15069565</v>
      </c>
      <c r="BX39" s="143">
        <f t="shared" si="94"/>
        <v>1270473</v>
      </c>
      <c r="BY39" s="143">
        <f t="shared" si="94"/>
        <v>13799092</v>
      </c>
      <c r="BZ39" s="143">
        <f t="shared" si="94"/>
        <v>10638518</v>
      </c>
      <c r="CA39" s="143">
        <f t="shared" si="94"/>
        <v>3160574</v>
      </c>
      <c r="CB39" s="142">
        <f t="shared" si="95"/>
        <v>0</v>
      </c>
      <c r="CC39" s="143">
        <f t="shared" si="96"/>
        <v>0</v>
      </c>
      <c r="CD39" s="143">
        <f t="shared" si="96"/>
        <v>0</v>
      </c>
      <c r="CE39" s="143">
        <f t="shared" si="96"/>
        <v>0</v>
      </c>
      <c r="CF39" s="143">
        <f t="shared" si="96"/>
        <v>0</v>
      </c>
      <c r="CG39" s="142">
        <f t="shared" si="97"/>
        <v>0</v>
      </c>
      <c r="CH39" s="143">
        <f t="shared" si="98"/>
        <v>0</v>
      </c>
      <c r="CI39" s="143">
        <f t="shared" si="98"/>
        <v>0</v>
      </c>
      <c r="CJ39" s="143">
        <f t="shared" si="98"/>
        <v>0</v>
      </c>
      <c r="CK39" s="143">
        <f t="shared" si="98"/>
        <v>0</v>
      </c>
      <c r="CL39" s="143"/>
      <c r="CM39" s="143"/>
      <c r="CN39" s="143"/>
      <c r="CO39" s="143"/>
      <c r="CP39" s="143"/>
      <c r="CQ39" s="142">
        <f t="shared" si="99"/>
        <v>0</v>
      </c>
      <c r="CR39" s="143">
        <f t="shared" si="100"/>
        <v>0</v>
      </c>
      <c r="CS39" s="143">
        <f t="shared" si="100"/>
        <v>0</v>
      </c>
      <c r="CT39" s="143">
        <f t="shared" si="100"/>
        <v>0</v>
      </c>
      <c r="CU39" s="143">
        <f t="shared" si="100"/>
        <v>0</v>
      </c>
      <c r="CV39" s="144">
        <f t="shared" si="13"/>
        <v>15069565</v>
      </c>
      <c r="CW39" s="142">
        <f t="shared" si="146"/>
        <v>19554832</v>
      </c>
      <c r="CX39" s="143">
        <f t="shared" si="146"/>
        <v>1607832</v>
      </c>
      <c r="CY39" s="143">
        <f t="shared" si="146"/>
        <v>17947000</v>
      </c>
      <c r="CZ39" s="143">
        <f t="shared" si="146"/>
        <v>13518612</v>
      </c>
      <c r="DA39" s="143">
        <f t="shared" si="146"/>
        <v>4428388</v>
      </c>
      <c r="DB39" s="142">
        <f t="shared" si="101"/>
        <v>0</v>
      </c>
      <c r="DC39" s="143">
        <f t="shared" si="102"/>
        <v>0</v>
      </c>
      <c r="DD39" s="143">
        <f t="shared" si="102"/>
        <v>0</v>
      </c>
      <c r="DE39" s="143">
        <f t="shared" si="102"/>
        <v>0</v>
      </c>
      <c r="DF39" s="143">
        <f t="shared" si="102"/>
        <v>0</v>
      </c>
      <c r="DG39" s="142">
        <f t="shared" si="147"/>
        <v>0</v>
      </c>
      <c r="DH39" s="143">
        <f t="shared" si="147"/>
        <v>0</v>
      </c>
      <c r="DI39" s="143">
        <f t="shared" si="147"/>
        <v>0</v>
      </c>
      <c r="DJ39" s="143">
        <f t="shared" si="147"/>
        <v>0</v>
      </c>
      <c r="DK39" s="143">
        <f t="shared" si="147"/>
        <v>0</v>
      </c>
      <c r="DL39" s="142">
        <f t="shared" si="103"/>
        <v>0</v>
      </c>
      <c r="DM39" s="143">
        <f t="shared" si="104"/>
        <v>0</v>
      </c>
      <c r="DN39" s="143">
        <f t="shared" si="104"/>
        <v>0</v>
      </c>
      <c r="DO39" s="143">
        <f t="shared" si="104"/>
        <v>0</v>
      </c>
      <c r="DP39" s="143">
        <f t="shared" si="104"/>
        <v>0</v>
      </c>
      <c r="DQ39" s="142">
        <f t="shared" si="105"/>
        <v>1140880</v>
      </c>
      <c r="DR39" s="143">
        <f t="shared" si="106"/>
        <v>3760</v>
      </c>
      <c r="DS39" s="143">
        <f t="shared" si="106"/>
        <v>1137120</v>
      </c>
      <c r="DT39" s="143">
        <f t="shared" si="106"/>
        <v>1137120</v>
      </c>
      <c r="DU39" s="143">
        <f t="shared" si="106"/>
        <v>0</v>
      </c>
      <c r="DV39" s="144">
        <f t="shared" si="16"/>
        <v>20695712</v>
      </c>
      <c r="DW39" s="142">
        <f t="shared" si="148"/>
        <v>5026614</v>
      </c>
      <c r="DX39" s="143">
        <f t="shared" si="148"/>
        <v>400803</v>
      </c>
      <c r="DY39" s="143">
        <f t="shared" si="148"/>
        <v>4625811</v>
      </c>
      <c r="DZ39" s="143">
        <f t="shared" si="148"/>
        <v>3404568</v>
      </c>
      <c r="EA39" s="143">
        <f t="shared" si="148"/>
        <v>1221243</v>
      </c>
      <c r="EB39" s="142">
        <f t="shared" si="107"/>
        <v>0</v>
      </c>
      <c r="EC39" s="143">
        <f t="shared" si="108"/>
        <v>0</v>
      </c>
      <c r="ED39" s="143">
        <f t="shared" si="108"/>
        <v>0</v>
      </c>
      <c r="EE39" s="143">
        <f t="shared" si="108"/>
        <v>0</v>
      </c>
      <c r="EF39" s="143">
        <f t="shared" si="108"/>
        <v>0</v>
      </c>
      <c r="EG39" s="143"/>
      <c r="EH39" s="143"/>
      <c r="EI39" s="143"/>
      <c r="EJ39" s="143"/>
      <c r="EK39" s="143"/>
      <c r="EL39" s="142">
        <f t="shared" si="109"/>
        <v>0</v>
      </c>
      <c r="EM39" s="143">
        <f t="shared" si="110"/>
        <v>0</v>
      </c>
      <c r="EN39" s="143">
        <f t="shared" si="110"/>
        <v>0</v>
      </c>
      <c r="EO39" s="143">
        <f t="shared" si="110"/>
        <v>0</v>
      </c>
      <c r="EP39" s="143">
        <f t="shared" si="110"/>
        <v>0</v>
      </c>
      <c r="EQ39" s="142">
        <f t="shared" si="111"/>
        <v>0</v>
      </c>
      <c r="ER39" s="143">
        <f t="shared" si="112"/>
        <v>0</v>
      </c>
      <c r="ES39" s="143">
        <f t="shared" si="112"/>
        <v>0</v>
      </c>
      <c r="ET39" s="143">
        <f t="shared" si="112"/>
        <v>0</v>
      </c>
      <c r="EU39" s="143">
        <f t="shared" si="112"/>
        <v>0</v>
      </c>
      <c r="EV39" s="144">
        <f t="shared" si="18"/>
        <v>5026614</v>
      </c>
      <c r="EW39" s="144">
        <f t="shared" si="19"/>
        <v>40791891</v>
      </c>
      <c r="EX39" s="145">
        <f t="shared" si="20"/>
        <v>3282868</v>
      </c>
      <c r="EY39" s="145">
        <f t="shared" si="21"/>
        <v>37509023</v>
      </c>
      <c r="EZ39" s="145">
        <f t="shared" si="22"/>
        <v>28698818</v>
      </c>
      <c r="FA39" s="145">
        <f t="shared" si="23"/>
        <v>8810205</v>
      </c>
      <c r="FB39" s="146">
        <f t="shared" si="24"/>
        <v>39651011</v>
      </c>
      <c r="FC39" s="146">
        <f t="shared" si="25"/>
        <v>0</v>
      </c>
      <c r="FD39" s="146">
        <f t="shared" si="26"/>
        <v>0</v>
      </c>
      <c r="FE39" s="146">
        <f t="shared" si="27"/>
        <v>0</v>
      </c>
      <c r="FF39" s="146">
        <f t="shared" si="28"/>
        <v>1140880</v>
      </c>
      <c r="FG39" s="142">
        <f t="shared" si="149"/>
        <v>0</v>
      </c>
      <c r="FH39" s="143">
        <f t="shared" si="149"/>
        <v>0</v>
      </c>
      <c r="FI39" s="143">
        <f t="shared" si="149"/>
        <v>0</v>
      </c>
      <c r="FJ39" s="143">
        <f t="shared" si="149"/>
        <v>0</v>
      </c>
      <c r="FK39" s="143">
        <f t="shared" si="149"/>
        <v>0</v>
      </c>
      <c r="FL39" s="142">
        <f t="shared" si="150"/>
        <v>0</v>
      </c>
      <c r="FM39" s="142">
        <f t="shared" si="150"/>
        <v>0</v>
      </c>
      <c r="FN39" s="142">
        <f t="shared" si="150"/>
        <v>0</v>
      </c>
      <c r="FO39" s="142">
        <f t="shared" si="150"/>
        <v>0</v>
      </c>
      <c r="FP39" s="142">
        <f t="shared" si="150"/>
        <v>0</v>
      </c>
      <c r="FQ39" s="147">
        <f t="shared" si="151"/>
        <v>0</v>
      </c>
      <c r="FR39" s="147">
        <f t="shared" si="151"/>
        <v>0</v>
      </c>
      <c r="FS39" s="147">
        <f t="shared" si="151"/>
        <v>0</v>
      </c>
      <c r="FT39" s="147">
        <f t="shared" si="151"/>
        <v>0</v>
      </c>
      <c r="FU39" s="147">
        <f t="shared" si="151"/>
        <v>0</v>
      </c>
      <c r="FV39" s="147">
        <f t="shared" si="152"/>
        <v>0</v>
      </c>
      <c r="FW39" s="147">
        <f t="shared" si="152"/>
        <v>0</v>
      </c>
      <c r="FX39" s="147">
        <f t="shared" si="152"/>
        <v>0</v>
      </c>
      <c r="FY39" s="147">
        <f t="shared" si="152"/>
        <v>0</v>
      </c>
      <c r="FZ39" s="147">
        <f t="shared" si="152"/>
        <v>0</v>
      </c>
      <c r="GA39" s="142">
        <f t="shared" si="153"/>
        <v>0</v>
      </c>
      <c r="GB39" s="142">
        <f t="shared" si="153"/>
        <v>0</v>
      </c>
      <c r="GC39" s="142">
        <f t="shared" si="153"/>
        <v>0</v>
      </c>
      <c r="GD39" s="142">
        <f t="shared" si="153"/>
        <v>0</v>
      </c>
      <c r="GE39" s="142">
        <f t="shared" si="153"/>
        <v>0</v>
      </c>
      <c r="GF39" s="142">
        <f t="shared" si="154"/>
        <v>0</v>
      </c>
      <c r="GG39" s="142">
        <f t="shared" si="154"/>
        <v>0</v>
      </c>
      <c r="GH39" s="142">
        <f t="shared" si="154"/>
        <v>0</v>
      </c>
      <c r="GI39" s="142">
        <f t="shared" si="154"/>
        <v>0</v>
      </c>
      <c r="GJ39" s="142">
        <f t="shared" si="154"/>
        <v>0</v>
      </c>
      <c r="GK39" s="142">
        <f t="shared" si="35"/>
        <v>0</v>
      </c>
      <c r="GL39" s="142">
        <f t="shared" si="36"/>
        <v>0</v>
      </c>
      <c r="GM39" s="142">
        <f t="shared" si="37"/>
        <v>0</v>
      </c>
      <c r="GN39" s="142">
        <f t="shared" si="38"/>
        <v>0</v>
      </c>
      <c r="GO39" s="142">
        <f t="shared" si="39"/>
        <v>0</v>
      </c>
      <c r="GP39" s="207">
        <f t="shared" si="40"/>
        <v>0</v>
      </c>
      <c r="GQ39" s="147">
        <f t="shared" si="155"/>
        <v>0</v>
      </c>
      <c r="GR39" s="147">
        <f t="shared" si="155"/>
        <v>0</v>
      </c>
      <c r="GS39" s="147">
        <f t="shared" si="155"/>
        <v>0</v>
      </c>
      <c r="GT39" s="147">
        <f t="shared" si="155"/>
        <v>0</v>
      </c>
      <c r="GU39" s="147">
        <f t="shared" si="155"/>
        <v>0</v>
      </c>
      <c r="GV39" s="147">
        <f t="shared" si="156"/>
        <v>0</v>
      </c>
      <c r="GW39" s="147">
        <f t="shared" si="156"/>
        <v>0</v>
      </c>
      <c r="GX39" s="147">
        <f t="shared" si="156"/>
        <v>0</v>
      </c>
      <c r="GY39" s="147">
        <f t="shared" si="156"/>
        <v>0</v>
      </c>
      <c r="GZ39" s="147">
        <f t="shared" si="156"/>
        <v>0</v>
      </c>
      <c r="HA39" s="147">
        <f t="shared" si="157"/>
        <v>0</v>
      </c>
      <c r="HB39" s="147">
        <f t="shared" si="157"/>
        <v>0</v>
      </c>
      <c r="HC39" s="147">
        <f t="shared" si="157"/>
        <v>0</v>
      </c>
      <c r="HD39" s="147">
        <f t="shared" si="157"/>
        <v>0</v>
      </c>
      <c r="HE39" s="147">
        <f t="shared" si="157"/>
        <v>0</v>
      </c>
      <c r="HF39" s="147">
        <f t="shared" si="158"/>
        <v>0</v>
      </c>
      <c r="HG39" s="147">
        <f t="shared" si="158"/>
        <v>0</v>
      </c>
      <c r="HH39" s="147">
        <f t="shared" si="158"/>
        <v>0</v>
      </c>
      <c r="HI39" s="147">
        <f t="shared" si="158"/>
        <v>0</v>
      </c>
      <c r="HJ39" s="147">
        <f t="shared" si="158"/>
        <v>0</v>
      </c>
      <c r="HK39" s="142">
        <f t="shared" si="159"/>
        <v>0</v>
      </c>
      <c r="HL39" s="142">
        <f t="shared" si="159"/>
        <v>0</v>
      </c>
      <c r="HM39" s="142">
        <f t="shared" si="159"/>
        <v>0</v>
      </c>
      <c r="HN39" s="142">
        <f t="shared" si="159"/>
        <v>0</v>
      </c>
      <c r="HO39" s="142">
        <f t="shared" si="159"/>
        <v>0</v>
      </c>
      <c r="HP39" s="142">
        <f t="shared" si="160"/>
        <v>0</v>
      </c>
      <c r="HQ39" s="142">
        <f t="shared" si="160"/>
        <v>0</v>
      </c>
      <c r="HR39" s="142">
        <f t="shared" si="160"/>
        <v>0</v>
      </c>
      <c r="HS39" s="142">
        <f t="shared" si="160"/>
        <v>0</v>
      </c>
      <c r="HT39" s="142">
        <f t="shared" si="160"/>
        <v>0</v>
      </c>
      <c r="HU39" s="147">
        <f t="shared" si="161"/>
        <v>0</v>
      </c>
      <c r="HV39" s="147">
        <f t="shared" si="161"/>
        <v>0</v>
      </c>
      <c r="HW39" s="147">
        <f t="shared" si="161"/>
        <v>0</v>
      </c>
      <c r="HX39" s="147">
        <f t="shared" si="161"/>
        <v>0</v>
      </c>
      <c r="HY39" s="147">
        <f t="shared" si="161"/>
        <v>0</v>
      </c>
      <c r="HZ39" s="147">
        <f t="shared" si="162"/>
        <v>0</v>
      </c>
      <c r="IA39" s="147">
        <f t="shared" si="162"/>
        <v>0</v>
      </c>
      <c r="IB39" s="147">
        <f t="shared" si="162"/>
        <v>0</v>
      </c>
      <c r="IC39" s="147">
        <f t="shared" si="162"/>
        <v>0</v>
      </c>
      <c r="ID39" s="147">
        <f t="shared" si="162"/>
        <v>0</v>
      </c>
      <c r="IE39" s="142">
        <f t="shared" si="163"/>
        <v>0</v>
      </c>
      <c r="IF39" s="142">
        <f t="shared" si="163"/>
        <v>0</v>
      </c>
      <c r="IG39" s="142">
        <f t="shared" si="163"/>
        <v>0</v>
      </c>
      <c r="IH39" s="142">
        <f t="shared" si="163"/>
        <v>0</v>
      </c>
      <c r="II39" s="142">
        <f t="shared" si="163"/>
        <v>0</v>
      </c>
      <c r="IJ39" s="142">
        <f t="shared" si="164"/>
        <v>0</v>
      </c>
      <c r="IK39" s="142">
        <f t="shared" si="164"/>
        <v>0</v>
      </c>
      <c r="IL39" s="142">
        <f t="shared" si="164"/>
        <v>0</v>
      </c>
      <c r="IM39" s="142">
        <f t="shared" si="164"/>
        <v>0</v>
      </c>
      <c r="IN39" s="142">
        <f t="shared" si="164"/>
        <v>0</v>
      </c>
      <c r="IO39" s="147">
        <f t="shared" si="165"/>
        <v>0</v>
      </c>
      <c r="IP39" s="147">
        <f t="shared" si="165"/>
        <v>0</v>
      </c>
      <c r="IQ39" s="147">
        <f t="shared" si="165"/>
        <v>0</v>
      </c>
      <c r="IR39" s="147">
        <f t="shared" si="165"/>
        <v>0</v>
      </c>
      <c r="IS39" s="147">
        <f t="shared" si="165"/>
        <v>0</v>
      </c>
      <c r="IT39" s="147">
        <f t="shared" si="166"/>
        <v>0</v>
      </c>
      <c r="IU39" s="147">
        <f t="shared" si="166"/>
        <v>0</v>
      </c>
      <c r="IV39" s="147">
        <f t="shared" si="166"/>
        <v>0</v>
      </c>
      <c r="IW39" s="147">
        <f t="shared" si="166"/>
        <v>0</v>
      </c>
      <c r="IX39" s="147">
        <f t="shared" si="166"/>
        <v>0</v>
      </c>
      <c r="IY39" s="142">
        <f t="shared" si="167"/>
        <v>0</v>
      </c>
      <c r="IZ39" s="142">
        <f t="shared" si="167"/>
        <v>0</v>
      </c>
      <c r="JA39" s="142">
        <f t="shared" si="167"/>
        <v>0</v>
      </c>
      <c r="JB39" s="142">
        <f t="shared" si="167"/>
        <v>0</v>
      </c>
      <c r="JC39" s="142">
        <f t="shared" si="167"/>
        <v>0</v>
      </c>
      <c r="JD39" s="142">
        <f t="shared" si="168"/>
        <v>0</v>
      </c>
      <c r="JE39" s="142">
        <f t="shared" si="168"/>
        <v>0</v>
      </c>
      <c r="JF39" s="142">
        <f t="shared" si="168"/>
        <v>0</v>
      </c>
      <c r="JG39" s="142">
        <f t="shared" si="168"/>
        <v>0</v>
      </c>
      <c r="JH39" s="142">
        <f t="shared" si="168"/>
        <v>0</v>
      </c>
      <c r="JI39" s="147">
        <f t="shared" si="169"/>
        <v>0</v>
      </c>
      <c r="JJ39" s="147">
        <f t="shared" si="169"/>
        <v>0</v>
      </c>
      <c r="JK39" s="147">
        <f t="shared" si="169"/>
        <v>0</v>
      </c>
      <c r="JL39" s="147">
        <f t="shared" si="169"/>
        <v>0</v>
      </c>
      <c r="JM39" s="147">
        <f t="shared" si="169"/>
        <v>0</v>
      </c>
      <c r="JN39" s="147">
        <f t="shared" si="170"/>
        <v>0</v>
      </c>
      <c r="JO39" s="147">
        <f t="shared" si="170"/>
        <v>0</v>
      </c>
      <c r="JP39" s="147">
        <f t="shared" si="170"/>
        <v>0</v>
      </c>
      <c r="JQ39" s="147">
        <f t="shared" si="170"/>
        <v>0</v>
      </c>
      <c r="JR39" s="147">
        <f t="shared" si="170"/>
        <v>0</v>
      </c>
      <c r="JS39" s="142">
        <f t="shared" si="171"/>
        <v>0</v>
      </c>
      <c r="JT39" s="142">
        <f t="shared" si="171"/>
        <v>0</v>
      </c>
      <c r="JU39" s="142">
        <f t="shared" si="171"/>
        <v>0</v>
      </c>
      <c r="JV39" s="142">
        <f t="shared" si="171"/>
        <v>0</v>
      </c>
      <c r="JW39" s="142">
        <f t="shared" si="171"/>
        <v>0</v>
      </c>
      <c r="JX39" s="142">
        <f t="shared" si="172"/>
        <v>0</v>
      </c>
      <c r="JY39" s="142">
        <f t="shared" si="172"/>
        <v>0</v>
      </c>
      <c r="JZ39" s="142">
        <f t="shared" si="172"/>
        <v>0</v>
      </c>
      <c r="KA39" s="142">
        <f t="shared" si="172"/>
        <v>0</v>
      </c>
      <c r="KB39" s="142">
        <f t="shared" si="172"/>
        <v>0</v>
      </c>
      <c r="KC39" s="147">
        <f t="shared" si="173"/>
        <v>0</v>
      </c>
      <c r="KD39" s="147">
        <f t="shared" si="173"/>
        <v>0</v>
      </c>
      <c r="KE39" s="147">
        <f t="shared" si="173"/>
        <v>0</v>
      </c>
      <c r="KF39" s="147">
        <f t="shared" si="173"/>
        <v>0</v>
      </c>
      <c r="KG39" s="147">
        <f t="shared" si="173"/>
        <v>0</v>
      </c>
      <c r="KH39" s="147">
        <f t="shared" si="174"/>
        <v>0</v>
      </c>
      <c r="KI39" s="147">
        <f t="shared" si="174"/>
        <v>0</v>
      </c>
      <c r="KJ39" s="147">
        <f t="shared" si="174"/>
        <v>0</v>
      </c>
      <c r="KK39" s="147">
        <f t="shared" si="174"/>
        <v>0</v>
      </c>
      <c r="KL39" s="147">
        <f t="shared" si="174"/>
        <v>0</v>
      </c>
      <c r="KM39" s="142">
        <f t="shared" si="175"/>
        <v>0</v>
      </c>
      <c r="KN39" s="142">
        <f t="shared" si="175"/>
        <v>0</v>
      </c>
      <c r="KO39" s="142">
        <f t="shared" si="175"/>
        <v>0</v>
      </c>
      <c r="KP39" s="142">
        <f t="shared" si="175"/>
        <v>0</v>
      </c>
      <c r="KQ39" s="142">
        <f t="shared" si="175"/>
        <v>0</v>
      </c>
      <c r="KR39" s="142">
        <f t="shared" si="176"/>
        <v>0</v>
      </c>
      <c r="KS39" s="142">
        <f t="shared" si="176"/>
        <v>0</v>
      </c>
      <c r="KT39" s="142">
        <f t="shared" si="176"/>
        <v>0</v>
      </c>
      <c r="KU39" s="142">
        <f t="shared" si="176"/>
        <v>0</v>
      </c>
      <c r="KV39" s="142">
        <f t="shared" si="176"/>
        <v>0</v>
      </c>
      <c r="KW39" s="147">
        <f t="shared" si="177"/>
        <v>0</v>
      </c>
      <c r="KX39" s="147">
        <f t="shared" si="177"/>
        <v>0</v>
      </c>
      <c r="KY39" s="147">
        <f t="shared" si="177"/>
        <v>0</v>
      </c>
      <c r="KZ39" s="147">
        <f t="shared" si="177"/>
        <v>0</v>
      </c>
      <c r="LA39" s="147">
        <f t="shared" si="177"/>
        <v>0</v>
      </c>
      <c r="LB39" s="147">
        <f t="shared" si="178"/>
        <v>0</v>
      </c>
      <c r="LC39" s="147">
        <f t="shared" si="178"/>
        <v>0</v>
      </c>
      <c r="LD39" s="147">
        <f t="shared" si="178"/>
        <v>0</v>
      </c>
      <c r="LE39" s="147">
        <f t="shared" si="178"/>
        <v>0</v>
      </c>
      <c r="LF39" s="147">
        <f t="shared" si="178"/>
        <v>0</v>
      </c>
      <c r="LG39" s="147">
        <f t="shared" si="65"/>
        <v>0</v>
      </c>
      <c r="LH39" s="147">
        <f t="shared" si="66"/>
        <v>0</v>
      </c>
      <c r="LI39" s="144">
        <f t="shared" si="67"/>
        <v>0</v>
      </c>
      <c r="LJ39" s="144">
        <f t="shared" si="68"/>
        <v>0</v>
      </c>
      <c r="LK39" s="144">
        <f t="shared" si="69"/>
        <v>0</v>
      </c>
      <c r="LL39" s="144">
        <f t="shared" si="70"/>
        <v>0</v>
      </c>
      <c r="LM39" s="144">
        <f t="shared" si="71"/>
        <v>0</v>
      </c>
      <c r="LN39" s="144">
        <f t="shared" si="72"/>
        <v>40791891</v>
      </c>
      <c r="LO39" s="144">
        <f t="shared" si="73"/>
        <v>3282868</v>
      </c>
      <c r="LP39" s="144">
        <f t="shared" si="74"/>
        <v>37509023</v>
      </c>
      <c r="LQ39" s="144">
        <f t="shared" si="75"/>
        <v>28698818</v>
      </c>
      <c r="LR39" s="144">
        <f t="shared" si="76"/>
        <v>8810205</v>
      </c>
      <c r="LS39" s="132">
        <f t="shared" si="77"/>
        <v>40791.9</v>
      </c>
      <c r="LT39" s="144">
        <f t="shared" si="78"/>
        <v>40791891</v>
      </c>
      <c r="LU39" s="145">
        <f t="shared" si="79"/>
        <v>3282868</v>
      </c>
      <c r="LV39" s="145">
        <f t="shared" si="80"/>
        <v>37509023</v>
      </c>
      <c r="LW39" s="145">
        <f t="shared" si="81"/>
        <v>28698818</v>
      </c>
      <c r="LX39" s="145">
        <f t="shared" si="82"/>
        <v>8810205</v>
      </c>
      <c r="LY39" s="132">
        <f t="shared" si="83"/>
        <v>40791.9</v>
      </c>
      <c r="LZ39" s="208">
        <v>105.01</v>
      </c>
      <c r="MA39" s="209">
        <f t="shared" si="84"/>
        <v>6410770.9000000004</v>
      </c>
      <c r="MB39" s="246">
        <f t="shared" si="85"/>
        <v>6410.8</v>
      </c>
      <c r="MC39" s="246">
        <v>2458.4</v>
      </c>
      <c r="MD39" s="246">
        <f t="shared" si="86"/>
        <v>2458400</v>
      </c>
      <c r="ME39" s="246">
        <f t="shared" si="87"/>
        <v>3952.4</v>
      </c>
      <c r="MF39" s="246">
        <f t="shared" si="88"/>
        <v>3952400</v>
      </c>
      <c r="MG39" s="246">
        <f t="shared" si="89"/>
        <v>44744261.899999999</v>
      </c>
      <c r="MH39" s="209">
        <f t="shared" si="90"/>
        <v>44744.3</v>
      </c>
      <c r="MI39" s="223">
        <f t="shared" si="91"/>
        <v>32651218</v>
      </c>
      <c r="MJ39">
        <v>64</v>
      </c>
      <c r="MK39" s="209">
        <f t="shared" si="92"/>
        <v>32653.3</v>
      </c>
    </row>
    <row r="40" spans="1:349" hidden="1">
      <c r="A40" s="128"/>
      <c r="B40" s="129"/>
      <c r="C40" s="129"/>
      <c r="D40" s="129"/>
      <c r="E40" s="129"/>
      <c r="F40" s="130">
        <f t="shared" si="0"/>
        <v>0</v>
      </c>
      <c r="G40" s="131"/>
      <c r="H40" s="131"/>
      <c r="I40" s="131"/>
      <c r="J40" s="131"/>
      <c r="K40" s="130">
        <f t="shared" si="1"/>
        <v>0</v>
      </c>
      <c r="L40" s="132">
        <f>K40/1000</f>
        <v>0</v>
      </c>
      <c r="M40" s="152"/>
      <c r="N40" s="132"/>
      <c r="O40" s="132">
        <f t="shared" si="3"/>
        <v>0</v>
      </c>
      <c r="P40" s="132"/>
      <c r="Q40" s="132"/>
      <c r="R40" s="132"/>
      <c r="S40" s="129"/>
      <c r="T40" s="129"/>
      <c r="U40" s="129"/>
      <c r="V40" s="129"/>
      <c r="W40" s="129"/>
      <c r="X40" s="130">
        <f t="shared" si="4"/>
        <v>0</v>
      </c>
      <c r="Y40" s="129"/>
      <c r="Z40" s="129"/>
      <c r="AA40" s="129"/>
      <c r="AB40" s="129"/>
      <c r="AC40" s="129"/>
      <c r="AD40" s="130">
        <f t="shared" si="5"/>
        <v>0</v>
      </c>
      <c r="AE40" s="129"/>
      <c r="AF40" s="129"/>
      <c r="AG40" s="129"/>
      <c r="AH40" s="129"/>
      <c r="AI40" s="129"/>
      <c r="AJ40" s="130">
        <f t="shared" si="6"/>
        <v>0</v>
      </c>
      <c r="AK40" s="127">
        <f t="shared" si="7"/>
        <v>0</v>
      </c>
      <c r="AL40" s="129"/>
      <c r="AM40" s="129"/>
      <c r="AN40" s="141"/>
      <c r="AO40" s="141"/>
      <c r="AP40" s="129"/>
      <c r="AQ40" s="129"/>
      <c r="AR40" s="141"/>
      <c r="AS40" s="141"/>
      <c r="AT40" s="129"/>
      <c r="AU40" s="129"/>
      <c r="AV40" s="141"/>
      <c r="AW40" s="141"/>
      <c r="AX40" s="129"/>
      <c r="AY40" s="129"/>
      <c r="AZ40" s="141"/>
      <c r="BA40" s="141"/>
      <c r="BB40" s="129"/>
      <c r="BC40" s="129"/>
      <c r="BD40" s="141"/>
      <c r="BE40" s="141"/>
      <c r="BF40" s="129"/>
      <c r="BG40" s="129"/>
      <c r="BH40" s="141"/>
      <c r="BI40" s="141"/>
      <c r="BJ40" s="129"/>
      <c r="BK40" s="129"/>
      <c r="BL40" s="129"/>
      <c r="BM40" s="129"/>
      <c r="BN40" s="141"/>
      <c r="BO40" s="141"/>
      <c r="BP40" s="141"/>
      <c r="BQ40" s="141"/>
      <c r="BR40" s="141"/>
      <c r="BS40" s="141">
        <f t="shared" si="11"/>
        <v>0</v>
      </c>
      <c r="BT40" s="141"/>
      <c r="BU40" s="141"/>
      <c r="BV40" s="141"/>
      <c r="BW40" s="142">
        <f t="shared" si="93"/>
        <v>0</v>
      </c>
      <c r="BX40" s="143">
        <f t="shared" si="94"/>
        <v>0</v>
      </c>
      <c r="BY40" s="143">
        <f t="shared" si="94"/>
        <v>0</v>
      </c>
      <c r="BZ40" s="143">
        <f t="shared" si="94"/>
        <v>0</v>
      </c>
      <c r="CA40" s="143">
        <f t="shared" si="94"/>
        <v>0</v>
      </c>
      <c r="CB40" s="142">
        <f t="shared" si="95"/>
        <v>0</v>
      </c>
      <c r="CC40" s="143">
        <f t="shared" si="96"/>
        <v>0</v>
      </c>
      <c r="CD40" s="143">
        <f t="shared" si="96"/>
        <v>0</v>
      </c>
      <c r="CE40" s="143">
        <f t="shared" si="96"/>
        <v>0</v>
      </c>
      <c r="CF40" s="143">
        <f t="shared" si="96"/>
        <v>0</v>
      </c>
      <c r="CG40" s="142">
        <f t="shared" si="97"/>
        <v>0</v>
      </c>
      <c r="CH40" s="143">
        <f t="shared" si="98"/>
        <v>0</v>
      </c>
      <c r="CI40" s="143">
        <f t="shared" si="98"/>
        <v>0</v>
      </c>
      <c r="CJ40" s="143">
        <f t="shared" si="98"/>
        <v>0</v>
      </c>
      <c r="CK40" s="143">
        <f t="shared" si="98"/>
        <v>0</v>
      </c>
      <c r="CL40" s="143"/>
      <c r="CM40" s="143"/>
      <c r="CN40" s="143"/>
      <c r="CO40" s="143"/>
      <c r="CP40" s="143"/>
      <c r="CQ40" s="142">
        <f t="shared" si="99"/>
        <v>0</v>
      </c>
      <c r="CR40" s="143">
        <f t="shared" si="100"/>
        <v>0</v>
      </c>
      <c r="CS40" s="143">
        <f t="shared" si="100"/>
        <v>0</v>
      </c>
      <c r="CT40" s="143">
        <f t="shared" si="100"/>
        <v>0</v>
      </c>
      <c r="CU40" s="143">
        <f t="shared" si="100"/>
        <v>0</v>
      </c>
      <c r="CV40" s="144">
        <f t="shared" si="13"/>
        <v>0</v>
      </c>
      <c r="CW40" s="142">
        <f>Y40*CW$8</f>
        <v>0</v>
      </c>
      <c r="CX40" s="143">
        <f>$Y40*CX$8</f>
        <v>0</v>
      </c>
      <c r="CY40" s="143">
        <f>$Y40*CY$8</f>
        <v>0</v>
      </c>
      <c r="CZ40" s="143">
        <f>$Y40*CZ$7</f>
        <v>0</v>
      </c>
      <c r="DA40" s="143">
        <f>$Y40*DA$8</f>
        <v>0</v>
      </c>
      <c r="DB40" s="142">
        <f t="shared" si="101"/>
        <v>0</v>
      </c>
      <c r="DC40" s="143">
        <f t="shared" si="102"/>
        <v>0</v>
      </c>
      <c r="DD40" s="143">
        <f t="shared" si="102"/>
        <v>0</v>
      </c>
      <c r="DE40" s="143">
        <f t="shared" si="102"/>
        <v>0</v>
      </c>
      <c r="DF40" s="143">
        <f t="shared" si="102"/>
        <v>0</v>
      </c>
      <c r="DG40" s="142">
        <f t="shared" si="147"/>
        <v>0</v>
      </c>
      <c r="DH40" s="143">
        <f t="shared" si="147"/>
        <v>0</v>
      </c>
      <c r="DI40" s="143">
        <f t="shared" si="147"/>
        <v>0</v>
      </c>
      <c r="DJ40" s="143">
        <f t="shared" si="147"/>
        <v>0</v>
      </c>
      <c r="DK40" s="143">
        <f t="shared" si="147"/>
        <v>0</v>
      </c>
      <c r="DL40" s="142">
        <f t="shared" si="103"/>
        <v>0</v>
      </c>
      <c r="DM40" s="143">
        <f t="shared" si="104"/>
        <v>0</v>
      </c>
      <c r="DN40" s="143">
        <f t="shared" si="104"/>
        <v>0</v>
      </c>
      <c r="DO40" s="143">
        <f t="shared" si="104"/>
        <v>0</v>
      </c>
      <c r="DP40" s="143">
        <f t="shared" si="104"/>
        <v>0</v>
      </c>
      <c r="DQ40" s="142">
        <f t="shared" si="105"/>
        <v>0</v>
      </c>
      <c r="DR40" s="143">
        <f t="shared" si="106"/>
        <v>0</v>
      </c>
      <c r="DS40" s="143">
        <f t="shared" si="106"/>
        <v>0</v>
      </c>
      <c r="DT40" s="143">
        <f t="shared" si="106"/>
        <v>0</v>
      </c>
      <c r="DU40" s="143">
        <f t="shared" si="106"/>
        <v>0</v>
      </c>
      <c r="DV40" s="144">
        <f t="shared" si="16"/>
        <v>0</v>
      </c>
      <c r="DW40" s="142">
        <f t="shared" si="148"/>
        <v>0</v>
      </c>
      <c r="DX40" s="143">
        <f t="shared" si="148"/>
        <v>0</v>
      </c>
      <c r="DY40" s="143">
        <f t="shared" si="148"/>
        <v>0</v>
      </c>
      <c r="DZ40" s="143">
        <f t="shared" si="148"/>
        <v>0</v>
      </c>
      <c r="EA40" s="143">
        <f t="shared" si="148"/>
        <v>0</v>
      </c>
      <c r="EB40" s="142">
        <f t="shared" si="107"/>
        <v>0</v>
      </c>
      <c r="EC40" s="143">
        <f t="shared" si="108"/>
        <v>0</v>
      </c>
      <c r="ED40" s="143">
        <f t="shared" si="108"/>
        <v>0</v>
      </c>
      <c r="EE40" s="143">
        <f t="shared" si="108"/>
        <v>0</v>
      </c>
      <c r="EF40" s="143">
        <f t="shared" si="108"/>
        <v>0</v>
      </c>
      <c r="EG40" s="143"/>
      <c r="EH40" s="143"/>
      <c r="EI40" s="143"/>
      <c r="EJ40" s="143"/>
      <c r="EK40" s="143"/>
      <c r="EL40" s="142">
        <f t="shared" si="109"/>
        <v>0</v>
      </c>
      <c r="EM40" s="143">
        <f t="shared" si="110"/>
        <v>0</v>
      </c>
      <c r="EN40" s="143">
        <f t="shared" si="110"/>
        <v>0</v>
      </c>
      <c r="EO40" s="143">
        <f t="shared" si="110"/>
        <v>0</v>
      </c>
      <c r="EP40" s="143">
        <f t="shared" si="110"/>
        <v>0</v>
      </c>
      <c r="EQ40" s="142">
        <f t="shared" si="111"/>
        <v>0</v>
      </c>
      <c r="ER40" s="143">
        <f t="shared" si="112"/>
        <v>0</v>
      </c>
      <c r="ES40" s="143">
        <f t="shared" si="112"/>
        <v>0</v>
      </c>
      <c r="ET40" s="143">
        <f t="shared" si="112"/>
        <v>0</v>
      </c>
      <c r="EU40" s="143">
        <f t="shared" si="112"/>
        <v>0</v>
      </c>
      <c r="EV40" s="144">
        <f t="shared" si="18"/>
        <v>0</v>
      </c>
      <c r="EW40" s="144">
        <f t="shared" si="19"/>
        <v>0</v>
      </c>
      <c r="EX40" s="145">
        <f t="shared" si="20"/>
        <v>0</v>
      </c>
      <c r="EY40" s="145">
        <f t="shared" si="21"/>
        <v>0</v>
      </c>
      <c r="EZ40" s="145">
        <f t="shared" si="22"/>
        <v>0</v>
      </c>
      <c r="FA40" s="145">
        <f t="shared" si="23"/>
        <v>0</v>
      </c>
      <c r="FB40" s="146">
        <f t="shared" si="24"/>
        <v>0</v>
      </c>
      <c r="FC40" s="146">
        <f t="shared" si="25"/>
        <v>0</v>
      </c>
      <c r="FD40" s="146">
        <f t="shared" si="26"/>
        <v>0</v>
      </c>
      <c r="FE40" s="146">
        <f t="shared" si="27"/>
        <v>0</v>
      </c>
      <c r="FF40" s="146">
        <f t="shared" si="28"/>
        <v>0</v>
      </c>
      <c r="FG40" s="142">
        <f t="shared" si="149"/>
        <v>0</v>
      </c>
      <c r="FH40" s="143">
        <f t="shared" si="149"/>
        <v>0</v>
      </c>
      <c r="FI40" s="143">
        <f t="shared" si="149"/>
        <v>0</v>
      </c>
      <c r="FJ40" s="143">
        <f t="shared" si="149"/>
        <v>0</v>
      </c>
      <c r="FK40" s="143">
        <f t="shared" si="149"/>
        <v>0</v>
      </c>
      <c r="FL40" s="142">
        <f t="shared" si="150"/>
        <v>0</v>
      </c>
      <c r="FM40" s="142">
        <f t="shared" si="150"/>
        <v>0</v>
      </c>
      <c r="FN40" s="142">
        <f t="shared" si="150"/>
        <v>0</v>
      </c>
      <c r="FO40" s="142">
        <f t="shared" si="150"/>
        <v>0</v>
      </c>
      <c r="FP40" s="142">
        <f t="shared" si="150"/>
        <v>0</v>
      </c>
      <c r="FQ40" s="147">
        <f t="shared" si="151"/>
        <v>0</v>
      </c>
      <c r="FR40" s="147">
        <f t="shared" si="151"/>
        <v>0</v>
      </c>
      <c r="FS40" s="147">
        <f t="shared" si="151"/>
        <v>0</v>
      </c>
      <c r="FT40" s="147">
        <f t="shared" si="151"/>
        <v>0</v>
      </c>
      <c r="FU40" s="147">
        <f t="shared" si="151"/>
        <v>0</v>
      </c>
      <c r="FV40" s="147">
        <f t="shared" si="152"/>
        <v>0</v>
      </c>
      <c r="FW40" s="147">
        <f t="shared" si="152"/>
        <v>0</v>
      </c>
      <c r="FX40" s="147">
        <f t="shared" si="152"/>
        <v>0</v>
      </c>
      <c r="FY40" s="147">
        <f t="shared" si="152"/>
        <v>0</v>
      </c>
      <c r="FZ40" s="147">
        <f t="shared" si="152"/>
        <v>0</v>
      </c>
      <c r="GA40" s="142">
        <f t="shared" si="153"/>
        <v>0</v>
      </c>
      <c r="GB40" s="142">
        <f t="shared" si="153"/>
        <v>0</v>
      </c>
      <c r="GC40" s="142">
        <f t="shared" si="153"/>
        <v>0</v>
      </c>
      <c r="GD40" s="142">
        <f t="shared" si="153"/>
        <v>0</v>
      </c>
      <c r="GE40" s="142">
        <f t="shared" si="153"/>
        <v>0</v>
      </c>
      <c r="GF40" s="142">
        <f t="shared" si="154"/>
        <v>0</v>
      </c>
      <c r="GG40" s="142">
        <f t="shared" si="154"/>
        <v>0</v>
      </c>
      <c r="GH40" s="142">
        <f t="shared" si="154"/>
        <v>0</v>
      </c>
      <c r="GI40" s="142">
        <f t="shared" si="154"/>
        <v>0</v>
      </c>
      <c r="GJ40" s="142">
        <f t="shared" si="154"/>
        <v>0</v>
      </c>
      <c r="GK40" s="142"/>
      <c r="GL40" s="142"/>
      <c r="GM40" s="142"/>
      <c r="GN40" s="142"/>
      <c r="GO40" s="142"/>
      <c r="GP40" s="207"/>
      <c r="GQ40" s="147">
        <f t="shared" si="155"/>
        <v>0</v>
      </c>
      <c r="GR40" s="147">
        <f t="shared" si="155"/>
        <v>0</v>
      </c>
      <c r="GS40" s="147">
        <f t="shared" si="155"/>
        <v>0</v>
      </c>
      <c r="GT40" s="147">
        <f t="shared" si="155"/>
        <v>0</v>
      </c>
      <c r="GU40" s="147">
        <f t="shared" si="155"/>
        <v>0</v>
      </c>
      <c r="GV40" s="222"/>
      <c r="GW40" s="222"/>
      <c r="GX40" s="222"/>
      <c r="GY40" s="222"/>
      <c r="GZ40" s="222"/>
      <c r="HA40" s="222"/>
      <c r="HB40" s="222"/>
      <c r="HC40" s="222"/>
      <c r="HD40" s="222"/>
      <c r="HE40" s="222"/>
      <c r="HF40" s="147">
        <f>AS40*HF$9/12*8</f>
        <v>0</v>
      </c>
      <c r="HG40" s="222">
        <f>$AS40*HG$9/12*8</f>
        <v>0</v>
      </c>
      <c r="HH40" s="222">
        <f>$AS40*HH$9/12*8</f>
        <v>0</v>
      </c>
      <c r="HI40" s="222">
        <f>$AS40*HI$9/12*8</f>
        <v>0</v>
      </c>
      <c r="HJ40" s="222">
        <f>$AS40*HJ$9/12*8</f>
        <v>0</v>
      </c>
      <c r="HK40" s="142">
        <f t="shared" si="159"/>
        <v>0</v>
      </c>
      <c r="HL40" s="142">
        <f t="shared" si="159"/>
        <v>0</v>
      </c>
      <c r="HM40" s="142">
        <f t="shared" si="159"/>
        <v>0</v>
      </c>
      <c r="HN40" s="142">
        <f t="shared" si="159"/>
        <v>0</v>
      </c>
      <c r="HO40" s="142">
        <f t="shared" si="159"/>
        <v>0</v>
      </c>
      <c r="HP40" s="142">
        <f t="shared" si="160"/>
        <v>0</v>
      </c>
      <c r="HQ40" s="142">
        <f t="shared" si="160"/>
        <v>0</v>
      </c>
      <c r="HR40" s="142">
        <f t="shared" si="160"/>
        <v>0</v>
      </c>
      <c r="HS40" s="142">
        <f t="shared" si="160"/>
        <v>0</v>
      </c>
      <c r="HT40" s="142">
        <f t="shared" si="160"/>
        <v>0</v>
      </c>
      <c r="HU40" s="147">
        <f t="shared" si="161"/>
        <v>0</v>
      </c>
      <c r="HV40" s="147">
        <f t="shared" si="161"/>
        <v>0</v>
      </c>
      <c r="HW40" s="147">
        <f t="shared" si="161"/>
        <v>0</v>
      </c>
      <c r="HX40" s="147">
        <f t="shared" si="161"/>
        <v>0</v>
      </c>
      <c r="HY40" s="147">
        <f t="shared" si="161"/>
        <v>0</v>
      </c>
      <c r="HZ40" s="147">
        <f t="shared" si="162"/>
        <v>0</v>
      </c>
      <c r="IA40" s="147">
        <f t="shared" si="162"/>
        <v>0</v>
      </c>
      <c r="IB40" s="147">
        <f t="shared" si="162"/>
        <v>0</v>
      </c>
      <c r="IC40" s="147">
        <f t="shared" si="162"/>
        <v>0</v>
      </c>
      <c r="ID40" s="147">
        <f t="shared" si="162"/>
        <v>0</v>
      </c>
      <c r="IE40" s="142">
        <f t="shared" si="163"/>
        <v>0</v>
      </c>
      <c r="IF40" s="142">
        <f t="shared" si="163"/>
        <v>0</v>
      </c>
      <c r="IG40" s="142">
        <f t="shared" si="163"/>
        <v>0</v>
      </c>
      <c r="IH40" s="142">
        <f t="shared" si="163"/>
        <v>0</v>
      </c>
      <c r="II40" s="142">
        <f t="shared" si="163"/>
        <v>0</v>
      </c>
      <c r="IJ40" s="142">
        <f t="shared" si="164"/>
        <v>0</v>
      </c>
      <c r="IK40" s="142">
        <f t="shared" si="164"/>
        <v>0</v>
      </c>
      <c r="IL40" s="142">
        <f t="shared" si="164"/>
        <v>0</v>
      </c>
      <c r="IM40" s="142">
        <f t="shared" si="164"/>
        <v>0</v>
      </c>
      <c r="IN40" s="142">
        <f t="shared" si="164"/>
        <v>0</v>
      </c>
      <c r="IO40" s="147">
        <f t="shared" si="165"/>
        <v>0</v>
      </c>
      <c r="IP40" s="147">
        <f t="shared" si="165"/>
        <v>0</v>
      </c>
      <c r="IQ40" s="147">
        <f t="shared" si="165"/>
        <v>0</v>
      </c>
      <c r="IR40" s="147">
        <f t="shared" si="165"/>
        <v>0</v>
      </c>
      <c r="IS40" s="147">
        <f t="shared" si="165"/>
        <v>0</v>
      </c>
      <c r="IT40" s="147">
        <f t="shared" si="166"/>
        <v>0</v>
      </c>
      <c r="IU40" s="147">
        <f t="shared" si="166"/>
        <v>0</v>
      </c>
      <c r="IV40" s="147">
        <f t="shared" si="166"/>
        <v>0</v>
      </c>
      <c r="IW40" s="147">
        <f t="shared" si="166"/>
        <v>0</v>
      </c>
      <c r="IX40" s="147">
        <f t="shared" si="166"/>
        <v>0</v>
      </c>
      <c r="IY40" s="142">
        <f t="shared" si="167"/>
        <v>0</v>
      </c>
      <c r="IZ40" s="142">
        <f t="shared" si="167"/>
        <v>0</v>
      </c>
      <c r="JA40" s="142">
        <f t="shared" si="167"/>
        <v>0</v>
      </c>
      <c r="JB40" s="142">
        <f t="shared" si="167"/>
        <v>0</v>
      </c>
      <c r="JC40" s="142">
        <f t="shared" si="167"/>
        <v>0</v>
      </c>
      <c r="JD40" s="142">
        <f t="shared" si="168"/>
        <v>0</v>
      </c>
      <c r="JE40" s="142">
        <f t="shared" si="168"/>
        <v>0</v>
      </c>
      <c r="JF40" s="142">
        <f t="shared" si="168"/>
        <v>0</v>
      </c>
      <c r="JG40" s="142">
        <f t="shared" si="168"/>
        <v>0</v>
      </c>
      <c r="JH40" s="142">
        <f t="shared" si="168"/>
        <v>0</v>
      </c>
      <c r="JI40" s="147">
        <f t="shared" si="169"/>
        <v>0</v>
      </c>
      <c r="JJ40" s="147">
        <f t="shared" si="169"/>
        <v>0</v>
      </c>
      <c r="JK40" s="147">
        <f t="shared" si="169"/>
        <v>0</v>
      </c>
      <c r="JL40" s="147">
        <f t="shared" si="169"/>
        <v>0</v>
      </c>
      <c r="JM40" s="147">
        <f t="shared" si="169"/>
        <v>0</v>
      </c>
      <c r="JN40" s="147">
        <f t="shared" si="170"/>
        <v>0</v>
      </c>
      <c r="JO40" s="147">
        <f t="shared" si="170"/>
        <v>0</v>
      </c>
      <c r="JP40" s="147">
        <f t="shared" si="170"/>
        <v>0</v>
      </c>
      <c r="JQ40" s="147">
        <f t="shared" si="170"/>
        <v>0</v>
      </c>
      <c r="JR40" s="147">
        <f t="shared" si="170"/>
        <v>0</v>
      </c>
      <c r="JS40" s="142">
        <f t="shared" si="171"/>
        <v>0</v>
      </c>
      <c r="JT40" s="142">
        <f t="shared" si="171"/>
        <v>0</v>
      </c>
      <c r="JU40" s="142">
        <f t="shared" si="171"/>
        <v>0</v>
      </c>
      <c r="JV40" s="142">
        <f t="shared" si="171"/>
        <v>0</v>
      </c>
      <c r="JW40" s="142">
        <f t="shared" si="171"/>
        <v>0</v>
      </c>
      <c r="JX40" s="142">
        <f t="shared" si="172"/>
        <v>0</v>
      </c>
      <c r="JY40" s="142">
        <f t="shared" si="172"/>
        <v>0</v>
      </c>
      <c r="JZ40" s="142">
        <f t="shared" si="172"/>
        <v>0</v>
      </c>
      <c r="KA40" s="142">
        <f t="shared" si="172"/>
        <v>0</v>
      </c>
      <c r="KB40" s="142">
        <f t="shared" si="172"/>
        <v>0</v>
      </c>
      <c r="KC40" s="147">
        <f t="shared" si="173"/>
        <v>0</v>
      </c>
      <c r="KD40" s="147">
        <f t="shared" si="173"/>
        <v>0</v>
      </c>
      <c r="KE40" s="147">
        <f t="shared" si="173"/>
        <v>0</v>
      </c>
      <c r="KF40" s="147">
        <f t="shared" si="173"/>
        <v>0</v>
      </c>
      <c r="KG40" s="147">
        <f t="shared" si="173"/>
        <v>0</v>
      </c>
      <c r="KH40" s="147">
        <f t="shared" si="174"/>
        <v>0</v>
      </c>
      <c r="KI40" s="147">
        <f t="shared" si="174"/>
        <v>0</v>
      </c>
      <c r="KJ40" s="147">
        <f t="shared" si="174"/>
        <v>0</v>
      </c>
      <c r="KK40" s="147">
        <f t="shared" si="174"/>
        <v>0</v>
      </c>
      <c r="KL40" s="147">
        <f t="shared" si="174"/>
        <v>0</v>
      </c>
      <c r="KM40" s="142">
        <f t="shared" si="175"/>
        <v>0</v>
      </c>
      <c r="KN40" s="142">
        <f t="shared" si="175"/>
        <v>0</v>
      </c>
      <c r="KO40" s="142">
        <f t="shared" si="175"/>
        <v>0</v>
      </c>
      <c r="KP40" s="142">
        <f t="shared" si="175"/>
        <v>0</v>
      </c>
      <c r="KQ40" s="142">
        <f t="shared" si="175"/>
        <v>0</v>
      </c>
      <c r="KR40" s="142">
        <f t="shared" si="176"/>
        <v>0</v>
      </c>
      <c r="KS40" s="142">
        <f t="shared" si="176"/>
        <v>0</v>
      </c>
      <c r="KT40" s="142">
        <f t="shared" si="176"/>
        <v>0</v>
      </c>
      <c r="KU40" s="142">
        <f t="shared" si="176"/>
        <v>0</v>
      </c>
      <c r="KV40" s="142">
        <f t="shared" si="176"/>
        <v>0</v>
      </c>
      <c r="KW40" s="147">
        <f t="shared" si="177"/>
        <v>0</v>
      </c>
      <c r="KX40" s="147">
        <f t="shared" si="177"/>
        <v>0</v>
      </c>
      <c r="KY40" s="147">
        <f t="shared" si="177"/>
        <v>0</v>
      </c>
      <c r="KZ40" s="147">
        <f t="shared" si="177"/>
        <v>0</v>
      </c>
      <c r="LA40" s="147">
        <f t="shared" si="177"/>
        <v>0</v>
      </c>
      <c r="LB40" s="147">
        <f t="shared" si="178"/>
        <v>0</v>
      </c>
      <c r="LC40" s="147">
        <f t="shared" si="178"/>
        <v>0</v>
      </c>
      <c r="LD40" s="147">
        <f t="shared" si="178"/>
        <v>0</v>
      </c>
      <c r="LE40" s="147">
        <f t="shared" si="178"/>
        <v>0</v>
      </c>
      <c r="LF40" s="147">
        <f t="shared" si="178"/>
        <v>0</v>
      </c>
      <c r="LG40" s="147">
        <f t="shared" si="65"/>
        <v>0</v>
      </c>
      <c r="LH40" s="147">
        <f t="shared" si="66"/>
        <v>0</v>
      </c>
      <c r="LI40" s="144">
        <f t="shared" si="67"/>
        <v>0</v>
      </c>
      <c r="LJ40" s="144">
        <f t="shared" si="68"/>
        <v>0</v>
      </c>
      <c r="LK40" s="144">
        <f t="shared" si="69"/>
        <v>0</v>
      </c>
      <c r="LL40" s="144">
        <f t="shared" si="70"/>
        <v>0</v>
      </c>
      <c r="LM40" s="144">
        <f t="shared" si="71"/>
        <v>0</v>
      </c>
      <c r="LN40" s="144"/>
      <c r="LO40" s="144"/>
      <c r="LP40" s="144"/>
      <c r="LQ40" s="144"/>
      <c r="LR40" s="144"/>
      <c r="LS40" s="132">
        <f t="shared" si="77"/>
        <v>0</v>
      </c>
      <c r="LT40" s="144">
        <f t="shared" si="78"/>
        <v>0</v>
      </c>
      <c r="LU40" s="145">
        <f t="shared" si="79"/>
        <v>0</v>
      </c>
      <c r="LV40" s="145">
        <f t="shared" si="80"/>
        <v>0</v>
      </c>
      <c r="LW40" s="145">
        <f t="shared" si="81"/>
        <v>0</v>
      </c>
      <c r="LX40" s="145">
        <f t="shared" si="82"/>
        <v>0</v>
      </c>
      <c r="LY40" s="132">
        <f t="shared" si="83"/>
        <v>0</v>
      </c>
      <c r="MA40" s="1">
        <f>LZ40*MA74</f>
        <v>0</v>
      </c>
      <c r="MB40" s="246">
        <f t="shared" si="85"/>
        <v>0</v>
      </c>
      <c r="MC40" s="245"/>
      <c r="MD40" s="245"/>
      <c r="ME40" s="246">
        <f t="shared" si="87"/>
        <v>0</v>
      </c>
      <c r="MF40" s="245"/>
      <c r="MH40" s="13">
        <f t="shared" si="90"/>
        <v>0</v>
      </c>
      <c r="MI40" s="223">
        <f t="shared" si="91"/>
        <v>0</v>
      </c>
      <c r="MJ40" s="13"/>
      <c r="MK40" s="209" t="e">
        <f t="shared" si="92"/>
        <v>#DIV/0!</v>
      </c>
    </row>
    <row r="41" spans="1:349">
      <c r="A41" s="120" t="s">
        <v>33</v>
      </c>
      <c r="B41" s="127">
        <f t="shared" ref="B41:O41" si="179">SUM(B10:B40)</f>
        <v>0</v>
      </c>
      <c r="C41" s="127">
        <f t="shared" si="179"/>
        <v>17</v>
      </c>
      <c r="D41" s="127">
        <f t="shared" si="179"/>
        <v>30</v>
      </c>
      <c r="E41" s="127">
        <f t="shared" si="179"/>
        <v>50</v>
      </c>
      <c r="F41" s="127">
        <f t="shared" si="179"/>
        <v>97</v>
      </c>
      <c r="G41" s="127">
        <f t="shared" si="179"/>
        <v>0</v>
      </c>
      <c r="H41" s="127">
        <f t="shared" si="179"/>
        <v>722636</v>
      </c>
      <c r="I41" s="127">
        <f t="shared" si="179"/>
        <v>1275240</v>
      </c>
      <c r="J41" s="127">
        <f t="shared" si="179"/>
        <v>2125400</v>
      </c>
      <c r="K41" s="127">
        <f t="shared" si="179"/>
        <v>4123276</v>
      </c>
      <c r="L41" s="132">
        <f t="shared" si="179"/>
        <v>4123.2</v>
      </c>
      <c r="M41" s="132">
        <f t="shared" si="179"/>
        <v>9.5</v>
      </c>
      <c r="N41" s="132">
        <f t="shared" si="179"/>
        <v>670.7</v>
      </c>
      <c r="O41" s="132">
        <f t="shared" si="179"/>
        <v>4793.8999999999996</v>
      </c>
      <c r="P41" s="132"/>
      <c r="Q41" s="132"/>
      <c r="R41" s="132"/>
      <c r="S41" s="127">
        <f t="shared" ref="S41:AX41" si="180">SUM(S10:S40)</f>
        <v>11066</v>
      </c>
      <c r="T41" s="127">
        <f t="shared" si="180"/>
        <v>0</v>
      </c>
      <c r="U41" s="127">
        <f t="shared" si="180"/>
        <v>188</v>
      </c>
      <c r="V41" s="127">
        <f t="shared" si="180"/>
        <v>0</v>
      </c>
      <c r="W41" s="127">
        <f t="shared" si="180"/>
        <v>43</v>
      </c>
      <c r="X41" s="127">
        <f t="shared" si="180"/>
        <v>11297</v>
      </c>
      <c r="Y41" s="127">
        <f t="shared" si="180"/>
        <v>11753</v>
      </c>
      <c r="Z41" s="127">
        <f t="shared" si="180"/>
        <v>0</v>
      </c>
      <c r="AA41" s="127">
        <f t="shared" si="180"/>
        <v>540</v>
      </c>
      <c r="AB41" s="127">
        <f t="shared" si="180"/>
        <v>183</v>
      </c>
      <c r="AC41" s="127">
        <f t="shared" si="180"/>
        <v>73</v>
      </c>
      <c r="AD41" s="127">
        <f t="shared" si="180"/>
        <v>12549</v>
      </c>
      <c r="AE41" s="127">
        <f t="shared" si="180"/>
        <v>2572</v>
      </c>
      <c r="AF41" s="127">
        <f t="shared" si="180"/>
        <v>0</v>
      </c>
      <c r="AG41" s="127">
        <f t="shared" si="180"/>
        <v>0</v>
      </c>
      <c r="AH41" s="127">
        <f t="shared" si="180"/>
        <v>46</v>
      </c>
      <c r="AI41" s="127">
        <f t="shared" si="180"/>
        <v>9</v>
      </c>
      <c r="AJ41" s="127">
        <f t="shared" si="180"/>
        <v>2627</v>
      </c>
      <c r="AK41" s="127">
        <f t="shared" si="180"/>
        <v>26473</v>
      </c>
      <c r="AL41" s="127">
        <f t="shared" si="180"/>
        <v>186</v>
      </c>
      <c r="AM41" s="127">
        <f t="shared" si="180"/>
        <v>537</v>
      </c>
      <c r="AN41" s="127">
        <f t="shared" si="180"/>
        <v>216</v>
      </c>
      <c r="AO41" s="127">
        <f t="shared" si="180"/>
        <v>826</v>
      </c>
      <c r="AP41" s="127">
        <f t="shared" si="180"/>
        <v>1362</v>
      </c>
      <c r="AQ41" s="127">
        <f t="shared" si="180"/>
        <v>714</v>
      </c>
      <c r="AR41" s="127">
        <f t="shared" si="180"/>
        <v>0</v>
      </c>
      <c r="AS41" s="127">
        <f t="shared" si="180"/>
        <v>0</v>
      </c>
      <c r="AT41" s="127">
        <f t="shared" si="180"/>
        <v>0</v>
      </c>
      <c r="AU41" s="127">
        <f t="shared" si="180"/>
        <v>0</v>
      </c>
      <c r="AV41" s="127">
        <f t="shared" si="180"/>
        <v>1</v>
      </c>
      <c r="AW41" s="127">
        <f t="shared" si="180"/>
        <v>0</v>
      </c>
      <c r="AX41" s="127">
        <f t="shared" si="180"/>
        <v>4</v>
      </c>
      <c r="AY41" s="127">
        <f t="shared" ref="AY41:BT41" si="181">SUM(AY10:AY40)</f>
        <v>1</v>
      </c>
      <c r="AZ41" s="127">
        <f t="shared" si="181"/>
        <v>0</v>
      </c>
      <c r="BA41" s="127">
        <f t="shared" si="181"/>
        <v>5</v>
      </c>
      <c r="BB41" s="127">
        <f t="shared" si="181"/>
        <v>0</v>
      </c>
      <c r="BC41" s="127">
        <f t="shared" si="181"/>
        <v>0</v>
      </c>
      <c r="BD41" s="127">
        <f t="shared" si="181"/>
        <v>7</v>
      </c>
      <c r="BE41" s="127">
        <f t="shared" si="181"/>
        <v>5</v>
      </c>
      <c r="BF41" s="127">
        <f t="shared" si="181"/>
        <v>4</v>
      </c>
      <c r="BG41" s="127">
        <f t="shared" si="181"/>
        <v>17</v>
      </c>
      <c r="BH41" s="127">
        <f t="shared" si="181"/>
        <v>14</v>
      </c>
      <c r="BI41" s="127">
        <f t="shared" si="181"/>
        <v>0</v>
      </c>
      <c r="BJ41" s="127">
        <f t="shared" si="181"/>
        <v>0</v>
      </c>
      <c r="BK41" s="127">
        <f t="shared" si="181"/>
        <v>0</v>
      </c>
      <c r="BL41" s="127">
        <f t="shared" si="181"/>
        <v>0</v>
      </c>
      <c r="BM41" s="127">
        <f t="shared" si="181"/>
        <v>5</v>
      </c>
      <c r="BN41" s="127">
        <f t="shared" si="181"/>
        <v>2</v>
      </c>
      <c r="BO41" s="127">
        <f t="shared" si="181"/>
        <v>0</v>
      </c>
      <c r="BP41" s="127">
        <f t="shared" si="181"/>
        <v>38</v>
      </c>
      <c r="BQ41" s="127">
        <f t="shared" si="181"/>
        <v>23</v>
      </c>
      <c r="BR41" s="127">
        <f t="shared" si="181"/>
        <v>4</v>
      </c>
      <c r="BS41" s="127">
        <f t="shared" si="181"/>
        <v>65</v>
      </c>
      <c r="BT41" s="127">
        <f t="shared" si="181"/>
        <v>26538</v>
      </c>
      <c r="BU41" s="127"/>
      <c r="BV41" s="127"/>
      <c r="BW41" s="144">
        <f t="shared" ref="BW41:EH41" si="182">SUM(BW10:BW40)</f>
        <v>283123610</v>
      </c>
      <c r="BX41" s="144">
        <f t="shared" si="182"/>
        <v>23869362</v>
      </c>
      <c r="BY41" s="144">
        <f t="shared" si="182"/>
        <v>259254248</v>
      </c>
      <c r="BZ41" s="144">
        <f t="shared" si="182"/>
        <v>199874092</v>
      </c>
      <c r="CA41" s="144">
        <f t="shared" si="182"/>
        <v>59380156</v>
      </c>
      <c r="CB41" s="144">
        <f t="shared" si="182"/>
        <v>0</v>
      </c>
      <c r="CC41" s="144">
        <f t="shared" si="182"/>
        <v>0</v>
      </c>
      <c r="CD41" s="144">
        <f t="shared" si="182"/>
        <v>0</v>
      </c>
      <c r="CE41" s="144">
        <f t="shared" si="182"/>
        <v>0</v>
      </c>
      <c r="CF41" s="144">
        <f t="shared" si="182"/>
        <v>0</v>
      </c>
      <c r="CG41" s="144">
        <f t="shared" si="182"/>
        <v>13497084</v>
      </c>
      <c r="CH41" s="144">
        <f t="shared" si="182"/>
        <v>405516</v>
      </c>
      <c r="CI41" s="144">
        <f t="shared" si="182"/>
        <v>13091568</v>
      </c>
      <c r="CJ41" s="144">
        <f t="shared" si="182"/>
        <v>10138652</v>
      </c>
      <c r="CK41" s="144">
        <f t="shared" si="182"/>
        <v>2952916</v>
      </c>
      <c r="CL41" s="144">
        <f t="shared" si="182"/>
        <v>0</v>
      </c>
      <c r="CM41" s="144">
        <f t="shared" si="182"/>
        <v>0</v>
      </c>
      <c r="CN41" s="144">
        <f t="shared" si="182"/>
        <v>0</v>
      </c>
      <c r="CO41" s="144">
        <f t="shared" si="182"/>
        <v>0</v>
      </c>
      <c r="CP41" s="144">
        <f t="shared" si="182"/>
        <v>0</v>
      </c>
      <c r="CQ41" s="144">
        <f t="shared" si="182"/>
        <v>8494736</v>
      </c>
      <c r="CR41" s="144">
        <f t="shared" si="182"/>
        <v>19393</v>
      </c>
      <c r="CS41" s="144">
        <f t="shared" si="182"/>
        <v>8475343</v>
      </c>
      <c r="CT41" s="144">
        <f t="shared" si="182"/>
        <v>8475343</v>
      </c>
      <c r="CU41" s="144">
        <f t="shared" si="182"/>
        <v>0</v>
      </c>
      <c r="CV41" s="144">
        <f t="shared" si="182"/>
        <v>305115430</v>
      </c>
      <c r="CW41" s="144">
        <f t="shared" si="182"/>
        <v>419394052</v>
      </c>
      <c r="CX41" s="144">
        <f t="shared" si="182"/>
        <v>34483302</v>
      </c>
      <c r="CY41" s="144">
        <f t="shared" si="182"/>
        <v>384910750</v>
      </c>
      <c r="CZ41" s="144">
        <f t="shared" si="182"/>
        <v>289934757</v>
      </c>
      <c r="DA41" s="144">
        <f t="shared" si="182"/>
        <v>94975993</v>
      </c>
      <c r="DB41" s="144">
        <f t="shared" si="182"/>
        <v>0</v>
      </c>
      <c r="DC41" s="144">
        <f t="shared" si="182"/>
        <v>0</v>
      </c>
      <c r="DD41" s="144">
        <f t="shared" si="182"/>
        <v>0</v>
      </c>
      <c r="DE41" s="144">
        <f t="shared" si="182"/>
        <v>0</v>
      </c>
      <c r="DF41" s="144">
        <f t="shared" si="182"/>
        <v>0</v>
      </c>
      <c r="DG41" s="144">
        <f t="shared" si="182"/>
        <v>53834220</v>
      </c>
      <c r="DH41" s="144">
        <f t="shared" si="182"/>
        <v>1584360</v>
      </c>
      <c r="DI41" s="144">
        <f t="shared" si="182"/>
        <v>52249860</v>
      </c>
      <c r="DJ41" s="144">
        <f t="shared" si="182"/>
        <v>39502080</v>
      </c>
      <c r="DK41" s="144">
        <f t="shared" si="182"/>
        <v>12747780</v>
      </c>
      <c r="DL41" s="144">
        <f t="shared" si="182"/>
        <v>4101762</v>
      </c>
      <c r="DM41" s="144">
        <f t="shared" si="182"/>
        <v>448167</v>
      </c>
      <c r="DN41" s="144">
        <f t="shared" si="182"/>
        <v>3653595</v>
      </c>
      <c r="DO41" s="144">
        <f t="shared" si="182"/>
        <v>2589450</v>
      </c>
      <c r="DP41" s="144">
        <f t="shared" si="182"/>
        <v>1064145</v>
      </c>
      <c r="DQ41" s="144">
        <f t="shared" si="182"/>
        <v>16656848</v>
      </c>
      <c r="DR41" s="144">
        <f t="shared" si="182"/>
        <v>54896</v>
      </c>
      <c r="DS41" s="144">
        <f t="shared" si="182"/>
        <v>16601952</v>
      </c>
      <c r="DT41" s="144">
        <f t="shared" si="182"/>
        <v>16601952</v>
      </c>
      <c r="DU41" s="144">
        <f t="shared" si="182"/>
        <v>0</v>
      </c>
      <c r="DV41" s="144">
        <f t="shared" si="182"/>
        <v>493986882</v>
      </c>
      <c r="DW41" s="144">
        <f t="shared" si="182"/>
        <v>100220552</v>
      </c>
      <c r="DX41" s="144">
        <f t="shared" si="182"/>
        <v>7991204</v>
      </c>
      <c r="DY41" s="144">
        <f t="shared" si="182"/>
        <v>92229348</v>
      </c>
      <c r="DZ41" s="144">
        <f t="shared" si="182"/>
        <v>67880224</v>
      </c>
      <c r="EA41" s="144">
        <f t="shared" si="182"/>
        <v>24349124</v>
      </c>
      <c r="EB41" s="144">
        <f t="shared" si="182"/>
        <v>0</v>
      </c>
      <c r="EC41" s="144">
        <f t="shared" si="182"/>
        <v>0</v>
      </c>
      <c r="ED41" s="144">
        <f t="shared" si="182"/>
        <v>0</v>
      </c>
      <c r="EE41" s="144">
        <f t="shared" si="182"/>
        <v>0</v>
      </c>
      <c r="EF41" s="144">
        <f t="shared" si="182"/>
        <v>0</v>
      </c>
      <c r="EG41" s="144">
        <f t="shared" si="182"/>
        <v>0</v>
      </c>
      <c r="EH41" s="144">
        <f t="shared" si="182"/>
        <v>0</v>
      </c>
      <c r="EI41" s="144">
        <f t="shared" ref="EI41:GT41" si="183">SUM(EI10:EI40)</f>
        <v>0</v>
      </c>
      <c r="EJ41" s="144">
        <f t="shared" si="183"/>
        <v>0</v>
      </c>
      <c r="EK41" s="144">
        <f t="shared" si="183"/>
        <v>0</v>
      </c>
      <c r="EL41" s="144">
        <f t="shared" si="183"/>
        <v>1047788</v>
      </c>
      <c r="EM41" s="144">
        <f t="shared" si="183"/>
        <v>127374</v>
      </c>
      <c r="EN41" s="144">
        <f t="shared" si="183"/>
        <v>920414</v>
      </c>
      <c r="EO41" s="144">
        <f t="shared" si="183"/>
        <v>652326</v>
      </c>
      <c r="EP41" s="144">
        <f t="shared" si="183"/>
        <v>268088</v>
      </c>
      <c r="EQ41" s="144">
        <f t="shared" si="183"/>
        <v>2464299</v>
      </c>
      <c r="ER41" s="144">
        <f t="shared" si="183"/>
        <v>8127</v>
      </c>
      <c r="ES41" s="144">
        <f t="shared" si="183"/>
        <v>2456172</v>
      </c>
      <c r="ET41" s="144">
        <f t="shared" si="183"/>
        <v>2456172</v>
      </c>
      <c r="EU41" s="144">
        <f t="shared" si="183"/>
        <v>0</v>
      </c>
      <c r="EV41" s="144">
        <f t="shared" si="183"/>
        <v>103732639</v>
      </c>
      <c r="EW41" s="144">
        <f t="shared" si="183"/>
        <v>902834951</v>
      </c>
      <c r="EX41" s="144">
        <f t="shared" si="183"/>
        <v>68991701</v>
      </c>
      <c r="EY41" s="144">
        <f t="shared" si="183"/>
        <v>833843250</v>
      </c>
      <c r="EZ41" s="144">
        <f t="shared" si="183"/>
        <v>638105048</v>
      </c>
      <c r="FA41" s="144">
        <f t="shared" si="183"/>
        <v>195738202</v>
      </c>
      <c r="FB41" s="144">
        <f t="shared" si="183"/>
        <v>802738214</v>
      </c>
      <c r="FC41" s="144">
        <f t="shared" si="183"/>
        <v>0</v>
      </c>
      <c r="FD41" s="144">
        <f t="shared" si="183"/>
        <v>67331304</v>
      </c>
      <c r="FE41" s="144">
        <f t="shared" si="183"/>
        <v>5149550</v>
      </c>
      <c r="FF41" s="144">
        <f t="shared" si="183"/>
        <v>27615883</v>
      </c>
      <c r="FG41" s="144">
        <f t="shared" si="183"/>
        <v>291648</v>
      </c>
      <c r="FH41" s="144">
        <f t="shared" si="183"/>
        <v>5766</v>
      </c>
      <c r="FI41" s="144">
        <f t="shared" si="183"/>
        <v>285882</v>
      </c>
      <c r="FJ41" s="144">
        <f t="shared" si="183"/>
        <v>285882</v>
      </c>
      <c r="FK41" s="144">
        <f t="shared" si="183"/>
        <v>0</v>
      </c>
      <c r="FL41" s="144">
        <f t="shared" si="183"/>
        <v>842016</v>
      </c>
      <c r="FM41" s="144">
        <f t="shared" si="183"/>
        <v>16647</v>
      </c>
      <c r="FN41" s="144">
        <f t="shared" si="183"/>
        <v>825369</v>
      </c>
      <c r="FO41" s="144">
        <f t="shared" si="183"/>
        <v>825369</v>
      </c>
      <c r="FP41" s="144">
        <f t="shared" si="183"/>
        <v>0</v>
      </c>
      <c r="FQ41" s="144">
        <f t="shared" si="183"/>
        <v>338688</v>
      </c>
      <c r="FR41" s="144">
        <f t="shared" si="183"/>
        <v>6696</v>
      </c>
      <c r="FS41" s="144">
        <f t="shared" si="183"/>
        <v>331992</v>
      </c>
      <c r="FT41" s="144">
        <f t="shared" si="183"/>
        <v>331992</v>
      </c>
      <c r="FU41" s="144">
        <f t="shared" si="183"/>
        <v>0</v>
      </c>
      <c r="FV41" s="144">
        <f t="shared" si="183"/>
        <v>1295168</v>
      </c>
      <c r="FW41" s="144">
        <f t="shared" si="183"/>
        <v>25606</v>
      </c>
      <c r="FX41" s="144">
        <f t="shared" si="183"/>
        <v>1269562</v>
      </c>
      <c r="FY41" s="144">
        <f t="shared" si="183"/>
        <v>1269562</v>
      </c>
      <c r="FZ41" s="144">
        <f t="shared" si="183"/>
        <v>0</v>
      </c>
      <c r="GA41" s="144">
        <f t="shared" si="183"/>
        <v>2135616</v>
      </c>
      <c r="GB41" s="144">
        <f t="shared" si="183"/>
        <v>42222</v>
      </c>
      <c r="GC41" s="144">
        <f t="shared" si="183"/>
        <v>2093394</v>
      </c>
      <c r="GD41" s="144">
        <f t="shared" si="183"/>
        <v>2093394</v>
      </c>
      <c r="GE41" s="144">
        <f t="shared" si="183"/>
        <v>0</v>
      </c>
      <c r="GF41" s="144">
        <f t="shared" si="183"/>
        <v>959616</v>
      </c>
      <c r="GG41" s="144">
        <f t="shared" si="183"/>
        <v>18564</v>
      </c>
      <c r="GH41" s="144">
        <f t="shared" si="183"/>
        <v>941052</v>
      </c>
      <c r="GI41" s="144">
        <f t="shared" si="183"/>
        <v>941052</v>
      </c>
      <c r="GJ41" s="144">
        <f t="shared" si="183"/>
        <v>0</v>
      </c>
      <c r="GK41" s="144">
        <f t="shared" si="183"/>
        <v>5862752</v>
      </c>
      <c r="GL41" s="144">
        <f t="shared" si="183"/>
        <v>115501</v>
      </c>
      <c r="GM41" s="144">
        <f t="shared" si="183"/>
        <v>5747251</v>
      </c>
      <c r="GN41" s="144">
        <f t="shared" si="183"/>
        <v>5747251</v>
      </c>
      <c r="GO41" s="144">
        <f t="shared" si="183"/>
        <v>0</v>
      </c>
      <c r="GP41" s="132">
        <f t="shared" si="183"/>
        <v>5862.7</v>
      </c>
      <c r="GQ41" s="144">
        <f t="shared" si="183"/>
        <v>0</v>
      </c>
      <c r="GR41" s="144">
        <f t="shared" si="183"/>
        <v>0</v>
      </c>
      <c r="GS41" s="144">
        <f t="shared" si="183"/>
        <v>0</v>
      </c>
      <c r="GT41" s="144">
        <f t="shared" si="183"/>
        <v>0</v>
      </c>
      <c r="GU41" s="144">
        <f t="shared" ref="GU41:JF41" si="184">SUM(GU10:GU40)</f>
        <v>0</v>
      </c>
      <c r="GV41" s="144">
        <f t="shared" si="184"/>
        <v>0</v>
      </c>
      <c r="GW41" s="144">
        <f t="shared" si="184"/>
        <v>0</v>
      </c>
      <c r="GX41" s="144">
        <f t="shared" si="184"/>
        <v>0</v>
      </c>
      <c r="GY41" s="144">
        <f t="shared" si="184"/>
        <v>0</v>
      </c>
      <c r="GZ41" s="144">
        <f t="shared" si="184"/>
        <v>0</v>
      </c>
      <c r="HA41" s="144">
        <f t="shared" si="184"/>
        <v>0</v>
      </c>
      <c r="HB41" s="144">
        <f t="shared" si="184"/>
        <v>0</v>
      </c>
      <c r="HC41" s="144">
        <f t="shared" si="184"/>
        <v>0</v>
      </c>
      <c r="HD41" s="144">
        <f t="shared" si="184"/>
        <v>0</v>
      </c>
      <c r="HE41" s="144">
        <f t="shared" si="184"/>
        <v>0</v>
      </c>
      <c r="HF41" s="144">
        <f t="shared" si="184"/>
        <v>0</v>
      </c>
      <c r="HG41" s="144">
        <f t="shared" si="184"/>
        <v>0</v>
      </c>
      <c r="HH41" s="144">
        <f t="shared" si="184"/>
        <v>0</v>
      </c>
      <c r="HI41" s="144">
        <f t="shared" si="184"/>
        <v>0</v>
      </c>
      <c r="HJ41" s="144">
        <f t="shared" si="184"/>
        <v>0</v>
      </c>
      <c r="HK41" s="144">
        <f t="shared" si="184"/>
        <v>64639</v>
      </c>
      <c r="HL41" s="144">
        <f t="shared" si="184"/>
        <v>27634</v>
      </c>
      <c r="HM41" s="144">
        <f t="shared" si="184"/>
        <v>37005</v>
      </c>
      <c r="HN41" s="144">
        <f t="shared" si="184"/>
        <v>27875</v>
      </c>
      <c r="HO41" s="144">
        <f t="shared" si="184"/>
        <v>9130</v>
      </c>
      <c r="HP41" s="144">
        <f t="shared" si="184"/>
        <v>0</v>
      </c>
      <c r="HQ41" s="144">
        <f t="shared" si="184"/>
        <v>0</v>
      </c>
      <c r="HR41" s="144">
        <f t="shared" si="184"/>
        <v>0</v>
      </c>
      <c r="HS41" s="144">
        <f t="shared" si="184"/>
        <v>0</v>
      </c>
      <c r="HT41" s="144">
        <f t="shared" si="184"/>
        <v>0</v>
      </c>
      <c r="HU41" s="144">
        <f t="shared" si="184"/>
        <v>122916</v>
      </c>
      <c r="HV41" s="144">
        <f t="shared" si="184"/>
        <v>17028</v>
      </c>
      <c r="HW41" s="144">
        <f t="shared" si="184"/>
        <v>105888</v>
      </c>
      <c r="HX41" s="144">
        <f t="shared" si="184"/>
        <v>81636</v>
      </c>
      <c r="HY41" s="144">
        <f t="shared" si="184"/>
        <v>24252</v>
      </c>
      <c r="HZ41" s="144">
        <f t="shared" si="184"/>
        <v>42039</v>
      </c>
      <c r="IA41" s="144">
        <f t="shared" si="184"/>
        <v>5034</v>
      </c>
      <c r="IB41" s="144">
        <f t="shared" si="184"/>
        <v>37005</v>
      </c>
      <c r="IC41" s="144">
        <f t="shared" si="184"/>
        <v>27875</v>
      </c>
      <c r="ID41" s="144">
        <f t="shared" si="184"/>
        <v>9130</v>
      </c>
      <c r="IE41" s="144">
        <f t="shared" si="184"/>
        <v>0</v>
      </c>
      <c r="IF41" s="144">
        <f t="shared" si="184"/>
        <v>0</v>
      </c>
      <c r="IG41" s="144">
        <f t="shared" si="184"/>
        <v>0</v>
      </c>
      <c r="IH41" s="144">
        <f t="shared" si="184"/>
        <v>0</v>
      </c>
      <c r="II41" s="144">
        <f t="shared" si="184"/>
        <v>0</v>
      </c>
      <c r="IJ41" s="144">
        <f t="shared" si="184"/>
        <v>176645</v>
      </c>
      <c r="IK41" s="144">
        <f t="shared" si="184"/>
        <v>44285</v>
      </c>
      <c r="IL41" s="144">
        <f t="shared" si="184"/>
        <v>132360</v>
      </c>
      <c r="IM41" s="144">
        <f t="shared" si="184"/>
        <v>102045</v>
      </c>
      <c r="IN41" s="144">
        <f t="shared" si="184"/>
        <v>30315</v>
      </c>
      <c r="IO41" s="144">
        <f t="shared" si="184"/>
        <v>0</v>
      </c>
      <c r="IP41" s="144">
        <f t="shared" si="184"/>
        <v>0</v>
      </c>
      <c r="IQ41" s="144">
        <f t="shared" si="184"/>
        <v>0</v>
      </c>
      <c r="IR41" s="144">
        <f t="shared" si="184"/>
        <v>0</v>
      </c>
      <c r="IS41" s="144">
        <f t="shared" si="184"/>
        <v>0</v>
      </c>
      <c r="IT41" s="144">
        <f t="shared" si="184"/>
        <v>0</v>
      </c>
      <c r="IU41" s="144">
        <f t="shared" si="184"/>
        <v>0</v>
      </c>
      <c r="IV41" s="144">
        <f t="shared" si="184"/>
        <v>0</v>
      </c>
      <c r="IW41" s="144">
        <f t="shared" si="184"/>
        <v>0</v>
      </c>
      <c r="IX41" s="144">
        <f t="shared" si="184"/>
        <v>0</v>
      </c>
      <c r="IY41" s="144">
        <f t="shared" si="184"/>
        <v>1310918</v>
      </c>
      <c r="IZ41" s="144">
        <f t="shared" si="184"/>
        <v>199094</v>
      </c>
      <c r="JA41" s="144">
        <f t="shared" si="184"/>
        <v>1111824</v>
      </c>
      <c r="JB41" s="144">
        <f t="shared" si="184"/>
        <v>857178</v>
      </c>
      <c r="JC41" s="144">
        <f t="shared" si="184"/>
        <v>254646</v>
      </c>
      <c r="JD41" s="144">
        <f t="shared" si="184"/>
        <v>1275670</v>
      </c>
      <c r="JE41" s="144">
        <f t="shared" si="184"/>
        <v>165520</v>
      </c>
      <c r="JF41" s="144">
        <f t="shared" si="184"/>
        <v>1110150</v>
      </c>
      <c r="JG41" s="144">
        <f t="shared" ref="JG41:LR41" si="185">SUM(JG10:JG40)</f>
        <v>836250</v>
      </c>
      <c r="JH41" s="144">
        <f t="shared" si="185"/>
        <v>273900</v>
      </c>
      <c r="JI41" s="144">
        <f t="shared" si="185"/>
        <v>1109040</v>
      </c>
      <c r="JJ41" s="144">
        <f t="shared" si="185"/>
        <v>136560</v>
      </c>
      <c r="JK41" s="144">
        <f t="shared" si="185"/>
        <v>972480</v>
      </c>
      <c r="JL41" s="144">
        <f t="shared" si="185"/>
        <v>715752</v>
      </c>
      <c r="JM41" s="144">
        <f t="shared" si="185"/>
        <v>256728</v>
      </c>
      <c r="JN41" s="144">
        <f t="shared" si="185"/>
        <v>561493</v>
      </c>
      <c r="JO41" s="144">
        <f t="shared" si="185"/>
        <v>111469</v>
      </c>
      <c r="JP41" s="144">
        <f t="shared" si="185"/>
        <v>450024</v>
      </c>
      <c r="JQ41" s="144">
        <f t="shared" si="185"/>
        <v>346953</v>
      </c>
      <c r="JR41" s="144">
        <f t="shared" si="185"/>
        <v>103071</v>
      </c>
      <c r="JS41" s="144">
        <f t="shared" si="185"/>
        <v>620746</v>
      </c>
      <c r="JT41" s="144">
        <f t="shared" si="185"/>
        <v>102676</v>
      </c>
      <c r="JU41" s="144">
        <f t="shared" si="185"/>
        <v>518070</v>
      </c>
      <c r="JV41" s="144">
        <f t="shared" si="185"/>
        <v>390250</v>
      </c>
      <c r="JW41" s="144">
        <f t="shared" si="185"/>
        <v>127820</v>
      </c>
      <c r="JX41" s="144">
        <f t="shared" si="185"/>
        <v>0</v>
      </c>
      <c r="JY41" s="144">
        <f t="shared" si="185"/>
        <v>0</v>
      </c>
      <c r="JZ41" s="144">
        <f t="shared" si="185"/>
        <v>0</v>
      </c>
      <c r="KA41" s="144">
        <f t="shared" si="185"/>
        <v>0</v>
      </c>
      <c r="KB41" s="144">
        <f t="shared" si="185"/>
        <v>0</v>
      </c>
      <c r="KC41" s="144">
        <f t="shared" si="185"/>
        <v>0</v>
      </c>
      <c r="KD41" s="144">
        <f t="shared" si="185"/>
        <v>0</v>
      </c>
      <c r="KE41" s="144">
        <f t="shared" si="185"/>
        <v>0</v>
      </c>
      <c r="KF41" s="144">
        <f t="shared" si="185"/>
        <v>0</v>
      </c>
      <c r="KG41" s="144">
        <f t="shared" si="185"/>
        <v>0</v>
      </c>
      <c r="KH41" s="144">
        <f t="shared" si="185"/>
        <v>0</v>
      </c>
      <c r="KI41" s="144">
        <f t="shared" si="185"/>
        <v>0</v>
      </c>
      <c r="KJ41" s="144">
        <f t="shared" si="185"/>
        <v>0</v>
      </c>
      <c r="KK41" s="144">
        <f t="shared" si="185"/>
        <v>0</v>
      </c>
      <c r="KL41" s="144">
        <f t="shared" si="185"/>
        <v>0</v>
      </c>
      <c r="KM41" s="144">
        <f t="shared" si="185"/>
        <v>0</v>
      </c>
      <c r="KN41" s="144">
        <f t="shared" si="185"/>
        <v>0</v>
      </c>
      <c r="KO41" s="144">
        <f t="shared" si="185"/>
        <v>0</v>
      </c>
      <c r="KP41" s="144">
        <f t="shared" si="185"/>
        <v>0</v>
      </c>
      <c r="KQ41" s="144">
        <f t="shared" si="185"/>
        <v>0</v>
      </c>
      <c r="KR41" s="144">
        <f t="shared" si="185"/>
        <v>858870</v>
      </c>
      <c r="KS41" s="144">
        <f t="shared" si="185"/>
        <v>64710</v>
      </c>
      <c r="KT41" s="144">
        <f t="shared" si="185"/>
        <v>794160</v>
      </c>
      <c r="KU41" s="144">
        <f t="shared" si="185"/>
        <v>612270</v>
      </c>
      <c r="KV41" s="144">
        <f t="shared" si="185"/>
        <v>181890</v>
      </c>
      <c r="KW41" s="144">
        <f t="shared" si="185"/>
        <v>479268</v>
      </c>
      <c r="KX41" s="144">
        <f t="shared" si="185"/>
        <v>35208</v>
      </c>
      <c r="KY41" s="144">
        <f t="shared" si="185"/>
        <v>444060</v>
      </c>
      <c r="KZ41" s="144">
        <f t="shared" si="185"/>
        <v>334500</v>
      </c>
      <c r="LA41" s="144">
        <f t="shared" si="185"/>
        <v>109560</v>
      </c>
      <c r="LB41" s="144">
        <f t="shared" si="185"/>
        <v>0</v>
      </c>
      <c r="LC41" s="144">
        <f t="shared" si="185"/>
        <v>0</v>
      </c>
      <c r="LD41" s="144">
        <f t="shared" si="185"/>
        <v>0</v>
      </c>
      <c r="LE41" s="144">
        <f t="shared" si="185"/>
        <v>0</v>
      </c>
      <c r="LF41" s="144">
        <f t="shared" si="185"/>
        <v>0</v>
      </c>
      <c r="LG41" s="144">
        <f t="shared" si="185"/>
        <v>5862752</v>
      </c>
      <c r="LH41" s="144">
        <f t="shared" si="185"/>
        <v>6622244</v>
      </c>
      <c r="LI41" s="144">
        <f t="shared" si="185"/>
        <v>12484996</v>
      </c>
      <c r="LJ41" s="144">
        <f t="shared" si="185"/>
        <v>1024719</v>
      </c>
      <c r="LK41" s="144">
        <f t="shared" si="185"/>
        <v>11460277</v>
      </c>
      <c r="LL41" s="144">
        <f t="shared" si="185"/>
        <v>10079835</v>
      </c>
      <c r="LM41" s="144">
        <f t="shared" si="185"/>
        <v>1380442</v>
      </c>
      <c r="LN41" s="144">
        <f t="shared" si="185"/>
        <v>909457195</v>
      </c>
      <c r="LO41" s="144">
        <f t="shared" si="185"/>
        <v>69900919</v>
      </c>
      <c r="LP41" s="144">
        <f t="shared" si="185"/>
        <v>839556276</v>
      </c>
      <c r="LQ41" s="144">
        <f t="shared" si="185"/>
        <v>642437632</v>
      </c>
      <c r="LR41" s="144">
        <f t="shared" si="185"/>
        <v>197118644</v>
      </c>
      <c r="LS41" s="132">
        <f t="shared" ref="LS41:MJ41" si="186">SUM(LS10:LS40)</f>
        <v>909457.4</v>
      </c>
      <c r="LT41" s="144">
        <f t="shared" si="186"/>
        <v>915319947</v>
      </c>
      <c r="LU41" s="144">
        <f t="shared" si="186"/>
        <v>70016420</v>
      </c>
      <c r="LV41" s="144">
        <f t="shared" si="186"/>
        <v>845303527</v>
      </c>
      <c r="LW41" s="144">
        <f t="shared" si="186"/>
        <v>648184883</v>
      </c>
      <c r="LX41" s="144">
        <f t="shared" si="186"/>
        <v>197118644</v>
      </c>
      <c r="LY41" s="152">
        <f t="shared" si="186"/>
        <v>915320</v>
      </c>
      <c r="LZ41" s="152">
        <f t="shared" si="186"/>
        <v>2434.5500000000002</v>
      </c>
      <c r="MA41" s="152">
        <f t="shared" si="186"/>
        <v>148627200.09999999</v>
      </c>
      <c r="MB41" s="152">
        <f t="shared" si="186"/>
        <v>148627.1</v>
      </c>
      <c r="MC41" s="152">
        <f t="shared" si="186"/>
        <v>56997.3</v>
      </c>
      <c r="MD41" s="152">
        <f t="shared" si="186"/>
        <v>56997300</v>
      </c>
      <c r="ME41" s="152">
        <f t="shared" si="186"/>
        <v>91629.8</v>
      </c>
      <c r="MF41" s="152">
        <f t="shared" si="186"/>
        <v>91629800</v>
      </c>
      <c r="MG41" s="244">
        <f t="shared" si="186"/>
        <v>1006949847.1</v>
      </c>
      <c r="MH41" s="132">
        <f t="shared" si="186"/>
        <v>1006950</v>
      </c>
      <c r="MI41" s="225">
        <f t="shared" si="186"/>
        <v>739814683</v>
      </c>
      <c r="MJ41" s="132">
        <f t="shared" si="186"/>
        <v>1528.1</v>
      </c>
      <c r="MK41" s="209">
        <f t="shared" si="92"/>
        <v>30987</v>
      </c>
    </row>
    <row r="42" spans="1:349">
      <c r="A42" s="107" t="s">
        <v>244</v>
      </c>
      <c r="B42" s="226">
        <f>B10+B12+B18+B19+B20+B24+B27+B29+B30+B38</f>
        <v>0</v>
      </c>
      <c r="C42" s="226">
        <f>C10+C12+C18+C19+C20+C24+C27+C29+C30+C38</f>
        <v>0</v>
      </c>
      <c r="D42" s="226"/>
      <c r="E42" s="226">
        <f>E10+E12+E18+E19+E20+E24+E27+E29+E30+E38</f>
        <v>27</v>
      </c>
      <c r="F42" s="226">
        <f>F10+F12+F18+F19+F20+F24+F27+F29+F30+F38</f>
        <v>27</v>
      </c>
      <c r="G42" s="226">
        <f>G10+G12+G18+G19+G20+G24+G27+G29+G30+G38</f>
        <v>0</v>
      </c>
      <c r="H42" s="226">
        <f>H10+H12+H18+H19+H20+H24+H27+H29+H30+H38</f>
        <v>0</v>
      </c>
      <c r="I42" s="226"/>
      <c r="J42" s="226">
        <f>J10+J12+J18+J19+J20+J24+J27+J29+J30+J38</f>
        <v>1147716</v>
      </c>
      <c r="K42" s="226">
        <f>K10+K12+K18+K19+K20+K24+K27+K29+K30+K38</f>
        <v>1147716</v>
      </c>
      <c r="L42" s="226">
        <f>L10+L12+L18+L19+L20+L24+L27+L29+L30+L38</f>
        <v>1148</v>
      </c>
      <c r="M42" s="226"/>
      <c r="N42" s="226"/>
      <c r="O42" s="227">
        <f>O10+O12+O18+O19+O20+O24+O27+O29+O30+O38</f>
        <v>1306.5999999999999</v>
      </c>
      <c r="P42" s="227"/>
      <c r="Q42" s="227"/>
      <c r="R42" s="227"/>
      <c r="S42" s="227">
        <f t="shared" ref="S42:AX42" si="187">S10+S12+S18+S19+S20+S24+S27+S29+S30+S38</f>
        <v>3680</v>
      </c>
      <c r="T42" s="227">
        <f t="shared" si="187"/>
        <v>0</v>
      </c>
      <c r="U42" s="227">
        <f t="shared" si="187"/>
        <v>18</v>
      </c>
      <c r="V42" s="227">
        <f t="shared" si="187"/>
        <v>0</v>
      </c>
      <c r="W42" s="227">
        <f t="shared" si="187"/>
        <v>8</v>
      </c>
      <c r="X42" s="227">
        <f t="shared" si="187"/>
        <v>3706</v>
      </c>
      <c r="Y42" s="227">
        <f t="shared" si="187"/>
        <v>4205</v>
      </c>
      <c r="Z42" s="227">
        <f t="shared" si="187"/>
        <v>0</v>
      </c>
      <c r="AA42" s="227">
        <f t="shared" si="187"/>
        <v>97</v>
      </c>
      <c r="AB42" s="227">
        <f t="shared" si="187"/>
        <v>0</v>
      </c>
      <c r="AC42" s="227">
        <f t="shared" si="187"/>
        <v>15</v>
      </c>
      <c r="AD42" s="227">
        <f t="shared" si="187"/>
        <v>4317</v>
      </c>
      <c r="AE42" s="227">
        <f t="shared" si="187"/>
        <v>1130</v>
      </c>
      <c r="AF42" s="227">
        <f t="shared" si="187"/>
        <v>0</v>
      </c>
      <c r="AG42" s="227">
        <f t="shared" si="187"/>
        <v>0</v>
      </c>
      <c r="AH42" s="227">
        <f t="shared" si="187"/>
        <v>0</v>
      </c>
      <c r="AI42" s="227">
        <f t="shared" si="187"/>
        <v>2</v>
      </c>
      <c r="AJ42" s="227">
        <f t="shared" si="187"/>
        <v>1132</v>
      </c>
      <c r="AK42" s="227">
        <f t="shared" si="187"/>
        <v>9155</v>
      </c>
      <c r="AL42" s="227">
        <f t="shared" si="187"/>
        <v>102</v>
      </c>
      <c r="AM42" s="227">
        <f t="shared" si="187"/>
        <v>165</v>
      </c>
      <c r="AN42" s="227">
        <f t="shared" si="187"/>
        <v>50</v>
      </c>
      <c r="AO42" s="227">
        <f t="shared" si="187"/>
        <v>150</v>
      </c>
      <c r="AP42" s="227">
        <f t="shared" si="187"/>
        <v>362</v>
      </c>
      <c r="AQ42" s="227">
        <f t="shared" si="187"/>
        <v>162</v>
      </c>
      <c r="AR42" s="227">
        <f t="shared" si="187"/>
        <v>0</v>
      </c>
      <c r="AS42" s="227">
        <f t="shared" si="187"/>
        <v>0</v>
      </c>
      <c r="AT42" s="227">
        <f t="shared" si="187"/>
        <v>0</v>
      </c>
      <c r="AU42" s="227">
        <f t="shared" si="187"/>
        <v>0</v>
      </c>
      <c r="AV42" s="227">
        <f t="shared" si="187"/>
        <v>0</v>
      </c>
      <c r="AW42" s="227">
        <f t="shared" si="187"/>
        <v>0</v>
      </c>
      <c r="AX42" s="227">
        <f t="shared" si="187"/>
        <v>1</v>
      </c>
      <c r="AY42" s="227">
        <f t="shared" ref="AY42:BO42" si="188">AY10+AY12+AY18+AY19+AY20+AY24+AY27+AY29+AY30+AY38</f>
        <v>1</v>
      </c>
      <c r="AZ42" s="227">
        <f t="shared" si="188"/>
        <v>0</v>
      </c>
      <c r="BA42" s="227">
        <f t="shared" si="188"/>
        <v>0</v>
      </c>
      <c r="BB42" s="227">
        <f t="shared" si="188"/>
        <v>0</v>
      </c>
      <c r="BC42" s="227">
        <f t="shared" si="188"/>
        <v>0</v>
      </c>
      <c r="BD42" s="227">
        <f t="shared" si="188"/>
        <v>2</v>
      </c>
      <c r="BE42" s="227">
        <f t="shared" si="188"/>
        <v>3</v>
      </c>
      <c r="BF42" s="227">
        <f t="shared" si="188"/>
        <v>0</v>
      </c>
      <c r="BG42" s="227">
        <f t="shared" si="188"/>
        <v>3</v>
      </c>
      <c r="BH42" s="227">
        <f t="shared" si="188"/>
        <v>1</v>
      </c>
      <c r="BI42" s="227">
        <f t="shared" si="188"/>
        <v>0</v>
      </c>
      <c r="BJ42" s="227">
        <f t="shared" si="188"/>
        <v>0</v>
      </c>
      <c r="BK42" s="227">
        <f t="shared" si="188"/>
        <v>0</v>
      </c>
      <c r="BL42" s="227">
        <f t="shared" si="188"/>
        <v>0</v>
      </c>
      <c r="BM42" s="227">
        <f t="shared" si="188"/>
        <v>0</v>
      </c>
      <c r="BN42" s="227">
        <f t="shared" si="188"/>
        <v>0</v>
      </c>
      <c r="BO42" s="227">
        <f t="shared" si="188"/>
        <v>0</v>
      </c>
      <c r="BP42" s="226"/>
      <c r="BQ42" s="226"/>
      <c r="BR42" s="226"/>
      <c r="BS42" s="226"/>
      <c r="BT42" s="226"/>
      <c r="BU42" s="227"/>
      <c r="BV42" s="227"/>
      <c r="BW42" s="227">
        <f t="shared" ref="BW42:EH42" si="189">BW10+BW12+BW18+BW19+BW20+BW24+BW27+BW29+BW30+BW38</f>
        <v>94152800</v>
      </c>
      <c r="BX42" s="227">
        <f t="shared" si="189"/>
        <v>7937760</v>
      </c>
      <c r="BY42" s="227">
        <f t="shared" si="189"/>
        <v>86215040</v>
      </c>
      <c r="BZ42" s="227">
        <f t="shared" si="189"/>
        <v>66468160</v>
      </c>
      <c r="CA42" s="227">
        <f t="shared" si="189"/>
        <v>19746880</v>
      </c>
      <c r="CB42" s="227">
        <f t="shared" si="189"/>
        <v>0</v>
      </c>
      <c r="CC42" s="227">
        <f t="shared" si="189"/>
        <v>0</v>
      </c>
      <c r="CD42" s="227">
        <f t="shared" si="189"/>
        <v>0</v>
      </c>
      <c r="CE42" s="227">
        <f t="shared" si="189"/>
        <v>0</v>
      </c>
      <c r="CF42" s="227">
        <f t="shared" si="189"/>
        <v>0</v>
      </c>
      <c r="CG42" s="227">
        <f t="shared" si="189"/>
        <v>1292274</v>
      </c>
      <c r="CH42" s="227">
        <f t="shared" si="189"/>
        <v>38826</v>
      </c>
      <c r="CI42" s="227">
        <f t="shared" si="189"/>
        <v>1253448</v>
      </c>
      <c r="CJ42" s="227">
        <f t="shared" si="189"/>
        <v>970722</v>
      </c>
      <c r="CK42" s="227">
        <f t="shared" si="189"/>
        <v>282726</v>
      </c>
      <c r="CL42" s="227">
        <f t="shared" si="189"/>
        <v>0</v>
      </c>
      <c r="CM42" s="227">
        <f t="shared" si="189"/>
        <v>0</v>
      </c>
      <c r="CN42" s="227">
        <f t="shared" si="189"/>
        <v>0</v>
      </c>
      <c r="CO42" s="227">
        <f t="shared" si="189"/>
        <v>0</v>
      </c>
      <c r="CP42" s="227">
        <f t="shared" si="189"/>
        <v>0</v>
      </c>
      <c r="CQ42" s="227">
        <f t="shared" si="189"/>
        <v>1580416</v>
      </c>
      <c r="CR42" s="227">
        <f t="shared" si="189"/>
        <v>3608</v>
      </c>
      <c r="CS42" s="227">
        <f t="shared" si="189"/>
        <v>1576808</v>
      </c>
      <c r="CT42" s="227">
        <f t="shared" si="189"/>
        <v>1576808</v>
      </c>
      <c r="CU42" s="227">
        <f t="shared" si="189"/>
        <v>0</v>
      </c>
      <c r="CV42" s="227">
        <f t="shared" si="189"/>
        <v>97025490</v>
      </c>
      <c r="CW42" s="227">
        <f t="shared" si="189"/>
        <v>150051220</v>
      </c>
      <c r="CX42" s="227">
        <f t="shared" si="189"/>
        <v>12337470</v>
      </c>
      <c r="CY42" s="227">
        <f t="shared" si="189"/>
        <v>137713750</v>
      </c>
      <c r="CZ42" s="227">
        <f t="shared" si="189"/>
        <v>103733145</v>
      </c>
      <c r="DA42" s="227">
        <f t="shared" si="189"/>
        <v>33980605</v>
      </c>
      <c r="DB42" s="227">
        <f t="shared" si="189"/>
        <v>0</v>
      </c>
      <c r="DC42" s="227">
        <f t="shared" si="189"/>
        <v>0</v>
      </c>
      <c r="DD42" s="227">
        <f t="shared" si="189"/>
        <v>0</v>
      </c>
      <c r="DE42" s="227">
        <f t="shared" si="189"/>
        <v>0</v>
      </c>
      <c r="DF42" s="227">
        <f t="shared" si="189"/>
        <v>0</v>
      </c>
      <c r="DG42" s="227">
        <f t="shared" si="189"/>
        <v>9670221</v>
      </c>
      <c r="DH42" s="227">
        <f t="shared" si="189"/>
        <v>284598</v>
      </c>
      <c r="DI42" s="227">
        <f t="shared" si="189"/>
        <v>9385623</v>
      </c>
      <c r="DJ42" s="227">
        <f t="shared" si="189"/>
        <v>7095744</v>
      </c>
      <c r="DK42" s="227">
        <f t="shared" si="189"/>
        <v>2289879</v>
      </c>
      <c r="DL42" s="227">
        <f t="shared" si="189"/>
        <v>0</v>
      </c>
      <c r="DM42" s="227">
        <f t="shared" si="189"/>
        <v>0</v>
      </c>
      <c r="DN42" s="227">
        <f t="shared" si="189"/>
        <v>0</v>
      </c>
      <c r="DO42" s="227">
        <f t="shared" si="189"/>
        <v>0</v>
      </c>
      <c r="DP42" s="227">
        <f t="shared" si="189"/>
        <v>0</v>
      </c>
      <c r="DQ42" s="227">
        <f t="shared" si="189"/>
        <v>3422640</v>
      </c>
      <c r="DR42" s="227">
        <f t="shared" si="189"/>
        <v>11280</v>
      </c>
      <c r="DS42" s="227">
        <f t="shared" si="189"/>
        <v>3411360</v>
      </c>
      <c r="DT42" s="227">
        <f t="shared" si="189"/>
        <v>3411360</v>
      </c>
      <c r="DU42" s="227">
        <f t="shared" si="189"/>
        <v>0</v>
      </c>
      <c r="DV42" s="227">
        <f t="shared" si="189"/>
        <v>163144081</v>
      </c>
      <c r="DW42" s="227">
        <f t="shared" si="189"/>
        <v>44031580</v>
      </c>
      <c r="DX42" s="227">
        <f t="shared" si="189"/>
        <v>3510910</v>
      </c>
      <c r="DY42" s="227">
        <f t="shared" si="189"/>
        <v>40520670</v>
      </c>
      <c r="DZ42" s="227">
        <f t="shared" si="189"/>
        <v>29822960</v>
      </c>
      <c r="EA42" s="227">
        <f t="shared" si="189"/>
        <v>10697710</v>
      </c>
      <c r="EB42" s="227">
        <f t="shared" si="189"/>
        <v>0</v>
      </c>
      <c r="EC42" s="227">
        <f t="shared" si="189"/>
        <v>0</v>
      </c>
      <c r="ED42" s="227">
        <f t="shared" si="189"/>
        <v>0</v>
      </c>
      <c r="EE42" s="227">
        <f t="shared" si="189"/>
        <v>0</v>
      </c>
      <c r="EF42" s="227">
        <f t="shared" si="189"/>
        <v>0</v>
      </c>
      <c r="EG42" s="227">
        <f t="shared" si="189"/>
        <v>0</v>
      </c>
      <c r="EH42" s="227">
        <f t="shared" si="189"/>
        <v>0</v>
      </c>
      <c r="EI42" s="227">
        <f t="shared" ref="EI42:GT42" si="190">EI10+EI12+EI18+EI19+EI20+EI24+EI27+EI29+EI30+EI38</f>
        <v>0</v>
      </c>
      <c r="EJ42" s="227">
        <f t="shared" si="190"/>
        <v>0</v>
      </c>
      <c r="EK42" s="227">
        <f t="shared" si="190"/>
        <v>0</v>
      </c>
      <c r="EL42" s="227">
        <f t="shared" si="190"/>
        <v>0</v>
      </c>
      <c r="EM42" s="227">
        <f t="shared" si="190"/>
        <v>0</v>
      </c>
      <c r="EN42" s="227">
        <f t="shared" si="190"/>
        <v>0</v>
      </c>
      <c r="EO42" s="227">
        <f t="shared" si="190"/>
        <v>0</v>
      </c>
      <c r="EP42" s="227">
        <f t="shared" si="190"/>
        <v>0</v>
      </c>
      <c r="EQ42" s="227">
        <f t="shared" si="190"/>
        <v>547622</v>
      </c>
      <c r="ER42" s="227">
        <f t="shared" si="190"/>
        <v>1806</v>
      </c>
      <c r="ES42" s="227">
        <f t="shared" si="190"/>
        <v>545816</v>
      </c>
      <c r="ET42" s="227">
        <f t="shared" si="190"/>
        <v>545816</v>
      </c>
      <c r="EU42" s="227">
        <f t="shared" si="190"/>
        <v>0</v>
      </c>
      <c r="EV42" s="227">
        <f t="shared" si="190"/>
        <v>44579202</v>
      </c>
      <c r="EW42" s="227">
        <f t="shared" si="190"/>
        <v>304748773</v>
      </c>
      <c r="EX42" s="227">
        <f t="shared" si="190"/>
        <v>24126258</v>
      </c>
      <c r="EY42" s="227">
        <f t="shared" si="190"/>
        <v>280622515</v>
      </c>
      <c r="EZ42" s="227">
        <f t="shared" si="190"/>
        <v>213624715</v>
      </c>
      <c r="FA42" s="227">
        <f t="shared" si="190"/>
        <v>66997800</v>
      </c>
      <c r="FB42" s="227">
        <f t="shared" si="190"/>
        <v>288235600</v>
      </c>
      <c r="FC42" s="227">
        <f t="shared" si="190"/>
        <v>0</v>
      </c>
      <c r="FD42" s="227">
        <f t="shared" si="190"/>
        <v>10962495</v>
      </c>
      <c r="FE42" s="227">
        <f t="shared" si="190"/>
        <v>0</v>
      </c>
      <c r="FF42" s="227">
        <f t="shared" si="190"/>
        <v>5550678</v>
      </c>
      <c r="FG42" s="227">
        <f t="shared" si="190"/>
        <v>159936</v>
      </c>
      <c r="FH42" s="227">
        <f t="shared" si="190"/>
        <v>3162</v>
      </c>
      <c r="FI42" s="227">
        <f t="shared" si="190"/>
        <v>156774</v>
      </c>
      <c r="FJ42" s="227">
        <f t="shared" si="190"/>
        <v>156774</v>
      </c>
      <c r="FK42" s="227">
        <f t="shared" si="190"/>
        <v>0</v>
      </c>
      <c r="FL42" s="227">
        <f t="shared" si="190"/>
        <v>258720</v>
      </c>
      <c r="FM42" s="227">
        <f t="shared" si="190"/>
        <v>5115</v>
      </c>
      <c r="FN42" s="227">
        <f t="shared" si="190"/>
        <v>253605</v>
      </c>
      <c r="FO42" s="227">
        <f t="shared" si="190"/>
        <v>253605</v>
      </c>
      <c r="FP42" s="227">
        <f t="shared" si="190"/>
        <v>0</v>
      </c>
      <c r="FQ42" s="227">
        <f t="shared" si="190"/>
        <v>78400</v>
      </c>
      <c r="FR42" s="227">
        <f t="shared" si="190"/>
        <v>1550</v>
      </c>
      <c r="FS42" s="227">
        <f t="shared" si="190"/>
        <v>76850</v>
      </c>
      <c r="FT42" s="227">
        <f t="shared" si="190"/>
        <v>76850</v>
      </c>
      <c r="FU42" s="227">
        <f t="shared" si="190"/>
        <v>0</v>
      </c>
      <c r="FV42" s="227">
        <f t="shared" si="190"/>
        <v>235200</v>
      </c>
      <c r="FW42" s="227">
        <f t="shared" si="190"/>
        <v>4650</v>
      </c>
      <c r="FX42" s="227">
        <f t="shared" si="190"/>
        <v>230550</v>
      </c>
      <c r="FY42" s="227">
        <f t="shared" si="190"/>
        <v>230550</v>
      </c>
      <c r="FZ42" s="227">
        <f t="shared" si="190"/>
        <v>0</v>
      </c>
      <c r="GA42" s="227">
        <f t="shared" si="190"/>
        <v>567616</v>
      </c>
      <c r="GB42" s="227">
        <f t="shared" si="190"/>
        <v>11222</v>
      </c>
      <c r="GC42" s="227">
        <f t="shared" si="190"/>
        <v>556394</v>
      </c>
      <c r="GD42" s="227">
        <f t="shared" si="190"/>
        <v>556394</v>
      </c>
      <c r="GE42" s="227">
        <f t="shared" si="190"/>
        <v>0</v>
      </c>
      <c r="GF42" s="227">
        <f t="shared" si="190"/>
        <v>217728</v>
      </c>
      <c r="GG42" s="227">
        <f t="shared" si="190"/>
        <v>4212</v>
      </c>
      <c r="GH42" s="227">
        <f t="shared" si="190"/>
        <v>213516</v>
      </c>
      <c r="GI42" s="227">
        <f t="shared" si="190"/>
        <v>213516</v>
      </c>
      <c r="GJ42" s="227">
        <f t="shared" si="190"/>
        <v>0</v>
      </c>
      <c r="GK42" s="227">
        <f t="shared" si="190"/>
        <v>1517600</v>
      </c>
      <c r="GL42" s="227">
        <f t="shared" si="190"/>
        <v>29911</v>
      </c>
      <c r="GM42" s="227">
        <f t="shared" si="190"/>
        <v>1487689</v>
      </c>
      <c r="GN42" s="227">
        <f t="shared" si="190"/>
        <v>1487689</v>
      </c>
      <c r="GO42" s="227">
        <f t="shared" si="190"/>
        <v>0</v>
      </c>
      <c r="GP42" s="227">
        <f t="shared" si="190"/>
        <v>1517.6</v>
      </c>
      <c r="GQ42" s="226">
        <f t="shared" si="190"/>
        <v>0</v>
      </c>
      <c r="GR42" s="226">
        <f t="shared" si="190"/>
        <v>0</v>
      </c>
      <c r="GS42" s="226">
        <f t="shared" si="190"/>
        <v>0</v>
      </c>
      <c r="GT42" s="226">
        <f t="shared" si="190"/>
        <v>0</v>
      </c>
      <c r="GU42" s="226">
        <f t="shared" ref="GU42:JF42" si="191">GU10+GU12+GU18+GU19+GU20+GU24+GU27+GU29+GU30+GU38</f>
        <v>0</v>
      </c>
      <c r="GV42" s="226">
        <f t="shared" si="191"/>
        <v>0</v>
      </c>
      <c r="GW42" s="226">
        <f t="shared" si="191"/>
        <v>0</v>
      </c>
      <c r="GX42" s="226">
        <f t="shared" si="191"/>
        <v>0</v>
      </c>
      <c r="GY42" s="226">
        <f t="shared" si="191"/>
        <v>0</v>
      </c>
      <c r="GZ42" s="226">
        <f t="shared" si="191"/>
        <v>0</v>
      </c>
      <c r="HA42" s="226">
        <f t="shared" si="191"/>
        <v>0</v>
      </c>
      <c r="HB42" s="226">
        <f t="shared" si="191"/>
        <v>0</v>
      </c>
      <c r="HC42" s="226">
        <f t="shared" si="191"/>
        <v>0</v>
      </c>
      <c r="HD42" s="226">
        <f t="shared" si="191"/>
        <v>0</v>
      </c>
      <c r="HE42" s="226">
        <f t="shared" si="191"/>
        <v>0</v>
      </c>
      <c r="HF42" s="226">
        <f t="shared" si="191"/>
        <v>0</v>
      </c>
      <c r="HG42" s="226">
        <f t="shared" si="191"/>
        <v>0</v>
      </c>
      <c r="HH42" s="226">
        <f t="shared" si="191"/>
        <v>0</v>
      </c>
      <c r="HI42" s="226">
        <f t="shared" si="191"/>
        <v>0</v>
      </c>
      <c r="HJ42" s="226">
        <f t="shared" si="191"/>
        <v>0</v>
      </c>
      <c r="HK42" s="226">
        <f t="shared" si="191"/>
        <v>0</v>
      </c>
      <c r="HL42" s="226">
        <f t="shared" si="191"/>
        <v>0</v>
      </c>
      <c r="HM42" s="226">
        <f t="shared" si="191"/>
        <v>0</v>
      </c>
      <c r="HN42" s="226">
        <f t="shared" si="191"/>
        <v>0</v>
      </c>
      <c r="HO42" s="226">
        <f t="shared" si="191"/>
        <v>0</v>
      </c>
      <c r="HP42" s="226">
        <f t="shared" si="191"/>
        <v>0</v>
      </c>
      <c r="HQ42" s="226">
        <f t="shared" si="191"/>
        <v>0</v>
      </c>
      <c r="HR42" s="226">
        <f t="shared" si="191"/>
        <v>0</v>
      </c>
      <c r="HS42" s="226">
        <f t="shared" si="191"/>
        <v>0</v>
      </c>
      <c r="HT42" s="226">
        <f t="shared" si="191"/>
        <v>0</v>
      </c>
      <c r="HU42" s="226">
        <f t="shared" si="191"/>
        <v>30729</v>
      </c>
      <c r="HV42" s="226">
        <f t="shared" si="191"/>
        <v>4257</v>
      </c>
      <c r="HW42" s="226">
        <f t="shared" si="191"/>
        <v>26472</v>
      </c>
      <c r="HX42" s="226">
        <f t="shared" si="191"/>
        <v>20409</v>
      </c>
      <c r="HY42" s="226">
        <f t="shared" si="191"/>
        <v>6063</v>
      </c>
      <c r="HZ42" s="226">
        <f t="shared" si="191"/>
        <v>42039</v>
      </c>
      <c r="IA42" s="226">
        <f t="shared" si="191"/>
        <v>5034</v>
      </c>
      <c r="IB42" s="226">
        <f t="shared" si="191"/>
        <v>37005</v>
      </c>
      <c r="IC42" s="226">
        <f t="shared" si="191"/>
        <v>27875</v>
      </c>
      <c r="ID42" s="226">
        <f t="shared" si="191"/>
        <v>9130</v>
      </c>
      <c r="IE42" s="226">
        <f t="shared" si="191"/>
        <v>0</v>
      </c>
      <c r="IF42" s="226">
        <f t="shared" si="191"/>
        <v>0</v>
      </c>
      <c r="IG42" s="226">
        <f t="shared" si="191"/>
        <v>0</v>
      </c>
      <c r="IH42" s="226">
        <f t="shared" si="191"/>
        <v>0</v>
      </c>
      <c r="II42" s="226">
        <f t="shared" si="191"/>
        <v>0</v>
      </c>
      <c r="IJ42" s="226">
        <f t="shared" si="191"/>
        <v>0</v>
      </c>
      <c r="IK42" s="226">
        <f t="shared" si="191"/>
        <v>0</v>
      </c>
      <c r="IL42" s="226">
        <f t="shared" si="191"/>
        <v>0</v>
      </c>
      <c r="IM42" s="226">
        <f t="shared" si="191"/>
        <v>0</v>
      </c>
      <c r="IN42" s="226">
        <f t="shared" si="191"/>
        <v>0</v>
      </c>
      <c r="IO42" s="226">
        <f t="shared" si="191"/>
        <v>0</v>
      </c>
      <c r="IP42" s="226">
        <f t="shared" si="191"/>
        <v>0</v>
      </c>
      <c r="IQ42" s="226">
        <f t="shared" si="191"/>
        <v>0</v>
      </c>
      <c r="IR42" s="226">
        <f t="shared" si="191"/>
        <v>0</v>
      </c>
      <c r="IS42" s="226">
        <f t="shared" si="191"/>
        <v>0</v>
      </c>
      <c r="IT42" s="226">
        <f t="shared" si="191"/>
        <v>0</v>
      </c>
      <c r="IU42" s="226">
        <f t="shared" si="191"/>
        <v>0</v>
      </c>
      <c r="IV42" s="226">
        <f t="shared" si="191"/>
        <v>0</v>
      </c>
      <c r="IW42" s="226">
        <f t="shared" si="191"/>
        <v>0</v>
      </c>
      <c r="IX42" s="226">
        <f t="shared" si="191"/>
        <v>0</v>
      </c>
      <c r="IY42" s="226">
        <f t="shared" si="191"/>
        <v>374548</v>
      </c>
      <c r="IZ42" s="226">
        <f t="shared" si="191"/>
        <v>56884</v>
      </c>
      <c r="JA42" s="226">
        <f t="shared" si="191"/>
        <v>317664</v>
      </c>
      <c r="JB42" s="226">
        <f t="shared" si="191"/>
        <v>244908</v>
      </c>
      <c r="JC42" s="226">
        <f t="shared" si="191"/>
        <v>72756</v>
      </c>
      <c r="JD42" s="226">
        <f t="shared" si="191"/>
        <v>765402</v>
      </c>
      <c r="JE42" s="226">
        <f t="shared" si="191"/>
        <v>99312</v>
      </c>
      <c r="JF42" s="226">
        <f t="shared" si="191"/>
        <v>666090</v>
      </c>
      <c r="JG42" s="226">
        <f t="shared" ref="JG42:LR42" si="192">JG10+JG12+JG18+JG19+JG20+JG24+JG27+JG29+JG30+JG38</f>
        <v>501750</v>
      </c>
      <c r="JH42" s="226">
        <f t="shared" si="192"/>
        <v>164340</v>
      </c>
      <c r="JI42" s="226">
        <f t="shared" si="192"/>
        <v>0</v>
      </c>
      <c r="JJ42" s="226">
        <f t="shared" si="192"/>
        <v>0</v>
      </c>
      <c r="JK42" s="226">
        <f t="shared" si="192"/>
        <v>0</v>
      </c>
      <c r="JL42" s="226">
        <f t="shared" si="192"/>
        <v>0</v>
      </c>
      <c r="JM42" s="226">
        <f t="shared" si="192"/>
        <v>0</v>
      </c>
      <c r="JN42" s="226">
        <f t="shared" si="192"/>
        <v>99087</v>
      </c>
      <c r="JO42" s="226">
        <f t="shared" si="192"/>
        <v>19671</v>
      </c>
      <c r="JP42" s="226">
        <f t="shared" si="192"/>
        <v>79416</v>
      </c>
      <c r="JQ42" s="226">
        <f t="shared" si="192"/>
        <v>61227</v>
      </c>
      <c r="JR42" s="226">
        <f t="shared" si="192"/>
        <v>18189</v>
      </c>
      <c r="JS42" s="226">
        <f t="shared" si="192"/>
        <v>44339</v>
      </c>
      <c r="JT42" s="226">
        <f t="shared" si="192"/>
        <v>7334</v>
      </c>
      <c r="JU42" s="226">
        <f t="shared" si="192"/>
        <v>37005</v>
      </c>
      <c r="JV42" s="226">
        <f t="shared" si="192"/>
        <v>27875</v>
      </c>
      <c r="JW42" s="226">
        <f t="shared" si="192"/>
        <v>9130</v>
      </c>
      <c r="JX42" s="226">
        <f t="shared" si="192"/>
        <v>0</v>
      </c>
      <c r="JY42" s="226">
        <f t="shared" si="192"/>
        <v>0</v>
      </c>
      <c r="JZ42" s="226">
        <f t="shared" si="192"/>
        <v>0</v>
      </c>
      <c r="KA42" s="226">
        <f t="shared" si="192"/>
        <v>0</v>
      </c>
      <c r="KB42" s="226">
        <f t="shared" si="192"/>
        <v>0</v>
      </c>
      <c r="KC42" s="226">
        <f t="shared" si="192"/>
        <v>0</v>
      </c>
      <c r="KD42" s="226">
        <f t="shared" si="192"/>
        <v>0</v>
      </c>
      <c r="KE42" s="226">
        <f t="shared" si="192"/>
        <v>0</v>
      </c>
      <c r="KF42" s="226">
        <f t="shared" si="192"/>
        <v>0</v>
      </c>
      <c r="KG42" s="226">
        <f t="shared" si="192"/>
        <v>0</v>
      </c>
      <c r="KH42" s="226">
        <f t="shared" si="192"/>
        <v>0</v>
      </c>
      <c r="KI42" s="226">
        <f t="shared" si="192"/>
        <v>0</v>
      </c>
      <c r="KJ42" s="226">
        <f t="shared" si="192"/>
        <v>0</v>
      </c>
      <c r="KK42" s="226">
        <f t="shared" si="192"/>
        <v>0</v>
      </c>
      <c r="KL42" s="226">
        <f t="shared" si="192"/>
        <v>0</v>
      </c>
      <c r="KM42" s="226">
        <f t="shared" si="192"/>
        <v>0</v>
      </c>
      <c r="KN42" s="226">
        <f t="shared" si="192"/>
        <v>0</v>
      </c>
      <c r="KO42" s="226">
        <f t="shared" si="192"/>
        <v>0</v>
      </c>
      <c r="KP42" s="226">
        <f t="shared" si="192"/>
        <v>0</v>
      </c>
      <c r="KQ42" s="226">
        <f t="shared" si="192"/>
        <v>0</v>
      </c>
      <c r="KR42" s="226">
        <f t="shared" si="192"/>
        <v>0</v>
      </c>
      <c r="KS42" s="226">
        <f t="shared" si="192"/>
        <v>0</v>
      </c>
      <c r="KT42" s="226">
        <f t="shared" si="192"/>
        <v>0</v>
      </c>
      <c r="KU42" s="226">
        <f t="shared" si="192"/>
        <v>0</v>
      </c>
      <c r="KV42" s="226">
        <f t="shared" si="192"/>
        <v>0</v>
      </c>
      <c r="KW42" s="226">
        <f t="shared" si="192"/>
        <v>0</v>
      </c>
      <c r="KX42" s="226">
        <f t="shared" si="192"/>
        <v>0</v>
      </c>
      <c r="KY42" s="226">
        <f t="shared" si="192"/>
        <v>0</v>
      </c>
      <c r="KZ42" s="226">
        <f t="shared" si="192"/>
        <v>0</v>
      </c>
      <c r="LA42" s="226">
        <f t="shared" si="192"/>
        <v>0</v>
      </c>
      <c r="LB42" s="226">
        <f t="shared" si="192"/>
        <v>0</v>
      </c>
      <c r="LC42" s="226">
        <f t="shared" si="192"/>
        <v>0</v>
      </c>
      <c r="LD42" s="226">
        <f t="shared" si="192"/>
        <v>0</v>
      </c>
      <c r="LE42" s="226">
        <f t="shared" si="192"/>
        <v>0</v>
      </c>
      <c r="LF42" s="226">
        <f t="shared" si="192"/>
        <v>0</v>
      </c>
      <c r="LG42" s="226">
        <f t="shared" si="192"/>
        <v>1517600</v>
      </c>
      <c r="LH42" s="226">
        <f t="shared" si="192"/>
        <v>1356144</v>
      </c>
      <c r="LI42" s="226">
        <f t="shared" si="192"/>
        <v>2873744</v>
      </c>
      <c r="LJ42" s="226">
        <f t="shared" si="192"/>
        <v>222403</v>
      </c>
      <c r="LK42" s="226">
        <f t="shared" si="192"/>
        <v>2651341</v>
      </c>
      <c r="LL42" s="226">
        <f t="shared" si="192"/>
        <v>2371733</v>
      </c>
      <c r="LM42" s="226">
        <f t="shared" si="192"/>
        <v>279608</v>
      </c>
      <c r="LN42" s="226">
        <f t="shared" si="192"/>
        <v>306104917</v>
      </c>
      <c r="LO42" s="226">
        <f t="shared" si="192"/>
        <v>24318750</v>
      </c>
      <c r="LP42" s="226">
        <f t="shared" si="192"/>
        <v>281786167</v>
      </c>
      <c r="LQ42" s="226">
        <f t="shared" si="192"/>
        <v>214508759</v>
      </c>
      <c r="LR42" s="226">
        <f t="shared" si="192"/>
        <v>67277408</v>
      </c>
      <c r="LS42" s="226">
        <f t="shared" ref="LS42:MC42" si="193">LS10+LS12+LS18+LS19+LS20+LS24+LS27+LS29+LS30+LS38</f>
        <v>306105</v>
      </c>
      <c r="LT42" s="226">
        <f t="shared" si="193"/>
        <v>307622517</v>
      </c>
      <c r="LU42" s="226">
        <f t="shared" si="193"/>
        <v>24348661</v>
      </c>
      <c r="LV42" s="226">
        <f t="shared" si="193"/>
        <v>283273856</v>
      </c>
      <c r="LW42" s="226">
        <f t="shared" si="193"/>
        <v>215996448</v>
      </c>
      <c r="LX42" s="226">
        <f t="shared" si="193"/>
        <v>67277408</v>
      </c>
      <c r="LY42" s="227">
        <f t="shared" si="193"/>
        <v>307622.59999999998</v>
      </c>
      <c r="LZ42" s="226">
        <f t="shared" si="193"/>
        <v>833</v>
      </c>
      <c r="MA42" s="226">
        <f t="shared" si="193"/>
        <v>50830130</v>
      </c>
      <c r="MB42" s="226">
        <f t="shared" si="193"/>
        <v>50830</v>
      </c>
      <c r="MC42" s="227">
        <f t="shared" si="193"/>
        <v>19493.099999999999</v>
      </c>
      <c r="MD42" s="227"/>
      <c r="ME42" s="227"/>
      <c r="MF42" s="227"/>
      <c r="MG42" s="226">
        <f>MG10+MG12+MG18+MG19+MG20+MG24+MG27+MG29+MG30+MG38</f>
        <v>338959547</v>
      </c>
      <c r="MH42" s="227">
        <f>MH10+MH12+MH18+MH19+MH20+MH24+MH27+MH29+MH30+MH38</f>
        <v>338959.7</v>
      </c>
      <c r="MI42" s="228">
        <f>MI10+MI12+MI18+MI19+MI20+MI24+MI27+MI29+MI30+MI38</f>
        <v>247333548</v>
      </c>
      <c r="MJ42" s="228">
        <f>MJ10+MJ12+MJ18+MJ19+MJ20+MJ24+MJ27+MJ29+MJ30+MJ38</f>
        <v>547.70000000000005</v>
      </c>
      <c r="MK42" s="228"/>
    </row>
    <row r="43" spans="1:349">
      <c r="A43" s="107" t="s">
        <v>243</v>
      </c>
      <c r="B43" s="154">
        <f>B41-B42</f>
        <v>0</v>
      </c>
      <c r="C43" s="154">
        <f>C41-C42</f>
        <v>17</v>
      </c>
      <c r="D43" s="154"/>
      <c r="E43" s="154">
        <f>E41-E42</f>
        <v>23</v>
      </c>
      <c r="F43" s="154">
        <f>F41-F42</f>
        <v>70</v>
      </c>
      <c r="G43" s="154">
        <f>G41-G42</f>
        <v>0</v>
      </c>
      <c r="H43" s="154">
        <f>H41-H42</f>
        <v>722636</v>
      </c>
      <c r="I43" s="154"/>
      <c r="J43" s="154">
        <f>J41-J42</f>
        <v>977684</v>
      </c>
      <c r="K43" s="154">
        <f>K41-K42</f>
        <v>2975560</v>
      </c>
      <c r="L43" s="154">
        <f>L41-L42</f>
        <v>2975</v>
      </c>
      <c r="M43" s="154"/>
      <c r="N43" s="154"/>
      <c r="O43" s="229">
        <f>O41-O42</f>
        <v>3487.3</v>
      </c>
      <c r="P43" s="229"/>
      <c r="Q43" s="229"/>
      <c r="R43" s="229"/>
      <c r="S43" s="229">
        <f t="shared" ref="S43:AX43" si="194">S41-S42</f>
        <v>7386</v>
      </c>
      <c r="T43" s="229">
        <f t="shared" si="194"/>
        <v>0</v>
      </c>
      <c r="U43" s="229">
        <f t="shared" si="194"/>
        <v>170</v>
      </c>
      <c r="V43" s="229">
        <f t="shared" si="194"/>
        <v>0</v>
      </c>
      <c r="W43" s="229">
        <f t="shared" si="194"/>
        <v>35</v>
      </c>
      <c r="X43" s="229">
        <f t="shared" si="194"/>
        <v>7591</v>
      </c>
      <c r="Y43" s="229">
        <f t="shared" si="194"/>
        <v>7548</v>
      </c>
      <c r="Z43" s="229">
        <f t="shared" si="194"/>
        <v>0</v>
      </c>
      <c r="AA43" s="229">
        <f t="shared" si="194"/>
        <v>443</v>
      </c>
      <c r="AB43" s="229">
        <f t="shared" si="194"/>
        <v>183</v>
      </c>
      <c r="AC43" s="229">
        <f t="shared" si="194"/>
        <v>58</v>
      </c>
      <c r="AD43" s="229">
        <f t="shared" si="194"/>
        <v>8232</v>
      </c>
      <c r="AE43" s="229">
        <f t="shared" si="194"/>
        <v>1442</v>
      </c>
      <c r="AF43" s="229">
        <f t="shared" si="194"/>
        <v>0</v>
      </c>
      <c r="AG43" s="229">
        <f t="shared" si="194"/>
        <v>0</v>
      </c>
      <c r="AH43" s="229">
        <f t="shared" si="194"/>
        <v>46</v>
      </c>
      <c r="AI43" s="229">
        <f t="shared" si="194"/>
        <v>7</v>
      </c>
      <c r="AJ43" s="229">
        <f t="shared" si="194"/>
        <v>1495</v>
      </c>
      <c r="AK43" s="229">
        <f t="shared" si="194"/>
        <v>17318</v>
      </c>
      <c r="AL43" s="229">
        <f t="shared" si="194"/>
        <v>84</v>
      </c>
      <c r="AM43" s="229">
        <f t="shared" si="194"/>
        <v>372</v>
      </c>
      <c r="AN43" s="229">
        <f t="shared" si="194"/>
        <v>166</v>
      </c>
      <c r="AO43" s="229">
        <f t="shared" si="194"/>
        <v>676</v>
      </c>
      <c r="AP43" s="229">
        <f t="shared" si="194"/>
        <v>1000</v>
      </c>
      <c r="AQ43" s="229">
        <f t="shared" si="194"/>
        <v>552</v>
      </c>
      <c r="AR43" s="229">
        <f t="shared" si="194"/>
        <v>0</v>
      </c>
      <c r="AS43" s="229">
        <f t="shared" si="194"/>
        <v>0</v>
      </c>
      <c r="AT43" s="229">
        <f t="shared" si="194"/>
        <v>0</v>
      </c>
      <c r="AU43" s="229">
        <f t="shared" si="194"/>
        <v>0</v>
      </c>
      <c r="AV43" s="229">
        <f t="shared" si="194"/>
        <v>1</v>
      </c>
      <c r="AW43" s="229">
        <f t="shared" si="194"/>
        <v>0</v>
      </c>
      <c r="AX43" s="229">
        <f t="shared" si="194"/>
        <v>3</v>
      </c>
      <c r="AY43" s="229">
        <f t="shared" ref="AY43:BO43" si="195">AY41-AY42</f>
        <v>0</v>
      </c>
      <c r="AZ43" s="229">
        <f t="shared" si="195"/>
        <v>0</v>
      </c>
      <c r="BA43" s="229">
        <f t="shared" si="195"/>
        <v>5</v>
      </c>
      <c r="BB43" s="229">
        <f t="shared" si="195"/>
        <v>0</v>
      </c>
      <c r="BC43" s="229">
        <f t="shared" si="195"/>
        <v>0</v>
      </c>
      <c r="BD43" s="229">
        <f t="shared" si="195"/>
        <v>5</v>
      </c>
      <c r="BE43" s="229">
        <f t="shared" si="195"/>
        <v>2</v>
      </c>
      <c r="BF43" s="229">
        <f t="shared" si="195"/>
        <v>4</v>
      </c>
      <c r="BG43" s="229">
        <f t="shared" si="195"/>
        <v>14</v>
      </c>
      <c r="BH43" s="229">
        <f t="shared" si="195"/>
        <v>13</v>
      </c>
      <c r="BI43" s="229">
        <f t="shared" si="195"/>
        <v>0</v>
      </c>
      <c r="BJ43" s="229">
        <f t="shared" si="195"/>
        <v>0</v>
      </c>
      <c r="BK43" s="229">
        <f t="shared" si="195"/>
        <v>0</v>
      </c>
      <c r="BL43" s="229">
        <f t="shared" si="195"/>
        <v>0</v>
      </c>
      <c r="BM43" s="229">
        <f t="shared" si="195"/>
        <v>5</v>
      </c>
      <c r="BN43" s="229">
        <f t="shared" si="195"/>
        <v>2</v>
      </c>
      <c r="BO43" s="229">
        <f t="shared" si="195"/>
        <v>0</v>
      </c>
      <c r="BP43" s="154"/>
      <c r="BQ43" s="154"/>
      <c r="BR43" s="154"/>
      <c r="BS43" s="154"/>
      <c r="BT43" s="154"/>
      <c r="BU43" s="229"/>
      <c r="BV43" s="229"/>
      <c r="BW43" s="229">
        <f t="shared" ref="BW43:EH43" si="196">BW41-BW42</f>
        <v>188970810</v>
      </c>
      <c r="BX43" s="229">
        <f t="shared" si="196"/>
        <v>15931602</v>
      </c>
      <c r="BY43" s="229">
        <f t="shared" si="196"/>
        <v>173039208</v>
      </c>
      <c r="BZ43" s="229">
        <f t="shared" si="196"/>
        <v>133405932</v>
      </c>
      <c r="CA43" s="229">
        <f t="shared" si="196"/>
        <v>39633276</v>
      </c>
      <c r="CB43" s="229">
        <f t="shared" si="196"/>
        <v>0</v>
      </c>
      <c r="CC43" s="229">
        <f t="shared" si="196"/>
        <v>0</v>
      </c>
      <c r="CD43" s="229">
        <f t="shared" si="196"/>
        <v>0</v>
      </c>
      <c r="CE43" s="229">
        <f t="shared" si="196"/>
        <v>0</v>
      </c>
      <c r="CF43" s="229">
        <f t="shared" si="196"/>
        <v>0</v>
      </c>
      <c r="CG43" s="229">
        <f t="shared" si="196"/>
        <v>12204810</v>
      </c>
      <c r="CH43" s="229">
        <f t="shared" si="196"/>
        <v>366690</v>
      </c>
      <c r="CI43" s="229">
        <f t="shared" si="196"/>
        <v>11838120</v>
      </c>
      <c r="CJ43" s="229">
        <f t="shared" si="196"/>
        <v>9167930</v>
      </c>
      <c r="CK43" s="229">
        <f t="shared" si="196"/>
        <v>2670190</v>
      </c>
      <c r="CL43" s="229">
        <f t="shared" si="196"/>
        <v>0</v>
      </c>
      <c r="CM43" s="229">
        <f t="shared" si="196"/>
        <v>0</v>
      </c>
      <c r="CN43" s="229">
        <f t="shared" si="196"/>
        <v>0</v>
      </c>
      <c r="CO43" s="229">
        <f t="shared" si="196"/>
        <v>0</v>
      </c>
      <c r="CP43" s="229">
        <f t="shared" si="196"/>
        <v>0</v>
      </c>
      <c r="CQ43" s="229">
        <f t="shared" si="196"/>
        <v>6914320</v>
      </c>
      <c r="CR43" s="229">
        <f t="shared" si="196"/>
        <v>15785</v>
      </c>
      <c r="CS43" s="229">
        <f t="shared" si="196"/>
        <v>6898535</v>
      </c>
      <c r="CT43" s="229">
        <f t="shared" si="196"/>
        <v>6898535</v>
      </c>
      <c r="CU43" s="229">
        <f t="shared" si="196"/>
        <v>0</v>
      </c>
      <c r="CV43" s="229">
        <f t="shared" si="196"/>
        <v>208089940</v>
      </c>
      <c r="CW43" s="229">
        <f t="shared" si="196"/>
        <v>269342832</v>
      </c>
      <c r="CX43" s="229">
        <f t="shared" si="196"/>
        <v>22145832</v>
      </c>
      <c r="CY43" s="229">
        <f t="shared" si="196"/>
        <v>247197000</v>
      </c>
      <c r="CZ43" s="229">
        <f t="shared" si="196"/>
        <v>186201612</v>
      </c>
      <c r="DA43" s="229">
        <f t="shared" si="196"/>
        <v>60995388</v>
      </c>
      <c r="DB43" s="229">
        <f t="shared" si="196"/>
        <v>0</v>
      </c>
      <c r="DC43" s="229">
        <f t="shared" si="196"/>
        <v>0</v>
      </c>
      <c r="DD43" s="229">
        <f t="shared" si="196"/>
        <v>0</v>
      </c>
      <c r="DE43" s="229">
        <f t="shared" si="196"/>
        <v>0</v>
      </c>
      <c r="DF43" s="229">
        <f t="shared" si="196"/>
        <v>0</v>
      </c>
      <c r="DG43" s="229">
        <f t="shared" si="196"/>
        <v>44163999</v>
      </c>
      <c r="DH43" s="229">
        <f t="shared" si="196"/>
        <v>1299762</v>
      </c>
      <c r="DI43" s="229">
        <f t="shared" si="196"/>
        <v>42864237</v>
      </c>
      <c r="DJ43" s="229">
        <f t="shared" si="196"/>
        <v>32406336</v>
      </c>
      <c r="DK43" s="229">
        <f t="shared" si="196"/>
        <v>10457901</v>
      </c>
      <c r="DL43" s="229">
        <f t="shared" si="196"/>
        <v>4101762</v>
      </c>
      <c r="DM43" s="229">
        <f t="shared" si="196"/>
        <v>448167</v>
      </c>
      <c r="DN43" s="229">
        <f t="shared" si="196"/>
        <v>3653595</v>
      </c>
      <c r="DO43" s="229">
        <f t="shared" si="196"/>
        <v>2589450</v>
      </c>
      <c r="DP43" s="229">
        <f t="shared" si="196"/>
        <v>1064145</v>
      </c>
      <c r="DQ43" s="229">
        <f t="shared" si="196"/>
        <v>13234208</v>
      </c>
      <c r="DR43" s="229">
        <f t="shared" si="196"/>
        <v>43616</v>
      </c>
      <c r="DS43" s="229">
        <f t="shared" si="196"/>
        <v>13190592</v>
      </c>
      <c r="DT43" s="229">
        <f t="shared" si="196"/>
        <v>13190592</v>
      </c>
      <c r="DU43" s="229">
        <f t="shared" si="196"/>
        <v>0</v>
      </c>
      <c r="DV43" s="229">
        <f t="shared" si="196"/>
        <v>330842801</v>
      </c>
      <c r="DW43" s="229">
        <f t="shared" si="196"/>
        <v>56188972</v>
      </c>
      <c r="DX43" s="229">
        <f t="shared" si="196"/>
        <v>4480294</v>
      </c>
      <c r="DY43" s="229">
        <f t="shared" si="196"/>
        <v>51708678</v>
      </c>
      <c r="DZ43" s="229">
        <f t="shared" si="196"/>
        <v>38057264</v>
      </c>
      <c r="EA43" s="229">
        <f t="shared" si="196"/>
        <v>13651414</v>
      </c>
      <c r="EB43" s="229">
        <f t="shared" si="196"/>
        <v>0</v>
      </c>
      <c r="EC43" s="229">
        <f t="shared" si="196"/>
        <v>0</v>
      </c>
      <c r="ED43" s="229">
        <f t="shared" si="196"/>
        <v>0</v>
      </c>
      <c r="EE43" s="229">
        <f t="shared" si="196"/>
        <v>0</v>
      </c>
      <c r="EF43" s="229">
        <f t="shared" si="196"/>
        <v>0</v>
      </c>
      <c r="EG43" s="229">
        <f t="shared" si="196"/>
        <v>0</v>
      </c>
      <c r="EH43" s="229">
        <f t="shared" si="196"/>
        <v>0</v>
      </c>
      <c r="EI43" s="229">
        <f t="shared" ref="EI43:GT43" si="197">EI41-EI42</f>
        <v>0</v>
      </c>
      <c r="EJ43" s="229">
        <f t="shared" si="197"/>
        <v>0</v>
      </c>
      <c r="EK43" s="229">
        <f t="shared" si="197"/>
        <v>0</v>
      </c>
      <c r="EL43" s="229">
        <f t="shared" si="197"/>
        <v>1047788</v>
      </c>
      <c r="EM43" s="229">
        <f t="shared" si="197"/>
        <v>127374</v>
      </c>
      <c r="EN43" s="229">
        <f t="shared" si="197"/>
        <v>920414</v>
      </c>
      <c r="EO43" s="229">
        <f t="shared" si="197"/>
        <v>652326</v>
      </c>
      <c r="EP43" s="229">
        <f t="shared" si="197"/>
        <v>268088</v>
      </c>
      <c r="EQ43" s="229">
        <f t="shared" si="197"/>
        <v>1916677</v>
      </c>
      <c r="ER43" s="229">
        <f t="shared" si="197"/>
        <v>6321</v>
      </c>
      <c r="ES43" s="229">
        <f t="shared" si="197"/>
        <v>1910356</v>
      </c>
      <c r="ET43" s="229">
        <f t="shared" si="197"/>
        <v>1910356</v>
      </c>
      <c r="EU43" s="229">
        <f t="shared" si="197"/>
        <v>0</v>
      </c>
      <c r="EV43" s="229">
        <f t="shared" si="197"/>
        <v>59153437</v>
      </c>
      <c r="EW43" s="229">
        <f t="shared" si="197"/>
        <v>598086178</v>
      </c>
      <c r="EX43" s="229">
        <f t="shared" si="197"/>
        <v>44865443</v>
      </c>
      <c r="EY43" s="229">
        <f t="shared" si="197"/>
        <v>553220735</v>
      </c>
      <c r="EZ43" s="229">
        <f t="shared" si="197"/>
        <v>424480333</v>
      </c>
      <c r="FA43" s="229">
        <f t="shared" si="197"/>
        <v>128740402</v>
      </c>
      <c r="FB43" s="229">
        <f t="shared" si="197"/>
        <v>514502614</v>
      </c>
      <c r="FC43" s="229">
        <f t="shared" si="197"/>
        <v>0</v>
      </c>
      <c r="FD43" s="229">
        <f t="shared" si="197"/>
        <v>56368809</v>
      </c>
      <c r="FE43" s="229">
        <f t="shared" si="197"/>
        <v>5149550</v>
      </c>
      <c r="FF43" s="229">
        <f t="shared" si="197"/>
        <v>22065205</v>
      </c>
      <c r="FG43" s="229">
        <f t="shared" si="197"/>
        <v>131712</v>
      </c>
      <c r="FH43" s="229">
        <f t="shared" si="197"/>
        <v>2604</v>
      </c>
      <c r="FI43" s="229">
        <f t="shared" si="197"/>
        <v>129108</v>
      </c>
      <c r="FJ43" s="229">
        <f t="shared" si="197"/>
        <v>129108</v>
      </c>
      <c r="FK43" s="229">
        <f t="shared" si="197"/>
        <v>0</v>
      </c>
      <c r="FL43" s="229">
        <f t="shared" si="197"/>
        <v>583296</v>
      </c>
      <c r="FM43" s="229">
        <f t="shared" si="197"/>
        <v>11532</v>
      </c>
      <c r="FN43" s="229">
        <f t="shared" si="197"/>
        <v>571764</v>
      </c>
      <c r="FO43" s="229">
        <f t="shared" si="197"/>
        <v>571764</v>
      </c>
      <c r="FP43" s="229">
        <f t="shared" si="197"/>
        <v>0</v>
      </c>
      <c r="FQ43" s="229">
        <f t="shared" si="197"/>
        <v>260288</v>
      </c>
      <c r="FR43" s="229">
        <f t="shared" si="197"/>
        <v>5146</v>
      </c>
      <c r="FS43" s="229">
        <f t="shared" si="197"/>
        <v>255142</v>
      </c>
      <c r="FT43" s="229">
        <f t="shared" si="197"/>
        <v>255142</v>
      </c>
      <c r="FU43" s="229">
        <f t="shared" si="197"/>
        <v>0</v>
      </c>
      <c r="FV43" s="229">
        <f t="shared" si="197"/>
        <v>1059968</v>
      </c>
      <c r="FW43" s="229">
        <f t="shared" si="197"/>
        <v>20956</v>
      </c>
      <c r="FX43" s="229">
        <f t="shared" si="197"/>
        <v>1039012</v>
      </c>
      <c r="FY43" s="229">
        <f t="shared" si="197"/>
        <v>1039012</v>
      </c>
      <c r="FZ43" s="229">
        <f t="shared" si="197"/>
        <v>0</v>
      </c>
      <c r="GA43" s="229">
        <f t="shared" si="197"/>
        <v>1568000</v>
      </c>
      <c r="GB43" s="229">
        <f t="shared" si="197"/>
        <v>31000</v>
      </c>
      <c r="GC43" s="229">
        <f t="shared" si="197"/>
        <v>1537000</v>
      </c>
      <c r="GD43" s="229">
        <f t="shared" si="197"/>
        <v>1537000</v>
      </c>
      <c r="GE43" s="229">
        <f t="shared" si="197"/>
        <v>0</v>
      </c>
      <c r="GF43" s="229">
        <f t="shared" si="197"/>
        <v>741888</v>
      </c>
      <c r="GG43" s="229">
        <f t="shared" si="197"/>
        <v>14352</v>
      </c>
      <c r="GH43" s="229">
        <f t="shared" si="197"/>
        <v>727536</v>
      </c>
      <c r="GI43" s="229">
        <f t="shared" si="197"/>
        <v>727536</v>
      </c>
      <c r="GJ43" s="229">
        <f t="shared" si="197"/>
        <v>0</v>
      </c>
      <c r="GK43" s="229">
        <f t="shared" si="197"/>
        <v>4345152</v>
      </c>
      <c r="GL43" s="229">
        <f t="shared" si="197"/>
        <v>85590</v>
      </c>
      <c r="GM43" s="229">
        <f t="shared" si="197"/>
        <v>4259562</v>
      </c>
      <c r="GN43" s="229">
        <f t="shared" si="197"/>
        <v>4259562</v>
      </c>
      <c r="GO43" s="229">
        <f t="shared" si="197"/>
        <v>0</v>
      </c>
      <c r="GP43" s="229">
        <f t="shared" si="197"/>
        <v>4345.1000000000004</v>
      </c>
      <c r="GQ43" s="154">
        <f t="shared" si="197"/>
        <v>0</v>
      </c>
      <c r="GR43" s="154">
        <f t="shared" si="197"/>
        <v>0</v>
      </c>
      <c r="GS43" s="154">
        <f t="shared" si="197"/>
        <v>0</v>
      </c>
      <c r="GT43" s="154">
        <f t="shared" si="197"/>
        <v>0</v>
      </c>
      <c r="GU43" s="154">
        <f t="shared" ref="GU43:JF43" si="198">GU41-GU42</f>
        <v>0</v>
      </c>
      <c r="GV43" s="154">
        <f t="shared" si="198"/>
        <v>0</v>
      </c>
      <c r="GW43" s="154">
        <f t="shared" si="198"/>
        <v>0</v>
      </c>
      <c r="GX43" s="154">
        <f t="shared" si="198"/>
        <v>0</v>
      </c>
      <c r="GY43" s="154">
        <f t="shared" si="198"/>
        <v>0</v>
      </c>
      <c r="GZ43" s="154">
        <f t="shared" si="198"/>
        <v>0</v>
      </c>
      <c r="HA43" s="154">
        <f t="shared" si="198"/>
        <v>0</v>
      </c>
      <c r="HB43" s="154">
        <f t="shared" si="198"/>
        <v>0</v>
      </c>
      <c r="HC43" s="154">
        <f t="shared" si="198"/>
        <v>0</v>
      </c>
      <c r="HD43" s="154">
        <f t="shared" si="198"/>
        <v>0</v>
      </c>
      <c r="HE43" s="154">
        <f t="shared" si="198"/>
        <v>0</v>
      </c>
      <c r="HF43" s="154">
        <f t="shared" si="198"/>
        <v>0</v>
      </c>
      <c r="HG43" s="154">
        <f t="shared" si="198"/>
        <v>0</v>
      </c>
      <c r="HH43" s="154">
        <f t="shared" si="198"/>
        <v>0</v>
      </c>
      <c r="HI43" s="154">
        <f t="shared" si="198"/>
        <v>0</v>
      </c>
      <c r="HJ43" s="154">
        <f t="shared" si="198"/>
        <v>0</v>
      </c>
      <c r="HK43" s="154">
        <f t="shared" si="198"/>
        <v>64639</v>
      </c>
      <c r="HL43" s="154">
        <f t="shared" si="198"/>
        <v>27634</v>
      </c>
      <c r="HM43" s="154">
        <f t="shared" si="198"/>
        <v>37005</v>
      </c>
      <c r="HN43" s="154">
        <f t="shared" si="198"/>
        <v>27875</v>
      </c>
      <c r="HO43" s="154">
        <f t="shared" si="198"/>
        <v>9130</v>
      </c>
      <c r="HP43" s="154">
        <f t="shared" si="198"/>
        <v>0</v>
      </c>
      <c r="HQ43" s="154">
        <f t="shared" si="198"/>
        <v>0</v>
      </c>
      <c r="HR43" s="154">
        <f t="shared" si="198"/>
        <v>0</v>
      </c>
      <c r="HS43" s="154">
        <f t="shared" si="198"/>
        <v>0</v>
      </c>
      <c r="HT43" s="154">
        <f t="shared" si="198"/>
        <v>0</v>
      </c>
      <c r="HU43" s="154">
        <f t="shared" si="198"/>
        <v>92187</v>
      </c>
      <c r="HV43" s="154">
        <f t="shared" si="198"/>
        <v>12771</v>
      </c>
      <c r="HW43" s="154">
        <f t="shared" si="198"/>
        <v>79416</v>
      </c>
      <c r="HX43" s="154">
        <f t="shared" si="198"/>
        <v>61227</v>
      </c>
      <c r="HY43" s="154">
        <f t="shared" si="198"/>
        <v>18189</v>
      </c>
      <c r="HZ43" s="154">
        <f t="shared" si="198"/>
        <v>0</v>
      </c>
      <c r="IA43" s="154">
        <f t="shared" si="198"/>
        <v>0</v>
      </c>
      <c r="IB43" s="154">
        <f t="shared" si="198"/>
        <v>0</v>
      </c>
      <c r="IC43" s="154">
        <f t="shared" si="198"/>
        <v>0</v>
      </c>
      <c r="ID43" s="154">
        <f t="shared" si="198"/>
        <v>0</v>
      </c>
      <c r="IE43" s="154">
        <f t="shared" si="198"/>
        <v>0</v>
      </c>
      <c r="IF43" s="154">
        <f t="shared" si="198"/>
        <v>0</v>
      </c>
      <c r="IG43" s="154">
        <f t="shared" si="198"/>
        <v>0</v>
      </c>
      <c r="IH43" s="154">
        <f t="shared" si="198"/>
        <v>0</v>
      </c>
      <c r="II43" s="154">
        <f t="shared" si="198"/>
        <v>0</v>
      </c>
      <c r="IJ43" s="154">
        <f t="shared" si="198"/>
        <v>176645</v>
      </c>
      <c r="IK43" s="154">
        <f t="shared" si="198"/>
        <v>44285</v>
      </c>
      <c r="IL43" s="154">
        <f t="shared" si="198"/>
        <v>132360</v>
      </c>
      <c r="IM43" s="154">
        <f t="shared" si="198"/>
        <v>102045</v>
      </c>
      <c r="IN43" s="154">
        <f t="shared" si="198"/>
        <v>30315</v>
      </c>
      <c r="IO43" s="154">
        <f t="shared" si="198"/>
        <v>0</v>
      </c>
      <c r="IP43" s="154">
        <f t="shared" si="198"/>
        <v>0</v>
      </c>
      <c r="IQ43" s="154">
        <f t="shared" si="198"/>
        <v>0</v>
      </c>
      <c r="IR43" s="154">
        <f t="shared" si="198"/>
        <v>0</v>
      </c>
      <c r="IS43" s="154">
        <f t="shared" si="198"/>
        <v>0</v>
      </c>
      <c r="IT43" s="154">
        <f t="shared" si="198"/>
        <v>0</v>
      </c>
      <c r="IU43" s="154">
        <f t="shared" si="198"/>
        <v>0</v>
      </c>
      <c r="IV43" s="154">
        <f t="shared" si="198"/>
        <v>0</v>
      </c>
      <c r="IW43" s="154">
        <f t="shared" si="198"/>
        <v>0</v>
      </c>
      <c r="IX43" s="154">
        <f t="shared" si="198"/>
        <v>0</v>
      </c>
      <c r="IY43" s="154">
        <f t="shared" si="198"/>
        <v>936370</v>
      </c>
      <c r="IZ43" s="154">
        <f t="shared" si="198"/>
        <v>142210</v>
      </c>
      <c r="JA43" s="154">
        <f t="shared" si="198"/>
        <v>794160</v>
      </c>
      <c r="JB43" s="154">
        <f t="shared" si="198"/>
        <v>612270</v>
      </c>
      <c r="JC43" s="154">
        <f t="shared" si="198"/>
        <v>181890</v>
      </c>
      <c r="JD43" s="154">
        <f t="shared" si="198"/>
        <v>510268</v>
      </c>
      <c r="JE43" s="154">
        <f t="shared" si="198"/>
        <v>66208</v>
      </c>
      <c r="JF43" s="154">
        <f t="shared" si="198"/>
        <v>444060</v>
      </c>
      <c r="JG43" s="154">
        <f t="shared" ref="JG43:LR43" si="199">JG41-JG42</f>
        <v>334500</v>
      </c>
      <c r="JH43" s="154">
        <f t="shared" si="199"/>
        <v>109560</v>
      </c>
      <c r="JI43" s="154">
        <f t="shared" si="199"/>
        <v>1109040</v>
      </c>
      <c r="JJ43" s="154">
        <f t="shared" si="199"/>
        <v>136560</v>
      </c>
      <c r="JK43" s="154">
        <f t="shared" si="199"/>
        <v>972480</v>
      </c>
      <c r="JL43" s="154">
        <f t="shared" si="199"/>
        <v>715752</v>
      </c>
      <c r="JM43" s="154">
        <f t="shared" si="199"/>
        <v>256728</v>
      </c>
      <c r="JN43" s="154">
        <f t="shared" si="199"/>
        <v>462406</v>
      </c>
      <c r="JO43" s="154">
        <f t="shared" si="199"/>
        <v>91798</v>
      </c>
      <c r="JP43" s="154">
        <f t="shared" si="199"/>
        <v>370608</v>
      </c>
      <c r="JQ43" s="154">
        <f t="shared" si="199"/>
        <v>285726</v>
      </c>
      <c r="JR43" s="154">
        <f t="shared" si="199"/>
        <v>84882</v>
      </c>
      <c r="JS43" s="154">
        <f t="shared" si="199"/>
        <v>576407</v>
      </c>
      <c r="JT43" s="154">
        <f t="shared" si="199"/>
        <v>95342</v>
      </c>
      <c r="JU43" s="154">
        <f t="shared" si="199"/>
        <v>481065</v>
      </c>
      <c r="JV43" s="154">
        <f t="shared" si="199"/>
        <v>362375</v>
      </c>
      <c r="JW43" s="154">
        <f t="shared" si="199"/>
        <v>118690</v>
      </c>
      <c r="JX43" s="154">
        <f t="shared" si="199"/>
        <v>0</v>
      </c>
      <c r="JY43" s="154">
        <f t="shared" si="199"/>
        <v>0</v>
      </c>
      <c r="JZ43" s="154">
        <f t="shared" si="199"/>
        <v>0</v>
      </c>
      <c r="KA43" s="154">
        <f t="shared" si="199"/>
        <v>0</v>
      </c>
      <c r="KB43" s="154">
        <f t="shared" si="199"/>
        <v>0</v>
      </c>
      <c r="KC43" s="154">
        <f t="shared" si="199"/>
        <v>0</v>
      </c>
      <c r="KD43" s="154">
        <f t="shared" si="199"/>
        <v>0</v>
      </c>
      <c r="KE43" s="154">
        <f t="shared" si="199"/>
        <v>0</v>
      </c>
      <c r="KF43" s="154">
        <f t="shared" si="199"/>
        <v>0</v>
      </c>
      <c r="KG43" s="154">
        <f t="shared" si="199"/>
        <v>0</v>
      </c>
      <c r="KH43" s="154">
        <f t="shared" si="199"/>
        <v>0</v>
      </c>
      <c r="KI43" s="154">
        <f t="shared" si="199"/>
        <v>0</v>
      </c>
      <c r="KJ43" s="154">
        <f t="shared" si="199"/>
        <v>0</v>
      </c>
      <c r="KK43" s="154">
        <f t="shared" si="199"/>
        <v>0</v>
      </c>
      <c r="KL43" s="154">
        <f t="shared" si="199"/>
        <v>0</v>
      </c>
      <c r="KM43" s="154">
        <f t="shared" si="199"/>
        <v>0</v>
      </c>
      <c r="KN43" s="154">
        <f t="shared" si="199"/>
        <v>0</v>
      </c>
      <c r="KO43" s="154">
        <f t="shared" si="199"/>
        <v>0</v>
      </c>
      <c r="KP43" s="154">
        <f t="shared" si="199"/>
        <v>0</v>
      </c>
      <c r="KQ43" s="154">
        <f t="shared" si="199"/>
        <v>0</v>
      </c>
      <c r="KR43" s="154">
        <f t="shared" si="199"/>
        <v>858870</v>
      </c>
      <c r="KS43" s="154">
        <f t="shared" si="199"/>
        <v>64710</v>
      </c>
      <c r="KT43" s="154">
        <f t="shared" si="199"/>
        <v>794160</v>
      </c>
      <c r="KU43" s="154">
        <f t="shared" si="199"/>
        <v>612270</v>
      </c>
      <c r="KV43" s="154">
        <f t="shared" si="199"/>
        <v>181890</v>
      </c>
      <c r="KW43" s="154">
        <f t="shared" si="199"/>
        <v>479268</v>
      </c>
      <c r="KX43" s="154">
        <f t="shared" si="199"/>
        <v>35208</v>
      </c>
      <c r="KY43" s="154">
        <f t="shared" si="199"/>
        <v>444060</v>
      </c>
      <c r="KZ43" s="154">
        <f t="shared" si="199"/>
        <v>334500</v>
      </c>
      <c r="LA43" s="154">
        <f t="shared" si="199"/>
        <v>109560</v>
      </c>
      <c r="LB43" s="154">
        <f t="shared" si="199"/>
        <v>0</v>
      </c>
      <c r="LC43" s="154">
        <f t="shared" si="199"/>
        <v>0</v>
      </c>
      <c r="LD43" s="154">
        <f t="shared" si="199"/>
        <v>0</v>
      </c>
      <c r="LE43" s="154">
        <f t="shared" si="199"/>
        <v>0</v>
      </c>
      <c r="LF43" s="154">
        <f t="shared" si="199"/>
        <v>0</v>
      </c>
      <c r="LG43" s="154">
        <f t="shared" si="199"/>
        <v>4345152</v>
      </c>
      <c r="LH43" s="154">
        <f t="shared" si="199"/>
        <v>5266100</v>
      </c>
      <c r="LI43" s="154">
        <f t="shared" si="199"/>
        <v>9611252</v>
      </c>
      <c r="LJ43" s="154">
        <f t="shared" si="199"/>
        <v>802316</v>
      </c>
      <c r="LK43" s="154">
        <f t="shared" si="199"/>
        <v>8808936</v>
      </c>
      <c r="LL43" s="154">
        <f t="shared" si="199"/>
        <v>7708102</v>
      </c>
      <c r="LM43" s="154">
        <f t="shared" si="199"/>
        <v>1100834</v>
      </c>
      <c r="LN43" s="154">
        <f t="shared" si="199"/>
        <v>603352278</v>
      </c>
      <c r="LO43" s="154">
        <f t="shared" si="199"/>
        <v>45582169</v>
      </c>
      <c r="LP43" s="154">
        <f t="shared" si="199"/>
        <v>557770109</v>
      </c>
      <c r="LQ43" s="154">
        <f t="shared" si="199"/>
        <v>427928873</v>
      </c>
      <c r="LR43" s="154">
        <f t="shared" si="199"/>
        <v>129841236</v>
      </c>
      <c r="LS43" s="154">
        <f t="shared" ref="LS43:MC43" si="200">LS41-LS42</f>
        <v>603352</v>
      </c>
      <c r="LT43" s="154">
        <f t="shared" si="200"/>
        <v>607697430</v>
      </c>
      <c r="LU43" s="154">
        <f t="shared" si="200"/>
        <v>45667759</v>
      </c>
      <c r="LV43" s="154">
        <f t="shared" si="200"/>
        <v>562029671</v>
      </c>
      <c r="LW43" s="154">
        <f t="shared" si="200"/>
        <v>432188435</v>
      </c>
      <c r="LX43" s="154">
        <f t="shared" si="200"/>
        <v>129841236</v>
      </c>
      <c r="LY43" s="229">
        <f t="shared" si="200"/>
        <v>607697.4</v>
      </c>
      <c r="LZ43" s="154">
        <f t="shared" si="200"/>
        <v>1602</v>
      </c>
      <c r="MA43" s="154">
        <f t="shared" si="200"/>
        <v>97797070</v>
      </c>
      <c r="MB43" s="154">
        <f t="shared" si="200"/>
        <v>97797</v>
      </c>
      <c r="MC43" s="229">
        <f t="shared" si="200"/>
        <v>37504.199999999997</v>
      </c>
      <c r="MD43" s="229"/>
      <c r="ME43" s="229"/>
      <c r="MF43" s="229"/>
      <c r="MG43" s="154">
        <f>MG41-MG42</f>
        <v>667990300</v>
      </c>
      <c r="MH43" s="229">
        <f>MH41-MH42</f>
        <v>667990.30000000005</v>
      </c>
      <c r="MI43" s="108">
        <f>MI41-MI42</f>
        <v>492481135</v>
      </c>
      <c r="MJ43" s="108">
        <f>MJ41-MJ42</f>
        <v>980.4</v>
      </c>
      <c r="MK43" s="108"/>
    </row>
    <row r="44" spans="1:349" hidden="1">
      <c r="B44" s="154"/>
      <c r="C44" s="154"/>
      <c r="D44" s="154"/>
      <c r="E44" s="154"/>
      <c r="F44" s="154"/>
      <c r="G44" s="154"/>
      <c r="H44" s="154"/>
      <c r="I44" s="154"/>
      <c r="J44" s="154"/>
      <c r="K44" s="154"/>
      <c r="L44" s="154"/>
      <c r="M44" s="154"/>
      <c r="N44" s="154"/>
      <c r="O44" s="154"/>
      <c r="P44" s="154"/>
      <c r="Q44" s="154"/>
      <c r="R44" s="154"/>
      <c r="S44" s="154"/>
      <c r="T44" s="154"/>
      <c r="U44" s="154"/>
      <c r="V44" s="154"/>
      <c r="W44" s="154"/>
      <c r="X44" s="154"/>
      <c r="Y44" s="154"/>
      <c r="Z44" s="154"/>
      <c r="AA44" s="154"/>
      <c r="AB44" s="154"/>
      <c r="AC44" s="154"/>
      <c r="AD44" s="154"/>
      <c r="AE44" s="154"/>
      <c r="AF44" s="154"/>
      <c r="AG44" s="154"/>
      <c r="AH44" s="154"/>
      <c r="AI44" s="154"/>
      <c r="AJ44" s="154"/>
      <c r="AK44" s="154"/>
      <c r="AL44" s="154"/>
      <c r="AM44" s="154"/>
      <c r="AN44" s="154"/>
      <c r="AO44" s="154"/>
      <c r="AP44" s="154"/>
      <c r="AQ44" s="154"/>
      <c r="AR44" s="154"/>
      <c r="AS44" s="154"/>
      <c r="AT44" s="154"/>
      <c r="AU44" s="154"/>
      <c r="AV44" s="154"/>
      <c r="AW44" s="154"/>
      <c r="AX44" s="154"/>
      <c r="AY44" s="154"/>
      <c r="AZ44" s="154"/>
      <c r="BA44" s="154"/>
      <c r="BB44" s="154"/>
      <c r="BC44" s="154"/>
      <c r="BD44" s="154"/>
      <c r="BE44" s="154"/>
      <c r="BF44" s="154"/>
      <c r="BG44" s="154"/>
      <c r="BH44" s="154"/>
      <c r="BI44" s="154"/>
      <c r="BJ44" s="154"/>
      <c r="BK44" s="154"/>
      <c r="BL44" s="154"/>
      <c r="BM44" s="154"/>
      <c r="BN44" s="154"/>
      <c r="BO44" s="154"/>
      <c r="BP44" s="153"/>
      <c r="BQ44" s="153"/>
      <c r="BR44" s="153"/>
      <c r="BS44" s="153"/>
      <c r="BT44" s="153"/>
      <c r="BU44" s="154"/>
      <c r="BV44" s="154"/>
      <c r="BW44" s="154"/>
      <c r="BX44" s="154"/>
      <c r="BY44" s="154"/>
      <c r="BZ44" s="154"/>
      <c r="CA44" s="154"/>
      <c r="CB44" s="154"/>
      <c r="CC44" s="154"/>
      <c r="CD44" s="154"/>
      <c r="CE44" s="154"/>
      <c r="CF44" s="154"/>
      <c r="CG44" s="154"/>
      <c r="CH44" s="154"/>
      <c r="CI44" s="154"/>
      <c r="CJ44" s="154"/>
      <c r="CK44" s="154"/>
      <c r="CL44" s="154"/>
      <c r="CM44" s="154"/>
      <c r="CN44" s="154"/>
      <c r="CO44" s="154"/>
      <c r="CP44" s="154"/>
      <c r="CQ44" s="154"/>
      <c r="CR44" s="154"/>
      <c r="CS44" s="154"/>
      <c r="CT44" s="154"/>
      <c r="CU44" s="154"/>
      <c r="CV44" s="154"/>
      <c r="CW44" s="154"/>
      <c r="CX44" s="154"/>
      <c r="CY44" s="154"/>
      <c r="CZ44" s="154"/>
      <c r="DA44" s="154"/>
      <c r="DB44" s="154"/>
      <c r="DC44" s="154"/>
      <c r="DD44" s="154"/>
      <c r="DE44" s="154"/>
      <c r="DF44" s="154"/>
      <c r="DG44" s="154"/>
      <c r="DH44" s="154"/>
      <c r="DI44" s="154"/>
      <c r="DJ44" s="154"/>
      <c r="DK44" s="154"/>
      <c r="DL44" s="154"/>
      <c r="DM44" s="154"/>
      <c r="DN44" s="154"/>
      <c r="DO44" s="154"/>
      <c r="DP44" s="154"/>
      <c r="DQ44" s="154"/>
      <c r="DR44" s="154"/>
      <c r="DS44" s="154"/>
      <c r="DT44" s="154"/>
      <c r="DU44" s="154"/>
      <c r="DV44" s="154"/>
      <c r="DW44" s="154"/>
      <c r="DX44" s="154"/>
      <c r="DY44" s="154"/>
      <c r="DZ44" s="154"/>
      <c r="EA44" s="154"/>
      <c r="EB44" s="154"/>
      <c r="EC44" s="154"/>
      <c r="ED44" s="154"/>
      <c r="EE44" s="154"/>
      <c r="EF44" s="154"/>
      <c r="EG44" s="154"/>
      <c r="EH44" s="154"/>
      <c r="EI44" s="154"/>
      <c r="EJ44" s="154"/>
      <c r="EK44" s="154"/>
      <c r="EL44" s="154"/>
      <c r="EM44" s="154"/>
      <c r="EN44" s="154"/>
      <c r="EO44" s="154"/>
      <c r="EP44" s="154"/>
      <c r="EQ44" s="154"/>
      <c r="ER44" s="154"/>
      <c r="ES44" s="154"/>
      <c r="ET44" s="154"/>
      <c r="EU44" s="154"/>
      <c r="EV44" s="154"/>
      <c r="EW44" s="154"/>
      <c r="EX44" s="154"/>
      <c r="EY44" s="154"/>
      <c r="EZ44" s="154"/>
      <c r="FA44" s="154"/>
      <c r="FB44" s="154"/>
      <c r="FC44" s="154"/>
      <c r="FD44" s="154"/>
      <c r="FE44" s="154"/>
      <c r="FF44" s="154"/>
      <c r="FG44" s="154"/>
      <c r="FH44" s="154"/>
      <c r="FI44" s="154"/>
      <c r="FJ44" s="154"/>
      <c r="FK44" s="154"/>
      <c r="FL44" s="154"/>
      <c r="FM44" s="154"/>
      <c r="FN44" s="154"/>
      <c r="FO44" s="154"/>
      <c r="FP44" s="154"/>
      <c r="FQ44" s="154"/>
      <c r="FR44" s="154"/>
      <c r="FS44" s="154"/>
      <c r="FT44" s="154"/>
      <c r="FU44" s="154"/>
      <c r="FV44" s="154"/>
      <c r="FW44" s="154"/>
      <c r="FX44" s="154"/>
      <c r="FY44" s="154"/>
      <c r="FZ44" s="154"/>
      <c r="GA44" s="154"/>
      <c r="GB44" s="154"/>
      <c r="GC44" s="154"/>
      <c r="GD44" s="154"/>
      <c r="GE44" s="154"/>
      <c r="GF44" s="154"/>
      <c r="GG44" s="154"/>
      <c r="GH44" s="154"/>
      <c r="GI44" s="154"/>
      <c r="GJ44" s="154"/>
      <c r="GK44" s="154"/>
      <c r="GL44" s="154"/>
      <c r="GM44" s="154"/>
      <c r="GN44" s="154"/>
      <c r="GO44" s="154"/>
      <c r="GP44" s="154"/>
      <c r="GQ44" s="154"/>
      <c r="GR44" s="154"/>
      <c r="GS44" s="154"/>
      <c r="GT44" s="154"/>
      <c r="GU44" s="154"/>
      <c r="GV44" s="154"/>
      <c r="GW44" s="154"/>
      <c r="GX44" s="154"/>
      <c r="GY44" s="154"/>
      <c r="GZ44" s="154"/>
      <c r="HA44" s="154"/>
      <c r="HB44" s="154"/>
      <c r="HC44" s="154"/>
      <c r="HD44" s="154"/>
      <c r="HE44" s="154"/>
      <c r="HF44" s="154"/>
      <c r="HG44" s="154"/>
      <c r="HH44" s="154"/>
      <c r="HI44" s="154"/>
      <c r="HJ44" s="154"/>
      <c r="HK44" s="154"/>
      <c r="HL44" s="154"/>
      <c r="HM44" s="154"/>
      <c r="HN44" s="154"/>
      <c r="HO44" s="154"/>
      <c r="HP44" s="154"/>
      <c r="HQ44" s="154"/>
      <c r="HR44" s="154"/>
      <c r="HS44" s="154"/>
      <c r="HT44" s="154"/>
      <c r="HU44" s="154"/>
      <c r="HV44" s="154"/>
      <c r="HW44" s="154"/>
      <c r="HX44" s="154"/>
      <c r="HY44" s="154"/>
      <c r="HZ44" s="154"/>
      <c r="IA44" s="154"/>
      <c r="IB44" s="154"/>
      <c r="IC44" s="154"/>
      <c r="ID44" s="154"/>
      <c r="IE44" s="154"/>
      <c r="IF44" s="154"/>
      <c r="IG44" s="154"/>
      <c r="IH44" s="154"/>
      <c r="II44" s="154"/>
      <c r="IJ44" s="154"/>
      <c r="IK44" s="154"/>
      <c r="IL44" s="154"/>
      <c r="IM44" s="154"/>
      <c r="IN44" s="154"/>
      <c r="IO44" s="154"/>
      <c r="IP44" s="154"/>
      <c r="IQ44" s="154"/>
      <c r="IR44" s="154"/>
      <c r="IS44" s="154"/>
      <c r="IT44" s="154"/>
      <c r="IU44" s="154"/>
      <c r="IV44" s="154"/>
      <c r="IW44" s="154"/>
      <c r="IX44" s="154"/>
      <c r="IY44" s="154"/>
      <c r="IZ44" s="154"/>
      <c r="JA44" s="154"/>
      <c r="JB44" s="154"/>
      <c r="JC44" s="154"/>
      <c r="JD44" s="154"/>
      <c r="JE44" s="154"/>
      <c r="JF44" s="154"/>
      <c r="JG44" s="154"/>
      <c r="JH44" s="154"/>
      <c r="JI44" s="154"/>
      <c r="JJ44" s="154"/>
      <c r="JK44" s="154"/>
      <c r="JL44" s="154"/>
      <c r="JM44" s="154"/>
      <c r="JN44" s="154"/>
      <c r="JO44" s="154"/>
      <c r="JP44" s="154"/>
      <c r="JQ44" s="154"/>
      <c r="JR44" s="154"/>
      <c r="JS44" s="154"/>
      <c r="JT44" s="154"/>
      <c r="JU44" s="154"/>
      <c r="JV44" s="154"/>
      <c r="JW44" s="154"/>
      <c r="JX44" s="154"/>
      <c r="JY44" s="154"/>
      <c r="JZ44" s="154"/>
      <c r="KA44" s="154"/>
      <c r="KB44" s="154"/>
      <c r="KC44" s="154"/>
      <c r="KD44" s="154"/>
      <c r="KE44" s="154"/>
      <c r="KF44" s="154"/>
      <c r="KG44" s="154"/>
      <c r="KH44" s="154"/>
      <c r="KI44" s="154"/>
      <c r="KJ44" s="154"/>
      <c r="KK44" s="154"/>
      <c r="KL44" s="154"/>
      <c r="KM44" s="154"/>
      <c r="KN44" s="154"/>
      <c r="KO44" s="154"/>
      <c r="KP44" s="154"/>
      <c r="KQ44" s="154"/>
      <c r="KR44" s="154"/>
      <c r="KS44" s="154"/>
      <c r="KT44" s="154"/>
      <c r="KU44" s="154"/>
      <c r="KV44" s="154"/>
      <c r="KW44" s="154"/>
      <c r="KX44" s="154"/>
      <c r="KY44" s="154"/>
      <c r="KZ44" s="154"/>
      <c r="LA44" s="154"/>
      <c r="LB44" s="154"/>
      <c r="LC44" s="154"/>
      <c r="LD44" s="154"/>
      <c r="LE44" s="154"/>
      <c r="LF44" s="154"/>
      <c r="LG44" s="154"/>
      <c r="LH44" s="154"/>
      <c r="LI44" s="154"/>
      <c r="LJ44" s="154"/>
      <c r="LK44" s="154"/>
      <c r="LL44" s="154"/>
      <c r="LM44" s="154"/>
      <c r="LN44" s="154"/>
      <c r="LO44" s="154"/>
      <c r="LP44" s="154"/>
      <c r="LQ44" s="154"/>
      <c r="LR44" s="154"/>
      <c r="LS44" s="154"/>
      <c r="LT44" s="154"/>
      <c r="LU44" s="154"/>
      <c r="LV44" s="154"/>
      <c r="LW44" s="154"/>
      <c r="LX44" s="154"/>
      <c r="LY44" s="154"/>
    </row>
    <row r="45" spans="1:349" hidden="1"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/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  <c r="BA45" s="153"/>
      <c r="BB45" s="153"/>
      <c r="BC45" s="153"/>
      <c r="BD45" s="153"/>
      <c r="BE45" s="153"/>
      <c r="BF45" s="153"/>
      <c r="BG45" s="153"/>
      <c r="BH45" s="153"/>
      <c r="BI45" s="153"/>
      <c r="BJ45" s="153"/>
      <c r="BK45" s="153"/>
      <c r="BL45" s="153"/>
      <c r="BM45" s="153"/>
      <c r="BN45" s="153"/>
      <c r="BO45" s="153"/>
      <c r="BP45" s="153"/>
      <c r="BQ45" s="153"/>
      <c r="BR45" s="153"/>
      <c r="BS45" s="153"/>
      <c r="BT45" s="153"/>
      <c r="BU45" s="153"/>
      <c r="BV45" s="153"/>
      <c r="BW45" s="153"/>
      <c r="BX45" s="153"/>
      <c r="BY45" s="153"/>
      <c r="BZ45" s="153"/>
      <c r="CA45" s="153"/>
      <c r="CB45" s="153"/>
      <c r="CC45" s="153"/>
      <c r="CD45" s="153"/>
      <c r="CE45" s="153"/>
      <c r="CF45" s="153"/>
      <c r="CG45" s="153"/>
      <c r="CH45" s="153"/>
      <c r="CI45" s="153"/>
      <c r="CJ45" s="153"/>
      <c r="CK45" s="153"/>
      <c r="CL45" s="153"/>
      <c r="CM45" s="153"/>
      <c r="CN45" s="153"/>
      <c r="CO45" s="153"/>
      <c r="CP45" s="153"/>
      <c r="CQ45" s="153"/>
      <c r="CR45" s="153"/>
      <c r="CS45" s="153"/>
      <c r="CT45" s="153"/>
      <c r="CU45" s="153"/>
      <c r="CV45" s="153"/>
      <c r="CW45" s="153"/>
      <c r="CX45" s="153"/>
      <c r="CY45" s="153"/>
      <c r="CZ45" s="153"/>
      <c r="DA45" s="153"/>
      <c r="DB45" s="153"/>
      <c r="DC45" s="153"/>
      <c r="DD45" s="153"/>
      <c r="DE45" s="153"/>
      <c r="DF45" s="153"/>
      <c r="DG45" s="153"/>
      <c r="DH45" s="153"/>
      <c r="DI45" s="153"/>
      <c r="DJ45" s="153"/>
      <c r="DK45" s="153"/>
      <c r="DL45" s="153"/>
      <c r="DM45" s="153"/>
      <c r="DN45" s="153"/>
      <c r="DO45" s="153"/>
      <c r="DP45" s="153"/>
      <c r="DQ45" s="153"/>
      <c r="DR45" s="153"/>
      <c r="DS45" s="153"/>
      <c r="DT45" s="153"/>
      <c r="DU45" s="153"/>
      <c r="DV45" s="153"/>
      <c r="DW45" s="153"/>
      <c r="DX45" s="153"/>
      <c r="DY45" s="153"/>
      <c r="DZ45" s="153"/>
      <c r="EA45" s="153"/>
      <c r="EB45" s="153"/>
      <c r="EC45" s="153"/>
      <c r="ED45" s="153"/>
      <c r="EE45" s="153"/>
      <c r="EF45" s="153"/>
      <c r="EG45" s="153"/>
      <c r="EH45" s="153"/>
      <c r="EI45" s="153"/>
      <c r="EJ45" s="153"/>
      <c r="EK45" s="153"/>
      <c r="EL45" s="153"/>
      <c r="EM45" s="153"/>
      <c r="EN45" s="153"/>
      <c r="EO45" s="153"/>
      <c r="EP45" s="153"/>
      <c r="EQ45" s="153"/>
      <c r="ER45" s="153"/>
      <c r="ES45" s="153"/>
      <c r="ET45" s="153"/>
      <c r="EU45" s="153"/>
      <c r="EV45" s="153"/>
      <c r="EW45" s="153"/>
      <c r="EX45" s="153"/>
      <c r="EY45" s="153"/>
      <c r="EZ45" s="153"/>
      <c r="FA45" s="153"/>
      <c r="FB45" s="153"/>
      <c r="FC45" s="153"/>
      <c r="FD45" s="153"/>
      <c r="FE45" s="153"/>
      <c r="FF45" s="153"/>
      <c r="FG45" s="153"/>
      <c r="FH45" s="153"/>
      <c r="FI45" s="153"/>
      <c r="FJ45" s="153"/>
      <c r="FK45" s="153"/>
      <c r="FL45" s="153"/>
      <c r="FM45" s="153"/>
      <c r="FN45" s="153"/>
      <c r="FO45" s="153"/>
      <c r="FP45" s="153"/>
      <c r="FQ45" s="153"/>
      <c r="FR45" s="153"/>
      <c r="FS45" s="153"/>
      <c r="FT45" s="153"/>
      <c r="FU45" s="153"/>
      <c r="FV45" s="153"/>
      <c r="FW45" s="153"/>
      <c r="FX45" s="153"/>
      <c r="FY45" s="153"/>
      <c r="FZ45" s="153"/>
      <c r="GA45" s="153"/>
      <c r="GB45" s="153"/>
      <c r="GC45" s="153"/>
      <c r="GD45" s="153"/>
      <c r="GE45" s="153"/>
      <c r="GF45" s="153"/>
      <c r="GG45" s="153"/>
      <c r="GH45" s="153"/>
      <c r="GI45" s="153"/>
      <c r="GJ45" s="153"/>
      <c r="GK45" s="153"/>
      <c r="GL45" s="153"/>
      <c r="GM45" s="153"/>
      <c r="GN45" s="153"/>
      <c r="GO45" s="153"/>
      <c r="GP45" s="153"/>
      <c r="GQ45" s="153"/>
      <c r="GR45" s="153"/>
      <c r="GS45" s="153"/>
      <c r="GT45" s="153"/>
      <c r="GU45" s="153"/>
      <c r="GV45" s="153"/>
      <c r="GW45" s="153"/>
      <c r="GX45" s="153"/>
      <c r="GY45" s="153"/>
      <c r="GZ45" s="153"/>
      <c r="HA45" s="153"/>
      <c r="HB45" s="153"/>
      <c r="HC45" s="153"/>
      <c r="HD45" s="153"/>
      <c r="HE45" s="153"/>
      <c r="HF45" s="153"/>
      <c r="HG45" s="153"/>
      <c r="HH45" s="153"/>
      <c r="HI45" s="153"/>
      <c r="HJ45" s="153"/>
      <c r="HK45" s="153"/>
      <c r="HL45" s="153"/>
      <c r="HM45" s="153"/>
      <c r="HN45" s="153"/>
      <c r="HO45" s="153"/>
      <c r="HP45" s="153"/>
      <c r="HQ45" s="153"/>
      <c r="HR45" s="153"/>
      <c r="HS45" s="153"/>
      <c r="HT45" s="153"/>
      <c r="HU45" s="153"/>
      <c r="HV45" s="153"/>
      <c r="HW45" s="153"/>
      <c r="HX45" s="153"/>
      <c r="HY45" s="153"/>
      <c r="HZ45" s="153"/>
      <c r="IA45" s="153"/>
      <c r="IB45" s="153"/>
      <c r="IC45" s="153"/>
      <c r="ID45" s="153"/>
      <c r="IE45" s="153"/>
      <c r="IF45" s="153"/>
      <c r="IG45" s="153"/>
      <c r="IH45" s="153"/>
      <c r="II45" s="153"/>
      <c r="IJ45" s="153"/>
      <c r="IK45" s="153"/>
      <c r="IL45" s="153"/>
      <c r="IM45" s="153"/>
      <c r="IN45" s="153"/>
      <c r="IO45" s="153"/>
      <c r="IP45" s="153"/>
      <c r="IQ45" s="153"/>
      <c r="IR45" s="153"/>
      <c r="IS45" s="153"/>
      <c r="IT45" s="153"/>
      <c r="IU45" s="153"/>
      <c r="IV45" s="153"/>
      <c r="IW45" s="153"/>
      <c r="IX45" s="153"/>
      <c r="IY45" s="153"/>
      <c r="IZ45" s="153"/>
      <c r="JA45" s="153"/>
      <c r="JB45" s="153"/>
      <c r="JC45" s="153"/>
      <c r="JD45" s="153"/>
      <c r="JE45" s="153"/>
      <c r="JF45" s="153"/>
      <c r="JG45" s="153"/>
      <c r="JH45" s="153"/>
      <c r="JI45" s="153"/>
      <c r="JJ45" s="153"/>
      <c r="JK45" s="153"/>
      <c r="JL45" s="153"/>
      <c r="JM45" s="153"/>
      <c r="JN45" s="153"/>
      <c r="JO45" s="153"/>
      <c r="JP45" s="153"/>
      <c r="JQ45" s="153"/>
      <c r="JR45" s="153"/>
      <c r="JS45" s="153"/>
      <c r="JT45" s="153"/>
      <c r="JU45" s="153"/>
      <c r="JV45" s="153"/>
      <c r="JW45" s="153"/>
      <c r="JX45" s="153"/>
      <c r="JY45" s="153"/>
      <c r="JZ45" s="153"/>
      <c r="KA45" s="153"/>
      <c r="KB45" s="153"/>
      <c r="KC45" s="153"/>
      <c r="KD45" s="153"/>
      <c r="KE45" s="153"/>
      <c r="KF45" s="153"/>
      <c r="KG45" s="153"/>
      <c r="KH45" s="153"/>
      <c r="KI45" s="153"/>
      <c r="KJ45" s="153"/>
      <c r="KK45" s="153"/>
      <c r="KL45" s="153"/>
      <c r="KM45" s="153"/>
      <c r="KN45" s="153"/>
      <c r="KO45" s="153"/>
      <c r="KP45" s="153"/>
      <c r="KQ45" s="153"/>
      <c r="KR45" s="153"/>
      <c r="KS45" s="153"/>
      <c r="KT45" s="153"/>
      <c r="KU45" s="153"/>
      <c r="KV45" s="153"/>
      <c r="KW45" s="153"/>
      <c r="KX45" s="153"/>
      <c r="KY45" s="153"/>
      <c r="KZ45" s="153"/>
      <c r="LA45" s="153"/>
      <c r="LB45" s="153"/>
      <c r="LC45" s="153"/>
      <c r="LD45" s="153"/>
      <c r="LE45" s="153"/>
      <c r="LF45" s="153"/>
      <c r="LG45" s="153"/>
      <c r="LH45" s="153"/>
      <c r="LI45" s="153"/>
      <c r="LJ45" s="153"/>
      <c r="LK45" s="153"/>
      <c r="LL45" s="153"/>
      <c r="LM45" s="153"/>
      <c r="LN45" s="153"/>
      <c r="LO45" s="153"/>
      <c r="LP45" s="153"/>
      <c r="LQ45" s="153"/>
      <c r="LR45" s="153"/>
      <c r="LS45" s="153"/>
      <c r="LT45" s="155"/>
      <c r="LU45" s="155"/>
      <c r="LV45" s="155"/>
      <c r="LW45" s="155"/>
      <c r="LX45" s="155"/>
      <c r="LY45" s="230"/>
      <c r="MA45" s="1">
        <f>148627.2/2434.55*1000</f>
        <v>61049.146659546903</v>
      </c>
      <c r="MG45" s="1" t="s">
        <v>429</v>
      </c>
    </row>
    <row r="46" spans="1:349" hidden="1"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243">
        <f>670.7/9.5</f>
        <v>70.599999999999994</v>
      </c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  <c r="BA46" s="153"/>
      <c r="BB46" s="153"/>
      <c r="BC46" s="153"/>
      <c r="BD46" s="153"/>
      <c r="BE46" s="153"/>
      <c r="BF46" s="153"/>
      <c r="BG46" s="153"/>
      <c r="BH46" s="153"/>
      <c r="BI46" s="153"/>
      <c r="BJ46" s="153"/>
      <c r="BK46" s="153"/>
      <c r="BL46" s="153"/>
      <c r="BM46" s="153"/>
      <c r="BN46" s="153"/>
      <c r="BO46" s="153"/>
      <c r="BP46" s="153"/>
      <c r="BQ46" s="153"/>
      <c r="BR46" s="153"/>
      <c r="BS46" s="153"/>
      <c r="BT46" s="153"/>
      <c r="BU46" s="153"/>
      <c r="BV46" s="153"/>
      <c r="BW46" s="153"/>
      <c r="BX46" s="153"/>
      <c r="BY46" s="153"/>
      <c r="BZ46" s="153"/>
      <c r="CA46" s="153"/>
      <c r="CB46" s="153"/>
      <c r="CC46" s="153"/>
      <c r="CD46" s="153"/>
      <c r="CE46" s="153"/>
      <c r="CF46" s="153"/>
      <c r="CG46" s="153"/>
      <c r="CH46" s="153"/>
      <c r="CI46" s="153"/>
      <c r="CJ46" s="153"/>
      <c r="CK46" s="153"/>
      <c r="CL46" s="153"/>
      <c r="CM46" s="153"/>
      <c r="CN46" s="153"/>
      <c r="CO46" s="153"/>
      <c r="CP46" s="153"/>
      <c r="CQ46" s="153"/>
      <c r="CR46" s="153"/>
      <c r="CS46" s="153"/>
      <c r="CT46" s="153"/>
      <c r="CU46" s="153"/>
      <c r="CV46" s="153"/>
      <c r="CW46" s="153"/>
      <c r="CX46" s="153"/>
      <c r="CY46" s="153"/>
      <c r="CZ46" s="153"/>
      <c r="DA46" s="153"/>
      <c r="DB46" s="153"/>
      <c r="DC46" s="153"/>
      <c r="DD46" s="153"/>
      <c r="DE46" s="153"/>
      <c r="DF46" s="153"/>
      <c r="DG46" s="153"/>
      <c r="DH46" s="153"/>
      <c r="DI46" s="153"/>
      <c r="DJ46" s="153"/>
      <c r="DK46" s="153"/>
      <c r="DL46" s="153"/>
      <c r="DM46" s="153"/>
      <c r="DN46" s="153"/>
      <c r="DO46" s="153"/>
      <c r="DP46" s="153"/>
      <c r="DQ46" s="153"/>
      <c r="DR46" s="153"/>
      <c r="DS46" s="153"/>
      <c r="DT46" s="153"/>
      <c r="DU46" s="153"/>
      <c r="DV46" s="153"/>
      <c r="DW46" s="153"/>
      <c r="DX46" s="153"/>
      <c r="DY46" s="153"/>
      <c r="DZ46" s="153"/>
      <c r="EA46" s="153"/>
      <c r="EB46" s="153"/>
      <c r="EC46" s="153"/>
      <c r="ED46" s="153"/>
      <c r="EE46" s="153"/>
      <c r="EF46" s="153"/>
      <c r="EG46" s="153"/>
      <c r="EH46" s="153"/>
      <c r="EI46" s="153"/>
      <c r="EJ46" s="153"/>
      <c r="EK46" s="153"/>
      <c r="EL46" s="153"/>
      <c r="EM46" s="153"/>
      <c r="EN46" s="153"/>
      <c r="EO46" s="153"/>
      <c r="EP46" s="153"/>
      <c r="EQ46" s="153"/>
      <c r="ER46" s="153"/>
      <c r="ES46" s="153"/>
      <c r="ET46" s="153"/>
      <c r="EU46" s="153"/>
      <c r="EV46" s="153"/>
      <c r="EW46" s="153"/>
      <c r="EX46" s="153"/>
      <c r="EY46" s="153"/>
      <c r="EZ46" s="153"/>
      <c r="FA46" s="153"/>
      <c r="FB46" s="153"/>
      <c r="FC46" s="153"/>
      <c r="FD46" s="153"/>
      <c r="FE46" s="153"/>
      <c r="FF46" s="153"/>
      <c r="FG46" s="153"/>
      <c r="FH46" s="153"/>
      <c r="FI46" s="153"/>
      <c r="FJ46" s="153"/>
      <c r="FK46" s="153"/>
      <c r="FL46" s="153"/>
      <c r="FM46" s="153"/>
      <c r="FN46" s="153"/>
      <c r="FO46" s="153"/>
      <c r="FP46" s="153"/>
      <c r="FQ46" s="153"/>
      <c r="FR46" s="153"/>
      <c r="FS46" s="153"/>
      <c r="FT46" s="153"/>
      <c r="FU46" s="153"/>
      <c r="FV46" s="153"/>
      <c r="FW46" s="153"/>
      <c r="FX46" s="153"/>
      <c r="FY46" s="153"/>
      <c r="FZ46" s="153"/>
      <c r="GA46" s="153"/>
      <c r="GB46" s="153"/>
      <c r="GC46" s="153"/>
      <c r="GD46" s="153"/>
      <c r="GE46" s="153"/>
      <c r="GF46" s="153"/>
      <c r="GG46" s="153"/>
      <c r="GH46" s="153"/>
      <c r="GI46" s="153"/>
      <c r="GJ46" s="153"/>
      <c r="GK46" s="153"/>
      <c r="GL46" s="153"/>
      <c r="GM46" s="153"/>
      <c r="GN46" s="153"/>
      <c r="GO46" s="153"/>
      <c r="GP46" s="153"/>
      <c r="GQ46" s="153"/>
      <c r="GR46" s="153"/>
      <c r="GS46" s="153"/>
      <c r="GT46" s="153"/>
      <c r="GU46" s="153"/>
      <c r="GV46" s="153"/>
      <c r="GW46" s="153"/>
      <c r="GX46" s="153"/>
      <c r="GY46" s="153"/>
      <c r="GZ46" s="153"/>
      <c r="HA46" s="153"/>
      <c r="HB46" s="153"/>
      <c r="HC46" s="153"/>
      <c r="HD46" s="153"/>
      <c r="HE46" s="153"/>
      <c r="HF46" s="153"/>
      <c r="HG46" s="153"/>
      <c r="HH46" s="153"/>
      <c r="HI46" s="153"/>
      <c r="HJ46" s="153"/>
      <c r="HK46" s="153"/>
      <c r="HL46" s="153"/>
      <c r="HM46" s="153"/>
      <c r="HN46" s="153"/>
      <c r="HO46" s="153"/>
      <c r="HP46" s="153"/>
      <c r="HQ46" s="153"/>
      <c r="HR46" s="153"/>
      <c r="HS46" s="153"/>
      <c r="HT46" s="153"/>
      <c r="HU46" s="153"/>
      <c r="HV46" s="153"/>
      <c r="HW46" s="153"/>
      <c r="HX46" s="153"/>
      <c r="HY46" s="153"/>
      <c r="HZ46" s="153"/>
      <c r="IA46" s="153"/>
      <c r="IB46" s="153"/>
      <c r="IC46" s="153"/>
      <c r="ID46" s="153"/>
      <c r="IE46" s="153"/>
      <c r="IF46" s="153"/>
      <c r="IG46" s="153"/>
      <c r="IH46" s="153"/>
      <c r="II46" s="153"/>
      <c r="IJ46" s="153"/>
      <c r="IK46" s="153"/>
      <c r="IL46" s="153"/>
      <c r="IM46" s="153"/>
      <c r="IN46" s="153"/>
      <c r="IO46" s="153"/>
      <c r="IP46" s="153"/>
      <c r="IQ46" s="153"/>
      <c r="IR46" s="153"/>
      <c r="IS46" s="153"/>
      <c r="IT46" s="153"/>
      <c r="IU46" s="153"/>
      <c r="IV46" s="153"/>
      <c r="IW46" s="153"/>
      <c r="IX46" s="153"/>
      <c r="IY46" s="153"/>
      <c r="IZ46" s="153"/>
      <c r="JA46" s="153"/>
      <c r="JB46" s="153"/>
      <c r="JC46" s="153"/>
      <c r="JD46" s="153"/>
      <c r="JE46" s="153"/>
      <c r="JF46" s="153"/>
      <c r="JG46" s="153"/>
      <c r="JH46" s="153"/>
      <c r="JI46" s="153"/>
      <c r="JJ46" s="153"/>
      <c r="JK46" s="153"/>
      <c r="JL46" s="153"/>
      <c r="JM46" s="153"/>
      <c r="JN46" s="153"/>
      <c r="JO46" s="153"/>
      <c r="JP46" s="153"/>
      <c r="JQ46" s="153"/>
      <c r="JR46" s="153"/>
      <c r="JS46" s="153"/>
      <c r="JT46" s="153"/>
      <c r="JU46" s="153"/>
      <c r="JV46" s="153"/>
      <c r="JW46" s="153"/>
      <c r="JX46" s="153"/>
      <c r="JY46" s="153"/>
      <c r="JZ46" s="153"/>
      <c r="KA46" s="153"/>
      <c r="KB46" s="153"/>
      <c r="KC46" s="153"/>
      <c r="KD46" s="153"/>
      <c r="KE46" s="153"/>
      <c r="KF46" s="153"/>
      <c r="KG46" s="153"/>
      <c r="KH46" s="153"/>
      <c r="KI46" s="153"/>
      <c r="KJ46" s="153"/>
      <c r="KK46" s="153"/>
      <c r="KL46" s="153"/>
      <c r="KM46" s="153"/>
      <c r="KN46" s="153"/>
      <c r="KO46" s="153"/>
      <c r="KP46" s="153"/>
      <c r="KQ46" s="153"/>
      <c r="KR46" s="153"/>
      <c r="KS46" s="153"/>
      <c r="KT46" s="153"/>
      <c r="KU46" s="153"/>
      <c r="KV46" s="153"/>
      <c r="KW46" s="153"/>
      <c r="KX46" s="153"/>
      <c r="KY46" s="153"/>
      <c r="KZ46" s="153"/>
      <c r="LA46" s="153"/>
      <c r="LB46" s="153"/>
      <c r="LC46" s="153"/>
      <c r="LD46" s="153"/>
      <c r="LE46" s="153"/>
      <c r="LF46" s="153"/>
      <c r="LG46" s="153"/>
      <c r="LH46" s="153"/>
      <c r="LI46" s="153"/>
      <c r="LJ46" s="153"/>
      <c r="LK46" s="153"/>
      <c r="LL46" s="153"/>
      <c r="LM46" s="153"/>
      <c r="LN46" s="153"/>
      <c r="LO46" s="153"/>
      <c r="LP46" s="153"/>
      <c r="LQ46" s="153"/>
      <c r="LR46" s="153"/>
      <c r="LS46" s="153"/>
      <c r="LT46" s="155"/>
      <c r="LU46" s="155"/>
      <c r="LV46" s="155"/>
      <c r="LW46" s="155"/>
      <c r="LX46" s="155"/>
      <c r="LY46" s="230"/>
    </row>
    <row r="47" spans="1:349" hidden="1">
      <c r="B47" s="153"/>
      <c r="C47" s="153"/>
      <c r="D47" s="153"/>
      <c r="E47" s="153"/>
      <c r="F47" s="153"/>
      <c r="G47" s="153"/>
      <c r="H47" s="153"/>
      <c r="I47" s="153"/>
      <c r="J47" s="153"/>
      <c r="K47" s="153"/>
      <c r="L47" s="153"/>
      <c r="M47" s="153"/>
      <c r="N47" s="153"/>
      <c r="O47" s="153"/>
      <c r="P47" s="153"/>
      <c r="Q47" s="153"/>
      <c r="R47" s="153"/>
      <c r="S47" s="153"/>
      <c r="T47" s="153"/>
      <c r="U47" s="153"/>
      <c r="V47" s="153"/>
      <c r="W47" s="153"/>
      <c r="X47" s="153"/>
      <c r="Y47" s="153"/>
      <c r="Z47" s="153"/>
      <c r="AA47" s="153"/>
      <c r="AB47" s="153"/>
      <c r="AC47" s="153"/>
      <c r="AD47" s="153"/>
      <c r="AE47" s="153"/>
      <c r="AF47" s="153"/>
      <c r="AG47" s="153"/>
      <c r="AH47" s="153"/>
      <c r="AI47" s="153"/>
      <c r="AJ47" s="153"/>
      <c r="AK47" s="153"/>
      <c r="AL47" s="153"/>
      <c r="AM47" s="153"/>
      <c r="AN47" s="153"/>
      <c r="AO47" s="153"/>
      <c r="AP47" s="153"/>
      <c r="AQ47" s="153"/>
      <c r="AR47" s="153"/>
      <c r="AS47" s="153"/>
      <c r="AT47" s="153"/>
      <c r="AU47" s="153"/>
      <c r="AV47" s="153"/>
      <c r="AW47" s="153"/>
      <c r="AX47" s="153"/>
      <c r="AY47" s="153"/>
      <c r="AZ47" s="153"/>
      <c r="BA47" s="153"/>
      <c r="BB47" s="153"/>
      <c r="BC47" s="153"/>
      <c r="BD47" s="153"/>
      <c r="BE47" s="153"/>
      <c r="BF47" s="153"/>
      <c r="BG47" s="153"/>
      <c r="BH47" s="153"/>
      <c r="BI47" s="153"/>
      <c r="BJ47" s="153"/>
      <c r="BK47" s="153"/>
      <c r="BL47" s="153"/>
      <c r="BM47" s="153"/>
      <c r="BN47" s="153"/>
      <c r="BO47" s="153"/>
      <c r="BU47" s="153"/>
      <c r="BV47" s="153"/>
      <c r="BW47" s="153"/>
      <c r="BX47" s="153"/>
      <c r="BY47" s="153"/>
      <c r="BZ47" s="153"/>
      <c r="CA47" s="153"/>
      <c r="CB47" s="153"/>
      <c r="CC47" s="153"/>
      <c r="CD47" s="153"/>
      <c r="CE47" s="153"/>
      <c r="CF47" s="153"/>
      <c r="CG47" s="153"/>
      <c r="CH47" s="153"/>
      <c r="CI47" s="153"/>
      <c r="CJ47" s="153"/>
      <c r="CK47" s="153"/>
      <c r="CL47" s="153"/>
      <c r="CM47" s="153"/>
      <c r="CN47" s="153"/>
      <c r="CO47" s="153"/>
      <c r="CP47" s="153"/>
      <c r="CQ47" s="153"/>
      <c r="CR47" s="153"/>
      <c r="CS47" s="153"/>
      <c r="CT47" s="153"/>
      <c r="CU47" s="153"/>
      <c r="CV47" s="153"/>
      <c r="CW47" s="153"/>
      <c r="CX47" s="153"/>
      <c r="CY47" s="153"/>
      <c r="CZ47" s="153"/>
      <c r="DA47" s="153"/>
      <c r="DB47" s="153"/>
      <c r="DC47" s="153"/>
      <c r="DD47" s="153"/>
      <c r="DE47" s="153"/>
      <c r="DF47" s="153"/>
      <c r="DG47" s="153"/>
      <c r="DH47" s="153"/>
      <c r="DI47" s="153"/>
      <c r="DJ47" s="153"/>
      <c r="DK47" s="153"/>
      <c r="DL47" s="153"/>
      <c r="DM47" s="153"/>
      <c r="DN47" s="153"/>
      <c r="DO47" s="153"/>
      <c r="DP47" s="153"/>
      <c r="DQ47" s="153"/>
      <c r="DR47" s="153"/>
      <c r="DS47" s="153"/>
      <c r="DT47" s="153"/>
      <c r="DU47" s="153"/>
      <c r="DV47" s="153"/>
      <c r="DW47" s="153"/>
      <c r="DX47" s="153"/>
      <c r="DY47" s="153"/>
      <c r="DZ47" s="153"/>
      <c r="EA47" s="153"/>
      <c r="EB47" s="153"/>
      <c r="EC47" s="153"/>
      <c r="ED47" s="153"/>
      <c r="EE47" s="153"/>
      <c r="EF47" s="153"/>
      <c r="EG47" s="153"/>
      <c r="EH47" s="153"/>
      <c r="EI47" s="153"/>
      <c r="EJ47" s="153"/>
      <c r="EK47" s="153"/>
      <c r="EL47" s="153"/>
      <c r="EM47" s="153"/>
      <c r="EN47" s="153"/>
      <c r="EO47" s="153"/>
      <c r="EP47" s="153"/>
      <c r="EQ47" s="153"/>
      <c r="ER47" s="153"/>
      <c r="ES47" s="153"/>
      <c r="ET47" s="153"/>
      <c r="EU47" s="153"/>
      <c r="EV47" s="153"/>
      <c r="EW47" s="153"/>
      <c r="EX47" s="153"/>
      <c r="EY47" s="153"/>
      <c r="EZ47" s="153"/>
      <c r="FA47" s="153"/>
      <c r="FB47" s="153"/>
      <c r="FC47" s="153"/>
      <c r="FD47" s="153"/>
      <c r="FE47" s="153"/>
      <c r="FF47" s="153"/>
      <c r="FG47" s="153"/>
      <c r="FH47" s="153"/>
      <c r="FI47" s="153"/>
      <c r="FJ47" s="153"/>
      <c r="FK47" s="153"/>
      <c r="FL47" s="153"/>
      <c r="FM47" s="153"/>
      <c r="FN47" s="153"/>
      <c r="FO47" s="153"/>
      <c r="FP47" s="153"/>
      <c r="FQ47" s="153"/>
      <c r="FR47" s="153"/>
      <c r="FS47" s="153"/>
      <c r="FT47" s="153"/>
      <c r="FU47" s="153"/>
      <c r="FV47" s="153"/>
      <c r="FW47" s="153"/>
      <c r="FX47" s="153"/>
      <c r="FY47" s="153"/>
      <c r="FZ47" s="153"/>
      <c r="GA47" s="153"/>
      <c r="GB47" s="153"/>
      <c r="GC47" s="153"/>
      <c r="GD47" s="153"/>
      <c r="GE47" s="153"/>
      <c r="GF47" s="153"/>
      <c r="GG47" s="153"/>
      <c r="GH47" s="153"/>
      <c r="GI47" s="153"/>
      <c r="GJ47" s="153"/>
      <c r="GK47" s="153"/>
      <c r="GL47" s="153"/>
      <c r="GM47" s="153"/>
      <c r="GN47" s="153"/>
      <c r="GO47" s="153"/>
      <c r="GP47" s="153"/>
      <c r="GQ47" s="153"/>
      <c r="GR47" s="153"/>
      <c r="GS47" s="153"/>
      <c r="GT47" s="153"/>
      <c r="GU47" s="153"/>
      <c r="GV47" s="153"/>
      <c r="GW47" s="153"/>
      <c r="GX47" s="153"/>
      <c r="GY47" s="153"/>
      <c r="GZ47" s="153"/>
      <c r="HA47" s="153"/>
      <c r="HB47" s="153"/>
      <c r="HC47" s="153"/>
      <c r="HD47" s="153"/>
      <c r="HE47" s="153"/>
      <c r="HF47" s="153"/>
      <c r="HG47" s="153"/>
      <c r="HH47" s="153"/>
      <c r="HI47" s="153"/>
      <c r="HJ47" s="153"/>
      <c r="HK47" s="153"/>
      <c r="HL47" s="153"/>
      <c r="HM47" s="153"/>
      <c r="HN47" s="153"/>
      <c r="HO47" s="153"/>
      <c r="HP47" s="153"/>
      <c r="HQ47" s="153"/>
      <c r="HR47" s="153"/>
      <c r="HS47" s="153"/>
      <c r="HT47" s="153"/>
      <c r="HU47" s="153"/>
      <c r="HV47" s="153"/>
      <c r="HW47" s="153"/>
      <c r="HX47" s="153"/>
      <c r="HY47" s="153"/>
      <c r="HZ47" s="153"/>
      <c r="IA47" s="153"/>
      <c r="IB47" s="153"/>
      <c r="IC47" s="153"/>
      <c r="ID47" s="153"/>
      <c r="IE47" s="153"/>
      <c r="IF47" s="153"/>
      <c r="IG47" s="153"/>
      <c r="IH47" s="153"/>
      <c r="II47" s="153"/>
      <c r="IJ47" s="153"/>
      <c r="IK47" s="153"/>
      <c r="IL47" s="153"/>
      <c r="IM47" s="153"/>
      <c r="IN47" s="153"/>
      <c r="IO47" s="153"/>
      <c r="IP47" s="153"/>
      <c r="IQ47" s="153"/>
      <c r="IR47" s="153"/>
      <c r="IS47" s="153"/>
      <c r="IT47" s="153"/>
      <c r="IU47" s="153"/>
      <c r="IV47" s="153"/>
      <c r="IW47" s="153"/>
      <c r="IX47" s="153"/>
      <c r="IY47" s="153"/>
      <c r="IZ47" s="153"/>
      <c r="JA47" s="153"/>
      <c r="JB47" s="153"/>
      <c r="JC47" s="153"/>
      <c r="JD47" s="153"/>
      <c r="JE47" s="153"/>
      <c r="JF47" s="153"/>
      <c r="JG47" s="153"/>
      <c r="JH47" s="153"/>
      <c r="JI47" s="153"/>
      <c r="JJ47" s="153"/>
      <c r="JK47" s="153"/>
      <c r="JL47" s="153"/>
      <c r="JM47" s="153"/>
      <c r="JN47" s="153"/>
      <c r="JO47" s="153"/>
      <c r="JP47" s="153"/>
      <c r="JQ47" s="153"/>
      <c r="JR47" s="153"/>
      <c r="JS47" s="153"/>
      <c r="JT47" s="153"/>
      <c r="JU47" s="153"/>
      <c r="JV47" s="153"/>
      <c r="JW47" s="153"/>
      <c r="JX47" s="153"/>
      <c r="JY47" s="153"/>
      <c r="JZ47" s="153"/>
      <c r="KA47" s="153"/>
      <c r="KB47" s="153"/>
      <c r="KC47" s="153"/>
      <c r="KD47" s="153"/>
      <c r="KE47" s="153"/>
      <c r="KF47" s="153"/>
      <c r="KG47" s="153"/>
      <c r="KH47" s="153"/>
      <c r="KI47" s="153"/>
      <c r="KJ47" s="153"/>
      <c r="KK47" s="153"/>
      <c r="KL47" s="153"/>
      <c r="KM47" s="153"/>
      <c r="KN47" s="153"/>
      <c r="KO47" s="153"/>
      <c r="KP47" s="153"/>
      <c r="KQ47" s="153"/>
      <c r="KR47" s="153"/>
      <c r="KS47" s="153"/>
      <c r="KT47" s="153"/>
      <c r="KU47" s="153"/>
      <c r="KV47" s="153"/>
      <c r="KW47" s="153"/>
      <c r="KX47" s="153"/>
      <c r="KY47" s="153"/>
      <c r="KZ47" s="153"/>
      <c r="LA47" s="153"/>
      <c r="LB47" s="153"/>
      <c r="LC47" s="153"/>
      <c r="LD47" s="153"/>
      <c r="LE47" s="153"/>
      <c r="LF47" s="153"/>
      <c r="LG47" s="153"/>
      <c r="LH47" s="153"/>
      <c r="LI47" s="153"/>
      <c r="LJ47" s="153"/>
      <c r="LK47" s="153"/>
      <c r="LL47" s="153"/>
      <c r="LM47" s="153"/>
      <c r="LN47" s="153"/>
      <c r="LO47" s="153"/>
      <c r="LP47" s="153"/>
      <c r="LQ47" s="153"/>
      <c r="LR47" s="153"/>
      <c r="LS47" s="153"/>
      <c r="LT47" s="156"/>
      <c r="LU47" s="156"/>
      <c r="LV47" s="156"/>
      <c r="LW47" s="156"/>
      <c r="LX47" s="156"/>
      <c r="LY47" s="231"/>
    </row>
    <row r="48" spans="1:349" hidden="1">
      <c r="FB48" s="108">
        <f>(FB41+FC41+FD41)/1000</f>
        <v>870069.5</v>
      </c>
    </row>
    <row r="49" spans="1:337" hidden="1">
      <c r="A49" s="1"/>
      <c r="B49" s="1"/>
      <c r="C49" s="1"/>
      <c r="D49" s="1"/>
      <c r="E49" s="1"/>
      <c r="F49" s="1"/>
      <c r="G49" s="1"/>
      <c r="H49" s="1"/>
      <c r="I49" s="1"/>
      <c r="J49" s="1"/>
      <c r="K49" s="1"/>
      <c r="L49" s="1"/>
      <c r="M49" s="1"/>
      <c r="N49" s="1"/>
      <c r="O49" s="1"/>
      <c r="P49" s="1"/>
      <c r="Q49" s="1"/>
      <c r="R49" s="1"/>
      <c r="S49" s="1"/>
      <c r="T49" s="1"/>
      <c r="U49" s="1"/>
      <c r="V49" s="1"/>
      <c r="W49" s="1"/>
      <c r="X49" s="1"/>
      <c r="Y49" s="1"/>
      <c r="Z49" s="1"/>
      <c r="AA49" s="1"/>
      <c r="AB49" s="1"/>
      <c r="AC49" s="1"/>
      <c r="AD49" s="1"/>
      <c r="AE49" s="1"/>
      <c r="AF49" s="1"/>
      <c r="AG49" s="1"/>
      <c r="AH49" s="1"/>
      <c r="AI49" s="1"/>
      <c r="AJ49" s="1"/>
      <c r="AK49" s="1"/>
      <c r="AL49" s="1"/>
      <c r="AM49" s="1"/>
      <c r="AN49" s="1"/>
      <c r="AO49" s="1"/>
      <c r="AP49" s="1"/>
      <c r="AQ49" s="1"/>
      <c r="AR49" s="1"/>
      <c r="AS49" s="1"/>
      <c r="AT49" s="1"/>
      <c r="AU49" s="1"/>
      <c r="AV49" s="1"/>
      <c r="AW49" s="1"/>
      <c r="AX49" s="1"/>
      <c r="AY49" s="1"/>
      <c r="AZ49" s="1"/>
      <c r="BA49" s="1"/>
      <c r="BB49" s="1"/>
      <c r="BC49" s="1"/>
      <c r="BD49" s="1"/>
      <c r="BE49" s="1"/>
      <c r="BF49" s="1"/>
      <c r="BG49" s="1"/>
      <c r="BH49" s="1"/>
      <c r="BI49" s="1"/>
      <c r="BJ49" s="1"/>
      <c r="BK49" s="1"/>
      <c r="BL49" s="1"/>
      <c r="BM49" s="1"/>
      <c r="BN49" s="1"/>
      <c r="BO49" s="1"/>
      <c r="BP49" s="1"/>
      <c r="BQ49" s="1"/>
      <c r="BR49" s="1"/>
      <c r="BS49" s="1"/>
      <c r="BT49" s="1"/>
      <c r="BU49" s="1"/>
      <c r="BV49" s="1"/>
      <c r="BW49" s="1"/>
      <c r="BX49" s="1"/>
      <c r="BY49" s="1"/>
      <c r="BZ49" s="1"/>
      <c r="CA49" s="1"/>
      <c r="CB49" s="1"/>
      <c r="CC49" s="1"/>
      <c r="CD49" s="1"/>
      <c r="CE49" s="1"/>
      <c r="CF49" s="1"/>
      <c r="CG49" s="1"/>
      <c r="CH49" s="1"/>
      <c r="CI49" s="1"/>
      <c r="CJ49" s="1"/>
      <c r="CK49" s="1"/>
      <c r="CL49" s="1"/>
      <c r="CM49" s="1"/>
      <c r="CN49" s="1"/>
      <c r="CO49" s="1"/>
      <c r="CP49" s="1"/>
      <c r="CQ49" s="1"/>
      <c r="CR49" s="1"/>
      <c r="CS49" s="1"/>
      <c r="CT49" s="1"/>
      <c r="CU49" s="1"/>
      <c r="CV49" s="1"/>
      <c r="CW49" s="1"/>
      <c r="CX49" s="1"/>
      <c r="CY49" s="1"/>
      <c r="CZ49" s="1"/>
      <c r="DA49" s="1"/>
      <c r="DB49" s="1"/>
      <c r="DC49" s="1"/>
      <c r="DD49" s="1"/>
      <c r="DE49" s="1"/>
      <c r="DF49" s="1"/>
      <c r="DG49" s="1"/>
      <c r="DH49" s="1"/>
      <c r="DI49" s="1"/>
      <c r="DJ49" s="1"/>
      <c r="DK49" s="1"/>
      <c r="DL49" s="1"/>
      <c r="DM49" s="1"/>
      <c r="DN49" s="1"/>
      <c r="DO49" s="1"/>
      <c r="DP49" s="1"/>
      <c r="DQ49" s="1"/>
      <c r="DR49" s="1"/>
      <c r="DS49" s="1"/>
      <c r="DT49" s="1"/>
      <c r="DU49" s="1"/>
      <c r="DV49" s="1"/>
      <c r="DW49" s="1"/>
      <c r="DX49" s="1"/>
      <c r="DY49" s="1"/>
      <c r="DZ49" s="1"/>
      <c r="EA49" s="1"/>
      <c r="EB49" s="1"/>
      <c r="EC49" s="1"/>
      <c r="ED49" s="1"/>
      <c r="EE49" s="1"/>
      <c r="EF49" s="1"/>
      <c r="EG49" s="1"/>
      <c r="EH49" s="1"/>
      <c r="EI49" s="1"/>
      <c r="EJ49" s="1"/>
      <c r="EK49" s="1"/>
      <c r="EL49" s="1"/>
      <c r="EM49" s="1"/>
      <c r="EN49" s="1"/>
      <c r="EO49" s="1"/>
      <c r="EP49" s="1"/>
      <c r="EQ49" s="1"/>
      <c r="ER49" s="1"/>
      <c r="ES49" s="1"/>
      <c r="ET49" s="1"/>
      <c r="EU49" s="1"/>
      <c r="EV49" s="1"/>
      <c r="EW49" s="1"/>
      <c r="EX49" s="1"/>
      <c r="EY49" s="1"/>
      <c r="EZ49" s="1"/>
      <c r="FA49" s="1"/>
      <c r="FB49" s="107">
        <v>758378.1</v>
      </c>
      <c r="FE49" s="107">
        <v>4654.8999999999996</v>
      </c>
      <c r="FF49" s="107">
        <v>35022.1</v>
      </c>
      <c r="FG49" s="1"/>
      <c r="FH49" s="1"/>
      <c r="FI49" s="1"/>
      <c r="FJ49" s="1"/>
      <c r="FK49" s="1"/>
      <c r="FL49" s="1"/>
      <c r="FM49" s="1"/>
      <c r="FN49" s="1"/>
      <c r="FO49" s="1"/>
      <c r="FP49" s="1"/>
      <c r="FQ49" s="1"/>
      <c r="FR49" s="1"/>
      <c r="FS49" s="1"/>
      <c r="FT49" s="1"/>
      <c r="FU49" s="1"/>
      <c r="FV49" s="1"/>
      <c r="FW49" s="1"/>
      <c r="FX49" s="1"/>
      <c r="FY49" s="1"/>
      <c r="FZ49" s="1"/>
      <c r="GA49" s="1"/>
      <c r="GB49" s="1"/>
      <c r="GC49" s="1"/>
      <c r="GD49" s="1"/>
      <c r="GE49" s="1"/>
      <c r="GF49" s="1"/>
      <c r="GG49" s="1"/>
      <c r="GH49" s="1"/>
      <c r="GI49" s="1"/>
      <c r="GJ49" s="1"/>
      <c r="GK49" s="1"/>
      <c r="GL49" s="1"/>
      <c r="GM49" s="1"/>
      <c r="GN49" s="1"/>
      <c r="GO49" s="1"/>
      <c r="GP49" s="1"/>
      <c r="GQ49" s="1"/>
      <c r="GR49" s="1"/>
      <c r="GS49" s="1"/>
      <c r="GT49" s="1"/>
      <c r="GU49" s="1"/>
      <c r="GV49" s="1"/>
      <c r="GW49" s="1"/>
      <c r="GX49" s="1"/>
      <c r="GY49" s="1"/>
      <c r="GZ49" s="1"/>
      <c r="HA49" s="1"/>
      <c r="HB49" s="1"/>
      <c r="HC49" s="1"/>
      <c r="HD49" s="1"/>
      <c r="HE49" s="1"/>
      <c r="HF49" s="1"/>
      <c r="HG49" s="1"/>
      <c r="HH49" s="1"/>
      <c r="HI49" s="1"/>
      <c r="HJ49" s="1"/>
      <c r="HK49" s="1"/>
      <c r="HL49" s="1"/>
      <c r="HM49" s="1"/>
      <c r="HN49" s="1"/>
      <c r="HO49" s="1"/>
      <c r="HP49" s="1"/>
      <c r="HQ49" s="1"/>
      <c r="HR49" s="1"/>
      <c r="HS49" s="1"/>
      <c r="HT49" s="1"/>
      <c r="HU49" s="1"/>
      <c r="HV49" s="1"/>
      <c r="HW49" s="1"/>
      <c r="HX49" s="1"/>
      <c r="HY49" s="1"/>
      <c r="HZ49" s="1"/>
      <c r="IA49" s="1"/>
      <c r="IB49" s="1"/>
      <c r="IC49" s="1"/>
      <c r="ID49" s="1"/>
      <c r="IE49" s="1"/>
      <c r="IF49" s="1"/>
      <c r="IG49" s="1"/>
      <c r="IH49" s="1"/>
      <c r="II49" s="1"/>
      <c r="IJ49" s="1"/>
      <c r="IK49" s="1"/>
      <c r="IL49" s="1"/>
      <c r="IM49" s="1"/>
      <c r="IN49" s="1"/>
      <c r="IO49" s="1"/>
      <c r="IP49" s="1"/>
      <c r="IQ49" s="1"/>
      <c r="IR49" s="1"/>
      <c r="IS49" s="1"/>
      <c r="IT49" s="1"/>
      <c r="IU49" s="1"/>
      <c r="IV49" s="1"/>
      <c r="IW49" s="1"/>
      <c r="IX49" s="1"/>
      <c r="IY49" s="1"/>
      <c r="IZ49" s="1"/>
      <c r="JA49" s="1"/>
      <c r="JB49" s="1"/>
      <c r="JC49" s="1"/>
      <c r="JD49" s="1"/>
      <c r="JE49" s="1"/>
      <c r="JF49" s="1"/>
      <c r="JG49" s="1"/>
      <c r="JH49" s="1"/>
      <c r="JI49" s="1"/>
      <c r="JJ49" s="1"/>
      <c r="JK49" s="1"/>
      <c r="JL49" s="1"/>
      <c r="JM49" s="1"/>
      <c r="JN49" s="1"/>
      <c r="JO49" s="1"/>
      <c r="JP49" s="1"/>
      <c r="JQ49" s="1"/>
      <c r="JR49" s="1"/>
      <c r="JS49" s="1"/>
      <c r="JT49" s="1"/>
      <c r="JU49" s="1"/>
      <c r="JV49" s="1"/>
      <c r="JW49" s="1"/>
      <c r="JX49" s="1"/>
      <c r="JY49" s="1"/>
      <c r="JZ49" s="1"/>
      <c r="KA49" s="1"/>
      <c r="KB49" s="1"/>
      <c r="KC49" s="1"/>
      <c r="KD49" s="1"/>
      <c r="KE49" s="1"/>
      <c r="KF49" s="1"/>
      <c r="KG49" s="1"/>
      <c r="KH49" s="1"/>
      <c r="KI49" s="1"/>
      <c r="KJ49" s="1"/>
      <c r="KK49" s="1"/>
      <c r="KL49" s="1"/>
      <c r="KM49" s="1"/>
      <c r="KN49" s="1"/>
      <c r="KO49" s="1"/>
      <c r="KP49" s="1"/>
      <c r="KQ49" s="1"/>
      <c r="KR49" s="1"/>
      <c r="KS49" s="1"/>
      <c r="KT49" s="1"/>
      <c r="KU49" s="1"/>
      <c r="KV49" s="1"/>
      <c r="KW49" s="1"/>
      <c r="KX49" s="1"/>
      <c r="KY49" s="1"/>
      <c r="KZ49" s="1"/>
      <c r="LA49" s="1"/>
      <c r="LB49" s="1"/>
      <c r="LC49" s="1"/>
      <c r="LD49" s="1"/>
      <c r="LE49" s="1"/>
      <c r="LF49" s="1"/>
      <c r="LG49" s="1"/>
      <c r="LH49" s="1"/>
      <c r="LI49" s="1"/>
      <c r="LJ49" s="1"/>
      <c r="LK49" s="1"/>
      <c r="LL49" s="1"/>
      <c r="LM49" s="1"/>
      <c r="LN49" s="1"/>
      <c r="LO49" s="1"/>
      <c r="LP49" s="1"/>
      <c r="LQ49" s="1"/>
      <c r="LR49" s="1"/>
      <c r="LS49" s="1"/>
      <c r="LT49" s="1"/>
      <c r="LU49" s="1"/>
      <c r="LV49" s="1"/>
      <c r="LW49" s="1"/>
      <c r="LX49" s="1"/>
      <c r="LY49" s="1"/>
    </row>
    <row r="50" spans="1:337" hidden="1"/>
    <row r="51" spans="1:337" hidden="1"/>
  </sheetData>
  <mergeCells count="52">
    <mergeCell ref="MK5:MK6"/>
    <mergeCell ref="LS5:LS6"/>
    <mergeCell ref="LT5:LT6"/>
    <mergeCell ref="LU5:LX5"/>
    <mergeCell ref="LY5:LY6"/>
    <mergeCell ref="LZ5:LZ6"/>
    <mergeCell ref="MA5:MA6"/>
    <mergeCell ref="MB5:MB6"/>
    <mergeCell ref="MG5:MG6"/>
    <mergeCell ref="MH5:MH6"/>
    <mergeCell ref="MI5:MI6"/>
    <mergeCell ref="MJ5:MJ6"/>
    <mergeCell ref="LO5:LR5"/>
    <mergeCell ref="CW5:DV5"/>
    <mergeCell ref="DW5:EV5"/>
    <mergeCell ref="EW5:EW6"/>
    <mergeCell ref="EX5:FA5"/>
    <mergeCell ref="FB5:FF5"/>
    <mergeCell ref="FG5:GJ5"/>
    <mergeCell ref="GK5:GO5"/>
    <mergeCell ref="AR5:AT5"/>
    <mergeCell ref="AU5:AW5"/>
    <mergeCell ref="AX5:AZ5"/>
    <mergeCell ref="BA5:BC5"/>
    <mergeCell ref="BD5:BF5"/>
    <mergeCell ref="BR5:BR6"/>
    <mergeCell ref="GP5:GP6"/>
    <mergeCell ref="GQ5:LF5"/>
    <mergeCell ref="LJ5:LM5"/>
    <mergeCell ref="LN5:LN6"/>
    <mergeCell ref="BW5:CV5"/>
    <mergeCell ref="AK5:AK6"/>
    <mergeCell ref="AL5:AQ5"/>
    <mergeCell ref="A1:MH1"/>
    <mergeCell ref="A2:MH2"/>
    <mergeCell ref="A4:A6"/>
    <mergeCell ref="B4:F4"/>
    <mergeCell ref="G4:L4"/>
    <mergeCell ref="O4:MH4"/>
    <mergeCell ref="B5:F5"/>
    <mergeCell ref="G5:K5"/>
    <mergeCell ref="L5:L6"/>
    <mergeCell ref="BG5:BI5"/>
    <mergeCell ref="BJ5:BL5"/>
    <mergeCell ref="BM5:BO5"/>
    <mergeCell ref="BP5:BP6"/>
    <mergeCell ref="BQ5:BQ6"/>
    <mergeCell ref="O5:O6"/>
    <mergeCell ref="Q5:Q6"/>
    <mergeCell ref="S5:X5"/>
    <mergeCell ref="Y5:AD5"/>
    <mergeCell ref="AE5:AJ5"/>
  </mergeCells>
  <pageMargins left="0.70866141732283472" right="0.70866141732283472" top="0.74803149606299213" bottom="0.74803149606299213" header="0.31496062992125984" footer="0.31496062992125984"/>
  <pageSetup paperSize="9" scale="10" orientation="portrait" horizontalDpi="180" verticalDpi="180" r:id="rId1"/>
  <colBreaks count="3" manualBreakCount="3">
    <brk id="37" max="1048575" man="1"/>
    <brk id="74" max="1048575" man="1"/>
    <brk id="162" max="1048575" man="1"/>
  </colBreaks>
</worksheet>
</file>

<file path=xl/worksheets/sheet7.xml><?xml version="1.0" encoding="utf-8"?>
<worksheet xmlns="http://schemas.openxmlformats.org/spreadsheetml/2006/main" xmlns:r="http://schemas.openxmlformats.org/officeDocument/2006/relationships">
  <sheetPr>
    <pageSetUpPr fitToPage="1"/>
  </sheetPr>
  <dimension ref="A1:ML49"/>
  <sheetViews>
    <sheetView view="pageBreakPreview" zoomScaleNormal="120" zoomScaleSheetLayoutView="100" workbookViewId="0">
      <pane xSplit="1" ySplit="9" topLeftCell="LZ28" activePane="bottomRight" state="frozen"/>
      <selection activeCell="MD33" sqref="MD33"/>
      <selection pane="topRight" activeCell="MD33" sqref="MD33"/>
      <selection pane="bottomLeft" activeCell="MD33" sqref="MD33"/>
      <selection pane="bottomRight" activeCell="ME52" sqref="ME52"/>
    </sheetView>
  </sheetViews>
  <sheetFormatPr defaultRowHeight="15"/>
  <cols>
    <col min="1" max="1" width="27.5703125" style="107" customWidth="1"/>
    <col min="2" max="6" width="5.7109375" style="107" customWidth="1"/>
    <col min="7" max="7" width="11.5703125" style="107" customWidth="1"/>
    <col min="8" max="10" width="10.42578125" style="107" customWidth="1"/>
    <col min="11" max="11" width="10.28515625" style="107" customWidth="1"/>
    <col min="12" max="15" width="9" style="107" customWidth="1"/>
    <col min="16" max="16" width="11" style="107" customWidth="1"/>
    <col min="17" max="18" width="9" style="107" customWidth="1"/>
    <col min="19" max="19" width="7.28515625" style="107" customWidth="1"/>
    <col min="20" max="21" width="5.7109375" style="107" customWidth="1"/>
    <col min="22" max="22" width="6.42578125" style="107" customWidth="1"/>
    <col min="23" max="23" width="5.7109375" style="107" customWidth="1"/>
    <col min="24" max="24" width="6.85546875" style="107" customWidth="1"/>
    <col min="25" max="25" width="7.5703125" style="107" customWidth="1"/>
    <col min="26" max="29" width="5.7109375" style="107" customWidth="1"/>
    <col min="30" max="30" width="7.140625" style="107" customWidth="1"/>
    <col min="31" max="31" width="7.7109375" style="107" customWidth="1"/>
    <col min="32" max="32" width="5.7109375" style="107" customWidth="1"/>
    <col min="33" max="33" width="7.5703125" style="107" customWidth="1"/>
    <col min="34" max="35" width="5.7109375" style="107" customWidth="1"/>
    <col min="36" max="36" width="6.7109375" style="107" customWidth="1"/>
    <col min="37" max="37" width="8.5703125" style="107" customWidth="1"/>
    <col min="38" max="38" width="7.28515625" style="107" customWidth="1"/>
    <col min="39" max="39" width="6.85546875" style="107" customWidth="1"/>
    <col min="40" max="40" width="8.140625" style="107" customWidth="1"/>
    <col min="41" max="41" width="8.28515625" style="107" customWidth="1"/>
    <col min="42" max="43" width="5.7109375" style="107" customWidth="1"/>
    <col min="44" max="44" width="7.42578125" style="107" customWidth="1"/>
    <col min="45" max="46" width="7.7109375" style="107" customWidth="1"/>
    <col min="47" max="55" width="5.7109375" style="107" customWidth="1"/>
    <col min="56" max="56" width="7.85546875" style="107" customWidth="1"/>
    <col min="57" max="67" width="5.7109375" style="107" customWidth="1"/>
    <col min="68" max="68" width="7" style="107" customWidth="1"/>
    <col min="69" max="70" width="5.7109375" style="107" customWidth="1"/>
    <col min="71" max="71" width="3.28515625" style="107" customWidth="1"/>
    <col min="72" max="72" width="7" style="107" customWidth="1"/>
    <col min="73" max="75" width="5.7109375" style="107" customWidth="1"/>
    <col min="76" max="76" width="13" style="107" customWidth="1"/>
    <col min="77" max="80" width="10.85546875" style="107" customWidth="1"/>
    <col min="81" max="90" width="9.85546875" style="107" customWidth="1"/>
    <col min="91" max="95" width="3.140625" style="107" customWidth="1"/>
    <col min="96" max="100" width="8.85546875" style="107" customWidth="1"/>
    <col min="101" max="101" width="14.42578125" style="107" customWidth="1"/>
    <col min="102" max="102" width="12.28515625" style="107" customWidth="1"/>
    <col min="103" max="103" width="10.85546875" style="107" customWidth="1"/>
    <col min="104" max="104" width="12.5703125" style="107" customWidth="1"/>
    <col min="105" max="105" width="12.28515625" style="107" customWidth="1"/>
    <col min="106" max="106" width="10.85546875" style="107" customWidth="1"/>
    <col min="107" max="111" width="9.85546875" style="107" customWidth="1"/>
    <col min="112" max="112" width="13.42578125" style="107" customWidth="1"/>
    <col min="113" max="113" width="9.85546875" style="107" customWidth="1"/>
    <col min="114" max="114" width="11.28515625" style="107" customWidth="1"/>
    <col min="115" max="115" width="12.42578125" style="107" customWidth="1"/>
    <col min="116" max="116" width="12.5703125" style="107" customWidth="1"/>
    <col min="117" max="121" width="8.85546875" style="107" customWidth="1"/>
    <col min="122" max="126" width="9.85546875" style="107" customWidth="1"/>
    <col min="127" max="127" width="12.28515625" style="107" customWidth="1"/>
    <col min="128" max="137" width="9.85546875" style="107" customWidth="1"/>
    <col min="138" max="142" width="3.42578125" style="107" customWidth="1"/>
    <col min="143" max="152" width="8.85546875" style="107" customWidth="1"/>
    <col min="153" max="153" width="10.85546875" style="107" customWidth="1"/>
    <col min="154" max="154" width="12.28515625" style="107" customWidth="1"/>
    <col min="155" max="163" width="10.85546875" style="107" customWidth="1"/>
    <col min="164" max="173" width="8.85546875" style="107" customWidth="1"/>
    <col min="174" max="178" width="7.85546875" style="107" customWidth="1"/>
    <col min="179" max="179" width="10.7109375" style="107" customWidth="1"/>
    <col min="180" max="180" width="7.42578125" style="107" customWidth="1"/>
    <col min="181" max="181" width="9.42578125" style="107" customWidth="1"/>
    <col min="182" max="182" width="10.28515625" style="107" customWidth="1"/>
    <col min="183" max="183" width="7.42578125" style="107" customWidth="1"/>
    <col min="184" max="198" width="8.85546875" style="107" customWidth="1"/>
    <col min="199" max="199" width="13.7109375" style="107" customWidth="1"/>
    <col min="200" max="200" width="8.7109375" style="107" customWidth="1"/>
    <col min="201" max="201" width="7.42578125" style="107" customWidth="1"/>
    <col min="202" max="202" width="8.7109375" style="107" customWidth="1"/>
    <col min="203" max="203" width="8.85546875" style="107" customWidth="1"/>
    <col min="204" max="204" width="7.42578125" style="107" customWidth="1"/>
    <col min="205" max="205" width="8.42578125" style="107" customWidth="1"/>
    <col min="206" max="206" width="7.42578125" style="107" customWidth="1"/>
    <col min="207" max="208" width="8.7109375" style="107" customWidth="1"/>
    <col min="209" max="209" width="7.42578125" style="107" customWidth="1"/>
    <col min="210" max="210" width="9.42578125" style="107" customWidth="1"/>
    <col min="211" max="211" width="7.42578125" style="107" customWidth="1"/>
    <col min="212" max="212" width="8.42578125" style="107" customWidth="1"/>
    <col min="213" max="213" width="8.7109375" style="107" customWidth="1"/>
    <col min="214" max="219" width="7.42578125" style="107" customWidth="1"/>
    <col min="220" max="229" width="8.85546875" style="107" customWidth="1"/>
    <col min="230" max="234" width="7.42578125" style="107" customWidth="1"/>
    <col min="235" max="235" width="9.7109375" style="107" customWidth="1"/>
    <col min="236" max="236" width="6.7109375" style="107" customWidth="1"/>
    <col min="237" max="238" width="7" style="107" customWidth="1"/>
    <col min="239" max="239" width="6.5703125" style="107" customWidth="1"/>
    <col min="240" max="244" width="8.85546875" style="107" customWidth="1"/>
    <col min="245" max="245" width="10.28515625" style="107" customWidth="1"/>
    <col min="246" max="246" width="7.7109375" style="107" customWidth="1"/>
    <col min="247" max="247" width="6.85546875" style="107" customWidth="1"/>
    <col min="248" max="248" width="7.42578125" style="107" customWidth="1"/>
    <col min="249" max="249" width="5.7109375" style="107" customWidth="1"/>
    <col min="250" max="250" width="9.42578125" style="107" customWidth="1"/>
    <col min="251" max="251" width="5.7109375" style="107" customWidth="1"/>
    <col min="252" max="252" width="8.140625" style="107" customWidth="1"/>
    <col min="253" max="253" width="6.85546875" style="107" customWidth="1"/>
    <col min="254" max="254" width="5.7109375" style="107" customWidth="1"/>
    <col min="255" max="255" width="11.85546875" style="107" customWidth="1"/>
    <col min="256" max="256" width="5.7109375" style="107" customWidth="1"/>
    <col min="257" max="257" width="6.85546875" style="107" customWidth="1"/>
    <col min="258" max="258" width="7.5703125" style="107" customWidth="1"/>
    <col min="259" max="259" width="8.7109375" style="107" customWidth="1"/>
    <col min="260" max="260" width="9.28515625" style="107" customWidth="1"/>
    <col min="261" max="261" width="7.28515625" style="107" customWidth="1"/>
    <col min="262" max="262" width="8.28515625" style="107" customWidth="1"/>
    <col min="263" max="263" width="8.140625" style="107" customWidth="1"/>
    <col min="264" max="264" width="7" style="107" customWidth="1"/>
    <col min="265" max="265" width="11.140625" style="107" customWidth="1"/>
    <col min="266" max="266" width="7.7109375" style="107" customWidth="1"/>
    <col min="267" max="267" width="8.42578125" style="107" customWidth="1"/>
    <col min="268" max="268" width="9" style="107" customWidth="1"/>
    <col min="269" max="269" width="7" style="107" customWidth="1"/>
    <col min="270" max="270" width="8.28515625" style="107" customWidth="1"/>
    <col min="271" max="271" width="6.85546875" style="107" customWidth="1"/>
    <col min="272" max="272" width="8" style="107" customWidth="1"/>
    <col min="273" max="273" width="9" style="107" customWidth="1"/>
    <col min="274" max="274" width="6.85546875" style="107" customWidth="1"/>
    <col min="275" max="275" width="10" style="107" customWidth="1"/>
    <col min="276" max="276" width="6.5703125" style="107" customWidth="1"/>
    <col min="277" max="277" width="7.28515625" style="107" customWidth="1"/>
    <col min="278" max="278" width="8" style="107" customWidth="1"/>
    <col min="279" max="279" width="7.42578125" style="107" customWidth="1"/>
    <col min="280" max="280" width="10.140625" style="107" customWidth="1"/>
    <col min="281" max="281" width="6.42578125" style="107" customWidth="1"/>
    <col min="282" max="282" width="6.85546875" style="107" customWidth="1"/>
    <col min="283" max="283" width="7.85546875" style="107" customWidth="1"/>
    <col min="284" max="284" width="7.42578125" style="107" customWidth="1"/>
    <col min="285" max="285" width="8.85546875" style="107" customWidth="1"/>
    <col min="286" max="286" width="8.28515625" style="107" customWidth="1"/>
    <col min="287" max="287" width="6.7109375" style="107" customWidth="1"/>
    <col min="288" max="288" width="6.5703125" style="107" customWidth="1"/>
    <col min="289" max="289" width="7.5703125" style="107" customWidth="1"/>
    <col min="290" max="290" width="10" style="107" customWidth="1"/>
    <col min="291" max="291" width="7.42578125" style="107" customWidth="1"/>
    <col min="292" max="292" width="7.5703125" style="107" customWidth="1"/>
    <col min="293" max="293" width="9" style="107" customWidth="1"/>
    <col min="294" max="294" width="7.140625" style="107" customWidth="1"/>
    <col min="295" max="295" width="9.140625" style="107" customWidth="1"/>
    <col min="296" max="296" width="6.5703125" style="107" customWidth="1"/>
    <col min="297" max="297" width="8.85546875" style="107" customWidth="1"/>
    <col min="298" max="298" width="8.140625" style="107" customWidth="1"/>
    <col min="299" max="299" width="7.5703125" style="107" customWidth="1"/>
    <col min="300" max="300" width="8.85546875" style="107" customWidth="1"/>
    <col min="301" max="301" width="7.140625" style="107" customWidth="1"/>
    <col min="302" max="302" width="8.85546875" style="107" customWidth="1"/>
    <col min="303" max="304" width="7.7109375" style="107" customWidth="1"/>
    <col min="305" max="305" width="9.85546875" style="107" customWidth="1"/>
    <col min="306" max="306" width="8.140625" style="107" customWidth="1"/>
    <col min="307" max="307" width="8.42578125" style="107" customWidth="1"/>
    <col min="308" max="308" width="7.7109375" style="107" customWidth="1"/>
    <col min="309" max="309" width="7" style="107" customWidth="1"/>
    <col min="310" max="310" width="9.28515625" style="107" customWidth="1"/>
    <col min="311" max="311" width="7.140625" style="107" customWidth="1"/>
    <col min="312" max="312" width="7.85546875" style="107" customWidth="1"/>
    <col min="313" max="314" width="7.7109375" style="107" customWidth="1"/>
    <col min="315" max="315" width="8.140625" style="107" customWidth="1"/>
    <col min="316" max="316" width="7.5703125" style="107" customWidth="1"/>
    <col min="317" max="317" width="8.5703125" style="107" customWidth="1"/>
    <col min="318" max="318" width="7.7109375" style="107" customWidth="1"/>
    <col min="319" max="319" width="6.7109375" style="107" customWidth="1"/>
    <col min="320" max="320" width="9.7109375" style="107" customWidth="1"/>
    <col min="321" max="321" width="11.140625" style="107" customWidth="1"/>
    <col min="322" max="322" width="11.7109375" style="107" customWidth="1"/>
    <col min="323" max="323" width="9.85546875" style="107" customWidth="1"/>
    <col min="324" max="324" width="12.42578125" style="107" customWidth="1"/>
    <col min="325" max="326" width="9.85546875" style="107" customWidth="1"/>
    <col min="327" max="327" width="14.5703125" style="107" customWidth="1"/>
    <col min="328" max="328" width="9.85546875" style="107" customWidth="1"/>
    <col min="329" max="329" width="10.5703125" style="107" customWidth="1"/>
    <col min="330" max="330" width="11.7109375" style="107" customWidth="1"/>
    <col min="331" max="331" width="11.140625" style="107" customWidth="1"/>
    <col min="332" max="332" width="9.85546875" style="107" customWidth="1"/>
    <col min="333" max="333" width="12.42578125" style="107" customWidth="1"/>
    <col min="334" max="334" width="10.85546875" style="107" customWidth="1"/>
    <col min="335" max="335" width="12.85546875" style="107" customWidth="1"/>
    <col min="336" max="336" width="13.28515625" style="107" customWidth="1"/>
    <col min="337" max="337" width="13" style="107" customWidth="1"/>
    <col min="338" max="338" width="10.140625" style="107" customWidth="1"/>
    <col min="339" max="339" width="9.140625" style="1" customWidth="1"/>
    <col min="340" max="345" width="13.5703125" style="1" customWidth="1"/>
    <col min="346" max="346" width="15.140625" style="1" customWidth="1"/>
    <col min="347" max="347" width="11.28515625" style="1" customWidth="1"/>
    <col min="348" max="348" width="12.85546875" style="1" customWidth="1"/>
    <col min="349" max="349" width="9.140625" style="1" customWidth="1"/>
    <col min="350" max="16384" width="9.140625" style="1"/>
  </cols>
  <sheetData>
    <row r="1" spans="1:350" ht="55.5" customHeight="1">
      <c r="A1" s="372" t="s">
        <v>442</v>
      </c>
      <c r="B1" s="372"/>
      <c r="C1" s="372"/>
      <c r="D1" s="372"/>
      <c r="E1" s="372"/>
      <c r="F1" s="372"/>
      <c r="G1" s="372"/>
      <c r="H1" s="372"/>
      <c r="I1" s="372"/>
      <c r="J1" s="372"/>
      <c r="K1" s="372"/>
      <c r="L1" s="372"/>
      <c r="M1" s="372"/>
      <c r="N1" s="372"/>
      <c r="O1" s="372"/>
      <c r="P1" s="372"/>
      <c r="Q1" s="372"/>
      <c r="R1" s="372"/>
      <c r="S1" s="372"/>
      <c r="T1" s="372"/>
      <c r="U1" s="372"/>
      <c r="V1" s="372"/>
      <c r="W1" s="372"/>
      <c r="X1" s="372"/>
      <c r="Y1" s="372"/>
      <c r="Z1" s="372"/>
      <c r="AA1" s="372"/>
      <c r="AB1" s="372"/>
      <c r="AC1" s="372"/>
      <c r="AD1" s="372"/>
      <c r="AE1" s="372"/>
      <c r="AF1" s="372"/>
      <c r="AG1" s="372"/>
      <c r="AH1" s="372"/>
      <c r="AI1" s="372"/>
      <c r="AJ1" s="372"/>
      <c r="AK1" s="372"/>
      <c r="AL1" s="372"/>
      <c r="AM1" s="372"/>
      <c r="AN1" s="372"/>
      <c r="AO1" s="372"/>
      <c r="AP1" s="372"/>
      <c r="AQ1" s="372"/>
      <c r="AR1" s="372"/>
      <c r="AS1" s="372"/>
      <c r="AT1" s="372"/>
      <c r="AU1" s="372"/>
      <c r="AV1" s="372"/>
      <c r="AW1" s="372"/>
      <c r="AX1" s="372"/>
      <c r="AY1" s="372"/>
      <c r="AZ1" s="372"/>
      <c r="BA1" s="372"/>
      <c r="BB1" s="372"/>
      <c r="BC1" s="372"/>
      <c r="BD1" s="372"/>
      <c r="BE1" s="372"/>
      <c r="BF1" s="372"/>
      <c r="BG1" s="372"/>
      <c r="BH1" s="372"/>
      <c r="BI1" s="372"/>
      <c r="BJ1" s="372"/>
      <c r="BK1" s="372"/>
      <c r="BL1" s="372"/>
      <c r="BM1" s="372"/>
      <c r="BN1" s="372"/>
      <c r="BO1" s="372"/>
      <c r="BP1" s="372"/>
      <c r="BQ1" s="372"/>
      <c r="BR1" s="372"/>
      <c r="BS1" s="372"/>
      <c r="BT1" s="372"/>
      <c r="BU1" s="372"/>
      <c r="BV1" s="372"/>
      <c r="BW1" s="372"/>
      <c r="BX1" s="372"/>
      <c r="BY1" s="372"/>
      <c r="BZ1" s="372"/>
      <c r="CA1" s="372"/>
      <c r="CB1" s="372"/>
      <c r="CC1" s="372"/>
      <c r="CD1" s="372"/>
      <c r="CE1" s="372"/>
      <c r="CF1" s="372"/>
      <c r="CG1" s="372"/>
      <c r="CH1" s="372"/>
      <c r="CI1" s="372"/>
      <c r="CJ1" s="372"/>
      <c r="CK1" s="372"/>
      <c r="CL1" s="372"/>
      <c r="CM1" s="372"/>
      <c r="CN1" s="372"/>
      <c r="CO1" s="372"/>
      <c r="CP1" s="372"/>
      <c r="CQ1" s="372"/>
      <c r="CR1" s="372"/>
      <c r="CS1" s="372"/>
      <c r="CT1" s="372"/>
      <c r="CU1" s="372"/>
      <c r="CV1" s="372"/>
      <c r="CW1" s="372"/>
      <c r="CX1" s="372"/>
      <c r="CY1" s="372"/>
      <c r="CZ1" s="372"/>
      <c r="DA1" s="372"/>
      <c r="DB1" s="372"/>
      <c r="DC1" s="372"/>
      <c r="DD1" s="372"/>
      <c r="DE1" s="372"/>
      <c r="DF1" s="372"/>
      <c r="DG1" s="372"/>
      <c r="DH1" s="372"/>
      <c r="DI1" s="372"/>
      <c r="DJ1" s="372"/>
      <c r="DK1" s="372"/>
      <c r="DL1" s="372"/>
      <c r="DM1" s="372"/>
      <c r="DN1" s="372"/>
      <c r="DO1" s="372"/>
      <c r="DP1" s="372"/>
      <c r="DQ1" s="372"/>
      <c r="DR1" s="372"/>
      <c r="DS1" s="372"/>
      <c r="DT1" s="372"/>
      <c r="DU1" s="372"/>
      <c r="DV1" s="372"/>
      <c r="DW1" s="372"/>
      <c r="DX1" s="372"/>
      <c r="DY1" s="372"/>
      <c r="DZ1" s="372"/>
      <c r="EA1" s="372"/>
      <c r="EB1" s="372"/>
      <c r="EC1" s="372"/>
      <c r="ED1" s="372"/>
      <c r="EE1" s="372"/>
      <c r="EF1" s="372"/>
      <c r="EG1" s="372"/>
      <c r="EH1" s="372"/>
      <c r="EI1" s="372"/>
      <c r="EJ1" s="372"/>
      <c r="EK1" s="372"/>
      <c r="EL1" s="372"/>
      <c r="EM1" s="372"/>
      <c r="EN1" s="372"/>
      <c r="EO1" s="372"/>
      <c r="EP1" s="372"/>
      <c r="EQ1" s="372"/>
      <c r="ER1" s="372"/>
      <c r="ES1" s="372"/>
      <c r="ET1" s="372"/>
      <c r="EU1" s="372"/>
      <c r="EV1" s="372"/>
      <c r="EW1" s="372"/>
      <c r="EX1" s="372"/>
      <c r="EY1" s="372"/>
      <c r="EZ1" s="372"/>
      <c r="FA1" s="372"/>
      <c r="FB1" s="372"/>
      <c r="FC1" s="372"/>
      <c r="FD1" s="372"/>
      <c r="FE1" s="372"/>
      <c r="FF1" s="372"/>
      <c r="FG1" s="372"/>
      <c r="FH1" s="372"/>
      <c r="FI1" s="372"/>
      <c r="FJ1" s="372"/>
      <c r="FK1" s="372"/>
      <c r="FL1" s="372"/>
      <c r="FM1" s="372"/>
      <c r="FN1" s="372"/>
      <c r="FO1" s="372"/>
      <c r="FP1" s="372"/>
      <c r="FQ1" s="372"/>
      <c r="FR1" s="372"/>
      <c r="FS1" s="372"/>
      <c r="FT1" s="372"/>
      <c r="FU1" s="372"/>
      <c r="FV1" s="372"/>
      <c r="FW1" s="372"/>
      <c r="FX1" s="372"/>
      <c r="FY1" s="372"/>
      <c r="FZ1" s="372"/>
      <c r="GA1" s="372"/>
      <c r="GB1" s="372"/>
      <c r="GC1" s="372"/>
      <c r="GD1" s="372"/>
      <c r="GE1" s="372"/>
      <c r="GF1" s="372"/>
      <c r="GG1" s="372"/>
      <c r="GH1" s="372"/>
      <c r="GI1" s="372"/>
      <c r="GJ1" s="372"/>
      <c r="GK1" s="372"/>
      <c r="GL1" s="372"/>
      <c r="GM1" s="372"/>
      <c r="GN1" s="372"/>
      <c r="GO1" s="372"/>
      <c r="GP1" s="372"/>
      <c r="GQ1" s="372"/>
      <c r="GR1" s="372"/>
      <c r="GS1" s="372"/>
      <c r="GT1" s="372"/>
      <c r="GU1" s="372"/>
      <c r="GV1" s="372"/>
      <c r="GW1" s="372"/>
      <c r="GX1" s="372"/>
      <c r="GY1" s="372"/>
      <c r="GZ1" s="372"/>
      <c r="HA1" s="372"/>
      <c r="HB1" s="372"/>
      <c r="HC1" s="372"/>
      <c r="HD1" s="372"/>
      <c r="HE1" s="372"/>
      <c r="HF1" s="372"/>
      <c r="HG1" s="372"/>
      <c r="HH1" s="372"/>
      <c r="HI1" s="372"/>
      <c r="HJ1" s="372"/>
      <c r="HK1" s="372"/>
      <c r="HL1" s="372"/>
      <c r="HM1" s="372"/>
      <c r="HN1" s="372"/>
      <c r="HO1" s="372"/>
      <c r="HP1" s="372"/>
      <c r="HQ1" s="372"/>
      <c r="HR1" s="372"/>
      <c r="HS1" s="372"/>
      <c r="HT1" s="372"/>
      <c r="HU1" s="372"/>
      <c r="HV1" s="372"/>
      <c r="HW1" s="372"/>
      <c r="HX1" s="372"/>
      <c r="HY1" s="372"/>
      <c r="HZ1" s="372"/>
      <c r="IA1" s="372"/>
      <c r="IB1" s="372"/>
      <c r="IC1" s="372"/>
      <c r="ID1" s="372"/>
      <c r="IE1" s="372"/>
      <c r="IF1" s="372"/>
      <c r="IG1" s="372"/>
      <c r="IH1" s="372"/>
      <c r="II1" s="372"/>
      <c r="IJ1" s="372"/>
      <c r="IK1" s="372"/>
      <c r="IL1" s="372"/>
      <c r="IM1" s="372"/>
      <c r="IN1" s="372"/>
      <c r="IO1" s="372"/>
      <c r="IP1" s="372"/>
      <c r="IQ1" s="372"/>
      <c r="IR1" s="372"/>
      <c r="IS1" s="372"/>
      <c r="IT1" s="372"/>
      <c r="IU1" s="372"/>
      <c r="IV1" s="372"/>
      <c r="IW1" s="372"/>
      <c r="IX1" s="372"/>
      <c r="IY1" s="372"/>
      <c r="IZ1" s="372"/>
      <c r="JA1" s="372"/>
      <c r="JB1" s="372"/>
      <c r="JC1" s="372"/>
      <c r="JD1" s="372"/>
      <c r="JE1" s="372"/>
      <c r="JF1" s="372"/>
      <c r="JG1" s="372"/>
      <c r="JH1" s="372"/>
      <c r="JI1" s="372"/>
      <c r="JJ1" s="372"/>
      <c r="JK1" s="372"/>
      <c r="JL1" s="372"/>
      <c r="JM1" s="372"/>
      <c r="JN1" s="372"/>
      <c r="JO1" s="372"/>
      <c r="JP1" s="372"/>
      <c r="JQ1" s="372"/>
      <c r="JR1" s="372"/>
      <c r="JS1" s="372"/>
      <c r="JT1" s="372"/>
      <c r="JU1" s="372"/>
      <c r="JV1" s="372"/>
      <c r="JW1" s="372"/>
      <c r="JX1" s="372"/>
      <c r="JY1" s="372"/>
      <c r="JZ1" s="372"/>
      <c r="KA1" s="372"/>
      <c r="KB1" s="372"/>
      <c r="KC1" s="372"/>
      <c r="KD1" s="372"/>
      <c r="KE1" s="372"/>
      <c r="KF1" s="372"/>
      <c r="KG1" s="372"/>
      <c r="KH1" s="372"/>
      <c r="KI1" s="372"/>
      <c r="KJ1" s="372"/>
      <c r="KK1" s="372"/>
      <c r="KL1" s="372"/>
      <c r="KM1" s="372"/>
      <c r="KN1" s="372"/>
      <c r="KO1" s="372"/>
      <c r="KP1" s="372"/>
      <c r="KQ1" s="372"/>
      <c r="KR1" s="372"/>
      <c r="KS1" s="372"/>
      <c r="KT1" s="372"/>
      <c r="KU1" s="372"/>
      <c r="KV1" s="372"/>
      <c r="KW1" s="372"/>
      <c r="KX1" s="372"/>
      <c r="KY1" s="372"/>
      <c r="KZ1" s="372"/>
      <c r="LA1" s="372"/>
      <c r="LB1" s="372"/>
      <c r="LC1" s="372"/>
      <c r="LD1" s="372"/>
      <c r="LE1" s="372"/>
      <c r="LF1" s="372"/>
      <c r="LG1" s="372"/>
      <c r="LH1" s="372"/>
      <c r="LI1" s="372"/>
      <c r="LJ1" s="372"/>
      <c r="LK1" s="372"/>
      <c r="LL1" s="372"/>
      <c r="LM1" s="372"/>
      <c r="LN1" s="372"/>
      <c r="LO1" s="372"/>
      <c r="LP1" s="372"/>
      <c r="LQ1" s="372"/>
      <c r="LR1" s="372"/>
      <c r="LS1" s="372"/>
      <c r="LT1" s="372"/>
      <c r="LU1" s="372"/>
      <c r="LV1" s="372"/>
      <c r="LW1" s="372"/>
      <c r="LX1" s="372"/>
      <c r="LY1" s="372"/>
      <c r="LZ1" s="372"/>
      <c r="MA1" s="372"/>
      <c r="MB1" s="372"/>
      <c r="MC1" s="372"/>
      <c r="MD1" s="372"/>
      <c r="ME1" s="372"/>
      <c r="MF1" s="372"/>
      <c r="MG1" s="372"/>
      <c r="MH1" s="372"/>
      <c r="MI1" s="372"/>
    </row>
    <row r="2" spans="1:350" ht="32.25" customHeight="1">
      <c r="A2" s="384"/>
      <c r="B2" s="384"/>
      <c r="C2" s="384"/>
      <c r="D2" s="384"/>
      <c r="E2" s="384"/>
      <c r="F2" s="384"/>
      <c r="G2" s="384"/>
      <c r="H2" s="384"/>
      <c r="I2" s="384"/>
      <c r="J2" s="384"/>
      <c r="K2" s="384"/>
      <c r="L2" s="384"/>
      <c r="M2" s="384"/>
      <c r="N2" s="384"/>
      <c r="O2" s="384"/>
      <c r="P2" s="384"/>
      <c r="Q2" s="384"/>
      <c r="R2" s="384"/>
      <c r="S2" s="384"/>
      <c r="T2" s="384"/>
      <c r="U2" s="384"/>
      <c r="V2" s="384"/>
      <c r="W2" s="384"/>
      <c r="X2" s="384"/>
      <c r="Y2" s="384"/>
      <c r="Z2" s="384"/>
      <c r="AA2" s="384"/>
      <c r="AB2" s="384"/>
      <c r="AC2" s="384"/>
      <c r="AD2" s="384"/>
      <c r="AE2" s="384"/>
      <c r="AF2" s="384"/>
      <c r="AG2" s="384"/>
      <c r="AH2" s="384"/>
      <c r="AI2" s="384"/>
      <c r="AJ2" s="384"/>
      <c r="AK2" s="384"/>
      <c r="AL2" s="384"/>
      <c r="AM2" s="384"/>
      <c r="AN2" s="384"/>
      <c r="AO2" s="384"/>
      <c r="AP2" s="384"/>
      <c r="AQ2" s="384"/>
      <c r="AR2" s="384"/>
      <c r="AS2" s="384"/>
      <c r="AT2" s="384"/>
      <c r="AU2" s="384"/>
      <c r="AV2" s="384"/>
      <c r="AW2" s="384"/>
      <c r="AX2" s="384"/>
      <c r="AY2" s="384"/>
      <c r="AZ2" s="384"/>
      <c r="BA2" s="384"/>
      <c r="BB2" s="384"/>
      <c r="BC2" s="384"/>
      <c r="BD2" s="384"/>
      <c r="BE2" s="384"/>
      <c r="BF2" s="384"/>
      <c r="BG2" s="384"/>
      <c r="BH2" s="384"/>
      <c r="BI2" s="384"/>
      <c r="BJ2" s="384"/>
      <c r="BK2" s="384"/>
      <c r="BL2" s="384"/>
      <c r="BM2" s="384"/>
      <c r="BN2" s="384"/>
      <c r="BO2" s="384"/>
      <c r="BP2" s="384"/>
      <c r="BQ2" s="384"/>
      <c r="BR2" s="384"/>
      <c r="BS2" s="384"/>
      <c r="BT2" s="384"/>
      <c r="BU2" s="384"/>
      <c r="BV2" s="384"/>
      <c r="BW2" s="384"/>
      <c r="BX2" s="384"/>
      <c r="BY2" s="384"/>
      <c r="BZ2" s="384"/>
      <c r="CA2" s="384"/>
      <c r="CB2" s="384"/>
      <c r="CC2" s="384"/>
      <c r="CD2" s="384"/>
      <c r="CE2" s="384"/>
      <c r="CF2" s="384"/>
      <c r="CG2" s="384"/>
      <c r="CH2" s="384"/>
      <c r="CI2" s="384"/>
      <c r="CJ2" s="384"/>
      <c r="CK2" s="384"/>
      <c r="CL2" s="384"/>
      <c r="CM2" s="384"/>
      <c r="CN2" s="384"/>
      <c r="CO2" s="384"/>
      <c r="CP2" s="384"/>
      <c r="CQ2" s="384"/>
      <c r="CR2" s="384"/>
      <c r="CS2" s="384"/>
      <c r="CT2" s="384"/>
      <c r="CU2" s="384"/>
      <c r="CV2" s="384"/>
      <c r="CW2" s="384"/>
      <c r="CX2" s="384"/>
      <c r="CY2" s="384"/>
      <c r="CZ2" s="384"/>
      <c r="DA2" s="384"/>
      <c r="DB2" s="384"/>
      <c r="DC2" s="384"/>
      <c r="DD2" s="384"/>
      <c r="DE2" s="384"/>
      <c r="DF2" s="384"/>
      <c r="DG2" s="384"/>
      <c r="DH2" s="384"/>
      <c r="DI2" s="384"/>
      <c r="DJ2" s="384"/>
      <c r="DK2" s="384"/>
      <c r="DL2" s="384"/>
      <c r="DM2" s="384"/>
      <c r="DN2" s="384"/>
      <c r="DO2" s="384"/>
      <c r="DP2" s="384"/>
      <c r="DQ2" s="384"/>
      <c r="DR2" s="384"/>
      <c r="DS2" s="384"/>
      <c r="DT2" s="384"/>
      <c r="DU2" s="384"/>
      <c r="DV2" s="384"/>
      <c r="DW2" s="384"/>
      <c r="DX2" s="384"/>
      <c r="DY2" s="384"/>
      <c r="DZ2" s="384"/>
      <c r="EA2" s="384"/>
      <c r="EB2" s="384"/>
      <c r="EC2" s="384"/>
      <c r="ED2" s="384"/>
      <c r="EE2" s="384"/>
      <c r="EF2" s="384"/>
      <c r="EG2" s="384"/>
      <c r="EH2" s="384"/>
      <c r="EI2" s="384"/>
      <c r="EJ2" s="384"/>
      <c r="EK2" s="384"/>
      <c r="EL2" s="384"/>
      <c r="EM2" s="384"/>
      <c r="EN2" s="384"/>
      <c r="EO2" s="384"/>
      <c r="EP2" s="384"/>
      <c r="EQ2" s="384"/>
      <c r="ER2" s="384"/>
      <c r="ES2" s="384"/>
      <c r="ET2" s="384"/>
      <c r="EU2" s="384"/>
      <c r="EV2" s="384"/>
      <c r="EW2" s="384"/>
      <c r="EX2" s="384"/>
      <c r="EY2" s="384"/>
      <c r="EZ2" s="384"/>
      <c r="FA2" s="384"/>
      <c r="FB2" s="384"/>
      <c r="FC2" s="384"/>
      <c r="FD2" s="384"/>
      <c r="FE2" s="384"/>
      <c r="FF2" s="384"/>
      <c r="FG2" s="384"/>
      <c r="FH2" s="384"/>
      <c r="FI2" s="384"/>
      <c r="FJ2" s="384"/>
      <c r="FK2" s="384"/>
      <c r="FL2" s="384"/>
      <c r="FM2" s="384"/>
      <c r="FN2" s="384"/>
      <c r="FO2" s="384"/>
      <c r="FP2" s="384"/>
      <c r="FQ2" s="384"/>
      <c r="FR2" s="384"/>
      <c r="FS2" s="384"/>
      <c r="FT2" s="384"/>
      <c r="FU2" s="384"/>
      <c r="FV2" s="384"/>
      <c r="FW2" s="384"/>
      <c r="FX2" s="384"/>
      <c r="FY2" s="384"/>
      <c r="FZ2" s="384"/>
      <c r="GA2" s="384"/>
      <c r="GB2" s="384"/>
      <c r="GC2" s="384"/>
      <c r="GD2" s="384"/>
      <c r="GE2" s="384"/>
      <c r="GF2" s="384"/>
      <c r="GG2" s="384"/>
      <c r="GH2" s="384"/>
      <c r="GI2" s="384"/>
      <c r="GJ2" s="384"/>
      <c r="GK2" s="384"/>
      <c r="GL2" s="384"/>
      <c r="GM2" s="384"/>
      <c r="GN2" s="384"/>
      <c r="GO2" s="384"/>
      <c r="GP2" s="384"/>
      <c r="GQ2" s="384"/>
      <c r="GR2" s="384"/>
      <c r="GS2" s="384"/>
      <c r="GT2" s="384"/>
      <c r="GU2" s="384"/>
      <c r="GV2" s="384"/>
      <c r="GW2" s="384"/>
      <c r="GX2" s="384"/>
      <c r="GY2" s="384"/>
      <c r="GZ2" s="384"/>
      <c r="HA2" s="384"/>
      <c r="HB2" s="384"/>
      <c r="HC2" s="384"/>
      <c r="HD2" s="384"/>
      <c r="HE2" s="384"/>
      <c r="HF2" s="384"/>
      <c r="HG2" s="384"/>
      <c r="HH2" s="384"/>
      <c r="HI2" s="384"/>
      <c r="HJ2" s="384"/>
      <c r="HK2" s="384"/>
      <c r="HL2" s="384"/>
      <c r="HM2" s="384"/>
      <c r="HN2" s="384"/>
      <c r="HO2" s="384"/>
      <c r="HP2" s="384"/>
      <c r="HQ2" s="384"/>
      <c r="HR2" s="384"/>
      <c r="HS2" s="384"/>
      <c r="HT2" s="384"/>
      <c r="HU2" s="384"/>
      <c r="HV2" s="384"/>
      <c r="HW2" s="384"/>
      <c r="HX2" s="384"/>
      <c r="HY2" s="384"/>
      <c r="HZ2" s="384"/>
      <c r="IA2" s="384"/>
      <c r="IB2" s="384"/>
      <c r="IC2" s="384"/>
      <c r="ID2" s="384"/>
      <c r="IE2" s="384"/>
      <c r="IF2" s="384"/>
      <c r="IG2" s="384"/>
      <c r="IH2" s="384"/>
      <c r="II2" s="384"/>
      <c r="IJ2" s="384"/>
      <c r="IK2" s="384"/>
      <c r="IL2" s="384"/>
      <c r="IM2" s="384"/>
      <c r="IN2" s="384"/>
      <c r="IO2" s="384"/>
      <c r="IP2" s="384"/>
      <c r="IQ2" s="384"/>
      <c r="IR2" s="384"/>
      <c r="IS2" s="384"/>
      <c r="IT2" s="384"/>
      <c r="IU2" s="384"/>
      <c r="IV2" s="384"/>
      <c r="IW2" s="384"/>
      <c r="IX2" s="384"/>
      <c r="IY2" s="384"/>
      <c r="IZ2" s="384"/>
      <c r="JA2" s="384"/>
      <c r="JB2" s="384"/>
      <c r="JC2" s="384"/>
      <c r="JD2" s="384"/>
      <c r="JE2" s="384"/>
      <c r="JF2" s="384"/>
      <c r="JG2" s="384"/>
      <c r="JH2" s="384"/>
      <c r="JI2" s="384"/>
      <c r="JJ2" s="384"/>
      <c r="JK2" s="384"/>
      <c r="JL2" s="384"/>
      <c r="JM2" s="384"/>
      <c r="JN2" s="384"/>
      <c r="JO2" s="384"/>
      <c r="JP2" s="384"/>
      <c r="JQ2" s="384"/>
      <c r="JR2" s="384"/>
      <c r="JS2" s="384"/>
      <c r="JT2" s="384"/>
      <c r="JU2" s="384"/>
      <c r="JV2" s="384"/>
      <c r="JW2" s="384"/>
      <c r="JX2" s="384"/>
      <c r="JY2" s="384"/>
      <c r="JZ2" s="384"/>
      <c r="KA2" s="384"/>
      <c r="KB2" s="384"/>
      <c r="KC2" s="384"/>
      <c r="KD2" s="384"/>
      <c r="KE2" s="384"/>
      <c r="KF2" s="384"/>
      <c r="KG2" s="384"/>
      <c r="KH2" s="384"/>
      <c r="KI2" s="384"/>
      <c r="KJ2" s="384"/>
      <c r="KK2" s="384"/>
      <c r="KL2" s="384"/>
      <c r="KM2" s="384"/>
      <c r="KN2" s="384"/>
      <c r="KO2" s="384"/>
      <c r="KP2" s="384"/>
      <c r="KQ2" s="384"/>
      <c r="KR2" s="384"/>
      <c r="KS2" s="384"/>
      <c r="KT2" s="384"/>
      <c r="KU2" s="384"/>
      <c r="KV2" s="384"/>
      <c r="KW2" s="384"/>
      <c r="KX2" s="384"/>
      <c r="KY2" s="384"/>
      <c r="KZ2" s="384"/>
      <c r="LA2" s="384"/>
      <c r="LB2" s="384"/>
      <c r="LC2" s="384"/>
      <c r="LD2" s="384"/>
      <c r="LE2" s="384"/>
      <c r="LF2" s="384"/>
      <c r="LG2" s="384"/>
      <c r="LH2" s="384"/>
      <c r="LI2" s="384"/>
      <c r="LJ2" s="384"/>
      <c r="LK2" s="384"/>
      <c r="LL2" s="384"/>
      <c r="LM2" s="384"/>
      <c r="LN2" s="384"/>
      <c r="LO2" s="384"/>
      <c r="LP2" s="384"/>
      <c r="LQ2" s="384"/>
      <c r="LR2" s="384"/>
      <c r="LS2" s="384"/>
      <c r="LT2" s="384"/>
      <c r="LU2" s="384"/>
      <c r="LV2" s="384"/>
      <c r="LW2" s="384"/>
      <c r="LX2" s="384"/>
      <c r="LY2" s="384"/>
      <c r="LZ2" s="384"/>
      <c r="MA2" s="384"/>
      <c r="MB2" s="384"/>
      <c r="MC2" s="384"/>
      <c r="MD2" s="384"/>
      <c r="ME2" s="384"/>
      <c r="MF2" s="384"/>
      <c r="MG2" s="384"/>
      <c r="MH2" s="384"/>
      <c r="MI2" s="384"/>
    </row>
    <row r="3" spans="1:350">
      <c r="A3" s="108"/>
      <c r="BX3" s="196"/>
      <c r="BY3" s="196"/>
      <c r="BZ3" s="196"/>
      <c r="CA3" s="196"/>
      <c r="CB3" s="196"/>
      <c r="CC3" s="196"/>
      <c r="CD3" s="196"/>
      <c r="CE3" s="196"/>
      <c r="CF3" s="196"/>
      <c r="CG3" s="196"/>
      <c r="CH3" s="196"/>
      <c r="CI3" s="196"/>
      <c r="CJ3" s="196"/>
      <c r="CK3" s="196"/>
      <c r="CL3" s="196"/>
      <c r="CM3" s="196"/>
      <c r="CN3" s="196"/>
      <c r="CO3" s="196"/>
      <c r="CP3" s="196"/>
      <c r="CQ3" s="196"/>
      <c r="CR3" s="196"/>
      <c r="CS3" s="196"/>
      <c r="CT3" s="196"/>
      <c r="CU3" s="196"/>
      <c r="CV3" s="196"/>
      <c r="CW3" s="196"/>
      <c r="CX3" s="196"/>
      <c r="CY3" s="196"/>
      <c r="CZ3" s="196"/>
      <c r="DA3" s="196"/>
      <c r="DB3" s="196"/>
      <c r="DC3" s="196"/>
      <c r="DD3" s="196"/>
      <c r="DE3" s="196"/>
      <c r="DF3" s="196"/>
      <c r="DG3" s="196"/>
      <c r="DH3" s="196"/>
      <c r="DI3" s="196"/>
      <c r="DJ3" s="196"/>
      <c r="DK3" s="196"/>
      <c r="DL3" s="196"/>
      <c r="DM3" s="196"/>
      <c r="DN3" s="196"/>
      <c r="DO3" s="196"/>
      <c r="DP3" s="196"/>
      <c r="DQ3" s="196"/>
      <c r="DR3" s="196"/>
      <c r="DS3" s="196"/>
      <c r="DT3" s="196"/>
      <c r="DU3" s="196"/>
      <c r="DV3" s="196"/>
      <c r="DW3" s="196"/>
      <c r="DX3" s="196"/>
      <c r="DY3" s="196"/>
      <c r="DZ3" s="196"/>
      <c r="EA3" s="196"/>
      <c r="EB3" s="196"/>
      <c r="EC3" s="196"/>
      <c r="ED3" s="196"/>
      <c r="EE3" s="196"/>
      <c r="EF3" s="196"/>
      <c r="EG3" s="196"/>
      <c r="EH3" s="196"/>
      <c r="EI3" s="196"/>
      <c r="EJ3" s="196"/>
      <c r="EK3" s="196"/>
      <c r="EL3" s="196"/>
      <c r="EM3" s="196"/>
      <c r="EN3" s="196"/>
      <c r="EO3" s="196"/>
      <c r="EP3" s="196"/>
      <c r="EQ3" s="196"/>
      <c r="ER3" s="196"/>
      <c r="ES3" s="196"/>
      <c r="ET3" s="196"/>
      <c r="EU3" s="196"/>
      <c r="EV3" s="196"/>
      <c r="EW3" s="196"/>
      <c r="FH3" s="196"/>
      <c r="FI3" s="196"/>
      <c r="FJ3" s="196"/>
      <c r="FK3" s="196"/>
      <c r="FL3" s="196"/>
      <c r="FM3" s="196"/>
      <c r="FN3" s="196"/>
      <c r="FO3" s="196"/>
      <c r="FP3" s="196"/>
      <c r="FQ3" s="196"/>
      <c r="FR3" s="196"/>
      <c r="FS3" s="196"/>
      <c r="FT3" s="196"/>
      <c r="FU3" s="196"/>
      <c r="FV3" s="196"/>
      <c r="FW3" s="196"/>
      <c r="FX3" s="196"/>
      <c r="FY3" s="196"/>
      <c r="FZ3" s="196"/>
      <c r="GA3" s="196"/>
      <c r="GB3" s="196"/>
      <c r="GC3" s="196"/>
      <c r="GD3" s="196"/>
      <c r="GE3" s="196"/>
      <c r="GF3" s="196"/>
      <c r="GG3" s="196"/>
      <c r="GH3" s="196"/>
      <c r="GI3" s="196"/>
      <c r="GJ3" s="196"/>
      <c r="GK3" s="196"/>
      <c r="GL3" s="196"/>
      <c r="GM3" s="196"/>
      <c r="GN3" s="196"/>
      <c r="GO3" s="196"/>
      <c r="GP3" s="196"/>
      <c r="GQ3" s="196"/>
      <c r="GR3" s="196"/>
      <c r="GS3" s="196"/>
      <c r="GT3" s="196"/>
      <c r="GU3" s="196"/>
      <c r="GV3" s="196"/>
      <c r="GW3" s="196"/>
      <c r="GX3" s="196"/>
      <c r="GY3" s="196"/>
      <c r="GZ3" s="196"/>
      <c r="HA3" s="196"/>
      <c r="HB3" s="196"/>
      <c r="HC3" s="196"/>
      <c r="HD3" s="196"/>
      <c r="HE3" s="196"/>
      <c r="HF3" s="196"/>
      <c r="HG3" s="196"/>
      <c r="HH3" s="196"/>
      <c r="HI3" s="196"/>
      <c r="HJ3" s="196"/>
      <c r="HK3" s="196"/>
      <c r="HL3" s="196"/>
      <c r="HM3" s="196"/>
      <c r="HN3" s="196"/>
      <c r="HO3" s="196"/>
      <c r="HP3" s="196"/>
      <c r="HQ3" s="196"/>
      <c r="HR3" s="196"/>
      <c r="HS3" s="196"/>
      <c r="HT3" s="196"/>
      <c r="HU3" s="196"/>
      <c r="HV3" s="196"/>
      <c r="HW3" s="196"/>
      <c r="HX3" s="196"/>
      <c r="HY3" s="196"/>
      <c r="HZ3" s="196"/>
      <c r="IA3" s="196"/>
      <c r="IB3" s="196"/>
      <c r="IC3" s="196"/>
      <c r="ID3" s="196"/>
      <c r="IE3" s="196"/>
      <c r="IF3" s="196"/>
      <c r="IG3" s="196"/>
      <c r="IH3" s="196"/>
      <c r="II3" s="196"/>
      <c r="IJ3" s="196"/>
      <c r="IK3" s="196"/>
      <c r="IL3" s="196"/>
      <c r="IM3" s="196"/>
      <c r="IN3" s="196"/>
      <c r="IO3" s="196"/>
      <c r="IP3" s="196"/>
      <c r="IQ3" s="196"/>
      <c r="IR3" s="196"/>
      <c r="IS3" s="196"/>
      <c r="IT3" s="196"/>
      <c r="IU3" s="196"/>
      <c r="IV3" s="196"/>
      <c r="IW3" s="196"/>
      <c r="IX3" s="196"/>
      <c r="IY3" s="196"/>
      <c r="IZ3" s="196"/>
      <c r="JA3" s="196"/>
      <c r="JB3" s="196"/>
      <c r="JC3" s="196"/>
      <c r="JD3" s="196"/>
      <c r="JE3" s="196"/>
      <c r="JF3" s="196"/>
      <c r="JG3" s="196"/>
      <c r="JH3" s="196"/>
      <c r="JI3" s="196"/>
      <c r="JJ3" s="196"/>
      <c r="JK3" s="196"/>
      <c r="JL3" s="196"/>
      <c r="JM3" s="196"/>
      <c r="JN3" s="196"/>
      <c r="JO3" s="196"/>
      <c r="JP3" s="196"/>
      <c r="JQ3" s="196"/>
      <c r="JR3" s="196"/>
      <c r="JS3" s="196"/>
    </row>
    <row r="4" spans="1:350" s="107" customFormat="1" ht="12.75">
      <c r="A4" s="332" t="s">
        <v>245</v>
      </c>
      <c r="B4" s="341" t="s">
        <v>246</v>
      </c>
      <c r="C4" s="341"/>
      <c r="D4" s="341"/>
      <c r="E4" s="341"/>
      <c r="F4" s="341"/>
      <c r="G4" s="374" t="s">
        <v>247</v>
      </c>
      <c r="H4" s="374"/>
      <c r="I4" s="374"/>
      <c r="J4" s="374"/>
      <c r="K4" s="374"/>
      <c r="L4" s="374"/>
      <c r="M4" s="195"/>
      <c r="N4" s="195"/>
      <c r="O4" s="195"/>
      <c r="P4" s="195"/>
      <c r="Q4" s="195"/>
      <c r="R4" s="195"/>
      <c r="S4" s="342" t="s">
        <v>348</v>
      </c>
      <c r="T4" s="343"/>
      <c r="U4" s="343"/>
      <c r="V4" s="343"/>
      <c r="W4" s="343"/>
      <c r="X4" s="343"/>
      <c r="Y4" s="343"/>
      <c r="Z4" s="343"/>
      <c r="AA4" s="343"/>
      <c r="AB4" s="343"/>
      <c r="AC4" s="343"/>
      <c r="AD4" s="343"/>
      <c r="AE4" s="343"/>
      <c r="AF4" s="343"/>
      <c r="AG4" s="343"/>
      <c r="AH4" s="343"/>
      <c r="AI4" s="343"/>
      <c r="AJ4" s="343"/>
      <c r="AK4" s="343"/>
      <c r="AL4" s="197"/>
      <c r="AM4" s="197"/>
      <c r="AN4" s="197"/>
      <c r="AO4" s="197"/>
      <c r="AP4" s="197"/>
      <c r="AQ4" s="197"/>
      <c r="AR4" s="341" t="s">
        <v>349</v>
      </c>
      <c r="AS4" s="341"/>
      <c r="AT4" s="341"/>
      <c r="AU4" s="341"/>
      <c r="AV4" s="341"/>
      <c r="AW4" s="341"/>
      <c r="AX4" s="341"/>
      <c r="AY4" s="341"/>
      <c r="AZ4" s="341"/>
      <c r="BA4" s="341"/>
      <c r="BB4" s="341"/>
      <c r="BC4" s="341"/>
      <c r="BD4" s="341"/>
      <c r="BE4" s="341"/>
      <c r="BF4" s="341"/>
      <c r="BG4" s="341"/>
      <c r="BH4" s="341"/>
      <c r="BI4" s="341"/>
      <c r="BJ4" s="341"/>
      <c r="BK4" s="341"/>
      <c r="BL4" s="341"/>
      <c r="BM4" s="341"/>
      <c r="BN4" s="341"/>
      <c r="BO4" s="341"/>
      <c r="BP4" s="342" t="s">
        <v>268</v>
      </c>
      <c r="BQ4" s="343"/>
      <c r="BR4" s="344"/>
      <c r="BS4" s="188"/>
      <c r="BT4" s="188"/>
      <c r="BU4" s="188"/>
      <c r="BV4" s="188"/>
      <c r="BW4" s="188"/>
      <c r="BX4" s="359"/>
      <c r="BY4" s="360"/>
      <c r="BZ4" s="360"/>
      <c r="CA4" s="360"/>
      <c r="CB4" s="360"/>
      <c r="CC4" s="360"/>
      <c r="CD4" s="360"/>
      <c r="CE4" s="360"/>
      <c r="CF4" s="360"/>
      <c r="CG4" s="360"/>
      <c r="CH4" s="360"/>
      <c r="CI4" s="360"/>
      <c r="CJ4" s="360"/>
      <c r="CK4" s="360"/>
      <c r="CL4" s="360"/>
      <c r="CM4" s="360"/>
      <c r="CN4" s="360"/>
      <c r="CO4" s="360"/>
      <c r="CP4" s="360"/>
      <c r="CQ4" s="360"/>
      <c r="CR4" s="360"/>
      <c r="CS4" s="360"/>
      <c r="CT4" s="360"/>
      <c r="CU4" s="360"/>
      <c r="CV4" s="360"/>
      <c r="CW4" s="360"/>
      <c r="CX4" s="360"/>
      <c r="CY4" s="360"/>
      <c r="CZ4" s="360"/>
      <c r="DA4" s="360"/>
      <c r="DB4" s="360"/>
      <c r="DC4" s="360"/>
      <c r="DD4" s="360"/>
      <c r="DE4" s="360"/>
      <c r="DF4" s="360"/>
      <c r="DG4" s="360"/>
      <c r="DH4" s="360"/>
      <c r="DI4" s="360"/>
      <c r="DJ4" s="360"/>
      <c r="DK4" s="360"/>
      <c r="DL4" s="360"/>
      <c r="DM4" s="360"/>
      <c r="DN4" s="360"/>
      <c r="DO4" s="360"/>
      <c r="DP4" s="360"/>
      <c r="DQ4" s="360"/>
      <c r="DR4" s="360"/>
      <c r="DS4" s="360"/>
      <c r="DT4" s="360"/>
      <c r="DU4" s="360"/>
      <c r="DV4" s="360"/>
      <c r="DW4" s="360"/>
      <c r="DX4" s="360"/>
      <c r="DY4" s="360"/>
      <c r="DZ4" s="360"/>
      <c r="EA4" s="360"/>
      <c r="EB4" s="360"/>
      <c r="EC4" s="360"/>
      <c r="ED4" s="360"/>
      <c r="EE4" s="360"/>
      <c r="EF4" s="360"/>
      <c r="EG4" s="360"/>
      <c r="EH4" s="360"/>
      <c r="EI4" s="360"/>
      <c r="EJ4" s="360"/>
      <c r="EK4" s="360"/>
      <c r="EL4" s="360"/>
      <c r="EM4" s="360"/>
      <c r="EN4" s="360"/>
      <c r="EO4" s="360"/>
      <c r="EP4" s="360"/>
      <c r="EQ4" s="360"/>
      <c r="ER4" s="360"/>
      <c r="ES4" s="360"/>
      <c r="ET4" s="360"/>
      <c r="EU4" s="360"/>
      <c r="EV4" s="360"/>
      <c r="EW4" s="360"/>
      <c r="EX4" s="360"/>
      <c r="EY4" s="360"/>
      <c r="EZ4" s="360"/>
      <c r="FA4" s="360"/>
      <c r="FB4" s="360"/>
      <c r="FC4" s="360"/>
      <c r="FD4" s="360"/>
      <c r="FE4" s="360"/>
      <c r="FF4" s="360"/>
      <c r="FG4" s="360"/>
      <c r="FH4" s="360"/>
      <c r="FI4" s="360"/>
      <c r="FJ4" s="360"/>
      <c r="FK4" s="360"/>
      <c r="FL4" s="360"/>
      <c r="FM4" s="360"/>
      <c r="FN4" s="360"/>
      <c r="FO4" s="360"/>
      <c r="FP4" s="360"/>
      <c r="FQ4" s="360"/>
      <c r="FR4" s="360"/>
      <c r="FS4" s="360"/>
      <c r="FT4" s="360"/>
      <c r="FU4" s="360"/>
      <c r="FV4" s="360"/>
      <c r="FW4" s="360"/>
      <c r="FX4" s="360"/>
      <c r="FY4" s="360"/>
      <c r="FZ4" s="360"/>
      <c r="GA4" s="360"/>
      <c r="GB4" s="360"/>
      <c r="GC4" s="360"/>
      <c r="GD4" s="360"/>
      <c r="GE4" s="360"/>
      <c r="GF4" s="360"/>
      <c r="GG4" s="360"/>
      <c r="GH4" s="360"/>
      <c r="GI4" s="360"/>
      <c r="GJ4" s="360"/>
      <c r="GK4" s="360"/>
      <c r="GL4" s="360"/>
      <c r="GM4" s="360"/>
      <c r="GN4" s="360"/>
      <c r="GO4" s="360"/>
      <c r="GP4" s="360"/>
      <c r="GQ4" s="360"/>
      <c r="GR4" s="360"/>
      <c r="GS4" s="360"/>
      <c r="GT4" s="360"/>
      <c r="GU4" s="360"/>
      <c r="GV4" s="360"/>
      <c r="GW4" s="360"/>
      <c r="GX4" s="360"/>
      <c r="GY4" s="360"/>
      <c r="GZ4" s="360"/>
      <c r="HA4" s="360"/>
      <c r="HB4" s="360"/>
      <c r="HC4" s="360"/>
      <c r="HD4" s="360"/>
      <c r="HE4" s="360"/>
      <c r="HF4" s="360"/>
      <c r="HG4" s="360"/>
      <c r="HH4" s="360"/>
      <c r="HI4" s="360"/>
      <c r="HJ4" s="360"/>
      <c r="HK4" s="360"/>
      <c r="HL4" s="360"/>
      <c r="HM4" s="360"/>
      <c r="HN4" s="360"/>
      <c r="HO4" s="360"/>
      <c r="HP4" s="360"/>
      <c r="HQ4" s="360"/>
      <c r="HR4" s="360"/>
      <c r="HS4" s="360"/>
      <c r="HT4" s="360"/>
      <c r="HU4" s="360"/>
      <c r="HV4" s="360"/>
      <c r="HW4" s="360"/>
      <c r="HX4" s="360"/>
      <c r="HY4" s="360"/>
      <c r="HZ4" s="360"/>
      <c r="IA4" s="360"/>
      <c r="IB4" s="360"/>
      <c r="IC4" s="360"/>
      <c r="ID4" s="360"/>
      <c r="IE4" s="360"/>
      <c r="IF4" s="360"/>
      <c r="IG4" s="360"/>
      <c r="IH4" s="360"/>
      <c r="II4" s="360"/>
      <c r="IJ4" s="360"/>
      <c r="IK4" s="360"/>
      <c r="IL4" s="360"/>
      <c r="IM4" s="360"/>
      <c r="IN4" s="360"/>
      <c r="IO4" s="360"/>
      <c r="IP4" s="360"/>
      <c r="IQ4" s="360"/>
      <c r="IR4" s="360"/>
      <c r="IS4" s="360"/>
      <c r="IT4" s="360"/>
      <c r="IU4" s="360"/>
      <c r="IV4" s="360"/>
      <c r="IW4" s="360"/>
      <c r="IX4" s="360"/>
      <c r="IY4" s="360"/>
      <c r="IZ4" s="360"/>
      <c r="JA4" s="360"/>
      <c r="JB4" s="360"/>
      <c r="JC4" s="360"/>
      <c r="JD4" s="360"/>
      <c r="JE4" s="360"/>
      <c r="JF4" s="360"/>
      <c r="JG4" s="360"/>
      <c r="JH4" s="360"/>
      <c r="JI4" s="360"/>
      <c r="JJ4" s="360"/>
      <c r="JK4" s="360"/>
      <c r="JL4" s="360"/>
      <c r="JM4" s="360"/>
      <c r="JN4" s="360"/>
      <c r="JO4" s="360"/>
      <c r="JP4" s="360"/>
      <c r="JQ4" s="360"/>
      <c r="JR4" s="360"/>
      <c r="JS4" s="360"/>
      <c r="JT4" s="360"/>
      <c r="JU4" s="360"/>
      <c r="JV4" s="360"/>
      <c r="JW4" s="360"/>
      <c r="JX4" s="360"/>
      <c r="JY4" s="360"/>
      <c r="JZ4" s="360"/>
      <c r="KA4" s="360"/>
      <c r="KB4" s="360"/>
      <c r="KC4" s="360"/>
      <c r="KD4" s="360"/>
      <c r="KE4" s="360"/>
      <c r="KF4" s="360"/>
      <c r="KG4" s="360"/>
      <c r="KH4" s="360"/>
      <c r="KI4" s="360"/>
      <c r="KJ4" s="360"/>
      <c r="KK4" s="360"/>
      <c r="KL4" s="360"/>
      <c r="KM4" s="360"/>
      <c r="KN4" s="360"/>
      <c r="KO4" s="360"/>
      <c r="KP4" s="360"/>
      <c r="KQ4" s="360"/>
      <c r="KR4" s="360"/>
      <c r="KS4" s="360"/>
      <c r="KT4" s="360"/>
      <c r="KU4" s="360"/>
      <c r="KV4" s="360"/>
      <c r="KW4" s="360"/>
      <c r="KX4" s="360"/>
      <c r="KY4" s="360"/>
      <c r="KZ4" s="360"/>
      <c r="LA4" s="360"/>
      <c r="LB4" s="360"/>
      <c r="LC4" s="360"/>
      <c r="LD4" s="360"/>
      <c r="LE4" s="360"/>
      <c r="LF4" s="360"/>
      <c r="LG4" s="360"/>
      <c r="LH4" s="360"/>
      <c r="LI4" s="360"/>
      <c r="LJ4" s="360"/>
      <c r="LK4" s="360"/>
      <c r="LL4" s="360"/>
      <c r="LM4" s="360"/>
      <c r="LN4" s="360"/>
      <c r="LO4" s="360"/>
      <c r="LP4" s="360"/>
      <c r="LQ4" s="360"/>
      <c r="LR4" s="360"/>
      <c r="LS4" s="360"/>
      <c r="LT4" s="360"/>
      <c r="LU4" s="361"/>
      <c r="LV4" s="194"/>
      <c r="LW4" s="194"/>
      <c r="LX4" s="194"/>
      <c r="LY4" s="194"/>
      <c r="LZ4" s="198"/>
      <c r="MA4" s="198"/>
      <c r="MB4" s="198"/>
      <c r="MC4" s="198"/>
      <c r="MD4" s="198"/>
      <c r="ME4" s="198"/>
      <c r="MF4" s="198"/>
      <c r="MG4" s="198"/>
      <c r="MH4" s="198"/>
      <c r="MI4" s="198"/>
    </row>
    <row r="5" spans="1:350" s="107" customFormat="1" ht="39" customHeight="1">
      <c r="A5" s="362"/>
      <c r="B5" s="298" t="s">
        <v>248</v>
      </c>
      <c r="C5" s="299"/>
      <c r="D5" s="299"/>
      <c r="E5" s="299"/>
      <c r="F5" s="300"/>
      <c r="G5" s="338" t="s">
        <v>248</v>
      </c>
      <c r="H5" s="339"/>
      <c r="I5" s="339"/>
      <c r="J5" s="339"/>
      <c r="K5" s="340"/>
      <c r="L5" s="354" t="s">
        <v>351</v>
      </c>
      <c r="M5" s="175" t="s">
        <v>352</v>
      </c>
      <c r="N5" s="175" t="s">
        <v>333</v>
      </c>
      <c r="O5" s="354" t="s">
        <v>440</v>
      </c>
      <c r="P5" s="175" t="s">
        <v>328</v>
      </c>
      <c r="Q5" s="354" t="s">
        <v>439</v>
      </c>
      <c r="R5" s="175" t="s">
        <v>438</v>
      </c>
      <c r="S5" s="356" t="s">
        <v>249</v>
      </c>
      <c r="T5" s="357"/>
      <c r="U5" s="357"/>
      <c r="V5" s="357"/>
      <c r="W5" s="357"/>
      <c r="X5" s="358"/>
      <c r="Y5" s="356" t="s">
        <v>250</v>
      </c>
      <c r="Z5" s="357"/>
      <c r="AA5" s="357"/>
      <c r="AB5" s="357"/>
      <c r="AC5" s="357"/>
      <c r="AD5" s="358"/>
      <c r="AE5" s="356" t="s">
        <v>251</v>
      </c>
      <c r="AF5" s="357"/>
      <c r="AG5" s="357"/>
      <c r="AH5" s="357"/>
      <c r="AI5" s="357"/>
      <c r="AJ5" s="358"/>
      <c r="AK5" s="345" t="s">
        <v>252</v>
      </c>
      <c r="AL5" s="337" t="s">
        <v>253</v>
      </c>
      <c r="AM5" s="337"/>
      <c r="AN5" s="337"/>
      <c r="AO5" s="337"/>
      <c r="AP5" s="337"/>
      <c r="AQ5" s="337"/>
      <c r="AR5" s="336" t="s">
        <v>254</v>
      </c>
      <c r="AS5" s="336"/>
      <c r="AT5" s="336"/>
      <c r="AU5" s="337" t="s">
        <v>255</v>
      </c>
      <c r="AV5" s="337"/>
      <c r="AW5" s="337"/>
      <c r="AX5" s="337" t="s">
        <v>256</v>
      </c>
      <c r="AY5" s="337"/>
      <c r="AZ5" s="337"/>
      <c r="BA5" s="337" t="s">
        <v>257</v>
      </c>
      <c r="BB5" s="337"/>
      <c r="BC5" s="337"/>
      <c r="BD5" s="337" t="s">
        <v>258</v>
      </c>
      <c r="BE5" s="337"/>
      <c r="BF5" s="337"/>
      <c r="BG5" s="337" t="s">
        <v>259</v>
      </c>
      <c r="BH5" s="337"/>
      <c r="BI5" s="337"/>
      <c r="BJ5" s="337" t="s">
        <v>260</v>
      </c>
      <c r="BK5" s="337"/>
      <c r="BL5" s="337"/>
      <c r="BM5" s="337" t="s">
        <v>261</v>
      </c>
      <c r="BN5" s="337"/>
      <c r="BO5" s="337"/>
      <c r="BP5" s="370" t="s">
        <v>356</v>
      </c>
      <c r="BQ5" s="370" t="s">
        <v>357</v>
      </c>
      <c r="BR5" s="370" t="s">
        <v>358</v>
      </c>
      <c r="BS5" s="199"/>
      <c r="BT5" s="199"/>
      <c r="BU5" s="199"/>
      <c r="BV5" s="199"/>
      <c r="BW5" s="199"/>
      <c r="BX5" s="347" t="s">
        <v>249</v>
      </c>
      <c r="BY5" s="348"/>
      <c r="BZ5" s="348"/>
      <c r="CA5" s="348"/>
      <c r="CB5" s="348"/>
      <c r="CC5" s="348"/>
      <c r="CD5" s="348"/>
      <c r="CE5" s="348"/>
      <c r="CF5" s="348"/>
      <c r="CG5" s="348"/>
      <c r="CH5" s="348"/>
      <c r="CI5" s="348"/>
      <c r="CJ5" s="348"/>
      <c r="CK5" s="348"/>
      <c r="CL5" s="348"/>
      <c r="CM5" s="348"/>
      <c r="CN5" s="348"/>
      <c r="CO5" s="348"/>
      <c r="CP5" s="348"/>
      <c r="CQ5" s="348"/>
      <c r="CR5" s="348"/>
      <c r="CS5" s="348"/>
      <c r="CT5" s="348"/>
      <c r="CU5" s="348"/>
      <c r="CV5" s="348"/>
      <c r="CW5" s="349"/>
      <c r="CX5" s="347" t="s">
        <v>250</v>
      </c>
      <c r="CY5" s="348"/>
      <c r="CZ5" s="348"/>
      <c r="DA5" s="348"/>
      <c r="DB5" s="348"/>
      <c r="DC5" s="348"/>
      <c r="DD5" s="348"/>
      <c r="DE5" s="348"/>
      <c r="DF5" s="348"/>
      <c r="DG5" s="348"/>
      <c r="DH5" s="348"/>
      <c r="DI5" s="348"/>
      <c r="DJ5" s="348"/>
      <c r="DK5" s="348"/>
      <c r="DL5" s="348"/>
      <c r="DM5" s="348"/>
      <c r="DN5" s="348"/>
      <c r="DO5" s="348"/>
      <c r="DP5" s="348"/>
      <c r="DQ5" s="348"/>
      <c r="DR5" s="348"/>
      <c r="DS5" s="348"/>
      <c r="DT5" s="348"/>
      <c r="DU5" s="348"/>
      <c r="DV5" s="348"/>
      <c r="DW5" s="349"/>
      <c r="DX5" s="347" t="s">
        <v>251</v>
      </c>
      <c r="DY5" s="348"/>
      <c r="DZ5" s="348"/>
      <c r="EA5" s="348"/>
      <c r="EB5" s="348"/>
      <c r="EC5" s="348"/>
      <c r="ED5" s="348"/>
      <c r="EE5" s="348"/>
      <c r="EF5" s="348"/>
      <c r="EG5" s="348"/>
      <c r="EH5" s="348"/>
      <c r="EI5" s="348"/>
      <c r="EJ5" s="348"/>
      <c r="EK5" s="348"/>
      <c r="EL5" s="348"/>
      <c r="EM5" s="348"/>
      <c r="EN5" s="348"/>
      <c r="EO5" s="348"/>
      <c r="EP5" s="348"/>
      <c r="EQ5" s="348"/>
      <c r="ER5" s="348"/>
      <c r="ES5" s="348"/>
      <c r="ET5" s="348"/>
      <c r="EU5" s="348"/>
      <c r="EV5" s="348"/>
      <c r="EW5" s="349"/>
      <c r="EX5" s="345" t="s">
        <v>262</v>
      </c>
      <c r="EY5" s="338" t="s">
        <v>263</v>
      </c>
      <c r="EZ5" s="339"/>
      <c r="FA5" s="339"/>
      <c r="FB5" s="340"/>
      <c r="FC5" s="350" t="s">
        <v>264</v>
      </c>
      <c r="FD5" s="351"/>
      <c r="FE5" s="351"/>
      <c r="FF5" s="351"/>
      <c r="FG5" s="352"/>
      <c r="FH5" s="341" t="s">
        <v>265</v>
      </c>
      <c r="FI5" s="341"/>
      <c r="FJ5" s="341"/>
      <c r="FK5" s="341"/>
      <c r="FL5" s="341"/>
      <c r="FM5" s="341"/>
      <c r="FN5" s="341"/>
      <c r="FO5" s="341"/>
      <c r="FP5" s="341"/>
      <c r="FQ5" s="341"/>
      <c r="FR5" s="341"/>
      <c r="FS5" s="341"/>
      <c r="FT5" s="341"/>
      <c r="FU5" s="341"/>
      <c r="FV5" s="341"/>
      <c r="FW5" s="341"/>
      <c r="FX5" s="341"/>
      <c r="FY5" s="341"/>
      <c r="FZ5" s="341"/>
      <c r="GA5" s="341"/>
      <c r="GB5" s="341"/>
      <c r="GC5" s="341"/>
      <c r="GD5" s="341"/>
      <c r="GE5" s="341"/>
      <c r="GF5" s="341"/>
      <c r="GG5" s="341"/>
      <c r="GH5" s="341"/>
      <c r="GI5" s="341"/>
      <c r="GJ5" s="341"/>
      <c r="GK5" s="341"/>
      <c r="GL5" s="342" t="s">
        <v>359</v>
      </c>
      <c r="GM5" s="343"/>
      <c r="GN5" s="343"/>
      <c r="GO5" s="343"/>
      <c r="GP5" s="344"/>
      <c r="GQ5" s="380" t="s">
        <v>437</v>
      </c>
      <c r="GR5" s="353" t="s">
        <v>266</v>
      </c>
      <c r="GS5" s="353"/>
      <c r="GT5" s="353"/>
      <c r="GU5" s="353"/>
      <c r="GV5" s="353"/>
      <c r="GW5" s="353"/>
      <c r="GX5" s="353"/>
      <c r="GY5" s="353"/>
      <c r="GZ5" s="353"/>
      <c r="HA5" s="353"/>
      <c r="HB5" s="353"/>
      <c r="HC5" s="353"/>
      <c r="HD5" s="353"/>
      <c r="HE5" s="353"/>
      <c r="HF5" s="353"/>
      <c r="HG5" s="353"/>
      <c r="HH5" s="353"/>
      <c r="HI5" s="353"/>
      <c r="HJ5" s="353"/>
      <c r="HK5" s="353"/>
      <c r="HL5" s="353"/>
      <c r="HM5" s="353"/>
      <c r="HN5" s="353"/>
      <c r="HO5" s="353"/>
      <c r="HP5" s="353"/>
      <c r="HQ5" s="353"/>
      <c r="HR5" s="353"/>
      <c r="HS5" s="353"/>
      <c r="HT5" s="353"/>
      <c r="HU5" s="353"/>
      <c r="HV5" s="353"/>
      <c r="HW5" s="353"/>
      <c r="HX5" s="353"/>
      <c r="HY5" s="353"/>
      <c r="HZ5" s="353"/>
      <c r="IA5" s="353"/>
      <c r="IB5" s="353"/>
      <c r="IC5" s="353"/>
      <c r="ID5" s="353"/>
      <c r="IE5" s="353"/>
      <c r="IF5" s="353"/>
      <c r="IG5" s="353"/>
      <c r="IH5" s="353"/>
      <c r="II5" s="353"/>
      <c r="IJ5" s="353"/>
      <c r="IK5" s="353"/>
      <c r="IL5" s="353"/>
      <c r="IM5" s="353"/>
      <c r="IN5" s="353"/>
      <c r="IO5" s="353"/>
      <c r="IP5" s="353"/>
      <c r="IQ5" s="353"/>
      <c r="IR5" s="353"/>
      <c r="IS5" s="353"/>
      <c r="IT5" s="353"/>
      <c r="IU5" s="353"/>
      <c r="IV5" s="353"/>
      <c r="IW5" s="353"/>
      <c r="IX5" s="353"/>
      <c r="IY5" s="353"/>
      <c r="IZ5" s="353"/>
      <c r="JA5" s="353"/>
      <c r="JB5" s="353"/>
      <c r="JC5" s="353"/>
      <c r="JD5" s="353"/>
      <c r="JE5" s="353"/>
      <c r="JF5" s="353"/>
      <c r="JG5" s="353"/>
      <c r="JH5" s="353"/>
      <c r="JI5" s="353"/>
      <c r="JJ5" s="353"/>
      <c r="JK5" s="353"/>
      <c r="JL5" s="353"/>
      <c r="JM5" s="353"/>
      <c r="JN5" s="353"/>
      <c r="JO5" s="353"/>
      <c r="JP5" s="353"/>
      <c r="JQ5" s="353"/>
      <c r="JR5" s="353"/>
      <c r="JS5" s="353"/>
      <c r="JT5" s="353"/>
      <c r="JU5" s="353"/>
      <c r="JV5" s="353"/>
      <c r="JW5" s="353"/>
      <c r="JX5" s="353"/>
      <c r="JY5" s="353"/>
      <c r="JZ5" s="353"/>
      <c r="KA5" s="353"/>
      <c r="KB5" s="353"/>
      <c r="KC5" s="353"/>
      <c r="KD5" s="353"/>
      <c r="KE5" s="353"/>
      <c r="KF5" s="353"/>
      <c r="KG5" s="353"/>
      <c r="KH5" s="353"/>
      <c r="KI5" s="353"/>
      <c r="KJ5" s="353"/>
      <c r="KK5" s="353"/>
      <c r="KL5" s="353"/>
      <c r="KM5" s="353"/>
      <c r="KN5" s="353"/>
      <c r="KO5" s="353"/>
      <c r="KP5" s="353"/>
      <c r="KQ5" s="353"/>
      <c r="KR5" s="353"/>
      <c r="KS5" s="353"/>
      <c r="KT5" s="353"/>
      <c r="KU5" s="353"/>
      <c r="KV5" s="353"/>
      <c r="KW5" s="353"/>
      <c r="KX5" s="353"/>
      <c r="KY5" s="353"/>
      <c r="KZ5" s="353"/>
      <c r="LA5" s="353"/>
      <c r="LB5" s="353"/>
      <c r="LC5" s="353"/>
      <c r="LD5" s="353"/>
      <c r="LE5" s="353"/>
      <c r="LF5" s="353"/>
      <c r="LG5" s="353"/>
      <c r="LH5" s="109" t="s">
        <v>267</v>
      </c>
      <c r="LI5" s="197"/>
      <c r="LJ5" s="200"/>
      <c r="LK5" s="346" t="s">
        <v>263</v>
      </c>
      <c r="LL5" s="346"/>
      <c r="LM5" s="346"/>
      <c r="LN5" s="346"/>
      <c r="LO5" s="345" t="s">
        <v>362</v>
      </c>
      <c r="LP5" s="346" t="s">
        <v>263</v>
      </c>
      <c r="LQ5" s="346"/>
      <c r="LR5" s="346"/>
      <c r="LS5" s="346"/>
      <c r="LT5" s="345" t="s">
        <v>363</v>
      </c>
      <c r="LU5" s="345" t="s">
        <v>364</v>
      </c>
      <c r="LV5" s="346" t="s">
        <v>263</v>
      </c>
      <c r="LW5" s="346"/>
      <c r="LX5" s="346"/>
      <c r="LY5" s="346"/>
      <c r="LZ5" s="354" t="s">
        <v>365</v>
      </c>
      <c r="MA5" s="295" t="s">
        <v>334</v>
      </c>
      <c r="MB5" s="295" t="s">
        <v>340</v>
      </c>
      <c r="MC5" s="335" t="s">
        <v>336</v>
      </c>
      <c r="MD5" s="249" t="s">
        <v>443</v>
      </c>
      <c r="ME5" s="186"/>
      <c r="MF5" s="186" t="s">
        <v>444</v>
      </c>
      <c r="MG5" s="186" t="s">
        <v>444</v>
      </c>
      <c r="MH5" s="345" t="s">
        <v>445</v>
      </c>
      <c r="MI5" s="345" t="s">
        <v>446</v>
      </c>
      <c r="MJ5" s="304" t="s">
        <v>431</v>
      </c>
      <c r="MK5" s="295" t="s">
        <v>430</v>
      </c>
      <c r="ML5" s="295" t="s">
        <v>373</v>
      </c>
    </row>
    <row r="6" spans="1:350" s="119" customFormat="1" ht="71.25" customHeight="1">
      <c r="A6" s="333"/>
      <c r="B6" s="184" t="s">
        <v>269</v>
      </c>
      <c r="C6" s="184" t="s">
        <v>270</v>
      </c>
      <c r="D6" s="184" t="s">
        <v>338</v>
      </c>
      <c r="E6" s="184" t="s">
        <v>271</v>
      </c>
      <c r="F6" s="191" t="s">
        <v>56</v>
      </c>
      <c r="G6" s="184" t="s">
        <v>269</v>
      </c>
      <c r="H6" s="184" t="s">
        <v>270</v>
      </c>
      <c r="I6" s="184" t="s">
        <v>447</v>
      </c>
      <c r="J6" s="184" t="s">
        <v>271</v>
      </c>
      <c r="K6" s="191" t="s">
        <v>272</v>
      </c>
      <c r="L6" s="355"/>
      <c r="M6" s="193"/>
      <c r="N6" s="193"/>
      <c r="O6" s="355"/>
      <c r="P6" s="193"/>
      <c r="Q6" s="355"/>
      <c r="R6" s="193"/>
      <c r="S6" s="184" t="s">
        <v>273</v>
      </c>
      <c r="T6" s="184"/>
      <c r="U6" s="184" t="s">
        <v>274</v>
      </c>
      <c r="V6" s="110" t="s">
        <v>275</v>
      </c>
      <c r="W6" s="184" t="s">
        <v>276</v>
      </c>
      <c r="X6" s="191" t="s">
        <v>56</v>
      </c>
      <c r="Y6" s="184" t="s">
        <v>277</v>
      </c>
      <c r="Z6" s="184"/>
      <c r="AA6" s="184" t="s">
        <v>278</v>
      </c>
      <c r="AB6" s="18" t="s">
        <v>275</v>
      </c>
      <c r="AC6" s="184" t="s">
        <v>276</v>
      </c>
      <c r="AD6" s="191" t="s">
        <v>56</v>
      </c>
      <c r="AE6" s="184" t="s">
        <v>277</v>
      </c>
      <c r="AF6" s="184"/>
      <c r="AG6" s="18"/>
      <c r="AH6" s="18" t="s">
        <v>275</v>
      </c>
      <c r="AI6" s="184" t="s">
        <v>276</v>
      </c>
      <c r="AJ6" s="191" t="s">
        <v>56</v>
      </c>
      <c r="AK6" s="345"/>
      <c r="AL6" s="184" t="s">
        <v>279</v>
      </c>
      <c r="AM6" s="184" t="s">
        <v>280</v>
      </c>
      <c r="AN6" s="111" t="s">
        <v>281</v>
      </c>
      <c r="AO6" s="111" t="s">
        <v>282</v>
      </c>
      <c r="AP6" s="184" t="s">
        <v>283</v>
      </c>
      <c r="AQ6" s="184" t="s">
        <v>284</v>
      </c>
      <c r="AR6" s="111" t="s">
        <v>249</v>
      </c>
      <c r="AS6" s="111" t="s">
        <v>250</v>
      </c>
      <c r="AT6" s="184" t="s">
        <v>251</v>
      </c>
      <c r="AU6" s="111" t="s">
        <v>249</v>
      </c>
      <c r="AV6" s="111" t="s">
        <v>250</v>
      </c>
      <c r="AW6" s="184" t="s">
        <v>251</v>
      </c>
      <c r="AX6" s="111" t="s">
        <v>249</v>
      </c>
      <c r="AY6" s="111" t="s">
        <v>250</v>
      </c>
      <c r="AZ6" s="184" t="s">
        <v>251</v>
      </c>
      <c r="BA6" s="111" t="s">
        <v>249</v>
      </c>
      <c r="BB6" s="111" t="s">
        <v>250</v>
      </c>
      <c r="BC6" s="184" t="s">
        <v>251</v>
      </c>
      <c r="BD6" s="111" t="s">
        <v>249</v>
      </c>
      <c r="BE6" s="111" t="s">
        <v>250</v>
      </c>
      <c r="BF6" s="184" t="s">
        <v>251</v>
      </c>
      <c r="BG6" s="111" t="s">
        <v>249</v>
      </c>
      <c r="BH6" s="111" t="s">
        <v>250</v>
      </c>
      <c r="BI6" s="184" t="s">
        <v>251</v>
      </c>
      <c r="BJ6" s="111" t="s">
        <v>249</v>
      </c>
      <c r="BK6" s="111" t="s">
        <v>250</v>
      </c>
      <c r="BL6" s="184" t="s">
        <v>251</v>
      </c>
      <c r="BM6" s="111" t="s">
        <v>249</v>
      </c>
      <c r="BN6" s="111" t="s">
        <v>250</v>
      </c>
      <c r="BO6" s="184" t="s">
        <v>251</v>
      </c>
      <c r="BP6" s="371"/>
      <c r="BQ6" s="371"/>
      <c r="BR6" s="371"/>
      <c r="BS6" s="184"/>
      <c r="BT6" s="184"/>
      <c r="BU6" s="184"/>
      <c r="BV6" s="184"/>
      <c r="BW6" s="184"/>
      <c r="BX6" s="187" t="s">
        <v>285</v>
      </c>
      <c r="BY6" s="184" t="s">
        <v>286</v>
      </c>
      <c r="BZ6" s="184" t="s">
        <v>287</v>
      </c>
      <c r="CA6" s="184" t="s">
        <v>288</v>
      </c>
      <c r="CB6" s="184" t="s">
        <v>289</v>
      </c>
      <c r="CC6" s="187" t="s">
        <v>290</v>
      </c>
      <c r="CD6" s="184" t="s">
        <v>286</v>
      </c>
      <c r="CE6" s="184" t="s">
        <v>287</v>
      </c>
      <c r="CF6" s="184" t="s">
        <v>288</v>
      </c>
      <c r="CG6" s="184" t="s">
        <v>289</v>
      </c>
      <c r="CH6" s="187" t="s">
        <v>291</v>
      </c>
      <c r="CI6" s="184" t="s">
        <v>286</v>
      </c>
      <c r="CJ6" s="184" t="s">
        <v>287</v>
      </c>
      <c r="CK6" s="184" t="s">
        <v>288</v>
      </c>
      <c r="CL6" s="184" t="s">
        <v>289</v>
      </c>
      <c r="CM6" s="112"/>
      <c r="CN6" s="110"/>
      <c r="CO6" s="110"/>
      <c r="CP6" s="110"/>
      <c r="CQ6" s="110"/>
      <c r="CR6" s="187" t="s">
        <v>276</v>
      </c>
      <c r="CS6" s="184" t="s">
        <v>286</v>
      </c>
      <c r="CT6" s="184" t="s">
        <v>287</v>
      </c>
      <c r="CU6" s="184" t="s">
        <v>288</v>
      </c>
      <c r="CV6" s="184" t="s">
        <v>289</v>
      </c>
      <c r="CW6" s="190" t="s">
        <v>56</v>
      </c>
      <c r="CX6" s="187" t="s">
        <v>277</v>
      </c>
      <c r="CY6" s="184" t="s">
        <v>286</v>
      </c>
      <c r="CZ6" s="184" t="s">
        <v>287</v>
      </c>
      <c r="DA6" s="184" t="s">
        <v>288</v>
      </c>
      <c r="DB6" s="184" t="s">
        <v>289</v>
      </c>
      <c r="DC6" s="187" t="s">
        <v>292</v>
      </c>
      <c r="DD6" s="184" t="s">
        <v>286</v>
      </c>
      <c r="DE6" s="184" t="s">
        <v>287</v>
      </c>
      <c r="DF6" s="184" t="s">
        <v>288</v>
      </c>
      <c r="DG6" s="184" t="s">
        <v>289</v>
      </c>
      <c r="DH6" s="187" t="s">
        <v>278</v>
      </c>
      <c r="DI6" s="184" t="s">
        <v>286</v>
      </c>
      <c r="DJ6" s="184" t="s">
        <v>287</v>
      </c>
      <c r="DK6" s="184" t="s">
        <v>288</v>
      </c>
      <c r="DL6" s="184" t="s">
        <v>289</v>
      </c>
      <c r="DM6" s="189" t="s">
        <v>275</v>
      </c>
      <c r="DN6" s="184" t="s">
        <v>286</v>
      </c>
      <c r="DO6" s="184" t="s">
        <v>287</v>
      </c>
      <c r="DP6" s="184" t="s">
        <v>288</v>
      </c>
      <c r="DQ6" s="184" t="s">
        <v>289</v>
      </c>
      <c r="DR6" s="187" t="s">
        <v>276</v>
      </c>
      <c r="DS6" s="184" t="s">
        <v>286</v>
      </c>
      <c r="DT6" s="184" t="s">
        <v>287</v>
      </c>
      <c r="DU6" s="184" t="s">
        <v>288</v>
      </c>
      <c r="DV6" s="184" t="s">
        <v>289</v>
      </c>
      <c r="DW6" s="190" t="s">
        <v>56</v>
      </c>
      <c r="DX6" s="187" t="s">
        <v>277</v>
      </c>
      <c r="DY6" s="184" t="s">
        <v>286</v>
      </c>
      <c r="DZ6" s="184" t="s">
        <v>287</v>
      </c>
      <c r="EA6" s="184" t="s">
        <v>288</v>
      </c>
      <c r="EB6" s="184" t="s">
        <v>289</v>
      </c>
      <c r="EC6" s="187" t="s">
        <v>292</v>
      </c>
      <c r="ED6" s="184" t="s">
        <v>286</v>
      </c>
      <c r="EE6" s="184" t="s">
        <v>287</v>
      </c>
      <c r="EF6" s="184" t="s">
        <v>288</v>
      </c>
      <c r="EG6" s="184" t="s">
        <v>289</v>
      </c>
      <c r="EH6" s="113"/>
      <c r="EI6" s="114"/>
      <c r="EJ6" s="114"/>
      <c r="EK6" s="114"/>
      <c r="EL6" s="114"/>
      <c r="EM6" s="189" t="s">
        <v>275</v>
      </c>
      <c r="EN6" s="184" t="s">
        <v>286</v>
      </c>
      <c r="EO6" s="184" t="s">
        <v>287</v>
      </c>
      <c r="EP6" s="184" t="s">
        <v>288</v>
      </c>
      <c r="EQ6" s="184" t="s">
        <v>289</v>
      </c>
      <c r="ER6" s="187" t="s">
        <v>276</v>
      </c>
      <c r="ES6" s="184" t="s">
        <v>286</v>
      </c>
      <c r="ET6" s="184" t="s">
        <v>287</v>
      </c>
      <c r="EU6" s="184" t="s">
        <v>288</v>
      </c>
      <c r="EV6" s="184" t="s">
        <v>289</v>
      </c>
      <c r="EW6" s="190" t="s">
        <v>56</v>
      </c>
      <c r="EX6" s="345"/>
      <c r="EY6" s="190" t="s">
        <v>286</v>
      </c>
      <c r="EZ6" s="190" t="s">
        <v>287</v>
      </c>
      <c r="FA6" s="190" t="s">
        <v>288</v>
      </c>
      <c r="FB6" s="190" t="s">
        <v>289</v>
      </c>
      <c r="FC6" s="115" t="s">
        <v>277</v>
      </c>
      <c r="FD6" s="115" t="s">
        <v>292</v>
      </c>
      <c r="FE6" s="115" t="s">
        <v>278</v>
      </c>
      <c r="FF6" s="115" t="s">
        <v>275</v>
      </c>
      <c r="FG6" s="115" t="s">
        <v>276</v>
      </c>
      <c r="FH6" s="116" t="s">
        <v>279</v>
      </c>
      <c r="FI6" s="184" t="s">
        <v>286</v>
      </c>
      <c r="FJ6" s="184" t="s">
        <v>287</v>
      </c>
      <c r="FK6" s="184" t="s">
        <v>288</v>
      </c>
      <c r="FL6" s="184" t="s">
        <v>289</v>
      </c>
      <c r="FM6" s="116" t="s">
        <v>280</v>
      </c>
      <c r="FN6" s="184" t="s">
        <v>286</v>
      </c>
      <c r="FO6" s="184" t="s">
        <v>287</v>
      </c>
      <c r="FP6" s="184" t="s">
        <v>288</v>
      </c>
      <c r="FQ6" s="184" t="s">
        <v>289</v>
      </c>
      <c r="FR6" s="116" t="s">
        <v>281</v>
      </c>
      <c r="FS6" s="18" t="s">
        <v>286</v>
      </c>
      <c r="FT6" s="18" t="s">
        <v>287</v>
      </c>
      <c r="FU6" s="18" t="s">
        <v>288</v>
      </c>
      <c r="FV6" s="18" t="s">
        <v>289</v>
      </c>
      <c r="FW6" s="116" t="s">
        <v>282</v>
      </c>
      <c r="FX6" s="18" t="s">
        <v>286</v>
      </c>
      <c r="FY6" s="18" t="s">
        <v>287</v>
      </c>
      <c r="FZ6" s="18" t="s">
        <v>288</v>
      </c>
      <c r="GA6" s="18" t="s">
        <v>289</v>
      </c>
      <c r="GB6" s="187" t="s">
        <v>293</v>
      </c>
      <c r="GC6" s="184" t="s">
        <v>286</v>
      </c>
      <c r="GD6" s="184" t="s">
        <v>287</v>
      </c>
      <c r="GE6" s="184" t="s">
        <v>288</v>
      </c>
      <c r="GF6" s="184" t="s">
        <v>289</v>
      </c>
      <c r="GG6" s="116" t="s">
        <v>294</v>
      </c>
      <c r="GH6" s="184" t="s">
        <v>286</v>
      </c>
      <c r="GI6" s="184" t="s">
        <v>287</v>
      </c>
      <c r="GJ6" s="184" t="s">
        <v>288</v>
      </c>
      <c r="GK6" s="184" t="s">
        <v>289</v>
      </c>
      <c r="GL6" s="184" t="s">
        <v>56</v>
      </c>
      <c r="GM6" s="184" t="s">
        <v>286</v>
      </c>
      <c r="GN6" s="184" t="s">
        <v>287</v>
      </c>
      <c r="GO6" s="184" t="s">
        <v>288</v>
      </c>
      <c r="GP6" s="184" t="s">
        <v>289</v>
      </c>
      <c r="GQ6" s="381"/>
      <c r="GR6" s="117" t="s">
        <v>295</v>
      </c>
      <c r="GS6" s="111" t="s">
        <v>286</v>
      </c>
      <c r="GT6" s="111" t="s">
        <v>287</v>
      </c>
      <c r="GU6" s="111" t="s">
        <v>288</v>
      </c>
      <c r="GV6" s="111" t="s">
        <v>289</v>
      </c>
      <c r="GW6" s="117" t="s">
        <v>296</v>
      </c>
      <c r="GX6" s="111" t="s">
        <v>286</v>
      </c>
      <c r="GY6" s="111" t="s">
        <v>287</v>
      </c>
      <c r="GZ6" s="111" t="s">
        <v>288</v>
      </c>
      <c r="HA6" s="111" t="s">
        <v>289</v>
      </c>
      <c r="HB6" s="117" t="s">
        <v>297</v>
      </c>
      <c r="HC6" s="111" t="s">
        <v>286</v>
      </c>
      <c r="HD6" s="111" t="s">
        <v>287</v>
      </c>
      <c r="HE6" s="111" t="s">
        <v>288</v>
      </c>
      <c r="HF6" s="111" t="s">
        <v>289</v>
      </c>
      <c r="HG6" s="117" t="s">
        <v>298</v>
      </c>
      <c r="HH6" s="111" t="s">
        <v>286</v>
      </c>
      <c r="HI6" s="111" t="s">
        <v>287</v>
      </c>
      <c r="HJ6" s="111" t="s">
        <v>288</v>
      </c>
      <c r="HK6" s="111" t="s">
        <v>289</v>
      </c>
      <c r="HL6" s="117" t="s">
        <v>299</v>
      </c>
      <c r="HM6" s="184" t="s">
        <v>286</v>
      </c>
      <c r="HN6" s="184" t="s">
        <v>287</v>
      </c>
      <c r="HO6" s="184" t="s">
        <v>288</v>
      </c>
      <c r="HP6" s="184" t="s">
        <v>289</v>
      </c>
      <c r="HQ6" s="117" t="s">
        <v>300</v>
      </c>
      <c r="HR6" s="184" t="s">
        <v>286</v>
      </c>
      <c r="HS6" s="184" t="s">
        <v>287</v>
      </c>
      <c r="HT6" s="184" t="s">
        <v>288</v>
      </c>
      <c r="HU6" s="184" t="s">
        <v>289</v>
      </c>
      <c r="HV6" s="117" t="s">
        <v>301</v>
      </c>
      <c r="HW6" s="111" t="s">
        <v>286</v>
      </c>
      <c r="HX6" s="111" t="s">
        <v>287</v>
      </c>
      <c r="HY6" s="111" t="s">
        <v>288</v>
      </c>
      <c r="HZ6" s="111" t="s">
        <v>289</v>
      </c>
      <c r="IA6" s="117" t="s">
        <v>302</v>
      </c>
      <c r="IB6" s="111" t="s">
        <v>286</v>
      </c>
      <c r="IC6" s="111" t="s">
        <v>287</v>
      </c>
      <c r="ID6" s="111" t="s">
        <v>288</v>
      </c>
      <c r="IE6" s="111" t="s">
        <v>289</v>
      </c>
      <c r="IF6" s="117" t="s">
        <v>303</v>
      </c>
      <c r="IG6" s="184" t="s">
        <v>286</v>
      </c>
      <c r="IH6" s="184" t="s">
        <v>287</v>
      </c>
      <c r="II6" s="184" t="s">
        <v>288</v>
      </c>
      <c r="IJ6" s="184" t="s">
        <v>289</v>
      </c>
      <c r="IK6" s="187" t="s">
        <v>304</v>
      </c>
      <c r="IL6" s="184" t="s">
        <v>286</v>
      </c>
      <c r="IM6" s="184" t="s">
        <v>287</v>
      </c>
      <c r="IN6" s="184" t="s">
        <v>288</v>
      </c>
      <c r="IO6" s="184" t="s">
        <v>289</v>
      </c>
      <c r="IP6" s="187" t="s">
        <v>305</v>
      </c>
      <c r="IQ6" s="111" t="s">
        <v>286</v>
      </c>
      <c r="IR6" s="111" t="s">
        <v>287</v>
      </c>
      <c r="IS6" s="111" t="s">
        <v>288</v>
      </c>
      <c r="IT6" s="111" t="s">
        <v>289</v>
      </c>
      <c r="IU6" s="187" t="s">
        <v>306</v>
      </c>
      <c r="IV6" s="111" t="s">
        <v>286</v>
      </c>
      <c r="IW6" s="111" t="s">
        <v>287</v>
      </c>
      <c r="IX6" s="111" t="s">
        <v>288</v>
      </c>
      <c r="IY6" s="111" t="s">
        <v>289</v>
      </c>
      <c r="IZ6" s="187" t="s">
        <v>307</v>
      </c>
      <c r="JA6" s="184" t="s">
        <v>286</v>
      </c>
      <c r="JB6" s="184" t="s">
        <v>287</v>
      </c>
      <c r="JC6" s="184" t="s">
        <v>288</v>
      </c>
      <c r="JD6" s="184" t="s">
        <v>289</v>
      </c>
      <c r="JE6" s="187" t="s">
        <v>308</v>
      </c>
      <c r="JF6" s="184" t="s">
        <v>286</v>
      </c>
      <c r="JG6" s="184" t="s">
        <v>287</v>
      </c>
      <c r="JH6" s="184" t="s">
        <v>288</v>
      </c>
      <c r="JI6" s="184" t="s">
        <v>289</v>
      </c>
      <c r="JJ6" s="187" t="s">
        <v>309</v>
      </c>
      <c r="JK6" s="111" t="s">
        <v>286</v>
      </c>
      <c r="JL6" s="111" t="s">
        <v>287</v>
      </c>
      <c r="JM6" s="111" t="s">
        <v>288</v>
      </c>
      <c r="JN6" s="111" t="s">
        <v>289</v>
      </c>
      <c r="JO6" s="117" t="s">
        <v>310</v>
      </c>
      <c r="JP6" s="111" t="s">
        <v>286</v>
      </c>
      <c r="JQ6" s="111" t="s">
        <v>287</v>
      </c>
      <c r="JR6" s="111" t="s">
        <v>288</v>
      </c>
      <c r="JS6" s="111" t="s">
        <v>289</v>
      </c>
      <c r="JT6" s="117" t="s">
        <v>311</v>
      </c>
      <c r="JU6" s="184" t="s">
        <v>286</v>
      </c>
      <c r="JV6" s="184" t="s">
        <v>287</v>
      </c>
      <c r="JW6" s="184" t="s">
        <v>288</v>
      </c>
      <c r="JX6" s="184" t="s">
        <v>289</v>
      </c>
      <c r="JY6" s="117" t="s">
        <v>312</v>
      </c>
      <c r="JZ6" s="184" t="s">
        <v>286</v>
      </c>
      <c r="KA6" s="184" t="s">
        <v>287</v>
      </c>
      <c r="KB6" s="184" t="s">
        <v>288</v>
      </c>
      <c r="KC6" s="184" t="s">
        <v>289</v>
      </c>
      <c r="KD6" s="117" t="s">
        <v>313</v>
      </c>
      <c r="KE6" s="111" t="s">
        <v>286</v>
      </c>
      <c r="KF6" s="111" t="s">
        <v>287</v>
      </c>
      <c r="KG6" s="111" t="s">
        <v>288</v>
      </c>
      <c r="KH6" s="111" t="s">
        <v>289</v>
      </c>
      <c r="KI6" s="117" t="s">
        <v>314</v>
      </c>
      <c r="KJ6" s="111" t="s">
        <v>286</v>
      </c>
      <c r="KK6" s="111" t="s">
        <v>287</v>
      </c>
      <c r="KL6" s="111" t="s">
        <v>288</v>
      </c>
      <c r="KM6" s="111" t="s">
        <v>289</v>
      </c>
      <c r="KN6" s="117" t="s">
        <v>315</v>
      </c>
      <c r="KO6" s="184" t="s">
        <v>286</v>
      </c>
      <c r="KP6" s="184" t="s">
        <v>287</v>
      </c>
      <c r="KQ6" s="184" t="s">
        <v>288</v>
      </c>
      <c r="KR6" s="184" t="s">
        <v>289</v>
      </c>
      <c r="KS6" s="187" t="s">
        <v>316</v>
      </c>
      <c r="KT6" s="184" t="s">
        <v>286</v>
      </c>
      <c r="KU6" s="184" t="s">
        <v>287</v>
      </c>
      <c r="KV6" s="184" t="s">
        <v>288</v>
      </c>
      <c r="KW6" s="184" t="s">
        <v>289</v>
      </c>
      <c r="KX6" s="187" t="s">
        <v>317</v>
      </c>
      <c r="KY6" s="111" t="s">
        <v>286</v>
      </c>
      <c r="KZ6" s="111" t="s">
        <v>287</v>
      </c>
      <c r="LA6" s="111" t="s">
        <v>288</v>
      </c>
      <c r="LB6" s="111" t="s">
        <v>289</v>
      </c>
      <c r="LC6" s="187" t="s">
        <v>318</v>
      </c>
      <c r="LD6" s="111" t="s">
        <v>286</v>
      </c>
      <c r="LE6" s="111" t="s">
        <v>287</v>
      </c>
      <c r="LF6" s="111" t="s">
        <v>288</v>
      </c>
      <c r="LG6" s="111" t="s">
        <v>289</v>
      </c>
      <c r="LH6" s="118" t="s">
        <v>378</v>
      </c>
      <c r="LI6" s="118" t="s">
        <v>268</v>
      </c>
      <c r="LJ6" s="190" t="s">
        <v>379</v>
      </c>
      <c r="LK6" s="191" t="s">
        <v>286</v>
      </c>
      <c r="LL6" s="191" t="s">
        <v>287</v>
      </c>
      <c r="LM6" s="191" t="s">
        <v>288</v>
      </c>
      <c r="LN6" s="191" t="s">
        <v>289</v>
      </c>
      <c r="LO6" s="345"/>
      <c r="LP6" s="191" t="s">
        <v>286</v>
      </c>
      <c r="LQ6" s="191" t="s">
        <v>287</v>
      </c>
      <c r="LR6" s="191" t="s">
        <v>288</v>
      </c>
      <c r="LS6" s="191" t="s">
        <v>289</v>
      </c>
      <c r="LT6" s="345"/>
      <c r="LU6" s="345"/>
      <c r="LV6" s="191" t="s">
        <v>286</v>
      </c>
      <c r="LW6" s="191" t="s">
        <v>287</v>
      </c>
      <c r="LX6" s="191" t="s">
        <v>288</v>
      </c>
      <c r="LY6" s="191" t="s">
        <v>289</v>
      </c>
      <c r="LZ6" s="355"/>
      <c r="MA6" s="295"/>
      <c r="MB6" s="295"/>
      <c r="MC6" s="383"/>
      <c r="MD6" s="248"/>
      <c r="ME6" s="248"/>
      <c r="MF6" s="248"/>
      <c r="MG6" s="248"/>
      <c r="MH6" s="345"/>
      <c r="MI6" s="345"/>
      <c r="MJ6" s="304"/>
      <c r="MK6" s="295"/>
      <c r="ML6" s="295"/>
    </row>
    <row r="7" spans="1:350" s="69" customFormat="1" hidden="1">
      <c r="A7" s="120" t="s">
        <v>380</v>
      </c>
      <c r="B7" s="120"/>
      <c r="C7" s="120"/>
      <c r="D7" s="120"/>
      <c r="E7" s="120"/>
      <c r="F7" s="120"/>
      <c r="G7" s="121"/>
      <c r="H7" s="121">
        <v>42867</v>
      </c>
      <c r="I7" s="121">
        <v>42867</v>
      </c>
      <c r="J7" s="121">
        <v>42867</v>
      </c>
      <c r="K7" s="121"/>
      <c r="L7" s="121"/>
      <c r="M7" s="121"/>
      <c r="N7" s="121"/>
      <c r="O7" s="121"/>
      <c r="P7" s="121"/>
      <c r="Q7" s="121"/>
      <c r="R7" s="121"/>
      <c r="S7" s="120"/>
      <c r="T7" s="120"/>
      <c r="U7" s="120"/>
      <c r="V7" s="120"/>
      <c r="W7" s="120"/>
      <c r="X7" s="120"/>
      <c r="Y7" s="120"/>
      <c r="Z7" s="120"/>
      <c r="AA7" s="120"/>
      <c r="AB7" s="120"/>
      <c r="AC7" s="120"/>
      <c r="AD7" s="120"/>
      <c r="AE7" s="120"/>
      <c r="AF7" s="120"/>
      <c r="AG7" s="120"/>
      <c r="AH7" s="120"/>
      <c r="AI7" s="120"/>
      <c r="AJ7" s="120"/>
      <c r="AK7" s="120"/>
      <c r="AL7" s="120"/>
      <c r="AM7" s="120"/>
      <c r="AN7" s="120"/>
      <c r="AO7" s="120"/>
      <c r="AP7" s="120"/>
      <c r="AQ7" s="120"/>
      <c r="AR7" s="120"/>
      <c r="AS7" s="120"/>
      <c r="AT7" s="120"/>
      <c r="AU7" s="120"/>
      <c r="AV7" s="120"/>
      <c r="AW7" s="120"/>
      <c r="AX7" s="120"/>
      <c r="AY7" s="120"/>
      <c r="AZ7" s="120"/>
      <c r="BA7" s="120"/>
      <c r="BB7" s="120"/>
      <c r="BC7" s="120"/>
      <c r="BD7" s="120"/>
      <c r="BE7" s="120"/>
      <c r="BF7" s="120"/>
      <c r="BG7" s="120"/>
      <c r="BH7" s="120"/>
      <c r="BI7" s="120"/>
      <c r="BJ7" s="120"/>
      <c r="BK7" s="120"/>
      <c r="BL7" s="120"/>
      <c r="BM7" s="120"/>
      <c r="BN7" s="120"/>
      <c r="BO7" s="120"/>
      <c r="BP7" s="120"/>
      <c r="BQ7" s="120"/>
      <c r="BR7" s="120"/>
      <c r="BS7" s="120"/>
      <c r="BT7" s="120"/>
      <c r="BU7" s="120"/>
      <c r="BV7" s="120"/>
      <c r="BW7" s="120"/>
      <c r="BX7" s="122">
        <v>25790</v>
      </c>
      <c r="BY7" s="122">
        <v>2157</v>
      </c>
      <c r="BZ7" s="122">
        <v>23633</v>
      </c>
      <c r="CA7" s="122">
        <v>18062</v>
      </c>
      <c r="CB7" s="122">
        <v>5571</v>
      </c>
      <c r="CC7" s="123"/>
      <c r="CD7" s="123"/>
      <c r="CE7" s="123"/>
      <c r="CF7" s="123"/>
      <c r="CG7" s="123"/>
      <c r="CH7" s="122">
        <v>72395</v>
      </c>
      <c r="CI7" s="122">
        <v>2157</v>
      </c>
      <c r="CJ7" s="122">
        <v>70238</v>
      </c>
      <c r="CK7" s="122">
        <v>53929</v>
      </c>
      <c r="CL7" s="122">
        <v>16309</v>
      </c>
      <c r="CM7" s="121"/>
      <c r="CN7" s="121"/>
      <c r="CO7" s="121"/>
      <c r="CP7" s="121"/>
      <c r="CQ7" s="121"/>
      <c r="CR7" s="121"/>
      <c r="CS7" s="121"/>
      <c r="CT7" s="121"/>
      <c r="CU7" s="121"/>
      <c r="CV7" s="121"/>
      <c r="CW7" s="121"/>
      <c r="CX7" s="122">
        <v>35993</v>
      </c>
      <c r="CY7" s="122">
        <v>2934</v>
      </c>
      <c r="CZ7" s="122">
        <v>33059</v>
      </c>
      <c r="DA7" s="122">
        <v>24669</v>
      </c>
      <c r="DB7" s="122">
        <v>8390</v>
      </c>
      <c r="DC7" s="121"/>
      <c r="DD7" s="121"/>
      <c r="DE7" s="121"/>
      <c r="DF7" s="121"/>
      <c r="DG7" s="121"/>
      <c r="DH7" s="122">
        <v>100596</v>
      </c>
      <c r="DI7" s="122">
        <v>2934</v>
      </c>
      <c r="DJ7" s="122">
        <v>97662</v>
      </c>
      <c r="DK7" s="122">
        <v>73152</v>
      </c>
      <c r="DL7" s="122">
        <v>24510</v>
      </c>
      <c r="DM7" s="121"/>
      <c r="DN7" s="121"/>
      <c r="DO7" s="121"/>
      <c r="DP7" s="121"/>
      <c r="DQ7" s="121"/>
      <c r="DR7" s="121"/>
      <c r="DS7" s="121"/>
      <c r="DT7" s="121"/>
      <c r="DU7" s="121"/>
      <c r="DV7" s="121"/>
      <c r="DW7" s="121"/>
      <c r="DX7" s="122">
        <v>41146</v>
      </c>
      <c r="DY7" s="122">
        <v>3273</v>
      </c>
      <c r="DZ7" s="122">
        <v>37873</v>
      </c>
      <c r="EA7" s="122">
        <v>28043</v>
      </c>
      <c r="EB7" s="122">
        <v>9830</v>
      </c>
      <c r="EC7" s="121"/>
      <c r="ED7" s="121"/>
      <c r="EE7" s="121"/>
      <c r="EF7" s="121"/>
      <c r="EG7" s="121"/>
      <c r="EH7" s="121">
        <v>0</v>
      </c>
      <c r="EI7" s="121"/>
      <c r="EJ7" s="121"/>
      <c r="EK7" s="121"/>
      <c r="EL7" s="121"/>
      <c r="EM7" s="121"/>
      <c r="EN7" s="121"/>
      <c r="EO7" s="121"/>
      <c r="EP7" s="121"/>
      <c r="EQ7" s="121"/>
      <c r="ER7" s="121"/>
      <c r="ES7" s="121"/>
      <c r="ET7" s="121"/>
      <c r="EU7" s="121"/>
      <c r="EV7" s="121"/>
      <c r="EW7" s="121"/>
      <c r="EX7" s="121"/>
      <c r="EY7" s="121"/>
      <c r="EZ7" s="121"/>
      <c r="FA7" s="121"/>
      <c r="FB7" s="121"/>
      <c r="FC7" s="121"/>
      <c r="FD7" s="121"/>
      <c r="FE7" s="121"/>
      <c r="FF7" s="121"/>
      <c r="FG7" s="121"/>
      <c r="FH7" s="121"/>
      <c r="FI7" s="121"/>
      <c r="FJ7" s="121"/>
      <c r="FK7" s="121"/>
      <c r="FL7" s="121"/>
      <c r="FM7" s="121"/>
      <c r="FN7" s="121"/>
      <c r="FO7" s="121"/>
      <c r="FP7" s="121"/>
      <c r="FQ7" s="121"/>
      <c r="FR7" s="121"/>
      <c r="FS7" s="121"/>
      <c r="FT7" s="121"/>
      <c r="FU7" s="121"/>
      <c r="FV7" s="121"/>
      <c r="FW7" s="121"/>
      <c r="FX7" s="121"/>
      <c r="FY7" s="121"/>
      <c r="FZ7" s="121"/>
      <c r="GA7" s="121"/>
      <c r="GB7" s="121"/>
      <c r="GC7" s="121"/>
      <c r="GD7" s="121"/>
      <c r="GE7" s="121"/>
      <c r="GF7" s="121"/>
      <c r="GG7" s="121"/>
      <c r="GH7" s="121"/>
      <c r="GI7" s="121"/>
      <c r="GJ7" s="121"/>
      <c r="GK7" s="121"/>
      <c r="GL7" s="121"/>
      <c r="GM7" s="121"/>
      <c r="GN7" s="121"/>
      <c r="GO7" s="121"/>
      <c r="GP7" s="121"/>
      <c r="GQ7" s="121"/>
      <c r="GR7" s="121"/>
      <c r="GS7" s="121"/>
      <c r="GT7" s="121"/>
      <c r="GU7" s="121"/>
      <c r="GV7" s="121"/>
      <c r="GW7" s="121"/>
      <c r="GX7" s="121"/>
      <c r="GY7" s="121"/>
      <c r="GZ7" s="121"/>
      <c r="HA7" s="121"/>
      <c r="HB7" s="121"/>
      <c r="HC7" s="121"/>
      <c r="HD7" s="121"/>
      <c r="HE7" s="121"/>
      <c r="HF7" s="121"/>
      <c r="HG7" s="121"/>
      <c r="HH7" s="121"/>
      <c r="HI7" s="121"/>
      <c r="HJ7" s="121"/>
      <c r="HK7" s="121"/>
      <c r="HL7" s="121"/>
      <c r="HM7" s="121"/>
      <c r="HN7" s="121"/>
      <c r="HO7" s="121"/>
      <c r="HP7" s="121"/>
      <c r="HQ7" s="121"/>
      <c r="HR7" s="121"/>
      <c r="HS7" s="121"/>
      <c r="HT7" s="121"/>
      <c r="HU7" s="121"/>
      <c r="HV7" s="121"/>
      <c r="HW7" s="121"/>
      <c r="HX7" s="121"/>
      <c r="HY7" s="121"/>
      <c r="HZ7" s="121"/>
      <c r="IA7" s="121"/>
      <c r="IB7" s="121"/>
      <c r="IC7" s="121"/>
      <c r="ID7" s="121"/>
      <c r="IE7" s="121"/>
      <c r="IF7" s="121"/>
      <c r="IG7" s="121"/>
      <c r="IH7" s="121"/>
      <c r="II7" s="121"/>
      <c r="IJ7" s="121"/>
      <c r="IK7" s="121"/>
      <c r="IL7" s="121"/>
      <c r="IM7" s="121"/>
      <c r="IN7" s="121"/>
      <c r="IO7" s="121"/>
      <c r="IP7" s="121"/>
      <c r="IQ7" s="121"/>
      <c r="IR7" s="121"/>
      <c r="IS7" s="121"/>
      <c r="IT7" s="121"/>
      <c r="IU7" s="121"/>
      <c r="IV7" s="121"/>
      <c r="IW7" s="121"/>
      <c r="IX7" s="121"/>
      <c r="IY7" s="121"/>
      <c r="IZ7" s="121"/>
      <c r="JA7" s="121"/>
      <c r="JB7" s="121"/>
      <c r="JC7" s="121"/>
      <c r="JD7" s="121"/>
      <c r="JE7" s="121"/>
      <c r="JF7" s="121"/>
      <c r="JG7" s="121"/>
      <c r="JH7" s="121"/>
      <c r="JI7" s="121"/>
      <c r="JJ7" s="121"/>
      <c r="JK7" s="121"/>
      <c r="JL7" s="121"/>
      <c r="JM7" s="121"/>
      <c r="JN7" s="121"/>
      <c r="JO7" s="121"/>
      <c r="JP7" s="121"/>
      <c r="JQ7" s="121"/>
      <c r="JR7" s="121"/>
      <c r="JS7" s="121"/>
      <c r="JT7" s="121"/>
      <c r="JU7" s="121"/>
      <c r="JV7" s="121"/>
      <c r="JW7" s="121"/>
      <c r="JX7" s="121"/>
      <c r="JY7" s="121"/>
      <c r="JZ7" s="121"/>
      <c r="KA7" s="121"/>
      <c r="KB7" s="121"/>
      <c r="KC7" s="121"/>
      <c r="KD7" s="121"/>
      <c r="KE7" s="121"/>
      <c r="KF7" s="121"/>
      <c r="KG7" s="121"/>
      <c r="KH7" s="121"/>
      <c r="KI7" s="121"/>
      <c r="KJ7" s="121"/>
      <c r="KK7" s="121"/>
      <c r="KL7" s="121"/>
      <c r="KM7" s="121"/>
      <c r="KN7" s="121"/>
      <c r="KO7" s="121"/>
      <c r="KP7" s="121"/>
      <c r="KQ7" s="121"/>
      <c r="KR7" s="121"/>
      <c r="KS7" s="121"/>
      <c r="KT7" s="121"/>
      <c r="KU7" s="121"/>
      <c r="KV7" s="121"/>
      <c r="KW7" s="121"/>
      <c r="KX7" s="121"/>
      <c r="KY7" s="121"/>
      <c r="KZ7" s="121"/>
      <c r="LA7" s="121"/>
      <c r="LB7" s="121"/>
      <c r="LC7" s="121"/>
      <c r="LD7" s="121"/>
      <c r="LE7" s="121"/>
      <c r="LF7" s="121"/>
      <c r="LG7" s="121"/>
      <c r="LH7" s="121"/>
      <c r="LI7" s="121"/>
      <c r="LJ7" s="121"/>
      <c r="LK7" s="121"/>
      <c r="LL7" s="121"/>
      <c r="LM7" s="121"/>
      <c r="LN7" s="121"/>
      <c r="LO7" s="121"/>
      <c r="LP7" s="121"/>
      <c r="LQ7" s="121"/>
      <c r="LR7" s="121"/>
      <c r="LS7" s="121"/>
      <c r="LT7" s="121"/>
      <c r="LU7" s="121"/>
      <c r="LV7" s="121"/>
      <c r="LW7" s="121"/>
      <c r="LX7" s="121"/>
      <c r="LY7" s="121"/>
      <c r="LZ7" s="121"/>
      <c r="MA7" s="203"/>
      <c r="MB7" s="203"/>
      <c r="MC7" s="203"/>
      <c r="MD7" s="203"/>
      <c r="ME7" s="203"/>
      <c r="MF7" s="203"/>
      <c r="MG7" s="203"/>
      <c r="MH7" s="203"/>
      <c r="MK7" s="203"/>
      <c r="ML7" s="203"/>
    </row>
    <row r="8" spans="1:350" s="69" customFormat="1" ht="25.5" hidden="1">
      <c r="A8" s="124" t="s">
        <v>381</v>
      </c>
      <c r="B8" s="120"/>
      <c r="C8" s="120"/>
      <c r="D8" s="120"/>
      <c r="E8" s="120"/>
      <c r="F8" s="120"/>
      <c r="G8" s="121"/>
      <c r="H8" s="121"/>
      <c r="I8" s="121"/>
      <c r="J8" s="121"/>
      <c r="K8" s="121"/>
      <c r="L8" s="121"/>
      <c r="M8" s="121"/>
      <c r="N8" s="121"/>
      <c r="O8" s="121"/>
      <c r="P8" s="121"/>
      <c r="Q8" s="121"/>
      <c r="R8" s="121"/>
      <c r="S8" s="120"/>
      <c r="T8" s="120"/>
      <c r="U8" s="120"/>
      <c r="V8" s="120"/>
      <c r="W8" s="120"/>
      <c r="X8" s="120"/>
      <c r="Y8" s="120"/>
      <c r="Z8" s="120"/>
      <c r="AA8" s="120"/>
      <c r="AB8" s="120"/>
      <c r="AC8" s="120"/>
      <c r="AD8" s="120"/>
      <c r="AE8" s="120"/>
      <c r="AF8" s="120"/>
      <c r="AG8" s="120"/>
      <c r="AH8" s="120"/>
      <c r="AI8" s="120"/>
      <c r="AJ8" s="120"/>
      <c r="AK8" s="120"/>
      <c r="AL8" s="120"/>
      <c r="AM8" s="120"/>
      <c r="AN8" s="120"/>
      <c r="AO8" s="120"/>
      <c r="AP8" s="120"/>
      <c r="AQ8" s="120"/>
      <c r="AR8" s="120"/>
      <c r="AS8" s="120"/>
      <c r="AT8" s="120"/>
      <c r="AU8" s="120"/>
      <c r="AV8" s="120"/>
      <c r="AW8" s="120"/>
      <c r="AX8" s="120"/>
      <c r="AY8" s="120"/>
      <c r="AZ8" s="120"/>
      <c r="BA8" s="120"/>
      <c r="BB8" s="120"/>
      <c r="BC8" s="120"/>
      <c r="BD8" s="120"/>
      <c r="BE8" s="120"/>
      <c r="BF8" s="120"/>
      <c r="BG8" s="120"/>
      <c r="BH8" s="120"/>
      <c r="BI8" s="120"/>
      <c r="BJ8" s="120"/>
      <c r="BK8" s="120"/>
      <c r="BL8" s="120"/>
      <c r="BM8" s="120"/>
      <c r="BN8" s="120"/>
      <c r="BO8" s="120"/>
      <c r="BP8" s="120"/>
      <c r="BQ8" s="120"/>
      <c r="BR8" s="120"/>
      <c r="BS8" s="120"/>
      <c r="BT8" s="120"/>
      <c r="BU8" s="120"/>
      <c r="BV8" s="120"/>
      <c r="BW8" s="120"/>
      <c r="BX8" s="121"/>
      <c r="BY8" s="121"/>
      <c r="BZ8" s="121"/>
      <c r="CA8" s="121"/>
      <c r="CB8" s="121"/>
      <c r="CC8" s="121"/>
      <c r="CD8" s="121"/>
      <c r="CE8" s="121"/>
      <c r="CF8" s="121"/>
      <c r="CG8" s="121"/>
      <c r="CH8" s="121"/>
      <c r="CI8" s="121"/>
      <c r="CJ8" s="121"/>
      <c r="CK8" s="121"/>
      <c r="CL8" s="121"/>
      <c r="CM8" s="121">
        <v>0</v>
      </c>
      <c r="CN8" s="121"/>
      <c r="CO8" s="121"/>
      <c r="CP8" s="121"/>
      <c r="CQ8" s="121"/>
      <c r="CR8" s="122">
        <v>197552</v>
      </c>
      <c r="CS8" s="122">
        <v>451</v>
      </c>
      <c r="CT8" s="122">
        <v>197101</v>
      </c>
      <c r="CU8" s="122">
        <v>197101</v>
      </c>
      <c r="CV8" s="122">
        <v>0</v>
      </c>
      <c r="CW8" s="121"/>
      <c r="CX8" s="125"/>
      <c r="CY8" s="125"/>
      <c r="CZ8" s="125"/>
      <c r="DA8" s="125"/>
      <c r="DB8" s="125"/>
      <c r="DC8" s="126"/>
      <c r="DD8" s="126"/>
      <c r="DE8" s="126"/>
      <c r="DF8" s="126"/>
      <c r="DG8" s="126"/>
      <c r="DH8" s="125"/>
      <c r="DI8" s="125"/>
      <c r="DJ8" s="125"/>
      <c r="DK8" s="125"/>
      <c r="DL8" s="125"/>
      <c r="DM8" s="122">
        <v>22637</v>
      </c>
      <c r="DN8" s="122">
        <v>2449</v>
      </c>
      <c r="DO8" s="122">
        <v>20188</v>
      </c>
      <c r="DP8" s="122">
        <v>14150</v>
      </c>
      <c r="DQ8" s="122">
        <v>6038</v>
      </c>
      <c r="DR8" s="122">
        <v>228176</v>
      </c>
      <c r="DS8" s="122">
        <v>752</v>
      </c>
      <c r="DT8" s="122">
        <v>227424</v>
      </c>
      <c r="DU8" s="122">
        <v>227424</v>
      </c>
      <c r="DV8" s="122">
        <v>0</v>
      </c>
      <c r="DW8" s="121"/>
      <c r="DX8" s="122"/>
      <c r="DY8" s="122"/>
      <c r="DZ8" s="122"/>
      <c r="EA8" s="122"/>
      <c r="EB8" s="122"/>
      <c r="EC8" s="123"/>
      <c r="ED8" s="123"/>
      <c r="EE8" s="123"/>
      <c r="EF8" s="123"/>
      <c r="EG8" s="123"/>
      <c r="EH8" s="121">
        <v>0</v>
      </c>
      <c r="EI8" s="121"/>
      <c r="EJ8" s="121"/>
      <c r="EK8" s="121"/>
      <c r="EL8" s="121"/>
      <c r="EM8" s="122">
        <v>23001</v>
      </c>
      <c r="EN8" s="122">
        <v>2769</v>
      </c>
      <c r="EO8" s="122">
        <v>20232</v>
      </c>
      <c r="EP8" s="122">
        <v>14181</v>
      </c>
      <c r="EQ8" s="122">
        <v>6051</v>
      </c>
      <c r="ER8" s="122">
        <v>273811</v>
      </c>
      <c r="ES8" s="122">
        <v>903</v>
      </c>
      <c r="ET8" s="122">
        <v>272908</v>
      </c>
      <c r="EU8" s="122">
        <v>272908</v>
      </c>
      <c r="EV8" s="122">
        <v>0</v>
      </c>
      <c r="EW8" s="121"/>
      <c r="EX8" s="121"/>
      <c r="EY8" s="121"/>
      <c r="EZ8" s="121"/>
      <c r="FA8" s="121"/>
      <c r="FB8" s="121"/>
      <c r="FC8" s="121"/>
      <c r="FD8" s="121"/>
      <c r="FE8" s="121"/>
      <c r="FF8" s="121"/>
      <c r="FG8" s="121"/>
      <c r="FH8" s="121"/>
      <c r="FI8" s="121"/>
      <c r="FJ8" s="121"/>
      <c r="FK8" s="121"/>
      <c r="FL8" s="121"/>
      <c r="FM8" s="121"/>
      <c r="FN8" s="121"/>
      <c r="FO8" s="121"/>
      <c r="FP8" s="121"/>
      <c r="FQ8" s="121"/>
      <c r="FR8" s="121"/>
      <c r="FS8" s="121"/>
      <c r="FT8" s="121"/>
      <c r="FU8" s="121"/>
      <c r="FV8" s="121"/>
      <c r="FW8" s="121"/>
      <c r="FX8" s="121"/>
      <c r="FY8" s="121"/>
      <c r="FZ8" s="121"/>
      <c r="GA8" s="121"/>
      <c r="GB8" s="121"/>
      <c r="GC8" s="121"/>
      <c r="GD8" s="121"/>
      <c r="GE8" s="121"/>
      <c r="GF8" s="121"/>
      <c r="GG8" s="121"/>
      <c r="GH8" s="121"/>
      <c r="GI8" s="121"/>
      <c r="GJ8" s="121"/>
      <c r="GK8" s="121"/>
      <c r="GL8" s="121"/>
      <c r="GM8" s="121"/>
      <c r="GN8" s="121"/>
      <c r="GO8" s="121"/>
      <c r="GP8" s="121"/>
      <c r="GQ8" s="121"/>
      <c r="GR8" s="121"/>
      <c r="GS8" s="121"/>
      <c r="GT8" s="121"/>
      <c r="GU8" s="121"/>
      <c r="GV8" s="121"/>
      <c r="GW8" s="121"/>
      <c r="GX8" s="121"/>
      <c r="GY8" s="121"/>
      <c r="GZ8" s="121"/>
      <c r="HA8" s="121"/>
      <c r="HB8" s="121"/>
      <c r="HC8" s="121"/>
      <c r="HD8" s="121"/>
      <c r="HE8" s="121"/>
      <c r="HF8" s="121"/>
      <c r="HG8" s="121"/>
      <c r="HH8" s="121"/>
      <c r="HI8" s="121"/>
      <c r="HJ8" s="121"/>
      <c r="HK8" s="121"/>
      <c r="HL8" s="121"/>
      <c r="HM8" s="121"/>
      <c r="HN8" s="121"/>
      <c r="HO8" s="121"/>
      <c r="HP8" s="121"/>
      <c r="HQ8" s="121"/>
      <c r="HR8" s="121"/>
      <c r="HS8" s="121"/>
      <c r="HT8" s="121"/>
      <c r="HU8" s="121"/>
      <c r="HV8" s="121"/>
      <c r="HW8" s="121"/>
      <c r="HX8" s="121"/>
      <c r="HY8" s="121"/>
      <c r="HZ8" s="121"/>
      <c r="IA8" s="121"/>
      <c r="IB8" s="121"/>
      <c r="IC8" s="121"/>
      <c r="ID8" s="121"/>
      <c r="IE8" s="121"/>
      <c r="IF8" s="121"/>
      <c r="IG8" s="121"/>
      <c r="IH8" s="121"/>
      <c r="II8" s="121"/>
      <c r="IJ8" s="121"/>
      <c r="IK8" s="121"/>
      <c r="IL8" s="121"/>
      <c r="IM8" s="121"/>
      <c r="IN8" s="121"/>
      <c r="IO8" s="121"/>
      <c r="IP8" s="121"/>
      <c r="IQ8" s="121"/>
      <c r="IR8" s="121"/>
      <c r="IS8" s="121"/>
      <c r="IT8" s="121"/>
      <c r="IU8" s="121"/>
      <c r="IV8" s="121"/>
      <c r="IW8" s="121"/>
      <c r="IX8" s="121"/>
      <c r="IY8" s="121"/>
      <c r="IZ8" s="121"/>
      <c r="JA8" s="121"/>
      <c r="JB8" s="121"/>
      <c r="JC8" s="121"/>
      <c r="JD8" s="121"/>
      <c r="JE8" s="121"/>
      <c r="JF8" s="121"/>
      <c r="JG8" s="121"/>
      <c r="JH8" s="121"/>
      <c r="JI8" s="121"/>
      <c r="JJ8" s="121"/>
      <c r="JK8" s="121"/>
      <c r="JL8" s="121"/>
      <c r="JM8" s="121"/>
      <c r="JN8" s="121"/>
      <c r="JO8" s="121"/>
      <c r="JP8" s="121"/>
      <c r="JQ8" s="121"/>
      <c r="JR8" s="121"/>
      <c r="JS8" s="121"/>
      <c r="JT8" s="121"/>
      <c r="JU8" s="121"/>
      <c r="JV8" s="121"/>
      <c r="JW8" s="121"/>
      <c r="JX8" s="121"/>
      <c r="JY8" s="121"/>
      <c r="JZ8" s="121"/>
      <c r="KA8" s="121"/>
      <c r="KB8" s="121"/>
      <c r="KC8" s="121"/>
      <c r="KD8" s="121"/>
      <c r="KE8" s="121"/>
      <c r="KF8" s="121"/>
      <c r="KG8" s="121"/>
      <c r="KH8" s="121"/>
      <c r="KI8" s="121"/>
      <c r="KJ8" s="121"/>
      <c r="KK8" s="121"/>
      <c r="KL8" s="121"/>
      <c r="KM8" s="121"/>
      <c r="KN8" s="121"/>
      <c r="KO8" s="121"/>
      <c r="KP8" s="121"/>
      <c r="KQ8" s="121"/>
      <c r="KR8" s="121"/>
      <c r="KS8" s="121"/>
      <c r="KT8" s="121"/>
      <c r="KU8" s="121"/>
      <c r="KV8" s="121"/>
      <c r="KW8" s="121"/>
      <c r="KX8" s="121"/>
      <c r="KY8" s="121"/>
      <c r="KZ8" s="121"/>
      <c r="LA8" s="121"/>
      <c r="LB8" s="121"/>
      <c r="LC8" s="121"/>
      <c r="LD8" s="121"/>
      <c r="LE8" s="121"/>
      <c r="LF8" s="121"/>
      <c r="LG8" s="121"/>
      <c r="LH8" s="121"/>
      <c r="LI8" s="121"/>
      <c r="LJ8" s="121"/>
      <c r="LK8" s="121"/>
      <c r="LL8" s="121"/>
      <c r="LM8" s="121"/>
      <c r="LN8" s="121"/>
      <c r="LO8" s="121"/>
      <c r="LP8" s="121"/>
      <c r="LQ8" s="121"/>
      <c r="LR8" s="121"/>
      <c r="LS8" s="121"/>
      <c r="LT8" s="121"/>
      <c r="LU8" s="121"/>
      <c r="LV8" s="121"/>
      <c r="LW8" s="121"/>
      <c r="LX8" s="121"/>
      <c r="LY8" s="121"/>
      <c r="LZ8" s="121"/>
      <c r="MA8" s="203"/>
      <c r="MB8" s="203"/>
      <c r="MC8" s="203"/>
      <c r="MD8" s="203"/>
      <c r="ME8" s="203"/>
      <c r="MF8" s="203"/>
      <c r="MG8" s="203"/>
      <c r="MH8" s="203"/>
      <c r="MK8" s="203"/>
      <c r="ML8" s="203"/>
    </row>
    <row r="9" spans="1:350" s="69" customFormat="1" ht="24" hidden="1" customHeight="1">
      <c r="A9" s="124" t="s">
        <v>382</v>
      </c>
      <c r="B9" s="120"/>
      <c r="C9" s="120"/>
      <c r="D9" s="120"/>
      <c r="E9" s="120"/>
      <c r="F9" s="120"/>
      <c r="G9" s="121"/>
      <c r="H9" s="121"/>
      <c r="I9" s="121"/>
      <c r="J9" s="121"/>
      <c r="K9" s="121"/>
      <c r="L9" s="121"/>
      <c r="M9" s="121"/>
      <c r="N9" s="121"/>
      <c r="O9" s="121"/>
      <c r="P9" s="121"/>
      <c r="Q9" s="121"/>
      <c r="R9" s="121"/>
      <c r="S9" s="120"/>
      <c r="T9" s="120"/>
      <c r="U9" s="120"/>
      <c r="V9" s="120"/>
      <c r="W9" s="120"/>
      <c r="X9" s="120"/>
      <c r="Y9" s="120"/>
      <c r="Z9" s="120"/>
      <c r="AA9" s="120"/>
      <c r="AB9" s="120"/>
      <c r="AC9" s="120"/>
      <c r="AD9" s="120"/>
      <c r="AE9" s="120"/>
      <c r="AF9" s="120"/>
      <c r="AG9" s="120"/>
      <c r="AH9" s="120"/>
      <c r="AI9" s="120"/>
      <c r="AJ9" s="120"/>
      <c r="AK9" s="120"/>
      <c r="AL9" s="120"/>
      <c r="AM9" s="120"/>
      <c r="AN9" s="120"/>
      <c r="AO9" s="120"/>
      <c r="AP9" s="120"/>
      <c r="AQ9" s="120"/>
      <c r="AR9" s="120"/>
      <c r="AS9" s="120"/>
      <c r="AT9" s="120"/>
      <c r="AU9" s="120"/>
      <c r="AV9" s="120"/>
      <c r="AW9" s="120"/>
      <c r="AX9" s="120"/>
      <c r="AY9" s="120"/>
      <c r="AZ9" s="120"/>
      <c r="BA9" s="120"/>
      <c r="BB9" s="120"/>
      <c r="BC9" s="120"/>
      <c r="BD9" s="120"/>
      <c r="BE9" s="120"/>
      <c r="BF9" s="120"/>
      <c r="BG9" s="120"/>
      <c r="BH9" s="120"/>
      <c r="BI9" s="120"/>
      <c r="BJ9" s="120"/>
      <c r="BK9" s="120"/>
      <c r="BL9" s="120"/>
      <c r="BM9" s="120"/>
      <c r="BN9" s="120"/>
      <c r="BO9" s="120"/>
      <c r="BP9" s="120"/>
      <c r="BQ9" s="120"/>
      <c r="BR9" s="120"/>
      <c r="BS9" s="120"/>
      <c r="BT9" s="120"/>
      <c r="BU9" s="120"/>
      <c r="BV9" s="120"/>
      <c r="BW9" s="120"/>
      <c r="BX9" s="121"/>
      <c r="BY9" s="121"/>
      <c r="BZ9" s="121"/>
      <c r="CA9" s="121"/>
      <c r="CB9" s="121"/>
      <c r="CC9" s="121"/>
      <c r="CD9" s="121"/>
      <c r="CE9" s="121"/>
      <c r="CF9" s="121"/>
      <c r="CG9" s="121"/>
      <c r="CH9" s="121"/>
      <c r="CI9" s="121"/>
      <c r="CJ9" s="121"/>
      <c r="CK9" s="121"/>
      <c r="CL9" s="121"/>
      <c r="CM9" s="121"/>
      <c r="CN9" s="121"/>
      <c r="CO9" s="121"/>
      <c r="CP9" s="121"/>
      <c r="CQ9" s="121"/>
      <c r="CR9" s="121"/>
      <c r="CS9" s="121"/>
      <c r="CT9" s="121"/>
      <c r="CU9" s="121"/>
      <c r="CV9" s="121"/>
      <c r="CW9" s="121"/>
      <c r="CX9" s="127"/>
      <c r="CY9" s="127"/>
      <c r="CZ9" s="127"/>
      <c r="DA9" s="127"/>
      <c r="DB9" s="127"/>
      <c r="DC9" s="121"/>
      <c r="DD9" s="121"/>
      <c r="DE9" s="121"/>
      <c r="DF9" s="121"/>
      <c r="DG9" s="121"/>
      <c r="DH9" s="127">
        <f>DH7-DH8</f>
        <v>100596</v>
      </c>
      <c r="DI9" s="127">
        <f t="shared" ref="DI9:DL9" si="0">DI7-DI8</f>
        <v>2934</v>
      </c>
      <c r="DJ9" s="127">
        <f t="shared" si="0"/>
        <v>97662</v>
      </c>
      <c r="DK9" s="127">
        <f t="shared" si="0"/>
        <v>73152</v>
      </c>
      <c r="DL9" s="127">
        <f t="shared" si="0"/>
        <v>24510</v>
      </c>
      <c r="DM9" s="121"/>
      <c r="DN9" s="121"/>
      <c r="DO9" s="121"/>
      <c r="DP9" s="121"/>
      <c r="DQ9" s="121"/>
      <c r="DR9" s="121"/>
      <c r="DS9" s="121"/>
      <c r="DT9" s="121"/>
      <c r="DU9" s="121"/>
      <c r="DV9" s="121"/>
      <c r="DW9" s="121"/>
      <c r="DX9" s="127"/>
      <c r="DY9" s="127"/>
      <c r="DZ9" s="127"/>
      <c r="EA9" s="127"/>
      <c r="EB9" s="127"/>
      <c r="EC9" s="121"/>
      <c r="ED9" s="121"/>
      <c r="EE9" s="121"/>
      <c r="EF9" s="121"/>
      <c r="EG9" s="121"/>
      <c r="EH9" s="127">
        <f>EH7-EH8</f>
        <v>0</v>
      </c>
      <c r="EI9" s="127"/>
      <c r="EJ9" s="127"/>
      <c r="EK9" s="127"/>
      <c r="EL9" s="127"/>
      <c r="EM9" s="121"/>
      <c r="EN9" s="121"/>
      <c r="EO9" s="121"/>
      <c r="EP9" s="121"/>
      <c r="EQ9" s="121"/>
      <c r="ER9" s="121"/>
      <c r="ES9" s="121"/>
      <c r="ET9" s="121"/>
      <c r="EU9" s="121"/>
      <c r="EV9" s="121"/>
      <c r="EW9" s="121"/>
      <c r="EX9" s="121"/>
      <c r="EY9" s="121"/>
      <c r="EZ9" s="121"/>
      <c r="FA9" s="121"/>
      <c r="FB9" s="121"/>
      <c r="FC9" s="121"/>
      <c r="FD9" s="121"/>
      <c r="FE9" s="121"/>
      <c r="FF9" s="121"/>
      <c r="FG9" s="121"/>
      <c r="FH9" s="121">
        <v>1631</v>
      </c>
      <c r="FI9" s="121">
        <v>32</v>
      </c>
      <c r="FJ9" s="121">
        <v>1599</v>
      </c>
      <c r="FK9" s="121">
        <v>1599</v>
      </c>
      <c r="FL9" s="121">
        <v>0</v>
      </c>
      <c r="FM9" s="121">
        <v>1631</v>
      </c>
      <c r="FN9" s="121">
        <v>32</v>
      </c>
      <c r="FO9" s="121">
        <v>1599</v>
      </c>
      <c r="FP9" s="121">
        <v>1599</v>
      </c>
      <c r="FQ9" s="121">
        <v>0</v>
      </c>
      <c r="FR9" s="121">
        <v>1631</v>
      </c>
      <c r="FS9" s="121">
        <v>32</v>
      </c>
      <c r="FT9" s="121">
        <v>1599</v>
      </c>
      <c r="FU9" s="121">
        <v>1599</v>
      </c>
      <c r="FV9" s="121">
        <v>0</v>
      </c>
      <c r="FW9" s="121">
        <v>1631</v>
      </c>
      <c r="FX9" s="121">
        <v>32</v>
      </c>
      <c r="FY9" s="121">
        <v>1599</v>
      </c>
      <c r="FZ9" s="121">
        <v>1599</v>
      </c>
      <c r="GA9" s="121">
        <v>0</v>
      </c>
      <c r="GB9" s="121">
        <v>1631</v>
      </c>
      <c r="GC9" s="121">
        <v>32</v>
      </c>
      <c r="GD9" s="121">
        <v>1599</v>
      </c>
      <c r="GE9" s="121">
        <v>1599</v>
      </c>
      <c r="GF9" s="121">
        <v>0</v>
      </c>
      <c r="GG9" s="121">
        <v>1397</v>
      </c>
      <c r="GH9" s="121">
        <v>27</v>
      </c>
      <c r="GI9" s="121">
        <v>1370</v>
      </c>
      <c r="GJ9" s="121">
        <v>1370</v>
      </c>
      <c r="GK9" s="121">
        <v>0</v>
      </c>
      <c r="GL9" s="121"/>
      <c r="GM9" s="121"/>
      <c r="GN9" s="121"/>
      <c r="GO9" s="121"/>
      <c r="GP9" s="121"/>
      <c r="GQ9" s="121"/>
      <c r="GR9" s="121">
        <v>199666</v>
      </c>
      <c r="GS9" s="121">
        <v>39442</v>
      </c>
      <c r="GT9" s="121">
        <v>160224</v>
      </c>
      <c r="GU9" s="121">
        <v>122454</v>
      </c>
      <c r="GV9" s="121">
        <v>37770</v>
      </c>
      <c r="GW9" s="121">
        <v>268234</v>
      </c>
      <c r="GX9" s="121">
        <v>44104</v>
      </c>
      <c r="GY9" s="121">
        <v>224130</v>
      </c>
      <c r="GZ9" s="121">
        <v>167250</v>
      </c>
      <c r="HA9" s="121">
        <v>56880</v>
      </c>
      <c r="HB9" s="121">
        <v>286543</v>
      </c>
      <c r="HC9" s="121">
        <v>29773</v>
      </c>
      <c r="HD9" s="121">
        <v>256770</v>
      </c>
      <c r="HE9" s="121">
        <v>190128</v>
      </c>
      <c r="HF9" s="121">
        <v>66642</v>
      </c>
      <c r="HG9" s="121">
        <v>53561</v>
      </c>
      <c r="HH9" s="121">
        <v>26857</v>
      </c>
      <c r="HI9" s="121">
        <v>26704</v>
      </c>
      <c r="HJ9" s="121">
        <v>20409</v>
      </c>
      <c r="HK9" s="121">
        <v>6295</v>
      </c>
      <c r="HL9" s="121">
        <v>64989</v>
      </c>
      <c r="HM9" s="121">
        <v>27634</v>
      </c>
      <c r="HN9" s="121">
        <v>37355</v>
      </c>
      <c r="HO9" s="121">
        <v>27875</v>
      </c>
      <c r="HP9" s="121">
        <v>9480</v>
      </c>
      <c r="HQ9" s="121">
        <v>70768</v>
      </c>
      <c r="HR9" s="121">
        <v>27973</v>
      </c>
      <c r="HS9" s="121">
        <v>42795</v>
      </c>
      <c r="HT9" s="121">
        <v>31688</v>
      </c>
      <c r="HU9" s="121">
        <v>11107</v>
      </c>
      <c r="HV9" s="121">
        <v>30961</v>
      </c>
      <c r="HW9" s="121">
        <v>4257</v>
      </c>
      <c r="HX9" s="121">
        <v>26704</v>
      </c>
      <c r="HY9" s="121">
        <v>20409</v>
      </c>
      <c r="HZ9" s="121">
        <v>6295</v>
      </c>
      <c r="IA9" s="121">
        <v>42389</v>
      </c>
      <c r="IB9" s="121">
        <v>5034</v>
      </c>
      <c r="IC9" s="121">
        <v>37355</v>
      </c>
      <c r="ID9" s="121">
        <v>27875</v>
      </c>
      <c r="IE9" s="121">
        <v>9480</v>
      </c>
      <c r="IF9" s="121">
        <v>48168</v>
      </c>
      <c r="IG9" s="121">
        <v>5373</v>
      </c>
      <c r="IH9" s="121">
        <v>42795</v>
      </c>
      <c r="II9" s="121">
        <v>31688</v>
      </c>
      <c r="IJ9" s="121">
        <v>11107</v>
      </c>
      <c r="IK9" s="121">
        <v>35561</v>
      </c>
      <c r="IL9" s="121">
        <v>8857</v>
      </c>
      <c r="IM9" s="121">
        <v>26704</v>
      </c>
      <c r="IN9" s="121">
        <v>20409</v>
      </c>
      <c r="IO9" s="121">
        <v>6295</v>
      </c>
      <c r="IP9" s="121">
        <v>46989</v>
      </c>
      <c r="IQ9" s="121">
        <v>9634</v>
      </c>
      <c r="IR9" s="121">
        <v>37355</v>
      </c>
      <c r="IS9" s="121">
        <v>27875</v>
      </c>
      <c r="IT9" s="121">
        <v>9480</v>
      </c>
      <c r="IU9" s="121">
        <v>52768</v>
      </c>
      <c r="IV9" s="121">
        <v>9973</v>
      </c>
      <c r="IW9" s="121">
        <v>42795</v>
      </c>
      <c r="IX9" s="121">
        <v>31688</v>
      </c>
      <c r="IY9" s="121">
        <v>11107</v>
      </c>
      <c r="IZ9" s="121">
        <v>188666</v>
      </c>
      <c r="JA9" s="121">
        <v>28442</v>
      </c>
      <c r="JB9" s="121">
        <v>160224</v>
      </c>
      <c r="JC9" s="121">
        <v>122454</v>
      </c>
      <c r="JD9" s="121">
        <v>37770</v>
      </c>
      <c r="JE9" s="121">
        <v>257234</v>
      </c>
      <c r="JF9" s="121">
        <v>33104</v>
      </c>
      <c r="JG9" s="121">
        <v>224130</v>
      </c>
      <c r="JH9" s="121">
        <v>167250</v>
      </c>
      <c r="JI9" s="121">
        <v>56880</v>
      </c>
      <c r="JJ9" s="121">
        <v>291908</v>
      </c>
      <c r="JK9" s="121">
        <v>35138</v>
      </c>
      <c r="JL9" s="121">
        <v>256770</v>
      </c>
      <c r="JM9" s="121">
        <v>190128</v>
      </c>
      <c r="JN9" s="121">
        <v>66642</v>
      </c>
      <c r="JO9" s="121">
        <v>33261</v>
      </c>
      <c r="JP9" s="121">
        <v>6557</v>
      </c>
      <c r="JQ9" s="121">
        <v>26704</v>
      </c>
      <c r="JR9" s="121">
        <v>20409</v>
      </c>
      <c r="JS9" s="121">
        <v>6295</v>
      </c>
      <c r="JT9" s="121">
        <v>44689</v>
      </c>
      <c r="JU9" s="121">
        <v>7334</v>
      </c>
      <c r="JV9" s="121">
        <v>37355</v>
      </c>
      <c r="JW9" s="121">
        <v>27875</v>
      </c>
      <c r="JX9" s="121">
        <v>9480</v>
      </c>
      <c r="JY9" s="121">
        <v>50468</v>
      </c>
      <c r="JZ9" s="121">
        <v>7673</v>
      </c>
      <c r="KA9" s="121">
        <v>42795</v>
      </c>
      <c r="KB9" s="121">
        <v>31688</v>
      </c>
      <c r="KC9" s="121">
        <v>11107</v>
      </c>
      <c r="KD9" s="121">
        <v>180666</v>
      </c>
      <c r="KE9" s="121">
        <v>20442</v>
      </c>
      <c r="KF9" s="121">
        <v>160224</v>
      </c>
      <c r="KG9" s="121">
        <v>122454</v>
      </c>
      <c r="KH9" s="121">
        <v>37770</v>
      </c>
      <c r="KI9" s="121">
        <v>249234</v>
      </c>
      <c r="KJ9" s="121">
        <v>25104</v>
      </c>
      <c r="KK9" s="121">
        <v>224130</v>
      </c>
      <c r="KL9" s="121">
        <v>167250</v>
      </c>
      <c r="KM9" s="121">
        <v>56880</v>
      </c>
      <c r="KN9" s="121">
        <v>283908</v>
      </c>
      <c r="KO9" s="121">
        <v>27138</v>
      </c>
      <c r="KP9" s="121">
        <v>256770</v>
      </c>
      <c r="KQ9" s="121">
        <v>190128</v>
      </c>
      <c r="KR9" s="121">
        <v>66642</v>
      </c>
      <c r="KS9" s="121">
        <v>173166</v>
      </c>
      <c r="KT9" s="121">
        <v>12942</v>
      </c>
      <c r="KU9" s="121">
        <v>160224</v>
      </c>
      <c r="KV9" s="121">
        <v>122454</v>
      </c>
      <c r="KW9" s="121">
        <v>37770</v>
      </c>
      <c r="KX9" s="121">
        <v>241734</v>
      </c>
      <c r="KY9" s="121">
        <v>17604</v>
      </c>
      <c r="KZ9" s="121">
        <v>224130</v>
      </c>
      <c r="LA9" s="121">
        <v>167250</v>
      </c>
      <c r="LB9" s="121">
        <v>56880</v>
      </c>
      <c r="LC9" s="121">
        <v>276408</v>
      </c>
      <c r="LD9" s="121">
        <v>19638</v>
      </c>
      <c r="LE9" s="121">
        <v>256770</v>
      </c>
      <c r="LF9" s="121">
        <v>190128</v>
      </c>
      <c r="LG9" s="121">
        <v>66642</v>
      </c>
      <c r="LH9" s="121"/>
      <c r="LI9" s="121"/>
      <c r="LJ9" s="121"/>
      <c r="LK9" s="121"/>
      <c r="LL9" s="121"/>
      <c r="LM9" s="121"/>
      <c r="LN9" s="121"/>
      <c r="LO9" s="121"/>
      <c r="LP9" s="121"/>
      <c r="LQ9" s="121"/>
      <c r="LR9" s="121"/>
      <c r="LS9" s="121"/>
      <c r="LT9" s="121"/>
      <c r="LU9" s="121"/>
      <c r="LV9" s="121"/>
      <c r="LW9" s="121"/>
      <c r="LX9" s="121"/>
      <c r="LY9" s="121"/>
      <c r="LZ9" s="121"/>
      <c r="MA9" s="203"/>
      <c r="MB9" s="203"/>
      <c r="MC9" s="203"/>
      <c r="MD9" s="203"/>
      <c r="ME9" s="203"/>
      <c r="MF9" s="203"/>
      <c r="MG9" s="203"/>
      <c r="MH9" s="203"/>
      <c r="MK9" s="203"/>
      <c r="ML9" s="203"/>
    </row>
    <row r="10" spans="1:350">
      <c r="A10" s="128" t="s">
        <v>383</v>
      </c>
      <c r="B10" s="129"/>
      <c r="C10" s="129"/>
      <c r="D10" s="129"/>
      <c r="E10" s="129"/>
      <c r="F10" s="130">
        <f>SUM(B10:E10)</f>
        <v>0</v>
      </c>
      <c r="G10" s="131"/>
      <c r="H10" s="131"/>
      <c r="I10" s="131"/>
      <c r="J10" s="131"/>
      <c r="K10" s="130">
        <f>SUM(G10:J10)</f>
        <v>0</v>
      </c>
      <c r="L10" s="132">
        <f>K10/1000</f>
        <v>0</v>
      </c>
      <c r="M10" s="132"/>
      <c r="N10" s="132"/>
      <c r="O10" s="132">
        <f>L10+N10</f>
        <v>0</v>
      </c>
      <c r="P10" s="132"/>
      <c r="Q10" s="132"/>
      <c r="R10" s="132"/>
      <c r="S10" s="133">
        <v>231</v>
      </c>
      <c r="T10" s="129"/>
      <c r="U10" s="134">
        <v>0</v>
      </c>
      <c r="V10" s="129"/>
      <c r="W10" s="133">
        <v>1</v>
      </c>
      <c r="X10" s="130">
        <f t="shared" ref="X10:X39" si="1">SUM(S10:W10)</f>
        <v>232</v>
      </c>
      <c r="Y10" s="133">
        <v>284</v>
      </c>
      <c r="Z10" s="129"/>
      <c r="AA10" s="134">
        <v>12</v>
      </c>
      <c r="AB10" s="129"/>
      <c r="AC10" s="133">
        <v>1</v>
      </c>
      <c r="AD10" s="130">
        <f t="shared" ref="AD10:AD39" si="2">SUM(Y10:AC10)</f>
        <v>297</v>
      </c>
      <c r="AE10" s="133">
        <v>92</v>
      </c>
      <c r="AF10" s="129"/>
      <c r="AG10" s="129"/>
      <c r="AH10" s="129"/>
      <c r="AI10" s="133">
        <v>0</v>
      </c>
      <c r="AJ10" s="130">
        <f>SUM(AE10:AI10)</f>
        <v>92</v>
      </c>
      <c r="AK10" s="127">
        <f>X10+AD10+AJ10</f>
        <v>621</v>
      </c>
      <c r="AL10" s="206">
        <v>0</v>
      </c>
      <c r="AM10" s="206">
        <v>120</v>
      </c>
      <c r="AN10" s="206">
        <v>50</v>
      </c>
      <c r="AO10" s="206">
        <v>75</v>
      </c>
      <c r="AP10" s="206">
        <v>80</v>
      </c>
      <c r="AQ10" s="206">
        <v>40</v>
      </c>
      <c r="AR10" s="135"/>
      <c r="AS10" s="136">
        <v>0</v>
      </c>
      <c r="AT10" s="137"/>
      <c r="AU10" s="138">
        <v>0</v>
      </c>
      <c r="AV10" s="138"/>
      <c r="AW10" s="135"/>
      <c r="AX10" s="139"/>
      <c r="AY10" s="138"/>
      <c r="AZ10" s="140"/>
      <c r="BA10" s="140"/>
      <c r="BB10" s="129"/>
      <c r="BC10" s="129"/>
      <c r="BD10" s="138">
        <v>1</v>
      </c>
      <c r="BE10" s="138"/>
      <c r="BF10" s="140"/>
      <c r="BG10" s="138"/>
      <c r="BH10" s="138"/>
      <c r="BI10" s="140"/>
      <c r="BJ10" s="138"/>
      <c r="BK10" s="129"/>
      <c r="BL10" s="129"/>
      <c r="BM10" s="138"/>
      <c r="BN10" s="138"/>
      <c r="BO10" s="141"/>
      <c r="BP10" s="141">
        <f>AR10+AU10+AX10+BA10+BD10+BG10+BJ10+BM10</f>
        <v>1</v>
      </c>
      <c r="BQ10" s="141">
        <f t="shared" ref="BQ10:BR25" si="3">AS10+AV10+AY10+BB10+BE10+BH10+BK10+BN10</f>
        <v>0</v>
      </c>
      <c r="BR10" s="141">
        <f t="shared" si="3"/>
        <v>0</v>
      </c>
      <c r="BS10" s="141">
        <f>SUM(AR10:BO10)</f>
        <v>1</v>
      </c>
      <c r="BT10" s="141">
        <f>AK10+BS10</f>
        <v>622</v>
      </c>
      <c r="BU10" s="141"/>
      <c r="BV10" s="141"/>
      <c r="BW10" s="141"/>
      <c r="BX10" s="142">
        <f>$S10*BX$7</f>
        <v>5957490</v>
      </c>
      <c r="BY10" s="143">
        <f t="shared" ref="BY10:CB25" si="4">$S10*BY$7</f>
        <v>498267</v>
      </c>
      <c r="BZ10" s="143">
        <f t="shared" si="4"/>
        <v>5459223</v>
      </c>
      <c r="CA10" s="143">
        <f t="shared" si="4"/>
        <v>4172322</v>
      </c>
      <c r="CB10" s="143">
        <f t="shared" si="4"/>
        <v>1286901</v>
      </c>
      <c r="CC10" s="142">
        <f>$T10*CC$7</f>
        <v>0</v>
      </c>
      <c r="CD10" s="143">
        <f t="shared" ref="CD10:CG40" si="5">$T10*CD$7</f>
        <v>0</v>
      </c>
      <c r="CE10" s="143">
        <f t="shared" si="5"/>
        <v>0</v>
      </c>
      <c r="CF10" s="143">
        <f t="shared" si="5"/>
        <v>0</v>
      </c>
      <c r="CG10" s="143">
        <f t="shared" si="5"/>
        <v>0</v>
      </c>
      <c r="CH10" s="142">
        <f>$U10*CH$7</f>
        <v>0</v>
      </c>
      <c r="CI10" s="143">
        <f t="shared" ref="CI10:CL40" si="6">$U10*CI$7</f>
        <v>0</v>
      </c>
      <c r="CJ10" s="143">
        <f t="shared" si="6"/>
        <v>0</v>
      </c>
      <c r="CK10" s="143">
        <f t="shared" si="6"/>
        <v>0</v>
      </c>
      <c r="CL10" s="143">
        <f t="shared" si="6"/>
        <v>0</v>
      </c>
      <c r="CM10" s="143"/>
      <c r="CN10" s="143"/>
      <c r="CO10" s="143"/>
      <c r="CP10" s="143"/>
      <c r="CQ10" s="143"/>
      <c r="CR10" s="142">
        <f>$W10*CR$8</f>
        <v>197552</v>
      </c>
      <c r="CS10" s="143">
        <f t="shared" ref="CS10:CV40" si="7">$W10*CS$8</f>
        <v>451</v>
      </c>
      <c r="CT10" s="143">
        <f t="shared" si="7"/>
        <v>197101</v>
      </c>
      <c r="CU10" s="143">
        <f t="shared" si="7"/>
        <v>197101</v>
      </c>
      <c r="CV10" s="143">
        <f t="shared" si="7"/>
        <v>0</v>
      </c>
      <c r="CW10" s="144">
        <f>BX10+CC10+CH10+CM10+CR10</f>
        <v>6155042</v>
      </c>
      <c r="CX10" s="142">
        <f>$Y10*CX$7</f>
        <v>10222012</v>
      </c>
      <c r="CY10" s="143">
        <f>$Y10*CY$7</f>
        <v>833256</v>
      </c>
      <c r="CZ10" s="143">
        <f>$Y10*CZ$7</f>
        <v>9388756</v>
      </c>
      <c r="DA10" s="143">
        <f>$Y10*DA$7</f>
        <v>7005996</v>
      </c>
      <c r="DB10" s="143">
        <f>$Y10*DB$7</f>
        <v>2382760</v>
      </c>
      <c r="DC10" s="142">
        <f>$Z10*DC$8</f>
        <v>0</v>
      </c>
      <c r="DD10" s="143">
        <f t="shared" ref="DD10:DG40" si="8">$Z10*DD$8</f>
        <v>0</v>
      </c>
      <c r="DE10" s="143">
        <f t="shared" si="8"/>
        <v>0</v>
      </c>
      <c r="DF10" s="143">
        <f t="shared" si="8"/>
        <v>0</v>
      </c>
      <c r="DG10" s="143">
        <f t="shared" si="8"/>
        <v>0</v>
      </c>
      <c r="DH10" s="142">
        <f>$AA10*DH$7</f>
        <v>1207152</v>
      </c>
      <c r="DI10" s="143">
        <f>$AA10*DI$7</f>
        <v>35208</v>
      </c>
      <c r="DJ10" s="143">
        <f>$AA10*DJ$7</f>
        <v>1171944</v>
      </c>
      <c r="DK10" s="143">
        <f>$AA10*DK$7</f>
        <v>877824</v>
      </c>
      <c r="DL10" s="143">
        <f>$AA10*DL$7</f>
        <v>294120</v>
      </c>
      <c r="DM10" s="142">
        <f>$AB10*DM$8</f>
        <v>0</v>
      </c>
      <c r="DN10" s="143">
        <f t="shared" ref="DN10:DQ40" si="9">$AB10*DN$8</f>
        <v>0</v>
      </c>
      <c r="DO10" s="143">
        <f t="shared" si="9"/>
        <v>0</v>
      </c>
      <c r="DP10" s="143">
        <f t="shared" si="9"/>
        <v>0</v>
      </c>
      <c r="DQ10" s="143">
        <f t="shared" si="9"/>
        <v>0</v>
      </c>
      <c r="DR10" s="142">
        <f>$AC10*DR$8</f>
        <v>228176</v>
      </c>
      <c r="DS10" s="143">
        <f t="shared" ref="DS10:DV40" si="10">$AC10*DS$8</f>
        <v>752</v>
      </c>
      <c r="DT10" s="143">
        <f t="shared" si="10"/>
        <v>227424</v>
      </c>
      <c r="DU10" s="143">
        <f t="shared" si="10"/>
        <v>227424</v>
      </c>
      <c r="DV10" s="143">
        <f t="shared" si="10"/>
        <v>0</v>
      </c>
      <c r="DW10" s="144">
        <f>CX10+DC10+DH10+DM10+DR10</f>
        <v>11657340</v>
      </c>
      <c r="DX10" s="142">
        <f>$AE10*DX$7</f>
        <v>3785432</v>
      </c>
      <c r="DY10" s="143">
        <f>$AE10*DY$7</f>
        <v>301116</v>
      </c>
      <c r="DZ10" s="143">
        <f>$AE10*DZ$7</f>
        <v>3484316</v>
      </c>
      <c r="EA10" s="143">
        <f>$AE10*EA$7</f>
        <v>2579956</v>
      </c>
      <c r="EB10" s="143">
        <f>$AE10*EB$7</f>
        <v>904360</v>
      </c>
      <c r="EC10" s="142">
        <f>$AF10*EC$8</f>
        <v>0</v>
      </c>
      <c r="ED10" s="143">
        <f t="shared" ref="ED10:EG40" si="11">$AF10*ED$8</f>
        <v>0</v>
      </c>
      <c r="EE10" s="143">
        <f t="shared" si="11"/>
        <v>0</v>
      </c>
      <c r="EF10" s="143">
        <f t="shared" si="11"/>
        <v>0</v>
      </c>
      <c r="EG10" s="143">
        <f t="shared" si="11"/>
        <v>0</v>
      </c>
      <c r="EH10" s="143"/>
      <c r="EI10" s="143"/>
      <c r="EJ10" s="143"/>
      <c r="EK10" s="143"/>
      <c r="EL10" s="143"/>
      <c r="EM10" s="142">
        <f>$AH10*EM$8</f>
        <v>0</v>
      </c>
      <c r="EN10" s="143">
        <f t="shared" ref="EN10:EQ40" si="12">$AH10*EN$8</f>
        <v>0</v>
      </c>
      <c r="EO10" s="143">
        <f t="shared" si="12"/>
        <v>0</v>
      </c>
      <c r="EP10" s="143">
        <f t="shared" si="12"/>
        <v>0</v>
      </c>
      <c r="EQ10" s="143">
        <f t="shared" si="12"/>
        <v>0</v>
      </c>
      <c r="ER10" s="142">
        <f>$AI10*ER$8</f>
        <v>0</v>
      </c>
      <c r="ES10" s="143">
        <f t="shared" ref="ES10:EV40" si="13">$AI10*ES$8</f>
        <v>0</v>
      </c>
      <c r="ET10" s="143">
        <f t="shared" si="13"/>
        <v>0</v>
      </c>
      <c r="EU10" s="143">
        <f t="shared" si="13"/>
        <v>0</v>
      </c>
      <c r="EV10" s="143">
        <f t="shared" si="13"/>
        <v>0</v>
      </c>
      <c r="EW10" s="144">
        <f>DX10+EC10+EH10+EM10+ER10</f>
        <v>3785432</v>
      </c>
      <c r="EX10" s="144">
        <f>CW10+DW10+EW10</f>
        <v>21597814</v>
      </c>
      <c r="EY10" s="145">
        <f>BY10+CD10+CI10+CN10+CS10+CY10+DD10+DI10+DN10+DS10+DY10+ED10+EI10+EN10+ES10</f>
        <v>1669050</v>
      </c>
      <c r="EZ10" s="145">
        <f t="shared" ref="EZ10:FB40" si="14">BZ10+CE10+CJ10+CO10+CT10+CZ10+DE10+DJ10+DO10+DT10+DZ10+EE10+EJ10+EO10+ET10</f>
        <v>19928764</v>
      </c>
      <c r="FA10" s="145">
        <f t="shared" si="14"/>
        <v>15060623</v>
      </c>
      <c r="FB10" s="145">
        <f t="shared" si="14"/>
        <v>4868141</v>
      </c>
      <c r="FC10" s="146">
        <f>BX10+CX10+DX10</f>
        <v>19964934</v>
      </c>
      <c r="FD10" s="146">
        <f>CC10+DC10+EC10</f>
        <v>0</v>
      </c>
      <c r="FE10" s="146">
        <f>CH10+DH10+EH10</f>
        <v>1207152</v>
      </c>
      <c r="FF10" s="146">
        <f>CM10+DM10+EM10</f>
        <v>0</v>
      </c>
      <c r="FG10" s="146">
        <f>CR10+DR10+ER10</f>
        <v>425728</v>
      </c>
      <c r="FH10" s="142">
        <f>$AL10*FH$9</f>
        <v>0</v>
      </c>
      <c r="FI10" s="143">
        <f>$AL10*FI$9</f>
        <v>0</v>
      </c>
      <c r="FJ10" s="143">
        <f>$AL10*FJ$9</f>
        <v>0</v>
      </c>
      <c r="FK10" s="143">
        <f>$AL10*FK$9</f>
        <v>0</v>
      </c>
      <c r="FL10" s="143">
        <f>$AL10*FL$9</f>
        <v>0</v>
      </c>
      <c r="FM10" s="142">
        <f>$AM10*FM$9</f>
        <v>195720</v>
      </c>
      <c r="FN10" s="142">
        <f>$AM10*FN$9</f>
        <v>3840</v>
      </c>
      <c r="FO10" s="142">
        <f>$AM10*FO$9</f>
        <v>191880</v>
      </c>
      <c r="FP10" s="142">
        <f t="shared" ref="FP10:FQ25" si="15">$AM10*FP$9</f>
        <v>191880</v>
      </c>
      <c r="FQ10" s="142">
        <f t="shared" si="15"/>
        <v>0</v>
      </c>
      <c r="FR10" s="147">
        <f>$AN10*FR$9</f>
        <v>81550</v>
      </c>
      <c r="FS10" s="147">
        <f t="shared" ref="FS10:FV25" si="16">$AN10*FS$9</f>
        <v>1600</v>
      </c>
      <c r="FT10" s="147">
        <f t="shared" si="16"/>
        <v>79950</v>
      </c>
      <c r="FU10" s="147">
        <f t="shared" si="16"/>
        <v>79950</v>
      </c>
      <c r="FV10" s="147">
        <f t="shared" si="16"/>
        <v>0</v>
      </c>
      <c r="FW10" s="147">
        <f>$AO10*FW$9</f>
        <v>122325</v>
      </c>
      <c r="FX10" s="147">
        <f t="shared" ref="FX10:GA25" si="17">$AO10*FX$9</f>
        <v>2400</v>
      </c>
      <c r="FY10" s="147">
        <f t="shared" si="17"/>
        <v>119925</v>
      </c>
      <c r="FZ10" s="147">
        <f t="shared" si="17"/>
        <v>119925</v>
      </c>
      <c r="GA10" s="147">
        <f t="shared" si="17"/>
        <v>0</v>
      </c>
      <c r="GB10" s="142">
        <f>$AP10*GB$9</f>
        <v>130480</v>
      </c>
      <c r="GC10" s="142">
        <f t="shared" ref="GC10:GF25" si="18">$AP10*GC$9</f>
        <v>2560</v>
      </c>
      <c r="GD10" s="142">
        <f t="shared" si="18"/>
        <v>127920</v>
      </c>
      <c r="GE10" s="142">
        <f t="shared" si="18"/>
        <v>127920</v>
      </c>
      <c r="GF10" s="142">
        <f t="shared" si="18"/>
        <v>0</v>
      </c>
      <c r="GG10" s="142">
        <f>$AQ10*GG$9</f>
        <v>55880</v>
      </c>
      <c r="GH10" s="142">
        <f t="shared" ref="GH10:GK25" si="19">$AQ10*GH$9</f>
        <v>1080</v>
      </c>
      <c r="GI10" s="142">
        <f t="shared" si="19"/>
        <v>54800</v>
      </c>
      <c r="GJ10" s="142">
        <f t="shared" si="19"/>
        <v>54800</v>
      </c>
      <c r="GK10" s="142">
        <f t="shared" si="19"/>
        <v>0</v>
      </c>
      <c r="GL10" s="142">
        <f>FH10+FM10+FR10+FW10+GB10+GG10</f>
        <v>585955</v>
      </c>
      <c r="GM10" s="142">
        <f t="shared" ref="GM10:GP25" si="20">FI10+FN10+FS10+FX10+GC10+GH10</f>
        <v>11480</v>
      </c>
      <c r="GN10" s="142">
        <f t="shared" si="20"/>
        <v>574475</v>
      </c>
      <c r="GO10" s="142">
        <f t="shared" si="20"/>
        <v>574475</v>
      </c>
      <c r="GP10" s="142">
        <f t="shared" si="20"/>
        <v>0</v>
      </c>
      <c r="GQ10" s="207">
        <f>GL10/1000</f>
        <v>586</v>
      </c>
      <c r="GR10" s="147">
        <f>$AR10*GR$9</f>
        <v>0</v>
      </c>
      <c r="GS10" s="147">
        <f t="shared" ref="GS10:GV25" si="21">$AR10*GS$9</f>
        <v>0</v>
      </c>
      <c r="GT10" s="147">
        <f t="shared" si="21"/>
        <v>0</v>
      </c>
      <c r="GU10" s="147">
        <f t="shared" si="21"/>
        <v>0</v>
      </c>
      <c r="GV10" s="147">
        <f t="shared" si="21"/>
        <v>0</v>
      </c>
      <c r="GW10" s="147">
        <f>$AS10*GW$9</f>
        <v>0</v>
      </c>
      <c r="GX10" s="147">
        <f t="shared" ref="GX10:HA25" si="22">$AS10*GX$9</f>
        <v>0</v>
      </c>
      <c r="GY10" s="147">
        <f>$AS10*GY$9</f>
        <v>0</v>
      </c>
      <c r="GZ10" s="147">
        <f t="shared" si="22"/>
        <v>0</v>
      </c>
      <c r="HA10" s="147">
        <f>$AS10*HA$9</f>
        <v>0</v>
      </c>
      <c r="HB10" s="147">
        <f>$AT10*HB$9</f>
        <v>0</v>
      </c>
      <c r="HC10" s="147">
        <f t="shared" ref="HC10:HF25" si="23">$AT10*HC$9</f>
        <v>0</v>
      </c>
      <c r="HD10" s="147">
        <f t="shared" si="23"/>
        <v>0</v>
      </c>
      <c r="HE10" s="147">
        <f t="shared" si="23"/>
        <v>0</v>
      </c>
      <c r="HF10" s="147">
        <f t="shared" si="23"/>
        <v>0</v>
      </c>
      <c r="HG10" s="147">
        <f>$AU10*HG$9</f>
        <v>0</v>
      </c>
      <c r="HH10" s="147">
        <f t="shared" ref="HH10:HK25" si="24">$AU10*HH$9</f>
        <v>0</v>
      </c>
      <c r="HI10" s="147">
        <f t="shared" si="24"/>
        <v>0</v>
      </c>
      <c r="HJ10" s="147">
        <f t="shared" si="24"/>
        <v>0</v>
      </c>
      <c r="HK10" s="147">
        <f t="shared" si="24"/>
        <v>0</v>
      </c>
      <c r="HL10" s="142">
        <f>$AV10*HL$9</f>
        <v>0</v>
      </c>
      <c r="HM10" s="142">
        <f t="shared" ref="HM10:HP25" si="25">$AV10*HM$9</f>
        <v>0</v>
      </c>
      <c r="HN10" s="142">
        <f>$AV10*HN$9</f>
        <v>0</v>
      </c>
      <c r="HO10" s="142">
        <f t="shared" si="25"/>
        <v>0</v>
      </c>
      <c r="HP10" s="142">
        <f t="shared" si="25"/>
        <v>0</v>
      </c>
      <c r="HQ10" s="142">
        <f>$AW10*HQ$9</f>
        <v>0</v>
      </c>
      <c r="HR10" s="142">
        <f t="shared" ref="HR10:HU25" si="26">$AW10*HR$9</f>
        <v>0</v>
      </c>
      <c r="HS10" s="142">
        <f t="shared" si="26"/>
        <v>0</v>
      </c>
      <c r="HT10" s="142">
        <f t="shared" si="26"/>
        <v>0</v>
      </c>
      <c r="HU10" s="142">
        <f>$AW10*HU$9</f>
        <v>0</v>
      </c>
      <c r="HV10" s="147">
        <f>$AX10*HV$9</f>
        <v>0</v>
      </c>
      <c r="HW10" s="147">
        <f t="shared" ref="HW10:HZ25" si="27">$AX10*HW$9</f>
        <v>0</v>
      </c>
      <c r="HX10" s="147">
        <f t="shared" si="27"/>
        <v>0</v>
      </c>
      <c r="HY10" s="147">
        <f t="shared" si="27"/>
        <v>0</v>
      </c>
      <c r="HZ10" s="147">
        <f t="shared" si="27"/>
        <v>0</v>
      </c>
      <c r="IA10" s="147">
        <f>$AY10*IA$9</f>
        <v>0</v>
      </c>
      <c r="IB10" s="147">
        <f t="shared" ref="IB10:IE25" si="28">$AY10*IB$9</f>
        <v>0</v>
      </c>
      <c r="IC10" s="147">
        <f t="shared" si="28"/>
        <v>0</v>
      </c>
      <c r="ID10" s="147">
        <f t="shared" si="28"/>
        <v>0</v>
      </c>
      <c r="IE10" s="147">
        <f t="shared" si="28"/>
        <v>0</v>
      </c>
      <c r="IF10" s="142">
        <f>$AZ10*IF$9</f>
        <v>0</v>
      </c>
      <c r="IG10" s="142">
        <f t="shared" ref="IG10:IJ25" si="29">$AZ10*IG$9</f>
        <v>0</v>
      </c>
      <c r="IH10" s="142">
        <f t="shared" si="29"/>
        <v>0</v>
      </c>
      <c r="II10" s="142">
        <f t="shared" si="29"/>
        <v>0</v>
      </c>
      <c r="IJ10" s="142">
        <f t="shared" si="29"/>
        <v>0</v>
      </c>
      <c r="IK10" s="142">
        <f>$BA10*IK$9</f>
        <v>0</v>
      </c>
      <c r="IL10" s="142">
        <f t="shared" ref="IL10:IO25" si="30">$BA10*IL$9</f>
        <v>0</v>
      </c>
      <c r="IM10" s="142">
        <f t="shared" si="30"/>
        <v>0</v>
      </c>
      <c r="IN10" s="142">
        <f t="shared" si="30"/>
        <v>0</v>
      </c>
      <c r="IO10" s="142">
        <f t="shared" si="30"/>
        <v>0</v>
      </c>
      <c r="IP10" s="147">
        <f>$BB10*IP$9</f>
        <v>0</v>
      </c>
      <c r="IQ10" s="147">
        <f t="shared" ref="IQ10:IT25" si="31">$BB10*IQ$9</f>
        <v>0</v>
      </c>
      <c r="IR10" s="147">
        <f t="shared" si="31"/>
        <v>0</v>
      </c>
      <c r="IS10" s="147">
        <f t="shared" si="31"/>
        <v>0</v>
      </c>
      <c r="IT10" s="147">
        <f t="shared" si="31"/>
        <v>0</v>
      </c>
      <c r="IU10" s="147">
        <f>$BC10*IU$9</f>
        <v>0</v>
      </c>
      <c r="IV10" s="147">
        <f t="shared" ref="IV10:IY25" si="32">$BC10*IV$9</f>
        <v>0</v>
      </c>
      <c r="IW10" s="147">
        <f t="shared" si="32"/>
        <v>0</v>
      </c>
      <c r="IX10" s="147">
        <f t="shared" si="32"/>
        <v>0</v>
      </c>
      <c r="IY10" s="147">
        <f t="shared" si="32"/>
        <v>0</v>
      </c>
      <c r="IZ10" s="142">
        <f>$BD10*IZ$9</f>
        <v>188666</v>
      </c>
      <c r="JA10" s="142">
        <f t="shared" ref="JA10:JD25" si="33">$BD10*JA$9</f>
        <v>28442</v>
      </c>
      <c r="JB10" s="142">
        <f t="shared" si="33"/>
        <v>160224</v>
      </c>
      <c r="JC10" s="142">
        <f t="shared" si="33"/>
        <v>122454</v>
      </c>
      <c r="JD10" s="142">
        <f t="shared" si="33"/>
        <v>37770</v>
      </c>
      <c r="JE10" s="142">
        <f>$BE10*JE$9</f>
        <v>0</v>
      </c>
      <c r="JF10" s="142">
        <f t="shared" ref="JF10:JI25" si="34">$BE10*JF$9</f>
        <v>0</v>
      </c>
      <c r="JG10" s="142">
        <f t="shared" si="34"/>
        <v>0</v>
      </c>
      <c r="JH10" s="142">
        <f t="shared" si="34"/>
        <v>0</v>
      </c>
      <c r="JI10" s="142">
        <f t="shared" si="34"/>
        <v>0</v>
      </c>
      <c r="JJ10" s="147">
        <f>$BF10*JJ$9</f>
        <v>0</v>
      </c>
      <c r="JK10" s="147">
        <f t="shared" ref="JK10:JN25" si="35">$BF10*JK$9</f>
        <v>0</v>
      </c>
      <c r="JL10" s="147">
        <f t="shared" si="35"/>
        <v>0</v>
      </c>
      <c r="JM10" s="147">
        <f t="shared" si="35"/>
        <v>0</v>
      </c>
      <c r="JN10" s="147">
        <f t="shared" si="35"/>
        <v>0</v>
      </c>
      <c r="JO10" s="147">
        <f>$BG10*JO$9</f>
        <v>0</v>
      </c>
      <c r="JP10" s="147">
        <f t="shared" ref="JP10:JS25" si="36">$BG10*JP$9</f>
        <v>0</v>
      </c>
      <c r="JQ10" s="147">
        <f t="shared" si="36"/>
        <v>0</v>
      </c>
      <c r="JR10" s="147">
        <f t="shared" si="36"/>
        <v>0</v>
      </c>
      <c r="JS10" s="147">
        <f t="shared" si="36"/>
        <v>0</v>
      </c>
      <c r="JT10" s="142">
        <f>$BH10*JT$9</f>
        <v>0</v>
      </c>
      <c r="JU10" s="142">
        <f t="shared" ref="JU10:JX25" si="37">$BH10*JU$9</f>
        <v>0</v>
      </c>
      <c r="JV10" s="142">
        <f t="shared" si="37"/>
        <v>0</v>
      </c>
      <c r="JW10" s="142">
        <f t="shared" si="37"/>
        <v>0</v>
      </c>
      <c r="JX10" s="142">
        <f t="shared" si="37"/>
        <v>0</v>
      </c>
      <c r="JY10" s="142">
        <f>$BI10*JY$9</f>
        <v>0</v>
      </c>
      <c r="JZ10" s="142">
        <f t="shared" ref="JZ10:KC25" si="38">$BI10*JZ$9</f>
        <v>0</v>
      </c>
      <c r="KA10" s="142">
        <f t="shared" si="38"/>
        <v>0</v>
      </c>
      <c r="KB10" s="142">
        <f t="shared" si="38"/>
        <v>0</v>
      </c>
      <c r="KC10" s="142">
        <f t="shared" si="38"/>
        <v>0</v>
      </c>
      <c r="KD10" s="147">
        <f>$BJ10*KD$9</f>
        <v>0</v>
      </c>
      <c r="KE10" s="147">
        <f t="shared" ref="KE10:KH25" si="39">$BJ10*KE$9</f>
        <v>0</v>
      </c>
      <c r="KF10" s="147">
        <f t="shared" si="39"/>
        <v>0</v>
      </c>
      <c r="KG10" s="147">
        <f t="shared" si="39"/>
        <v>0</v>
      </c>
      <c r="KH10" s="147">
        <f t="shared" si="39"/>
        <v>0</v>
      </c>
      <c r="KI10" s="147">
        <f>$BK10*KI$9</f>
        <v>0</v>
      </c>
      <c r="KJ10" s="147">
        <f t="shared" ref="KJ10:KM25" si="40">$BK10*KJ$9</f>
        <v>0</v>
      </c>
      <c r="KK10" s="147">
        <f t="shared" si="40"/>
        <v>0</v>
      </c>
      <c r="KL10" s="147">
        <f t="shared" si="40"/>
        <v>0</v>
      </c>
      <c r="KM10" s="147">
        <f t="shared" si="40"/>
        <v>0</v>
      </c>
      <c r="KN10" s="142">
        <f>$BL10*KN$9</f>
        <v>0</v>
      </c>
      <c r="KO10" s="142">
        <f t="shared" ref="KO10:KR25" si="41">$BL10*KO$9</f>
        <v>0</v>
      </c>
      <c r="KP10" s="142">
        <f t="shared" si="41"/>
        <v>0</v>
      </c>
      <c r="KQ10" s="142">
        <f t="shared" si="41"/>
        <v>0</v>
      </c>
      <c r="KR10" s="142">
        <f t="shared" si="41"/>
        <v>0</v>
      </c>
      <c r="KS10" s="142">
        <f>$BM10*KS$9</f>
        <v>0</v>
      </c>
      <c r="KT10" s="142">
        <f t="shared" ref="KT10:KW25" si="42">$BM10*KT$9</f>
        <v>0</v>
      </c>
      <c r="KU10" s="142">
        <f t="shared" si="42"/>
        <v>0</v>
      </c>
      <c r="KV10" s="142">
        <f t="shared" si="42"/>
        <v>0</v>
      </c>
      <c r="KW10" s="142">
        <f t="shared" si="42"/>
        <v>0</v>
      </c>
      <c r="KX10" s="147">
        <f>$BN10*KX$9</f>
        <v>0</v>
      </c>
      <c r="KY10" s="147">
        <f t="shared" ref="KY10:LB25" si="43">$BN10*KY$9</f>
        <v>0</v>
      </c>
      <c r="KZ10" s="147">
        <f t="shared" si="43"/>
        <v>0</v>
      </c>
      <c r="LA10" s="147">
        <f t="shared" si="43"/>
        <v>0</v>
      </c>
      <c r="LB10" s="147">
        <f t="shared" si="43"/>
        <v>0</v>
      </c>
      <c r="LC10" s="147">
        <f>$BO10*LC$9</f>
        <v>0</v>
      </c>
      <c r="LD10" s="147">
        <f t="shared" ref="LD10:LG25" si="44">$BO10*LD$9</f>
        <v>0</v>
      </c>
      <c r="LE10" s="147">
        <f t="shared" si="44"/>
        <v>0</v>
      </c>
      <c r="LF10" s="147">
        <f t="shared" si="44"/>
        <v>0</v>
      </c>
      <c r="LG10" s="147">
        <f t="shared" si="44"/>
        <v>0</v>
      </c>
      <c r="LH10" s="147">
        <f>FH10+FM10+FR10+FW10+GB10+GG10</f>
        <v>585955</v>
      </c>
      <c r="LI10" s="147">
        <f>GR10+GW10+HB10+HG10+HL10+HQ10+HV10+IA10+IF10+IK10+IP10+IU10+IZ10+JE10+JJ10+JO10+JT10+JY10+KD10+KI10+KN10+KS10+KX10+LC10</f>
        <v>188666</v>
      </c>
      <c r="LJ10" s="144">
        <f t="shared" ref="LJ10:LN40" si="45">FH10+FM10+FR10+FW10+GB10+GG10+GR10+GW10+HB10+HG10+HL10+HQ10+HV10+IA10+IF10+IK10+IP10+IU10+IZ10+JE10+JJ10+JO10+JT10+JY10+KD10+KI10+KN10+KS10+KX10+LC10</f>
        <v>774621</v>
      </c>
      <c r="LK10" s="144">
        <f t="shared" si="45"/>
        <v>39922</v>
      </c>
      <c r="LL10" s="144">
        <f t="shared" si="45"/>
        <v>734699</v>
      </c>
      <c r="LM10" s="144">
        <f t="shared" si="45"/>
        <v>696929</v>
      </c>
      <c r="LN10" s="144">
        <f t="shared" si="45"/>
        <v>37770</v>
      </c>
      <c r="LO10" s="144">
        <f>EX10+LI10</f>
        <v>21786480</v>
      </c>
      <c r="LP10" s="144">
        <f t="shared" ref="LP10:LS39" si="46">EY10+GS10+GX10+HC10+HH10+HM10+HR10+HW10+IB10+IG10+IL10+IQ10+IV10+JA10+JF10+JK10+JP10+JU10+JZ10+KE10+KJ10+KO10+KT10+KY10+LD10</f>
        <v>1697492</v>
      </c>
      <c r="LQ10" s="144">
        <f t="shared" si="46"/>
        <v>20088988</v>
      </c>
      <c r="LR10" s="144">
        <f t="shared" si="46"/>
        <v>15183077</v>
      </c>
      <c r="LS10" s="144">
        <f t="shared" si="46"/>
        <v>4905911</v>
      </c>
      <c r="LT10" s="132">
        <f>LO10/1000</f>
        <v>21786.5</v>
      </c>
      <c r="LU10" s="144">
        <f t="shared" ref="LU10:LY40" si="47">EX10+LJ10</f>
        <v>22372435</v>
      </c>
      <c r="LV10" s="145">
        <f t="shared" si="47"/>
        <v>1708972</v>
      </c>
      <c r="LW10" s="145">
        <f t="shared" si="47"/>
        <v>20663463</v>
      </c>
      <c r="LX10" s="145">
        <f t="shared" si="47"/>
        <v>15757552</v>
      </c>
      <c r="LY10" s="145">
        <f t="shared" si="47"/>
        <v>4905911</v>
      </c>
      <c r="LZ10" s="132">
        <f>LU10/1000</f>
        <v>22372.400000000001</v>
      </c>
      <c r="MA10" s="208">
        <v>62.11</v>
      </c>
      <c r="MB10" s="209">
        <f>MA10*MB$45</f>
        <v>5192526.5999999996</v>
      </c>
      <c r="MC10" s="246">
        <f>MB10/1000</f>
        <v>5192.5</v>
      </c>
      <c r="MD10" s="246">
        <v>1840.6</v>
      </c>
      <c r="ME10" s="246">
        <f>MD10*1000</f>
        <v>1840600</v>
      </c>
      <c r="MF10" s="246">
        <f>MB10-ME10</f>
        <v>3351926.6</v>
      </c>
      <c r="MG10" s="246">
        <f>MF10/1000</f>
        <v>3351.9</v>
      </c>
      <c r="MH10" s="246">
        <f>LU10+MF10</f>
        <v>25724361.600000001</v>
      </c>
      <c r="MI10" s="209">
        <f>MH10/1000</f>
        <v>25724.400000000001</v>
      </c>
      <c r="MJ10" s="250">
        <f>LX10+MF10</f>
        <v>19109479</v>
      </c>
      <c r="MK10" s="174">
        <v>37.299999999999997</v>
      </c>
      <c r="ML10" s="209">
        <f>MJ10/1.302/MK10/12</f>
        <v>32790.5</v>
      </c>
    </row>
    <row r="11" spans="1:350">
      <c r="A11" s="128" t="s">
        <v>319</v>
      </c>
      <c r="B11" s="129"/>
      <c r="C11" s="129"/>
      <c r="D11" s="129"/>
      <c r="E11" s="129"/>
      <c r="F11" s="130">
        <f t="shared" ref="F11:F40" si="48">SUM(B11:E11)</f>
        <v>0</v>
      </c>
      <c r="G11" s="131"/>
      <c r="H11" s="131"/>
      <c r="I11" s="131"/>
      <c r="J11" s="131"/>
      <c r="K11" s="130">
        <f t="shared" ref="K11:K40" si="49">SUM(G11:J11)</f>
        <v>0</v>
      </c>
      <c r="L11" s="132">
        <f t="shared" ref="L11:L40" si="50">K11/1000</f>
        <v>0</v>
      </c>
      <c r="M11" s="132"/>
      <c r="N11" s="132"/>
      <c r="O11" s="132">
        <f t="shared" ref="O11:O39" si="51">L11+N11</f>
        <v>0</v>
      </c>
      <c r="P11" s="132"/>
      <c r="Q11" s="132"/>
      <c r="R11" s="132"/>
      <c r="S11" s="133">
        <v>461</v>
      </c>
      <c r="T11" s="129"/>
      <c r="U11" s="148">
        <v>0</v>
      </c>
      <c r="V11" s="129"/>
      <c r="W11" s="133">
        <v>3</v>
      </c>
      <c r="X11" s="130">
        <f t="shared" si="1"/>
        <v>464</v>
      </c>
      <c r="Y11" s="133">
        <v>522</v>
      </c>
      <c r="Z11" s="129"/>
      <c r="AA11" s="148">
        <v>0</v>
      </c>
      <c r="AB11" s="129"/>
      <c r="AC11" s="133">
        <v>1</v>
      </c>
      <c r="AD11" s="130">
        <f t="shared" si="2"/>
        <v>523</v>
      </c>
      <c r="AE11" s="133">
        <v>104</v>
      </c>
      <c r="AF11" s="129"/>
      <c r="AG11" s="129"/>
      <c r="AH11" s="129"/>
      <c r="AI11" s="133">
        <v>0</v>
      </c>
      <c r="AJ11" s="130">
        <f t="shared" ref="AJ11:AJ40" si="52">SUM(AE11:AI11)</f>
        <v>104</v>
      </c>
      <c r="AK11" s="127">
        <f t="shared" ref="AK11:AK40" si="53">X11+AD11+AJ11</f>
        <v>1091</v>
      </c>
      <c r="AL11" s="206">
        <v>19</v>
      </c>
      <c r="AM11" s="206">
        <v>103</v>
      </c>
      <c r="AN11" s="206">
        <v>30</v>
      </c>
      <c r="AO11" s="206">
        <v>19</v>
      </c>
      <c r="AP11" s="206">
        <v>93</v>
      </c>
      <c r="AQ11" s="206">
        <v>209</v>
      </c>
      <c r="AR11" s="135"/>
      <c r="AS11" s="136">
        <v>0</v>
      </c>
      <c r="AT11" s="137"/>
      <c r="AU11" s="138">
        <v>0</v>
      </c>
      <c r="AV11" s="138"/>
      <c r="AW11" s="135"/>
      <c r="AX11" s="139"/>
      <c r="AY11" s="138"/>
      <c r="AZ11" s="140"/>
      <c r="BA11" s="140"/>
      <c r="BB11" s="129"/>
      <c r="BC11" s="129"/>
      <c r="BD11" s="138"/>
      <c r="BE11" s="138"/>
      <c r="BF11" s="140"/>
      <c r="BG11" s="138"/>
      <c r="BH11" s="138"/>
      <c r="BI11" s="140"/>
      <c r="BJ11" s="138"/>
      <c r="BK11" s="129"/>
      <c r="BL11" s="129"/>
      <c r="BM11" s="138"/>
      <c r="BN11" s="138"/>
      <c r="BO11" s="141"/>
      <c r="BP11" s="141">
        <f t="shared" ref="BP11:BR39" si="54">AR11+AU11+AX11+BA11+BD11+BG11+BJ11+BM11</f>
        <v>0</v>
      </c>
      <c r="BQ11" s="141">
        <f t="shared" si="3"/>
        <v>0</v>
      </c>
      <c r="BR11" s="141">
        <f t="shared" si="3"/>
        <v>0</v>
      </c>
      <c r="BS11" s="141">
        <f t="shared" ref="BS11:BS40" si="55">SUM(AR11:BO11)</f>
        <v>0</v>
      </c>
      <c r="BT11" s="141">
        <f t="shared" ref="BT11:BT39" si="56">AK11+BS11</f>
        <v>1091</v>
      </c>
      <c r="BU11" s="141"/>
      <c r="BV11" s="141"/>
      <c r="BW11" s="141"/>
      <c r="BX11" s="142">
        <f t="shared" ref="BX11:BX40" si="57">S11*BX$7</f>
        <v>11889190</v>
      </c>
      <c r="BY11" s="143">
        <f t="shared" si="4"/>
        <v>994377</v>
      </c>
      <c r="BZ11" s="143">
        <f t="shared" si="4"/>
        <v>10894813</v>
      </c>
      <c r="CA11" s="143">
        <f t="shared" si="4"/>
        <v>8326582</v>
      </c>
      <c r="CB11" s="143">
        <f t="shared" si="4"/>
        <v>2568231</v>
      </c>
      <c r="CC11" s="142">
        <f t="shared" ref="CC11:CC40" si="58">T11*CC$7</f>
        <v>0</v>
      </c>
      <c r="CD11" s="143">
        <f t="shared" si="5"/>
        <v>0</v>
      </c>
      <c r="CE11" s="143">
        <f t="shared" si="5"/>
        <v>0</v>
      </c>
      <c r="CF11" s="143">
        <f t="shared" si="5"/>
        <v>0</v>
      </c>
      <c r="CG11" s="143">
        <f t="shared" si="5"/>
        <v>0</v>
      </c>
      <c r="CH11" s="142">
        <f t="shared" ref="CH11:CH40" si="59">U11*CH$7</f>
        <v>0</v>
      </c>
      <c r="CI11" s="143">
        <f t="shared" si="6"/>
        <v>0</v>
      </c>
      <c r="CJ11" s="143">
        <f t="shared" si="6"/>
        <v>0</v>
      </c>
      <c r="CK11" s="143">
        <f t="shared" si="6"/>
        <v>0</v>
      </c>
      <c r="CL11" s="143">
        <f t="shared" si="6"/>
        <v>0</v>
      </c>
      <c r="CM11" s="143"/>
      <c r="CN11" s="143"/>
      <c r="CO11" s="143"/>
      <c r="CP11" s="143"/>
      <c r="CQ11" s="143"/>
      <c r="CR11" s="142">
        <f t="shared" ref="CR11:CR40" si="60">W11*CR$8</f>
        <v>592656</v>
      </c>
      <c r="CS11" s="143">
        <f t="shared" si="7"/>
        <v>1353</v>
      </c>
      <c r="CT11" s="143">
        <f t="shared" si="7"/>
        <v>591303</v>
      </c>
      <c r="CU11" s="143">
        <f t="shared" si="7"/>
        <v>591303</v>
      </c>
      <c r="CV11" s="143">
        <f t="shared" si="7"/>
        <v>0</v>
      </c>
      <c r="CW11" s="144">
        <f t="shared" ref="CW11:CW40" si="61">BX11+CC11+CH11+CM11+CR11</f>
        <v>12481846</v>
      </c>
      <c r="CX11" s="142">
        <f t="shared" ref="CX11:DB39" si="62">$Y11*CX$7</f>
        <v>18788346</v>
      </c>
      <c r="CY11" s="143">
        <f t="shared" si="62"/>
        <v>1531548</v>
      </c>
      <c r="CZ11" s="143">
        <f t="shared" si="62"/>
        <v>17256798</v>
      </c>
      <c r="DA11" s="143">
        <f t="shared" si="62"/>
        <v>12877218</v>
      </c>
      <c r="DB11" s="143">
        <f t="shared" si="62"/>
        <v>4379580</v>
      </c>
      <c r="DC11" s="142">
        <f t="shared" ref="DC11:DC40" si="63">Z11*DC$8</f>
        <v>0</v>
      </c>
      <c r="DD11" s="143">
        <f t="shared" si="8"/>
        <v>0</v>
      </c>
      <c r="DE11" s="143">
        <f t="shared" si="8"/>
        <v>0</v>
      </c>
      <c r="DF11" s="143">
        <f t="shared" si="8"/>
        <v>0</v>
      </c>
      <c r="DG11" s="143">
        <f t="shared" si="8"/>
        <v>0</v>
      </c>
      <c r="DH11" s="142">
        <f t="shared" ref="DH11:DL40" si="64">$AA11*DH$7</f>
        <v>0</v>
      </c>
      <c r="DI11" s="143">
        <f t="shared" si="64"/>
        <v>0</v>
      </c>
      <c r="DJ11" s="143">
        <f t="shared" si="64"/>
        <v>0</v>
      </c>
      <c r="DK11" s="143">
        <f t="shared" si="64"/>
        <v>0</v>
      </c>
      <c r="DL11" s="143">
        <f t="shared" si="64"/>
        <v>0</v>
      </c>
      <c r="DM11" s="142">
        <f t="shared" ref="DM11:DM40" si="65">AB11*DM$8</f>
        <v>0</v>
      </c>
      <c r="DN11" s="143">
        <f t="shared" si="9"/>
        <v>0</v>
      </c>
      <c r="DO11" s="143">
        <f t="shared" si="9"/>
        <v>0</v>
      </c>
      <c r="DP11" s="143">
        <f t="shared" si="9"/>
        <v>0</v>
      </c>
      <c r="DQ11" s="143">
        <f t="shared" si="9"/>
        <v>0</v>
      </c>
      <c r="DR11" s="142">
        <f t="shared" ref="DR11:DR40" si="66">AC11*DR$8</f>
        <v>228176</v>
      </c>
      <c r="DS11" s="143">
        <f t="shared" si="10"/>
        <v>752</v>
      </c>
      <c r="DT11" s="143">
        <f t="shared" si="10"/>
        <v>227424</v>
      </c>
      <c r="DU11" s="143">
        <f t="shared" si="10"/>
        <v>227424</v>
      </c>
      <c r="DV11" s="143">
        <f t="shared" si="10"/>
        <v>0</v>
      </c>
      <c r="DW11" s="144">
        <f t="shared" ref="DW11:DW40" si="67">CX11+DC11+DH11+DM11+DR11</f>
        <v>19016522</v>
      </c>
      <c r="DX11" s="142">
        <f t="shared" ref="DX11:EB40" si="68">$AE11*DX$7</f>
        <v>4279184</v>
      </c>
      <c r="DY11" s="143">
        <f t="shared" si="68"/>
        <v>340392</v>
      </c>
      <c r="DZ11" s="143">
        <f t="shared" si="68"/>
        <v>3938792</v>
      </c>
      <c r="EA11" s="143">
        <f t="shared" si="68"/>
        <v>2916472</v>
      </c>
      <c r="EB11" s="143">
        <f t="shared" si="68"/>
        <v>1022320</v>
      </c>
      <c r="EC11" s="142">
        <f t="shared" ref="EC11:EC40" si="69">AF11*EC$8</f>
        <v>0</v>
      </c>
      <c r="ED11" s="143">
        <f t="shared" si="11"/>
        <v>0</v>
      </c>
      <c r="EE11" s="143">
        <f t="shared" si="11"/>
        <v>0</v>
      </c>
      <c r="EF11" s="143">
        <f t="shared" si="11"/>
        <v>0</v>
      </c>
      <c r="EG11" s="143">
        <f t="shared" si="11"/>
        <v>0</v>
      </c>
      <c r="EH11" s="143"/>
      <c r="EI11" s="143"/>
      <c r="EJ11" s="143"/>
      <c r="EK11" s="143"/>
      <c r="EL11" s="143"/>
      <c r="EM11" s="142">
        <f t="shared" ref="EM11:EM40" si="70">AH11*EM$8</f>
        <v>0</v>
      </c>
      <c r="EN11" s="143">
        <f t="shared" si="12"/>
        <v>0</v>
      </c>
      <c r="EO11" s="143">
        <f t="shared" si="12"/>
        <v>0</v>
      </c>
      <c r="EP11" s="143">
        <f t="shared" si="12"/>
        <v>0</v>
      </c>
      <c r="EQ11" s="143">
        <f t="shared" si="12"/>
        <v>0</v>
      </c>
      <c r="ER11" s="142">
        <f t="shared" ref="ER11:ER40" si="71">AI11*ER$8</f>
        <v>0</v>
      </c>
      <c r="ES11" s="143">
        <f t="shared" si="13"/>
        <v>0</v>
      </c>
      <c r="ET11" s="143">
        <f t="shared" si="13"/>
        <v>0</v>
      </c>
      <c r="EU11" s="143">
        <f t="shared" si="13"/>
        <v>0</v>
      </c>
      <c r="EV11" s="143">
        <f t="shared" si="13"/>
        <v>0</v>
      </c>
      <c r="EW11" s="144">
        <f t="shared" ref="EW11:EW40" si="72">DX11+EC11+EH11+EM11+ER11</f>
        <v>4279184</v>
      </c>
      <c r="EX11" s="144">
        <f t="shared" ref="EX11:EX40" si="73">CW11+DW11+EW11</f>
        <v>35777552</v>
      </c>
      <c r="EY11" s="145">
        <f t="shared" ref="EY11:EY40" si="74">BY11+CD11+CI11+CN11+CS11+CY11+DD11+DI11+DN11+DS11+DY11+ED11+EI11+EN11+ES11</f>
        <v>2868422</v>
      </c>
      <c r="EZ11" s="145">
        <f t="shared" si="14"/>
        <v>32909130</v>
      </c>
      <c r="FA11" s="145">
        <f t="shared" si="14"/>
        <v>24938999</v>
      </c>
      <c r="FB11" s="145">
        <f t="shared" si="14"/>
        <v>7970131</v>
      </c>
      <c r="FC11" s="146">
        <f t="shared" ref="FC11:FC40" si="75">BX11+CX11+DX11</f>
        <v>34956720</v>
      </c>
      <c r="FD11" s="146">
        <f t="shared" ref="FD11:FD40" si="76">CC11+DC11+EC11</f>
        <v>0</v>
      </c>
      <c r="FE11" s="146">
        <f t="shared" ref="FE11:FE40" si="77">CH11+DH11+EH11</f>
        <v>0</v>
      </c>
      <c r="FF11" s="146">
        <f t="shared" ref="FF11:FF40" si="78">CM11+DM11+EM11</f>
        <v>0</v>
      </c>
      <c r="FG11" s="146">
        <f t="shared" ref="FG11:FG40" si="79">CR11+DR11+ER11</f>
        <v>820832</v>
      </c>
      <c r="FH11" s="142">
        <f t="shared" ref="FH11:FL40" si="80">$AL11*FH$9</f>
        <v>30989</v>
      </c>
      <c r="FI11" s="143">
        <f t="shared" si="80"/>
        <v>608</v>
      </c>
      <c r="FJ11" s="143">
        <f t="shared" si="80"/>
        <v>30381</v>
      </c>
      <c r="FK11" s="143">
        <f t="shared" si="80"/>
        <v>30381</v>
      </c>
      <c r="FL11" s="143">
        <f t="shared" si="80"/>
        <v>0</v>
      </c>
      <c r="FM11" s="142">
        <f t="shared" ref="FM11:FQ40" si="81">$AM11*FM$9</f>
        <v>167993</v>
      </c>
      <c r="FN11" s="142">
        <f t="shared" si="81"/>
        <v>3296</v>
      </c>
      <c r="FO11" s="142">
        <f t="shared" si="81"/>
        <v>164697</v>
      </c>
      <c r="FP11" s="142">
        <f t="shared" si="15"/>
        <v>164697</v>
      </c>
      <c r="FQ11" s="142">
        <f t="shared" si="15"/>
        <v>0</v>
      </c>
      <c r="FR11" s="147">
        <f t="shared" ref="FR11:FV40" si="82">$AN11*FR$9</f>
        <v>48930</v>
      </c>
      <c r="FS11" s="147">
        <f t="shared" si="16"/>
        <v>960</v>
      </c>
      <c r="FT11" s="147">
        <f t="shared" si="16"/>
        <v>47970</v>
      </c>
      <c r="FU11" s="147">
        <f t="shared" si="16"/>
        <v>47970</v>
      </c>
      <c r="FV11" s="147">
        <f t="shared" si="16"/>
        <v>0</v>
      </c>
      <c r="FW11" s="147">
        <f t="shared" ref="FW11:GA40" si="83">$AO11*FW$9</f>
        <v>30989</v>
      </c>
      <c r="FX11" s="147">
        <f t="shared" si="17"/>
        <v>608</v>
      </c>
      <c r="FY11" s="147">
        <f t="shared" si="17"/>
        <v>30381</v>
      </c>
      <c r="FZ11" s="147">
        <f t="shared" si="17"/>
        <v>30381</v>
      </c>
      <c r="GA11" s="147">
        <f t="shared" si="17"/>
        <v>0</v>
      </c>
      <c r="GB11" s="142">
        <f t="shared" ref="GB11:GF40" si="84">$AP11*GB$9</f>
        <v>151683</v>
      </c>
      <c r="GC11" s="142">
        <f t="shared" si="18"/>
        <v>2976</v>
      </c>
      <c r="GD11" s="142">
        <f t="shared" si="18"/>
        <v>148707</v>
      </c>
      <c r="GE11" s="142">
        <f t="shared" si="18"/>
        <v>148707</v>
      </c>
      <c r="GF11" s="142">
        <f t="shared" si="18"/>
        <v>0</v>
      </c>
      <c r="GG11" s="142">
        <f t="shared" ref="GG11:GK40" si="85">$AQ11*GG$9</f>
        <v>291973</v>
      </c>
      <c r="GH11" s="142">
        <f t="shared" si="19"/>
        <v>5643</v>
      </c>
      <c r="GI11" s="142">
        <f t="shared" si="19"/>
        <v>286330</v>
      </c>
      <c r="GJ11" s="142">
        <f t="shared" si="19"/>
        <v>286330</v>
      </c>
      <c r="GK11" s="142">
        <f t="shared" si="19"/>
        <v>0</v>
      </c>
      <c r="GL11" s="142">
        <f t="shared" ref="GL11:GP39" si="86">FH11+FM11+FR11+FW11+GB11+GG11</f>
        <v>722557</v>
      </c>
      <c r="GM11" s="142">
        <f t="shared" si="20"/>
        <v>14091</v>
      </c>
      <c r="GN11" s="142">
        <f t="shared" si="20"/>
        <v>708466</v>
      </c>
      <c r="GO11" s="142">
        <f t="shared" si="20"/>
        <v>708466</v>
      </c>
      <c r="GP11" s="142">
        <f t="shared" si="20"/>
        <v>0</v>
      </c>
      <c r="GQ11" s="207">
        <f t="shared" ref="GQ11:GQ39" si="87">GL11/1000</f>
        <v>722.6</v>
      </c>
      <c r="GR11" s="147">
        <f t="shared" ref="GR11:GV40" si="88">$AR11*GR$9</f>
        <v>0</v>
      </c>
      <c r="GS11" s="147">
        <f t="shared" si="21"/>
        <v>0</v>
      </c>
      <c r="GT11" s="147">
        <f t="shared" si="21"/>
        <v>0</v>
      </c>
      <c r="GU11" s="147">
        <f t="shared" si="21"/>
        <v>0</v>
      </c>
      <c r="GV11" s="147">
        <f t="shared" si="21"/>
        <v>0</v>
      </c>
      <c r="GW11" s="147">
        <f t="shared" ref="GW11:HA39" si="89">$AS11*GW$9</f>
        <v>0</v>
      </c>
      <c r="GX11" s="147">
        <f t="shared" si="22"/>
        <v>0</v>
      </c>
      <c r="GY11" s="147">
        <f t="shared" si="22"/>
        <v>0</v>
      </c>
      <c r="GZ11" s="147">
        <f t="shared" si="22"/>
        <v>0</v>
      </c>
      <c r="HA11" s="147">
        <f t="shared" si="22"/>
        <v>0</v>
      </c>
      <c r="HB11" s="147">
        <f t="shared" ref="HB11:HF39" si="90">$AT11*HB$9</f>
        <v>0</v>
      </c>
      <c r="HC11" s="147">
        <f t="shared" si="23"/>
        <v>0</v>
      </c>
      <c r="HD11" s="147">
        <f t="shared" si="23"/>
        <v>0</v>
      </c>
      <c r="HE11" s="147">
        <f t="shared" si="23"/>
        <v>0</v>
      </c>
      <c r="HF11" s="147">
        <f t="shared" si="23"/>
        <v>0</v>
      </c>
      <c r="HG11" s="147">
        <f t="shared" ref="HG11:HK39" si="91">$AU11*HG$9</f>
        <v>0</v>
      </c>
      <c r="HH11" s="147">
        <f t="shared" si="24"/>
        <v>0</v>
      </c>
      <c r="HI11" s="147">
        <f t="shared" si="24"/>
        <v>0</v>
      </c>
      <c r="HJ11" s="147">
        <f t="shared" si="24"/>
        <v>0</v>
      </c>
      <c r="HK11" s="147">
        <f t="shared" si="24"/>
        <v>0</v>
      </c>
      <c r="HL11" s="142">
        <f t="shared" ref="HL11:HP40" si="92">$AV11*HL$9</f>
        <v>0</v>
      </c>
      <c r="HM11" s="142">
        <f t="shared" si="25"/>
        <v>0</v>
      </c>
      <c r="HN11" s="142">
        <f t="shared" si="25"/>
        <v>0</v>
      </c>
      <c r="HO11" s="142">
        <f t="shared" si="25"/>
        <v>0</v>
      </c>
      <c r="HP11" s="142">
        <f t="shared" si="25"/>
        <v>0</v>
      </c>
      <c r="HQ11" s="142">
        <f t="shared" ref="HQ11:HU40" si="93">$AW11*HQ$9</f>
        <v>0</v>
      </c>
      <c r="HR11" s="142">
        <f t="shared" si="26"/>
        <v>0</v>
      </c>
      <c r="HS11" s="142">
        <f t="shared" si="26"/>
        <v>0</v>
      </c>
      <c r="HT11" s="142">
        <f t="shared" si="26"/>
        <v>0</v>
      </c>
      <c r="HU11" s="142">
        <f t="shared" si="26"/>
        <v>0</v>
      </c>
      <c r="HV11" s="147">
        <f t="shared" ref="HV11:HZ40" si="94">$AX11*HV$9</f>
        <v>0</v>
      </c>
      <c r="HW11" s="147">
        <f t="shared" si="27"/>
        <v>0</v>
      </c>
      <c r="HX11" s="147">
        <f t="shared" si="27"/>
        <v>0</v>
      </c>
      <c r="HY11" s="147">
        <f t="shared" si="27"/>
        <v>0</v>
      </c>
      <c r="HZ11" s="147">
        <f t="shared" si="27"/>
        <v>0</v>
      </c>
      <c r="IA11" s="147">
        <f t="shared" ref="IA11:IE40" si="95">$AY11*IA$9</f>
        <v>0</v>
      </c>
      <c r="IB11" s="147">
        <f t="shared" si="28"/>
        <v>0</v>
      </c>
      <c r="IC11" s="147">
        <f t="shared" si="28"/>
        <v>0</v>
      </c>
      <c r="ID11" s="147">
        <f t="shared" si="28"/>
        <v>0</v>
      </c>
      <c r="IE11" s="147">
        <f t="shared" si="28"/>
        <v>0</v>
      </c>
      <c r="IF11" s="142">
        <f t="shared" ref="IF11:IJ40" si="96">$AZ11*IF$9</f>
        <v>0</v>
      </c>
      <c r="IG11" s="142">
        <f t="shared" si="29"/>
        <v>0</v>
      </c>
      <c r="IH11" s="142">
        <f t="shared" si="29"/>
        <v>0</v>
      </c>
      <c r="II11" s="142">
        <f t="shared" si="29"/>
        <v>0</v>
      </c>
      <c r="IJ11" s="142">
        <f t="shared" si="29"/>
        <v>0</v>
      </c>
      <c r="IK11" s="142">
        <f t="shared" ref="IK11:IO40" si="97">$BA11*IK$9</f>
        <v>0</v>
      </c>
      <c r="IL11" s="142">
        <f t="shared" si="30"/>
        <v>0</v>
      </c>
      <c r="IM11" s="142">
        <f t="shared" si="30"/>
        <v>0</v>
      </c>
      <c r="IN11" s="142">
        <f t="shared" si="30"/>
        <v>0</v>
      </c>
      <c r="IO11" s="142">
        <f t="shared" si="30"/>
        <v>0</v>
      </c>
      <c r="IP11" s="147">
        <f t="shared" ref="IP11:IT40" si="98">$BB11*IP$9</f>
        <v>0</v>
      </c>
      <c r="IQ11" s="147">
        <f t="shared" si="31"/>
        <v>0</v>
      </c>
      <c r="IR11" s="147">
        <f t="shared" si="31"/>
        <v>0</v>
      </c>
      <c r="IS11" s="147">
        <f t="shared" si="31"/>
        <v>0</v>
      </c>
      <c r="IT11" s="147">
        <f t="shared" si="31"/>
        <v>0</v>
      </c>
      <c r="IU11" s="147">
        <f t="shared" ref="IU11:IY40" si="99">$BC11*IU$9</f>
        <v>0</v>
      </c>
      <c r="IV11" s="147">
        <f t="shared" si="32"/>
        <v>0</v>
      </c>
      <c r="IW11" s="147">
        <f t="shared" si="32"/>
        <v>0</v>
      </c>
      <c r="IX11" s="147">
        <f t="shared" si="32"/>
        <v>0</v>
      </c>
      <c r="IY11" s="147">
        <f t="shared" si="32"/>
        <v>0</v>
      </c>
      <c r="IZ11" s="142">
        <f t="shared" ref="IZ11:JD40" si="100">$BD11*IZ$9</f>
        <v>0</v>
      </c>
      <c r="JA11" s="142">
        <f t="shared" si="33"/>
        <v>0</v>
      </c>
      <c r="JB11" s="142">
        <f t="shared" si="33"/>
        <v>0</v>
      </c>
      <c r="JC11" s="142">
        <f t="shared" si="33"/>
        <v>0</v>
      </c>
      <c r="JD11" s="142">
        <f t="shared" si="33"/>
        <v>0</v>
      </c>
      <c r="JE11" s="142">
        <f t="shared" ref="JE11:JI40" si="101">$BE11*JE$9</f>
        <v>0</v>
      </c>
      <c r="JF11" s="142">
        <f t="shared" si="34"/>
        <v>0</v>
      </c>
      <c r="JG11" s="142">
        <f t="shared" si="34"/>
        <v>0</v>
      </c>
      <c r="JH11" s="142">
        <f t="shared" si="34"/>
        <v>0</v>
      </c>
      <c r="JI11" s="142">
        <f t="shared" si="34"/>
        <v>0</v>
      </c>
      <c r="JJ11" s="147">
        <f t="shared" ref="JJ11:JN40" si="102">$BF11*JJ$9</f>
        <v>0</v>
      </c>
      <c r="JK11" s="147">
        <f t="shared" si="35"/>
        <v>0</v>
      </c>
      <c r="JL11" s="147">
        <f t="shared" si="35"/>
        <v>0</v>
      </c>
      <c r="JM11" s="147">
        <f t="shared" si="35"/>
        <v>0</v>
      </c>
      <c r="JN11" s="147">
        <f t="shared" si="35"/>
        <v>0</v>
      </c>
      <c r="JO11" s="147">
        <f t="shared" ref="JO11:JS40" si="103">$BG11*JO$9</f>
        <v>0</v>
      </c>
      <c r="JP11" s="147">
        <f t="shared" si="36"/>
        <v>0</v>
      </c>
      <c r="JQ11" s="147">
        <f t="shared" si="36"/>
        <v>0</v>
      </c>
      <c r="JR11" s="147">
        <f t="shared" si="36"/>
        <v>0</v>
      </c>
      <c r="JS11" s="147">
        <f t="shared" si="36"/>
        <v>0</v>
      </c>
      <c r="JT11" s="142">
        <f t="shared" ref="JT11:JX40" si="104">$BH11*JT$9</f>
        <v>0</v>
      </c>
      <c r="JU11" s="142">
        <f t="shared" si="37"/>
        <v>0</v>
      </c>
      <c r="JV11" s="142">
        <f t="shared" si="37"/>
        <v>0</v>
      </c>
      <c r="JW11" s="142">
        <f t="shared" si="37"/>
        <v>0</v>
      </c>
      <c r="JX11" s="142">
        <f t="shared" si="37"/>
        <v>0</v>
      </c>
      <c r="JY11" s="142">
        <f t="shared" ref="JY11:KC40" si="105">$BI11*JY$9</f>
        <v>0</v>
      </c>
      <c r="JZ11" s="142">
        <f t="shared" si="38"/>
        <v>0</v>
      </c>
      <c r="KA11" s="142">
        <f t="shared" si="38"/>
        <v>0</v>
      </c>
      <c r="KB11" s="142">
        <f t="shared" si="38"/>
        <v>0</v>
      </c>
      <c r="KC11" s="142">
        <f t="shared" si="38"/>
        <v>0</v>
      </c>
      <c r="KD11" s="147">
        <f t="shared" ref="KD11:KH40" si="106">$BJ11*KD$9</f>
        <v>0</v>
      </c>
      <c r="KE11" s="147">
        <f t="shared" si="39"/>
        <v>0</v>
      </c>
      <c r="KF11" s="147">
        <f t="shared" si="39"/>
        <v>0</v>
      </c>
      <c r="KG11" s="147">
        <f t="shared" si="39"/>
        <v>0</v>
      </c>
      <c r="KH11" s="147">
        <f t="shared" si="39"/>
        <v>0</v>
      </c>
      <c r="KI11" s="147">
        <f t="shared" ref="KI11:KM40" si="107">$BK11*KI$9</f>
        <v>0</v>
      </c>
      <c r="KJ11" s="147">
        <f t="shared" si="40"/>
        <v>0</v>
      </c>
      <c r="KK11" s="147">
        <f t="shared" si="40"/>
        <v>0</v>
      </c>
      <c r="KL11" s="147">
        <f t="shared" si="40"/>
        <v>0</v>
      </c>
      <c r="KM11" s="147">
        <f t="shared" si="40"/>
        <v>0</v>
      </c>
      <c r="KN11" s="142">
        <f t="shared" ref="KN11:KR40" si="108">$BL11*KN$9</f>
        <v>0</v>
      </c>
      <c r="KO11" s="142">
        <f t="shared" si="41"/>
        <v>0</v>
      </c>
      <c r="KP11" s="142">
        <f t="shared" si="41"/>
        <v>0</v>
      </c>
      <c r="KQ11" s="142">
        <f t="shared" si="41"/>
        <v>0</v>
      </c>
      <c r="KR11" s="142">
        <f t="shared" si="41"/>
        <v>0</v>
      </c>
      <c r="KS11" s="142">
        <f t="shared" ref="KS11:KW40" si="109">$BM11*KS$9</f>
        <v>0</v>
      </c>
      <c r="KT11" s="142">
        <f t="shared" si="42"/>
        <v>0</v>
      </c>
      <c r="KU11" s="142">
        <f t="shared" si="42"/>
        <v>0</v>
      </c>
      <c r="KV11" s="142">
        <f t="shared" si="42"/>
        <v>0</v>
      </c>
      <c r="KW11" s="142">
        <f t="shared" si="42"/>
        <v>0</v>
      </c>
      <c r="KX11" s="147">
        <f t="shared" ref="KX11:LB40" si="110">$BN11*KX$9</f>
        <v>0</v>
      </c>
      <c r="KY11" s="147">
        <f t="shared" si="43"/>
        <v>0</v>
      </c>
      <c r="KZ11" s="147">
        <f t="shared" si="43"/>
        <v>0</v>
      </c>
      <c r="LA11" s="147">
        <f t="shared" si="43"/>
        <v>0</v>
      </c>
      <c r="LB11" s="147">
        <f t="shared" si="43"/>
        <v>0</v>
      </c>
      <c r="LC11" s="147">
        <f t="shared" ref="LC11:LG40" si="111">$BO11*LC$9</f>
        <v>0</v>
      </c>
      <c r="LD11" s="147">
        <f t="shared" si="44"/>
        <v>0</v>
      </c>
      <c r="LE11" s="147">
        <f t="shared" si="44"/>
        <v>0</v>
      </c>
      <c r="LF11" s="147">
        <f t="shared" si="44"/>
        <v>0</v>
      </c>
      <c r="LG11" s="147">
        <f t="shared" si="44"/>
        <v>0</v>
      </c>
      <c r="LH11" s="147">
        <f t="shared" ref="LH11:LH40" si="112">FH11+FM11+FR11+FW11+GB11+GG11</f>
        <v>722557</v>
      </c>
      <c r="LI11" s="147">
        <f t="shared" ref="LI11:LI40" si="113">GR11+GW11+HB11+HG11+HL11+HQ11+HV11+IA11+IF11+IK11+IP11+IU11+IZ11+JE11+JJ11+JO11+JT11+JY11+KD11+KI11+KN11+KS11+KX11+LC11</f>
        <v>0</v>
      </c>
      <c r="LJ11" s="144">
        <f t="shared" si="45"/>
        <v>722557</v>
      </c>
      <c r="LK11" s="144">
        <f t="shared" si="45"/>
        <v>14091</v>
      </c>
      <c r="LL11" s="144">
        <f t="shared" si="45"/>
        <v>708466</v>
      </c>
      <c r="LM11" s="144">
        <f t="shared" si="45"/>
        <v>708466</v>
      </c>
      <c r="LN11" s="144">
        <f t="shared" si="45"/>
        <v>0</v>
      </c>
      <c r="LO11" s="144">
        <f t="shared" ref="LO11:LO38" si="114">EX11+LI11</f>
        <v>35777552</v>
      </c>
      <c r="LP11" s="144">
        <f t="shared" si="46"/>
        <v>2868422</v>
      </c>
      <c r="LQ11" s="144">
        <f t="shared" si="46"/>
        <v>32909130</v>
      </c>
      <c r="LR11" s="144">
        <f t="shared" si="46"/>
        <v>24938999</v>
      </c>
      <c r="LS11" s="144">
        <f t="shared" si="46"/>
        <v>7970131</v>
      </c>
      <c r="LT11" s="132">
        <f t="shared" ref="LT11:LT40" si="115">LO11/1000</f>
        <v>35777.599999999999</v>
      </c>
      <c r="LU11" s="144">
        <f t="shared" si="47"/>
        <v>36500109</v>
      </c>
      <c r="LV11" s="145">
        <f t="shared" si="47"/>
        <v>2882513</v>
      </c>
      <c r="LW11" s="145">
        <f t="shared" si="47"/>
        <v>33617596</v>
      </c>
      <c r="LX11" s="145">
        <f t="shared" si="47"/>
        <v>25647465</v>
      </c>
      <c r="LY11" s="145">
        <f t="shared" si="47"/>
        <v>7970131</v>
      </c>
      <c r="LZ11" s="132">
        <f t="shared" ref="LZ11:LZ40" si="116">LU11/1000</f>
        <v>36500.1</v>
      </c>
      <c r="MA11" s="208">
        <v>101.28</v>
      </c>
      <c r="MB11" s="209">
        <f t="shared" ref="MB11:MB40" si="117">MA11*MB$45</f>
        <v>8467221</v>
      </c>
      <c r="MC11" s="246">
        <f t="shared" ref="MC11:MC40" si="118">MB11/1000</f>
        <v>8467.2000000000007</v>
      </c>
      <c r="MD11" s="246">
        <v>3001.5</v>
      </c>
      <c r="ME11" s="246">
        <f t="shared" ref="ME11:ME40" si="119">MD11*1000</f>
        <v>3001500</v>
      </c>
      <c r="MF11" s="246">
        <f t="shared" ref="MF11:MF39" si="120">MB11-ME11</f>
        <v>5465721</v>
      </c>
      <c r="MG11" s="246">
        <f t="shared" ref="MG11:MG38" si="121">MF11/1000</f>
        <v>5465.7</v>
      </c>
      <c r="MH11" s="246">
        <f t="shared" ref="MH11:MH40" si="122">LU11+MF11</f>
        <v>41965830</v>
      </c>
      <c r="MI11" s="209">
        <f t="shared" ref="MI11:MI40" si="123">MH11/1000</f>
        <v>41965.8</v>
      </c>
      <c r="MJ11" s="250">
        <f t="shared" ref="MJ11:MJ40" si="124">LX11+MF11</f>
        <v>31113186</v>
      </c>
      <c r="MK11" s="174">
        <v>58.5</v>
      </c>
      <c r="ML11" s="209">
        <f t="shared" ref="ML11:ML41" si="125">MJ11/1.302/MK11/12</f>
        <v>34040.5</v>
      </c>
    </row>
    <row r="12" spans="1:350">
      <c r="A12" s="128" t="s">
        <v>320</v>
      </c>
      <c r="B12" s="129"/>
      <c r="C12" s="129"/>
      <c r="D12" s="129"/>
      <c r="E12" s="129"/>
      <c r="F12" s="130">
        <f t="shared" si="48"/>
        <v>0</v>
      </c>
      <c r="G12" s="131"/>
      <c r="H12" s="131"/>
      <c r="I12" s="131"/>
      <c r="J12" s="131"/>
      <c r="K12" s="130">
        <f t="shared" si="49"/>
        <v>0</v>
      </c>
      <c r="L12" s="132">
        <f t="shared" si="50"/>
        <v>0</v>
      </c>
      <c r="M12" s="132"/>
      <c r="N12" s="132"/>
      <c r="O12" s="132">
        <f t="shared" si="51"/>
        <v>0</v>
      </c>
      <c r="P12" s="132"/>
      <c r="Q12" s="132"/>
      <c r="R12" s="132"/>
      <c r="S12" s="133">
        <v>259</v>
      </c>
      <c r="T12" s="129"/>
      <c r="U12" s="148">
        <v>0</v>
      </c>
      <c r="V12" s="129"/>
      <c r="W12" s="133">
        <v>0</v>
      </c>
      <c r="X12" s="130">
        <f t="shared" si="1"/>
        <v>259</v>
      </c>
      <c r="Y12" s="133">
        <v>363</v>
      </c>
      <c r="Z12" s="129"/>
      <c r="AA12" s="148">
        <v>0</v>
      </c>
      <c r="AB12" s="129"/>
      <c r="AC12" s="133">
        <v>1</v>
      </c>
      <c r="AD12" s="130">
        <f t="shared" si="2"/>
        <v>364</v>
      </c>
      <c r="AE12" s="133">
        <v>206</v>
      </c>
      <c r="AF12" s="129"/>
      <c r="AG12" s="129"/>
      <c r="AH12" s="129"/>
      <c r="AI12" s="133">
        <v>0</v>
      </c>
      <c r="AJ12" s="130">
        <f t="shared" si="52"/>
        <v>206</v>
      </c>
      <c r="AK12" s="127">
        <f t="shared" si="53"/>
        <v>829</v>
      </c>
      <c r="AL12" s="206">
        <v>0</v>
      </c>
      <c r="AM12" s="206">
        <v>0</v>
      </c>
      <c r="AN12" s="206">
        <v>0</v>
      </c>
      <c r="AO12" s="206">
        <v>0</v>
      </c>
      <c r="AP12" s="206">
        <v>80</v>
      </c>
      <c r="AQ12" s="206">
        <v>60</v>
      </c>
      <c r="AR12" s="135"/>
      <c r="AS12" s="136">
        <v>0</v>
      </c>
      <c r="AT12" s="137"/>
      <c r="AU12" s="138">
        <v>0</v>
      </c>
      <c r="AV12" s="138"/>
      <c r="AW12" s="135"/>
      <c r="AX12" s="139"/>
      <c r="AY12" s="138"/>
      <c r="AZ12" s="136"/>
      <c r="BA12" s="136"/>
      <c r="BB12" s="129"/>
      <c r="BC12" s="129"/>
      <c r="BD12" s="138"/>
      <c r="BE12" s="138"/>
      <c r="BF12" s="136"/>
      <c r="BG12" s="138"/>
      <c r="BH12" s="138"/>
      <c r="BI12" s="136"/>
      <c r="BJ12" s="138"/>
      <c r="BK12" s="129"/>
      <c r="BL12" s="129"/>
      <c r="BM12" s="138"/>
      <c r="BN12" s="138"/>
      <c r="BO12" s="141"/>
      <c r="BP12" s="141">
        <f t="shared" si="54"/>
        <v>0</v>
      </c>
      <c r="BQ12" s="141">
        <f t="shared" si="3"/>
        <v>0</v>
      </c>
      <c r="BR12" s="141">
        <f t="shared" si="3"/>
        <v>0</v>
      </c>
      <c r="BS12" s="141">
        <f t="shared" si="55"/>
        <v>0</v>
      </c>
      <c r="BT12" s="141">
        <f t="shared" si="56"/>
        <v>829</v>
      </c>
      <c r="BU12" s="141"/>
      <c r="BV12" s="141"/>
      <c r="BW12" s="141"/>
      <c r="BX12" s="142">
        <f t="shared" si="57"/>
        <v>6679610</v>
      </c>
      <c r="BY12" s="143">
        <f t="shared" si="4"/>
        <v>558663</v>
      </c>
      <c r="BZ12" s="143">
        <f t="shared" si="4"/>
        <v>6120947</v>
      </c>
      <c r="CA12" s="143">
        <f t="shared" si="4"/>
        <v>4678058</v>
      </c>
      <c r="CB12" s="143">
        <f t="shared" si="4"/>
        <v>1442889</v>
      </c>
      <c r="CC12" s="142">
        <f t="shared" si="58"/>
        <v>0</v>
      </c>
      <c r="CD12" s="143">
        <f t="shared" si="5"/>
        <v>0</v>
      </c>
      <c r="CE12" s="143">
        <f t="shared" si="5"/>
        <v>0</v>
      </c>
      <c r="CF12" s="143">
        <f t="shared" si="5"/>
        <v>0</v>
      </c>
      <c r="CG12" s="143">
        <f t="shared" si="5"/>
        <v>0</v>
      </c>
      <c r="CH12" s="142">
        <f t="shared" si="59"/>
        <v>0</v>
      </c>
      <c r="CI12" s="143">
        <f t="shared" si="6"/>
        <v>0</v>
      </c>
      <c r="CJ12" s="143">
        <f t="shared" si="6"/>
        <v>0</v>
      </c>
      <c r="CK12" s="143">
        <f t="shared" si="6"/>
        <v>0</v>
      </c>
      <c r="CL12" s="143">
        <f t="shared" si="6"/>
        <v>0</v>
      </c>
      <c r="CM12" s="143"/>
      <c r="CN12" s="143"/>
      <c r="CO12" s="143"/>
      <c r="CP12" s="143"/>
      <c r="CQ12" s="143"/>
      <c r="CR12" s="142">
        <f t="shared" si="60"/>
        <v>0</v>
      </c>
      <c r="CS12" s="143">
        <f t="shared" si="7"/>
        <v>0</v>
      </c>
      <c r="CT12" s="143">
        <f t="shared" si="7"/>
        <v>0</v>
      </c>
      <c r="CU12" s="143">
        <f t="shared" si="7"/>
        <v>0</v>
      </c>
      <c r="CV12" s="143">
        <f t="shared" si="7"/>
        <v>0</v>
      </c>
      <c r="CW12" s="144">
        <f t="shared" si="61"/>
        <v>6679610</v>
      </c>
      <c r="CX12" s="142">
        <f t="shared" si="62"/>
        <v>13065459</v>
      </c>
      <c r="CY12" s="143">
        <f t="shared" si="62"/>
        <v>1065042</v>
      </c>
      <c r="CZ12" s="143">
        <f t="shared" si="62"/>
        <v>12000417</v>
      </c>
      <c r="DA12" s="143">
        <f t="shared" si="62"/>
        <v>8954847</v>
      </c>
      <c r="DB12" s="143">
        <f t="shared" si="62"/>
        <v>3045570</v>
      </c>
      <c r="DC12" s="142">
        <f t="shared" si="63"/>
        <v>0</v>
      </c>
      <c r="DD12" s="143">
        <f t="shared" si="8"/>
        <v>0</v>
      </c>
      <c r="DE12" s="143">
        <f t="shared" si="8"/>
        <v>0</v>
      </c>
      <c r="DF12" s="143">
        <f t="shared" si="8"/>
        <v>0</v>
      </c>
      <c r="DG12" s="143">
        <f t="shared" si="8"/>
        <v>0</v>
      </c>
      <c r="DH12" s="142">
        <f t="shared" si="64"/>
        <v>0</v>
      </c>
      <c r="DI12" s="143">
        <f t="shared" si="64"/>
        <v>0</v>
      </c>
      <c r="DJ12" s="143">
        <f t="shared" si="64"/>
        <v>0</v>
      </c>
      <c r="DK12" s="143">
        <f t="shared" si="64"/>
        <v>0</v>
      </c>
      <c r="DL12" s="143">
        <f t="shared" si="64"/>
        <v>0</v>
      </c>
      <c r="DM12" s="142">
        <f t="shared" si="65"/>
        <v>0</v>
      </c>
      <c r="DN12" s="143">
        <f t="shared" si="9"/>
        <v>0</v>
      </c>
      <c r="DO12" s="143">
        <f t="shared" si="9"/>
        <v>0</v>
      </c>
      <c r="DP12" s="143">
        <f t="shared" si="9"/>
        <v>0</v>
      </c>
      <c r="DQ12" s="143">
        <f t="shared" si="9"/>
        <v>0</v>
      </c>
      <c r="DR12" s="142">
        <f t="shared" si="66"/>
        <v>228176</v>
      </c>
      <c r="DS12" s="143">
        <f t="shared" si="10"/>
        <v>752</v>
      </c>
      <c r="DT12" s="143">
        <f t="shared" si="10"/>
        <v>227424</v>
      </c>
      <c r="DU12" s="143">
        <f t="shared" si="10"/>
        <v>227424</v>
      </c>
      <c r="DV12" s="143">
        <f t="shared" si="10"/>
        <v>0</v>
      </c>
      <c r="DW12" s="144">
        <f t="shared" si="67"/>
        <v>13293635</v>
      </c>
      <c r="DX12" s="142">
        <f t="shared" si="68"/>
        <v>8476076</v>
      </c>
      <c r="DY12" s="143">
        <f t="shared" si="68"/>
        <v>674238</v>
      </c>
      <c r="DZ12" s="143">
        <f t="shared" si="68"/>
        <v>7801838</v>
      </c>
      <c r="EA12" s="143">
        <f t="shared" si="68"/>
        <v>5776858</v>
      </c>
      <c r="EB12" s="143">
        <f t="shared" si="68"/>
        <v>2024980</v>
      </c>
      <c r="EC12" s="142">
        <f t="shared" si="69"/>
        <v>0</v>
      </c>
      <c r="ED12" s="143">
        <f t="shared" si="11"/>
        <v>0</v>
      </c>
      <c r="EE12" s="143">
        <f t="shared" si="11"/>
        <v>0</v>
      </c>
      <c r="EF12" s="143">
        <f t="shared" si="11"/>
        <v>0</v>
      </c>
      <c r="EG12" s="143">
        <f t="shared" si="11"/>
        <v>0</v>
      </c>
      <c r="EH12" s="143"/>
      <c r="EI12" s="143"/>
      <c r="EJ12" s="143"/>
      <c r="EK12" s="143"/>
      <c r="EL12" s="143"/>
      <c r="EM12" s="142">
        <f t="shared" si="70"/>
        <v>0</v>
      </c>
      <c r="EN12" s="143">
        <f t="shared" si="12"/>
        <v>0</v>
      </c>
      <c r="EO12" s="143">
        <f t="shared" si="12"/>
        <v>0</v>
      </c>
      <c r="EP12" s="143">
        <f t="shared" si="12"/>
        <v>0</v>
      </c>
      <c r="EQ12" s="143">
        <f t="shared" si="12"/>
        <v>0</v>
      </c>
      <c r="ER12" s="142">
        <f t="shared" si="71"/>
        <v>0</v>
      </c>
      <c r="ES12" s="143">
        <f t="shared" si="13"/>
        <v>0</v>
      </c>
      <c r="ET12" s="143">
        <f t="shared" si="13"/>
        <v>0</v>
      </c>
      <c r="EU12" s="143">
        <f t="shared" si="13"/>
        <v>0</v>
      </c>
      <c r="EV12" s="143">
        <f t="shared" si="13"/>
        <v>0</v>
      </c>
      <c r="EW12" s="144">
        <f t="shared" si="72"/>
        <v>8476076</v>
      </c>
      <c r="EX12" s="144">
        <f t="shared" si="73"/>
        <v>28449321</v>
      </c>
      <c r="EY12" s="145">
        <f t="shared" si="74"/>
        <v>2298695</v>
      </c>
      <c r="EZ12" s="145">
        <f t="shared" si="14"/>
        <v>26150626</v>
      </c>
      <c r="FA12" s="145">
        <f t="shared" si="14"/>
        <v>19637187</v>
      </c>
      <c r="FB12" s="145">
        <f t="shared" si="14"/>
        <v>6513439</v>
      </c>
      <c r="FC12" s="146">
        <f t="shared" si="75"/>
        <v>28221145</v>
      </c>
      <c r="FD12" s="146">
        <f t="shared" si="76"/>
        <v>0</v>
      </c>
      <c r="FE12" s="146">
        <f t="shared" si="77"/>
        <v>0</v>
      </c>
      <c r="FF12" s="146">
        <f t="shared" si="78"/>
        <v>0</v>
      </c>
      <c r="FG12" s="146">
        <f t="shared" si="79"/>
        <v>228176</v>
      </c>
      <c r="FH12" s="142">
        <f t="shared" si="80"/>
        <v>0</v>
      </c>
      <c r="FI12" s="143">
        <f t="shared" si="80"/>
        <v>0</v>
      </c>
      <c r="FJ12" s="143">
        <f t="shared" si="80"/>
        <v>0</v>
      </c>
      <c r="FK12" s="143">
        <f t="shared" si="80"/>
        <v>0</v>
      </c>
      <c r="FL12" s="143">
        <f t="shared" si="80"/>
        <v>0</v>
      </c>
      <c r="FM12" s="142">
        <f t="shared" si="81"/>
        <v>0</v>
      </c>
      <c r="FN12" s="142">
        <f t="shared" si="81"/>
        <v>0</v>
      </c>
      <c r="FO12" s="142">
        <f t="shared" si="81"/>
        <v>0</v>
      </c>
      <c r="FP12" s="142">
        <f t="shared" si="15"/>
        <v>0</v>
      </c>
      <c r="FQ12" s="142">
        <f t="shared" si="15"/>
        <v>0</v>
      </c>
      <c r="FR12" s="147">
        <f t="shared" si="82"/>
        <v>0</v>
      </c>
      <c r="FS12" s="147">
        <f t="shared" si="16"/>
        <v>0</v>
      </c>
      <c r="FT12" s="147">
        <f t="shared" si="16"/>
        <v>0</v>
      </c>
      <c r="FU12" s="147">
        <f t="shared" si="16"/>
        <v>0</v>
      </c>
      <c r="FV12" s="147">
        <f t="shared" si="16"/>
        <v>0</v>
      </c>
      <c r="FW12" s="147">
        <f t="shared" si="83"/>
        <v>0</v>
      </c>
      <c r="FX12" s="147">
        <f t="shared" si="17"/>
        <v>0</v>
      </c>
      <c r="FY12" s="147">
        <f t="shared" si="17"/>
        <v>0</v>
      </c>
      <c r="FZ12" s="147">
        <f t="shared" si="17"/>
        <v>0</v>
      </c>
      <c r="GA12" s="147">
        <f t="shared" si="17"/>
        <v>0</v>
      </c>
      <c r="GB12" s="142">
        <f t="shared" si="84"/>
        <v>130480</v>
      </c>
      <c r="GC12" s="142">
        <f t="shared" si="18"/>
        <v>2560</v>
      </c>
      <c r="GD12" s="142">
        <f t="shared" si="18"/>
        <v>127920</v>
      </c>
      <c r="GE12" s="142">
        <f t="shared" si="18"/>
        <v>127920</v>
      </c>
      <c r="GF12" s="142">
        <f t="shared" si="18"/>
        <v>0</v>
      </c>
      <c r="GG12" s="142">
        <f t="shared" si="85"/>
        <v>83820</v>
      </c>
      <c r="GH12" s="142">
        <f t="shared" si="19"/>
        <v>1620</v>
      </c>
      <c r="GI12" s="142">
        <f t="shared" si="19"/>
        <v>82200</v>
      </c>
      <c r="GJ12" s="142">
        <f t="shared" si="19"/>
        <v>82200</v>
      </c>
      <c r="GK12" s="142">
        <f t="shared" si="19"/>
        <v>0</v>
      </c>
      <c r="GL12" s="142">
        <f t="shared" si="86"/>
        <v>214300</v>
      </c>
      <c r="GM12" s="142">
        <f t="shared" si="20"/>
        <v>4180</v>
      </c>
      <c r="GN12" s="142">
        <f t="shared" si="20"/>
        <v>210120</v>
      </c>
      <c r="GO12" s="142">
        <f t="shared" si="20"/>
        <v>210120</v>
      </c>
      <c r="GP12" s="142">
        <f t="shared" si="20"/>
        <v>0</v>
      </c>
      <c r="GQ12" s="207">
        <f t="shared" si="87"/>
        <v>214.3</v>
      </c>
      <c r="GR12" s="147">
        <f t="shared" si="88"/>
        <v>0</v>
      </c>
      <c r="GS12" s="147">
        <f t="shared" si="21"/>
        <v>0</v>
      </c>
      <c r="GT12" s="147">
        <f t="shared" si="21"/>
        <v>0</v>
      </c>
      <c r="GU12" s="147">
        <f t="shared" si="21"/>
        <v>0</v>
      </c>
      <c r="GV12" s="147">
        <f t="shared" si="21"/>
        <v>0</v>
      </c>
      <c r="GW12" s="147">
        <f t="shared" si="89"/>
        <v>0</v>
      </c>
      <c r="GX12" s="147">
        <f t="shared" si="22"/>
        <v>0</v>
      </c>
      <c r="GY12" s="147">
        <f t="shared" si="22"/>
        <v>0</v>
      </c>
      <c r="GZ12" s="147">
        <f t="shared" si="22"/>
        <v>0</v>
      </c>
      <c r="HA12" s="147">
        <f t="shared" si="22"/>
        <v>0</v>
      </c>
      <c r="HB12" s="147">
        <f t="shared" si="90"/>
        <v>0</v>
      </c>
      <c r="HC12" s="147">
        <f t="shared" si="23"/>
        <v>0</v>
      </c>
      <c r="HD12" s="147">
        <f t="shared" si="23"/>
        <v>0</v>
      </c>
      <c r="HE12" s="147">
        <f t="shared" si="23"/>
        <v>0</v>
      </c>
      <c r="HF12" s="147">
        <f t="shared" si="23"/>
        <v>0</v>
      </c>
      <c r="HG12" s="147">
        <f t="shared" si="91"/>
        <v>0</v>
      </c>
      <c r="HH12" s="147">
        <f t="shared" si="24"/>
        <v>0</v>
      </c>
      <c r="HI12" s="147">
        <f t="shared" si="24"/>
        <v>0</v>
      </c>
      <c r="HJ12" s="147">
        <f t="shared" si="24"/>
        <v>0</v>
      </c>
      <c r="HK12" s="147">
        <f t="shared" si="24"/>
        <v>0</v>
      </c>
      <c r="HL12" s="142">
        <f t="shared" si="92"/>
        <v>0</v>
      </c>
      <c r="HM12" s="142">
        <f t="shared" si="25"/>
        <v>0</v>
      </c>
      <c r="HN12" s="142">
        <f t="shared" si="25"/>
        <v>0</v>
      </c>
      <c r="HO12" s="142">
        <f t="shared" si="25"/>
        <v>0</v>
      </c>
      <c r="HP12" s="142">
        <f t="shared" si="25"/>
        <v>0</v>
      </c>
      <c r="HQ12" s="142">
        <f t="shared" si="93"/>
        <v>0</v>
      </c>
      <c r="HR12" s="142">
        <f t="shared" si="26"/>
        <v>0</v>
      </c>
      <c r="HS12" s="142">
        <f t="shared" si="26"/>
        <v>0</v>
      </c>
      <c r="HT12" s="142">
        <f t="shared" si="26"/>
        <v>0</v>
      </c>
      <c r="HU12" s="142">
        <f t="shared" si="26"/>
        <v>0</v>
      </c>
      <c r="HV12" s="147">
        <f t="shared" si="94"/>
        <v>0</v>
      </c>
      <c r="HW12" s="147">
        <f t="shared" si="27"/>
        <v>0</v>
      </c>
      <c r="HX12" s="147">
        <f t="shared" si="27"/>
        <v>0</v>
      </c>
      <c r="HY12" s="147">
        <f t="shared" si="27"/>
        <v>0</v>
      </c>
      <c r="HZ12" s="147">
        <f t="shared" si="27"/>
        <v>0</v>
      </c>
      <c r="IA12" s="147">
        <f t="shared" si="95"/>
        <v>0</v>
      </c>
      <c r="IB12" s="147">
        <f t="shared" si="28"/>
        <v>0</v>
      </c>
      <c r="IC12" s="147">
        <f t="shared" si="28"/>
        <v>0</v>
      </c>
      <c r="ID12" s="147">
        <f t="shared" si="28"/>
        <v>0</v>
      </c>
      <c r="IE12" s="147">
        <f t="shared" si="28"/>
        <v>0</v>
      </c>
      <c r="IF12" s="142">
        <f t="shared" si="96"/>
        <v>0</v>
      </c>
      <c r="IG12" s="142">
        <f t="shared" si="29"/>
        <v>0</v>
      </c>
      <c r="IH12" s="142">
        <f t="shared" si="29"/>
        <v>0</v>
      </c>
      <c r="II12" s="142">
        <f t="shared" si="29"/>
        <v>0</v>
      </c>
      <c r="IJ12" s="142">
        <f t="shared" si="29"/>
        <v>0</v>
      </c>
      <c r="IK12" s="142">
        <f t="shared" si="97"/>
        <v>0</v>
      </c>
      <c r="IL12" s="142">
        <f t="shared" si="30"/>
        <v>0</v>
      </c>
      <c r="IM12" s="142">
        <f t="shared" si="30"/>
        <v>0</v>
      </c>
      <c r="IN12" s="142">
        <f t="shared" si="30"/>
        <v>0</v>
      </c>
      <c r="IO12" s="142">
        <f t="shared" si="30"/>
        <v>0</v>
      </c>
      <c r="IP12" s="147">
        <f t="shared" si="98"/>
        <v>0</v>
      </c>
      <c r="IQ12" s="147">
        <f t="shared" si="31"/>
        <v>0</v>
      </c>
      <c r="IR12" s="147">
        <f t="shared" si="31"/>
        <v>0</v>
      </c>
      <c r="IS12" s="147">
        <f t="shared" si="31"/>
        <v>0</v>
      </c>
      <c r="IT12" s="147">
        <f t="shared" si="31"/>
        <v>0</v>
      </c>
      <c r="IU12" s="147">
        <f t="shared" si="99"/>
        <v>0</v>
      </c>
      <c r="IV12" s="147">
        <f t="shared" si="32"/>
        <v>0</v>
      </c>
      <c r="IW12" s="147">
        <f t="shared" si="32"/>
        <v>0</v>
      </c>
      <c r="IX12" s="147">
        <f t="shared" si="32"/>
        <v>0</v>
      </c>
      <c r="IY12" s="147">
        <f t="shared" si="32"/>
        <v>0</v>
      </c>
      <c r="IZ12" s="142">
        <f t="shared" si="100"/>
        <v>0</v>
      </c>
      <c r="JA12" s="142">
        <f t="shared" si="33"/>
        <v>0</v>
      </c>
      <c r="JB12" s="142">
        <f t="shared" si="33"/>
        <v>0</v>
      </c>
      <c r="JC12" s="142">
        <f t="shared" si="33"/>
        <v>0</v>
      </c>
      <c r="JD12" s="142">
        <f t="shared" si="33"/>
        <v>0</v>
      </c>
      <c r="JE12" s="142">
        <f t="shared" si="101"/>
        <v>0</v>
      </c>
      <c r="JF12" s="142">
        <f t="shared" si="34"/>
        <v>0</v>
      </c>
      <c r="JG12" s="142">
        <f t="shared" si="34"/>
        <v>0</v>
      </c>
      <c r="JH12" s="142">
        <f t="shared" si="34"/>
        <v>0</v>
      </c>
      <c r="JI12" s="142">
        <f t="shared" si="34"/>
        <v>0</v>
      </c>
      <c r="JJ12" s="147">
        <f t="shared" si="102"/>
        <v>0</v>
      </c>
      <c r="JK12" s="147">
        <f t="shared" si="35"/>
        <v>0</v>
      </c>
      <c r="JL12" s="147">
        <f t="shared" si="35"/>
        <v>0</v>
      </c>
      <c r="JM12" s="147">
        <f t="shared" si="35"/>
        <v>0</v>
      </c>
      <c r="JN12" s="147">
        <f t="shared" si="35"/>
        <v>0</v>
      </c>
      <c r="JO12" s="147">
        <f t="shared" si="103"/>
        <v>0</v>
      </c>
      <c r="JP12" s="147">
        <f t="shared" si="36"/>
        <v>0</v>
      </c>
      <c r="JQ12" s="147">
        <f t="shared" si="36"/>
        <v>0</v>
      </c>
      <c r="JR12" s="147">
        <f t="shared" si="36"/>
        <v>0</v>
      </c>
      <c r="JS12" s="147">
        <f t="shared" si="36"/>
        <v>0</v>
      </c>
      <c r="JT12" s="142">
        <f t="shared" si="104"/>
        <v>0</v>
      </c>
      <c r="JU12" s="142">
        <f t="shared" si="37"/>
        <v>0</v>
      </c>
      <c r="JV12" s="142">
        <f t="shared" si="37"/>
        <v>0</v>
      </c>
      <c r="JW12" s="142">
        <f t="shared" si="37"/>
        <v>0</v>
      </c>
      <c r="JX12" s="142">
        <f t="shared" si="37"/>
        <v>0</v>
      </c>
      <c r="JY12" s="142">
        <f t="shared" si="105"/>
        <v>0</v>
      </c>
      <c r="JZ12" s="142">
        <f t="shared" si="38"/>
        <v>0</v>
      </c>
      <c r="KA12" s="142">
        <f t="shared" si="38"/>
        <v>0</v>
      </c>
      <c r="KB12" s="142">
        <f t="shared" si="38"/>
        <v>0</v>
      </c>
      <c r="KC12" s="142">
        <f t="shared" si="38"/>
        <v>0</v>
      </c>
      <c r="KD12" s="147">
        <f t="shared" si="106"/>
        <v>0</v>
      </c>
      <c r="KE12" s="147">
        <f t="shared" si="39"/>
        <v>0</v>
      </c>
      <c r="KF12" s="147">
        <f t="shared" si="39"/>
        <v>0</v>
      </c>
      <c r="KG12" s="147">
        <f t="shared" si="39"/>
        <v>0</v>
      </c>
      <c r="KH12" s="147">
        <f t="shared" si="39"/>
        <v>0</v>
      </c>
      <c r="KI12" s="147">
        <f t="shared" si="107"/>
        <v>0</v>
      </c>
      <c r="KJ12" s="147">
        <f t="shared" si="40"/>
        <v>0</v>
      </c>
      <c r="KK12" s="147">
        <f t="shared" si="40"/>
        <v>0</v>
      </c>
      <c r="KL12" s="147">
        <f t="shared" si="40"/>
        <v>0</v>
      </c>
      <c r="KM12" s="147">
        <f t="shared" si="40"/>
        <v>0</v>
      </c>
      <c r="KN12" s="142">
        <f t="shared" si="108"/>
        <v>0</v>
      </c>
      <c r="KO12" s="142">
        <f t="shared" si="41"/>
        <v>0</v>
      </c>
      <c r="KP12" s="142">
        <f t="shared" si="41"/>
        <v>0</v>
      </c>
      <c r="KQ12" s="142">
        <f t="shared" si="41"/>
        <v>0</v>
      </c>
      <c r="KR12" s="142">
        <f t="shared" si="41"/>
        <v>0</v>
      </c>
      <c r="KS12" s="142">
        <f t="shared" si="109"/>
        <v>0</v>
      </c>
      <c r="KT12" s="142">
        <f t="shared" si="42"/>
        <v>0</v>
      </c>
      <c r="KU12" s="142">
        <f t="shared" si="42"/>
        <v>0</v>
      </c>
      <c r="KV12" s="142">
        <f t="shared" si="42"/>
        <v>0</v>
      </c>
      <c r="KW12" s="142">
        <f t="shared" si="42"/>
        <v>0</v>
      </c>
      <c r="KX12" s="147">
        <f t="shared" si="110"/>
        <v>0</v>
      </c>
      <c r="KY12" s="147">
        <f t="shared" si="43"/>
        <v>0</v>
      </c>
      <c r="KZ12" s="147">
        <f t="shared" si="43"/>
        <v>0</v>
      </c>
      <c r="LA12" s="147">
        <f t="shared" si="43"/>
        <v>0</v>
      </c>
      <c r="LB12" s="147">
        <f t="shared" si="43"/>
        <v>0</v>
      </c>
      <c r="LC12" s="147">
        <f t="shared" si="111"/>
        <v>0</v>
      </c>
      <c r="LD12" s="147">
        <f t="shared" si="44"/>
        <v>0</v>
      </c>
      <c r="LE12" s="147">
        <f t="shared" si="44"/>
        <v>0</v>
      </c>
      <c r="LF12" s="147">
        <f t="shared" si="44"/>
        <v>0</v>
      </c>
      <c r="LG12" s="147">
        <f t="shared" si="44"/>
        <v>0</v>
      </c>
      <c r="LH12" s="147">
        <f t="shared" si="112"/>
        <v>214300</v>
      </c>
      <c r="LI12" s="147">
        <f t="shared" si="113"/>
        <v>0</v>
      </c>
      <c r="LJ12" s="144">
        <f t="shared" si="45"/>
        <v>214300</v>
      </c>
      <c r="LK12" s="144">
        <f t="shared" si="45"/>
        <v>4180</v>
      </c>
      <c r="LL12" s="144">
        <f t="shared" si="45"/>
        <v>210120</v>
      </c>
      <c r="LM12" s="144">
        <f t="shared" si="45"/>
        <v>210120</v>
      </c>
      <c r="LN12" s="144">
        <f t="shared" si="45"/>
        <v>0</v>
      </c>
      <c r="LO12" s="144">
        <f t="shared" si="114"/>
        <v>28449321</v>
      </c>
      <c r="LP12" s="144">
        <f t="shared" si="46"/>
        <v>2298695</v>
      </c>
      <c r="LQ12" s="144">
        <f t="shared" si="46"/>
        <v>26150626</v>
      </c>
      <c r="LR12" s="144">
        <f t="shared" si="46"/>
        <v>19637187</v>
      </c>
      <c r="LS12" s="144">
        <f t="shared" si="46"/>
        <v>6513439</v>
      </c>
      <c r="LT12" s="132">
        <f t="shared" si="115"/>
        <v>28449.3</v>
      </c>
      <c r="LU12" s="144">
        <f t="shared" si="47"/>
        <v>28663621</v>
      </c>
      <c r="LV12" s="145">
        <f t="shared" si="47"/>
        <v>2302875</v>
      </c>
      <c r="LW12" s="145">
        <f t="shared" si="47"/>
        <v>26360746</v>
      </c>
      <c r="LX12" s="145">
        <f t="shared" si="47"/>
        <v>19847307</v>
      </c>
      <c r="LY12" s="145">
        <f t="shared" si="47"/>
        <v>6513439</v>
      </c>
      <c r="LZ12" s="132">
        <f t="shared" si="116"/>
        <v>28663.599999999999</v>
      </c>
      <c r="MA12" s="208">
        <v>75.12</v>
      </c>
      <c r="MB12" s="209">
        <f t="shared" si="117"/>
        <v>6280190</v>
      </c>
      <c r="MC12" s="246">
        <f t="shared" si="118"/>
        <v>6280.2</v>
      </c>
      <c r="MD12" s="246">
        <v>2226.3000000000002</v>
      </c>
      <c r="ME12" s="246">
        <f t="shared" si="119"/>
        <v>2226300</v>
      </c>
      <c r="MF12" s="246">
        <f t="shared" si="120"/>
        <v>4053890</v>
      </c>
      <c r="MG12" s="246">
        <f t="shared" si="121"/>
        <v>4053.9</v>
      </c>
      <c r="MH12" s="246">
        <f t="shared" si="122"/>
        <v>32717511</v>
      </c>
      <c r="MI12" s="209">
        <f t="shared" si="123"/>
        <v>32717.5</v>
      </c>
      <c r="MJ12" s="250">
        <f t="shared" si="124"/>
        <v>23901197</v>
      </c>
      <c r="MK12" s="174">
        <v>45.5</v>
      </c>
      <c r="ML12" s="209">
        <f t="shared" si="125"/>
        <v>33621.4</v>
      </c>
    </row>
    <row r="13" spans="1:350">
      <c r="A13" s="128" t="s">
        <v>177</v>
      </c>
      <c r="B13" s="129"/>
      <c r="C13" s="129"/>
      <c r="D13" s="129"/>
      <c r="E13" s="129"/>
      <c r="F13" s="130">
        <f t="shared" si="48"/>
        <v>0</v>
      </c>
      <c r="G13" s="131"/>
      <c r="H13" s="131"/>
      <c r="I13" s="131"/>
      <c r="J13" s="131"/>
      <c r="K13" s="130">
        <f t="shared" si="49"/>
        <v>0</v>
      </c>
      <c r="L13" s="132">
        <f t="shared" si="50"/>
        <v>0</v>
      </c>
      <c r="M13" s="132"/>
      <c r="N13" s="132"/>
      <c r="O13" s="132">
        <f t="shared" si="51"/>
        <v>0</v>
      </c>
      <c r="P13" s="132"/>
      <c r="Q13" s="132"/>
      <c r="R13" s="132"/>
      <c r="S13" s="133">
        <v>273</v>
      </c>
      <c r="T13" s="129"/>
      <c r="U13" s="148">
        <v>12</v>
      </c>
      <c r="V13" s="129"/>
      <c r="W13" s="133">
        <v>0</v>
      </c>
      <c r="X13" s="130">
        <f t="shared" si="1"/>
        <v>285</v>
      </c>
      <c r="Y13" s="133">
        <v>300</v>
      </c>
      <c r="Z13" s="129"/>
      <c r="AA13" s="148">
        <v>0</v>
      </c>
      <c r="AB13" s="129"/>
      <c r="AC13" s="133">
        <v>2</v>
      </c>
      <c r="AD13" s="130">
        <f t="shared" si="2"/>
        <v>302</v>
      </c>
      <c r="AE13" s="133">
        <v>54</v>
      </c>
      <c r="AF13" s="129"/>
      <c r="AG13" s="129"/>
      <c r="AH13" s="129"/>
      <c r="AI13" s="133">
        <v>1</v>
      </c>
      <c r="AJ13" s="130">
        <f t="shared" si="52"/>
        <v>55</v>
      </c>
      <c r="AK13" s="127">
        <f t="shared" si="53"/>
        <v>642</v>
      </c>
      <c r="AL13" s="206">
        <v>0</v>
      </c>
      <c r="AM13" s="206">
        <v>0</v>
      </c>
      <c r="AN13" s="206">
        <v>0</v>
      </c>
      <c r="AO13" s="206">
        <v>30</v>
      </c>
      <c r="AP13" s="206">
        <v>0</v>
      </c>
      <c r="AQ13" s="206">
        <v>0</v>
      </c>
      <c r="AR13" s="135"/>
      <c r="AS13" s="136">
        <v>0</v>
      </c>
      <c r="AT13" s="137"/>
      <c r="AU13" s="138">
        <v>0</v>
      </c>
      <c r="AV13" s="138"/>
      <c r="AW13" s="135"/>
      <c r="AX13" s="139"/>
      <c r="AY13" s="138"/>
      <c r="AZ13" s="136"/>
      <c r="BA13" s="136"/>
      <c r="BB13" s="129"/>
      <c r="BC13" s="129"/>
      <c r="BD13" s="138"/>
      <c r="BE13" s="138"/>
      <c r="BF13" s="136"/>
      <c r="BG13" s="138"/>
      <c r="BH13" s="138"/>
      <c r="BI13" s="136"/>
      <c r="BJ13" s="138"/>
      <c r="BK13" s="129"/>
      <c r="BL13" s="129"/>
      <c r="BM13" s="138"/>
      <c r="BN13" s="138"/>
      <c r="BO13" s="141"/>
      <c r="BP13" s="141">
        <f t="shared" si="54"/>
        <v>0</v>
      </c>
      <c r="BQ13" s="141">
        <f t="shared" si="3"/>
        <v>0</v>
      </c>
      <c r="BR13" s="141">
        <f t="shared" si="3"/>
        <v>0</v>
      </c>
      <c r="BS13" s="141">
        <f t="shared" si="55"/>
        <v>0</v>
      </c>
      <c r="BT13" s="141">
        <f t="shared" si="56"/>
        <v>642</v>
      </c>
      <c r="BU13" s="141"/>
      <c r="BV13" s="141"/>
      <c r="BW13" s="141"/>
      <c r="BX13" s="142">
        <f t="shared" si="57"/>
        <v>7040670</v>
      </c>
      <c r="BY13" s="143">
        <f t="shared" si="4"/>
        <v>588861</v>
      </c>
      <c r="BZ13" s="143">
        <f t="shared" si="4"/>
        <v>6451809</v>
      </c>
      <c r="CA13" s="143">
        <f t="shared" si="4"/>
        <v>4930926</v>
      </c>
      <c r="CB13" s="143">
        <f t="shared" si="4"/>
        <v>1520883</v>
      </c>
      <c r="CC13" s="142">
        <f t="shared" si="58"/>
        <v>0</v>
      </c>
      <c r="CD13" s="143">
        <f t="shared" si="5"/>
        <v>0</v>
      </c>
      <c r="CE13" s="143">
        <f t="shared" si="5"/>
        <v>0</v>
      </c>
      <c r="CF13" s="143">
        <f t="shared" si="5"/>
        <v>0</v>
      </c>
      <c r="CG13" s="143">
        <f t="shared" si="5"/>
        <v>0</v>
      </c>
      <c r="CH13" s="142">
        <f t="shared" si="59"/>
        <v>868740</v>
      </c>
      <c r="CI13" s="143">
        <f t="shared" si="6"/>
        <v>25884</v>
      </c>
      <c r="CJ13" s="143">
        <f t="shared" si="6"/>
        <v>842856</v>
      </c>
      <c r="CK13" s="143">
        <f t="shared" si="6"/>
        <v>647148</v>
      </c>
      <c r="CL13" s="143">
        <f t="shared" si="6"/>
        <v>195708</v>
      </c>
      <c r="CM13" s="143"/>
      <c r="CN13" s="143"/>
      <c r="CO13" s="143"/>
      <c r="CP13" s="143"/>
      <c r="CQ13" s="143"/>
      <c r="CR13" s="142">
        <f t="shared" si="60"/>
        <v>0</v>
      </c>
      <c r="CS13" s="143">
        <f t="shared" si="7"/>
        <v>0</v>
      </c>
      <c r="CT13" s="143">
        <f t="shared" si="7"/>
        <v>0</v>
      </c>
      <c r="CU13" s="143">
        <f t="shared" si="7"/>
        <v>0</v>
      </c>
      <c r="CV13" s="143">
        <f t="shared" si="7"/>
        <v>0</v>
      </c>
      <c r="CW13" s="144">
        <f t="shared" si="61"/>
        <v>7909410</v>
      </c>
      <c r="CX13" s="142">
        <f t="shared" si="62"/>
        <v>10797900</v>
      </c>
      <c r="CY13" s="143">
        <f t="shared" si="62"/>
        <v>880200</v>
      </c>
      <c r="CZ13" s="143">
        <f t="shared" si="62"/>
        <v>9917700</v>
      </c>
      <c r="DA13" s="143">
        <f t="shared" si="62"/>
        <v>7400700</v>
      </c>
      <c r="DB13" s="143">
        <f t="shared" si="62"/>
        <v>2517000</v>
      </c>
      <c r="DC13" s="142">
        <f t="shared" si="63"/>
        <v>0</v>
      </c>
      <c r="DD13" s="143">
        <f t="shared" si="8"/>
        <v>0</v>
      </c>
      <c r="DE13" s="143">
        <f t="shared" si="8"/>
        <v>0</v>
      </c>
      <c r="DF13" s="143">
        <f t="shared" si="8"/>
        <v>0</v>
      </c>
      <c r="DG13" s="143">
        <f t="shared" si="8"/>
        <v>0</v>
      </c>
      <c r="DH13" s="142">
        <f t="shared" si="64"/>
        <v>0</v>
      </c>
      <c r="DI13" s="143">
        <f t="shared" si="64"/>
        <v>0</v>
      </c>
      <c r="DJ13" s="143">
        <f t="shared" si="64"/>
        <v>0</v>
      </c>
      <c r="DK13" s="143">
        <f t="shared" si="64"/>
        <v>0</v>
      </c>
      <c r="DL13" s="143">
        <f t="shared" si="64"/>
        <v>0</v>
      </c>
      <c r="DM13" s="142">
        <f t="shared" si="65"/>
        <v>0</v>
      </c>
      <c r="DN13" s="143">
        <f t="shared" si="9"/>
        <v>0</v>
      </c>
      <c r="DO13" s="143">
        <f t="shared" si="9"/>
        <v>0</v>
      </c>
      <c r="DP13" s="143">
        <f t="shared" si="9"/>
        <v>0</v>
      </c>
      <c r="DQ13" s="143">
        <f t="shared" si="9"/>
        <v>0</v>
      </c>
      <c r="DR13" s="142">
        <f t="shared" si="66"/>
        <v>456352</v>
      </c>
      <c r="DS13" s="143">
        <f t="shared" si="10"/>
        <v>1504</v>
      </c>
      <c r="DT13" s="143">
        <f t="shared" si="10"/>
        <v>454848</v>
      </c>
      <c r="DU13" s="143">
        <f t="shared" si="10"/>
        <v>454848</v>
      </c>
      <c r="DV13" s="143">
        <f t="shared" si="10"/>
        <v>0</v>
      </c>
      <c r="DW13" s="144">
        <f t="shared" si="67"/>
        <v>11254252</v>
      </c>
      <c r="DX13" s="142">
        <f t="shared" si="68"/>
        <v>2221884</v>
      </c>
      <c r="DY13" s="143">
        <f t="shared" si="68"/>
        <v>176742</v>
      </c>
      <c r="DZ13" s="143">
        <f t="shared" si="68"/>
        <v>2045142</v>
      </c>
      <c r="EA13" s="143">
        <f t="shared" si="68"/>
        <v>1514322</v>
      </c>
      <c r="EB13" s="143">
        <f t="shared" si="68"/>
        <v>530820</v>
      </c>
      <c r="EC13" s="142">
        <f t="shared" si="69"/>
        <v>0</v>
      </c>
      <c r="ED13" s="143">
        <f t="shared" si="11"/>
        <v>0</v>
      </c>
      <c r="EE13" s="143">
        <f t="shared" si="11"/>
        <v>0</v>
      </c>
      <c r="EF13" s="143">
        <f t="shared" si="11"/>
        <v>0</v>
      </c>
      <c r="EG13" s="143">
        <f t="shared" si="11"/>
        <v>0</v>
      </c>
      <c r="EH13" s="143"/>
      <c r="EI13" s="143"/>
      <c r="EJ13" s="143"/>
      <c r="EK13" s="143"/>
      <c r="EL13" s="143"/>
      <c r="EM13" s="142">
        <f t="shared" si="70"/>
        <v>0</v>
      </c>
      <c r="EN13" s="143">
        <f t="shared" si="12"/>
        <v>0</v>
      </c>
      <c r="EO13" s="143">
        <f t="shared" si="12"/>
        <v>0</v>
      </c>
      <c r="EP13" s="143">
        <f t="shared" si="12"/>
        <v>0</v>
      </c>
      <c r="EQ13" s="143">
        <f t="shared" si="12"/>
        <v>0</v>
      </c>
      <c r="ER13" s="142">
        <f t="shared" si="71"/>
        <v>273811</v>
      </c>
      <c r="ES13" s="143">
        <f t="shared" si="13"/>
        <v>903</v>
      </c>
      <c r="ET13" s="143">
        <f t="shared" si="13"/>
        <v>272908</v>
      </c>
      <c r="EU13" s="143">
        <f t="shared" si="13"/>
        <v>272908</v>
      </c>
      <c r="EV13" s="143">
        <f t="shared" si="13"/>
        <v>0</v>
      </c>
      <c r="EW13" s="144">
        <f t="shared" si="72"/>
        <v>2495695</v>
      </c>
      <c r="EX13" s="144">
        <f t="shared" si="73"/>
        <v>21659357</v>
      </c>
      <c r="EY13" s="145">
        <f t="shared" si="74"/>
        <v>1674094</v>
      </c>
      <c r="EZ13" s="145">
        <f t="shared" si="14"/>
        <v>19985263</v>
      </c>
      <c r="FA13" s="145">
        <f t="shared" si="14"/>
        <v>15220852</v>
      </c>
      <c r="FB13" s="145">
        <f t="shared" si="14"/>
        <v>4764411</v>
      </c>
      <c r="FC13" s="146">
        <f t="shared" si="75"/>
        <v>20060454</v>
      </c>
      <c r="FD13" s="146">
        <f t="shared" si="76"/>
        <v>0</v>
      </c>
      <c r="FE13" s="146">
        <f t="shared" si="77"/>
        <v>868740</v>
      </c>
      <c r="FF13" s="146">
        <f t="shared" si="78"/>
        <v>0</v>
      </c>
      <c r="FG13" s="146">
        <f t="shared" si="79"/>
        <v>730163</v>
      </c>
      <c r="FH13" s="142">
        <f t="shared" si="80"/>
        <v>0</v>
      </c>
      <c r="FI13" s="143">
        <f t="shared" si="80"/>
        <v>0</v>
      </c>
      <c r="FJ13" s="143">
        <f t="shared" si="80"/>
        <v>0</v>
      </c>
      <c r="FK13" s="143">
        <f t="shared" si="80"/>
        <v>0</v>
      </c>
      <c r="FL13" s="143">
        <f t="shared" si="80"/>
        <v>0</v>
      </c>
      <c r="FM13" s="142">
        <f t="shared" si="81"/>
        <v>0</v>
      </c>
      <c r="FN13" s="142">
        <f t="shared" si="81"/>
        <v>0</v>
      </c>
      <c r="FO13" s="142">
        <f t="shared" si="81"/>
        <v>0</v>
      </c>
      <c r="FP13" s="142">
        <f t="shared" si="15"/>
        <v>0</v>
      </c>
      <c r="FQ13" s="142">
        <f t="shared" si="15"/>
        <v>0</v>
      </c>
      <c r="FR13" s="147">
        <f t="shared" si="82"/>
        <v>0</v>
      </c>
      <c r="FS13" s="147">
        <f t="shared" si="16"/>
        <v>0</v>
      </c>
      <c r="FT13" s="147">
        <f t="shared" si="16"/>
        <v>0</v>
      </c>
      <c r="FU13" s="147">
        <f t="shared" si="16"/>
        <v>0</v>
      </c>
      <c r="FV13" s="147">
        <f t="shared" si="16"/>
        <v>0</v>
      </c>
      <c r="FW13" s="147">
        <f t="shared" si="83"/>
        <v>48930</v>
      </c>
      <c r="FX13" s="147">
        <f t="shared" si="17"/>
        <v>960</v>
      </c>
      <c r="FY13" s="147">
        <f t="shared" si="17"/>
        <v>47970</v>
      </c>
      <c r="FZ13" s="147">
        <f t="shared" si="17"/>
        <v>47970</v>
      </c>
      <c r="GA13" s="147">
        <f t="shared" si="17"/>
        <v>0</v>
      </c>
      <c r="GB13" s="142">
        <f t="shared" si="84"/>
        <v>0</v>
      </c>
      <c r="GC13" s="142">
        <f t="shared" si="18"/>
        <v>0</v>
      </c>
      <c r="GD13" s="142">
        <f t="shared" si="18"/>
        <v>0</v>
      </c>
      <c r="GE13" s="142">
        <f t="shared" si="18"/>
        <v>0</v>
      </c>
      <c r="GF13" s="142">
        <f t="shared" si="18"/>
        <v>0</v>
      </c>
      <c r="GG13" s="142">
        <f t="shared" si="85"/>
        <v>0</v>
      </c>
      <c r="GH13" s="142">
        <f t="shared" si="19"/>
        <v>0</v>
      </c>
      <c r="GI13" s="142">
        <f t="shared" si="19"/>
        <v>0</v>
      </c>
      <c r="GJ13" s="142">
        <f t="shared" si="19"/>
        <v>0</v>
      </c>
      <c r="GK13" s="142">
        <f t="shared" si="19"/>
        <v>0</v>
      </c>
      <c r="GL13" s="142">
        <f t="shared" si="86"/>
        <v>48930</v>
      </c>
      <c r="GM13" s="142">
        <f t="shared" si="20"/>
        <v>960</v>
      </c>
      <c r="GN13" s="142">
        <f t="shared" si="20"/>
        <v>47970</v>
      </c>
      <c r="GO13" s="142">
        <f t="shared" si="20"/>
        <v>47970</v>
      </c>
      <c r="GP13" s="142">
        <f t="shared" si="20"/>
        <v>0</v>
      </c>
      <c r="GQ13" s="207">
        <f t="shared" si="87"/>
        <v>48.9</v>
      </c>
      <c r="GR13" s="147">
        <f t="shared" si="88"/>
        <v>0</v>
      </c>
      <c r="GS13" s="147">
        <f t="shared" si="21"/>
        <v>0</v>
      </c>
      <c r="GT13" s="147">
        <f t="shared" si="21"/>
        <v>0</v>
      </c>
      <c r="GU13" s="147">
        <f t="shared" si="21"/>
        <v>0</v>
      </c>
      <c r="GV13" s="147">
        <f t="shared" si="21"/>
        <v>0</v>
      </c>
      <c r="GW13" s="147">
        <f t="shared" si="89"/>
        <v>0</v>
      </c>
      <c r="GX13" s="147">
        <f t="shared" si="22"/>
        <v>0</v>
      </c>
      <c r="GY13" s="147">
        <f t="shared" si="22"/>
        <v>0</v>
      </c>
      <c r="GZ13" s="147">
        <f t="shared" si="22"/>
        <v>0</v>
      </c>
      <c r="HA13" s="147">
        <f t="shared" si="22"/>
        <v>0</v>
      </c>
      <c r="HB13" s="147">
        <f t="shared" si="90"/>
        <v>0</v>
      </c>
      <c r="HC13" s="147">
        <f t="shared" si="23"/>
        <v>0</v>
      </c>
      <c r="HD13" s="147">
        <f t="shared" si="23"/>
        <v>0</v>
      </c>
      <c r="HE13" s="147">
        <f t="shared" si="23"/>
        <v>0</v>
      </c>
      <c r="HF13" s="147">
        <f t="shared" si="23"/>
        <v>0</v>
      </c>
      <c r="HG13" s="147">
        <f t="shared" si="91"/>
        <v>0</v>
      </c>
      <c r="HH13" s="147">
        <f t="shared" si="24"/>
        <v>0</v>
      </c>
      <c r="HI13" s="147">
        <f t="shared" si="24"/>
        <v>0</v>
      </c>
      <c r="HJ13" s="147">
        <f t="shared" si="24"/>
        <v>0</v>
      </c>
      <c r="HK13" s="147">
        <f t="shared" si="24"/>
        <v>0</v>
      </c>
      <c r="HL13" s="142">
        <f t="shared" si="92"/>
        <v>0</v>
      </c>
      <c r="HM13" s="142">
        <f t="shared" si="25"/>
        <v>0</v>
      </c>
      <c r="HN13" s="142">
        <f t="shared" si="25"/>
        <v>0</v>
      </c>
      <c r="HO13" s="142">
        <f t="shared" si="25"/>
        <v>0</v>
      </c>
      <c r="HP13" s="142">
        <f t="shared" si="25"/>
        <v>0</v>
      </c>
      <c r="HQ13" s="142">
        <f t="shared" si="93"/>
        <v>0</v>
      </c>
      <c r="HR13" s="142">
        <f t="shared" si="26"/>
        <v>0</v>
      </c>
      <c r="HS13" s="142">
        <f t="shared" si="26"/>
        <v>0</v>
      </c>
      <c r="HT13" s="142">
        <f t="shared" si="26"/>
        <v>0</v>
      </c>
      <c r="HU13" s="142">
        <f t="shared" si="26"/>
        <v>0</v>
      </c>
      <c r="HV13" s="147">
        <f t="shared" si="94"/>
        <v>0</v>
      </c>
      <c r="HW13" s="147">
        <f t="shared" si="27"/>
        <v>0</v>
      </c>
      <c r="HX13" s="147">
        <f t="shared" si="27"/>
        <v>0</v>
      </c>
      <c r="HY13" s="147">
        <f t="shared" si="27"/>
        <v>0</v>
      </c>
      <c r="HZ13" s="147">
        <f t="shared" si="27"/>
        <v>0</v>
      </c>
      <c r="IA13" s="147">
        <f t="shared" si="95"/>
        <v>0</v>
      </c>
      <c r="IB13" s="147">
        <f t="shared" si="28"/>
        <v>0</v>
      </c>
      <c r="IC13" s="147">
        <f t="shared" si="28"/>
        <v>0</v>
      </c>
      <c r="ID13" s="147">
        <f t="shared" si="28"/>
        <v>0</v>
      </c>
      <c r="IE13" s="147">
        <f t="shared" si="28"/>
        <v>0</v>
      </c>
      <c r="IF13" s="142">
        <f t="shared" si="96"/>
        <v>0</v>
      </c>
      <c r="IG13" s="142">
        <f t="shared" si="29"/>
        <v>0</v>
      </c>
      <c r="IH13" s="142">
        <f t="shared" si="29"/>
        <v>0</v>
      </c>
      <c r="II13" s="142">
        <f t="shared" si="29"/>
        <v>0</v>
      </c>
      <c r="IJ13" s="142">
        <f t="shared" si="29"/>
        <v>0</v>
      </c>
      <c r="IK13" s="142">
        <f t="shared" si="97"/>
        <v>0</v>
      </c>
      <c r="IL13" s="142">
        <f t="shared" si="30"/>
        <v>0</v>
      </c>
      <c r="IM13" s="142">
        <f t="shared" si="30"/>
        <v>0</v>
      </c>
      <c r="IN13" s="142">
        <f t="shared" si="30"/>
        <v>0</v>
      </c>
      <c r="IO13" s="142">
        <f t="shared" si="30"/>
        <v>0</v>
      </c>
      <c r="IP13" s="147">
        <f t="shared" si="98"/>
        <v>0</v>
      </c>
      <c r="IQ13" s="147">
        <f t="shared" si="31"/>
        <v>0</v>
      </c>
      <c r="IR13" s="147">
        <f t="shared" si="31"/>
        <v>0</v>
      </c>
      <c r="IS13" s="147">
        <f t="shared" si="31"/>
        <v>0</v>
      </c>
      <c r="IT13" s="147">
        <f t="shared" si="31"/>
        <v>0</v>
      </c>
      <c r="IU13" s="147">
        <f t="shared" si="99"/>
        <v>0</v>
      </c>
      <c r="IV13" s="147">
        <f t="shared" si="32"/>
        <v>0</v>
      </c>
      <c r="IW13" s="147">
        <f t="shared" si="32"/>
        <v>0</v>
      </c>
      <c r="IX13" s="147">
        <f t="shared" si="32"/>
        <v>0</v>
      </c>
      <c r="IY13" s="147">
        <f t="shared" si="32"/>
        <v>0</v>
      </c>
      <c r="IZ13" s="142">
        <f t="shared" si="100"/>
        <v>0</v>
      </c>
      <c r="JA13" s="142">
        <f t="shared" si="33"/>
        <v>0</v>
      </c>
      <c r="JB13" s="142">
        <f t="shared" si="33"/>
        <v>0</v>
      </c>
      <c r="JC13" s="142">
        <f t="shared" si="33"/>
        <v>0</v>
      </c>
      <c r="JD13" s="142">
        <f t="shared" si="33"/>
        <v>0</v>
      </c>
      <c r="JE13" s="142">
        <f t="shared" si="101"/>
        <v>0</v>
      </c>
      <c r="JF13" s="142">
        <f t="shared" si="34"/>
        <v>0</v>
      </c>
      <c r="JG13" s="142">
        <f t="shared" si="34"/>
        <v>0</v>
      </c>
      <c r="JH13" s="142">
        <f t="shared" si="34"/>
        <v>0</v>
      </c>
      <c r="JI13" s="142">
        <f t="shared" si="34"/>
        <v>0</v>
      </c>
      <c r="JJ13" s="147">
        <f t="shared" si="102"/>
        <v>0</v>
      </c>
      <c r="JK13" s="147">
        <f t="shared" si="35"/>
        <v>0</v>
      </c>
      <c r="JL13" s="147">
        <f t="shared" si="35"/>
        <v>0</v>
      </c>
      <c r="JM13" s="147">
        <f t="shared" si="35"/>
        <v>0</v>
      </c>
      <c r="JN13" s="147">
        <f t="shared" si="35"/>
        <v>0</v>
      </c>
      <c r="JO13" s="147">
        <f t="shared" si="103"/>
        <v>0</v>
      </c>
      <c r="JP13" s="147">
        <f t="shared" si="36"/>
        <v>0</v>
      </c>
      <c r="JQ13" s="147">
        <f t="shared" si="36"/>
        <v>0</v>
      </c>
      <c r="JR13" s="147">
        <f t="shared" si="36"/>
        <v>0</v>
      </c>
      <c r="JS13" s="147">
        <f t="shared" si="36"/>
        <v>0</v>
      </c>
      <c r="JT13" s="142">
        <f t="shared" si="104"/>
        <v>0</v>
      </c>
      <c r="JU13" s="142">
        <f t="shared" si="37"/>
        <v>0</v>
      </c>
      <c r="JV13" s="142">
        <f t="shared" si="37"/>
        <v>0</v>
      </c>
      <c r="JW13" s="142">
        <f t="shared" si="37"/>
        <v>0</v>
      </c>
      <c r="JX13" s="142">
        <f t="shared" si="37"/>
        <v>0</v>
      </c>
      <c r="JY13" s="142">
        <f t="shared" si="105"/>
        <v>0</v>
      </c>
      <c r="JZ13" s="142">
        <f t="shared" si="38"/>
        <v>0</v>
      </c>
      <c r="KA13" s="142">
        <f t="shared" si="38"/>
        <v>0</v>
      </c>
      <c r="KB13" s="142">
        <f t="shared" si="38"/>
        <v>0</v>
      </c>
      <c r="KC13" s="142">
        <f t="shared" si="38"/>
        <v>0</v>
      </c>
      <c r="KD13" s="147">
        <f t="shared" si="106"/>
        <v>0</v>
      </c>
      <c r="KE13" s="147">
        <f t="shared" si="39"/>
        <v>0</v>
      </c>
      <c r="KF13" s="147">
        <f t="shared" si="39"/>
        <v>0</v>
      </c>
      <c r="KG13" s="147">
        <f t="shared" si="39"/>
        <v>0</v>
      </c>
      <c r="KH13" s="147">
        <f t="shared" si="39"/>
        <v>0</v>
      </c>
      <c r="KI13" s="147">
        <f t="shared" si="107"/>
        <v>0</v>
      </c>
      <c r="KJ13" s="147">
        <f t="shared" si="40"/>
        <v>0</v>
      </c>
      <c r="KK13" s="147">
        <f t="shared" si="40"/>
        <v>0</v>
      </c>
      <c r="KL13" s="147">
        <f t="shared" si="40"/>
        <v>0</v>
      </c>
      <c r="KM13" s="147">
        <f t="shared" si="40"/>
        <v>0</v>
      </c>
      <c r="KN13" s="142">
        <f t="shared" si="108"/>
        <v>0</v>
      </c>
      <c r="KO13" s="142">
        <f t="shared" si="41"/>
        <v>0</v>
      </c>
      <c r="KP13" s="142">
        <f t="shared" si="41"/>
        <v>0</v>
      </c>
      <c r="KQ13" s="142">
        <f t="shared" si="41"/>
        <v>0</v>
      </c>
      <c r="KR13" s="142">
        <f t="shared" si="41"/>
        <v>0</v>
      </c>
      <c r="KS13" s="142">
        <f t="shared" si="109"/>
        <v>0</v>
      </c>
      <c r="KT13" s="142">
        <f t="shared" si="42"/>
        <v>0</v>
      </c>
      <c r="KU13" s="142">
        <f t="shared" si="42"/>
        <v>0</v>
      </c>
      <c r="KV13" s="142">
        <f t="shared" si="42"/>
        <v>0</v>
      </c>
      <c r="KW13" s="142">
        <f t="shared" si="42"/>
        <v>0</v>
      </c>
      <c r="KX13" s="147">
        <f t="shared" si="110"/>
        <v>0</v>
      </c>
      <c r="KY13" s="147">
        <f t="shared" si="43"/>
        <v>0</v>
      </c>
      <c r="KZ13" s="147">
        <f t="shared" si="43"/>
        <v>0</v>
      </c>
      <c r="LA13" s="147">
        <f t="shared" si="43"/>
        <v>0</v>
      </c>
      <c r="LB13" s="147">
        <f t="shared" si="43"/>
        <v>0</v>
      </c>
      <c r="LC13" s="147">
        <f t="shared" si="111"/>
        <v>0</v>
      </c>
      <c r="LD13" s="147">
        <f t="shared" si="44"/>
        <v>0</v>
      </c>
      <c r="LE13" s="147">
        <f t="shared" si="44"/>
        <v>0</v>
      </c>
      <c r="LF13" s="147">
        <f t="shared" si="44"/>
        <v>0</v>
      </c>
      <c r="LG13" s="147">
        <f t="shared" si="44"/>
        <v>0</v>
      </c>
      <c r="LH13" s="147">
        <f t="shared" si="112"/>
        <v>48930</v>
      </c>
      <c r="LI13" s="147">
        <f t="shared" si="113"/>
        <v>0</v>
      </c>
      <c r="LJ13" s="144">
        <f t="shared" si="45"/>
        <v>48930</v>
      </c>
      <c r="LK13" s="144">
        <f t="shared" si="45"/>
        <v>960</v>
      </c>
      <c r="LL13" s="144">
        <f t="shared" si="45"/>
        <v>47970</v>
      </c>
      <c r="LM13" s="144">
        <f t="shared" si="45"/>
        <v>47970</v>
      </c>
      <c r="LN13" s="144">
        <f t="shared" si="45"/>
        <v>0</v>
      </c>
      <c r="LO13" s="144">
        <f t="shared" si="114"/>
        <v>21659357</v>
      </c>
      <c r="LP13" s="144">
        <f t="shared" si="46"/>
        <v>1674094</v>
      </c>
      <c r="LQ13" s="144">
        <f t="shared" si="46"/>
        <v>19985263</v>
      </c>
      <c r="LR13" s="144">
        <f t="shared" si="46"/>
        <v>15220852</v>
      </c>
      <c r="LS13" s="144">
        <f t="shared" si="46"/>
        <v>4764411</v>
      </c>
      <c r="LT13" s="132">
        <f t="shared" si="115"/>
        <v>21659.4</v>
      </c>
      <c r="LU13" s="144">
        <f t="shared" si="47"/>
        <v>21708287</v>
      </c>
      <c r="LV13" s="145">
        <f t="shared" si="47"/>
        <v>1675054</v>
      </c>
      <c r="LW13" s="145">
        <f t="shared" si="47"/>
        <v>20033233</v>
      </c>
      <c r="LX13" s="145">
        <f t="shared" si="47"/>
        <v>15268822</v>
      </c>
      <c r="LY13" s="145">
        <f t="shared" si="47"/>
        <v>4764411</v>
      </c>
      <c r="LZ13" s="132">
        <f t="shared" si="116"/>
        <v>21708.3</v>
      </c>
      <c r="MA13" s="208">
        <v>58.55</v>
      </c>
      <c r="MB13" s="209">
        <f t="shared" si="117"/>
        <v>4894903.0999999996</v>
      </c>
      <c r="MC13" s="246">
        <f t="shared" si="118"/>
        <v>4894.8999999999996</v>
      </c>
      <c r="MD13" s="246">
        <v>1735.1</v>
      </c>
      <c r="ME13" s="246">
        <f t="shared" si="119"/>
        <v>1735100</v>
      </c>
      <c r="MF13" s="246">
        <f t="shared" si="120"/>
        <v>3159803.1</v>
      </c>
      <c r="MG13" s="246">
        <f t="shared" si="121"/>
        <v>3159.8</v>
      </c>
      <c r="MH13" s="246">
        <f t="shared" si="122"/>
        <v>24868090.100000001</v>
      </c>
      <c r="MI13" s="209">
        <f t="shared" si="123"/>
        <v>24868.1</v>
      </c>
      <c r="MJ13" s="250">
        <f t="shared" si="124"/>
        <v>18428625</v>
      </c>
      <c r="MK13" s="174">
        <v>34.799999999999997</v>
      </c>
      <c r="ML13" s="209">
        <f t="shared" si="125"/>
        <v>33893.9</v>
      </c>
    </row>
    <row r="14" spans="1:350">
      <c r="A14" s="128" t="s">
        <v>178</v>
      </c>
      <c r="B14" s="129"/>
      <c r="C14" s="129"/>
      <c r="D14" s="129"/>
      <c r="E14" s="129"/>
      <c r="F14" s="130">
        <f t="shared" si="48"/>
        <v>0</v>
      </c>
      <c r="G14" s="131"/>
      <c r="H14" s="131"/>
      <c r="I14" s="131"/>
      <c r="J14" s="131"/>
      <c r="K14" s="130">
        <f t="shared" si="49"/>
        <v>0</v>
      </c>
      <c r="L14" s="132">
        <f t="shared" si="50"/>
        <v>0</v>
      </c>
      <c r="M14" s="132"/>
      <c r="N14" s="132"/>
      <c r="O14" s="132">
        <f t="shared" si="51"/>
        <v>0</v>
      </c>
      <c r="P14" s="132"/>
      <c r="Q14" s="132"/>
      <c r="R14" s="132"/>
      <c r="S14" s="133">
        <v>426</v>
      </c>
      <c r="T14" s="129"/>
      <c r="U14" s="148">
        <v>0</v>
      </c>
      <c r="V14" s="129"/>
      <c r="W14" s="133">
        <v>3</v>
      </c>
      <c r="X14" s="130">
        <f t="shared" si="1"/>
        <v>429</v>
      </c>
      <c r="Y14" s="133">
        <v>406</v>
      </c>
      <c r="Z14" s="129"/>
      <c r="AA14" s="148">
        <v>44</v>
      </c>
      <c r="AB14" s="129"/>
      <c r="AC14" s="133">
        <v>3</v>
      </c>
      <c r="AD14" s="130">
        <f t="shared" si="2"/>
        <v>453</v>
      </c>
      <c r="AE14" s="133">
        <v>72</v>
      </c>
      <c r="AF14" s="129"/>
      <c r="AG14" s="129"/>
      <c r="AH14" s="129"/>
      <c r="AI14" s="133">
        <v>1</v>
      </c>
      <c r="AJ14" s="130">
        <f t="shared" si="52"/>
        <v>73</v>
      </c>
      <c r="AK14" s="127">
        <f t="shared" si="53"/>
        <v>955</v>
      </c>
      <c r="AL14" s="206">
        <v>25</v>
      </c>
      <c r="AM14" s="206">
        <v>29</v>
      </c>
      <c r="AN14" s="206">
        <v>105</v>
      </c>
      <c r="AO14" s="206">
        <v>55</v>
      </c>
      <c r="AP14" s="206">
        <v>113</v>
      </c>
      <c r="AQ14" s="206">
        <v>90</v>
      </c>
      <c r="AR14" s="135"/>
      <c r="AS14" s="136">
        <v>0</v>
      </c>
      <c r="AT14" s="137"/>
      <c r="AU14" s="138">
        <v>0</v>
      </c>
      <c r="AV14" s="138"/>
      <c r="AW14" s="135"/>
      <c r="AX14" s="139"/>
      <c r="AY14" s="138"/>
      <c r="AZ14" s="136"/>
      <c r="BA14" s="136"/>
      <c r="BB14" s="129"/>
      <c r="BC14" s="129"/>
      <c r="BD14" s="138"/>
      <c r="BE14" s="138"/>
      <c r="BF14" s="136"/>
      <c r="BG14" s="138"/>
      <c r="BH14" s="138"/>
      <c r="BI14" s="136"/>
      <c r="BJ14" s="138"/>
      <c r="BK14" s="129"/>
      <c r="BL14" s="129"/>
      <c r="BM14" s="138"/>
      <c r="BN14" s="138"/>
      <c r="BO14" s="141"/>
      <c r="BP14" s="141">
        <f t="shared" si="54"/>
        <v>0</v>
      </c>
      <c r="BQ14" s="141">
        <f t="shared" si="3"/>
        <v>0</v>
      </c>
      <c r="BR14" s="141">
        <f t="shared" si="3"/>
        <v>0</v>
      </c>
      <c r="BS14" s="141">
        <f t="shared" si="55"/>
        <v>0</v>
      </c>
      <c r="BT14" s="141">
        <f t="shared" si="56"/>
        <v>955</v>
      </c>
      <c r="BU14" s="141"/>
      <c r="BV14" s="141"/>
      <c r="BW14" s="141"/>
      <c r="BX14" s="142">
        <f t="shared" si="57"/>
        <v>10986540</v>
      </c>
      <c r="BY14" s="143">
        <f t="shared" si="4"/>
        <v>918882</v>
      </c>
      <c r="BZ14" s="143">
        <f t="shared" si="4"/>
        <v>10067658</v>
      </c>
      <c r="CA14" s="143">
        <f t="shared" si="4"/>
        <v>7694412</v>
      </c>
      <c r="CB14" s="143">
        <f t="shared" si="4"/>
        <v>2373246</v>
      </c>
      <c r="CC14" s="142">
        <f t="shared" si="58"/>
        <v>0</v>
      </c>
      <c r="CD14" s="143">
        <f t="shared" si="5"/>
        <v>0</v>
      </c>
      <c r="CE14" s="143">
        <f t="shared" si="5"/>
        <v>0</v>
      </c>
      <c r="CF14" s="143">
        <f t="shared" si="5"/>
        <v>0</v>
      </c>
      <c r="CG14" s="143">
        <f t="shared" si="5"/>
        <v>0</v>
      </c>
      <c r="CH14" s="142">
        <f t="shared" si="59"/>
        <v>0</v>
      </c>
      <c r="CI14" s="143">
        <f t="shared" si="6"/>
        <v>0</v>
      </c>
      <c r="CJ14" s="143">
        <f t="shared" si="6"/>
        <v>0</v>
      </c>
      <c r="CK14" s="143">
        <f t="shared" si="6"/>
        <v>0</v>
      </c>
      <c r="CL14" s="143">
        <f t="shared" si="6"/>
        <v>0</v>
      </c>
      <c r="CM14" s="143"/>
      <c r="CN14" s="143"/>
      <c r="CO14" s="143"/>
      <c r="CP14" s="143"/>
      <c r="CQ14" s="143"/>
      <c r="CR14" s="142">
        <f t="shared" si="60"/>
        <v>592656</v>
      </c>
      <c r="CS14" s="143">
        <f t="shared" si="7"/>
        <v>1353</v>
      </c>
      <c r="CT14" s="143">
        <f t="shared" si="7"/>
        <v>591303</v>
      </c>
      <c r="CU14" s="143">
        <f t="shared" si="7"/>
        <v>591303</v>
      </c>
      <c r="CV14" s="143">
        <f t="shared" si="7"/>
        <v>0</v>
      </c>
      <c r="CW14" s="144">
        <f t="shared" si="61"/>
        <v>11579196</v>
      </c>
      <c r="CX14" s="142">
        <f t="shared" si="62"/>
        <v>14613158</v>
      </c>
      <c r="CY14" s="143">
        <f t="shared" si="62"/>
        <v>1191204</v>
      </c>
      <c r="CZ14" s="143">
        <f t="shared" si="62"/>
        <v>13421954</v>
      </c>
      <c r="DA14" s="143">
        <f t="shared" si="62"/>
        <v>10015614</v>
      </c>
      <c r="DB14" s="143">
        <f t="shared" si="62"/>
        <v>3406340</v>
      </c>
      <c r="DC14" s="142">
        <f t="shared" si="63"/>
        <v>0</v>
      </c>
      <c r="DD14" s="143">
        <f t="shared" si="8"/>
        <v>0</v>
      </c>
      <c r="DE14" s="143">
        <f t="shared" si="8"/>
        <v>0</v>
      </c>
      <c r="DF14" s="143">
        <f t="shared" si="8"/>
        <v>0</v>
      </c>
      <c r="DG14" s="143">
        <f t="shared" si="8"/>
        <v>0</v>
      </c>
      <c r="DH14" s="142">
        <f t="shared" si="64"/>
        <v>4426224</v>
      </c>
      <c r="DI14" s="143">
        <f t="shared" si="64"/>
        <v>129096</v>
      </c>
      <c r="DJ14" s="143">
        <f t="shared" si="64"/>
        <v>4297128</v>
      </c>
      <c r="DK14" s="143">
        <f t="shared" si="64"/>
        <v>3218688</v>
      </c>
      <c r="DL14" s="143">
        <f t="shared" si="64"/>
        <v>1078440</v>
      </c>
      <c r="DM14" s="142">
        <f t="shared" si="65"/>
        <v>0</v>
      </c>
      <c r="DN14" s="143">
        <f t="shared" si="9"/>
        <v>0</v>
      </c>
      <c r="DO14" s="143">
        <f t="shared" si="9"/>
        <v>0</v>
      </c>
      <c r="DP14" s="143">
        <f t="shared" si="9"/>
        <v>0</v>
      </c>
      <c r="DQ14" s="143">
        <f t="shared" si="9"/>
        <v>0</v>
      </c>
      <c r="DR14" s="142">
        <f t="shared" si="66"/>
        <v>684528</v>
      </c>
      <c r="DS14" s="143">
        <f t="shared" si="10"/>
        <v>2256</v>
      </c>
      <c r="DT14" s="143">
        <f t="shared" si="10"/>
        <v>682272</v>
      </c>
      <c r="DU14" s="143">
        <f t="shared" si="10"/>
        <v>682272</v>
      </c>
      <c r="DV14" s="143">
        <f t="shared" si="10"/>
        <v>0</v>
      </c>
      <c r="DW14" s="144">
        <f t="shared" si="67"/>
        <v>19723910</v>
      </c>
      <c r="DX14" s="142">
        <f t="shared" si="68"/>
        <v>2962512</v>
      </c>
      <c r="DY14" s="143">
        <f t="shared" si="68"/>
        <v>235656</v>
      </c>
      <c r="DZ14" s="143">
        <f t="shared" si="68"/>
        <v>2726856</v>
      </c>
      <c r="EA14" s="143">
        <f t="shared" si="68"/>
        <v>2019096</v>
      </c>
      <c r="EB14" s="143">
        <f t="shared" si="68"/>
        <v>707760</v>
      </c>
      <c r="EC14" s="142">
        <f t="shared" si="69"/>
        <v>0</v>
      </c>
      <c r="ED14" s="143">
        <f t="shared" si="11"/>
        <v>0</v>
      </c>
      <c r="EE14" s="143">
        <f t="shared" si="11"/>
        <v>0</v>
      </c>
      <c r="EF14" s="143">
        <f t="shared" si="11"/>
        <v>0</v>
      </c>
      <c r="EG14" s="143">
        <f t="shared" si="11"/>
        <v>0</v>
      </c>
      <c r="EH14" s="143"/>
      <c r="EI14" s="143"/>
      <c r="EJ14" s="143"/>
      <c r="EK14" s="143"/>
      <c r="EL14" s="143"/>
      <c r="EM14" s="142">
        <f t="shared" si="70"/>
        <v>0</v>
      </c>
      <c r="EN14" s="143">
        <f t="shared" si="12"/>
        <v>0</v>
      </c>
      <c r="EO14" s="143">
        <f t="shared" si="12"/>
        <v>0</v>
      </c>
      <c r="EP14" s="143">
        <f t="shared" si="12"/>
        <v>0</v>
      </c>
      <c r="EQ14" s="143">
        <f t="shared" si="12"/>
        <v>0</v>
      </c>
      <c r="ER14" s="142">
        <f t="shared" si="71"/>
        <v>273811</v>
      </c>
      <c r="ES14" s="143">
        <f t="shared" si="13"/>
        <v>903</v>
      </c>
      <c r="ET14" s="143">
        <f t="shared" si="13"/>
        <v>272908</v>
      </c>
      <c r="EU14" s="143">
        <f t="shared" si="13"/>
        <v>272908</v>
      </c>
      <c r="EV14" s="143">
        <f t="shared" si="13"/>
        <v>0</v>
      </c>
      <c r="EW14" s="144">
        <f t="shared" si="72"/>
        <v>3236323</v>
      </c>
      <c r="EX14" s="144">
        <f t="shared" si="73"/>
        <v>34539429</v>
      </c>
      <c r="EY14" s="145">
        <f t="shared" si="74"/>
        <v>2479350</v>
      </c>
      <c r="EZ14" s="145">
        <f t="shared" si="14"/>
        <v>32060079</v>
      </c>
      <c r="FA14" s="145">
        <f t="shared" si="14"/>
        <v>24494293</v>
      </c>
      <c r="FB14" s="145">
        <f t="shared" si="14"/>
        <v>7565786</v>
      </c>
      <c r="FC14" s="146">
        <f t="shared" si="75"/>
        <v>28562210</v>
      </c>
      <c r="FD14" s="146">
        <f t="shared" si="76"/>
        <v>0</v>
      </c>
      <c r="FE14" s="146">
        <f t="shared" si="77"/>
        <v>4426224</v>
      </c>
      <c r="FF14" s="146">
        <f t="shared" si="78"/>
        <v>0</v>
      </c>
      <c r="FG14" s="146">
        <f t="shared" si="79"/>
        <v>1550995</v>
      </c>
      <c r="FH14" s="142">
        <f t="shared" si="80"/>
        <v>40775</v>
      </c>
      <c r="FI14" s="143">
        <f t="shared" si="80"/>
        <v>800</v>
      </c>
      <c r="FJ14" s="143">
        <f t="shared" si="80"/>
        <v>39975</v>
      </c>
      <c r="FK14" s="143">
        <f t="shared" si="80"/>
        <v>39975</v>
      </c>
      <c r="FL14" s="143">
        <f t="shared" si="80"/>
        <v>0</v>
      </c>
      <c r="FM14" s="142">
        <f t="shared" si="81"/>
        <v>47299</v>
      </c>
      <c r="FN14" s="142">
        <f t="shared" si="81"/>
        <v>928</v>
      </c>
      <c r="FO14" s="142">
        <f t="shared" si="81"/>
        <v>46371</v>
      </c>
      <c r="FP14" s="142">
        <f t="shared" si="15"/>
        <v>46371</v>
      </c>
      <c r="FQ14" s="142">
        <f t="shared" si="15"/>
        <v>0</v>
      </c>
      <c r="FR14" s="147">
        <f t="shared" si="82"/>
        <v>171255</v>
      </c>
      <c r="FS14" s="147">
        <f t="shared" si="16"/>
        <v>3360</v>
      </c>
      <c r="FT14" s="147">
        <f t="shared" si="16"/>
        <v>167895</v>
      </c>
      <c r="FU14" s="147">
        <f t="shared" si="16"/>
        <v>167895</v>
      </c>
      <c r="FV14" s="147">
        <f t="shared" si="16"/>
        <v>0</v>
      </c>
      <c r="FW14" s="147">
        <f t="shared" si="83"/>
        <v>89705</v>
      </c>
      <c r="FX14" s="147">
        <f t="shared" si="17"/>
        <v>1760</v>
      </c>
      <c r="FY14" s="147">
        <f t="shared" si="17"/>
        <v>87945</v>
      </c>
      <c r="FZ14" s="147">
        <f t="shared" si="17"/>
        <v>87945</v>
      </c>
      <c r="GA14" s="147">
        <f t="shared" si="17"/>
        <v>0</v>
      </c>
      <c r="GB14" s="142">
        <f t="shared" si="84"/>
        <v>184303</v>
      </c>
      <c r="GC14" s="142">
        <f t="shared" si="18"/>
        <v>3616</v>
      </c>
      <c r="GD14" s="142">
        <f t="shared" si="18"/>
        <v>180687</v>
      </c>
      <c r="GE14" s="142">
        <f t="shared" si="18"/>
        <v>180687</v>
      </c>
      <c r="GF14" s="142">
        <f t="shared" si="18"/>
        <v>0</v>
      </c>
      <c r="GG14" s="142">
        <f t="shared" si="85"/>
        <v>125730</v>
      </c>
      <c r="GH14" s="142">
        <f t="shared" si="19"/>
        <v>2430</v>
      </c>
      <c r="GI14" s="142">
        <f t="shared" si="19"/>
        <v>123300</v>
      </c>
      <c r="GJ14" s="142">
        <f t="shared" si="19"/>
        <v>123300</v>
      </c>
      <c r="GK14" s="142">
        <f t="shared" si="19"/>
        <v>0</v>
      </c>
      <c r="GL14" s="142">
        <f t="shared" si="86"/>
        <v>659067</v>
      </c>
      <c r="GM14" s="142">
        <f t="shared" si="20"/>
        <v>12894</v>
      </c>
      <c r="GN14" s="142">
        <f t="shared" si="20"/>
        <v>646173</v>
      </c>
      <c r="GO14" s="142">
        <f t="shared" si="20"/>
        <v>646173</v>
      </c>
      <c r="GP14" s="142">
        <f t="shared" si="20"/>
        <v>0</v>
      </c>
      <c r="GQ14" s="207">
        <f t="shared" si="87"/>
        <v>659.1</v>
      </c>
      <c r="GR14" s="147">
        <f t="shared" si="88"/>
        <v>0</v>
      </c>
      <c r="GS14" s="147">
        <f t="shared" si="21"/>
        <v>0</v>
      </c>
      <c r="GT14" s="147">
        <f t="shared" si="21"/>
        <v>0</v>
      </c>
      <c r="GU14" s="147">
        <f t="shared" si="21"/>
        <v>0</v>
      </c>
      <c r="GV14" s="147">
        <f t="shared" si="21"/>
        <v>0</v>
      </c>
      <c r="GW14" s="147">
        <f t="shared" si="89"/>
        <v>0</v>
      </c>
      <c r="GX14" s="147">
        <f t="shared" si="22"/>
        <v>0</v>
      </c>
      <c r="GY14" s="147">
        <f t="shared" si="22"/>
        <v>0</v>
      </c>
      <c r="GZ14" s="147">
        <f t="shared" si="22"/>
        <v>0</v>
      </c>
      <c r="HA14" s="147">
        <f t="shared" si="22"/>
        <v>0</v>
      </c>
      <c r="HB14" s="147">
        <f t="shared" si="90"/>
        <v>0</v>
      </c>
      <c r="HC14" s="147">
        <f t="shared" si="23"/>
        <v>0</v>
      </c>
      <c r="HD14" s="147">
        <f t="shared" si="23"/>
        <v>0</v>
      </c>
      <c r="HE14" s="147">
        <f t="shared" si="23"/>
        <v>0</v>
      </c>
      <c r="HF14" s="147">
        <f t="shared" si="23"/>
        <v>0</v>
      </c>
      <c r="HG14" s="147">
        <f t="shared" si="91"/>
        <v>0</v>
      </c>
      <c r="HH14" s="147">
        <f t="shared" si="24"/>
        <v>0</v>
      </c>
      <c r="HI14" s="147">
        <f t="shared" si="24"/>
        <v>0</v>
      </c>
      <c r="HJ14" s="147">
        <f t="shared" si="24"/>
        <v>0</v>
      </c>
      <c r="HK14" s="147">
        <f t="shared" si="24"/>
        <v>0</v>
      </c>
      <c r="HL14" s="142">
        <f t="shared" si="92"/>
        <v>0</v>
      </c>
      <c r="HM14" s="142">
        <f t="shared" si="25"/>
        <v>0</v>
      </c>
      <c r="HN14" s="142">
        <f t="shared" si="25"/>
        <v>0</v>
      </c>
      <c r="HO14" s="142">
        <f t="shared" si="25"/>
        <v>0</v>
      </c>
      <c r="HP14" s="142">
        <f t="shared" si="25"/>
        <v>0</v>
      </c>
      <c r="HQ14" s="142">
        <f t="shared" si="93"/>
        <v>0</v>
      </c>
      <c r="HR14" s="142">
        <f t="shared" si="26"/>
        <v>0</v>
      </c>
      <c r="HS14" s="142">
        <f t="shared" si="26"/>
        <v>0</v>
      </c>
      <c r="HT14" s="142">
        <f t="shared" si="26"/>
        <v>0</v>
      </c>
      <c r="HU14" s="142">
        <f t="shared" si="26"/>
        <v>0</v>
      </c>
      <c r="HV14" s="147">
        <f t="shared" si="94"/>
        <v>0</v>
      </c>
      <c r="HW14" s="147">
        <f t="shared" si="27"/>
        <v>0</v>
      </c>
      <c r="HX14" s="147">
        <f t="shared" si="27"/>
        <v>0</v>
      </c>
      <c r="HY14" s="147">
        <f t="shared" si="27"/>
        <v>0</v>
      </c>
      <c r="HZ14" s="147">
        <f t="shared" si="27"/>
        <v>0</v>
      </c>
      <c r="IA14" s="147">
        <f t="shared" si="95"/>
        <v>0</v>
      </c>
      <c r="IB14" s="147">
        <f t="shared" si="28"/>
        <v>0</v>
      </c>
      <c r="IC14" s="147">
        <f t="shared" si="28"/>
        <v>0</v>
      </c>
      <c r="ID14" s="147">
        <f t="shared" si="28"/>
        <v>0</v>
      </c>
      <c r="IE14" s="147">
        <f t="shared" si="28"/>
        <v>0</v>
      </c>
      <c r="IF14" s="142">
        <f t="shared" si="96"/>
        <v>0</v>
      </c>
      <c r="IG14" s="142">
        <f t="shared" si="29"/>
        <v>0</v>
      </c>
      <c r="IH14" s="142">
        <f t="shared" si="29"/>
        <v>0</v>
      </c>
      <c r="II14" s="142">
        <f t="shared" si="29"/>
        <v>0</v>
      </c>
      <c r="IJ14" s="142">
        <f t="shared" si="29"/>
        <v>0</v>
      </c>
      <c r="IK14" s="142">
        <f t="shared" si="97"/>
        <v>0</v>
      </c>
      <c r="IL14" s="142">
        <f t="shared" si="30"/>
        <v>0</v>
      </c>
      <c r="IM14" s="142">
        <f t="shared" si="30"/>
        <v>0</v>
      </c>
      <c r="IN14" s="142">
        <f t="shared" si="30"/>
        <v>0</v>
      </c>
      <c r="IO14" s="142">
        <f t="shared" si="30"/>
        <v>0</v>
      </c>
      <c r="IP14" s="147">
        <f t="shared" si="98"/>
        <v>0</v>
      </c>
      <c r="IQ14" s="147">
        <f t="shared" si="31"/>
        <v>0</v>
      </c>
      <c r="IR14" s="147">
        <f t="shared" si="31"/>
        <v>0</v>
      </c>
      <c r="IS14" s="147">
        <f t="shared" si="31"/>
        <v>0</v>
      </c>
      <c r="IT14" s="147">
        <f t="shared" si="31"/>
        <v>0</v>
      </c>
      <c r="IU14" s="147">
        <f t="shared" si="99"/>
        <v>0</v>
      </c>
      <c r="IV14" s="147">
        <f t="shared" si="32"/>
        <v>0</v>
      </c>
      <c r="IW14" s="147">
        <f t="shared" si="32"/>
        <v>0</v>
      </c>
      <c r="IX14" s="147">
        <f t="shared" si="32"/>
        <v>0</v>
      </c>
      <c r="IY14" s="147">
        <f t="shared" si="32"/>
        <v>0</v>
      </c>
      <c r="IZ14" s="142">
        <f t="shared" si="100"/>
        <v>0</v>
      </c>
      <c r="JA14" s="142">
        <f t="shared" si="33"/>
        <v>0</v>
      </c>
      <c r="JB14" s="142">
        <f t="shared" si="33"/>
        <v>0</v>
      </c>
      <c r="JC14" s="142">
        <f t="shared" si="33"/>
        <v>0</v>
      </c>
      <c r="JD14" s="142">
        <f t="shared" si="33"/>
        <v>0</v>
      </c>
      <c r="JE14" s="142">
        <f t="shared" si="101"/>
        <v>0</v>
      </c>
      <c r="JF14" s="142">
        <f t="shared" si="34"/>
        <v>0</v>
      </c>
      <c r="JG14" s="142">
        <f t="shared" si="34"/>
        <v>0</v>
      </c>
      <c r="JH14" s="142">
        <f t="shared" si="34"/>
        <v>0</v>
      </c>
      <c r="JI14" s="142">
        <f t="shared" si="34"/>
        <v>0</v>
      </c>
      <c r="JJ14" s="147">
        <f t="shared" si="102"/>
        <v>0</v>
      </c>
      <c r="JK14" s="147">
        <f t="shared" si="35"/>
        <v>0</v>
      </c>
      <c r="JL14" s="147">
        <f t="shared" si="35"/>
        <v>0</v>
      </c>
      <c r="JM14" s="147">
        <f t="shared" si="35"/>
        <v>0</v>
      </c>
      <c r="JN14" s="147">
        <f t="shared" si="35"/>
        <v>0</v>
      </c>
      <c r="JO14" s="147">
        <f t="shared" si="103"/>
        <v>0</v>
      </c>
      <c r="JP14" s="147">
        <f t="shared" si="36"/>
        <v>0</v>
      </c>
      <c r="JQ14" s="147">
        <f t="shared" si="36"/>
        <v>0</v>
      </c>
      <c r="JR14" s="147">
        <f t="shared" si="36"/>
        <v>0</v>
      </c>
      <c r="JS14" s="147">
        <f t="shared" si="36"/>
        <v>0</v>
      </c>
      <c r="JT14" s="142">
        <f t="shared" si="104"/>
        <v>0</v>
      </c>
      <c r="JU14" s="142">
        <f t="shared" si="37"/>
        <v>0</v>
      </c>
      <c r="JV14" s="142">
        <f t="shared" si="37"/>
        <v>0</v>
      </c>
      <c r="JW14" s="142">
        <f t="shared" si="37"/>
        <v>0</v>
      </c>
      <c r="JX14" s="142">
        <f t="shared" si="37"/>
        <v>0</v>
      </c>
      <c r="JY14" s="142">
        <f t="shared" si="105"/>
        <v>0</v>
      </c>
      <c r="JZ14" s="142">
        <f t="shared" si="38"/>
        <v>0</v>
      </c>
      <c r="KA14" s="142">
        <f t="shared" si="38"/>
        <v>0</v>
      </c>
      <c r="KB14" s="142">
        <f t="shared" si="38"/>
        <v>0</v>
      </c>
      <c r="KC14" s="142">
        <f t="shared" si="38"/>
        <v>0</v>
      </c>
      <c r="KD14" s="147">
        <f t="shared" si="106"/>
        <v>0</v>
      </c>
      <c r="KE14" s="147">
        <f t="shared" si="39"/>
        <v>0</v>
      </c>
      <c r="KF14" s="147">
        <f t="shared" si="39"/>
        <v>0</v>
      </c>
      <c r="KG14" s="147">
        <f t="shared" si="39"/>
        <v>0</v>
      </c>
      <c r="KH14" s="147">
        <f t="shared" si="39"/>
        <v>0</v>
      </c>
      <c r="KI14" s="147">
        <f t="shared" si="107"/>
        <v>0</v>
      </c>
      <c r="KJ14" s="147">
        <f t="shared" si="40"/>
        <v>0</v>
      </c>
      <c r="KK14" s="147">
        <f t="shared" si="40"/>
        <v>0</v>
      </c>
      <c r="KL14" s="147">
        <f t="shared" si="40"/>
        <v>0</v>
      </c>
      <c r="KM14" s="147">
        <f t="shared" si="40"/>
        <v>0</v>
      </c>
      <c r="KN14" s="142">
        <f t="shared" si="108"/>
        <v>0</v>
      </c>
      <c r="KO14" s="142">
        <f t="shared" si="41"/>
        <v>0</v>
      </c>
      <c r="KP14" s="142">
        <f t="shared" si="41"/>
        <v>0</v>
      </c>
      <c r="KQ14" s="142">
        <f t="shared" si="41"/>
        <v>0</v>
      </c>
      <c r="KR14" s="142">
        <f t="shared" si="41"/>
        <v>0</v>
      </c>
      <c r="KS14" s="142">
        <f t="shared" si="109"/>
        <v>0</v>
      </c>
      <c r="KT14" s="142">
        <f t="shared" si="42"/>
        <v>0</v>
      </c>
      <c r="KU14" s="142">
        <f t="shared" si="42"/>
        <v>0</v>
      </c>
      <c r="KV14" s="142">
        <f t="shared" si="42"/>
        <v>0</v>
      </c>
      <c r="KW14" s="142">
        <f t="shared" si="42"/>
        <v>0</v>
      </c>
      <c r="KX14" s="147">
        <f t="shared" si="110"/>
        <v>0</v>
      </c>
      <c r="KY14" s="147">
        <f t="shared" si="43"/>
        <v>0</v>
      </c>
      <c r="KZ14" s="147">
        <f t="shared" si="43"/>
        <v>0</v>
      </c>
      <c r="LA14" s="147">
        <f t="shared" si="43"/>
        <v>0</v>
      </c>
      <c r="LB14" s="147">
        <f t="shared" si="43"/>
        <v>0</v>
      </c>
      <c r="LC14" s="147">
        <f t="shared" si="111"/>
        <v>0</v>
      </c>
      <c r="LD14" s="147">
        <f t="shared" si="44"/>
        <v>0</v>
      </c>
      <c r="LE14" s="147">
        <f t="shared" si="44"/>
        <v>0</v>
      </c>
      <c r="LF14" s="147">
        <f t="shared" si="44"/>
        <v>0</v>
      </c>
      <c r="LG14" s="147">
        <f t="shared" si="44"/>
        <v>0</v>
      </c>
      <c r="LH14" s="147">
        <f t="shared" si="112"/>
        <v>659067</v>
      </c>
      <c r="LI14" s="147">
        <f t="shared" si="113"/>
        <v>0</v>
      </c>
      <c r="LJ14" s="144">
        <f t="shared" si="45"/>
        <v>659067</v>
      </c>
      <c r="LK14" s="144">
        <f t="shared" si="45"/>
        <v>12894</v>
      </c>
      <c r="LL14" s="144">
        <f t="shared" si="45"/>
        <v>646173</v>
      </c>
      <c r="LM14" s="144">
        <f t="shared" si="45"/>
        <v>646173</v>
      </c>
      <c r="LN14" s="144">
        <f t="shared" si="45"/>
        <v>0</v>
      </c>
      <c r="LO14" s="144">
        <f t="shared" si="114"/>
        <v>34539429</v>
      </c>
      <c r="LP14" s="144">
        <f t="shared" si="46"/>
        <v>2479350</v>
      </c>
      <c r="LQ14" s="144">
        <f t="shared" si="46"/>
        <v>32060079</v>
      </c>
      <c r="LR14" s="144">
        <f t="shared" si="46"/>
        <v>24494293</v>
      </c>
      <c r="LS14" s="144">
        <f t="shared" si="46"/>
        <v>7565786</v>
      </c>
      <c r="LT14" s="132">
        <f t="shared" si="115"/>
        <v>34539.4</v>
      </c>
      <c r="LU14" s="144">
        <f t="shared" si="47"/>
        <v>35198496</v>
      </c>
      <c r="LV14" s="145">
        <f t="shared" si="47"/>
        <v>2492244</v>
      </c>
      <c r="LW14" s="145">
        <f t="shared" si="47"/>
        <v>32706252</v>
      </c>
      <c r="LX14" s="145">
        <f t="shared" si="47"/>
        <v>25140466</v>
      </c>
      <c r="LY14" s="145">
        <f t="shared" si="47"/>
        <v>7565786</v>
      </c>
      <c r="LZ14" s="132">
        <f t="shared" si="116"/>
        <v>35198.5</v>
      </c>
      <c r="MA14" s="208">
        <v>84.61</v>
      </c>
      <c r="MB14" s="209">
        <f t="shared" si="117"/>
        <v>7073573.9000000004</v>
      </c>
      <c r="MC14" s="246">
        <f t="shared" si="118"/>
        <v>7073.6</v>
      </c>
      <c r="MD14" s="246">
        <v>2507.5</v>
      </c>
      <c r="ME14" s="246">
        <f t="shared" si="119"/>
        <v>2507500</v>
      </c>
      <c r="MF14" s="246">
        <f t="shared" si="120"/>
        <v>4566073.9000000004</v>
      </c>
      <c r="MG14" s="246">
        <f t="shared" si="121"/>
        <v>4566.1000000000004</v>
      </c>
      <c r="MH14" s="246">
        <f t="shared" si="122"/>
        <v>39764569.899999999</v>
      </c>
      <c r="MI14" s="209">
        <f t="shared" si="123"/>
        <v>39764.6</v>
      </c>
      <c r="MJ14" s="250">
        <f t="shared" si="124"/>
        <v>29706540</v>
      </c>
      <c r="MK14" s="174">
        <v>58.2</v>
      </c>
      <c r="ML14" s="209">
        <f t="shared" si="125"/>
        <v>32669.1</v>
      </c>
    </row>
    <row r="15" spans="1:350">
      <c r="A15" s="128" t="s">
        <v>321</v>
      </c>
      <c r="B15" s="129"/>
      <c r="C15" s="129"/>
      <c r="D15" s="129"/>
      <c r="E15" s="129"/>
      <c r="F15" s="130">
        <f t="shared" si="48"/>
        <v>0</v>
      </c>
      <c r="G15" s="131"/>
      <c r="H15" s="131"/>
      <c r="I15" s="131"/>
      <c r="J15" s="131"/>
      <c r="K15" s="130">
        <f t="shared" si="49"/>
        <v>0</v>
      </c>
      <c r="L15" s="132">
        <f t="shared" si="50"/>
        <v>0</v>
      </c>
      <c r="M15" s="132"/>
      <c r="N15" s="132"/>
      <c r="O15" s="132">
        <f t="shared" si="51"/>
        <v>0</v>
      </c>
      <c r="P15" s="132"/>
      <c r="Q15" s="132"/>
      <c r="R15" s="132"/>
      <c r="S15" s="133">
        <v>347</v>
      </c>
      <c r="T15" s="129"/>
      <c r="U15" s="148">
        <v>0</v>
      </c>
      <c r="V15" s="129"/>
      <c r="W15" s="133">
        <v>0</v>
      </c>
      <c r="X15" s="130">
        <f t="shared" si="1"/>
        <v>347</v>
      </c>
      <c r="Y15" s="133">
        <v>298</v>
      </c>
      <c r="Z15" s="129"/>
      <c r="AA15" s="148">
        <v>0</v>
      </c>
      <c r="AB15" s="129"/>
      <c r="AC15" s="133">
        <v>1</v>
      </c>
      <c r="AD15" s="130">
        <f t="shared" si="2"/>
        <v>299</v>
      </c>
      <c r="AE15" s="133">
        <v>69</v>
      </c>
      <c r="AF15" s="129"/>
      <c r="AG15" s="129"/>
      <c r="AH15" s="129"/>
      <c r="AI15" s="133">
        <v>0</v>
      </c>
      <c r="AJ15" s="130">
        <f t="shared" si="52"/>
        <v>69</v>
      </c>
      <c r="AK15" s="127">
        <f t="shared" si="53"/>
        <v>715</v>
      </c>
      <c r="AL15" s="214">
        <v>0</v>
      </c>
      <c r="AM15" s="214">
        <v>0</v>
      </c>
      <c r="AN15" s="214">
        <v>0</v>
      </c>
      <c r="AO15" s="214">
        <v>0</v>
      </c>
      <c r="AP15" s="214">
        <v>0</v>
      </c>
      <c r="AQ15" s="214">
        <v>0</v>
      </c>
      <c r="AR15" s="135"/>
      <c r="AS15" s="136">
        <v>0</v>
      </c>
      <c r="AT15" s="137"/>
      <c r="AU15" s="138">
        <v>0</v>
      </c>
      <c r="AV15" s="138"/>
      <c r="AW15" s="135"/>
      <c r="AX15" s="139"/>
      <c r="AY15" s="138"/>
      <c r="AZ15" s="136"/>
      <c r="BA15" s="136"/>
      <c r="BB15" s="129"/>
      <c r="BC15" s="129"/>
      <c r="BD15" s="138"/>
      <c r="BE15" s="138"/>
      <c r="BF15" s="136"/>
      <c r="BG15" s="138"/>
      <c r="BH15" s="138"/>
      <c r="BI15" s="136"/>
      <c r="BJ15" s="138"/>
      <c r="BK15" s="129"/>
      <c r="BL15" s="129"/>
      <c r="BM15" s="138"/>
      <c r="BN15" s="138"/>
      <c r="BO15" s="141"/>
      <c r="BP15" s="141">
        <f t="shared" si="54"/>
        <v>0</v>
      </c>
      <c r="BQ15" s="141">
        <f t="shared" si="3"/>
        <v>0</v>
      </c>
      <c r="BR15" s="141">
        <f t="shared" si="3"/>
        <v>0</v>
      </c>
      <c r="BS15" s="141">
        <f t="shared" si="55"/>
        <v>0</v>
      </c>
      <c r="BT15" s="141">
        <f t="shared" si="56"/>
        <v>715</v>
      </c>
      <c r="BU15" s="141"/>
      <c r="BV15" s="141"/>
      <c r="BW15" s="141"/>
      <c r="BX15" s="142">
        <f t="shared" si="57"/>
        <v>8949130</v>
      </c>
      <c r="BY15" s="143">
        <f t="shared" si="4"/>
        <v>748479</v>
      </c>
      <c r="BZ15" s="143">
        <f t="shared" si="4"/>
        <v>8200651</v>
      </c>
      <c r="CA15" s="143">
        <f t="shared" si="4"/>
        <v>6267514</v>
      </c>
      <c r="CB15" s="143">
        <f t="shared" si="4"/>
        <v>1933137</v>
      </c>
      <c r="CC15" s="142">
        <f t="shared" si="58"/>
        <v>0</v>
      </c>
      <c r="CD15" s="143">
        <f t="shared" si="5"/>
        <v>0</v>
      </c>
      <c r="CE15" s="143">
        <f t="shared" si="5"/>
        <v>0</v>
      </c>
      <c r="CF15" s="143">
        <f t="shared" si="5"/>
        <v>0</v>
      </c>
      <c r="CG15" s="143">
        <f t="shared" si="5"/>
        <v>0</v>
      </c>
      <c r="CH15" s="142">
        <f t="shared" si="59"/>
        <v>0</v>
      </c>
      <c r="CI15" s="143">
        <f t="shared" si="6"/>
        <v>0</v>
      </c>
      <c r="CJ15" s="143">
        <f t="shared" si="6"/>
        <v>0</v>
      </c>
      <c r="CK15" s="143">
        <f t="shared" si="6"/>
        <v>0</v>
      </c>
      <c r="CL15" s="143">
        <f t="shared" si="6"/>
        <v>0</v>
      </c>
      <c r="CM15" s="143"/>
      <c r="CN15" s="143"/>
      <c r="CO15" s="143"/>
      <c r="CP15" s="143"/>
      <c r="CQ15" s="143"/>
      <c r="CR15" s="142">
        <f t="shared" si="60"/>
        <v>0</v>
      </c>
      <c r="CS15" s="143">
        <f t="shared" si="7"/>
        <v>0</v>
      </c>
      <c r="CT15" s="143">
        <f t="shared" si="7"/>
        <v>0</v>
      </c>
      <c r="CU15" s="143">
        <f t="shared" si="7"/>
        <v>0</v>
      </c>
      <c r="CV15" s="143">
        <f t="shared" si="7"/>
        <v>0</v>
      </c>
      <c r="CW15" s="144">
        <f t="shared" si="61"/>
        <v>8949130</v>
      </c>
      <c r="CX15" s="142">
        <f t="shared" si="62"/>
        <v>10725914</v>
      </c>
      <c r="CY15" s="143">
        <f t="shared" si="62"/>
        <v>874332</v>
      </c>
      <c r="CZ15" s="143">
        <f t="shared" si="62"/>
        <v>9851582</v>
      </c>
      <c r="DA15" s="143">
        <f t="shared" si="62"/>
        <v>7351362</v>
      </c>
      <c r="DB15" s="143">
        <f t="shared" si="62"/>
        <v>2500220</v>
      </c>
      <c r="DC15" s="142">
        <f t="shared" si="63"/>
        <v>0</v>
      </c>
      <c r="DD15" s="143">
        <f t="shared" si="8"/>
        <v>0</v>
      </c>
      <c r="DE15" s="143">
        <f t="shared" si="8"/>
        <v>0</v>
      </c>
      <c r="DF15" s="143">
        <f t="shared" si="8"/>
        <v>0</v>
      </c>
      <c r="DG15" s="143">
        <f t="shared" si="8"/>
        <v>0</v>
      </c>
      <c r="DH15" s="142">
        <f t="shared" si="64"/>
        <v>0</v>
      </c>
      <c r="DI15" s="143">
        <f t="shared" si="64"/>
        <v>0</v>
      </c>
      <c r="DJ15" s="143">
        <f t="shared" si="64"/>
        <v>0</v>
      </c>
      <c r="DK15" s="143">
        <f t="shared" si="64"/>
        <v>0</v>
      </c>
      <c r="DL15" s="143">
        <f t="shared" si="64"/>
        <v>0</v>
      </c>
      <c r="DM15" s="142">
        <f t="shared" si="65"/>
        <v>0</v>
      </c>
      <c r="DN15" s="143">
        <f t="shared" si="9"/>
        <v>0</v>
      </c>
      <c r="DO15" s="143">
        <f t="shared" si="9"/>
        <v>0</v>
      </c>
      <c r="DP15" s="143">
        <f t="shared" si="9"/>
        <v>0</v>
      </c>
      <c r="DQ15" s="143">
        <f t="shared" si="9"/>
        <v>0</v>
      </c>
      <c r="DR15" s="142">
        <f t="shared" si="66"/>
        <v>228176</v>
      </c>
      <c r="DS15" s="143">
        <f t="shared" si="10"/>
        <v>752</v>
      </c>
      <c r="DT15" s="143">
        <f t="shared" si="10"/>
        <v>227424</v>
      </c>
      <c r="DU15" s="143">
        <f t="shared" si="10"/>
        <v>227424</v>
      </c>
      <c r="DV15" s="143">
        <f t="shared" si="10"/>
        <v>0</v>
      </c>
      <c r="DW15" s="144">
        <f t="shared" si="67"/>
        <v>10954090</v>
      </c>
      <c r="DX15" s="142">
        <f t="shared" si="68"/>
        <v>2839074</v>
      </c>
      <c r="DY15" s="143">
        <f t="shared" si="68"/>
        <v>225837</v>
      </c>
      <c r="DZ15" s="143">
        <f t="shared" si="68"/>
        <v>2613237</v>
      </c>
      <c r="EA15" s="143">
        <f t="shared" si="68"/>
        <v>1934967</v>
      </c>
      <c r="EB15" s="143">
        <f t="shared" si="68"/>
        <v>678270</v>
      </c>
      <c r="EC15" s="142">
        <f t="shared" si="69"/>
        <v>0</v>
      </c>
      <c r="ED15" s="143">
        <f t="shared" si="11"/>
        <v>0</v>
      </c>
      <c r="EE15" s="143">
        <f t="shared" si="11"/>
        <v>0</v>
      </c>
      <c r="EF15" s="143">
        <f t="shared" si="11"/>
        <v>0</v>
      </c>
      <c r="EG15" s="143">
        <f t="shared" si="11"/>
        <v>0</v>
      </c>
      <c r="EH15" s="143"/>
      <c r="EI15" s="143"/>
      <c r="EJ15" s="143"/>
      <c r="EK15" s="143"/>
      <c r="EL15" s="143"/>
      <c r="EM15" s="142">
        <f t="shared" si="70"/>
        <v>0</v>
      </c>
      <c r="EN15" s="143">
        <f t="shared" si="12"/>
        <v>0</v>
      </c>
      <c r="EO15" s="143">
        <f t="shared" si="12"/>
        <v>0</v>
      </c>
      <c r="EP15" s="143">
        <f t="shared" si="12"/>
        <v>0</v>
      </c>
      <c r="EQ15" s="143">
        <f t="shared" si="12"/>
        <v>0</v>
      </c>
      <c r="ER15" s="142">
        <f t="shared" si="71"/>
        <v>0</v>
      </c>
      <c r="ES15" s="143">
        <f t="shared" si="13"/>
        <v>0</v>
      </c>
      <c r="ET15" s="143">
        <f t="shared" si="13"/>
        <v>0</v>
      </c>
      <c r="EU15" s="143">
        <f t="shared" si="13"/>
        <v>0</v>
      </c>
      <c r="EV15" s="143">
        <f t="shared" si="13"/>
        <v>0</v>
      </c>
      <c r="EW15" s="144">
        <f t="shared" si="72"/>
        <v>2839074</v>
      </c>
      <c r="EX15" s="144">
        <f t="shared" si="73"/>
        <v>22742294</v>
      </c>
      <c r="EY15" s="145">
        <f t="shared" si="74"/>
        <v>1849400</v>
      </c>
      <c r="EZ15" s="145">
        <f t="shared" si="14"/>
        <v>20892894</v>
      </c>
      <c r="FA15" s="145">
        <f t="shared" si="14"/>
        <v>15781267</v>
      </c>
      <c r="FB15" s="145">
        <f t="shared" si="14"/>
        <v>5111627</v>
      </c>
      <c r="FC15" s="146">
        <f t="shared" si="75"/>
        <v>22514118</v>
      </c>
      <c r="FD15" s="146">
        <f t="shared" si="76"/>
        <v>0</v>
      </c>
      <c r="FE15" s="146">
        <f t="shared" si="77"/>
        <v>0</v>
      </c>
      <c r="FF15" s="146">
        <f t="shared" si="78"/>
        <v>0</v>
      </c>
      <c r="FG15" s="146">
        <f t="shared" si="79"/>
        <v>228176</v>
      </c>
      <c r="FH15" s="142">
        <f t="shared" si="80"/>
        <v>0</v>
      </c>
      <c r="FI15" s="143">
        <f t="shared" si="80"/>
        <v>0</v>
      </c>
      <c r="FJ15" s="143">
        <f t="shared" si="80"/>
        <v>0</v>
      </c>
      <c r="FK15" s="143">
        <f t="shared" si="80"/>
        <v>0</v>
      </c>
      <c r="FL15" s="143">
        <f t="shared" si="80"/>
        <v>0</v>
      </c>
      <c r="FM15" s="142">
        <f t="shared" si="81"/>
        <v>0</v>
      </c>
      <c r="FN15" s="142">
        <f t="shared" si="81"/>
        <v>0</v>
      </c>
      <c r="FO15" s="142">
        <f t="shared" si="81"/>
        <v>0</v>
      </c>
      <c r="FP15" s="142">
        <f t="shared" si="15"/>
        <v>0</v>
      </c>
      <c r="FQ15" s="142">
        <f t="shared" si="15"/>
        <v>0</v>
      </c>
      <c r="FR15" s="147">
        <f t="shared" si="82"/>
        <v>0</v>
      </c>
      <c r="FS15" s="147">
        <f t="shared" si="16"/>
        <v>0</v>
      </c>
      <c r="FT15" s="147">
        <f t="shared" si="16"/>
        <v>0</v>
      </c>
      <c r="FU15" s="147">
        <f t="shared" si="16"/>
        <v>0</v>
      </c>
      <c r="FV15" s="147">
        <f t="shared" si="16"/>
        <v>0</v>
      </c>
      <c r="FW15" s="147">
        <f t="shared" si="83"/>
        <v>0</v>
      </c>
      <c r="FX15" s="147">
        <f t="shared" si="17"/>
        <v>0</v>
      </c>
      <c r="FY15" s="147">
        <f t="shared" si="17"/>
        <v>0</v>
      </c>
      <c r="FZ15" s="147">
        <f t="shared" si="17"/>
        <v>0</v>
      </c>
      <c r="GA15" s="147">
        <f t="shared" si="17"/>
        <v>0</v>
      </c>
      <c r="GB15" s="142">
        <f t="shared" si="84"/>
        <v>0</v>
      </c>
      <c r="GC15" s="142">
        <f t="shared" si="18"/>
        <v>0</v>
      </c>
      <c r="GD15" s="142">
        <f t="shared" si="18"/>
        <v>0</v>
      </c>
      <c r="GE15" s="142">
        <f t="shared" si="18"/>
        <v>0</v>
      </c>
      <c r="GF15" s="142">
        <f t="shared" si="18"/>
        <v>0</v>
      </c>
      <c r="GG15" s="142">
        <f t="shared" si="85"/>
        <v>0</v>
      </c>
      <c r="GH15" s="142">
        <f t="shared" si="19"/>
        <v>0</v>
      </c>
      <c r="GI15" s="142">
        <f t="shared" si="19"/>
        <v>0</v>
      </c>
      <c r="GJ15" s="142">
        <f t="shared" si="19"/>
        <v>0</v>
      </c>
      <c r="GK15" s="142">
        <f t="shared" si="19"/>
        <v>0</v>
      </c>
      <c r="GL15" s="142">
        <f t="shared" si="86"/>
        <v>0</v>
      </c>
      <c r="GM15" s="142">
        <f t="shared" si="20"/>
        <v>0</v>
      </c>
      <c r="GN15" s="142">
        <f t="shared" si="20"/>
        <v>0</v>
      </c>
      <c r="GO15" s="142">
        <f t="shared" si="20"/>
        <v>0</v>
      </c>
      <c r="GP15" s="142">
        <f t="shared" si="20"/>
        <v>0</v>
      </c>
      <c r="GQ15" s="207">
        <f t="shared" si="87"/>
        <v>0</v>
      </c>
      <c r="GR15" s="147">
        <f t="shared" si="88"/>
        <v>0</v>
      </c>
      <c r="GS15" s="147">
        <f t="shared" si="21"/>
        <v>0</v>
      </c>
      <c r="GT15" s="147">
        <f t="shared" si="21"/>
        <v>0</v>
      </c>
      <c r="GU15" s="147">
        <f t="shared" si="21"/>
        <v>0</v>
      </c>
      <c r="GV15" s="147">
        <f t="shared" si="21"/>
        <v>0</v>
      </c>
      <c r="GW15" s="147">
        <f t="shared" si="89"/>
        <v>0</v>
      </c>
      <c r="GX15" s="147">
        <f t="shared" si="22"/>
        <v>0</v>
      </c>
      <c r="GY15" s="147">
        <f t="shared" si="22"/>
        <v>0</v>
      </c>
      <c r="GZ15" s="147">
        <f t="shared" si="22"/>
        <v>0</v>
      </c>
      <c r="HA15" s="147">
        <f t="shared" si="22"/>
        <v>0</v>
      </c>
      <c r="HB15" s="147">
        <f t="shared" si="90"/>
        <v>0</v>
      </c>
      <c r="HC15" s="147">
        <f t="shared" si="23"/>
        <v>0</v>
      </c>
      <c r="HD15" s="147">
        <f t="shared" si="23"/>
        <v>0</v>
      </c>
      <c r="HE15" s="147">
        <f t="shared" si="23"/>
        <v>0</v>
      </c>
      <c r="HF15" s="147">
        <f t="shared" si="23"/>
        <v>0</v>
      </c>
      <c r="HG15" s="147">
        <f t="shared" si="91"/>
        <v>0</v>
      </c>
      <c r="HH15" s="147">
        <f t="shared" si="24"/>
        <v>0</v>
      </c>
      <c r="HI15" s="147">
        <f t="shared" si="24"/>
        <v>0</v>
      </c>
      <c r="HJ15" s="147">
        <f t="shared" si="24"/>
        <v>0</v>
      </c>
      <c r="HK15" s="147">
        <f t="shared" si="24"/>
        <v>0</v>
      </c>
      <c r="HL15" s="142">
        <f t="shared" si="92"/>
        <v>0</v>
      </c>
      <c r="HM15" s="142">
        <f t="shared" si="25"/>
        <v>0</v>
      </c>
      <c r="HN15" s="142">
        <f t="shared" si="25"/>
        <v>0</v>
      </c>
      <c r="HO15" s="142">
        <f t="shared" si="25"/>
        <v>0</v>
      </c>
      <c r="HP15" s="142">
        <f t="shared" si="25"/>
        <v>0</v>
      </c>
      <c r="HQ15" s="142">
        <f t="shared" si="93"/>
        <v>0</v>
      </c>
      <c r="HR15" s="142">
        <f t="shared" si="26"/>
        <v>0</v>
      </c>
      <c r="HS15" s="142">
        <f t="shared" si="26"/>
        <v>0</v>
      </c>
      <c r="HT15" s="142">
        <f t="shared" si="26"/>
        <v>0</v>
      </c>
      <c r="HU15" s="142">
        <f t="shared" si="26"/>
        <v>0</v>
      </c>
      <c r="HV15" s="147">
        <f t="shared" si="94"/>
        <v>0</v>
      </c>
      <c r="HW15" s="147">
        <f t="shared" si="27"/>
        <v>0</v>
      </c>
      <c r="HX15" s="147">
        <f t="shared" si="27"/>
        <v>0</v>
      </c>
      <c r="HY15" s="147">
        <f t="shared" si="27"/>
        <v>0</v>
      </c>
      <c r="HZ15" s="147">
        <f t="shared" si="27"/>
        <v>0</v>
      </c>
      <c r="IA15" s="147">
        <f t="shared" si="95"/>
        <v>0</v>
      </c>
      <c r="IB15" s="147">
        <f t="shared" si="28"/>
        <v>0</v>
      </c>
      <c r="IC15" s="147">
        <f t="shared" si="28"/>
        <v>0</v>
      </c>
      <c r="ID15" s="147">
        <f t="shared" si="28"/>
        <v>0</v>
      </c>
      <c r="IE15" s="147">
        <f t="shared" si="28"/>
        <v>0</v>
      </c>
      <c r="IF15" s="142">
        <f t="shared" si="96"/>
        <v>0</v>
      </c>
      <c r="IG15" s="142">
        <f t="shared" si="29"/>
        <v>0</v>
      </c>
      <c r="IH15" s="142">
        <f t="shared" si="29"/>
        <v>0</v>
      </c>
      <c r="II15" s="142">
        <f t="shared" si="29"/>
        <v>0</v>
      </c>
      <c r="IJ15" s="142">
        <f t="shared" si="29"/>
        <v>0</v>
      </c>
      <c r="IK15" s="142">
        <f t="shared" si="97"/>
        <v>0</v>
      </c>
      <c r="IL15" s="142">
        <f t="shared" si="30"/>
        <v>0</v>
      </c>
      <c r="IM15" s="142">
        <f t="shared" si="30"/>
        <v>0</v>
      </c>
      <c r="IN15" s="142">
        <f t="shared" si="30"/>
        <v>0</v>
      </c>
      <c r="IO15" s="142">
        <f t="shared" si="30"/>
        <v>0</v>
      </c>
      <c r="IP15" s="147">
        <f t="shared" si="98"/>
        <v>0</v>
      </c>
      <c r="IQ15" s="147">
        <f t="shared" si="31"/>
        <v>0</v>
      </c>
      <c r="IR15" s="147">
        <f t="shared" si="31"/>
        <v>0</v>
      </c>
      <c r="IS15" s="147">
        <f t="shared" si="31"/>
        <v>0</v>
      </c>
      <c r="IT15" s="147">
        <f t="shared" si="31"/>
        <v>0</v>
      </c>
      <c r="IU15" s="147">
        <f t="shared" si="99"/>
        <v>0</v>
      </c>
      <c r="IV15" s="147">
        <f t="shared" si="32"/>
        <v>0</v>
      </c>
      <c r="IW15" s="147">
        <f t="shared" si="32"/>
        <v>0</v>
      </c>
      <c r="IX15" s="147">
        <f t="shared" si="32"/>
        <v>0</v>
      </c>
      <c r="IY15" s="147">
        <f t="shared" si="32"/>
        <v>0</v>
      </c>
      <c r="IZ15" s="142">
        <f t="shared" si="100"/>
        <v>0</v>
      </c>
      <c r="JA15" s="142">
        <f t="shared" si="33"/>
        <v>0</v>
      </c>
      <c r="JB15" s="142">
        <f t="shared" si="33"/>
        <v>0</v>
      </c>
      <c r="JC15" s="142">
        <f t="shared" si="33"/>
        <v>0</v>
      </c>
      <c r="JD15" s="142">
        <f t="shared" si="33"/>
        <v>0</v>
      </c>
      <c r="JE15" s="142">
        <f t="shared" si="101"/>
        <v>0</v>
      </c>
      <c r="JF15" s="142">
        <f t="shared" si="34"/>
        <v>0</v>
      </c>
      <c r="JG15" s="142">
        <f t="shared" si="34"/>
        <v>0</v>
      </c>
      <c r="JH15" s="142">
        <f t="shared" si="34"/>
        <v>0</v>
      </c>
      <c r="JI15" s="142">
        <f t="shared" si="34"/>
        <v>0</v>
      </c>
      <c r="JJ15" s="147">
        <f t="shared" si="102"/>
        <v>0</v>
      </c>
      <c r="JK15" s="147">
        <f t="shared" si="35"/>
        <v>0</v>
      </c>
      <c r="JL15" s="147">
        <f t="shared" si="35"/>
        <v>0</v>
      </c>
      <c r="JM15" s="147">
        <f t="shared" si="35"/>
        <v>0</v>
      </c>
      <c r="JN15" s="147">
        <f t="shared" si="35"/>
        <v>0</v>
      </c>
      <c r="JO15" s="147">
        <f t="shared" si="103"/>
        <v>0</v>
      </c>
      <c r="JP15" s="147">
        <f t="shared" si="36"/>
        <v>0</v>
      </c>
      <c r="JQ15" s="147">
        <f t="shared" si="36"/>
        <v>0</v>
      </c>
      <c r="JR15" s="147">
        <f t="shared" si="36"/>
        <v>0</v>
      </c>
      <c r="JS15" s="147">
        <f t="shared" si="36"/>
        <v>0</v>
      </c>
      <c r="JT15" s="142">
        <f t="shared" si="104"/>
        <v>0</v>
      </c>
      <c r="JU15" s="142">
        <f t="shared" si="37"/>
        <v>0</v>
      </c>
      <c r="JV15" s="142">
        <f t="shared" si="37"/>
        <v>0</v>
      </c>
      <c r="JW15" s="142">
        <f t="shared" si="37"/>
        <v>0</v>
      </c>
      <c r="JX15" s="142">
        <f t="shared" si="37"/>
        <v>0</v>
      </c>
      <c r="JY15" s="142">
        <f t="shared" si="105"/>
        <v>0</v>
      </c>
      <c r="JZ15" s="142">
        <f t="shared" si="38"/>
        <v>0</v>
      </c>
      <c r="KA15" s="142">
        <f t="shared" si="38"/>
        <v>0</v>
      </c>
      <c r="KB15" s="142">
        <f t="shared" si="38"/>
        <v>0</v>
      </c>
      <c r="KC15" s="142">
        <f t="shared" si="38"/>
        <v>0</v>
      </c>
      <c r="KD15" s="147">
        <f t="shared" si="106"/>
        <v>0</v>
      </c>
      <c r="KE15" s="147">
        <f t="shared" si="39"/>
        <v>0</v>
      </c>
      <c r="KF15" s="147">
        <f t="shared" si="39"/>
        <v>0</v>
      </c>
      <c r="KG15" s="147">
        <f t="shared" si="39"/>
        <v>0</v>
      </c>
      <c r="KH15" s="147">
        <f t="shared" si="39"/>
        <v>0</v>
      </c>
      <c r="KI15" s="147">
        <f t="shared" si="107"/>
        <v>0</v>
      </c>
      <c r="KJ15" s="147">
        <f t="shared" si="40"/>
        <v>0</v>
      </c>
      <c r="KK15" s="147">
        <f t="shared" si="40"/>
        <v>0</v>
      </c>
      <c r="KL15" s="147">
        <f t="shared" si="40"/>
        <v>0</v>
      </c>
      <c r="KM15" s="147">
        <f t="shared" si="40"/>
        <v>0</v>
      </c>
      <c r="KN15" s="142">
        <f t="shared" si="108"/>
        <v>0</v>
      </c>
      <c r="KO15" s="142">
        <f t="shared" si="41"/>
        <v>0</v>
      </c>
      <c r="KP15" s="142">
        <f t="shared" si="41"/>
        <v>0</v>
      </c>
      <c r="KQ15" s="142">
        <f t="shared" si="41"/>
        <v>0</v>
      </c>
      <c r="KR15" s="142">
        <f t="shared" si="41"/>
        <v>0</v>
      </c>
      <c r="KS15" s="142">
        <f t="shared" si="109"/>
        <v>0</v>
      </c>
      <c r="KT15" s="142">
        <f t="shared" si="42"/>
        <v>0</v>
      </c>
      <c r="KU15" s="142">
        <f t="shared" si="42"/>
        <v>0</v>
      </c>
      <c r="KV15" s="142">
        <f t="shared" si="42"/>
        <v>0</v>
      </c>
      <c r="KW15" s="142">
        <f t="shared" si="42"/>
        <v>0</v>
      </c>
      <c r="KX15" s="147">
        <f t="shared" si="110"/>
        <v>0</v>
      </c>
      <c r="KY15" s="147">
        <f t="shared" si="43"/>
        <v>0</v>
      </c>
      <c r="KZ15" s="147">
        <f t="shared" si="43"/>
        <v>0</v>
      </c>
      <c r="LA15" s="147">
        <f t="shared" si="43"/>
        <v>0</v>
      </c>
      <c r="LB15" s="147">
        <f t="shared" si="43"/>
        <v>0</v>
      </c>
      <c r="LC15" s="147">
        <f t="shared" si="111"/>
        <v>0</v>
      </c>
      <c r="LD15" s="147">
        <f t="shared" si="44"/>
        <v>0</v>
      </c>
      <c r="LE15" s="147">
        <f t="shared" si="44"/>
        <v>0</v>
      </c>
      <c r="LF15" s="147">
        <f t="shared" si="44"/>
        <v>0</v>
      </c>
      <c r="LG15" s="147">
        <f t="shared" si="44"/>
        <v>0</v>
      </c>
      <c r="LH15" s="147">
        <f t="shared" si="112"/>
        <v>0</v>
      </c>
      <c r="LI15" s="147">
        <f t="shared" si="113"/>
        <v>0</v>
      </c>
      <c r="LJ15" s="144">
        <f t="shared" si="45"/>
        <v>0</v>
      </c>
      <c r="LK15" s="144">
        <f t="shared" si="45"/>
        <v>0</v>
      </c>
      <c r="LL15" s="144">
        <f t="shared" si="45"/>
        <v>0</v>
      </c>
      <c r="LM15" s="144">
        <f t="shared" si="45"/>
        <v>0</v>
      </c>
      <c r="LN15" s="144">
        <f t="shared" si="45"/>
        <v>0</v>
      </c>
      <c r="LO15" s="144">
        <f t="shared" si="114"/>
        <v>22742294</v>
      </c>
      <c r="LP15" s="144">
        <f t="shared" si="46"/>
        <v>1849400</v>
      </c>
      <c r="LQ15" s="144">
        <f t="shared" si="46"/>
        <v>20892894</v>
      </c>
      <c r="LR15" s="144">
        <f t="shared" si="46"/>
        <v>15781267</v>
      </c>
      <c r="LS15" s="144">
        <f t="shared" si="46"/>
        <v>5111627</v>
      </c>
      <c r="LT15" s="132">
        <f t="shared" si="115"/>
        <v>22742.3</v>
      </c>
      <c r="LU15" s="144">
        <f t="shared" si="47"/>
        <v>22742294</v>
      </c>
      <c r="LV15" s="145">
        <f t="shared" si="47"/>
        <v>1849400</v>
      </c>
      <c r="LW15" s="145">
        <f t="shared" si="47"/>
        <v>20892894</v>
      </c>
      <c r="LX15" s="145">
        <f t="shared" si="47"/>
        <v>15781267</v>
      </c>
      <c r="LY15" s="145">
        <f t="shared" si="47"/>
        <v>5111627</v>
      </c>
      <c r="LZ15" s="132">
        <f t="shared" si="116"/>
        <v>22742.3</v>
      </c>
      <c r="MA15" s="208">
        <v>64.45</v>
      </c>
      <c r="MB15" s="209">
        <f t="shared" si="117"/>
        <v>5388155.5</v>
      </c>
      <c r="MC15" s="246">
        <f t="shared" si="118"/>
        <v>5388.2</v>
      </c>
      <c r="MD15" s="246">
        <v>1910</v>
      </c>
      <c r="ME15" s="246">
        <f t="shared" si="119"/>
        <v>1910000</v>
      </c>
      <c r="MF15" s="246">
        <f t="shared" si="120"/>
        <v>3478155.5</v>
      </c>
      <c r="MG15" s="246">
        <f t="shared" si="121"/>
        <v>3478.2</v>
      </c>
      <c r="MH15" s="246">
        <f t="shared" si="122"/>
        <v>26220449.5</v>
      </c>
      <c r="MI15" s="209">
        <f t="shared" si="123"/>
        <v>26220.400000000001</v>
      </c>
      <c r="MJ15" s="250">
        <f t="shared" si="124"/>
        <v>19259423</v>
      </c>
      <c r="MK15" s="174">
        <v>37.799999999999997</v>
      </c>
      <c r="ML15" s="209">
        <f t="shared" si="125"/>
        <v>32610.6</v>
      </c>
    </row>
    <row r="16" spans="1:350">
      <c r="A16" s="128" t="s">
        <v>384</v>
      </c>
      <c r="B16" s="129"/>
      <c r="C16" s="129"/>
      <c r="D16" s="129"/>
      <c r="E16" s="129"/>
      <c r="F16" s="130">
        <f t="shared" si="48"/>
        <v>0</v>
      </c>
      <c r="G16" s="131"/>
      <c r="H16" s="131"/>
      <c r="I16" s="131"/>
      <c r="J16" s="131"/>
      <c r="K16" s="130">
        <f t="shared" si="49"/>
        <v>0</v>
      </c>
      <c r="L16" s="132">
        <f t="shared" si="50"/>
        <v>0</v>
      </c>
      <c r="M16" s="132"/>
      <c r="N16" s="132"/>
      <c r="O16" s="132">
        <f t="shared" si="51"/>
        <v>0</v>
      </c>
      <c r="P16" s="132"/>
      <c r="Q16" s="132"/>
      <c r="R16" s="132"/>
      <c r="S16" s="133">
        <v>266</v>
      </c>
      <c r="T16" s="129"/>
      <c r="U16" s="148">
        <v>0</v>
      </c>
      <c r="V16" s="129"/>
      <c r="W16" s="133">
        <v>1</v>
      </c>
      <c r="X16" s="130">
        <f t="shared" si="1"/>
        <v>267</v>
      </c>
      <c r="Y16" s="133">
        <v>342</v>
      </c>
      <c r="Z16" s="129"/>
      <c r="AA16" s="148">
        <v>0</v>
      </c>
      <c r="AB16" s="129"/>
      <c r="AC16" s="133">
        <v>3</v>
      </c>
      <c r="AD16" s="130">
        <f t="shared" si="2"/>
        <v>345</v>
      </c>
      <c r="AE16" s="133">
        <v>74</v>
      </c>
      <c r="AF16" s="129"/>
      <c r="AG16" s="129"/>
      <c r="AH16" s="129"/>
      <c r="AI16" s="133">
        <v>0</v>
      </c>
      <c r="AJ16" s="130">
        <f t="shared" si="52"/>
        <v>74</v>
      </c>
      <c r="AK16" s="127">
        <f t="shared" si="53"/>
        <v>686</v>
      </c>
      <c r="AL16" s="206">
        <v>0</v>
      </c>
      <c r="AM16" s="206">
        <v>0</v>
      </c>
      <c r="AN16" s="206">
        <v>0</v>
      </c>
      <c r="AO16" s="206">
        <v>0</v>
      </c>
      <c r="AP16" s="206">
        <v>0</v>
      </c>
      <c r="AQ16" s="206">
        <v>0</v>
      </c>
      <c r="AR16" s="135"/>
      <c r="AS16" s="136">
        <v>0</v>
      </c>
      <c r="AT16" s="137"/>
      <c r="AU16" s="138">
        <v>0</v>
      </c>
      <c r="AV16" s="138"/>
      <c r="AW16" s="135"/>
      <c r="AX16" s="139"/>
      <c r="AY16" s="138"/>
      <c r="AZ16" s="136"/>
      <c r="BA16" s="136"/>
      <c r="BB16" s="129"/>
      <c r="BC16" s="129"/>
      <c r="BD16" s="138"/>
      <c r="BE16" s="138"/>
      <c r="BF16" s="136"/>
      <c r="BG16" s="138"/>
      <c r="BH16" s="138"/>
      <c r="BI16" s="136"/>
      <c r="BJ16" s="138"/>
      <c r="BK16" s="129"/>
      <c r="BL16" s="129"/>
      <c r="BM16" s="138"/>
      <c r="BN16" s="138"/>
      <c r="BO16" s="141"/>
      <c r="BP16" s="141">
        <f t="shared" si="54"/>
        <v>0</v>
      </c>
      <c r="BQ16" s="141">
        <f t="shared" si="3"/>
        <v>0</v>
      </c>
      <c r="BR16" s="141">
        <f t="shared" si="3"/>
        <v>0</v>
      </c>
      <c r="BS16" s="141">
        <f t="shared" si="55"/>
        <v>0</v>
      </c>
      <c r="BT16" s="141">
        <f t="shared" si="56"/>
        <v>686</v>
      </c>
      <c r="BU16" s="141"/>
      <c r="BV16" s="141"/>
      <c r="BW16" s="141"/>
      <c r="BX16" s="142">
        <f t="shared" si="57"/>
        <v>6860140</v>
      </c>
      <c r="BY16" s="143">
        <f t="shared" si="4"/>
        <v>573762</v>
      </c>
      <c r="BZ16" s="143">
        <f t="shared" si="4"/>
        <v>6286378</v>
      </c>
      <c r="CA16" s="143">
        <f t="shared" si="4"/>
        <v>4804492</v>
      </c>
      <c r="CB16" s="143">
        <f t="shared" si="4"/>
        <v>1481886</v>
      </c>
      <c r="CC16" s="142">
        <f t="shared" si="58"/>
        <v>0</v>
      </c>
      <c r="CD16" s="143">
        <f t="shared" si="5"/>
        <v>0</v>
      </c>
      <c r="CE16" s="143">
        <f t="shared" si="5"/>
        <v>0</v>
      </c>
      <c r="CF16" s="143">
        <f t="shared" si="5"/>
        <v>0</v>
      </c>
      <c r="CG16" s="143">
        <f t="shared" si="5"/>
        <v>0</v>
      </c>
      <c r="CH16" s="142">
        <f t="shared" si="59"/>
        <v>0</v>
      </c>
      <c r="CI16" s="143">
        <f t="shared" si="6"/>
        <v>0</v>
      </c>
      <c r="CJ16" s="143">
        <f t="shared" si="6"/>
        <v>0</v>
      </c>
      <c r="CK16" s="143">
        <f t="shared" si="6"/>
        <v>0</v>
      </c>
      <c r="CL16" s="143">
        <f t="shared" si="6"/>
        <v>0</v>
      </c>
      <c r="CM16" s="143"/>
      <c r="CN16" s="143"/>
      <c r="CO16" s="143"/>
      <c r="CP16" s="143"/>
      <c r="CQ16" s="143"/>
      <c r="CR16" s="142">
        <f t="shared" si="60"/>
        <v>197552</v>
      </c>
      <c r="CS16" s="143">
        <f t="shared" si="7"/>
        <v>451</v>
      </c>
      <c r="CT16" s="143">
        <f t="shared" si="7"/>
        <v>197101</v>
      </c>
      <c r="CU16" s="143">
        <f t="shared" si="7"/>
        <v>197101</v>
      </c>
      <c r="CV16" s="143">
        <f t="shared" si="7"/>
        <v>0</v>
      </c>
      <c r="CW16" s="144">
        <f t="shared" si="61"/>
        <v>7057692</v>
      </c>
      <c r="CX16" s="142">
        <f t="shared" si="62"/>
        <v>12309606</v>
      </c>
      <c r="CY16" s="143">
        <f t="shared" si="62"/>
        <v>1003428</v>
      </c>
      <c r="CZ16" s="143">
        <f t="shared" si="62"/>
        <v>11306178</v>
      </c>
      <c r="DA16" s="143">
        <f t="shared" si="62"/>
        <v>8436798</v>
      </c>
      <c r="DB16" s="143">
        <f t="shared" si="62"/>
        <v>2869380</v>
      </c>
      <c r="DC16" s="142">
        <f t="shared" si="63"/>
        <v>0</v>
      </c>
      <c r="DD16" s="143">
        <f t="shared" si="8"/>
        <v>0</v>
      </c>
      <c r="DE16" s="143">
        <f t="shared" si="8"/>
        <v>0</v>
      </c>
      <c r="DF16" s="143">
        <f t="shared" si="8"/>
        <v>0</v>
      </c>
      <c r="DG16" s="143">
        <f t="shared" si="8"/>
        <v>0</v>
      </c>
      <c r="DH16" s="142">
        <f t="shared" si="64"/>
        <v>0</v>
      </c>
      <c r="DI16" s="143">
        <f t="shared" si="64"/>
        <v>0</v>
      </c>
      <c r="DJ16" s="143">
        <f t="shared" si="64"/>
        <v>0</v>
      </c>
      <c r="DK16" s="143">
        <f t="shared" si="64"/>
        <v>0</v>
      </c>
      <c r="DL16" s="143">
        <f t="shared" si="64"/>
        <v>0</v>
      </c>
      <c r="DM16" s="142">
        <f t="shared" si="65"/>
        <v>0</v>
      </c>
      <c r="DN16" s="143">
        <f t="shared" si="9"/>
        <v>0</v>
      </c>
      <c r="DO16" s="143">
        <f t="shared" si="9"/>
        <v>0</v>
      </c>
      <c r="DP16" s="143">
        <f t="shared" si="9"/>
        <v>0</v>
      </c>
      <c r="DQ16" s="143">
        <f t="shared" si="9"/>
        <v>0</v>
      </c>
      <c r="DR16" s="142">
        <f t="shared" si="66"/>
        <v>684528</v>
      </c>
      <c r="DS16" s="143">
        <f t="shared" si="10"/>
        <v>2256</v>
      </c>
      <c r="DT16" s="143">
        <f t="shared" si="10"/>
        <v>682272</v>
      </c>
      <c r="DU16" s="143">
        <f t="shared" si="10"/>
        <v>682272</v>
      </c>
      <c r="DV16" s="143">
        <f t="shared" si="10"/>
        <v>0</v>
      </c>
      <c r="DW16" s="144">
        <f t="shared" si="67"/>
        <v>12994134</v>
      </c>
      <c r="DX16" s="142">
        <f t="shared" si="68"/>
        <v>3044804</v>
      </c>
      <c r="DY16" s="143">
        <f t="shared" si="68"/>
        <v>242202</v>
      </c>
      <c r="DZ16" s="143">
        <f t="shared" si="68"/>
        <v>2802602</v>
      </c>
      <c r="EA16" s="143">
        <f t="shared" si="68"/>
        <v>2075182</v>
      </c>
      <c r="EB16" s="143">
        <f t="shared" si="68"/>
        <v>727420</v>
      </c>
      <c r="EC16" s="142">
        <f t="shared" si="69"/>
        <v>0</v>
      </c>
      <c r="ED16" s="143">
        <f t="shared" si="11"/>
        <v>0</v>
      </c>
      <c r="EE16" s="143">
        <f t="shared" si="11"/>
        <v>0</v>
      </c>
      <c r="EF16" s="143">
        <f t="shared" si="11"/>
        <v>0</v>
      </c>
      <c r="EG16" s="143">
        <f t="shared" si="11"/>
        <v>0</v>
      </c>
      <c r="EH16" s="143"/>
      <c r="EI16" s="143"/>
      <c r="EJ16" s="143"/>
      <c r="EK16" s="143"/>
      <c r="EL16" s="143"/>
      <c r="EM16" s="142">
        <f t="shared" si="70"/>
        <v>0</v>
      </c>
      <c r="EN16" s="143">
        <f t="shared" si="12"/>
        <v>0</v>
      </c>
      <c r="EO16" s="143">
        <f t="shared" si="12"/>
        <v>0</v>
      </c>
      <c r="EP16" s="143">
        <f t="shared" si="12"/>
        <v>0</v>
      </c>
      <c r="EQ16" s="143">
        <f t="shared" si="12"/>
        <v>0</v>
      </c>
      <c r="ER16" s="142">
        <f t="shared" si="71"/>
        <v>0</v>
      </c>
      <c r="ES16" s="143">
        <f t="shared" si="13"/>
        <v>0</v>
      </c>
      <c r="ET16" s="143">
        <f t="shared" si="13"/>
        <v>0</v>
      </c>
      <c r="EU16" s="143">
        <f t="shared" si="13"/>
        <v>0</v>
      </c>
      <c r="EV16" s="143">
        <f t="shared" si="13"/>
        <v>0</v>
      </c>
      <c r="EW16" s="144">
        <f t="shared" si="72"/>
        <v>3044804</v>
      </c>
      <c r="EX16" s="144">
        <f t="shared" si="73"/>
        <v>23096630</v>
      </c>
      <c r="EY16" s="145">
        <f t="shared" si="74"/>
        <v>1822099</v>
      </c>
      <c r="EZ16" s="145">
        <f t="shared" si="14"/>
        <v>21274531</v>
      </c>
      <c r="FA16" s="145">
        <f t="shared" si="14"/>
        <v>16195845</v>
      </c>
      <c r="FB16" s="145">
        <f t="shared" si="14"/>
        <v>5078686</v>
      </c>
      <c r="FC16" s="146">
        <f t="shared" si="75"/>
        <v>22214550</v>
      </c>
      <c r="FD16" s="146">
        <f t="shared" si="76"/>
        <v>0</v>
      </c>
      <c r="FE16" s="146">
        <f t="shared" si="77"/>
        <v>0</v>
      </c>
      <c r="FF16" s="146">
        <f t="shared" si="78"/>
        <v>0</v>
      </c>
      <c r="FG16" s="146">
        <f t="shared" si="79"/>
        <v>882080</v>
      </c>
      <c r="FH16" s="142">
        <f t="shared" si="80"/>
        <v>0</v>
      </c>
      <c r="FI16" s="143">
        <f t="shared" si="80"/>
        <v>0</v>
      </c>
      <c r="FJ16" s="143">
        <f t="shared" si="80"/>
        <v>0</v>
      </c>
      <c r="FK16" s="143">
        <f t="shared" si="80"/>
        <v>0</v>
      </c>
      <c r="FL16" s="143">
        <f t="shared" si="80"/>
        <v>0</v>
      </c>
      <c r="FM16" s="142">
        <f t="shared" si="81"/>
        <v>0</v>
      </c>
      <c r="FN16" s="142">
        <f t="shared" si="81"/>
        <v>0</v>
      </c>
      <c r="FO16" s="142">
        <f t="shared" si="81"/>
        <v>0</v>
      </c>
      <c r="FP16" s="142">
        <f t="shared" si="15"/>
        <v>0</v>
      </c>
      <c r="FQ16" s="142">
        <f t="shared" si="15"/>
        <v>0</v>
      </c>
      <c r="FR16" s="147">
        <f t="shared" si="82"/>
        <v>0</v>
      </c>
      <c r="FS16" s="147">
        <f t="shared" si="16"/>
        <v>0</v>
      </c>
      <c r="FT16" s="147">
        <f t="shared" si="16"/>
        <v>0</v>
      </c>
      <c r="FU16" s="147">
        <f t="shared" si="16"/>
        <v>0</v>
      </c>
      <c r="FV16" s="147">
        <f t="shared" si="16"/>
        <v>0</v>
      </c>
      <c r="FW16" s="147">
        <f t="shared" si="83"/>
        <v>0</v>
      </c>
      <c r="FX16" s="147">
        <f t="shared" si="17"/>
        <v>0</v>
      </c>
      <c r="FY16" s="147">
        <f t="shared" si="17"/>
        <v>0</v>
      </c>
      <c r="FZ16" s="147">
        <f t="shared" si="17"/>
        <v>0</v>
      </c>
      <c r="GA16" s="147">
        <f t="shared" si="17"/>
        <v>0</v>
      </c>
      <c r="GB16" s="142">
        <f t="shared" si="84"/>
        <v>0</v>
      </c>
      <c r="GC16" s="142">
        <f t="shared" si="18"/>
        <v>0</v>
      </c>
      <c r="GD16" s="142">
        <f t="shared" si="18"/>
        <v>0</v>
      </c>
      <c r="GE16" s="142">
        <f t="shared" si="18"/>
        <v>0</v>
      </c>
      <c r="GF16" s="142">
        <f t="shared" si="18"/>
        <v>0</v>
      </c>
      <c r="GG16" s="142">
        <f t="shared" si="85"/>
        <v>0</v>
      </c>
      <c r="GH16" s="142">
        <f t="shared" si="19"/>
        <v>0</v>
      </c>
      <c r="GI16" s="142">
        <f t="shared" si="19"/>
        <v>0</v>
      </c>
      <c r="GJ16" s="142">
        <f t="shared" si="19"/>
        <v>0</v>
      </c>
      <c r="GK16" s="142">
        <f t="shared" si="19"/>
        <v>0</v>
      </c>
      <c r="GL16" s="142">
        <f t="shared" si="86"/>
        <v>0</v>
      </c>
      <c r="GM16" s="142">
        <f t="shared" si="20"/>
        <v>0</v>
      </c>
      <c r="GN16" s="142">
        <f t="shared" si="20"/>
        <v>0</v>
      </c>
      <c r="GO16" s="142">
        <f t="shared" si="20"/>
        <v>0</v>
      </c>
      <c r="GP16" s="142">
        <f t="shared" si="20"/>
        <v>0</v>
      </c>
      <c r="GQ16" s="207">
        <f t="shared" si="87"/>
        <v>0</v>
      </c>
      <c r="GR16" s="147">
        <f t="shared" si="88"/>
        <v>0</v>
      </c>
      <c r="GS16" s="147">
        <f t="shared" si="21"/>
        <v>0</v>
      </c>
      <c r="GT16" s="147">
        <f t="shared" si="21"/>
        <v>0</v>
      </c>
      <c r="GU16" s="147">
        <f t="shared" si="21"/>
        <v>0</v>
      </c>
      <c r="GV16" s="147">
        <f t="shared" si="21"/>
        <v>0</v>
      </c>
      <c r="GW16" s="147">
        <f t="shared" si="89"/>
        <v>0</v>
      </c>
      <c r="GX16" s="147">
        <f t="shared" si="22"/>
        <v>0</v>
      </c>
      <c r="GY16" s="147">
        <f t="shared" si="22"/>
        <v>0</v>
      </c>
      <c r="GZ16" s="147">
        <f t="shared" si="22"/>
        <v>0</v>
      </c>
      <c r="HA16" s="147">
        <f t="shared" si="22"/>
        <v>0</v>
      </c>
      <c r="HB16" s="147">
        <f t="shared" si="90"/>
        <v>0</v>
      </c>
      <c r="HC16" s="147">
        <f t="shared" si="23"/>
        <v>0</v>
      </c>
      <c r="HD16" s="147">
        <f t="shared" si="23"/>
        <v>0</v>
      </c>
      <c r="HE16" s="147">
        <f t="shared" si="23"/>
        <v>0</v>
      </c>
      <c r="HF16" s="147">
        <f t="shared" si="23"/>
        <v>0</v>
      </c>
      <c r="HG16" s="147">
        <f t="shared" si="91"/>
        <v>0</v>
      </c>
      <c r="HH16" s="147">
        <f t="shared" si="24"/>
        <v>0</v>
      </c>
      <c r="HI16" s="147">
        <f t="shared" si="24"/>
        <v>0</v>
      </c>
      <c r="HJ16" s="147">
        <f t="shared" si="24"/>
        <v>0</v>
      </c>
      <c r="HK16" s="147">
        <f t="shared" si="24"/>
        <v>0</v>
      </c>
      <c r="HL16" s="142">
        <f t="shared" si="92"/>
        <v>0</v>
      </c>
      <c r="HM16" s="142">
        <f t="shared" si="25"/>
        <v>0</v>
      </c>
      <c r="HN16" s="142">
        <f t="shared" si="25"/>
        <v>0</v>
      </c>
      <c r="HO16" s="142">
        <f t="shared" si="25"/>
        <v>0</v>
      </c>
      <c r="HP16" s="142">
        <f t="shared" si="25"/>
        <v>0</v>
      </c>
      <c r="HQ16" s="142">
        <f t="shared" si="93"/>
        <v>0</v>
      </c>
      <c r="HR16" s="142">
        <f t="shared" si="26"/>
        <v>0</v>
      </c>
      <c r="HS16" s="142">
        <f t="shared" si="26"/>
        <v>0</v>
      </c>
      <c r="HT16" s="142">
        <f t="shared" si="26"/>
        <v>0</v>
      </c>
      <c r="HU16" s="142">
        <f t="shared" si="26"/>
        <v>0</v>
      </c>
      <c r="HV16" s="147">
        <f t="shared" si="94"/>
        <v>0</v>
      </c>
      <c r="HW16" s="147">
        <f t="shared" si="27"/>
        <v>0</v>
      </c>
      <c r="HX16" s="147">
        <f t="shared" si="27"/>
        <v>0</v>
      </c>
      <c r="HY16" s="147">
        <f t="shared" si="27"/>
        <v>0</v>
      </c>
      <c r="HZ16" s="147">
        <f t="shared" si="27"/>
        <v>0</v>
      </c>
      <c r="IA16" s="147">
        <f t="shared" si="95"/>
        <v>0</v>
      </c>
      <c r="IB16" s="147">
        <f t="shared" si="28"/>
        <v>0</v>
      </c>
      <c r="IC16" s="147">
        <f t="shared" si="28"/>
        <v>0</v>
      </c>
      <c r="ID16" s="147">
        <f t="shared" si="28"/>
        <v>0</v>
      </c>
      <c r="IE16" s="147">
        <f t="shared" si="28"/>
        <v>0</v>
      </c>
      <c r="IF16" s="142">
        <f t="shared" si="96"/>
        <v>0</v>
      </c>
      <c r="IG16" s="142">
        <f t="shared" si="29"/>
        <v>0</v>
      </c>
      <c r="IH16" s="142">
        <f t="shared" si="29"/>
        <v>0</v>
      </c>
      <c r="II16" s="142">
        <f t="shared" si="29"/>
        <v>0</v>
      </c>
      <c r="IJ16" s="142">
        <f t="shared" si="29"/>
        <v>0</v>
      </c>
      <c r="IK16" s="142">
        <f t="shared" si="97"/>
        <v>0</v>
      </c>
      <c r="IL16" s="142">
        <f t="shared" si="30"/>
        <v>0</v>
      </c>
      <c r="IM16" s="142">
        <f t="shared" si="30"/>
        <v>0</v>
      </c>
      <c r="IN16" s="142">
        <f t="shared" si="30"/>
        <v>0</v>
      </c>
      <c r="IO16" s="142">
        <f t="shared" si="30"/>
        <v>0</v>
      </c>
      <c r="IP16" s="147">
        <f t="shared" si="98"/>
        <v>0</v>
      </c>
      <c r="IQ16" s="147">
        <f t="shared" si="31"/>
        <v>0</v>
      </c>
      <c r="IR16" s="147">
        <f t="shared" si="31"/>
        <v>0</v>
      </c>
      <c r="IS16" s="147">
        <f t="shared" si="31"/>
        <v>0</v>
      </c>
      <c r="IT16" s="147">
        <f t="shared" si="31"/>
        <v>0</v>
      </c>
      <c r="IU16" s="147">
        <f t="shared" si="99"/>
        <v>0</v>
      </c>
      <c r="IV16" s="147">
        <f t="shared" si="32"/>
        <v>0</v>
      </c>
      <c r="IW16" s="147">
        <f t="shared" si="32"/>
        <v>0</v>
      </c>
      <c r="IX16" s="147">
        <f t="shared" si="32"/>
        <v>0</v>
      </c>
      <c r="IY16" s="147">
        <f t="shared" si="32"/>
        <v>0</v>
      </c>
      <c r="IZ16" s="142">
        <f t="shared" si="100"/>
        <v>0</v>
      </c>
      <c r="JA16" s="142">
        <f t="shared" si="33"/>
        <v>0</v>
      </c>
      <c r="JB16" s="142">
        <f t="shared" si="33"/>
        <v>0</v>
      </c>
      <c r="JC16" s="142">
        <f t="shared" si="33"/>
        <v>0</v>
      </c>
      <c r="JD16" s="142">
        <f t="shared" si="33"/>
        <v>0</v>
      </c>
      <c r="JE16" s="142">
        <f t="shared" si="101"/>
        <v>0</v>
      </c>
      <c r="JF16" s="142">
        <f t="shared" si="34"/>
        <v>0</v>
      </c>
      <c r="JG16" s="142">
        <f t="shared" si="34"/>
        <v>0</v>
      </c>
      <c r="JH16" s="142">
        <f t="shared" si="34"/>
        <v>0</v>
      </c>
      <c r="JI16" s="142">
        <f t="shared" si="34"/>
        <v>0</v>
      </c>
      <c r="JJ16" s="147">
        <f t="shared" si="102"/>
        <v>0</v>
      </c>
      <c r="JK16" s="147">
        <f t="shared" si="35"/>
        <v>0</v>
      </c>
      <c r="JL16" s="147">
        <f t="shared" si="35"/>
        <v>0</v>
      </c>
      <c r="JM16" s="147">
        <f t="shared" si="35"/>
        <v>0</v>
      </c>
      <c r="JN16" s="147">
        <f t="shared" si="35"/>
        <v>0</v>
      </c>
      <c r="JO16" s="147">
        <f t="shared" si="103"/>
        <v>0</v>
      </c>
      <c r="JP16" s="147">
        <f t="shared" si="36"/>
        <v>0</v>
      </c>
      <c r="JQ16" s="147">
        <f t="shared" si="36"/>
        <v>0</v>
      </c>
      <c r="JR16" s="147">
        <f t="shared" si="36"/>
        <v>0</v>
      </c>
      <c r="JS16" s="147">
        <f t="shared" si="36"/>
        <v>0</v>
      </c>
      <c r="JT16" s="142">
        <f t="shared" si="104"/>
        <v>0</v>
      </c>
      <c r="JU16" s="142">
        <f t="shared" si="37"/>
        <v>0</v>
      </c>
      <c r="JV16" s="142">
        <f t="shared" si="37"/>
        <v>0</v>
      </c>
      <c r="JW16" s="142">
        <f t="shared" si="37"/>
        <v>0</v>
      </c>
      <c r="JX16" s="142">
        <f t="shared" si="37"/>
        <v>0</v>
      </c>
      <c r="JY16" s="142">
        <f t="shared" si="105"/>
        <v>0</v>
      </c>
      <c r="JZ16" s="142">
        <f t="shared" si="38"/>
        <v>0</v>
      </c>
      <c r="KA16" s="142">
        <f t="shared" si="38"/>
        <v>0</v>
      </c>
      <c r="KB16" s="142">
        <f t="shared" si="38"/>
        <v>0</v>
      </c>
      <c r="KC16" s="142">
        <f t="shared" si="38"/>
        <v>0</v>
      </c>
      <c r="KD16" s="147">
        <f t="shared" si="106"/>
        <v>0</v>
      </c>
      <c r="KE16" s="147">
        <f t="shared" si="39"/>
        <v>0</v>
      </c>
      <c r="KF16" s="147">
        <f t="shared" si="39"/>
        <v>0</v>
      </c>
      <c r="KG16" s="147">
        <f t="shared" si="39"/>
        <v>0</v>
      </c>
      <c r="KH16" s="147">
        <f t="shared" si="39"/>
        <v>0</v>
      </c>
      <c r="KI16" s="147">
        <f t="shared" si="107"/>
        <v>0</v>
      </c>
      <c r="KJ16" s="147">
        <f t="shared" si="40"/>
        <v>0</v>
      </c>
      <c r="KK16" s="147">
        <f t="shared" si="40"/>
        <v>0</v>
      </c>
      <c r="KL16" s="147">
        <f t="shared" si="40"/>
        <v>0</v>
      </c>
      <c r="KM16" s="147">
        <f t="shared" si="40"/>
        <v>0</v>
      </c>
      <c r="KN16" s="142">
        <f t="shared" si="108"/>
        <v>0</v>
      </c>
      <c r="KO16" s="142">
        <f t="shared" si="41"/>
        <v>0</v>
      </c>
      <c r="KP16" s="142">
        <f t="shared" si="41"/>
        <v>0</v>
      </c>
      <c r="KQ16" s="142">
        <f t="shared" si="41"/>
        <v>0</v>
      </c>
      <c r="KR16" s="142">
        <f t="shared" si="41"/>
        <v>0</v>
      </c>
      <c r="KS16" s="142">
        <f t="shared" si="109"/>
        <v>0</v>
      </c>
      <c r="KT16" s="142">
        <f t="shared" si="42"/>
        <v>0</v>
      </c>
      <c r="KU16" s="142">
        <f t="shared" si="42"/>
        <v>0</v>
      </c>
      <c r="KV16" s="142">
        <f t="shared" si="42"/>
        <v>0</v>
      </c>
      <c r="KW16" s="142">
        <f t="shared" si="42"/>
        <v>0</v>
      </c>
      <c r="KX16" s="147">
        <f t="shared" si="110"/>
        <v>0</v>
      </c>
      <c r="KY16" s="147">
        <f t="shared" si="43"/>
        <v>0</v>
      </c>
      <c r="KZ16" s="147">
        <f t="shared" si="43"/>
        <v>0</v>
      </c>
      <c r="LA16" s="147">
        <f t="shared" si="43"/>
        <v>0</v>
      </c>
      <c r="LB16" s="147">
        <f t="shared" si="43"/>
        <v>0</v>
      </c>
      <c r="LC16" s="147">
        <f t="shared" si="111"/>
        <v>0</v>
      </c>
      <c r="LD16" s="147">
        <f t="shared" si="44"/>
        <v>0</v>
      </c>
      <c r="LE16" s="147">
        <f t="shared" si="44"/>
        <v>0</v>
      </c>
      <c r="LF16" s="147">
        <f t="shared" si="44"/>
        <v>0</v>
      </c>
      <c r="LG16" s="147">
        <f t="shared" si="44"/>
        <v>0</v>
      </c>
      <c r="LH16" s="147">
        <f t="shared" si="112"/>
        <v>0</v>
      </c>
      <c r="LI16" s="147">
        <f t="shared" si="113"/>
        <v>0</v>
      </c>
      <c r="LJ16" s="144">
        <f t="shared" si="45"/>
        <v>0</v>
      </c>
      <c r="LK16" s="144">
        <f t="shared" si="45"/>
        <v>0</v>
      </c>
      <c r="LL16" s="144">
        <f t="shared" si="45"/>
        <v>0</v>
      </c>
      <c r="LM16" s="144">
        <f t="shared" si="45"/>
        <v>0</v>
      </c>
      <c r="LN16" s="144">
        <f t="shared" si="45"/>
        <v>0</v>
      </c>
      <c r="LO16" s="144">
        <f t="shared" si="114"/>
        <v>23096630</v>
      </c>
      <c r="LP16" s="144">
        <f t="shared" si="46"/>
        <v>1822099</v>
      </c>
      <c r="LQ16" s="144">
        <f t="shared" si="46"/>
        <v>21274531</v>
      </c>
      <c r="LR16" s="144">
        <f t="shared" si="46"/>
        <v>16195845</v>
      </c>
      <c r="LS16" s="144">
        <f t="shared" si="46"/>
        <v>5078686</v>
      </c>
      <c r="LT16" s="132">
        <f t="shared" si="115"/>
        <v>23096.6</v>
      </c>
      <c r="LU16" s="144">
        <f t="shared" si="47"/>
        <v>23096630</v>
      </c>
      <c r="LV16" s="145">
        <f t="shared" si="47"/>
        <v>1822099</v>
      </c>
      <c r="LW16" s="145">
        <f t="shared" si="47"/>
        <v>21274531</v>
      </c>
      <c r="LX16" s="145">
        <f t="shared" si="47"/>
        <v>16195845</v>
      </c>
      <c r="LY16" s="145">
        <f t="shared" si="47"/>
        <v>5078686</v>
      </c>
      <c r="LZ16" s="132">
        <f t="shared" si="116"/>
        <v>23096.6</v>
      </c>
      <c r="MA16" s="208">
        <v>67.88</v>
      </c>
      <c r="MB16" s="209">
        <f t="shared" si="117"/>
        <v>5674910.7999999998</v>
      </c>
      <c r="MC16" s="246">
        <f t="shared" si="118"/>
        <v>5674.9</v>
      </c>
      <c r="MD16" s="246">
        <v>2011.7</v>
      </c>
      <c r="ME16" s="246">
        <f t="shared" si="119"/>
        <v>2011700</v>
      </c>
      <c r="MF16" s="246">
        <f t="shared" si="120"/>
        <v>3663210.8</v>
      </c>
      <c r="MG16" s="246">
        <f t="shared" si="121"/>
        <v>3663.2</v>
      </c>
      <c r="MH16" s="246">
        <f t="shared" si="122"/>
        <v>26759840.800000001</v>
      </c>
      <c r="MI16" s="209">
        <f t="shared" si="123"/>
        <v>26759.8</v>
      </c>
      <c r="MJ16" s="250">
        <f t="shared" si="124"/>
        <v>19859056</v>
      </c>
      <c r="MK16" s="174">
        <v>43.1</v>
      </c>
      <c r="ML16" s="209">
        <f t="shared" si="125"/>
        <v>29491</v>
      </c>
    </row>
    <row r="17" spans="1:350">
      <c r="A17" s="128" t="s">
        <v>181</v>
      </c>
      <c r="B17" s="129"/>
      <c r="C17" s="129"/>
      <c r="D17" s="129"/>
      <c r="E17" s="129"/>
      <c r="F17" s="130">
        <f t="shared" si="48"/>
        <v>0</v>
      </c>
      <c r="G17" s="131"/>
      <c r="H17" s="131"/>
      <c r="I17" s="131"/>
      <c r="J17" s="131"/>
      <c r="K17" s="130">
        <f t="shared" si="49"/>
        <v>0</v>
      </c>
      <c r="L17" s="132">
        <f t="shared" si="50"/>
        <v>0</v>
      </c>
      <c r="M17" s="132"/>
      <c r="N17" s="132"/>
      <c r="O17" s="132">
        <f t="shared" si="51"/>
        <v>0</v>
      </c>
      <c r="P17" s="132"/>
      <c r="Q17" s="132"/>
      <c r="R17" s="132"/>
      <c r="S17" s="133">
        <v>331</v>
      </c>
      <c r="T17" s="129"/>
      <c r="U17" s="148">
        <v>0</v>
      </c>
      <c r="V17" s="129"/>
      <c r="W17" s="133">
        <v>0</v>
      </c>
      <c r="X17" s="130">
        <f t="shared" si="1"/>
        <v>331</v>
      </c>
      <c r="Y17" s="133">
        <v>387</v>
      </c>
      <c r="Z17" s="129"/>
      <c r="AA17" s="148">
        <v>0</v>
      </c>
      <c r="AB17" s="129"/>
      <c r="AC17" s="133">
        <v>0</v>
      </c>
      <c r="AD17" s="130">
        <f t="shared" si="2"/>
        <v>387</v>
      </c>
      <c r="AE17" s="133">
        <v>117</v>
      </c>
      <c r="AF17" s="129"/>
      <c r="AG17" s="129"/>
      <c r="AH17" s="129"/>
      <c r="AI17" s="133">
        <v>0</v>
      </c>
      <c r="AJ17" s="130">
        <f t="shared" si="52"/>
        <v>117</v>
      </c>
      <c r="AK17" s="127">
        <f t="shared" si="53"/>
        <v>835</v>
      </c>
      <c r="AL17" s="206">
        <v>0</v>
      </c>
      <c r="AM17" s="206">
        <v>80</v>
      </c>
      <c r="AN17" s="206">
        <v>15</v>
      </c>
      <c r="AO17" s="206">
        <v>105</v>
      </c>
      <c r="AP17" s="206">
        <v>15</v>
      </c>
      <c r="AQ17" s="206">
        <v>0</v>
      </c>
      <c r="AR17" s="135"/>
      <c r="AS17" s="136">
        <v>0</v>
      </c>
      <c r="AT17" s="137"/>
      <c r="AU17" s="138">
        <v>0</v>
      </c>
      <c r="AV17" s="138"/>
      <c r="AW17" s="135"/>
      <c r="AX17" s="139"/>
      <c r="AY17" s="138"/>
      <c r="AZ17" s="136"/>
      <c r="BA17" s="136">
        <v>1</v>
      </c>
      <c r="BB17" s="129"/>
      <c r="BC17" s="129"/>
      <c r="BD17" s="138">
        <v>1</v>
      </c>
      <c r="BE17" s="138">
        <v>2</v>
      </c>
      <c r="BF17" s="136">
        <v>2</v>
      </c>
      <c r="BG17" s="138"/>
      <c r="BH17" s="138"/>
      <c r="BI17" s="136"/>
      <c r="BJ17" s="138"/>
      <c r="BK17" s="129"/>
      <c r="BL17" s="129"/>
      <c r="BM17" s="138"/>
      <c r="BN17" s="138"/>
      <c r="BO17" s="141"/>
      <c r="BP17" s="141">
        <f t="shared" si="54"/>
        <v>2</v>
      </c>
      <c r="BQ17" s="141">
        <f t="shared" si="3"/>
        <v>2</v>
      </c>
      <c r="BR17" s="141">
        <f t="shared" si="3"/>
        <v>2</v>
      </c>
      <c r="BS17" s="141">
        <f t="shared" si="55"/>
        <v>6</v>
      </c>
      <c r="BT17" s="141">
        <f t="shared" si="56"/>
        <v>841</v>
      </c>
      <c r="BU17" s="141"/>
      <c r="BV17" s="141"/>
      <c r="BW17" s="141"/>
      <c r="BX17" s="142">
        <f t="shared" si="57"/>
        <v>8536490</v>
      </c>
      <c r="BY17" s="143">
        <f t="shared" si="4"/>
        <v>713967</v>
      </c>
      <c r="BZ17" s="143">
        <f t="shared" si="4"/>
        <v>7822523</v>
      </c>
      <c r="CA17" s="143">
        <f t="shared" si="4"/>
        <v>5978522</v>
      </c>
      <c r="CB17" s="143">
        <f t="shared" si="4"/>
        <v>1844001</v>
      </c>
      <c r="CC17" s="142">
        <f t="shared" si="58"/>
        <v>0</v>
      </c>
      <c r="CD17" s="143">
        <f t="shared" si="5"/>
        <v>0</v>
      </c>
      <c r="CE17" s="143">
        <f t="shared" si="5"/>
        <v>0</v>
      </c>
      <c r="CF17" s="143">
        <f t="shared" si="5"/>
        <v>0</v>
      </c>
      <c r="CG17" s="143">
        <f t="shared" si="5"/>
        <v>0</v>
      </c>
      <c r="CH17" s="142">
        <f t="shared" si="59"/>
        <v>0</v>
      </c>
      <c r="CI17" s="143">
        <f t="shared" si="6"/>
        <v>0</v>
      </c>
      <c r="CJ17" s="143">
        <f t="shared" si="6"/>
        <v>0</v>
      </c>
      <c r="CK17" s="143">
        <f t="shared" si="6"/>
        <v>0</v>
      </c>
      <c r="CL17" s="143">
        <f t="shared" si="6"/>
        <v>0</v>
      </c>
      <c r="CM17" s="143"/>
      <c r="CN17" s="143"/>
      <c r="CO17" s="143"/>
      <c r="CP17" s="143"/>
      <c r="CQ17" s="143"/>
      <c r="CR17" s="142">
        <f t="shared" si="60"/>
        <v>0</v>
      </c>
      <c r="CS17" s="143">
        <f t="shared" si="7"/>
        <v>0</v>
      </c>
      <c r="CT17" s="143">
        <f t="shared" si="7"/>
        <v>0</v>
      </c>
      <c r="CU17" s="143">
        <f t="shared" si="7"/>
        <v>0</v>
      </c>
      <c r="CV17" s="143">
        <f t="shared" si="7"/>
        <v>0</v>
      </c>
      <c r="CW17" s="144">
        <f t="shared" si="61"/>
        <v>8536490</v>
      </c>
      <c r="CX17" s="142">
        <f t="shared" si="62"/>
        <v>13929291</v>
      </c>
      <c r="CY17" s="143">
        <f t="shared" si="62"/>
        <v>1135458</v>
      </c>
      <c r="CZ17" s="143">
        <f t="shared" si="62"/>
        <v>12793833</v>
      </c>
      <c r="DA17" s="143">
        <f t="shared" si="62"/>
        <v>9546903</v>
      </c>
      <c r="DB17" s="143">
        <f t="shared" si="62"/>
        <v>3246930</v>
      </c>
      <c r="DC17" s="142">
        <f t="shared" si="63"/>
        <v>0</v>
      </c>
      <c r="DD17" s="143">
        <f t="shared" si="8"/>
        <v>0</v>
      </c>
      <c r="DE17" s="143">
        <f t="shared" si="8"/>
        <v>0</v>
      </c>
      <c r="DF17" s="143">
        <f t="shared" si="8"/>
        <v>0</v>
      </c>
      <c r="DG17" s="143">
        <f t="shared" si="8"/>
        <v>0</v>
      </c>
      <c r="DH17" s="142">
        <f t="shared" si="64"/>
        <v>0</v>
      </c>
      <c r="DI17" s="143">
        <f t="shared" si="64"/>
        <v>0</v>
      </c>
      <c r="DJ17" s="143">
        <f t="shared" si="64"/>
        <v>0</v>
      </c>
      <c r="DK17" s="143">
        <f t="shared" si="64"/>
        <v>0</v>
      </c>
      <c r="DL17" s="143">
        <f t="shared" si="64"/>
        <v>0</v>
      </c>
      <c r="DM17" s="142">
        <f t="shared" si="65"/>
        <v>0</v>
      </c>
      <c r="DN17" s="143">
        <f t="shared" si="9"/>
        <v>0</v>
      </c>
      <c r="DO17" s="143">
        <f t="shared" si="9"/>
        <v>0</v>
      </c>
      <c r="DP17" s="143">
        <f t="shared" si="9"/>
        <v>0</v>
      </c>
      <c r="DQ17" s="143">
        <f t="shared" si="9"/>
        <v>0</v>
      </c>
      <c r="DR17" s="142">
        <f t="shared" si="66"/>
        <v>0</v>
      </c>
      <c r="DS17" s="143">
        <f t="shared" si="10"/>
        <v>0</v>
      </c>
      <c r="DT17" s="143">
        <f t="shared" si="10"/>
        <v>0</v>
      </c>
      <c r="DU17" s="143">
        <f t="shared" si="10"/>
        <v>0</v>
      </c>
      <c r="DV17" s="143">
        <f t="shared" si="10"/>
        <v>0</v>
      </c>
      <c r="DW17" s="144">
        <f t="shared" si="67"/>
        <v>13929291</v>
      </c>
      <c r="DX17" s="142">
        <f t="shared" si="68"/>
        <v>4814082</v>
      </c>
      <c r="DY17" s="143">
        <f t="shared" si="68"/>
        <v>382941</v>
      </c>
      <c r="DZ17" s="143">
        <f t="shared" si="68"/>
        <v>4431141</v>
      </c>
      <c r="EA17" s="143">
        <f t="shared" si="68"/>
        <v>3281031</v>
      </c>
      <c r="EB17" s="143">
        <f t="shared" si="68"/>
        <v>1150110</v>
      </c>
      <c r="EC17" s="142">
        <f t="shared" si="69"/>
        <v>0</v>
      </c>
      <c r="ED17" s="143">
        <f t="shared" si="11"/>
        <v>0</v>
      </c>
      <c r="EE17" s="143">
        <f t="shared" si="11"/>
        <v>0</v>
      </c>
      <c r="EF17" s="143">
        <f t="shared" si="11"/>
        <v>0</v>
      </c>
      <c r="EG17" s="143">
        <f t="shared" si="11"/>
        <v>0</v>
      </c>
      <c r="EH17" s="143"/>
      <c r="EI17" s="143"/>
      <c r="EJ17" s="143"/>
      <c r="EK17" s="143"/>
      <c r="EL17" s="143"/>
      <c r="EM17" s="142">
        <f t="shared" si="70"/>
        <v>0</v>
      </c>
      <c r="EN17" s="143">
        <f t="shared" si="12"/>
        <v>0</v>
      </c>
      <c r="EO17" s="143">
        <f t="shared" si="12"/>
        <v>0</v>
      </c>
      <c r="EP17" s="143">
        <f t="shared" si="12"/>
        <v>0</v>
      </c>
      <c r="EQ17" s="143">
        <f t="shared" si="12"/>
        <v>0</v>
      </c>
      <c r="ER17" s="142">
        <f t="shared" si="71"/>
        <v>0</v>
      </c>
      <c r="ES17" s="143">
        <f t="shared" si="13"/>
        <v>0</v>
      </c>
      <c r="ET17" s="143">
        <f t="shared" si="13"/>
        <v>0</v>
      </c>
      <c r="EU17" s="143">
        <f t="shared" si="13"/>
        <v>0</v>
      </c>
      <c r="EV17" s="143">
        <f t="shared" si="13"/>
        <v>0</v>
      </c>
      <c r="EW17" s="144">
        <f t="shared" si="72"/>
        <v>4814082</v>
      </c>
      <c r="EX17" s="144">
        <f t="shared" si="73"/>
        <v>27279863</v>
      </c>
      <c r="EY17" s="145">
        <f t="shared" si="74"/>
        <v>2232366</v>
      </c>
      <c r="EZ17" s="145">
        <f t="shared" si="14"/>
        <v>25047497</v>
      </c>
      <c r="FA17" s="145">
        <f t="shared" si="14"/>
        <v>18806456</v>
      </c>
      <c r="FB17" s="145">
        <f t="shared" si="14"/>
        <v>6241041</v>
      </c>
      <c r="FC17" s="146">
        <f t="shared" si="75"/>
        <v>27279863</v>
      </c>
      <c r="FD17" s="146">
        <f t="shared" si="76"/>
        <v>0</v>
      </c>
      <c r="FE17" s="146">
        <f t="shared" si="77"/>
        <v>0</v>
      </c>
      <c r="FF17" s="146">
        <f t="shared" si="78"/>
        <v>0</v>
      </c>
      <c r="FG17" s="146">
        <f t="shared" si="79"/>
        <v>0</v>
      </c>
      <c r="FH17" s="142">
        <f t="shared" si="80"/>
        <v>0</v>
      </c>
      <c r="FI17" s="143">
        <f t="shared" si="80"/>
        <v>0</v>
      </c>
      <c r="FJ17" s="143">
        <f t="shared" si="80"/>
        <v>0</v>
      </c>
      <c r="FK17" s="143">
        <f t="shared" si="80"/>
        <v>0</v>
      </c>
      <c r="FL17" s="143">
        <f t="shared" si="80"/>
        <v>0</v>
      </c>
      <c r="FM17" s="142">
        <f t="shared" si="81"/>
        <v>130480</v>
      </c>
      <c r="FN17" s="142">
        <f t="shared" si="81"/>
        <v>2560</v>
      </c>
      <c r="FO17" s="142">
        <f t="shared" si="81"/>
        <v>127920</v>
      </c>
      <c r="FP17" s="142">
        <f t="shared" si="15"/>
        <v>127920</v>
      </c>
      <c r="FQ17" s="142">
        <f t="shared" si="15"/>
        <v>0</v>
      </c>
      <c r="FR17" s="147">
        <f t="shared" si="82"/>
        <v>24465</v>
      </c>
      <c r="FS17" s="147">
        <f t="shared" si="16"/>
        <v>480</v>
      </c>
      <c r="FT17" s="147">
        <f t="shared" si="16"/>
        <v>23985</v>
      </c>
      <c r="FU17" s="147">
        <f t="shared" si="16"/>
        <v>23985</v>
      </c>
      <c r="FV17" s="147">
        <f t="shared" si="16"/>
        <v>0</v>
      </c>
      <c r="FW17" s="147">
        <f t="shared" si="83"/>
        <v>171255</v>
      </c>
      <c r="FX17" s="147">
        <f t="shared" si="17"/>
        <v>3360</v>
      </c>
      <c r="FY17" s="147">
        <f t="shared" si="17"/>
        <v>167895</v>
      </c>
      <c r="FZ17" s="147">
        <f t="shared" si="17"/>
        <v>167895</v>
      </c>
      <c r="GA17" s="147">
        <f t="shared" si="17"/>
        <v>0</v>
      </c>
      <c r="GB17" s="142">
        <f t="shared" si="84"/>
        <v>24465</v>
      </c>
      <c r="GC17" s="142">
        <f t="shared" si="18"/>
        <v>480</v>
      </c>
      <c r="GD17" s="142">
        <f t="shared" si="18"/>
        <v>23985</v>
      </c>
      <c r="GE17" s="142">
        <f t="shared" si="18"/>
        <v>23985</v>
      </c>
      <c r="GF17" s="142">
        <f t="shared" si="18"/>
        <v>0</v>
      </c>
      <c r="GG17" s="142">
        <f t="shared" si="85"/>
        <v>0</v>
      </c>
      <c r="GH17" s="142">
        <f t="shared" si="19"/>
        <v>0</v>
      </c>
      <c r="GI17" s="142">
        <f t="shared" si="19"/>
        <v>0</v>
      </c>
      <c r="GJ17" s="142">
        <f t="shared" si="19"/>
        <v>0</v>
      </c>
      <c r="GK17" s="142">
        <f t="shared" si="19"/>
        <v>0</v>
      </c>
      <c r="GL17" s="142">
        <f t="shared" si="86"/>
        <v>350665</v>
      </c>
      <c r="GM17" s="142">
        <f t="shared" si="20"/>
        <v>6880</v>
      </c>
      <c r="GN17" s="142">
        <f t="shared" si="20"/>
        <v>343785</v>
      </c>
      <c r="GO17" s="142">
        <f t="shared" si="20"/>
        <v>343785</v>
      </c>
      <c r="GP17" s="142">
        <f t="shared" si="20"/>
        <v>0</v>
      </c>
      <c r="GQ17" s="207">
        <f t="shared" si="87"/>
        <v>350.7</v>
      </c>
      <c r="GR17" s="147">
        <f t="shared" si="88"/>
        <v>0</v>
      </c>
      <c r="GS17" s="147">
        <f t="shared" si="21"/>
        <v>0</v>
      </c>
      <c r="GT17" s="147">
        <f t="shared" si="21"/>
        <v>0</v>
      </c>
      <c r="GU17" s="147">
        <f t="shared" si="21"/>
        <v>0</v>
      </c>
      <c r="GV17" s="147">
        <f t="shared" si="21"/>
        <v>0</v>
      </c>
      <c r="GW17" s="147">
        <f t="shared" si="89"/>
        <v>0</v>
      </c>
      <c r="GX17" s="147">
        <f t="shared" si="22"/>
        <v>0</v>
      </c>
      <c r="GY17" s="147">
        <f t="shared" si="22"/>
        <v>0</v>
      </c>
      <c r="GZ17" s="147">
        <f t="shared" si="22"/>
        <v>0</v>
      </c>
      <c r="HA17" s="147">
        <f t="shared" si="22"/>
        <v>0</v>
      </c>
      <c r="HB17" s="147">
        <f t="shared" si="90"/>
        <v>0</v>
      </c>
      <c r="HC17" s="147">
        <f t="shared" si="23"/>
        <v>0</v>
      </c>
      <c r="HD17" s="147">
        <f t="shared" si="23"/>
        <v>0</v>
      </c>
      <c r="HE17" s="147">
        <f t="shared" si="23"/>
        <v>0</v>
      </c>
      <c r="HF17" s="147">
        <f t="shared" si="23"/>
        <v>0</v>
      </c>
      <c r="HG17" s="147">
        <f t="shared" si="91"/>
        <v>0</v>
      </c>
      <c r="HH17" s="147">
        <f t="shared" si="24"/>
        <v>0</v>
      </c>
      <c r="HI17" s="147">
        <f t="shared" si="24"/>
        <v>0</v>
      </c>
      <c r="HJ17" s="147">
        <f t="shared" si="24"/>
        <v>0</v>
      </c>
      <c r="HK17" s="147">
        <f t="shared" si="24"/>
        <v>0</v>
      </c>
      <c r="HL17" s="142">
        <f t="shared" si="92"/>
        <v>0</v>
      </c>
      <c r="HM17" s="142">
        <f t="shared" si="25"/>
        <v>0</v>
      </c>
      <c r="HN17" s="142">
        <f t="shared" si="25"/>
        <v>0</v>
      </c>
      <c r="HO17" s="142">
        <f t="shared" si="25"/>
        <v>0</v>
      </c>
      <c r="HP17" s="142">
        <f t="shared" si="25"/>
        <v>0</v>
      </c>
      <c r="HQ17" s="142">
        <f t="shared" si="93"/>
        <v>0</v>
      </c>
      <c r="HR17" s="142">
        <f t="shared" si="26"/>
        <v>0</v>
      </c>
      <c r="HS17" s="142">
        <f t="shared" si="26"/>
        <v>0</v>
      </c>
      <c r="HT17" s="142">
        <f t="shared" si="26"/>
        <v>0</v>
      </c>
      <c r="HU17" s="142">
        <f t="shared" si="26"/>
        <v>0</v>
      </c>
      <c r="HV17" s="147">
        <f t="shared" si="94"/>
        <v>0</v>
      </c>
      <c r="HW17" s="147">
        <f t="shared" si="27"/>
        <v>0</v>
      </c>
      <c r="HX17" s="147">
        <f t="shared" si="27"/>
        <v>0</v>
      </c>
      <c r="HY17" s="147">
        <f t="shared" si="27"/>
        <v>0</v>
      </c>
      <c r="HZ17" s="147">
        <f t="shared" si="27"/>
        <v>0</v>
      </c>
      <c r="IA17" s="147">
        <f t="shared" si="95"/>
        <v>0</v>
      </c>
      <c r="IB17" s="147">
        <f t="shared" si="28"/>
        <v>0</v>
      </c>
      <c r="IC17" s="147">
        <f t="shared" si="28"/>
        <v>0</v>
      </c>
      <c r="ID17" s="147">
        <f t="shared" si="28"/>
        <v>0</v>
      </c>
      <c r="IE17" s="147">
        <f t="shared" si="28"/>
        <v>0</v>
      </c>
      <c r="IF17" s="142">
        <f t="shared" si="96"/>
        <v>0</v>
      </c>
      <c r="IG17" s="142">
        <f t="shared" si="29"/>
        <v>0</v>
      </c>
      <c r="IH17" s="142">
        <f t="shared" si="29"/>
        <v>0</v>
      </c>
      <c r="II17" s="142">
        <f t="shared" si="29"/>
        <v>0</v>
      </c>
      <c r="IJ17" s="142">
        <f t="shared" si="29"/>
        <v>0</v>
      </c>
      <c r="IK17" s="142">
        <f t="shared" si="97"/>
        <v>35561</v>
      </c>
      <c r="IL17" s="142">
        <f t="shared" si="30"/>
        <v>8857</v>
      </c>
      <c r="IM17" s="142">
        <f t="shared" si="30"/>
        <v>26704</v>
      </c>
      <c r="IN17" s="142">
        <f t="shared" si="30"/>
        <v>20409</v>
      </c>
      <c r="IO17" s="142">
        <f t="shared" si="30"/>
        <v>6295</v>
      </c>
      <c r="IP17" s="147">
        <f t="shared" si="98"/>
        <v>0</v>
      </c>
      <c r="IQ17" s="147">
        <f t="shared" si="31"/>
        <v>0</v>
      </c>
      <c r="IR17" s="147">
        <f t="shared" si="31"/>
        <v>0</v>
      </c>
      <c r="IS17" s="147">
        <f t="shared" si="31"/>
        <v>0</v>
      </c>
      <c r="IT17" s="147">
        <f t="shared" si="31"/>
        <v>0</v>
      </c>
      <c r="IU17" s="147">
        <f t="shared" si="99"/>
        <v>0</v>
      </c>
      <c r="IV17" s="147">
        <f t="shared" si="32"/>
        <v>0</v>
      </c>
      <c r="IW17" s="147">
        <f t="shared" si="32"/>
        <v>0</v>
      </c>
      <c r="IX17" s="147">
        <f t="shared" si="32"/>
        <v>0</v>
      </c>
      <c r="IY17" s="147">
        <f t="shared" si="32"/>
        <v>0</v>
      </c>
      <c r="IZ17" s="142">
        <f t="shared" si="100"/>
        <v>188666</v>
      </c>
      <c r="JA17" s="142">
        <f t="shared" si="33"/>
        <v>28442</v>
      </c>
      <c r="JB17" s="142">
        <f t="shared" si="33"/>
        <v>160224</v>
      </c>
      <c r="JC17" s="142">
        <f t="shared" si="33"/>
        <v>122454</v>
      </c>
      <c r="JD17" s="142">
        <f t="shared" si="33"/>
        <v>37770</v>
      </c>
      <c r="JE17" s="142">
        <f t="shared" si="101"/>
        <v>514468</v>
      </c>
      <c r="JF17" s="142">
        <f t="shared" si="34"/>
        <v>66208</v>
      </c>
      <c r="JG17" s="142">
        <f t="shared" si="34"/>
        <v>448260</v>
      </c>
      <c r="JH17" s="142">
        <f t="shared" si="34"/>
        <v>334500</v>
      </c>
      <c r="JI17" s="142">
        <f t="shared" si="34"/>
        <v>113760</v>
      </c>
      <c r="JJ17" s="147">
        <f t="shared" si="102"/>
        <v>583816</v>
      </c>
      <c r="JK17" s="147">
        <f t="shared" si="35"/>
        <v>70276</v>
      </c>
      <c r="JL17" s="147">
        <f t="shared" si="35"/>
        <v>513540</v>
      </c>
      <c r="JM17" s="147">
        <f t="shared" si="35"/>
        <v>380256</v>
      </c>
      <c r="JN17" s="147">
        <f t="shared" si="35"/>
        <v>133284</v>
      </c>
      <c r="JO17" s="147">
        <f t="shared" si="103"/>
        <v>0</v>
      </c>
      <c r="JP17" s="147">
        <f t="shared" si="36"/>
        <v>0</v>
      </c>
      <c r="JQ17" s="147">
        <f t="shared" si="36"/>
        <v>0</v>
      </c>
      <c r="JR17" s="147">
        <f t="shared" si="36"/>
        <v>0</v>
      </c>
      <c r="JS17" s="147">
        <f t="shared" si="36"/>
        <v>0</v>
      </c>
      <c r="JT17" s="142">
        <f t="shared" si="104"/>
        <v>0</v>
      </c>
      <c r="JU17" s="142">
        <f t="shared" si="37"/>
        <v>0</v>
      </c>
      <c r="JV17" s="142">
        <f t="shared" si="37"/>
        <v>0</v>
      </c>
      <c r="JW17" s="142">
        <f t="shared" si="37"/>
        <v>0</v>
      </c>
      <c r="JX17" s="142">
        <f t="shared" si="37"/>
        <v>0</v>
      </c>
      <c r="JY17" s="142">
        <f t="shared" si="105"/>
        <v>0</v>
      </c>
      <c r="JZ17" s="142">
        <f t="shared" si="38"/>
        <v>0</v>
      </c>
      <c r="KA17" s="142">
        <f t="shared" si="38"/>
        <v>0</v>
      </c>
      <c r="KB17" s="142">
        <f t="shared" si="38"/>
        <v>0</v>
      </c>
      <c r="KC17" s="142">
        <f t="shared" si="38"/>
        <v>0</v>
      </c>
      <c r="KD17" s="147">
        <f t="shared" si="106"/>
        <v>0</v>
      </c>
      <c r="KE17" s="147">
        <f t="shared" si="39"/>
        <v>0</v>
      </c>
      <c r="KF17" s="147">
        <f t="shared" si="39"/>
        <v>0</v>
      </c>
      <c r="KG17" s="147">
        <f t="shared" si="39"/>
        <v>0</v>
      </c>
      <c r="KH17" s="147">
        <f t="shared" si="39"/>
        <v>0</v>
      </c>
      <c r="KI17" s="147">
        <f t="shared" si="107"/>
        <v>0</v>
      </c>
      <c r="KJ17" s="147">
        <f t="shared" si="40"/>
        <v>0</v>
      </c>
      <c r="KK17" s="147">
        <f t="shared" si="40"/>
        <v>0</v>
      </c>
      <c r="KL17" s="147">
        <f t="shared" si="40"/>
        <v>0</v>
      </c>
      <c r="KM17" s="147">
        <f t="shared" si="40"/>
        <v>0</v>
      </c>
      <c r="KN17" s="142">
        <f t="shared" si="108"/>
        <v>0</v>
      </c>
      <c r="KO17" s="142">
        <f t="shared" si="41"/>
        <v>0</v>
      </c>
      <c r="KP17" s="142">
        <f t="shared" si="41"/>
        <v>0</v>
      </c>
      <c r="KQ17" s="142">
        <f t="shared" si="41"/>
        <v>0</v>
      </c>
      <c r="KR17" s="142">
        <f t="shared" si="41"/>
        <v>0</v>
      </c>
      <c r="KS17" s="142">
        <f t="shared" si="109"/>
        <v>0</v>
      </c>
      <c r="KT17" s="142">
        <f t="shared" si="42"/>
        <v>0</v>
      </c>
      <c r="KU17" s="142">
        <f t="shared" si="42"/>
        <v>0</v>
      </c>
      <c r="KV17" s="142">
        <f t="shared" si="42"/>
        <v>0</v>
      </c>
      <c r="KW17" s="142">
        <f t="shared" si="42"/>
        <v>0</v>
      </c>
      <c r="KX17" s="147">
        <f t="shared" si="110"/>
        <v>0</v>
      </c>
      <c r="KY17" s="147">
        <f t="shared" si="43"/>
        <v>0</v>
      </c>
      <c r="KZ17" s="147">
        <f t="shared" si="43"/>
        <v>0</v>
      </c>
      <c r="LA17" s="147">
        <f t="shared" si="43"/>
        <v>0</v>
      </c>
      <c r="LB17" s="147">
        <f t="shared" si="43"/>
        <v>0</v>
      </c>
      <c r="LC17" s="147">
        <f t="shared" si="111"/>
        <v>0</v>
      </c>
      <c r="LD17" s="147">
        <f t="shared" si="44"/>
        <v>0</v>
      </c>
      <c r="LE17" s="147">
        <f t="shared" si="44"/>
        <v>0</v>
      </c>
      <c r="LF17" s="147">
        <f t="shared" si="44"/>
        <v>0</v>
      </c>
      <c r="LG17" s="147">
        <f t="shared" si="44"/>
        <v>0</v>
      </c>
      <c r="LH17" s="147">
        <f t="shared" si="112"/>
        <v>350665</v>
      </c>
      <c r="LI17" s="147">
        <f t="shared" si="113"/>
        <v>1322511</v>
      </c>
      <c r="LJ17" s="144">
        <f t="shared" si="45"/>
        <v>1673176</v>
      </c>
      <c r="LK17" s="144">
        <f t="shared" si="45"/>
        <v>180663</v>
      </c>
      <c r="LL17" s="144">
        <f t="shared" si="45"/>
        <v>1492513</v>
      </c>
      <c r="LM17" s="144">
        <f t="shared" si="45"/>
        <v>1201404</v>
      </c>
      <c r="LN17" s="144">
        <f t="shared" si="45"/>
        <v>291109</v>
      </c>
      <c r="LO17" s="144">
        <f t="shared" si="114"/>
        <v>28602374</v>
      </c>
      <c r="LP17" s="144">
        <f t="shared" si="46"/>
        <v>2406149</v>
      </c>
      <c r="LQ17" s="144">
        <f t="shared" si="46"/>
        <v>26196225</v>
      </c>
      <c r="LR17" s="144">
        <f t="shared" si="46"/>
        <v>19664075</v>
      </c>
      <c r="LS17" s="144">
        <f t="shared" si="46"/>
        <v>6532150</v>
      </c>
      <c r="LT17" s="132">
        <f t="shared" si="115"/>
        <v>28602.400000000001</v>
      </c>
      <c r="LU17" s="144">
        <f t="shared" si="47"/>
        <v>28953039</v>
      </c>
      <c r="LV17" s="145">
        <f t="shared" si="47"/>
        <v>2413029</v>
      </c>
      <c r="LW17" s="145">
        <f t="shared" si="47"/>
        <v>26540010</v>
      </c>
      <c r="LX17" s="145">
        <f t="shared" si="47"/>
        <v>20007860</v>
      </c>
      <c r="LY17" s="145">
        <f t="shared" si="47"/>
        <v>6532150</v>
      </c>
      <c r="LZ17" s="132">
        <f t="shared" si="116"/>
        <v>28953</v>
      </c>
      <c r="MA17" s="208">
        <v>70.94</v>
      </c>
      <c r="MB17" s="209">
        <f t="shared" si="117"/>
        <v>5930733.2000000002</v>
      </c>
      <c r="MC17" s="246">
        <f t="shared" si="118"/>
        <v>5930.7</v>
      </c>
      <c r="MD17" s="246">
        <v>2102.3000000000002</v>
      </c>
      <c r="ME17" s="246">
        <f t="shared" si="119"/>
        <v>2102300</v>
      </c>
      <c r="MF17" s="246">
        <f t="shared" si="120"/>
        <v>3828433.2</v>
      </c>
      <c r="MG17" s="246">
        <f t="shared" si="121"/>
        <v>3828.4</v>
      </c>
      <c r="MH17" s="246">
        <f t="shared" si="122"/>
        <v>32781472.199999999</v>
      </c>
      <c r="MI17" s="209">
        <f t="shared" si="123"/>
        <v>32781.5</v>
      </c>
      <c r="MJ17" s="250">
        <f t="shared" si="124"/>
        <v>23836293</v>
      </c>
      <c r="MK17" s="174">
        <v>44.4</v>
      </c>
      <c r="ML17" s="209">
        <f t="shared" si="125"/>
        <v>34360.800000000003</v>
      </c>
    </row>
    <row r="18" spans="1:350">
      <c r="A18" s="128" t="s">
        <v>182</v>
      </c>
      <c r="B18" s="129"/>
      <c r="C18" s="129"/>
      <c r="D18" s="129"/>
      <c r="E18" s="129"/>
      <c r="F18" s="130">
        <f t="shared" si="48"/>
        <v>0</v>
      </c>
      <c r="G18" s="131"/>
      <c r="H18" s="131"/>
      <c r="I18" s="131"/>
      <c r="J18" s="131"/>
      <c r="K18" s="130">
        <f t="shared" si="49"/>
        <v>0</v>
      </c>
      <c r="L18" s="132">
        <f t="shared" si="50"/>
        <v>0</v>
      </c>
      <c r="M18" s="132"/>
      <c r="N18" s="132"/>
      <c r="O18" s="132">
        <f t="shared" si="51"/>
        <v>0</v>
      </c>
      <c r="P18" s="132"/>
      <c r="Q18" s="132"/>
      <c r="R18" s="132"/>
      <c r="S18" s="133">
        <v>384</v>
      </c>
      <c r="T18" s="129"/>
      <c r="U18" s="148">
        <v>0</v>
      </c>
      <c r="V18" s="129"/>
      <c r="W18" s="133">
        <v>3</v>
      </c>
      <c r="X18" s="130">
        <f t="shared" si="1"/>
        <v>387</v>
      </c>
      <c r="Y18" s="133">
        <v>494</v>
      </c>
      <c r="Z18" s="129"/>
      <c r="AA18" s="148">
        <v>0</v>
      </c>
      <c r="AB18" s="129"/>
      <c r="AC18" s="133">
        <v>1</v>
      </c>
      <c r="AD18" s="130">
        <f t="shared" si="2"/>
        <v>495</v>
      </c>
      <c r="AE18" s="133">
        <v>123</v>
      </c>
      <c r="AF18" s="129"/>
      <c r="AG18" s="129"/>
      <c r="AH18" s="129"/>
      <c r="AI18" s="133">
        <v>0</v>
      </c>
      <c r="AJ18" s="130">
        <f t="shared" si="52"/>
        <v>123</v>
      </c>
      <c r="AK18" s="127">
        <f t="shared" si="53"/>
        <v>1005</v>
      </c>
      <c r="AL18" s="206">
        <v>60</v>
      </c>
      <c r="AM18" s="206">
        <v>45</v>
      </c>
      <c r="AN18" s="206">
        <v>0</v>
      </c>
      <c r="AO18" s="206">
        <v>75</v>
      </c>
      <c r="AP18" s="206">
        <v>0</v>
      </c>
      <c r="AQ18" s="206">
        <v>0</v>
      </c>
      <c r="AR18" s="135"/>
      <c r="AS18" s="136">
        <v>0</v>
      </c>
      <c r="AT18" s="137"/>
      <c r="AU18" s="138">
        <v>0</v>
      </c>
      <c r="AV18" s="138"/>
      <c r="AW18" s="135"/>
      <c r="AX18" s="139"/>
      <c r="AY18" s="138"/>
      <c r="AZ18" s="136"/>
      <c r="BA18" s="136"/>
      <c r="BB18" s="129"/>
      <c r="BC18" s="129"/>
      <c r="BD18" s="138"/>
      <c r="BE18" s="138"/>
      <c r="BF18" s="136"/>
      <c r="BG18" s="138"/>
      <c r="BH18" s="138"/>
      <c r="BI18" s="136"/>
      <c r="BJ18" s="138"/>
      <c r="BK18" s="129"/>
      <c r="BL18" s="129"/>
      <c r="BM18" s="138"/>
      <c r="BN18" s="138"/>
      <c r="BO18" s="141"/>
      <c r="BP18" s="141">
        <f t="shared" si="54"/>
        <v>0</v>
      </c>
      <c r="BQ18" s="141">
        <f t="shared" si="3"/>
        <v>0</v>
      </c>
      <c r="BR18" s="141">
        <f t="shared" si="3"/>
        <v>0</v>
      </c>
      <c r="BS18" s="141">
        <f t="shared" si="55"/>
        <v>0</v>
      </c>
      <c r="BT18" s="141">
        <f t="shared" si="56"/>
        <v>1005</v>
      </c>
      <c r="BU18" s="141"/>
      <c r="BV18" s="141"/>
      <c r="BW18" s="141"/>
      <c r="BX18" s="142">
        <f t="shared" si="57"/>
        <v>9903360</v>
      </c>
      <c r="BY18" s="143">
        <f t="shared" si="4"/>
        <v>828288</v>
      </c>
      <c r="BZ18" s="143">
        <f t="shared" si="4"/>
        <v>9075072</v>
      </c>
      <c r="CA18" s="143">
        <f t="shared" si="4"/>
        <v>6935808</v>
      </c>
      <c r="CB18" s="143">
        <f t="shared" si="4"/>
        <v>2139264</v>
      </c>
      <c r="CC18" s="142">
        <f t="shared" si="58"/>
        <v>0</v>
      </c>
      <c r="CD18" s="143">
        <f t="shared" si="5"/>
        <v>0</v>
      </c>
      <c r="CE18" s="143">
        <f t="shared" si="5"/>
        <v>0</v>
      </c>
      <c r="CF18" s="143">
        <f t="shared" si="5"/>
        <v>0</v>
      </c>
      <c r="CG18" s="143">
        <f t="shared" si="5"/>
        <v>0</v>
      </c>
      <c r="CH18" s="142">
        <f t="shared" si="59"/>
        <v>0</v>
      </c>
      <c r="CI18" s="143">
        <f t="shared" si="6"/>
        <v>0</v>
      </c>
      <c r="CJ18" s="143">
        <f t="shared" si="6"/>
        <v>0</v>
      </c>
      <c r="CK18" s="143">
        <f t="shared" si="6"/>
        <v>0</v>
      </c>
      <c r="CL18" s="143">
        <f t="shared" si="6"/>
        <v>0</v>
      </c>
      <c r="CM18" s="143"/>
      <c r="CN18" s="143"/>
      <c r="CO18" s="143"/>
      <c r="CP18" s="143"/>
      <c r="CQ18" s="143"/>
      <c r="CR18" s="142">
        <f t="shared" si="60"/>
        <v>592656</v>
      </c>
      <c r="CS18" s="143">
        <f t="shared" si="7"/>
        <v>1353</v>
      </c>
      <c r="CT18" s="143">
        <f t="shared" si="7"/>
        <v>591303</v>
      </c>
      <c r="CU18" s="143">
        <f t="shared" si="7"/>
        <v>591303</v>
      </c>
      <c r="CV18" s="143">
        <f t="shared" si="7"/>
        <v>0</v>
      </c>
      <c r="CW18" s="144">
        <f t="shared" si="61"/>
        <v>10496016</v>
      </c>
      <c r="CX18" s="142">
        <f t="shared" si="62"/>
        <v>17780542</v>
      </c>
      <c r="CY18" s="143">
        <f t="shared" si="62"/>
        <v>1449396</v>
      </c>
      <c r="CZ18" s="143">
        <f t="shared" si="62"/>
        <v>16331146</v>
      </c>
      <c r="DA18" s="143">
        <f t="shared" si="62"/>
        <v>12186486</v>
      </c>
      <c r="DB18" s="143">
        <f t="shared" si="62"/>
        <v>4144660</v>
      </c>
      <c r="DC18" s="142">
        <f t="shared" si="63"/>
        <v>0</v>
      </c>
      <c r="DD18" s="143">
        <f t="shared" si="8"/>
        <v>0</v>
      </c>
      <c r="DE18" s="143">
        <f t="shared" si="8"/>
        <v>0</v>
      </c>
      <c r="DF18" s="143">
        <f t="shared" si="8"/>
        <v>0</v>
      </c>
      <c r="DG18" s="143">
        <f t="shared" si="8"/>
        <v>0</v>
      </c>
      <c r="DH18" s="142">
        <f t="shared" si="64"/>
        <v>0</v>
      </c>
      <c r="DI18" s="143">
        <f t="shared" si="64"/>
        <v>0</v>
      </c>
      <c r="DJ18" s="143">
        <f t="shared" si="64"/>
        <v>0</v>
      </c>
      <c r="DK18" s="143">
        <f t="shared" si="64"/>
        <v>0</v>
      </c>
      <c r="DL18" s="143">
        <f t="shared" si="64"/>
        <v>0</v>
      </c>
      <c r="DM18" s="142">
        <f t="shared" si="65"/>
        <v>0</v>
      </c>
      <c r="DN18" s="143">
        <f t="shared" si="9"/>
        <v>0</v>
      </c>
      <c r="DO18" s="143">
        <f t="shared" si="9"/>
        <v>0</v>
      </c>
      <c r="DP18" s="143">
        <f t="shared" si="9"/>
        <v>0</v>
      </c>
      <c r="DQ18" s="143">
        <f t="shared" si="9"/>
        <v>0</v>
      </c>
      <c r="DR18" s="142">
        <f t="shared" si="66"/>
        <v>228176</v>
      </c>
      <c r="DS18" s="143">
        <f t="shared" si="10"/>
        <v>752</v>
      </c>
      <c r="DT18" s="143">
        <f t="shared" si="10"/>
        <v>227424</v>
      </c>
      <c r="DU18" s="143">
        <f t="shared" si="10"/>
        <v>227424</v>
      </c>
      <c r="DV18" s="143">
        <f t="shared" si="10"/>
        <v>0</v>
      </c>
      <c r="DW18" s="144">
        <f t="shared" si="67"/>
        <v>18008718</v>
      </c>
      <c r="DX18" s="142">
        <f t="shared" si="68"/>
        <v>5060958</v>
      </c>
      <c r="DY18" s="143">
        <f t="shared" si="68"/>
        <v>402579</v>
      </c>
      <c r="DZ18" s="143">
        <f t="shared" si="68"/>
        <v>4658379</v>
      </c>
      <c r="EA18" s="143">
        <f t="shared" si="68"/>
        <v>3449289</v>
      </c>
      <c r="EB18" s="143">
        <f t="shared" si="68"/>
        <v>1209090</v>
      </c>
      <c r="EC18" s="142">
        <f t="shared" si="69"/>
        <v>0</v>
      </c>
      <c r="ED18" s="143">
        <f t="shared" si="11"/>
        <v>0</v>
      </c>
      <c r="EE18" s="143">
        <f t="shared" si="11"/>
        <v>0</v>
      </c>
      <c r="EF18" s="143">
        <f t="shared" si="11"/>
        <v>0</v>
      </c>
      <c r="EG18" s="143">
        <f t="shared" si="11"/>
        <v>0</v>
      </c>
      <c r="EH18" s="143"/>
      <c r="EI18" s="143"/>
      <c r="EJ18" s="143"/>
      <c r="EK18" s="143"/>
      <c r="EL18" s="143"/>
      <c r="EM18" s="142">
        <f t="shared" si="70"/>
        <v>0</v>
      </c>
      <c r="EN18" s="143">
        <f t="shared" si="12"/>
        <v>0</v>
      </c>
      <c r="EO18" s="143">
        <f t="shared" si="12"/>
        <v>0</v>
      </c>
      <c r="EP18" s="143">
        <f t="shared" si="12"/>
        <v>0</v>
      </c>
      <c r="EQ18" s="143">
        <f t="shared" si="12"/>
        <v>0</v>
      </c>
      <c r="ER18" s="142">
        <f t="shared" si="71"/>
        <v>0</v>
      </c>
      <c r="ES18" s="143">
        <f t="shared" si="13"/>
        <v>0</v>
      </c>
      <c r="ET18" s="143">
        <f t="shared" si="13"/>
        <v>0</v>
      </c>
      <c r="EU18" s="143">
        <f t="shared" si="13"/>
        <v>0</v>
      </c>
      <c r="EV18" s="143">
        <f t="shared" si="13"/>
        <v>0</v>
      </c>
      <c r="EW18" s="144">
        <f t="shared" si="72"/>
        <v>5060958</v>
      </c>
      <c r="EX18" s="144">
        <f t="shared" si="73"/>
        <v>33565692</v>
      </c>
      <c r="EY18" s="145">
        <f t="shared" si="74"/>
        <v>2682368</v>
      </c>
      <c r="EZ18" s="145">
        <f t="shared" si="14"/>
        <v>30883324</v>
      </c>
      <c r="FA18" s="145">
        <f t="shared" si="14"/>
        <v>23390310</v>
      </c>
      <c r="FB18" s="145">
        <f t="shared" si="14"/>
        <v>7493014</v>
      </c>
      <c r="FC18" s="146">
        <f t="shared" si="75"/>
        <v>32744860</v>
      </c>
      <c r="FD18" s="146">
        <f t="shared" si="76"/>
        <v>0</v>
      </c>
      <c r="FE18" s="146">
        <f t="shared" si="77"/>
        <v>0</v>
      </c>
      <c r="FF18" s="146">
        <f t="shared" si="78"/>
        <v>0</v>
      </c>
      <c r="FG18" s="146">
        <f t="shared" si="79"/>
        <v>820832</v>
      </c>
      <c r="FH18" s="142">
        <f t="shared" si="80"/>
        <v>97860</v>
      </c>
      <c r="FI18" s="143">
        <f t="shared" si="80"/>
        <v>1920</v>
      </c>
      <c r="FJ18" s="143">
        <f t="shared" si="80"/>
        <v>95940</v>
      </c>
      <c r="FK18" s="143">
        <f t="shared" si="80"/>
        <v>95940</v>
      </c>
      <c r="FL18" s="143">
        <f t="shared" si="80"/>
        <v>0</v>
      </c>
      <c r="FM18" s="142">
        <f t="shared" si="81"/>
        <v>73395</v>
      </c>
      <c r="FN18" s="142">
        <f t="shared" si="81"/>
        <v>1440</v>
      </c>
      <c r="FO18" s="142">
        <f t="shared" si="81"/>
        <v>71955</v>
      </c>
      <c r="FP18" s="142">
        <f t="shared" si="15"/>
        <v>71955</v>
      </c>
      <c r="FQ18" s="142">
        <f t="shared" si="15"/>
        <v>0</v>
      </c>
      <c r="FR18" s="147">
        <f t="shared" si="82"/>
        <v>0</v>
      </c>
      <c r="FS18" s="147">
        <f t="shared" si="16"/>
        <v>0</v>
      </c>
      <c r="FT18" s="147">
        <f t="shared" si="16"/>
        <v>0</v>
      </c>
      <c r="FU18" s="147">
        <f t="shared" si="16"/>
        <v>0</v>
      </c>
      <c r="FV18" s="147">
        <f t="shared" si="16"/>
        <v>0</v>
      </c>
      <c r="FW18" s="147">
        <f t="shared" si="83"/>
        <v>122325</v>
      </c>
      <c r="FX18" s="147">
        <f t="shared" si="17"/>
        <v>2400</v>
      </c>
      <c r="FY18" s="147">
        <f t="shared" si="17"/>
        <v>119925</v>
      </c>
      <c r="FZ18" s="147">
        <f t="shared" si="17"/>
        <v>119925</v>
      </c>
      <c r="GA18" s="147">
        <f t="shared" si="17"/>
        <v>0</v>
      </c>
      <c r="GB18" s="142">
        <f t="shared" si="84"/>
        <v>0</v>
      </c>
      <c r="GC18" s="142">
        <f t="shared" si="18"/>
        <v>0</v>
      </c>
      <c r="GD18" s="142">
        <f t="shared" si="18"/>
        <v>0</v>
      </c>
      <c r="GE18" s="142">
        <f t="shared" si="18"/>
        <v>0</v>
      </c>
      <c r="GF18" s="142">
        <f t="shared" si="18"/>
        <v>0</v>
      </c>
      <c r="GG18" s="142">
        <f t="shared" si="85"/>
        <v>0</v>
      </c>
      <c r="GH18" s="142">
        <f t="shared" si="19"/>
        <v>0</v>
      </c>
      <c r="GI18" s="142">
        <f t="shared" si="19"/>
        <v>0</v>
      </c>
      <c r="GJ18" s="142">
        <f t="shared" si="19"/>
        <v>0</v>
      </c>
      <c r="GK18" s="142">
        <f t="shared" si="19"/>
        <v>0</v>
      </c>
      <c r="GL18" s="142">
        <f t="shared" si="86"/>
        <v>293580</v>
      </c>
      <c r="GM18" s="142">
        <f t="shared" si="20"/>
        <v>5760</v>
      </c>
      <c r="GN18" s="142">
        <f t="shared" si="20"/>
        <v>287820</v>
      </c>
      <c r="GO18" s="142">
        <f t="shared" si="20"/>
        <v>287820</v>
      </c>
      <c r="GP18" s="142">
        <f t="shared" si="20"/>
        <v>0</v>
      </c>
      <c r="GQ18" s="207">
        <f t="shared" si="87"/>
        <v>293.60000000000002</v>
      </c>
      <c r="GR18" s="147">
        <f t="shared" si="88"/>
        <v>0</v>
      </c>
      <c r="GS18" s="147">
        <f t="shared" si="21"/>
        <v>0</v>
      </c>
      <c r="GT18" s="147">
        <f t="shared" si="21"/>
        <v>0</v>
      </c>
      <c r="GU18" s="147">
        <f t="shared" si="21"/>
        <v>0</v>
      </c>
      <c r="GV18" s="147">
        <f t="shared" si="21"/>
        <v>0</v>
      </c>
      <c r="GW18" s="147">
        <f t="shared" si="89"/>
        <v>0</v>
      </c>
      <c r="GX18" s="147">
        <f t="shared" si="22"/>
        <v>0</v>
      </c>
      <c r="GY18" s="147">
        <f t="shared" si="22"/>
        <v>0</v>
      </c>
      <c r="GZ18" s="147">
        <f t="shared" si="22"/>
        <v>0</v>
      </c>
      <c r="HA18" s="147">
        <f t="shared" si="22"/>
        <v>0</v>
      </c>
      <c r="HB18" s="147">
        <f t="shared" si="90"/>
        <v>0</v>
      </c>
      <c r="HC18" s="147">
        <f t="shared" si="23"/>
        <v>0</v>
      </c>
      <c r="HD18" s="147">
        <f t="shared" si="23"/>
        <v>0</v>
      </c>
      <c r="HE18" s="147">
        <f t="shared" si="23"/>
        <v>0</v>
      </c>
      <c r="HF18" s="147">
        <f t="shared" si="23"/>
        <v>0</v>
      </c>
      <c r="HG18" s="147">
        <f t="shared" si="91"/>
        <v>0</v>
      </c>
      <c r="HH18" s="147">
        <f t="shared" si="24"/>
        <v>0</v>
      </c>
      <c r="HI18" s="147">
        <f t="shared" si="24"/>
        <v>0</v>
      </c>
      <c r="HJ18" s="147">
        <f t="shared" si="24"/>
        <v>0</v>
      </c>
      <c r="HK18" s="147">
        <f t="shared" si="24"/>
        <v>0</v>
      </c>
      <c r="HL18" s="142">
        <f t="shared" si="92"/>
        <v>0</v>
      </c>
      <c r="HM18" s="142">
        <f t="shared" si="25"/>
        <v>0</v>
      </c>
      <c r="HN18" s="142">
        <f t="shared" si="25"/>
        <v>0</v>
      </c>
      <c r="HO18" s="142">
        <f t="shared" si="25"/>
        <v>0</v>
      </c>
      <c r="HP18" s="142">
        <f t="shared" si="25"/>
        <v>0</v>
      </c>
      <c r="HQ18" s="142">
        <f t="shared" si="93"/>
        <v>0</v>
      </c>
      <c r="HR18" s="142">
        <f t="shared" si="26"/>
        <v>0</v>
      </c>
      <c r="HS18" s="142">
        <f t="shared" si="26"/>
        <v>0</v>
      </c>
      <c r="HT18" s="142">
        <f t="shared" si="26"/>
        <v>0</v>
      </c>
      <c r="HU18" s="142">
        <f t="shared" si="26"/>
        <v>0</v>
      </c>
      <c r="HV18" s="147">
        <f t="shared" si="94"/>
        <v>0</v>
      </c>
      <c r="HW18" s="147">
        <f t="shared" si="27"/>
        <v>0</v>
      </c>
      <c r="HX18" s="147">
        <f t="shared" si="27"/>
        <v>0</v>
      </c>
      <c r="HY18" s="147">
        <f t="shared" si="27"/>
        <v>0</v>
      </c>
      <c r="HZ18" s="147">
        <f t="shared" si="27"/>
        <v>0</v>
      </c>
      <c r="IA18" s="147">
        <f t="shared" si="95"/>
        <v>0</v>
      </c>
      <c r="IB18" s="147">
        <f t="shared" si="28"/>
        <v>0</v>
      </c>
      <c r="IC18" s="147">
        <f t="shared" si="28"/>
        <v>0</v>
      </c>
      <c r="ID18" s="147">
        <f t="shared" si="28"/>
        <v>0</v>
      </c>
      <c r="IE18" s="147">
        <f t="shared" si="28"/>
        <v>0</v>
      </c>
      <c r="IF18" s="142">
        <f t="shared" si="96"/>
        <v>0</v>
      </c>
      <c r="IG18" s="142">
        <f t="shared" si="29"/>
        <v>0</v>
      </c>
      <c r="IH18" s="142">
        <f t="shared" si="29"/>
        <v>0</v>
      </c>
      <c r="II18" s="142">
        <f t="shared" si="29"/>
        <v>0</v>
      </c>
      <c r="IJ18" s="142">
        <f t="shared" si="29"/>
        <v>0</v>
      </c>
      <c r="IK18" s="142">
        <f t="shared" si="97"/>
        <v>0</v>
      </c>
      <c r="IL18" s="142">
        <f t="shared" si="30"/>
        <v>0</v>
      </c>
      <c r="IM18" s="142">
        <f t="shared" si="30"/>
        <v>0</v>
      </c>
      <c r="IN18" s="142">
        <f t="shared" si="30"/>
        <v>0</v>
      </c>
      <c r="IO18" s="142">
        <f t="shared" si="30"/>
        <v>0</v>
      </c>
      <c r="IP18" s="147">
        <f t="shared" si="98"/>
        <v>0</v>
      </c>
      <c r="IQ18" s="147">
        <f t="shared" si="31"/>
        <v>0</v>
      </c>
      <c r="IR18" s="147">
        <f t="shared" si="31"/>
        <v>0</v>
      </c>
      <c r="IS18" s="147">
        <f t="shared" si="31"/>
        <v>0</v>
      </c>
      <c r="IT18" s="147">
        <f t="shared" si="31"/>
        <v>0</v>
      </c>
      <c r="IU18" s="147">
        <f t="shared" si="99"/>
        <v>0</v>
      </c>
      <c r="IV18" s="147">
        <f t="shared" si="32"/>
        <v>0</v>
      </c>
      <c r="IW18" s="147">
        <f t="shared" si="32"/>
        <v>0</v>
      </c>
      <c r="IX18" s="147">
        <f t="shared" si="32"/>
        <v>0</v>
      </c>
      <c r="IY18" s="147">
        <f t="shared" si="32"/>
        <v>0</v>
      </c>
      <c r="IZ18" s="142">
        <f t="shared" si="100"/>
        <v>0</v>
      </c>
      <c r="JA18" s="142">
        <f t="shared" si="33"/>
        <v>0</v>
      </c>
      <c r="JB18" s="142">
        <f t="shared" si="33"/>
        <v>0</v>
      </c>
      <c r="JC18" s="142">
        <f t="shared" si="33"/>
        <v>0</v>
      </c>
      <c r="JD18" s="142">
        <f t="shared" si="33"/>
        <v>0</v>
      </c>
      <c r="JE18" s="142">
        <f t="shared" si="101"/>
        <v>0</v>
      </c>
      <c r="JF18" s="142">
        <f t="shared" si="34"/>
        <v>0</v>
      </c>
      <c r="JG18" s="142">
        <f t="shared" si="34"/>
        <v>0</v>
      </c>
      <c r="JH18" s="142">
        <f t="shared" si="34"/>
        <v>0</v>
      </c>
      <c r="JI18" s="142">
        <f t="shared" si="34"/>
        <v>0</v>
      </c>
      <c r="JJ18" s="147">
        <f t="shared" si="102"/>
        <v>0</v>
      </c>
      <c r="JK18" s="147">
        <f t="shared" si="35"/>
        <v>0</v>
      </c>
      <c r="JL18" s="147">
        <f t="shared" si="35"/>
        <v>0</v>
      </c>
      <c r="JM18" s="147">
        <f t="shared" si="35"/>
        <v>0</v>
      </c>
      <c r="JN18" s="147">
        <f t="shared" si="35"/>
        <v>0</v>
      </c>
      <c r="JO18" s="147">
        <f t="shared" si="103"/>
        <v>0</v>
      </c>
      <c r="JP18" s="147">
        <f t="shared" si="36"/>
        <v>0</v>
      </c>
      <c r="JQ18" s="147">
        <f t="shared" si="36"/>
        <v>0</v>
      </c>
      <c r="JR18" s="147">
        <f t="shared" si="36"/>
        <v>0</v>
      </c>
      <c r="JS18" s="147">
        <f t="shared" si="36"/>
        <v>0</v>
      </c>
      <c r="JT18" s="142">
        <f t="shared" si="104"/>
        <v>0</v>
      </c>
      <c r="JU18" s="142">
        <f t="shared" si="37"/>
        <v>0</v>
      </c>
      <c r="JV18" s="142">
        <f t="shared" si="37"/>
        <v>0</v>
      </c>
      <c r="JW18" s="142">
        <f t="shared" si="37"/>
        <v>0</v>
      </c>
      <c r="JX18" s="142">
        <f t="shared" si="37"/>
        <v>0</v>
      </c>
      <c r="JY18" s="142">
        <f t="shared" si="105"/>
        <v>0</v>
      </c>
      <c r="JZ18" s="142">
        <f t="shared" si="38"/>
        <v>0</v>
      </c>
      <c r="KA18" s="142">
        <f t="shared" si="38"/>
        <v>0</v>
      </c>
      <c r="KB18" s="142">
        <f t="shared" si="38"/>
        <v>0</v>
      </c>
      <c r="KC18" s="142">
        <f t="shared" si="38"/>
        <v>0</v>
      </c>
      <c r="KD18" s="147">
        <f t="shared" si="106"/>
        <v>0</v>
      </c>
      <c r="KE18" s="147">
        <f t="shared" si="39"/>
        <v>0</v>
      </c>
      <c r="KF18" s="147">
        <f t="shared" si="39"/>
        <v>0</v>
      </c>
      <c r="KG18" s="147">
        <f t="shared" si="39"/>
        <v>0</v>
      </c>
      <c r="KH18" s="147">
        <f t="shared" si="39"/>
        <v>0</v>
      </c>
      <c r="KI18" s="147">
        <f t="shared" si="107"/>
        <v>0</v>
      </c>
      <c r="KJ18" s="147">
        <f t="shared" si="40"/>
        <v>0</v>
      </c>
      <c r="KK18" s="147">
        <f t="shared" si="40"/>
        <v>0</v>
      </c>
      <c r="KL18" s="147">
        <f t="shared" si="40"/>
        <v>0</v>
      </c>
      <c r="KM18" s="147">
        <f t="shared" si="40"/>
        <v>0</v>
      </c>
      <c r="KN18" s="142">
        <f t="shared" si="108"/>
        <v>0</v>
      </c>
      <c r="KO18" s="142">
        <f t="shared" si="41"/>
        <v>0</v>
      </c>
      <c r="KP18" s="142">
        <f t="shared" si="41"/>
        <v>0</v>
      </c>
      <c r="KQ18" s="142">
        <f t="shared" si="41"/>
        <v>0</v>
      </c>
      <c r="KR18" s="142">
        <f t="shared" si="41"/>
        <v>0</v>
      </c>
      <c r="KS18" s="142">
        <f t="shared" si="109"/>
        <v>0</v>
      </c>
      <c r="KT18" s="142">
        <f t="shared" si="42"/>
        <v>0</v>
      </c>
      <c r="KU18" s="142">
        <f t="shared" si="42"/>
        <v>0</v>
      </c>
      <c r="KV18" s="142">
        <f t="shared" si="42"/>
        <v>0</v>
      </c>
      <c r="KW18" s="142">
        <f t="shared" si="42"/>
        <v>0</v>
      </c>
      <c r="KX18" s="147">
        <f t="shared" si="110"/>
        <v>0</v>
      </c>
      <c r="KY18" s="147">
        <f t="shared" si="43"/>
        <v>0</v>
      </c>
      <c r="KZ18" s="147">
        <f t="shared" si="43"/>
        <v>0</v>
      </c>
      <c r="LA18" s="147">
        <f t="shared" si="43"/>
        <v>0</v>
      </c>
      <c r="LB18" s="147">
        <f t="shared" si="43"/>
        <v>0</v>
      </c>
      <c r="LC18" s="147">
        <f t="shared" si="111"/>
        <v>0</v>
      </c>
      <c r="LD18" s="147">
        <f t="shared" si="44"/>
        <v>0</v>
      </c>
      <c r="LE18" s="147">
        <f t="shared" si="44"/>
        <v>0</v>
      </c>
      <c r="LF18" s="147">
        <f t="shared" si="44"/>
        <v>0</v>
      </c>
      <c r="LG18" s="147">
        <f t="shared" si="44"/>
        <v>0</v>
      </c>
      <c r="LH18" s="147">
        <f t="shared" si="112"/>
        <v>293580</v>
      </c>
      <c r="LI18" s="147">
        <f t="shared" si="113"/>
        <v>0</v>
      </c>
      <c r="LJ18" s="144">
        <f t="shared" si="45"/>
        <v>293580</v>
      </c>
      <c r="LK18" s="144">
        <f t="shared" si="45"/>
        <v>5760</v>
      </c>
      <c r="LL18" s="144">
        <f t="shared" si="45"/>
        <v>287820</v>
      </c>
      <c r="LM18" s="144">
        <f t="shared" si="45"/>
        <v>287820</v>
      </c>
      <c r="LN18" s="144">
        <f t="shared" si="45"/>
        <v>0</v>
      </c>
      <c r="LO18" s="144">
        <f t="shared" si="114"/>
        <v>33565692</v>
      </c>
      <c r="LP18" s="144">
        <f t="shared" si="46"/>
        <v>2682368</v>
      </c>
      <c r="LQ18" s="144">
        <f t="shared" si="46"/>
        <v>30883324</v>
      </c>
      <c r="LR18" s="144">
        <f t="shared" si="46"/>
        <v>23390310</v>
      </c>
      <c r="LS18" s="144">
        <f t="shared" si="46"/>
        <v>7493014</v>
      </c>
      <c r="LT18" s="132">
        <f t="shared" si="115"/>
        <v>33565.699999999997</v>
      </c>
      <c r="LU18" s="144">
        <f t="shared" si="47"/>
        <v>33859272</v>
      </c>
      <c r="LV18" s="145">
        <f t="shared" si="47"/>
        <v>2688128</v>
      </c>
      <c r="LW18" s="145">
        <f t="shared" si="47"/>
        <v>31171144</v>
      </c>
      <c r="LX18" s="145">
        <f t="shared" si="47"/>
        <v>23678130</v>
      </c>
      <c r="LY18" s="145">
        <f t="shared" si="47"/>
        <v>7493014</v>
      </c>
      <c r="LZ18" s="132">
        <f t="shared" si="116"/>
        <v>33859.300000000003</v>
      </c>
      <c r="MA18" s="208">
        <v>82.31</v>
      </c>
      <c r="MB18" s="209">
        <f t="shared" si="117"/>
        <v>6881289.0999999996</v>
      </c>
      <c r="MC18" s="246">
        <f t="shared" si="118"/>
        <v>6881.3</v>
      </c>
      <c r="MD18" s="246">
        <v>2439.3000000000002</v>
      </c>
      <c r="ME18" s="246">
        <f t="shared" si="119"/>
        <v>2439300</v>
      </c>
      <c r="MF18" s="246">
        <f t="shared" si="120"/>
        <v>4441989.0999999996</v>
      </c>
      <c r="MG18" s="246">
        <f t="shared" si="121"/>
        <v>4442</v>
      </c>
      <c r="MH18" s="246">
        <f t="shared" si="122"/>
        <v>38301261.100000001</v>
      </c>
      <c r="MI18" s="209">
        <f t="shared" si="123"/>
        <v>38301.300000000003</v>
      </c>
      <c r="MJ18" s="250">
        <f t="shared" si="124"/>
        <v>28120119</v>
      </c>
      <c r="MK18" s="174">
        <v>58.8</v>
      </c>
      <c r="ML18" s="209">
        <f t="shared" si="125"/>
        <v>30608.9</v>
      </c>
    </row>
    <row r="19" spans="1:350">
      <c r="A19" s="128" t="s">
        <v>322</v>
      </c>
      <c r="B19" s="129">
        <v>0</v>
      </c>
      <c r="C19" s="129">
        <v>0</v>
      </c>
      <c r="D19" s="129"/>
      <c r="E19" s="129">
        <v>27</v>
      </c>
      <c r="F19" s="130">
        <f t="shared" si="48"/>
        <v>27</v>
      </c>
      <c r="G19" s="131">
        <f>B19*G$7</f>
        <v>0</v>
      </c>
      <c r="H19" s="131">
        <f>C19*H$7</f>
        <v>0</v>
      </c>
      <c r="I19" s="131">
        <f>D19*I7</f>
        <v>0</v>
      </c>
      <c r="J19" s="131">
        <f>E19*J$7</f>
        <v>1157409</v>
      </c>
      <c r="K19" s="130">
        <f>SUM(G19:J19)-100</f>
        <v>1157309</v>
      </c>
      <c r="L19" s="132">
        <f t="shared" si="50"/>
        <v>1157.3</v>
      </c>
      <c r="M19" s="152">
        <v>2.25</v>
      </c>
      <c r="N19" s="132">
        <f>M19*O45</f>
        <v>221.7</v>
      </c>
      <c r="O19" s="132">
        <f t="shared" si="51"/>
        <v>1379</v>
      </c>
      <c r="P19" s="132">
        <f>29542*F19+221700</f>
        <v>1019334</v>
      </c>
      <c r="Q19" s="132">
        <v>2</v>
      </c>
      <c r="R19" s="132">
        <f>P19/1.302/12/Q19</f>
        <v>32620.799999999999</v>
      </c>
      <c r="S19" s="133">
        <v>321</v>
      </c>
      <c r="T19" s="129"/>
      <c r="U19" s="148">
        <v>0</v>
      </c>
      <c r="V19" s="129"/>
      <c r="W19" s="133">
        <v>0</v>
      </c>
      <c r="X19" s="130">
        <f t="shared" si="1"/>
        <v>321</v>
      </c>
      <c r="Y19" s="133">
        <v>383</v>
      </c>
      <c r="Z19" s="129"/>
      <c r="AA19" s="148">
        <v>44</v>
      </c>
      <c r="AB19" s="129"/>
      <c r="AC19" s="133">
        <v>3</v>
      </c>
      <c r="AD19" s="130">
        <f t="shared" si="2"/>
        <v>430</v>
      </c>
      <c r="AE19" s="133">
        <v>52</v>
      </c>
      <c r="AF19" s="129"/>
      <c r="AG19" s="129"/>
      <c r="AH19" s="129"/>
      <c r="AI19" s="133">
        <v>0</v>
      </c>
      <c r="AJ19" s="130">
        <f t="shared" si="52"/>
        <v>52</v>
      </c>
      <c r="AK19" s="127">
        <f t="shared" si="53"/>
        <v>803</v>
      </c>
      <c r="AL19" s="206">
        <v>0</v>
      </c>
      <c r="AM19" s="206">
        <v>0</v>
      </c>
      <c r="AN19" s="206">
        <v>0</v>
      </c>
      <c r="AO19" s="206">
        <v>0</v>
      </c>
      <c r="AP19" s="206">
        <v>58</v>
      </c>
      <c r="AQ19" s="206">
        <v>0</v>
      </c>
      <c r="AR19" s="135"/>
      <c r="AS19" s="136">
        <v>0</v>
      </c>
      <c r="AT19" s="137"/>
      <c r="AU19" s="138">
        <v>0</v>
      </c>
      <c r="AV19" s="138"/>
      <c r="AW19" s="135"/>
      <c r="AX19" s="139"/>
      <c r="AY19" s="138">
        <v>1</v>
      </c>
      <c r="AZ19" s="136"/>
      <c r="BA19" s="136"/>
      <c r="BB19" s="129"/>
      <c r="BC19" s="129"/>
      <c r="BD19" s="138"/>
      <c r="BE19" s="138">
        <v>3</v>
      </c>
      <c r="BF19" s="136"/>
      <c r="BG19" s="138"/>
      <c r="BH19" s="138"/>
      <c r="BI19" s="136"/>
      <c r="BJ19" s="138"/>
      <c r="BK19" s="129"/>
      <c r="BL19" s="129"/>
      <c r="BM19" s="138"/>
      <c r="BN19" s="138"/>
      <c r="BO19" s="141"/>
      <c r="BP19" s="141">
        <f t="shared" si="54"/>
        <v>0</v>
      </c>
      <c r="BQ19" s="141">
        <f t="shared" si="3"/>
        <v>4</v>
      </c>
      <c r="BR19" s="141">
        <f t="shared" si="3"/>
        <v>0</v>
      </c>
      <c r="BS19" s="141">
        <f t="shared" si="55"/>
        <v>4</v>
      </c>
      <c r="BT19" s="141">
        <f t="shared" si="56"/>
        <v>807</v>
      </c>
      <c r="BU19" s="141"/>
      <c r="BV19" s="141"/>
      <c r="BW19" s="141"/>
      <c r="BX19" s="142">
        <f t="shared" si="57"/>
        <v>8278590</v>
      </c>
      <c r="BY19" s="143">
        <f t="shared" si="4"/>
        <v>692397</v>
      </c>
      <c r="BZ19" s="143">
        <f t="shared" si="4"/>
        <v>7586193</v>
      </c>
      <c r="CA19" s="143">
        <f t="shared" si="4"/>
        <v>5797902</v>
      </c>
      <c r="CB19" s="143">
        <f t="shared" si="4"/>
        <v>1788291</v>
      </c>
      <c r="CC19" s="142">
        <f t="shared" si="58"/>
        <v>0</v>
      </c>
      <c r="CD19" s="143">
        <f t="shared" si="5"/>
        <v>0</v>
      </c>
      <c r="CE19" s="143">
        <f t="shared" si="5"/>
        <v>0</v>
      </c>
      <c r="CF19" s="143">
        <f t="shared" si="5"/>
        <v>0</v>
      </c>
      <c r="CG19" s="143">
        <f t="shared" si="5"/>
        <v>0</v>
      </c>
      <c r="CH19" s="142">
        <f t="shared" si="59"/>
        <v>0</v>
      </c>
      <c r="CI19" s="143">
        <f t="shared" si="6"/>
        <v>0</v>
      </c>
      <c r="CJ19" s="143">
        <f t="shared" si="6"/>
        <v>0</v>
      </c>
      <c r="CK19" s="143">
        <f t="shared" si="6"/>
        <v>0</v>
      </c>
      <c r="CL19" s="143">
        <f t="shared" si="6"/>
        <v>0</v>
      </c>
      <c r="CM19" s="143"/>
      <c r="CN19" s="143"/>
      <c r="CO19" s="143"/>
      <c r="CP19" s="143"/>
      <c r="CQ19" s="143"/>
      <c r="CR19" s="142">
        <f t="shared" si="60"/>
        <v>0</v>
      </c>
      <c r="CS19" s="143">
        <f t="shared" si="7"/>
        <v>0</v>
      </c>
      <c r="CT19" s="143">
        <f t="shared" si="7"/>
        <v>0</v>
      </c>
      <c r="CU19" s="143">
        <f t="shared" si="7"/>
        <v>0</v>
      </c>
      <c r="CV19" s="143">
        <f t="shared" si="7"/>
        <v>0</v>
      </c>
      <c r="CW19" s="144">
        <f t="shared" si="61"/>
        <v>8278590</v>
      </c>
      <c r="CX19" s="142">
        <f t="shared" si="62"/>
        <v>13785319</v>
      </c>
      <c r="CY19" s="143">
        <f t="shared" si="62"/>
        <v>1123722</v>
      </c>
      <c r="CZ19" s="143">
        <f t="shared" si="62"/>
        <v>12661597</v>
      </c>
      <c r="DA19" s="143">
        <f t="shared" si="62"/>
        <v>9448227</v>
      </c>
      <c r="DB19" s="143">
        <f t="shared" si="62"/>
        <v>3213370</v>
      </c>
      <c r="DC19" s="142">
        <f t="shared" si="63"/>
        <v>0</v>
      </c>
      <c r="DD19" s="143">
        <f t="shared" si="8"/>
        <v>0</v>
      </c>
      <c r="DE19" s="143">
        <f t="shared" si="8"/>
        <v>0</v>
      </c>
      <c r="DF19" s="143">
        <f t="shared" si="8"/>
        <v>0</v>
      </c>
      <c r="DG19" s="143">
        <f t="shared" si="8"/>
        <v>0</v>
      </c>
      <c r="DH19" s="142">
        <f t="shared" si="64"/>
        <v>4426224</v>
      </c>
      <c r="DI19" s="143">
        <f t="shared" si="64"/>
        <v>129096</v>
      </c>
      <c r="DJ19" s="143">
        <f t="shared" si="64"/>
        <v>4297128</v>
      </c>
      <c r="DK19" s="143">
        <f t="shared" si="64"/>
        <v>3218688</v>
      </c>
      <c r="DL19" s="143">
        <f t="shared" si="64"/>
        <v>1078440</v>
      </c>
      <c r="DM19" s="142">
        <f t="shared" si="65"/>
        <v>0</v>
      </c>
      <c r="DN19" s="143">
        <f t="shared" si="9"/>
        <v>0</v>
      </c>
      <c r="DO19" s="143">
        <f t="shared" si="9"/>
        <v>0</v>
      </c>
      <c r="DP19" s="143">
        <f t="shared" si="9"/>
        <v>0</v>
      </c>
      <c r="DQ19" s="143">
        <f t="shared" si="9"/>
        <v>0</v>
      </c>
      <c r="DR19" s="142">
        <f t="shared" si="66"/>
        <v>684528</v>
      </c>
      <c r="DS19" s="143">
        <f t="shared" si="10"/>
        <v>2256</v>
      </c>
      <c r="DT19" s="143">
        <f t="shared" si="10"/>
        <v>682272</v>
      </c>
      <c r="DU19" s="143">
        <f t="shared" si="10"/>
        <v>682272</v>
      </c>
      <c r="DV19" s="143">
        <f t="shared" si="10"/>
        <v>0</v>
      </c>
      <c r="DW19" s="144">
        <f t="shared" si="67"/>
        <v>18896071</v>
      </c>
      <c r="DX19" s="142">
        <f t="shared" si="68"/>
        <v>2139592</v>
      </c>
      <c r="DY19" s="143">
        <f t="shared" si="68"/>
        <v>170196</v>
      </c>
      <c r="DZ19" s="143">
        <f t="shared" si="68"/>
        <v>1969396</v>
      </c>
      <c r="EA19" s="143">
        <f t="shared" si="68"/>
        <v>1458236</v>
      </c>
      <c r="EB19" s="143">
        <f t="shared" si="68"/>
        <v>511160</v>
      </c>
      <c r="EC19" s="142">
        <f t="shared" si="69"/>
        <v>0</v>
      </c>
      <c r="ED19" s="143">
        <f t="shared" si="11"/>
        <v>0</v>
      </c>
      <c r="EE19" s="143">
        <f t="shared" si="11"/>
        <v>0</v>
      </c>
      <c r="EF19" s="143">
        <f t="shared" si="11"/>
        <v>0</v>
      </c>
      <c r="EG19" s="143">
        <f t="shared" si="11"/>
        <v>0</v>
      </c>
      <c r="EH19" s="143"/>
      <c r="EI19" s="143"/>
      <c r="EJ19" s="143"/>
      <c r="EK19" s="143"/>
      <c r="EL19" s="143"/>
      <c r="EM19" s="142">
        <f t="shared" si="70"/>
        <v>0</v>
      </c>
      <c r="EN19" s="143">
        <f t="shared" si="12"/>
        <v>0</v>
      </c>
      <c r="EO19" s="143">
        <f t="shared" si="12"/>
        <v>0</v>
      </c>
      <c r="EP19" s="143">
        <f t="shared" si="12"/>
        <v>0</v>
      </c>
      <c r="EQ19" s="143">
        <f t="shared" si="12"/>
        <v>0</v>
      </c>
      <c r="ER19" s="142">
        <f t="shared" si="71"/>
        <v>0</v>
      </c>
      <c r="ES19" s="143">
        <f t="shared" si="13"/>
        <v>0</v>
      </c>
      <c r="ET19" s="143">
        <f t="shared" si="13"/>
        <v>0</v>
      </c>
      <c r="EU19" s="143">
        <f t="shared" si="13"/>
        <v>0</v>
      </c>
      <c r="EV19" s="143">
        <f t="shared" si="13"/>
        <v>0</v>
      </c>
      <c r="EW19" s="144">
        <f t="shared" si="72"/>
        <v>2139592</v>
      </c>
      <c r="EX19" s="144">
        <f t="shared" si="73"/>
        <v>29314253</v>
      </c>
      <c r="EY19" s="145">
        <f t="shared" si="74"/>
        <v>2117667</v>
      </c>
      <c r="EZ19" s="145">
        <f t="shared" si="14"/>
        <v>27196586</v>
      </c>
      <c r="FA19" s="145">
        <f t="shared" si="14"/>
        <v>20605325</v>
      </c>
      <c r="FB19" s="145">
        <f t="shared" si="14"/>
        <v>6591261</v>
      </c>
      <c r="FC19" s="146">
        <f t="shared" si="75"/>
        <v>24203501</v>
      </c>
      <c r="FD19" s="146">
        <f t="shared" si="76"/>
        <v>0</v>
      </c>
      <c r="FE19" s="146">
        <f t="shared" si="77"/>
        <v>4426224</v>
      </c>
      <c r="FF19" s="146">
        <f t="shared" si="78"/>
        <v>0</v>
      </c>
      <c r="FG19" s="146">
        <f t="shared" si="79"/>
        <v>684528</v>
      </c>
      <c r="FH19" s="142">
        <f t="shared" si="80"/>
        <v>0</v>
      </c>
      <c r="FI19" s="143">
        <f t="shared" si="80"/>
        <v>0</v>
      </c>
      <c r="FJ19" s="143">
        <f t="shared" si="80"/>
        <v>0</v>
      </c>
      <c r="FK19" s="143">
        <f t="shared" si="80"/>
        <v>0</v>
      </c>
      <c r="FL19" s="143">
        <f t="shared" si="80"/>
        <v>0</v>
      </c>
      <c r="FM19" s="142">
        <f t="shared" si="81"/>
        <v>0</v>
      </c>
      <c r="FN19" s="142">
        <f t="shared" si="81"/>
        <v>0</v>
      </c>
      <c r="FO19" s="142">
        <f t="shared" si="81"/>
        <v>0</v>
      </c>
      <c r="FP19" s="142">
        <f t="shared" si="15"/>
        <v>0</v>
      </c>
      <c r="FQ19" s="142">
        <f t="shared" si="15"/>
        <v>0</v>
      </c>
      <c r="FR19" s="147">
        <f t="shared" si="82"/>
        <v>0</v>
      </c>
      <c r="FS19" s="147">
        <f t="shared" si="16"/>
        <v>0</v>
      </c>
      <c r="FT19" s="147">
        <f t="shared" si="16"/>
        <v>0</v>
      </c>
      <c r="FU19" s="147">
        <f t="shared" si="16"/>
        <v>0</v>
      </c>
      <c r="FV19" s="147">
        <f t="shared" si="16"/>
        <v>0</v>
      </c>
      <c r="FW19" s="147">
        <f t="shared" si="83"/>
        <v>0</v>
      </c>
      <c r="FX19" s="147">
        <f t="shared" si="17"/>
        <v>0</v>
      </c>
      <c r="FY19" s="147">
        <f t="shared" si="17"/>
        <v>0</v>
      </c>
      <c r="FZ19" s="147">
        <f t="shared" si="17"/>
        <v>0</v>
      </c>
      <c r="GA19" s="147">
        <f t="shared" si="17"/>
        <v>0</v>
      </c>
      <c r="GB19" s="142">
        <f t="shared" si="84"/>
        <v>94598</v>
      </c>
      <c r="GC19" s="142">
        <f t="shared" si="18"/>
        <v>1856</v>
      </c>
      <c r="GD19" s="142">
        <f t="shared" si="18"/>
        <v>92742</v>
      </c>
      <c r="GE19" s="142">
        <f t="shared" si="18"/>
        <v>92742</v>
      </c>
      <c r="GF19" s="142">
        <f t="shared" si="18"/>
        <v>0</v>
      </c>
      <c r="GG19" s="142">
        <f t="shared" si="85"/>
        <v>0</v>
      </c>
      <c r="GH19" s="142">
        <f t="shared" si="19"/>
        <v>0</v>
      </c>
      <c r="GI19" s="142">
        <f t="shared" si="19"/>
        <v>0</v>
      </c>
      <c r="GJ19" s="142">
        <f t="shared" si="19"/>
        <v>0</v>
      </c>
      <c r="GK19" s="142">
        <f t="shared" si="19"/>
        <v>0</v>
      </c>
      <c r="GL19" s="142">
        <f t="shared" si="86"/>
        <v>94598</v>
      </c>
      <c r="GM19" s="142">
        <f t="shared" si="20"/>
        <v>1856</v>
      </c>
      <c r="GN19" s="142">
        <f t="shared" si="20"/>
        <v>92742</v>
      </c>
      <c r="GO19" s="142">
        <f t="shared" si="20"/>
        <v>92742</v>
      </c>
      <c r="GP19" s="142">
        <f t="shared" si="20"/>
        <v>0</v>
      </c>
      <c r="GQ19" s="207">
        <f t="shared" si="87"/>
        <v>94.6</v>
      </c>
      <c r="GR19" s="147">
        <f t="shared" si="88"/>
        <v>0</v>
      </c>
      <c r="GS19" s="147">
        <f t="shared" si="21"/>
        <v>0</v>
      </c>
      <c r="GT19" s="147">
        <f t="shared" si="21"/>
        <v>0</v>
      </c>
      <c r="GU19" s="147">
        <f t="shared" si="21"/>
        <v>0</v>
      </c>
      <c r="GV19" s="147">
        <f t="shared" si="21"/>
        <v>0</v>
      </c>
      <c r="GW19" s="147">
        <f t="shared" si="89"/>
        <v>0</v>
      </c>
      <c r="GX19" s="147">
        <f t="shared" si="22"/>
        <v>0</v>
      </c>
      <c r="GY19" s="147">
        <f t="shared" si="22"/>
        <v>0</v>
      </c>
      <c r="GZ19" s="147">
        <f t="shared" si="22"/>
        <v>0</v>
      </c>
      <c r="HA19" s="147">
        <f t="shared" si="22"/>
        <v>0</v>
      </c>
      <c r="HB19" s="147">
        <f t="shared" si="90"/>
        <v>0</v>
      </c>
      <c r="HC19" s="147">
        <f t="shared" si="23"/>
        <v>0</v>
      </c>
      <c r="HD19" s="147">
        <f t="shared" si="23"/>
        <v>0</v>
      </c>
      <c r="HE19" s="147">
        <f t="shared" si="23"/>
        <v>0</v>
      </c>
      <c r="HF19" s="147">
        <f t="shared" si="23"/>
        <v>0</v>
      </c>
      <c r="HG19" s="147">
        <f t="shared" si="91"/>
        <v>0</v>
      </c>
      <c r="HH19" s="147">
        <f t="shared" si="24"/>
        <v>0</v>
      </c>
      <c r="HI19" s="147">
        <f t="shared" si="24"/>
        <v>0</v>
      </c>
      <c r="HJ19" s="147">
        <f t="shared" si="24"/>
        <v>0</v>
      </c>
      <c r="HK19" s="147">
        <f t="shared" si="24"/>
        <v>0</v>
      </c>
      <c r="HL19" s="142">
        <f t="shared" si="92"/>
        <v>0</v>
      </c>
      <c r="HM19" s="142">
        <f t="shared" si="25"/>
        <v>0</v>
      </c>
      <c r="HN19" s="142">
        <f t="shared" si="25"/>
        <v>0</v>
      </c>
      <c r="HO19" s="142">
        <f t="shared" si="25"/>
        <v>0</v>
      </c>
      <c r="HP19" s="142">
        <f t="shared" si="25"/>
        <v>0</v>
      </c>
      <c r="HQ19" s="142">
        <f t="shared" si="93"/>
        <v>0</v>
      </c>
      <c r="HR19" s="142">
        <f t="shared" si="26"/>
        <v>0</v>
      </c>
      <c r="HS19" s="142">
        <f t="shared" si="26"/>
        <v>0</v>
      </c>
      <c r="HT19" s="142">
        <f t="shared" si="26"/>
        <v>0</v>
      </c>
      <c r="HU19" s="142">
        <f t="shared" si="26"/>
        <v>0</v>
      </c>
      <c r="HV19" s="147">
        <f t="shared" si="94"/>
        <v>0</v>
      </c>
      <c r="HW19" s="147">
        <f t="shared" si="27"/>
        <v>0</v>
      </c>
      <c r="HX19" s="147">
        <f t="shared" si="27"/>
        <v>0</v>
      </c>
      <c r="HY19" s="147">
        <f t="shared" si="27"/>
        <v>0</v>
      </c>
      <c r="HZ19" s="147">
        <f t="shared" si="27"/>
        <v>0</v>
      </c>
      <c r="IA19" s="147">
        <f t="shared" si="95"/>
        <v>42389</v>
      </c>
      <c r="IB19" s="147">
        <f t="shared" si="28"/>
        <v>5034</v>
      </c>
      <c r="IC19" s="147">
        <f t="shared" si="28"/>
        <v>37355</v>
      </c>
      <c r="ID19" s="147">
        <f t="shared" si="28"/>
        <v>27875</v>
      </c>
      <c r="IE19" s="147">
        <f t="shared" si="28"/>
        <v>9480</v>
      </c>
      <c r="IF19" s="142">
        <f t="shared" si="96"/>
        <v>0</v>
      </c>
      <c r="IG19" s="142">
        <f t="shared" si="29"/>
        <v>0</v>
      </c>
      <c r="IH19" s="142">
        <f t="shared" si="29"/>
        <v>0</v>
      </c>
      <c r="II19" s="142">
        <f t="shared" si="29"/>
        <v>0</v>
      </c>
      <c r="IJ19" s="142">
        <f t="shared" si="29"/>
        <v>0</v>
      </c>
      <c r="IK19" s="142">
        <f t="shared" si="97"/>
        <v>0</v>
      </c>
      <c r="IL19" s="142">
        <f t="shared" si="30"/>
        <v>0</v>
      </c>
      <c r="IM19" s="142">
        <f t="shared" si="30"/>
        <v>0</v>
      </c>
      <c r="IN19" s="142">
        <f t="shared" si="30"/>
        <v>0</v>
      </c>
      <c r="IO19" s="142">
        <f t="shared" si="30"/>
        <v>0</v>
      </c>
      <c r="IP19" s="147">
        <f t="shared" si="98"/>
        <v>0</v>
      </c>
      <c r="IQ19" s="147">
        <f t="shared" si="31"/>
        <v>0</v>
      </c>
      <c r="IR19" s="147">
        <f t="shared" si="31"/>
        <v>0</v>
      </c>
      <c r="IS19" s="147">
        <f t="shared" si="31"/>
        <v>0</v>
      </c>
      <c r="IT19" s="147">
        <f t="shared" si="31"/>
        <v>0</v>
      </c>
      <c r="IU19" s="147">
        <f t="shared" si="99"/>
        <v>0</v>
      </c>
      <c r="IV19" s="147">
        <f t="shared" si="32"/>
        <v>0</v>
      </c>
      <c r="IW19" s="147">
        <f t="shared" si="32"/>
        <v>0</v>
      </c>
      <c r="IX19" s="147">
        <f t="shared" si="32"/>
        <v>0</v>
      </c>
      <c r="IY19" s="147">
        <f t="shared" si="32"/>
        <v>0</v>
      </c>
      <c r="IZ19" s="142">
        <f t="shared" si="100"/>
        <v>0</v>
      </c>
      <c r="JA19" s="142">
        <f t="shared" si="33"/>
        <v>0</v>
      </c>
      <c r="JB19" s="142">
        <f t="shared" si="33"/>
        <v>0</v>
      </c>
      <c r="JC19" s="142">
        <f t="shared" si="33"/>
        <v>0</v>
      </c>
      <c r="JD19" s="142">
        <f t="shared" si="33"/>
        <v>0</v>
      </c>
      <c r="JE19" s="142">
        <f t="shared" si="101"/>
        <v>771702</v>
      </c>
      <c r="JF19" s="142">
        <f t="shared" si="34"/>
        <v>99312</v>
      </c>
      <c r="JG19" s="142">
        <f t="shared" si="34"/>
        <v>672390</v>
      </c>
      <c r="JH19" s="142">
        <f t="shared" si="34"/>
        <v>501750</v>
      </c>
      <c r="JI19" s="142">
        <f t="shared" si="34"/>
        <v>170640</v>
      </c>
      <c r="JJ19" s="147">
        <f t="shared" si="102"/>
        <v>0</v>
      </c>
      <c r="JK19" s="147">
        <f t="shared" si="35"/>
        <v>0</v>
      </c>
      <c r="JL19" s="147">
        <f t="shared" si="35"/>
        <v>0</v>
      </c>
      <c r="JM19" s="147">
        <f t="shared" si="35"/>
        <v>0</v>
      </c>
      <c r="JN19" s="147">
        <f t="shared" si="35"/>
        <v>0</v>
      </c>
      <c r="JO19" s="147">
        <f t="shared" si="103"/>
        <v>0</v>
      </c>
      <c r="JP19" s="147">
        <f t="shared" si="36"/>
        <v>0</v>
      </c>
      <c r="JQ19" s="147">
        <f t="shared" si="36"/>
        <v>0</v>
      </c>
      <c r="JR19" s="147">
        <f t="shared" si="36"/>
        <v>0</v>
      </c>
      <c r="JS19" s="147">
        <f t="shared" si="36"/>
        <v>0</v>
      </c>
      <c r="JT19" s="142">
        <f t="shared" si="104"/>
        <v>0</v>
      </c>
      <c r="JU19" s="142">
        <f t="shared" si="37"/>
        <v>0</v>
      </c>
      <c r="JV19" s="142">
        <f t="shared" si="37"/>
        <v>0</v>
      </c>
      <c r="JW19" s="142">
        <f t="shared" si="37"/>
        <v>0</v>
      </c>
      <c r="JX19" s="142">
        <f t="shared" si="37"/>
        <v>0</v>
      </c>
      <c r="JY19" s="142">
        <f t="shared" si="105"/>
        <v>0</v>
      </c>
      <c r="JZ19" s="142">
        <f t="shared" si="38"/>
        <v>0</v>
      </c>
      <c r="KA19" s="142">
        <f t="shared" si="38"/>
        <v>0</v>
      </c>
      <c r="KB19" s="142">
        <f t="shared" si="38"/>
        <v>0</v>
      </c>
      <c r="KC19" s="142">
        <f t="shared" si="38"/>
        <v>0</v>
      </c>
      <c r="KD19" s="147">
        <f t="shared" si="106"/>
        <v>0</v>
      </c>
      <c r="KE19" s="147">
        <f t="shared" si="39"/>
        <v>0</v>
      </c>
      <c r="KF19" s="147">
        <f t="shared" si="39"/>
        <v>0</v>
      </c>
      <c r="KG19" s="147">
        <f t="shared" si="39"/>
        <v>0</v>
      </c>
      <c r="KH19" s="147">
        <f t="shared" si="39"/>
        <v>0</v>
      </c>
      <c r="KI19" s="147">
        <f t="shared" si="107"/>
        <v>0</v>
      </c>
      <c r="KJ19" s="147">
        <f t="shared" si="40"/>
        <v>0</v>
      </c>
      <c r="KK19" s="147">
        <f t="shared" si="40"/>
        <v>0</v>
      </c>
      <c r="KL19" s="147">
        <f t="shared" si="40"/>
        <v>0</v>
      </c>
      <c r="KM19" s="147">
        <f t="shared" si="40"/>
        <v>0</v>
      </c>
      <c r="KN19" s="142">
        <f t="shared" si="108"/>
        <v>0</v>
      </c>
      <c r="KO19" s="142">
        <f t="shared" si="41"/>
        <v>0</v>
      </c>
      <c r="KP19" s="142">
        <f t="shared" si="41"/>
        <v>0</v>
      </c>
      <c r="KQ19" s="142">
        <f t="shared" si="41"/>
        <v>0</v>
      </c>
      <c r="KR19" s="142">
        <f t="shared" si="41"/>
        <v>0</v>
      </c>
      <c r="KS19" s="142">
        <f t="shared" si="109"/>
        <v>0</v>
      </c>
      <c r="KT19" s="142">
        <f t="shared" si="42"/>
        <v>0</v>
      </c>
      <c r="KU19" s="142">
        <f t="shared" si="42"/>
        <v>0</v>
      </c>
      <c r="KV19" s="142">
        <f t="shared" si="42"/>
        <v>0</v>
      </c>
      <c r="KW19" s="142">
        <f t="shared" si="42"/>
        <v>0</v>
      </c>
      <c r="KX19" s="147">
        <f t="shared" si="110"/>
        <v>0</v>
      </c>
      <c r="KY19" s="147">
        <f t="shared" si="43"/>
        <v>0</v>
      </c>
      <c r="KZ19" s="147">
        <f t="shared" si="43"/>
        <v>0</v>
      </c>
      <c r="LA19" s="147">
        <f t="shared" si="43"/>
        <v>0</v>
      </c>
      <c r="LB19" s="147">
        <f t="shared" si="43"/>
        <v>0</v>
      </c>
      <c r="LC19" s="147">
        <f t="shared" si="111"/>
        <v>0</v>
      </c>
      <c r="LD19" s="147">
        <f t="shared" si="44"/>
        <v>0</v>
      </c>
      <c r="LE19" s="147">
        <f t="shared" si="44"/>
        <v>0</v>
      </c>
      <c r="LF19" s="147">
        <f t="shared" si="44"/>
        <v>0</v>
      </c>
      <c r="LG19" s="147">
        <f t="shared" si="44"/>
        <v>0</v>
      </c>
      <c r="LH19" s="147">
        <f t="shared" si="112"/>
        <v>94598</v>
      </c>
      <c r="LI19" s="147">
        <f t="shared" si="113"/>
        <v>814091</v>
      </c>
      <c r="LJ19" s="144">
        <f t="shared" si="45"/>
        <v>908689</v>
      </c>
      <c r="LK19" s="144">
        <f t="shared" si="45"/>
        <v>106202</v>
      </c>
      <c r="LL19" s="144">
        <f t="shared" si="45"/>
        <v>802487</v>
      </c>
      <c r="LM19" s="144">
        <f t="shared" si="45"/>
        <v>622367</v>
      </c>
      <c r="LN19" s="144">
        <f t="shared" si="45"/>
        <v>180120</v>
      </c>
      <c r="LO19" s="144">
        <f t="shared" si="114"/>
        <v>30128344</v>
      </c>
      <c r="LP19" s="144">
        <f t="shared" si="46"/>
        <v>2222013</v>
      </c>
      <c r="LQ19" s="144">
        <f t="shared" si="46"/>
        <v>27906331</v>
      </c>
      <c r="LR19" s="144">
        <f t="shared" si="46"/>
        <v>21134950</v>
      </c>
      <c r="LS19" s="144">
        <f t="shared" si="46"/>
        <v>6771381</v>
      </c>
      <c r="LT19" s="132">
        <f t="shared" si="115"/>
        <v>30128.3</v>
      </c>
      <c r="LU19" s="144">
        <f t="shared" si="47"/>
        <v>30222942</v>
      </c>
      <c r="LV19" s="145">
        <f t="shared" si="47"/>
        <v>2223869</v>
      </c>
      <c r="LW19" s="145">
        <f t="shared" si="47"/>
        <v>27999073</v>
      </c>
      <c r="LX19" s="145">
        <f t="shared" si="47"/>
        <v>21227692</v>
      </c>
      <c r="LY19" s="145">
        <f t="shared" si="47"/>
        <v>6771381</v>
      </c>
      <c r="LZ19" s="132">
        <f t="shared" si="116"/>
        <v>30222.9</v>
      </c>
      <c r="MA19" s="208">
        <v>76.05</v>
      </c>
      <c r="MB19" s="209">
        <f t="shared" si="117"/>
        <v>6357939.9000000004</v>
      </c>
      <c r="MC19" s="246">
        <f t="shared" si="118"/>
        <v>6357.9</v>
      </c>
      <c r="MD19" s="246">
        <v>2253.8000000000002</v>
      </c>
      <c r="ME19" s="246">
        <f t="shared" si="119"/>
        <v>2253800</v>
      </c>
      <c r="MF19" s="246">
        <f t="shared" si="120"/>
        <v>4104139.9</v>
      </c>
      <c r="MG19" s="246">
        <f t="shared" si="121"/>
        <v>4104.1000000000004</v>
      </c>
      <c r="MH19" s="246">
        <f t="shared" si="122"/>
        <v>34327081.899999999</v>
      </c>
      <c r="MI19" s="209">
        <f t="shared" si="123"/>
        <v>34327.1</v>
      </c>
      <c r="MJ19" s="250">
        <f t="shared" si="124"/>
        <v>25331832</v>
      </c>
      <c r="MK19" s="174">
        <v>45.3</v>
      </c>
      <c r="ML19" s="209">
        <f t="shared" si="125"/>
        <v>35791.199999999997</v>
      </c>
    </row>
    <row r="20" spans="1:350">
      <c r="A20" s="128" t="s">
        <v>385</v>
      </c>
      <c r="B20" s="129"/>
      <c r="C20" s="129"/>
      <c r="D20" s="129"/>
      <c r="E20" s="129"/>
      <c r="F20" s="130">
        <f t="shared" si="48"/>
        <v>0</v>
      </c>
      <c r="G20" s="131"/>
      <c r="H20" s="131"/>
      <c r="I20" s="131"/>
      <c r="J20" s="131"/>
      <c r="K20" s="130">
        <f t="shared" si="49"/>
        <v>0</v>
      </c>
      <c r="L20" s="132">
        <f t="shared" si="50"/>
        <v>0</v>
      </c>
      <c r="M20" s="132"/>
      <c r="N20" s="132"/>
      <c r="O20" s="132">
        <f t="shared" si="51"/>
        <v>0</v>
      </c>
      <c r="P20" s="132"/>
      <c r="Q20" s="132"/>
      <c r="R20" s="132"/>
      <c r="S20" s="133">
        <v>363</v>
      </c>
      <c r="T20" s="129"/>
      <c r="U20" s="148">
        <v>0</v>
      </c>
      <c r="V20" s="129"/>
      <c r="W20" s="133">
        <v>0</v>
      </c>
      <c r="X20" s="130">
        <f t="shared" si="1"/>
        <v>363</v>
      </c>
      <c r="Y20" s="133">
        <v>361</v>
      </c>
      <c r="Z20" s="129"/>
      <c r="AA20" s="148">
        <v>0</v>
      </c>
      <c r="AB20" s="129"/>
      <c r="AC20" s="133">
        <v>1</v>
      </c>
      <c r="AD20" s="130">
        <f t="shared" si="2"/>
        <v>362</v>
      </c>
      <c r="AE20" s="133">
        <v>127</v>
      </c>
      <c r="AF20" s="129"/>
      <c r="AG20" s="129"/>
      <c r="AH20" s="129"/>
      <c r="AI20" s="133">
        <v>0</v>
      </c>
      <c r="AJ20" s="130">
        <f t="shared" si="52"/>
        <v>127</v>
      </c>
      <c r="AK20" s="127">
        <f t="shared" si="53"/>
        <v>852</v>
      </c>
      <c r="AL20" s="206">
        <v>0</v>
      </c>
      <c r="AM20" s="206">
        <v>0</v>
      </c>
      <c r="AN20" s="206">
        <v>0</v>
      </c>
      <c r="AO20" s="206">
        <v>0</v>
      </c>
      <c r="AP20" s="206">
        <v>0</v>
      </c>
      <c r="AQ20" s="206">
        <v>0</v>
      </c>
      <c r="AR20" s="135"/>
      <c r="AS20" s="136">
        <v>0</v>
      </c>
      <c r="AT20" s="137"/>
      <c r="AU20" s="138">
        <v>0</v>
      </c>
      <c r="AV20" s="138"/>
      <c r="AW20" s="135"/>
      <c r="AX20" s="139"/>
      <c r="AY20" s="138"/>
      <c r="AZ20" s="136"/>
      <c r="BA20" s="136"/>
      <c r="BB20" s="129"/>
      <c r="BC20" s="129"/>
      <c r="BD20" s="138"/>
      <c r="BE20" s="138"/>
      <c r="BF20" s="136"/>
      <c r="BG20" s="138"/>
      <c r="BH20" s="138"/>
      <c r="BI20" s="136"/>
      <c r="BJ20" s="138"/>
      <c r="BK20" s="129"/>
      <c r="BL20" s="129"/>
      <c r="BM20" s="138"/>
      <c r="BN20" s="138"/>
      <c r="BO20" s="141"/>
      <c r="BP20" s="141">
        <f t="shared" si="54"/>
        <v>0</v>
      </c>
      <c r="BQ20" s="141">
        <f t="shared" si="3"/>
        <v>0</v>
      </c>
      <c r="BR20" s="141">
        <f t="shared" si="3"/>
        <v>0</v>
      </c>
      <c r="BS20" s="141">
        <f t="shared" si="55"/>
        <v>0</v>
      </c>
      <c r="BT20" s="141">
        <f t="shared" si="56"/>
        <v>852</v>
      </c>
      <c r="BU20" s="141"/>
      <c r="BV20" s="141"/>
      <c r="BW20" s="141"/>
      <c r="BX20" s="142">
        <f t="shared" si="57"/>
        <v>9361770</v>
      </c>
      <c r="BY20" s="143">
        <f t="shared" si="4"/>
        <v>782991</v>
      </c>
      <c r="BZ20" s="143">
        <f t="shared" si="4"/>
        <v>8578779</v>
      </c>
      <c r="CA20" s="143">
        <f t="shared" si="4"/>
        <v>6556506</v>
      </c>
      <c r="CB20" s="143">
        <f t="shared" si="4"/>
        <v>2022273</v>
      </c>
      <c r="CC20" s="142">
        <f t="shared" si="58"/>
        <v>0</v>
      </c>
      <c r="CD20" s="143">
        <f t="shared" si="5"/>
        <v>0</v>
      </c>
      <c r="CE20" s="143">
        <f t="shared" si="5"/>
        <v>0</v>
      </c>
      <c r="CF20" s="143">
        <f t="shared" si="5"/>
        <v>0</v>
      </c>
      <c r="CG20" s="143">
        <f t="shared" si="5"/>
        <v>0</v>
      </c>
      <c r="CH20" s="142">
        <f t="shared" si="59"/>
        <v>0</v>
      </c>
      <c r="CI20" s="143">
        <f t="shared" si="6"/>
        <v>0</v>
      </c>
      <c r="CJ20" s="143">
        <f t="shared" si="6"/>
        <v>0</v>
      </c>
      <c r="CK20" s="143">
        <f t="shared" si="6"/>
        <v>0</v>
      </c>
      <c r="CL20" s="143">
        <f t="shared" si="6"/>
        <v>0</v>
      </c>
      <c r="CM20" s="143"/>
      <c r="CN20" s="143"/>
      <c r="CO20" s="143"/>
      <c r="CP20" s="143"/>
      <c r="CQ20" s="143"/>
      <c r="CR20" s="142">
        <f t="shared" si="60"/>
        <v>0</v>
      </c>
      <c r="CS20" s="143">
        <f t="shared" si="7"/>
        <v>0</v>
      </c>
      <c r="CT20" s="143">
        <f t="shared" si="7"/>
        <v>0</v>
      </c>
      <c r="CU20" s="143">
        <f t="shared" si="7"/>
        <v>0</v>
      </c>
      <c r="CV20" s="143">
        <f t="shared" si="7"/>
        <v>0</v>
      </c>
      <c r="CW20" s="144">
        <f t="shared" si="61"/>
        <v>9361770</v>
      </c>
      <c r="CX20" s="142">
        <f t="shared" si="62"/>
        <v>12993473</v>
      </c>
      <c r="CY20" s="143">
        <f t="shared" si="62"/>
        <v>1059174</v>
      </c>
      <c r="CZ20" s="143">
        <f t="shared" si="62"/>
        <v>11934299</v>
      </c>
      <c r="DA20" s="143">
        <f t="shared" si="62"/>
        <v>8905509</v>
      </c>
      <c r="DB20" s="143">
        <f t="shared" si="62"/>
        <v>3028790</v>
      </c>
      <c r="DC20" s="142">
        <f t="shared" si="63"/>
        <v>0</v>
      </c>
      <c r="DD20" s="143">
        <f t="shared" si="8"/>
        <v>0</v>
      </c>
      <c r="DE20" s="143">
        <f t="shared" si="8"/>
        <v>0</v>
      </c>
      <c r="DF20" s="143">
        <f t="shared" si="8"/>
        <v>0</v>
      </c>
      <c r="DG20" s="143">
        <f t="shared" si="8"/>
        <v>0</v>
      </c>
      <c r="DH20" s="142">
        <f t="shared" si="64"/>
        <v>0</v>
      </c>
      <c r="DI20" s="143">
        <f t="shared" si="64"/>
        <v>0</v>
      </c>
      <c r="DJ20" s="143">
        <f t="shared" si="64"/>
        <v>0</v>
      </c>
      <c r="DK20" s="143">
        <f t="shared" si="64"/>
        <v>0</v>
      </c>
      <c r="DL20" s="143">
        <f t="shared" si="64"/>
        <v>0</v>
      </c>
      <c r="DM20" s="142">
        <f t="shared" si="65"/>
        <v>0</v>
      </c>
      <c r="DN20" s="143">
        <f t="shared" si="9"/>
        <v>0</v>
      </c>
      <c r="DO20" s="143">
        <f t="shared" si="9"/>
        <v>0</v>
      </c>
      <c r="DP20" s="143">
        <f t="shared" si="9"/>
        <v>0</v>
      </c>
      <c r="DQ20" s="143">
        <f t="shared" si="9"/>
        <v>0</v>
      </c>
      <c r="DR20" s="142">
        <f t="shared" si="66"/>
        <v>228176</v>
      </c>
      <c r="DS20" s="143">
        <f t="shared" si="10"/>
        <v>752</v>
      </c>
      <c r="DT20" s="143">
        <f t="shared" si="10"/>
        <v>227424</v>
      </c>
      <c r="DU20" s="143">
        <f t="shared" si="10"/>
        <v>227424</v>
      </c>
      <c r="DV20" s="143">
        <f t="shared" si="10"/>
        <v>0</v>
      </c>
      <c r="DW20" s="144">
        <f t="shared" si="67"/>
        <v>13221649</v>
      </c>
      <c r="DX20" s="142">
        <f t="shared" si="68"/>
        <v>5225542</v>
      </c>
      <c r="DY20" s="143">
        <f t="shared" si="68"/>
        <v>415671</v>
      </c>
      <c r="DZ20" s="143">
        <f t="shared" si="68"/>
        <v>4809871</v>
      </c>
      <c r="EA20" s="143">
        <f t="shared" si="68"/>
        <v>3561461</v>
      </c>
      <c r="EB20" s="143">
        <f t="shared" si="68"/>
        <v>1248410</v>
      </c>
      <c r="EC20" s="142">
        <f t="shared" si="69"/>
        <v>0</v>
      </c>
      <c r="ED20" s="143">
        <f t="shared" si="11"/>
        <v>0</v>
      </c>
      <c r="EE20" s="143">
        <f t="shared" si="11"/>
        <v>0</v>
      </c>
      <c r="EF20" s="143">
        <f t="shared" si="11"/>
        <v>0</v>
      </c>
      <c r="EG20" s="143">
        <f t="shared" si="11"/>
        <v>0</v>
      </c>
      <c r="EH20" s="143"/>
      <c r="EI20" s="143"/>
      <c r="EJ20" s="143"/>
      <c r="EK20" s="143"/>
      <c r="EL20" s="143"/>
      <c r="EM20" s="142">
        <f t="shared" si="70"/>
        <v>0</v>
      </c>
      <c r="EN20" s="143">
        <f t="shared" si="12"/>
        <v>0</v>
      </c>
      <c r="EO20" s="143">
        <f t="shared" si="12"/>
        <v>0</v>
      </c>
      <c r="EP20" s="143">
        <f t="shared" si="12"/>
        <v>0</v>
      </c>
      <c r="EQ20" s="143">
        <f t="shared" si="12"/>
        <v>0</v>
      </c>
      <c r="ER20" s="142">
        <f t="shared" si="71"/>
        <v>0</v>
      </c>
      <c r="ES20" s="143">
        <f t="shared" si="13"/>
        <v>0</v>
      </c>
      <c r="ET20" s="143">
        <f t="shared" si="13"/>
        <v>0</v>
      </c>
      <c r="EU20" s="143">
        <f t="shared" si="13"/>
        <v>0</v>
      </c>
      <c r="EV20" s="143">
        <f t="shared" si="13"/>
        <v>0</v>
      </c>
      <c r="EW20" s="144">
        <f t="shared" si="72"/>
        <v>5225542</v>
      </c>
      <c r="EX20" s="144">
        <f t="shared" si="73"/>
        <v>27808961</v>
      </c>
      <c r="EY20" s="145">
        <f t="shared" si="74"/>
        <v>2258588</v>
      </c>
      <c r="EZ20" s="145">
        <f t="shared" si="14"/>
        <v>25550373</v>
      </c>
      <c r="FA20" s="145">
        <f t="shared" si="14"/>
        <v>19250900</v>
      </c>
      <c r="FB20" s="145">
        <f t="shared" si="14"/>
        <v>6299473</v>
      </c>
      <c r="FC20" s="146">
        <f t="shared" si="75"/>
        <v>27580785</v>
      </c>
      <c r="FD20" s="146">
        <f t="shared" si="76"/>
        <v>0</v>
      </c>
      <c r="FE20" s="146">
        <f t="shared" si="77"/>
        <v>0</v>
      </c>
      <c r="FF20" s="146">
        <f t="shared" si="78"/>
        <v>0</v>
      </c>
      <c r="FG20" s="146">
        <f t="shared" si="79"/>
        <v>228176</v>
      </c>
      <c r="FH20" s="142">
        <f t="shared" si="80"/>
        <v>0</v>
      </c>
      <c r="FI20" s="143">
        <f t="shared" si="80"/>
        <v>0</v>
      </c>
      <c r="FJ20" s="143">
        <f t="shared" si="80"/>
        <v>0</v>
      </c>
      <c r="FK20" s="143">
        <f t="shared" si="80"/>
        <v>0</v>
      </c>
      <c r="FL20" s="143">
        <f t="shared" si="80"/>
        <v>0</v>
      </c>
      <c r="FM20" s="142">
        <f t="shared" si="81"/>
        <v>0</v>
      </c>
      <c r="FN20" s="142">
        <f t="shared" si="81"/>
        <v>0</v>
      </c>
      <c r="FO20" s="142">
        <f t="shared" si="81"/>
        <v>0</v>
      </c>
      <c r="FP20" s="142">
        <f t="shared" si="15"/>
        <v>0</v>
      </c>
      <c r="FQ20" s="142">
        <f t="shared" si="15"/>
        <v>0</v>
      </c>
      <c r="FR20" s="147">
        <f t="shared" si="82"/>
        <v>0</v>
      </c>
      <c r="FS20" s="147">
        <f t="shared" si="16"/>
        <v>0</v>
      </c>
      <c r="FT20" s="147">
        <f t="shared" si="16"/>
        <v>0</v>
      </c>
      <c r="FU20" s="147">
        <f t="shared" si="16"/>
        <v>0</v>
      </c>
      <c r="FV20" s="147">
        <f t="shared" si="16"/>
        <v>0</v>
      </c>
      <c r="FW20" s="147">
        <f t="shared" si="83"/>
        <v>0</v>
      </c>
      <c r="FX20" s="147">
        <f t="shared" si="17"/>
        <v>0</v>
      </c>
      <c r="FY20" s="147">
        <f t="shared" si="17"/>
        <v>0</v>
      </c>
      <c r="FZ20" s="147">
        <f t="shared" si="17"/>
        <v>0</v>
      </c>
      <c r="GA20" s="147">
        <f t="shared" si="17"/>
        <v>0</v>
      </c>
      <c r="GB20" s="142">
        <f t="shared" si="84"/>
        <v>0</v>
      </c>
      <c r="GC20" s="142">
        <f t="shared" si="18"/>
        <v>0</v>
      </c>
      <c r="GD20" s="142">
        <f t="shared" si="18"/>
        <v>0</v>
      </c>
      <c r="GE20" s="142">
        <f t="shared" si="18"/>
        <v>0</v>
      </c>
      <c r="GF20" s="142">
        <f t="shared" si="18"/>
        <v>0</v>
      </c>
      <c r="GG20" s="142">
        <f t="shared" si="85"/>
        <v>0</v>
      </c>
      <c r="GH20" s="142">
        <f t="shared" si="19"/>
        <v>0</v>
      </c>
      <c r="GI20" s="142">
        <f t="shared" si="19"/>
        <v>0</v>
      </c>
      <c r="GJ20" s="142">
        <f t="shared" si="19"/>
        <v>0</v>
      </c>
      <c r="GK20" s="142">
        <f t="shared" si="19"/>
        <v>0</v>
      </c>
      <c r="GL20" s="142">
        <f t="shared" si="86"/>
        <v>0</v>
      </c>
      <c r="GM20" s="142">
        <f t="shared" si="20"/>
        <v>0</v>
      </c>
      <c r="GN20" s="142">
        <f t="shared" si="20"/>
        <v>0</v>
      </c>
      <c r="GO20" s="142">
        <f t="shared" si="20"/>
        <v>0</v>
      </c>
      <c r="GP20" s="142">
        <f t="shared" si="20"/>
        <v>0</v>
      </c>
      <c r="GQ20" s="207">
        <f t="shared" si="87"/>
        <v>0</v>
      </c>
      <c r="GR20" s="147">
        <f t="shared" si="88"/>
        <v>0</v>
      </c>
      <c r="GS20" s="147">
        <f t="shared" si="21"/>
        <v>0</v>
      </c>
      <c r="GT20" s="147">
        <f t="shared" si="21"/>
        <v>0</v>
      </c>
      <c r="GU20" s="147">
        <f t="shared" si="21"/>
        <v>0</v>
      </c>
      <c r="GV20" s="147">
        <f t="shared" si="21"/>
        <v>0</v>
      </c>
      <c r="GW20" s="147">
        <f t="shared" si="89"/>
        <v>0</v>
      </c>
      <c r="GX20" s="147">
        <f t="shared" si="22"/>
        <v>0</v>
      </c>
      <c r="GY20" s="147">
        <f t="shared" si="22"/>
        <v>0</v>
      </c>
      <c r="GZ20" s="147">
        <f t="shared" si="22"/>
        <v>0</v>
      </c>
      <c r="HA20" s="147">
        <f t="shared" si="22"/>
        <v>0</v>
      </c>
      <c r="HB20" s="147">
        <f t="shared" si="90"/>
        <v>0</v>
      </c>
      <c r="HC20" s="147">
        <f t="shared" si="23"/>
        <v>0</v>
      </c>
      <c r="HD20" s="147">
        <f t="shared" si="23"/>
        <v>0</v>
      </c>
      <c r="HE20" s="147">
        <f t="shared" si="23"/>
        <v>0</v>
      </c>
      <c r="HF20" s="147">
        <f t="shared" si="23"/>
        <v>0</v>
      </c>
      <c r="HG20" s="147">
        <f t="shared" si="91"/>
        <v>0</v>
      </c>
      <c r="HH20" s="147">
        <f t="shared" si="24"/>
        <v>0</v>
      </c>
      <c r="HI20" s="147">
        <f t="shared" si="24"/>
        <v>0</v>
      </c>
      <c r="HJ20" s="147">
        <f t="shared" si="24"/>
        <v>0</v>
      </c>
      <c r="HK20" s="147">
        <f t="shared" si="24"/>
        <v>0</v>
      </c>
      <c r="HL20" s="142">
        <f t="shared" si="92"/>
        <v>0</v>
      </c>
      <c r="HM20" s="142">
        <f t="shared" si="25"/>
        <v>0</v>
      </c>
      <c r="HN20" s="142">
        <f t="shared" si="25"/>
        <v>0</v>
      </c>
      <c r="HO20" s="142">
        <f t="shared" si="25"/>
        <v>0</v>
      </c>
      <c r="HP20" s="142">
        <f t="shared" si="25"/>
        <v>0</v>
      </c>
      <c r="HQ20" s="142">
        <f t="shared" si="93"/>
        <v>0</v>
      </c>
      <c r="HR20" s="142">
        <f t="shared" si="26"/>
        <v>0</v>
      </c>
      <c r="HS20" s="142">
        <f t="shared" si="26"/>
        <v>0</v>
      </c>
      <c r="HT20" s="142">
        <f t="shared" si="26"/>
        <v>0</v>
      </c>
      <c r="HU20" s="142">
        <f t="shared" si="26"/>
        <v>0</v>
      </c>
      <c r="HV20" s="147">
        <f t="shared" si="94"/>
        <v>0</v>
      </c>
      <c r="HW20" s="147">
        <f t="shared" si="27"/>
        <v>0</v>
      </c>
      <c r="HX20" s="147">
        <f t="shared" si="27"/>
        <v>0</v>
      </c>
      <c r="HY20" s="147">
        <f t="shared" si="27"/>
        <v>0</v>
      </c>
      <c r="HZ20" s="147">
        <f t="shared" si="27"/>
        <v>0</v>
      </c>
      <c r="IA20" s="147">
        <f t="shared" si="95"/>
        <v>0</v>
      </c>
      <c r="IB20" s="147">
        <f t="shared" si="28"/>
        <v>0</v>
      </c>
      <c r="IC20" s="147">
        <f t="shared" si="28"/>
        <v>0</v>
      </c>
      <c r="ID20" s="147">
        <f t="shared" si="28"/>
        <v>0</v>
      </c>
      <c r="IE20" s="147">
        <f t="shared" si="28"/>
        <v>0</v>
      </c>
      <c r="IF20" s="142">
        <f t="shared" si="96"/>
        <v>0</v>
      </c>
      <c r="IG20" s="142">
        <f t="shared" si="29"/>
        <v>0</v>
      </c>
      <c r="IH20" s="142">
        <f t="shared" si="29"/>
        <v>0</v>
      </c>
      <c r="II20" s="142">
        <f t="shared" si="29"/>
        <v>0</v>
      </c>
      <c r="IJ20" s="142">
        <f t="shared" si="29"/>
        <v>0</v>
      </c>
      <c r="IK20" s="142">
        <f t="shared" si="97"/>
        <v>0</v>
      </c>
      <c r="IL20" s="142">
        <f t="shared" si="30"/>
        <v>0</v>
      </c>
      <c r="IM20" s="142">
        <f t="shared" si="30"/>
        <v>0</v>
      </c>
      <c r="IN20" s="142">
        <f t="shared" si="30"/>
        <v>0</v>
      </c>
      <c r="IO20" s="142">
        <f t="shared" si="30"/>
        <v>0</v>
      </c>
      <c r="IP20" s="147">
        <f t="shared" si="98"/>
        <v>0</v>
      </c>
      <c r="IQ20" s="147">
        <f t="shared" si="31"/>
        <v>0</v>
      </c>
      <c r="IR20" s="147">
        <f t="shared" si="31"/>
        <v>0</v>
      </c>
      <c r="IS20" s="147">
        <f t="shared" si="31"/>
        <v>0</v>
      </c>
      <c r="IT20" s="147">
        <f t="shared" si="31"/>
        <v>0</v>
      </c>
      <c r="IU20" s="147">
        <f t="shared" si="99"/>
        <v>0</v>
      </c>
      <c r="IV20" s="147">
        <f t="shared" si="32"/>
        <v>0</v>
      </c>
      <c r="IW20" s="147">
        <f t="shared" si="32"/>
        <v>0</v>
      </c>
      <c r="IX20" s="147">
        <f t="shared" si="32"/>
        <v>0</v>
      </c>
      <c r="IY20" s="147">
        <f t="shared" si="32"/>
        <v>0</v>
      </c>
      <c r="IZ20" s="142">
        <f t="shared" si="100"/>
        <v>0</v>
      </c>
      <c r="JA20" s="142">
        <f t="shared" si="33"/>
        <v>0</v>
      </c>
      <c r="JB20" s="142">
        <f t="shared" si="33"/>
        <v>0</v>
      </c>
      <c r="JC20" s="142">
        <f t="shared" si="33"/>
        <v>0</v>
      </c>
      <c r="JD20" s="142">
        <f t="shared" si="33"/>
        <v>0</v>
      </c>
      <c r="JE20" s="142">
        <f t="shared" si="101"/>
        <v>0</v>
      </c>
      <c r="JF20" s="142">
        <f t="shared" si="34"/>
        <v>0</v>
      </c>
      <c r="JG20" s="142">
        <f t="shared" si="34"/>
        <v>0</v>
      </c>
      <c r="JH20" s="142">
        <f t="shared" si="34"/>
        <v>0</v>
      </c>
      <c r="JI20" s="142">
        <f t="shared" si="34"/>
        <v>0</v>
      </c>
      <c r="JJ20" s="147">
        <f t="shared" si="102"/>
        <v>0</v>
      </c>
      <c r="JK20" s="147">
        <f t="shared" si="35"/>
        <v>0</v>
      </c>
      <c r="JL20" s="147">
        <f t="shared" si="35"/>
        <v>0</v>
      </c>
      <c r="JM20" s="147">
        <f t="shared" si="35"/>
        <v>0</v>
      </c>
      <c r="JN20" s="147">
        <f t="shared" si="35"/>
        <v>0</v>
      </c>
      <c r="JO20" s="147">
        <f t="shared" si="103"/>
        <v>0</v>
      </c>
      <c r="JP20" s="147">
        <f t="shared" si="36"/>
        <v>0</v>
      </c>
      <c r="JQ20" s="147">
        <f t="shared" si="36"/>
        <v>0</v>
      </c>
      <c r="JR20" s="147">
        <f t="shared" si="36"/>
        <v>0</v>
      </c>
      <c r="JS20" s="147">
        <f t="shared" si="36"/>
        <v>0</v>
      </c>
      <c r="JT20" s="142">
        <f t="shared" si="104"/>
        <v>0</v>
      </c>
      <c r="JU20" s="142">
        <f t="shared" si="37"/>
        <v>0</v>
      </c>
      <c r="JV20" s="142">
        <f t="shared" si="37"/>
        <v>0</v>
      </c>
      <c r="JW20" s="142">
        <f t="shared" si="37"/>
        <v>0</v>
      </c>
      <c r="JX20" s="142">
        <f t="shared" si="37"/>
        <v>0</v>
      </c>
      <c r="JY20" s="142">
        <f t="shared" si="105"/>
        <v>0</v>
      </c>
      <c r="JZ20" s="142">
        <f t="shared" si="38"/>
        <v>0</v>
      </c>
      <c r="KA20" s="142">
        <f t="shared" si="38"/>
        <v>0</v>
      </c>
      <c r="KB20" s="142">
        <f t="shared" si="38"/>
        <v>0</v>
      </c>
      <c r="KC20" s="142">
        <f t="shared" si="38"/>
        <v>0</v>
      </c>
      <c r="KD20" s="147">
        <f t="shared" si="106"/>
        <v>0</v>
      </c>
      <c r="KE20" s="147">
        <f t="shared" si="39"/>
        <v>0</v>
      </c>
      <c r="KF20" s="147">
        <f t="shared" si="39"/>
        <v>0</v>
      </c>
      <c r="KG20" s="147">
        <f t="shared" si="39"/>
        <v>0</v>
      </c>
      <c r="KH20" s="147">
        <f t="shared" si="39"/>
        <v>0</v>
      </c>
      <c r="KI20" s="147">
        <f t="shared" si="107"/>
        <v>0</v>
      </c>
      <c r="KJ20" s="147">
        <f t="shared" si="40"/>
        <v>0</v>
      </c>
      <c r="KK20" s="147">
        <f t="shared" si="40"/>
        <v>0</v>
      </c>
      <c r="KL20" s="147">
        <f t="shared" si="40"/>
        <v>0</v>
      </c>
      <c r="KM20" s="147">
        <f t="shared" si="40"/>
        <v>0</v>
      </c>
      <c r="KN20" s="142">
        <f t="shared" si="108"/>
        <v>0</v>
      </c>
      <c r="KO20" s="142">
        <f t="shared" si="41"/>
        <v>0</v>
      </c>
      <c r="KP20" s="142">
        <f t="shared" si="41"/>
        <v>0</v>
      </c>
      <c r="KQ20" s="142">
        <f t="shared" si="41"/>
        <v>0</v>
      </c>
      <c r="KR20" s="142">
        <f t="shared" si="41"/>
        <v>0</v>
      </c>
      <c r="KS20" s="142">
        <f t="shared" si="109"/>
        <v>0</v>
      </c>
      <c r="KT20" s="142">
        <f t="shared" si="42"/>
        <v>0</v>
      </c>
      <c r="KU20" s="142">
        <f t="shared" si="42"/>
        <v>0</v>
      </c>
      <c r="KV20" s="142">
        <f t="shared" si="42"/>
        <v>0</v>
      </c>
      <c r="KW20" s="142">
        <f t="shared" si="42"/>
        <v>0</v>
      </c>
      <c r="KX20" s="147">
        <f t="shared" si="110"/>
        <v>0</v>
      </c>
      <c r="KY20" s="147">
        <f t="shared" si="43"/>
        <v>0</v>
      </c>
      <c r="KZ20" s="147">
        <f t="shared" si="43"/>
        <v>0</v>
      </c>
      <c r="LA20" s="147">
        <f t="shared" si="43"/>
        <v>0</v>
      </c>
      <c r="LB20" s="147">
        <f t="shared" si="43"/>
        <v>0</v>
      </c>
      <c r="LC20" s="147">
        <f t="shared" si="111"/>
        <v>0</v>
      </c>
      <c r="LD20" s="147">
        <f t="shared" si="44"/>
        <v>0</v>
      </c>
      <c r="LE20" s="147">
        <f t="shared" si="44"/>
        <v>0</v>
      </c>
      <c r="LF20" s="147">
        <f t="shared" si="44"/>
        <v>0</v>
      </c>
      <c r="LG20" s="147">
        <f t="shared" si="44"/>
        <v>0</v>
      </c>
      <c r="LH20" s="147">
        <f t="shared" si="112"/>
        <v>0</v>
      </c>
      <c r="LI20" s="147">
        <f t="shared" si="113"/>
        <v>0</v>
      </c>
      <c r="LJ20" s="144">
        <f t="shared" si="45"/>
        <v>0</v>
      </c>
      <c r="LK20" s="144">
        <f t="shared" si="45"/>
        <v>0</v>
      </c>
      <c r="LL20" s="144">
        <f t="shared" si="45"/>
        <v>0</v>
      </c>
      <c r="LM20" s="144">
        <f t="shared" si="45"/>
        <v>0</v>
      </c>
      <c r="LN20" s="144">
        <f t="shared" si="45"/>
        <v>0</v>
      </c>
      <c r="LO20" s="144">
        <f t="shared" si="114"/>
        <v>27808961</v>
      </c>
      <c r="LP20" s="144">
        <f t="shared" si="46"/>
        <v>2258588</v>
      </c>
      <c r="LQ20" s="144">
        <f t="shared" si="46"/>
        <v>25550373</v>
      </c>
      <c r="LR20" s="144">
        <f t="shared" si="46"/>
        <v>19250900</v>
      </c>
      <c r="LS20" s="144">
        <f t="shared" si="46"/>
        <v>6299473</v>
      </c>
      <c r="LT20" s="132">
        <f t="shared" si="115"/>
        <v>27809</v>
      </c>
      <c r="LU20" s="144">
        <f t="shared" si="47"/>
        <v>27808961</v>
      </c>
      <c r="LV20" s="145">
        <f t="shared" si="47"/>
        <v>2258588</v>
      </c>
      <c r="LW20" s="145">
        <f t="shared" si="47"/>
        <v>25550373</v>
      </c>
      <c r="LX20" s="145">
        <f t="shared" si="47"/>
        <v>19250900</v>
      </c>
      <c r="LY20" s="145">
        <f t="shared" si="47"/>
        <v>6299473</v>
      </c>
      <c r="LZ20" s="132">
        <f t="shared" si="116"/>
        <v>27809</v>
      </c>
      <c r="MA20" s="208">
        <v>78.5</v>
      </c>
      <c r="MB20" s="209">
        <f t="shared" si="117"/>
        <v>6562765.0999999996</v>
      </c>
      <c r="MC20" s="246">
        <f t="shared" si="118"/>
        <v>6562.8</v>
      </c>
      <c r="MD20" s="246">
        <v>2326.4</v>
      </c>
      <c r="ME20" s="246">
        <f t="shared" si="119"/>
        <v>2326400</v>
      </c>
      <c r="MF20" s="246">
        <f t="shared" si="120"/>
        <v>4236365.0999999996</v>
      </c>
      <c r="MG20" s="246">
        <f t="shared" si="121"/>
        <v>4236.3999999999996</v>
      </c>
      <c r="MH20" s="246">
        <f t="shared" si="122"/>
        <v>32045326.100000001</v>
      </c>
      <c r="MI20" s="209">
        <f t="shared" si="123"/>
        <v>32045.3</v>
      </c>
      <c r="MJ20" s="250">
        <f t="shared" si="124"/>
        <v>23487265</v>
      </c>
      <c r="MK20" s="174">
        <v>50.3</v>
      </c>
      <c r="ML20" s="209">
        <f t="shared" si="125"/>
        <v>29886.3</v>
      </c>
    </row>
    <row r="21" spans="1:350">
      <c r="A21" s="128" t="s">
        <v>185</v>
      </c>
      <c r="B21" s="129"/>
      <c r="C21" s="129"/>
      <c r="D21" s="129"/>
      <c r="E21" s="129"/>
      <c r="F21" s="130">
        <f t="shared" si="48"/>
        <v>0</v>
      </c>
      <c r="G21" s="131"/>
      <c r="H21" s="131"/>
      <c r="I21" s="131"/>
      <c r="J21" s="131"/>
      <c r="K21" s="130">
        <f t="shared" si="49"/>
        <v>0</v>
      </c>
      <c r="L21" s="132">
        <f t="shared" si="50"/>
        <v>0</v>
      </c>
      <c r="M21" s="132"/>
      <c r="N21" s="132"/>
      <c r="O21" s="132">
        <f t="shared" si="51"/>
        <v>0</v>
      </c>
      <c r="P21" s="132"/>
      <c r="Q21" s="132"/>
      <c r="R21" s="132"/>
      <c r="S21" s="133">
        <v>0</v>
      </c>
      <c r="T21" s="129"/>
      <c r="U21" s="148">
        <v>0</v>
      </c>
      <c r="V21" s="129"/>
      <c r="W21" s="133">
        <v>0</v>
      </c>
      <c r="X21" s="130">
        <f t="shared" si="1"/>
        <v>0</v>
      </c>
      <c r="Y21" s="133">
        <v>0</v>
      </c>
      <c r="Z21" s="129"/>
      <c r="AA21" s="148">
        <v>146</v>
      </c>
      <c r="AB21" s="129">
        <v>183</v>
      </c>
      <c r="AC21" s="133">
        <v>1</v>
      </c>
      <c r="AD21" s="130">
        <f t="shared" si="2"/>
        <v>330</v>
      </c>
      <c r="AE21" s="133">
        <v>0</v>
      </c>
      <c r="AF21" s="129"/>
      <c r="AG21" s="129"/>
      <c r="AH21" s="129">
        <v>46</v>
      </c>
      <c r="AI21" s="133">
        <v>0</v>
      </c>
      <c r="AJ21" s="130">
        <f t="shared" si="52"/>
        <v>46</v>
      </c>
      <c r="AK21" s="127">
        <f t="shared" si="53"/>
        <v>376</v>
      </c>
      <c r="AL21" s="206">
        <v>15</v>
      </c>
      <c r="AM21" s="206">
        <v>0</v>
      </c>
      <c r="AN21" s="206">
        <v>0</v>
      </c>
      <c r="AO21" s="206">
        <v>0</v>
      </c>
      <c r="AP21" s="206">
        <v>55</v>
      </c>
      <c r="AQ21" s="206">
        <v>20</v>
      </c>
      <c r="AR21" s="135"/>
      <c r="AS21" s="136">
        <v>0</v>
      </c>
      <c r="AT21" s="137"/>
      <c r="AU21" s="138">
        <v>0</v>
      </c>
      <c r="AV21" s="138"/>
      <c r="AW21" s="135"/>
      <c r="AX21" s="139"/>
      <c r="AY21" s="138"/>
      <c r="AZ21" s="136"/>
      <c r="BA21" s="136"/>
      <c r="BB21" s="129"/>
      <c r="BC21" s="129"/>
      <c r="BD21" s="138"/>
      <c r="BE21" s="138"/>
      <c r="BF21" s="136"/>
      <c r="BG21" s="138"/>
      <c r="BH21" s="138"/>
      <c r="BI21" s="136"/>
      <c r="BJ21" s="138"/>
      <c r="BK21" s="129"/>
      <c r="BL21" s="129"/>
      <c r="BM21" s="138"/>
      <c r="BN21" s="138"/>
      <c r="BO21" s="141"/>
      <c r="BP21" s="141">
        <f t="shared" si="54"/>
        <v>0</v>
      </c>
      <c r="BQ21" s="141">
        <f t="shared" si="3"/>
        <v>0</v>
      </c>
      <c r="BR21" s="141">
        <f t="shared" si="3"/>
        <v>0</v>
      </c>
      <c r="BS21" s="141">
        <f t="shared" si="55"/>
        <v>0</v>
      </c>
      <c r="BT21" s="141">
        <f t="shared" si="56"/>
        <v>376</v>
      </c>
      <c r="BU21" s="141"/>
      <c r="BV21" s="141"/>
      <c r="BW21" s="141"/>
      <c r="BX21" s="142">
        <f t="shared" si="57"/>
        <v>0</v>
      </c>
      <c r="BY21" s="143">
        <f t="shared" si="4"/>
        <v>0</v>
      </c>
      <c r="BZ21" s="143">
        <f t="shared" si="4"/>
        <v>0</v>
      </c>
      <c r="CA21" s="143">
        <f t="shared" si="4"/>
        <v>0</v>
      </c>
      <c r="CB21" s="143">
        <f t="shared" si="4"/>
        <v>0</v>
      </c>
      <c r="CC21" s="142">
        <f t="shared" si="58"/>
        <v>0</v>
      </c>
      <c r="CD21" s="143">
        <f t="shared" si="5"/>
        <v>0</v>
      </c>
      <c r="CE21" s="143">
        <f t="shared" si="5"/>
        <v>0</v>
      </c>
      <c r="CF21" s="143">
        <f t="shared" si="5"/>
        <v>0</v>
      </c>
      <c r="CG21" s="143">
        <f t="shared" si="5"/>
        <v>0</v>
      </c>
      <c r="CH21" s="142">
        <f t="shared" si="59"/>
        <v>0</v>
      </c>
      <c r="CI21" s="143">
        <f t="shared" si="6"/>
        <v>0</v>
      </c>
      <c r="CJ21" s="143">
        <f t="shared" si="6"/>
        <v>0</v>
      </c>
      <c r="CK21" s="143">
        <f t="shared" si="6"/>
        <v>0</v>
      </c>
      <c r="CL21" s="143">
        <f t="shared" si="6"/>
        <v>0</v>
      </c>
      <c r="CM21" s="143"/>
      <c r="CN21" s="143"/>
      <c r="CO21" s="143"/>
      <c r="CP21" s="143"/>
      <c r="CQ21" s="143"/>
      <c r="CR21" s="142">
        <f t="shared" si="60"/>
        <v>0</v>
      </c>
      <c r="CS21" s="143">
        <f t="shared" si="7"/>
        <v>0</v>
      </c>
      <c r="CT21" s="143">
        <f t="shared" si="7"/>
        <v>0</v>
      </c>
      <c r="CU21" s="143">
        <f t="shared" si="7"/>
        <v>0</v>
      </c>
      <c r="CV21" s="143">
        <f t="shared" si="7"/>
        <v>0</v>
      </c>
      <c r="CW21" s="144">
        <f t="shared" si="61"/>
        <v>0</v>
      </c>
      <c r="CX21" s="142">
        <f t="shared" si="62"/>
        <v>0</v>
      </c>
      <c r="CY21" s="143">
        <f t="shared" si="62"/>
        <v>0</v>
      </c>
      <c r="CZ21" s="143">
        <f t="shared" si="62"/>
        <v>0</v>
      </c>
      <c r="DA21" s="143">
        <f t="shared" si="62"/>
        <v>0</v>
      </c>
      <c r="DB21" s="143">
        <f t="shared" si="62"/>
        <v>0</v>
      </c>
      <c r="DC21" s="142">
        <f t="shared" si="63"/>
        <v>0</v>
      </c>
      <c r="DD21" s="143">
        <f t="shared" si="8"/>
        <v>0</v>
      </c>
      <c r="DE21" s="143">
        <f t="shared" si="8"/>
        <v>0</v>
      </c>
      <c r="DF21" s="143">
        <f t="shared" si="8"/>
        <v>0</v>
      </c>
      <c r="DG21" s="143">
        <f t="shared" si="8"/>
        <v>0</v>
      </c>
      <c r="DH21" s="142">
        <f t="shared" si="64"/>
        <v>14687016</v>
      </c>
      <c r="DI21" s="143">
        <f t="shared" si="64"/>
        <v>428364</v>
      </c>
      <c r="DJ21" s="143">
        <f t="shared" si="64"/>
        <v>14258652</v>
      </c>
      <c r="DK21" s="143">
        <f t="shared" si="64"/>
        <v>10680192</v>
      </c>
      <c r="DL21" s="143">
        <f t="shared" si="64"/>
        <v>3578460</v>
      </c>
      <c r="DM21" s="142">
        <f t="shared" si="65"/>
        <v>4142571</v>
      </c>
      <c r="DN21" s="143">
        <f t="shared" si="9"/>
        <v>448167</v>
      </c>
      <c r="DO21" s="143">
        <f t="shared" si="9"/>
        <v>3694404</v>
      </c>
      <c r="DP21" s="143">
        <f t="shared" si="9"/>
        <v>2589450</v>
      </c>
      <c r="DQ21" s="143">
        <f t="shared" si="9"/>
        <v>1104954</v>
      </c>
      <c r="DR21" s="142">
        <f t="shared" si="66"/>
        <v>228176</v>
      </c>
      <c r="DS21" s="143">
        <f t="shared" si="10"/>
        <v>752</v>
      </c>
      <c r="DT21" s="143">
        <f t="shared" si="10"/>
        <v>227424</v>
      </c>
      <c r="DU21" s="143">
        <f t="shared" si="10"/>
        <v>227424</v>
      </c>
      <c r="DV21" s="143">
        <f t="shared" si="10"/>
        <v>0</v>
      </c>
      <c r="DW21" s="144">
        <f t="shared" si="67"/>
        <v>19057763</v>
      </c>
      <c r="DX21" s="142">
        <f t="shared" si="68"/>
        <v>0</v>
      </c>
      <c r="DY21" s="143">
        <f t="shared" si="68"/>
        <v>0</v>
      </c>
      <c r="DZ21" s="143">
        <f t="shared" si="68"/>
        <v>0</v>
      </c>
      <c r="EA21" s="143">
        <f t="shared" si="68"/>
        <v>0</v>
      </c>
      <c r="EB21" s="143">
        <f t="shared" si="68"/>
        <v>0</v>
      </c>
      <c r="EC21" s="142">
        <f t="shared" si="69"/>
        <v>0</v>
      </c>
      <c r="ED21" s="143">
        <f t="shared" si="11"/>
        <v>0</v>
      </c>
      <c r="EE21" s="143">
        <f t="shared" si="11"/>
        <v>0</v>
      </c>
      <c r="EF21" s="143">
        <f t="shared" si="11"/>
        <v>0</v>
      </c>
      <c r="EG21" s="143">
        <f t="shared" si="11"/>
        <v>0</v>
      </c>
      <c r="EH21" s="143"/>
      <c r="EI21" s="143"/>
      <c r="EJ21" s="143"/>
      <c r="EK21" s="143"/>
      <c r="EL21" s="143"/>
      <c r="EM21" s="142">
        <f t="shared" si="70"/>
        <v>1058046</v>
      </c>
      <c r="EN21" s="143">
        <f t="shared" si="12"/>
        <v>127374</v>
      </c>
      <c r="EO21" s="143">
        <f t="shared" si="12"/>
        <v>930672</v>
      </c>
      <c r="EP21" s="143">
        <f t="shared" si="12"/>
        <v>652326</v>
      </c>
      <c r="EQ21" s="143">
        <f t="shared" si="12"/>
        <v>278346</v>
      </c>
      <c r="ER21" s="142">
        <f t="shared" si="71"/>
        <v>0</v>
      </c>
      <c r="ES21" s="143">
        <f t="shared" si="13"/>
        <v>0</v>
      </c>
      <c r="ET21" s="143">
        <f t="shared" si="13"/>
        <v>0</v>
      </c>
      <c r="EU21" s="143">
        <f t="shared" si="13"/>
        <v>0</v>
      </c>
      <c r="EV21" s="143">
        <f t="shared" si="13"/>
        <v>0</v>
      </c>
      <c r="EW21" s="144">
        <f t="shared" si="72"/>
        <v>1058046</v>
      </c>
      <c r="EX21" s="144">
        <f t="shared" si="73"/>
        <v>20115809</v>
      </c>
      <c r="EY21" s="145">
        <f t="shared" si="74"/>
        <v>1004657</v>
      </c>
      <c r="EZ21" s="145">
        <f t="shared" si="14"/>
        <v>19111152</v>
      </c>
      <c r="FA21" s="145">
        <f t="shared" si="14"/>
        <v>14149392</v>
      </c>
      <c r="FB21" s="145">
        <f t="shared" si="14"/>
        <v>4961760</v>
      </c>
      <c r="FC21" s="146">
        <f t="shared" si="75"/>
        <v>0</v>
      </c>
      <c r="FD21" s="146">
        <f t="shared" si="76"/>
        <v>0</v>
      </c>
      <c r="FE21" s="146">
        <f t="shared" si="77"/>
        <v>14687016</v>
      </c>
      <c r="FF21" s="146">
        <f t="shared" si="78"/>
        <v>5200617</v>
      </c>
      <c r="FG21" s="146">
        <f t="shared" si="79"/>
        <v>228176</v>
      </c>
      <c r="FH21" s="142">
        <f t="shared" si="80"/>
        <v>24465</v>
      </c>
      <c r="FI21" s="143">
        <f t="shared" si="80"/>
        <v>480</v>
      </c>
      <c r="FJ21" s="143">
        <f t="shared" si="80"/>
        <v>23985</v>
      </c>
      <c r="FK21" s="143">
        <f t="shared" si="80"/>
        <v>23985</v>
      </c>
      <c r="FL21" s="143">
        <f t="shared" si="80"/>
        <v>0</v>
      </c>
      <c r="FM21" s="142">
        <f t="shared" si="81"/>
        <v>0</v>
      </c>
      <c r="FN21" s="142">
        <f t="shared" si="81"/>
        <v>0</v>
      </c>
      <c r="FO21" s="142">
        <f t="shared" si="81"/>
        <v>0</v>
      </c>
      <c r="FP21" s="142">
        <f t="shared" si="15"/>
        <v>0</v>
      </c>
      <c r="FQ21" s="142">
        <f t="shared" si="15"/>
        <v>0</v>
      </c>
      <c r="FR21" s="147">
        <f t="shared" si="82"/>
        <v>0</v>
      </c>
      <c r="FS21" s="147">
        <f t="shared" si="16"/>
        <v>0</v>
      </c>
      <c r="FT21" s="147">
        <f t="shared" si="16"/>
        <v>0</v>
      </c>
      <c r="FU21" s="147">
        <f t="shared" si="16"/>
        <v>0</v>
      </c>
      <c r="FV21" s="147">
        <f t="shared" si="16"/>
        <v>0</v>
      </c>
      <c r="FW21" s="147">
        <f t="shared" si="83"/>
        <v>0</v>
      </c>
      <c r="FX21" s="147">
        <f t="shared" si="17"/>
        <v>0</v>
      </c>
      <c r="FY21" s="147">
        <f t="shared" si="17"/>
        <v>0</v>
      </c>
      <c r="FZ21" s="147">
        <f t="shared" si="17"/>
        <v>0</v>
      </c>
      <c r="GA21" s="147">
        <f t="shared" si="17"/>
        <v>0</v>
      </c>
      <c r="GB21" s="142">
        <f t="shared" si="84"/>
        <v>89705</v>
      </c>
      <c r="GC21" s="142">
        <f t="shared" si="18"/>
        <v>1760</v>
      </c>
      <c r="GD21" s="142">
        <f t="shared" si="18"/>
        <v>87945</v>
      </c>
      <c r="GE21" s="142">
        <f t="shared" si="18"/>
        <v>87945</v>
      </c>
      <c r="GF21" s="142">
        <f t="shared" si="18"/>
        <v>0</v>
      </c>
      <c r="GG21" s="142">
        <f t="shared" si="85"/>
        <v>27940</v>
      </c>
      <c r="GH21" s="142">
        <f t="shared" si="19"/>
        <v>540</v>
      </c>
      <c r="GI21" s="142">
        <f t="shared" si="19"/>
        <v>27400</v>
      </c>
      <c r="GJ21" s="142">
        <f t="shared" si="19"/>
        <v>27400</v>
      </c>
      <c r="GK21" s="142">
        <f t="shared" si="19"/>
        <v>0</v>
      </c>
      <c r="GL21" s="142">
        <f t="shared" si="86"/>
        <v>142110</v>
      </c>
      <c r="GM21" s="142">
        <f t="shared" si="20"/>
        <v>2780</v>
      </c>
      <c r="GN21" s="142">
        <f t="shared" si="20"/>
        <v>139330</v>
      </c>
      <c r="GO21" s="142">
        <f t="shared" si="20"/>
        <v>139330</v>
      </c>
      <c r="GP21" s="142">
        <f t="shared" si="20"/>
        <v>0</v>
      </c>
      <c r="GQ21" s="207">
        <f t="shared" si="87"/>
        <v>142.1</v>
      </c>
      <c r="GR21" s="147">
        <f t="shared" si="88"/>
        <v>0</v>
      </c>
      <c r="GS21" s="147">
        <f t="shared" si="21"/>
        <v>0</v>
      </c>
      <c r="GT21" s="147">
        <f t="shared" si="21"/>
        <v>0</v>
      </c>
      <c r="GU21" s="147">
        <f t="shared" si="21"/>
        <v>0</v>
      </c>
      <c r="GV21" s="147">
        <f t="shared" si="21"/>
        <v>0</v>
      </c>
      <c r="GW21" s="147">
        <f t="shared" si="89"/>
        <v>0</v>
      </c>
      <c r="GX21" s="147">
        <f t="shared" si="22"/>
        <v>0</v>
      </c>
      <c r="GY21" s="147">
        <f t="shared" si="22"/>
        <v>0</v>
      </c>
      <c r="GZ21" s="147">
        <f t="shared" si="22"/>
        <v>0</v>
      </c>
      <c r="HA21" s="147">
        <f t="shared" si="22"/>
        <v>0</v>
      </c>
      <c r="HB21" s="147">
        <f t="shared" si="90"/>
        <v>0</v>
      </c>
      <c r="HC21" s="147">
        <f t="shared" si="23"/>
        <v>0</v>
      </c>
      <c r="HD21" s="147">
        <f t="shared" si="23"/>
        <v>0</v>
      </c>
      <c r="HE21" s="147">
        <f t="shared" si="23"/>
        <v>0</v>
      </c>
      <c r="HF21" s="147">
        <f t="shared" si="23"/>
        <v>0</v>
      </c>
      <c r="HG21" s="147">
        <f t="shared" si="91"/>
        <v>0</v>
      </c>
      <c r="HH21" s="147">
        <f t="shared" si="24"/>
        <v>0</v>
      </c>
      <c r="HI21" s="147">
        <f t="shared" si="24"/>
        <v>0</v>
      </c>
      <c r="HJ21" s="147">
        <f t="shared" si="24"/>
        <v>0</v>
      </c>
      <c r="HK21" s="147">
        <f t="shared" si="24"/>
        <v>0</v>
      </c>
      <c r="HL21" s="142">
        <f t="shared" si="92"/>
        <v>0</v>
      </c>
      <c r="HM21" s="142">
        <f t="shared" si="25"/>
        <v>0</v>
      </c>
      <c r="HN21" s="142">
        <f t="shared" si="25"/>
        <v>0</v>
      </c>
      <c r="HO21" s="142">
        <f t="shared" si="25"/>
        <v>0</v>
      </c>
      <c r="HP21" s="142">
        <f t="shared" si="25"/>
        <v>0</v>
      </c>
      <c r="HQ21" s="142">
        <f t="shared" si="93"/>
        <v>0</v>
      </c>
      <c r="HR21" s="142">
        <f t="shared" si="26"/>
        <v>0</v>
      </c>
      <c r="HS21" s="142">
        <f t="shared" si="26"/>
        <v>0</v>
      </c>
      <c r="HT21" s="142">
        <f t="shared" si="26"/>
        <v>0</v>
      </c>
      <c r="HU21" s="142">
        <f t="shared" si="26"/>
        <v>0</v>
      </c>
      <c r="HV21" s="147">
        <f t="shared" si="94"/>
        <v>0</v>
      </c>
      <c r="HW21" s="147">
        <f t="shared" si="27"/>
        <v>0</v>
      </c>
      <c r="HX21" s="147">
        <f t="shared" si="27"/>
        <v>0</v>
      </c>
      <c r="HY21" s="147">
        <f t="shared" si="27"/>
        <v>0</v>
      </c>
      <c r="HZ21" s="147">
        <f t="shared" si="27"/>
        <v>0</v>
      </c>
      <c r="IA21" s="147">
        <f t="shared" si="95"/>
        <v>0</v>
      </c>
      <c r="IB21" s="147">
        <f t="shared" si="28"/>
        <v>0</v>
      </c>
      <c r="IC21" s="147">
        <f t="shared" si="28"/>
        <v>0</v>
      </c>
      <c r="ID21" s="147">
        <f t="shared" si="28"/>
        <v>0</v>
      </c>
      <c r="IE21" s="147">
        <f t="shared" si="28"/>
        <v>0</v>
      </c>
      <c r="IF21" s="142">
        <f t="shared" si="96"/>
        <v>0</v>
      </c>
      <c r="IG21" s="142">
        <f t="shared" si="29"/>
        <v>0</v>
      </c>
      <c r="IH21" s="142">
        <f t="shared" si="29"/>
        <v>0</v>
      </c>
      <c r="II21" s="142">
        <f t="shared" si="29"/>
        <v>0</v>
      </c>
      <c r="IJ21" s="142">
        <f t="shared" si="29"/>
        <v>0</v>
      </c>
      <c r="IK21" s="142">
        <f t="shared" si="97"/>
        <v>0</v>
      </c>
      <c r="IL21" s="142">
        <f t="shared" si="30"/>
        <v>0</v>
      </c>
      <c r="IM21" s="142">
        <f t="shared" si="30"/>
        <v>0</v>
      </c>
      <c r="IN21" s="142">
        <f t="shared" si="30"/>
        <v>0</v>
      </c>
      <c r="IO21" s="142">
        <f t="shared" si="30"/>
        <v>0</v>
      </c>
      <c r="IP21" s="147">
        <f t="shared" si="98"/>
        <v>0</v>
      </c>
      <c r="IQ21" s="147">
        <f t="shared" si="31"/>
        <v>0</v>
      </c>
      <c r="IR21" s="147">
        <f t="shared" si="31"/>
        <v>0</v>
      </c>
      <c r="IS21" s="147">
        <f t="shared" si="31"/>
        <v>0</v>
      </c>
      <c r="IT21" s="147">
        <f t="shared" si="31"/>
        <v>0</v>
      </c>
      <c r="IU21" s="147">
        <f t="shared" si="99"/>
        <v>0</v>
      </c>
      <c r="IV21" s="147">
        <f t="shared" si="32"/>
        <v>0</v>
      </c>
      <c r="IW21" s="147">
        <f t="shared" si="32"/>
        <v>0</v>
      </c>
      <c r="IX21" s="147">
        <f t="shared" si="32"/>
        <v>0</v>
      </c>
      <c r="IY21" s="147">
        <f t="shared" si="32"/>
        <v>0</v>
      </c>
      <c r="IZ21" s="142">
        <f t="shared" si="100"/>
        <v>0</v>
      </c>
      <c r="JA21" s="142">
        <f t="shared" si="33"/>
        <v>0</v>
      </c>
      <c r="JB21" s="142">
        <f t="shared" si="33"/>
        <v>0</v>
      </c>
      <c r="JC21" s="142">
        <f t="shared" si="33"/>
        <v>0</v>
      </c>
      <c r="JD21" s="142">
        <f t="shared" si="33"/>
        <v>0</v>
      </c>
      <c r="JE21" s="142">
        <f t="shared" si="101"/>
        <v>0</v>
      </c>
      <c r="JF21" s="142">
        <f t="shared" si="34"/>
        <v>0</v>
      </c>
      <c r="JG21" s="142">
        <f t="shared" si="34"/>
        <v>0</v>
      </c>
      <c r="JH21" s="142">
        <f t="shared" si="34"/>
        <v>0</v>
      </c>
      <c r="JI21" s="142">
        <f t="shared" si="34"/>
        <v>0</v>
      </c>
      <c r="JJ21" s="147">
        <f t="shared" si="102"/>
        <v>0</v>
      </c>
      <c r="JK21" s="147">
        <f t="shared" si="35"/>
        <v>0</v>
      </c>
      <c r="JL21" s="147">
        <f t="shared" si="35"/>
        <v>0</v>
      </c>
      <c r="JM21" s="147">
        <f t="shared" si="35"/>
        <v>0</v>
      </c>
      <c r="JN21" s="147">
        <f t="shared" si="35"/>
        <v>0</v>
      </c>
      <c r="JO21" s="147">
        <f t="shared" si="103"/>
        <v>0</v>
      </c>
      <c r="JP21" s="147">
        <f t="shared" si="36"/>
        <v>0</v>
      </c>
      <c r="JQ21" s="147">
        <f t="shared" si="36"/>
        <v>0</v>
      </c>
      <c r="JR21" s="147">
        <f t="shared" si="36"/>
        <v>0</v>
      </c>
      <c r="JS21" s="147">
        <f t="shared" si="36"/>
        <v>0</v>
      </c>
      <c r="JT21" s="142">
        <f t="shared" si="104"/>
        <v>0</v>
      </c>
      <c r="JU21" s="142">
        <f t="shared" si="37"/>
        <v>0</v>
      </c>
      <c r="JV21" s="142">
        <f t="shared" si="37"/>
        <v>0</v>
      </c>
      <c r="JW21" s="142">
        <f t="shared" si="37"/>
        <v>0</v>
      </c>
      <c r="JX21" s="142">
        <f t="shared" si="37"/>
        <v>0</v>
      </c>
      <c r="JY21" s="142">
        <f t="shared" si="105"/>
        <v>0</v>
      </c>
      <c r="JZ21" s="142">
        <f t="shared" si="38"/>
        <v>0</v>
      </c>
      <c r="KA21" s="142">
        <f t="shared" si="38"/>
        <v>0</v>
      </c>
      <c r="KB21" s="142">
        <f t="shared" si="38"/>
        <v>0</v>
      </c>
      <c r="KC21" s="142">
        <f t="shared" si="38"/>
        <v>0</v>
      </c>
      <c r="KD21" s="147">
        <f t="shared" si="106"/>
        <v>0</v>
      </c>
      <c r="KE21" s="147">
        <f t="shared" si="39"/>
        <v>0</v>
      </c>
      <c r="KF21" s="147">
        <f t="shared" si="39"/>
        <v>0</v>
      </c>
      <c r="KG21" s="147">
        <f t="shared" si="39"/>
        <v>0</v>
      </c>
      <c r="KH21" s="147">
        <f t="shared" si="39"/>
        <v>0</v>
      </c>
      <c r="KI21" s="147">
        <f t="shared" si="107"/>
        <v>0</v>
      </c>
      <c r="KJ21" s="147">
        <f t="shared" si="40"/>
        <v>0</v>
      </c>
      <c r="KK21" s="147">
        <f t="shared" si="40"/>
        <v>0</v>
      </c>
      <c r="KL21" s="147">
        <f t="shared" si="40"/>
        <v>0</v>
      </c>
      <c r="KM21" s="147">
        <f t="shared" si="40"/>
        <v>0</v>
      </c>
      <c r="KN21" s="142">
        <f t="shared" si="108"/>
        <v>0</v>
      </c>
      <c r="KO21" s="142">
        <f t="shared" si="41"/>
        <v>0</v>
      </c>
      <c r="KP21" s="142">
        <f t="shared" si="41"/>
        <v>0</v>
      </c>
      <c r="KQ21" s="142">
        <f t="shared" si="41"/>
        <v>0</v>
      </c>
      <c r="KR21" s="142">
        <f t="shared" si="41"/>
        <v>0</v>
      </c>
      <c r="KS21" s="142">
        <f t="shared" si="109"/>
        <v>0</v>
      </c>
      <c r="KT21" s="142">
        <f t="shared" si="42"/>
        <v>0</v>
      </c>
      <c r="KU21" s="142">
        <f t="shared" si="42"/>
        <v>0</v>
      </c>
      <c r="KV21" s="142">
        <f t="shared" si="42"/>
        <v>0</v>
      </c>
      <c r="KW21" s="142">
        <f t="shared" si="42"/>
        <v>0</v>
      </c>
      <c r="KX21" s="147">
        <f t="shared" si="110"/>
        <v>0</v>
      </c>
      <c r="KY21" s="147">
        <f t="shared" si="43"/>
        <v>0</v>
      </c>
      <c r="KZ21" s="147">
        <f t="shared" si="43"/>
        <v>0</v>
      </c>
      <c r="LA21" s="147">
        <f t="shared" si="43"/>
        <v>0</v>
      </c>
      <c r="LB21" s="147">
        <f t="shared" si="43"/>
        <v>0</v>
      </c>
      <c r="LC21" s="147">
        <f t="shared" si="111"/>
        <v>0</v>
      </c>
      <c r="LD21" s="147">
        <f t="shared" si="44"/>
        <v>0</v>
      </c>
      <c r="LE21" s="147">
        <f t="shared" si="44"/>
        <v>0</v>
      </c>
      <c r="LF21" s="147">
        <f t="shared" si="44"/>
        <v>0</v>
      </c>
      <c r="LG21" s="147">
        <f t="shared" si="44"/>
        <v>0</v>
      </c>
      <c r="LH21" s="147">
        <f t="shared" si="112"/>
        <v>142110</v>
      </c>
      <c r="LI21" s="147">
        <f t="shared" si="113"/>
        <v>0</v>
      </c>
      <c r="LJ21" s="144">
        <f t="shared" si="45"/>
        <v>142110</v>
      </c>
      <c r="LK21" s="144">
        <f t="shared" si="45"/>
        <v>2780</v>
      </c>
      <c r="LL21" s="144">
        <f t="shared" si="45"/>
        <v>139330</v>
      </c>
      <c r="LM21" s="144">
        <f t="shared" si="45"/>
        <v>139330</v>
      </c>
      <c r="LN21" s="144">
        <f t="shared" si="45"/>
        <v>0</v>
      </c>
      <c r="LO21" s="144">
        <f t="shared" si="114"/>
        <v>20115809</v>
      </c>
      <c r="LP21" s="144">
        <f t="shared" si="46"/>
        <v>1004657</v>
      </c>
      <c r="LQ21" s="144">
        <f t="shared" si="46"/>
        <v>19111152</v>
      </c>
      <c r="LR21" s="144">
        <f t="shared" si="46"/>
        <v>14149392</v>
      </c>
      <c r="LS21" s="144">
        <f t="shared" si="46"/>
        <v>4961760</v>
      </c>
      <c r="LT21" s="132">
        <f t="shared" si="115"/>
        <v>20115.8</v>
      </c>
      <c r="LU21" s="144">
        <f t="shared" si="47"/>
        <v>20257919</v>
      </c>
      <c r="LV21" s="145">
        <f t="shared" si="47"/>
        <v>1007437</v>
      </c>
      <c r="LW21" s="145">
        <f t="shared" si="47"/>
        <v>19250482</v>
      </c>
      <c r="LX21" s="145">
        <f t="shared" si="47"/>
        <v>14288722</v>
      </c>
      <c r="LY21" s="145">
        <f t="shared" si="47"/>
        <v>4961760</v>
      </c>
      <c r="LZ21" s="132">
        <f t="shared" si="116"/>
        <v>20257.900000000001</v>
      </c>
      <c r="MA21" s="208">
        <v>45.88</v>
      </c>
      <c r="MB21" s="209">
        <f t="shared" si="117"/>
        <v>3835664.5</v>
      </c>
      <c r="MC21" s="246">
        <f t="shared" si="118"/>
        <v>3835.7</v>
      </c>
      <c r="MD21" s="246">
        <v>1359.7</v>
      </c>
      <c r="ME21" s="246">
        <f t="shared" si="119"/>
        <v>1359700</v>
      </c>
      <c r="MF21" s="246">
        <f t="shared" si="120"/>
        <v>2475964.5</v>
      </c>
      <c r="MG21" s="246">
        <f t="shared" si="121"/>
        <v>2476</v>
      </c>
      <c r="MH21" s="246">
        <f t="shared" si="122"/>
        <v>22733883.5</v>
      </c>
      <c r="MI21" s="209">
        <f t="shared" si="123"/>
        <v>22733.9</v>
      </c>
      <c r="MJ21" s="250">
        <f t="shared" si="124"/>
        <v>16764687</v>
      </c>
      <c r="MK21" s="174">
        <v>30</v>
      </c>
      <c r="ML21" s="209">
        <f t="shared" si="125"/>
        <v>35767</v>
      </c>
    </row>
    <row r="22" spans="1:350">
      <c r="A22" s="128" t="s">
        <v>186</v>
      </c>
      <c r="B22" s="129"/>
      <c r="C22" s="129"/>
      <c r="D22" s="129"/>
      <c r="E22" s="129"/>
      <c r="F22" s="130">
        <f t="shared" si="48"/>
        <v>0</v>
      </c>
      <c r="G22" s="131"/>
      <c r="H22" s="131"/>
      <c r="I22" s="131"/>
      <c r="J22" s="131"/>
      <c r="K22" s="130">
        <f t="shared" si="49"/>
        <v>0</v>
      </c>
      <c r="L22" s="132">
        <f t="shared" si="50"/>
        <v>0</v>
      </c>
      <c r="M22" s="132"/>
      <c r="N22" s="132"/>
      <c r="O22" s="132">
        <f t="shared" si="51"/>
        <v>0</v>
      </c>
      <c r="P22" s="132"/>
      <c r="Q22" s="132"/>
      <c r="R22" s="132"/>
      <c r="S22" s="133">
        <v>333</v>
      </c>
      <c r="T22" s="129"/>
      <c r="U22" s="148">
        <v>23</v>
      </c>
      <c r="V22" s="129"/>
      <c r="W22" s="133">
        <v>2</v>
      </c>
      <c r="X22" s="130">
        <f t="shared" si="1"/>
        <v>358</v>
      </c>
      <c r="Y22" s="133">
        <v>318</v>
      </c>
      <c r="Z22" s="129"/>
      <c r="AA22" s="148">
        <v>23</v>
      </c>
      <c r="AB22" s="129"/>
      <c r="AC22" s="133">
        <v>6</v>
      </c>
      <c r="AD22" s="130">
        <f t="shared" si="2"/>
        <v>347</v>
      </c>
      <c r="AE22" s="133">
        <v>61</v>
      </c>
      <c r="AF22" s="129"/>
      <c r="AG22" s="129"/>
      <c r="AH22" s="129"/>
      <c r="AI22" s="133">
        <v>2</v>
      </c>
      <c r="AJ22" s="130">
        <f t="shared" si="52"/>
        <v>63</v>
      </c>
      <c r="AK22" s="127">
        <f t="shared" si="53"/>
        <v>768</v>
      </c>
      <c r="AL22" s="206"/>
      <c r="AM22" s="206"/>
      <c r="AN22" s="206"/>
      <c r="AO22" s="206"/>
      <c r="AP22" s="206">
        <v>45</v>
      </c>
      <c r="AQ22" s="206"/>
      <c r="AR22" s="135"/>
      <c r="AS22" s="136">
        <v>0</v>
      </c>
      <c r="AT22" s="137"/>
      <c r="AU22" s="138">
        <v>0</v>
      </c>
      <c r="AV22" s="138"/>
      <c r="AW22" s="135"/>
      <c r="AX22" s="139"/>
      <c r="AY22" s="138"/>
      <c r="AZ22" s="136"/>
      <c r="BA22" s="136"/>
      <c r="BB22" s="129"/>
      <c r="BC22" s="129"/>
      <c r="BD22" s="138"/>
      <c r="BE22" s="138"/>
      <c r="BF22" s="136"/>
      <c r="BG22" s="138"/>
      <c r="BH22" s="138"/>
      <c r="BI22" s="136"/>
      <c r="BJ22" s="138"/>
      <c r="BK22" s="129"/>
      <c r="BL22" s="129"/>
      <c r="BM22" s="138"/>
      <c r="BN22" s="138"/>
      <c r="BO22" s="141"/>
      <c r="BP22" s="141">
        <f t="shared" si="54"/>
        <v>0</v>
      </c>
      <c r="BQ22" s="141">
        <f t="shared" si="3"/>
        <v>0</v>
      </c>
      <c r="BR22" s="141">
        <f t="shared" si="3"/>
        <v>0</v>
      </c>
      <c r="BS22" s="141">
        <f t="shared" si="55"/>
        <v>0</v>
      </c>
      <c r="BT22" s="141">
        <f t="shared" si="56"/>
        <v>768</v>
      </c>
      <c r="BU22" s="141"/>
      <c r="BV22" s="141"/>
      <c r="BW22" s="141"/>
      <c r="BX22" s="142">
        <f t="shared" si="57"/>
        <v>8588070</v>
      </c>
      <c r="BY22" s="143">
        <f t="shared" si="4"/>
        <v>718281</v>
      </c>
      <c r="BZ22" s="143">
        <f t="shared" si="4"/>
        <v>7869789</v>
      </c>
      <c r="CA22" s="143">
        <f t="shared" si="4"/>
        <v>6014646</v>
      </c>
      <c r="CB22" s="143">
        <f t="shared" si="4"/>
        <v>1855143</v>
      </c>
      <c r="CC22" s="142">
        <f t="shared" si="58"/>
        <v>0</v>
      </c>
      <c r="CD22" s="143">
        <f t="shared" si="5"/>
        <v>0</v>
      </c>
      <c r="CE22" s="143">
        <f t="shared" si="5"/>
        <v>0</v>
      </c>
      <c r="CF22" s="143">
        <f t="shared" si="5"/>
        <v>0</v>
      </c>
      <c r="CG22" s="143">
        <f t="shared" si="5"/>
        <v>0</v>
      </c>
      <c r="CH22" s="142">
        <f t="shared" si="59"/>
        <v>1665085</v>
      </c>
      <c r="CI22" s="143">
        <f t="shared" si="6"/>
        <v>49611</v>
      </c>
      <c r="CJ22" s="143">
        <f t="shared" si="6"/>
        <v>1615474</v>
      </c>
      <c r="CK22" s="143">
        <f t="shared" si="6"/>
        <v>1240367</v>
      </c>
      <c r="CL22" s="143">
        <f t="shared" si="6"/>
        <v>375107</v>
      </c>
      <c r="CM22" s="143"/>
      <c r="CN22" s="143"/>
      <c r="CO22" s="143"/>
      <c r="CP22" s="143"/>
      <c r="CQ22" s="143"/>
      <c r="CR22" s="142">
        <f t="shared" si="60"/>
        <v>395104</v>
      </c>
      <c r="CS22" s="143">
        <f t="shared" si="7"/>
        <v>902</v>
      </c>
      <c r="CT22" s="143">
        <f t="shared" si="7"/>
        <v>394202</v>
      </c>
      <c r="CU22" s="143">
        <f t="shared" si="7"/>
        <v>394202</v>
      </c>
      <c r="CV22" s="143">
        <f t="shared" si="7"/>
        <v>0</v>
      </c>
      <c r="CW22" s="144">
        <f t="shared" si="61"/>
        <v>10648259</v>
      </c>
      <c r="CX22" s="142">
        <f t="shared" si="62"/>
        <v>11445774</v>
      </c>
      <c r="CY22" s="143">
        <f t="shared" si="62"/>
        <v>933012</v>
      </c>
      <c r="CZ22" s="143">
        <f t="shared" si="62"/>
        <v>10512762</v>
      </c>
      <c r="DA22" s="143">
        <f t="shared" si="62"/>
        <v>7844742</v>
      </c>
      <c r="DB22" s="143">
        <f t="shared" si="62"/>
        <v>2668020</v>
      </c>
      <c r="DC22" s="142">
        <f t="shared" si="63"/>
        <v>0</v>
      </c>
      <c r="DD22" s="143">
        <f t="shared" si="8"/>
        <v>0</v>
      </c>
      <c r="DE22" s="143">
        <f t="shared" si="8"/>
        <v>0</v>
      </c>
      <c r="DF22" s="143">
        <f t="shared" si="8"/>
        <v>0</v>
      </c>
      <c r="DG22" s="143">
        <f t="shared" si="8"/>
        <v>0</v>
      </c>
      <c r="DH22" s="142">
        <f t="shared" si="64"/>
        <v>2313708</v>
      </c>
      <c r="DI22" s="143">
        <f t="shared" si="64"/>
        <v>67482</v>
      </c>
      <c r="DJ22" s="143">
        <f t="shared" si="64"/>
        <v>2246226</v>
      </c>
      <c r="DK22" s="143">
        <f t="shared" si="64"/>
        <v>1682496</v>
      </c>
      <c r="DL22" s="143">
        <f t="shared" si="64"/>
        <v>563730</v>
      </c>
      <c r="DM22" s="142">
        <f t="shared" si="65"/>
        <v>0</v>
      </c>
      <c r="DN22" s="143">
        <f t="shared" si="9"/>
        <v>0</v>
      </c>
      <c r="DO22" s="143">
        <f t="shared" si="9"/>
        <v>0</v>
      </c>
      <c r="DP22" s="143">
        <f t="shared" si="9"/>
        <v>0</v>
      </c>
      <c r="DQ22" s="143">
        <f t="shared" si="9"/>
        <v>0</v>
      </c>
      <c r="DR22" s="142">
        <f t="shared" si="66"/>
        <v>1369056</v>
      </c>
      <c r="DS22" s="143">
        <f t="shared" si="10"/>
        <v>4512</v>
      </c>
      <c r="DT22" s="143">
        <f t="shared" si="10"/>
        <v>1364544</v>
      </c>
      <c r="DU22" s="143">
        <f t="shared" si="10"/>
        <v>1364544</v>
      </c>
      <c r="DV22" s="143">
        <f t="shared" si="10"/>
        <v>0</v>
      </c>
      <c r="DW22" s="144">
        <f t="shared" si="67"/>
        <v>15128538</v>
      </c>
      <c r="DX22" s="142">
        <f t="shared" si="68"/>
        <v>2509906</v>
      </c>
      <c r="DY22" s="143">
        <f t="shared" si="68"/>
        <v>199653</v>
      </c>
      <c r="DZ22" s="143">
        <f t="shared" si="68"/>
        <v>2310253</v>
      </c>
      <c r="EA22" s="143">
        <f t="shared" si="68"/>
        <v>1710623</v>
      </c>
      <c r="EB22" s="143">
        <f t="shared" si="68"/>
        <v>599630</v>
      </c>
      <c r="EC22" s="142">
        <f t="shared" si="69"/>
        <v>0</v>
      </c>
      <c r="ED22" s="143">
        <f t="shared" si="11"/>
        <v>0</v>
      </c>
      <c r="EE22" s="143">
        <f t="shared" si="11"/>
        <v>0</v>
      </c>
      <c r="EF22" s="143">
        <f t="shared" si="11"/>
        <v>0</v>
      </c>
      <c r="EG22" s="143">
        <f t="shared" si="11"/>
        <v>0</v>
      </c>
      <c r="EH22" s="143"/>
      <c r="EI22" s="143"/>
      <c r="EJ22" s="143"/>
      <c r="EK22" s="143"/>
      <c r="EL22" s="143"/>
      <c r="EM22" s="142">
        <f t="shared" si="70"/>
        <v>0</v>
      </c>
      <c r="EN22" s="143">
        <f t="shared" si="12"/>
        <v>0</v>
      </c>
      <c r="EO22" s="143">
        <f t="shared" si="12"/>
        <v>0</v>
      </c>
      <c r="EP22" s="143">
        <f t="shared" si="12"/>
        <v>0</v>
      </c>
      <c r="EQ22" s="143">
        <f t="shared" si="12"/>
        <v>0</v>
      </c>
      <c r="ER22" s="142">
        <f t="shared" si="71"/>
        <v>547622</v>
      </c>
      <c r="ES22" s="143">
        <f t="shared" si="13"/>
        <v>1806</v>
      </c>
      <c r="ET22" s="143">
        <f t="shared" si="13"/>
        <v>545816</v>
      </c>
      <c r="EU22" s="143">
        <f t="shared" si="13"/>
        <v>545816</v>
      </c>
      <c r="EV22" s="143">
        <f t="shared" si="13"/>
        <v>0</v>
      </c>
      <c r="EW22" s="144">
        <f t="shared" si="72"/>
        <v>3057528</v>
      </c>
      <c r="EX22" s="144">
        <f t="shared" si="73"/>
        <v>28834325</v>
      </c>
      <c r="EY22" s="145">
        <f t="shared" si="74"/>
        <v>1975259</v>
      </c>
      <c r="EZ22" s="145">
        <f t="shared" si="14"/>
        <v>26859066</v>
      </c>
      <c r="FA22" s="145">
        <f t="shared" si="14"/>
        <v>20797436</v>
      </c>
      <c r="FB22" s="145">
        <f t="shared" si="14"/>
        <v>6061630</v>
      </c>
      <c r="FC22" s="146">
        <f t="shared" si="75"/>
        <v>22543750</v>
      </c>
      <c r="FD22" s="146">
        <f t="shared" si="76"/>
        <v>0</v>
      </c>
      <c r="FE22" s="146">
        <f t="shared" si="77"/>
        <v>3978793</v>
      </c>
      <c r="FF22" s="146">
        <f t="shared" si="78"/>
        <v>0</v>
      </c>
      <c r="FG22" s="146">
        <f t="shared" si="79"/>
        <v>2311782</v>
      </c>
      <c r="FH22" s="142">
        <f t="shared" si="80"/>
        <v>0</v>
      </c>
      <c r="FI22" s="143">
        <f t="shared" si="80"/>
        <v>0</v>
      </c>
      <c r="FJ22" s="143">
        <f t="shared" si="80"/>
        <v>0</v>
      </c>
      <c r="FK22" s="143">
        <f t="shared" si="80"/>
        <v>0</v>
      </c>
      <c r="FL22" s="143">
        <f t="shared" si="80"/>
        <v>0</v>
      </c>
      <c r="FM22" s="142">
        <f t="shared" si="81"/>
        <v>0</v>
      </c>
      <c r="FN22" s="142">
        <f t="shared" si="81"/>
        <v>0</v>
      </c>
      <c r="FO22" s="142">
        <f t="shared" si="81"/>
        <v>0</v>
      </c>
      <c r="FP22" s="142">
        <f t="shared" si="15"/>
        <v>0</v>
      </c>
      <c r="FQ22" s="142">
        <f t="shared" si="15"/>
        <v>0</v>
      </c>
      <c r="FR22" s="147">
        <f t="shared" si="82"/>
        <v>0</v>
      </c>
      <c r="FS22" s="147">
        <f t="shared" si="16"/>
        <v>0</v>
      </c>
      <c r="FT22" s="147">
        <f t="shared" si="16"/>
        <v>0</v>
      </c>
      <c r="FU22" s="147">
        <f t="shared" si="16"/>
        <v>0</v>
      </c>
      <c r="FV22" s="147">
        <f t="shared" si="16"/>
        <v>0</v>
      </c>
      <c r="FW22" s="147">
        <f t="shared" si="83"/>
        <v>0</v>
      </c>
      <c r="FX22" s="147">
        <f t="shared" si="17"/>
        <v>0</v>
      </c>
      <c r="FY22" s="147">
        <f t="shared" si="17"/>
        <v>0</v>
      </c>
      <c r="FZ22" s="147">
        <f t="shared" si="17"/>
        <v>0</v>
      </c>
      <c r="GA22" s="147">
        <f t="shared" si="17"/>
        <v>0</v>
      </c>
      <c r="GB22" s="142">
        <f t="shared" si="84"/>
        <v>73395</v>
      </c>
      <c r="GC22" s="142">
        <f t="shared" si="18"/>
        <v>1440</v>
      </c>
      <c r="GD22" s="142">
        <f t="shared" si="18"/>
        <v>71955</v>
      </c>
      <c r="GE22" s="142">
        <f t="shared" si="18"/>
        <v>71955</v>
      </c>
      <c r="GF22" s="142">
        <f t="shared" si="18"/>
        <v>0</v>
      </c>
      <c r="GG22" s="142">
        <f t="shared" si="85"/>
        <v>0</v>
      </c>
      <c r="GH22" s="142">
        <f t="shared" si="19"/>
        <v>0</v>
      </c>
      <c r="GI22" s="142">
        <f t="shared" si="19"/>
        <v>0</v>
      </c>
      <c r="GJ22" s="142">
        <f t="shared" si="19"/>
        <v>0</v>
      </c>
      <c r="GK22" s="142">
        <f t="shared" si="19"/>
        <v>0</v>
      </c>
      <c r="GL22" s="142">
        <f t="shared" si="86"/>
        <v>73395</v>
      </c>
      <c r="GM22" s="142">
        <f t="shared" si="20"/>
        <v>1440</v>
      </c>
      <c r="GN22" s="142">
        <f t="shared" si="20"/>
        <v>71955</v>
      </c>
      <c r="GO22" s="142">
        <f t="shared" si="20"/>
        <v>71955</v>
      </c>
      <c r="GP22" s="142">
        <f t="shared" si="20"/>
        <v>0</v>
      </c>
      <c r="GQ22" s="207">
        <f t="shared" si="87"/>
        <v>73.400000000000006</v>
      </c>
      <c r="GR22" s="147">
        <f t="shared" si="88"/>
        <v>0</v>
      </c>
      <c r="GS22" s="147">
        <f t="shared" si="21"/>
        <v>0</v>
      </c>
      <c r="GT22" s="147">
        <f t="shared" si="21"/>
        <v>0</v>
      </c>
      <c r="GU22" s="147">
        <f t="shared" si="21"/>
        <v>0</v>
      </c>
      <c r="GV22" s="147">
        <f t="shared" si="21"/>
        <v>0</v>
      </c>
      <c r="GW22" s="147">
        <f t="shared" si="89"/>
        <v>0</v>
      </c>
      <c r="GX22" s="147">
        <f t="shared" si="22"/>
        <v>0</v>
      </c>
      <c r="GY22" s="147">
        <f t="shared" si="22"/>
        <v>0</v>
      </c>
      <c r="GZ22" s="147">
        <f t="shared" si="22"/>
        <v>0</v>
      </c>
      <c r="HA22" s="147">
        <f t="shared" si="22"/>
        <v>0</v>
      </c>
      <c r="HB22" s="147">
        <f t="shared" si="90"/>
        <v>0</v>
      </c>
      <c r="HC22" s="147">
        <f t="shared" si="23"/>
        <v>0</v>
      </c>
      <c r="HD22" s="147">
        <f t="shared" si="23"/>
        <v>0</v>
      </c>
      <c r="HE22" s="147">
        <f t="shared" si="23"/>
        <v>0</v>
      </c>
      <c r="HF22" s="147">
        <f t="shared" si="23"/>
        <v>0</v>
      </c>
      <c r="HG22" s="147">
        <f t="shared" si="91"/>
        <v>0</v>
      </c>
      <c r="HH22" s="147">
        <f t="shared" si="24"/>
        <v>0</v>
      </c>
      <c r="HI22" s="147">
        <f t="shared" si="24"/>
        <v>0</v>
      </c>
      <c r="HJ22" s="147">
        <f t="shared" si="24"/>
        <v>0</v>
      </c>
      <c r="HK22" s="147">
        <f t="shared" si="24"/>
        <v>0</v>
      </c>
      <c r="HL22" s="142">
        <f t="shared" si="92"/>
        <v>0</v>
      </c>
      <c r="HM22" s="142">
        <f t="shared" si="25"/>
        <v>0</v>
      </c>
      <c r="HN22" s="142">
        <f t="shared" si="25"/>
        <v>0</v>
      </c>
      <c r="HO22" s="142">
        <f t="shared" si="25"/>
        <v>0</v>
      </c>
      <c r="HP22" s="142">
        <f t="shared" si="25"/>
        <v>0</v>
      </c>
      <c r="HQ22" s="142">
        <f t="shared" si="93"/>
        <v>0</v>
      </c>
      <c r="HR22" s="142">
        <f t="shared" si="26"/>
        <v>0</v>
      </c>
      <c r="HS22" s="142">
        <f t="shared" si="26"/>
        <v>0</v>
      </c>
      <c r="HT22" s="142">
        <f t="shared" si="26"/>
        <v>0</v>
      </c>
      <c r="HU22" s="142">
        <f t="shared" si="26"/>
        <v>0</v>
      </c>
      <c r="HV22" s="147">
        <f t="shared" si="94"/>
        <v>0</v>
      </c>
      <c r="HW22" s="147">
        <f t="shared" si="27"/>
        <v>0</v>
      </c>
      <c r="HX22" s="147">
        <f t="shared" si="27"/>
        <v>0</v>
      </c>
      <c r="HY22" s="147">
        <f t="shared" si="27"/>
        <v>0</v>
      </c>
      <c r="HZ22" s="147">
        <f t="shared" si="27"/>
        <v>0</v>
      </c>
      <c r="IA22" s="147">
        <f t="shared" si="95"/>
        <v>0</v>
      </c>
      <c r="IB22" s="147">
        <f t="shared" si="28"/>
        <v>0</v>
      </c>
      <c r="IC22" s="147">
        <f t="shared" si="28"/>
        <v>0</v>
      </c>
      <c r="ID22" s="147">
        <f t="shared" si="28"/>
        <v>0</v>
      </c>
      <c r="IE22" s="147">
        <f t="shared" si="28"/>
        <v>0</v>
      </c>
      <c r="IF22" s="142">
        <f t="shared" si="96"/>
        <v>0</v>
      </c>
      <c r="IG22" s="142">
        <f t="shared" si="29"/>
        <v>0</v>
      </c>
      <c r="IH22" s="142">
        <f t="shared" si="29"/>
        <v>0</v>
      </c>
      <c r="II22" s="142">
        <f t="shared" si="29"/>
        <v>0</v>
      </c>
      <c r="IJ22" s="142">
        <f t="shared" si="29"/>
        <v>0</v>
      </c>
      <c r="IK22" s="142">
        <f t="shared" si="97"/>
        <v>0</v>
      </c>
      <c r="IL22" s="142">
        <f t="shared" si="30"/>
        <v>0</v>
      </c>
      <c r="IM22" s="142">
        <f t="shared" si="30"/>
        <v>0</v>
      </c>
      <c r="IN22" s="142">
        <f t="shared" si="30"/>
        <v>0</v>
      </c>
      <c r="IO22" s="142">
        <f t="shared" si="30"/>
        <v>0</v>
      </c>
      <c r="IP22" s="147">
        <f t="shared" si="98"/>
        <v>0</v>
      </c>
      <c r="IQ22" s="147">
        <f t="shared" si="31"/>
        <v>0</v>
      </c>
      <c r="IR22" s="147">
        <f t="shared" si="31"/>
        <v>0</v>
      </c>
      <c r="IS22" s="147">
        <f t="shared" si="31"/>
        <v>0</v>
      </c>
      <c r="IT22" s="147">
        <f t="shared" si="31"/>
        <v>0</v>
      </c>
      <c r="IU22" s="147">
        <f t="shared" si="99"/>
        <v>0</v>
      </c>
      <c r="IV22" s="147">
        <f t="shared" si="32"/>
        <v>0</v>
      </c>
      <c r="IW22" s="147">
        <f t="shared" si="32"/>
        <v>0</v>
      </c>
      <c r="IX22" s="147">
        <f t="shared" si="32"/>
        <v>0</v>
      </c>
      <c r="IY22" s="147">
        <f t="shared" si="32"/>
        <v>0</v>
      </c>
      <c r="IZ22" s="142">
        <f t="shared" si="100"/>
        <v>0</v>
      </c>
      <c r="JA22" s="142">
        <f t="shared" si="33"/>
        <v>0</v>
      </c>
      <c r="JB22" s="142">
        <f t="shared" si="33"/>
        <v>0</v>
      </c>
      <c r="JC22" s="142">
        <f t="shared" si="33"/>
        <v>0</v>
      </c>
      <c r="JD22" s="142">
        <f t="shared" si="33"/>
        <v>0</v>
      </c>
      <c r="JE22" s="142">
        <f t="shared" si="101"/>
        <v>0</v>
      </c>
      <c r="JF22" s="142">
        <f t="shared" si="34"/>
        <v>0</v>
      </c>
      <c r="JG22" s="142">
        <f t="shared" si="34"/>
        <v>0</v>
      </c>
      <c r="JH22" s="142">
        <f t="shared" si="34"/>
        <v>0</v>
      </c>
      <c r="JI22" s="142">
        <f t="shared" si="34"/>
        <v>0</v>
      </c>
      <c r="JJ22" s="147">
        <f t="shared" si="102"/>
        <v>0</v>
      </c>
      <c r="JK22" s="147">
        <f t="shared" si="35"/>
        <v>0</v>
      </c>
      <c r="JL22" s="147">
        <f t="shared" si="35"/>
        <v>0</v>
      </c>
      <c r="JM22" s="147">
        <f t="shared" si="35"/>
        <v>0</v>
      </c>
      <c r="JN22" s="147">
        <f t="shared" si="35"/>
        <v>0</v>
      </c>
      <c r="JO22" s="147">
        <f t="shared" si="103"/>
        <v>0</v>
      </c>
      <c r="JP22" s="147">
        <f t="shared" si="36"/>
        <v>0</v>
      </c>
      <c r="JQ22" s="147">
        <f t="shared" si="36"/>
        <v>0</v>
      </c>
      <c r="JR22" s="147">
        <f t="shared" si="36"/>
        <v>0</v>
      </c>
      <c r="JS22" s="147">
        <f t="shared" si="36"/>
        <v>0</v>
      </c>
      <c r="JT22" s="142">
        <f t="shared" si="104"/>
        <v>0</v>
      </c>
      <c r="JU22" s="142">
        <f t="shared" si="37"/>
        <v>0</v>
      </c>
      <c r="JV22" s="142">
        <f t="shared" si="37"/>
        <v>0</v>
      </c>
      <c r="JW22" s="142">
        <f t="shared" si="37"/>
        <v>0</v>
      </c>
      <c r="JX22" s="142">
        <f t="shared" si="37"/>
        <v>0</v>
      </c>
      <c r="JY22" s="142">
        <f t="shared" si="105"/>
        <v>0</v>
      </c>
      <c r="JZ22" s="142">
        <f t="shared" si="38"/>
        <v>0</v>
      </c>
      <c r="KA22" s="142">
        <f t="shared" si="38"/>
        <v>0</v>
      </c>
      <c r="KB22" s="142">
        <f t="shared" si="38"/>
        <v>0</v>
      </c>
      <c r="KC22" s="142">
        <f t="shared" si="38"/>
        <v>0</v>
      </c>
      <c r="KD22" s="147">
        <f t="shared" si="106"/>
        <v>0</v>
      </c>
      <c r="KE22" s="147">
        <f t="shared" si="39"/>
        <v>0</v>
      </c>
      <c r="KF22" s="147">
        <f t="shared" si="39"/>
        <v>0</v>
      </c>
      <c r="KG22" s="147">
        <f t="shared" si="39"/>
        <v>0</v>
      </c>
      <c r="KH22" s="147">
        <f t="shared" si="39"/>
        <v>0</v>
      </c>
      <c r="KI22" s="147">
        <f t="shared" si="107"/>
        <v>0</v>
      </c>
      <c r="KJ22" s="147">
        <f t="shared" si="40"/>
        <v>0</v>
      </c>
      <c r="KK22" s="147">
        <f t="shared" si="40"/>
        <v>0</v>
      </c>
      <c r="KL22" s="147">
        <f t="shared" si="40"/>
        <v>0</v>
      </c>
      <c r="KM22" s="147">
        <f t="shared" si="40"/>
        <v>0</v>
      </c>
      <c r="KN22" s="142">
        <f t="shared" si="108"/>
        <v>0</v>
      </c>
      <c r="KO22" s="142">
        <f t="shared" si="41"/>
        <v>0</v>
      </c>
      <c r="KP22" s="142">
        <f t="shared" si="41"/>
        <v>0</v>
      </c>
      <c r="KQ22" s="142">
        <f t="shared" si="41"/>
        <v>0</v>
      </c>
      <c r="KR22" s="142">
        <f t="shared" si="41"/>
        <v>0</v>
      </c>
      <c r="KS22" s="142">
        <f t="shared" si="109"/>
        <v>0</v>
      </c>
      <c r="KT22" s="142">
        <f t="shared" si="42"/>
        <v>0</v>
      </c>
      <c r="KU22" s="142">
        <f t="shared" si="42"/>
        <v>0</v>
      </c>
      <c r="KV22" s="142">
        <f t="shared" si="42"/>
        <v>0</v>
      </c>
      <c r="KW22" s="142">
        <f t="shared" si="42"/>
        <v>0</v>
      </c>
      <c r="KX22" s="147">
        <f t="shared" si="110"/>
        <v>0</v>
      </c>
      <c r="KY22" s="147">
        <f t="shared" si="43"/>
        <v>0</v>
      </c>
      <c r="KZ22" s="147">
        <f t="shared" si="43"/>
        <v>0</v>
      </c>
      <c r="LA22" s="147">
        <f t="shared" si="43"/>
        <v>0</v>
      </c>
      <c r="LB22" s="147">
        <f t="shared" si="43"/>
        <v>0</v>
      </c>
      <c r="LC22" s="147">
        <f t="shared" si="111"/>
        <v>0</v>
      </c>
      <c r="LD22" s="147">
        <f t="shared" si="44"/>
        <v>0</v>
      </c>
      <c r="LE22" s="147">
        <f t="shared" si="44"/>
        <v>0</v>
      </c>
      <c r="LF22" s="147">
        <f t="shared" si="44"/>
        <v>0</v>
      </c>
      <c r="LG22" s="147">
        <f t="shared" si="44"/>
        <v>0</v>
      </c>
      <c r="LH22" s="147">
        <f t="shared" si="112"/>
        <v>73395</v>
      </c>
      <c r="LI22" s="147">
        <f t="shared" si="113"/>
        <v>0</v>
      </c>
      <c r="LJ22" s="144">
        <f t="shared" si="45"/>
        <v>73395</v>
      </c>
      <c r="LK22" s="144">
        <f t="shared" si="45"/>
        <v>1440</v>
      </c>
      <c r="LL22" s="144">
        <f t="shared" si="45"/>
        <v>71955</v>
      </c>
      <c r="LM22" s="144">
        <f t="shared" si="45"/>
        <v>71955</v>
      </c>
      <c r="LN22" s="144">
        <f t="shared" si="45"/>
        <v>0</v>
      </c>
      <c r="LO22" s="144">
        <f t="shared" si="114"/>
        <v>28834325</v>
      </c>
      <c r="LP22" s="144">
        <f t="shared" si="46"/>
        <v>1975259</v>
      </c>
      <c r="LQ22" s="144">
        <f t="shared" si="46"/>
        <v>26859066</v>
      </c>
      <c r="LR22" s="144">
        <f t="shared" si="46"/>
        <v>20797436</v>
      </c>
      <c r="LS22" s="144">
        <f t="shared" si="46"/>
        <v>6061630</v>
      </c>
      <c r="LT22" s="132">
        <f t="shared" si="115"/>
        <v>28834.3</v>
      </c>
      <c r="LU22" s="144">
        <f t="shared" si="47"/>
        <v>28907720</v>
      </c>
      <c r="LV22" s="145">
        <f t="shared" si="47"/>
        <v>1976699</v>
      </c>
      <c r="LW22" s="145">
        <f t="shared" si="47"/>
        <v>26931021</v>
      </c>
      <c r="LX22" s="145">
        <f t="shared" si="47"/>
        <v>20869391</v>
      </c>
      <c r="LY22" s="145">
        <f t="shared" si="47"/>
        <v>6061630</v>
      </c>
      <c r="LZ22" s="132">
        <f t="shared" si="116"/>
        <v>28907.7</v>
      </c>
      <c r="MA22" s="208">
        <v>76.37</v>
      </c>
      <c r="MB22" s="209">
        <f t="shared" si="117"/>
        <v>6384692.5999999996</v>
      </c>
      <c r="MC22" s="246">
        <f t="shared" si="118"/>
        <v>6384.7</v>
      </c>
      <c r="MD22" s="246">
        <v>2263.3000000000002</v>
      </c>
      <c r="ME22" s="246">
        <f t="shared" si="119"/>
        <v>2263300</v>
      </c>
      <c r="MF22" s="246">
        <f t="shared" si="120"/>
        <v>4121392.6</v>
      </c>
      <c r="MG22" s="246">
        <f t="shared" si="121"/>
        <v>4121.3999999999996</v>
      </c>
      <c r="MH22" s="246">
        <f t="shared" si="122"/>
        <v>33029112.600000001</v>
      </c>
      <c r="MI22" s="209">
        <f t="shared" si="123"/>
        <v>33029.1</v>
      </c>
      <c r="MJ22" s="250">
        <f t="shared" si="124"/>
        <v>24990784</v>
      </c>
      <c r="MK22" s="174">
        <v>44.7</v>
      </c>
      <c r="ML22" s="209">
        <f t="shared" si="125"/>
        <v>35783.300000000003</v>
      </c>
    </row>
    <row r="23" spans="1:350">
      <c r="A23" s="128" t="s">
        <v>187</v>
      </c>
      <c r="B23" s="129"/>
      <c r="C23" s="129"/>
      <c r="D23" s="129"/>
      <c r="E23" s="129"/>
      <c r="F23" s="130">
        <f t="shared" si="48"/>
        <v>0</v>
      </c>
      <c r="G23" s="131"/>
      <c r="H23" s="131"/>
      <c r="I23" s="131"/>
      <c r="J23" s="131"/>
      <c r="K23" s="130">
        <f t="shared" si="49"/>
        <v>0</v>
      </c>
      <c r="L23" s="132">
        <f t="shared" si="50"/>
        <v>0</v>
      </c>
      <c r="M23" s="132"/>
      <c r="N23" s="132"/>
      <c r="O23" s="132">
        <f t="shared" si="51"/>
        <v>0</v>
      </c>
      <c r="P23" s="132"/>
      <c r="Q23" s="132"/>
      <c r="R23" s="132"/>
      <c r="S23" s="133">
        <v>402</v>
      </c>
      <c r="T23" s="129"/>
      <c r="U23" s="148">
        <v>0</v>
      </c>
      <c r="V23" s="129"/>
      <c r="W23" s="133">
        <v>1</v>
      </c>
      <c r="X23" s="130">
        <f t="shared" si="1"/>
        <v>403</v>
      </c>
      <c r="Y23" s="133">
        <v>389</v>
      </c>
      <c r="Z23" s="129"/>
      <c r="AA23" s="148">
        <v>21</v>
      </c>
      <c r="AB23" s="129"/>
      <c r="AC23" s="133">
        <v>3</v>
      </c>
      <c r="AD23" s="130">
        <f t="shared" si="2"/>
        <v>413</v>
      </c>
      <c r="AE23" s="133">
        <v>70</v>
      </c>
      <c r="AF23" s="129"/>
      <c r="AG23" s="129"/>
      <c r="AH23" s="129"/>
      <c r="AI23" s="133">
        <v>0</v>
      </c>
      <c r="AJ23" s="130">
        <f t="shared" si="52"/>
        <v>70</v>
      </c>
      <c r="AK23" s="127">
        <f t="shared" si="53"/>
        <v>886</v>
      </c>
      <c r="AL23" s="206">
        <v>0</v>
      </c>
      <c r="AM23" s="206">
        <v>0</v>
      </c>
      <c r="AN23" s="206">
        <v>0</v>
      </c>
      <c r="AO23" s="206">
        <v>0</v>
      </c>
      <c r="AP23" s="206">
        <v>80</v>
      </c>
      <c r="AQ23" s="206">
        <v>30</v>
      </c>
      <c r="AR23" s="135"/>
      <c r="AS23" s="136">
        <v>0</v>
      </c>
      <c r="AT23" s="137"/>
      <c r="AU23" s="138">
        <v>0</v>
      </c>
      <c r="AV23" s="138"/>
      <c r="AW23" s="135"/>
      <c r="AX23" s="139"/>
      <c r="AY23" s="138"/>
      <c r="AZ23" s="136"/>
      <c r="BA23" s="136">
        <v>3</v>
      </c>
      <c r="BB23" s="129"/>
      <c r="BC23" s="129"/>
      <c r="BD23" s="138">
        <v>1</v>
      </c>
      <c r="BE23" s="138"/>
      <c r="BF23" s="136"/>
      <c r="BG23" s="138">
        <v>4</v>
      </c>
      <c r="BH23" s="138"/>
      <c r="BI23" s="136"/>
      <c r="BJ23" s="138"/>
      <c r="BK23" s="129"/>
      <c r="BL23" s="129"/>
      <c r="BM23" s="138"/>
      <c r="BN23" s="138">
        <v>1</v>
      </c>
      <c r="BO23" s="141"/>
      <c r="BP23" s="141">
        <f t="shared" si="54"/>
        <v>8</v>
      </c>
      <c r="BQ23" s="141">
        <f t="shared" si="3"/>
        <v>1</v>
      </c>
      <c r="BR23" s="141">
        <f t="shared" si="3"/>
        <v>0</v>
      </c>
      <c r="BS23" s="141">
        <f t="shared" si="55"/>
        <v>9</v>
      </c>
      <c r="BT23" s="141">
        <f t="shared" si="56"/>
        <v>895</v>
      </c>
      <c r="BU23" s="141"/>
      <c r="BV23" s="141"/>
      <c r="BW23" s="141"/>
      <c r="BX23" s="142">
        <f t="shared" si="57"/>
        <v>10367580</v>
      </c>
      <c r="BY23" s="143">
        <f t="shared" si="4"/>
        <v>867114</v>
      </c>
      <c r="BZ23" s="143">
        <f t="shared" si="4"/>
        <v>9500466</v>
      </c>
      <c r="CA23" s="143">
        <f t="shared" si="4"/>
        <v>7260924</v>
      </c>
      <c r="CB23" s="143">
        <f t="shared" si="4"/>
        <v>2239542</v>
      </c>
      <c r="CC23" s="142">
        <f t="shared" si="58"/>
        <v>0</v>
      </c>
      <c r="CD23" s="143">
        <f t="shared" si="5"/>
        <v>0</v>
      </c>
      <c r="CE23" s="143">
        <f t="shared" si="5"/>
        <v>0</v>
      </c>
      <c r="CF23" s="143">
        <f t="shared" si="5"/>
        <v>0</v>
      </c>
      <c r="CG23" s="143">
        <f t="shared" si="5"/>
        <v>0</v>
      </c>
      <c r="CH23" s="142">
        <f t="shared" si="59"/>
        <v>0</v>
      </c>
      <c r="CI23" s="143">
        <f t="shared" si="6"/>
        <v>0</v>
      </c>
      <c r="CJ23" s="143">
        <f t="shared" si="6"/>
        <v>0</v>
      </c>
      <c r="CK23" s="143">
        <f t="shared" si="6"/>
        <v>0</v>
      </c>
      <c r="CL23" s="143">
        <f t="shared" si="6"/>
        <v>0</v>
      </c>
      <c r="CM23" s="143"/>
      <c r="CN23" s="143"/>
      <c r="CO23" s="143"/>
      <c r="CP23" s="143"/>
      <c r="CQ23" s="143"/>
      <c r="CR23" s="142">
        <f t="shared" si="60"/>
        <v>197552</v>
      </c>
      <c r="CS23" s="143">
        <f t="shared" si="7"/>
        <v>451</v>
      </c>
      <c r="CT23" s="143">
        <f t="shared" si="7"/>
        <v>197101</v>
      </c>
      <c r="CU23" s="143">
        <f t="shared" si="7"/>
        <v>197101</v>
      </c>
      <c r="CV23" s="143">
        <f t="shared" si="7"/>
        <v>0</v>
      </c>
      <c r="CW23" s="144">
        <f t="shared" si="61"/>
        <v>10565132</v>
      </c>
      <c r="CX23" s="142">
        <f t="shared" si="62"/>
        <v>14001277</v>
      </c>
      <c r="CY23" s="143">
        <f t="shared" si="62"/>
        <v>1141326</v>
      </c>
      <c r="CZ23" s="143">
        <f t="shared" si="62"/>
        <v>12859951</v>
      </c>
      <c r="DA23" s="143">
        <f t="shared" si="62"/>
        <v>9596241</v>
      </c>
      <c r="DB23" s="143">
        <f t="shared" si="62"/>
        <v>3263710</v>
      </c>
      <c r="DC23" s="142">
        <f t="shared" si="63"/>
        <v>0</v>
      </c>
      <c r="DD23" s="143">
        <f t="shared" si="8"/>
        <v>0</v>
      </c>
      <c r="DE23" s="143">
        <f t="shared" si="8"/>
        <v>0</v>
      </c>
      <c r="DF23" s="143">
        <f t="shared" si="8"/>
        <v>0</v>
      </c>
      <c r="DG23" s="143">
        <f t="shared" si="8"/>
        <v>0</v>
      </c>
      <c r="DH23" s="142">
        <f t="shared" si="64"/>
        <v>2112516</v>
      </c>
      <c r="DI23" s="143">
        <f t="shared" si="64"/>
        <v>61614</v>
      </c>
      <c r="DJ23" s="143">
        <f t="shared" si="64"/>
        <v>2050902</v>
      </c>
      <c r="DK23" s="143">
        <f t="shared" si="64"/>
        <v>1536192</v>
      </c>
      <c r="DL23" s="143">
        <f t="shared" si="64"/>
        <v>514710</v>
      </c>
      <c r="DM23" s="142">
        <f t="shared" si="65"/>
        <v>0</v>
      </c>
      <c r="DN23" s="143">
        <f t="shared" si="9"/>
        <v>0</v>
      </c>
      <c r="DO23" s="143">
        <f t="shared" si="9"/>
        <v>0</v>
      </c>
      <c r="DP23" s="143">
        <f t="shared" si="9"/>
        <v>0</v>
      </c>
      <c r="DQ23" s="143">
        <f t="shared" si="9"/>
        <v>0</v>
      </c>
      <c r="DR23" s="142">
        <f t="shared" si="66"/>
        <v>684528</v>
      </c>
      <c r="DS23" s="143">
        <f t="shared" si="10"/>
        <v>2256</v>
      </c>
      <c r="DT23" s="143">
        <f t="shared" si="10"/>
        <v>682272</v>
      </c>
      <c r="DU23" s="143">
        <f t="shared" si="10"/>
        <v>682272</v>
      </c>
      <c r="DV23" s="143">
        <f t="shared" si="10"/>
        <v>0</v>
      </c>
      <c r="DW23" s="144">
        <f t="shared" si="67"/>
        <v>16798321</v>
      </c>
      <c r="DX23" s="142">
        <f t="shared" si="68"/>
        <v>2880220</v>
      </c>
      <c r="DY23" s="143">
        <f t="shared" si="68"/>
        <v>229110</v>
      </c>
      <c r="DZ23" s="143">
        <f t="shared" si="68"/>
        <v>2651110</v>
      </c>
      <c r="EA23" s="143">
        <f t="shared" si="68"/>
        <v>1963010</v>
      </c>
      <c r="EB23" s="143">
        <f t="shared" si="68"/>
        <v>688100</v>
      </c>
      <c r="EC23" s="142">
        <f t="shared" si="69"/>
        <v>0</v>
      </c>
      <c r="ED23" s="143">
        <f t="shared" si="11"/>
        <v>0</v>
      </c>
      <c r="EE23" s="143">
        <f t="shared" si="11"/>
        <v>0</v>
      </c>
      <c r="EF23" s="143">
        <f t="shared" si="11"/>
        <v>0</v>
      </c>
      <c r="EG23" s="143">
        <f t="shared" si="11"/>
        <v>0</v>
      </c>
      <c r="EH23" s="143"/>
      <c r="EI23" s="143"/>
      <c r="EJ23" s="143"/>
      <c r="EK23" s="143"/>
      <c r="EL23" s="143"/>
      <c r="EM23" s="142">
        <f t="shared" si="70"/>
        <v>0</v>
      </c>
      <c r="EN23" s="143">
        <f t="shared" si="12"/>
        <v>0</v>
      </c>
      <c r="EO23" s="143">
        <f t="shared" si="12"/>
        <v>0</v>
      </c>
      <c r="EP23" s="143">
        <f t="shared" si="12"/>
        <v>0</v>
      </c>
      <c r="EQ23" s="143">
        <f t="shared" si="12"/>
        <v>0</v>
      </c>
      <c r="ER23" s="142">
        <f t="shared" si="71"/>
        <v>0</v>
      </c>
      <c r="ES23" s="143">
        <f t="shared" si="13"/>
        <v>0</v>
      </c>
      <c r="ET23" s="143">
        <f t="shared" si="13"/>
        <v>0</v>
      </c>
      <c r="EU23" s="143">
        <f t="shared" si="13"/>
        <v>0</v>
      </c>
      <c r="EV23" s="143">
        <f t="shared" si="13"/>
        <v>0</v>
      </c>
      <c r="EW23" s="144">
        <f t="shared" si="72"/>
        <v>2880220</v>
      </c>
      <c r="EX23" s="144">
        <f t="shared" si="73"/>
        <v>30243673</v>
      </c>
      <c r="EY23" s="145">
        <f t="shared" si="74"/>
        <v>2301871</v>
      </c>
      <c r="EZ23" s="145">
        <f t="shared" si="14"/>
        <v>27941802</v>
      </c>
      <c r="FA23" s="145">
        <f t="shared" si="14"/>
        <v>21235740</v>
      </c>
      <c r="FB23" s="145">
        <f t="shared" si="14"/>
        <v>6706062</v>
      </c>
      <c r="FC23" s="146">
        <f t="shared" si="75"/>
        <v>27249077</v>
      </c>
      <c r="FD23" s="146">
        <f t="shared" si="76"/>
        <v>0</v>
      </c>
      <c r="FE23" s="146">
        <f t="shared" si="77"/>
        <v>2112516</v>
      </c>
      <c r="FF23" s="146">
        <f t="shared" si="78"/>
        <v>0</v>
      </c>
      <c r="FG23" s="146">
        <f t="shared" si="79"/>
        <v>882080</v>
      </c>
      <c r="FH23" s="142">
        <f t="shared" si="80"/>
        <v>0</v>
      </c>
      <c r="FI23" s="143">
        <f t="shared" si="80"/>
        <v>0</v>
      </c>
      <c r="FJ23" s="143">
        <f t="shared" si="80"/>
        <v>0</v>
      </c>
      <c r="FK23" s="143">
        <f t="shared" si="80"/>
        <v>0</v>
      </c>
      <c r="FL23" s="143">
        <f t="shared" si="80"/>
        <v>0</v>
      </c>
      <c r="FM23" s="142">
        <f t="shared" si="81"/>
        <v>0</v>
      </c>
      <c r="FN23" s="142">
        <f t="shared" si="81"/>
        <v>0</v>
      </c>
      <c r="FO23" s="142">
        <f t="shared" si="81"/>
        <v>0</v>
      </c>
      <c r="FP23" s="142">
        <f t="shared" si="15"/>
        <v>0</v>
      </c>
      <c r="FQ23" s="142">
        <f t="shared" si="15"/>
        <v>0</v>
      </c>
      <c r="FR23" s="147">
        <f t="shared" si="82"/>
        <v>0</v>
      </c>
      <c r="FS23" s="147">
        <f t="shared" si="16"/>
        <v>0</v>
      </c>
      <c r="FT23" s="147">
        <f t="shared" si="16"/>
        <v>0</v>
      </c>
      <c r="FU23" s="147">
        <f t="shared" si="16"/>
        <v>0</v>
      </c>
      <c r="FV23" s="147">
        <f t="shared" si="16"/>
        <v>0</v>
      </c>
      <c r="FW23" s="147">
        <f t="shared" si="83"/>
        <v>0</v>
      </c>
      <c r="FX23" s="147">
        <f t="shared" si="17"/>
        <v>0</v>
      </c>
      <c r="FY23" s="147">
        <f t="shared" si="17"/>
        <v>0</v>
      </c>
      <c r="FZ23" s="147">
        <f t="shared" si="17"/>
        <v>0</v>
      </c>
      <c r="GA23" s="147">
        <f t="shared" si="17"/>
        <v>0</v>
      </c>
      <c r="GB23" s="142">
        <f t="shared" si="84"/>
        <v>130480</v>
      </c>
      <c r="GC23" s="142">
        <f t="shared" si="18"/>
        <v>2560</v>
      </c>
      <c r="GD23" s="142">
        <f t="shared" si="18"/>
        <v>127920</v>
      </c>
      <c r="GE23" s="142">
        <f t="shared" si="18"/>
        <v>127920</v>
      </c>
      <c r="GF23" s="142">
        <f t="shared" si="18"/>
        <v>0</v>
      </c>
      <c r="GG23" s="142">
        <f t="shared" si="85"/>
        <v>41910</v>
      </c>
      <c r="GH23" s="142">
        <f t="shared" si="19"/>
        <v>810</v>
      </c>
      <c r="GI23" s="142">
        <f t="shared" si="19"/>
        <v>41100</v>
      </c>
      <c r="GJ23" s="142">
        <f t="shared" si="19"/>
        <v>41100</v>
      </c>
      <c r="GK23" s="142">
        <f t="shared" si="19"/>
        <v>0</v>
      </c>
      <c r="GL23" s="142">
        <f t="shared" si="86"/>
        <v>172390</v>
      </c>
      <c r="GM23" s="142">
        <f t="shared" si="20"/>
        <v>3370</v>
      </c>
      <c r="GN23" s="142">
        <f t="shared" si="20"/>
        <v>169020</v>
      </c>
      <c r="GO23" s="142">
        <f t="shared" si="20"/>
        <v>169020</v>
      </c>
      <c r="GP23" s="142">
        <f t="shared" si="20"/>
        <v>0</v>
      </c>
      <c r="GQ23" s="207">
        <f t="shared" si="87"/>
        <v>172.4</v>
      </c>
      <c r="GR23" s="147">
        <f t="shared" si="88"/>
        <v>0</v>
      </c>
      <c r="GS23" s="147">
        <f t="shared" si="21"/>
        <v>0</v>
      </c>
      <c r="GT23" s="147">
        <f t="shared" si="21"/>
        <v>0</v>
      </c>
      <c r="GU23" s="147">
        <f t="shared" si="21"/>
        <v>0</v>
      </c>
      <c r="GV23" s="147">
        <f t="shared" si="21"/>
        <v>0</v>
      </c>
      <c r="GW23" s="147">
        <f t="shared" si="89"/>
        <v>0</v>
      </c>
      <c r="GX23" s="147">
        <f t="shared" si="22"/>
        <v>0</v>
      </c>
      <c r="GY23" s="147">
        <f t="shared" si="22"/>
        <v>0</v>
      </c>
      <c r="GZ23" s="147">
        <f t="shared" si="22"/>
        <v>0</v>
      </c>
      <c r="HA23" s="147">
        <f t="shared" si="22"/>
        <v>0</v>
      </c>
      <c r="HB23" s="147">
        <f t="shared" si="90"/>
        <v>0</v>
      </c>
      <c r="HC23" s="147">
        <f t="shared" si="23"/>
        <v>0</v>
      </c>
      <c r="HD23" s="147">
        <f t="shared" si="23"/>
        <v>0</v>
      </c>
      <c r="HE23" s="147">
        <f t="shared" si="23"/>
        <v>0</v>
      </c>
      <c r="HF23" s="147">
        <f t="shared" si="23"/>
        <v>0</v>
      </c>
      <c r="HG23" s="147">
        <f t="shared" si="91"/>
        <v>0</v>
      </c>
      <c r="HH23" s="147">
        <f t="shared" si="24"/>
        <v>0</v>
      </c>
      <c r="HI23" s="147">
        <f t="shared" si="24"/>
        <v>0</v>
      </c>
      <c r="HJ23" s="147">
        <f t="shared" si="24"/>
        <v>0</v>
      </c>
      <c r="HK23" s="147">
        <f t="shared" si="24"/>
        <v>0</v>
      </c>
      <c r="HL23" s="142">
        <f t="shared" si="92"/>
        <v>0</v>
      </c>
      <c r="HM23" s="142">
        <f t="shared" si="25"/>
        <v>0</v>
      </c>
      <c r="HN23" s="142">
        <f t="shared" si="25"/>
        <v>0</v>
      </c>
      <c r="HO23" s="142">
        <f t="shared" si="25"/>
        <v>0</v>
      </c>
      <c r="HP23" s="142">
        <f t="shared" si="25"/>
        <v>0</v>
      </c>
      <c r="HQ23" s="142">
        <f t="shared" si="93"/>
        <v>0</v>
      </c>
      <c r="HR23" s="142">
        <f t="shared" si="26"/>
        <v>0</v>
      </c>
      <c r="HS23" s="142">
        <f t="shared" si="26"/>
        <v>0</v>
      </c>
      <c r="HT23" s="142">
        <f t="shared" si="26"/>
        <v>0</v>
      </c>
      <c r="HU23" s="142">
        <f t="shared" si="26"/>
        <v>0</v>
      </c>
      <c r="HV23" s="147">
        <f t="shared" si="94"/>
        <v>0</v>
      </c>
      <c r="HW23" s="147">
        <f t="shared" si="27"/>
        <v>0</v>
      </c>
      <c r="HX23" s="147">
        <f t="shared" si="27"/>
        <v>0</v>
      </c>
      <c r="HY23" s="147">
        <f t="shared" si="27"/>
        <v>0</v>
      </c>
      <c r="HZ23" s="147">
        <f t="shared" si="27"/>
        <v>0</v>
      </c>
      <c r="IA23" s="147">
        <f t="shared" si="95"/>
        <v>0</v>
      </c>
      <c r="IB23" s="147">
        <f t="shared" si="28"/>
        <v>0</v>
      </c>
      <c r="IC23" s="147">
        <f t="shared" si="28"/>
        <v>0</v>
      </c>
      <c r="ID23" s="147">
        <f t="shared" si="28"/>
        <v>0</v>
      </c>
      <c r="IE23" s="147">
        <f t="shared" si="28"/>
        <v>0</v>
      </c>
      <c r="IF23" s="142">
        <f t="shared" si="96"/>
        <v>0</v>
      </c>
      <c r="IG23" s="142">
        <f t="shared" si="29"/>
        <v>0</v>
      </c>
      <c r="IH23" s="142">
        <f t="shared" si="29"/>
        <v>0</v>
      </c>
      <c r="II23" s="142">
        <f t="shared" si="29"/>
        <v>0</v>
      </c>
      <c r="IJ23" s="142">
        <f t="shared" si="29"/>
        <v>0</v>
      </c>
      <c r="IK23" s="142">
        <f t="shared" si="97"/>
        <v>106683</v>
      </c>
      <c r="IL23" s="142">
        <f t="shared" si="30"/>
        <v>26571</v>
      </c>
      <c r="IM23" s="142">
        <f t="shared" si="30"/>
        <v>80112</v>
      </c>
      <c r="IN23" s="142">
        <f t="shared" si="30"/>
        <v>61227</v>
      </c>
      <c r="IO23" s="142">
        <f t="shared" si="30"/>
        <v>18885</v>
      </c>
      <c r="IP23" s="147">
        <f t="shared" si="98"/>
        <v>0</v>
      </c>
      <c r="IQ23" s="147">
        <f t="shared" si="31"/>
        <v>0</v>
      </c>
      <c r="IR23" s="147">
        <f t="shared" si="31"/>
        <v>0</v>
      </c>
      <c r="IS23" s="147">
        <f t="shared" si="31"/>
        <v>0</v>
      </c>
      <c r="IT23" s="147">
        <f t="shared" si="31"/>
        <v>0</v>
      </c>
      <c r="IU23" s="147">
        <f t="shared" si="99"/>
        <v>0</v>
      </c>
      <c r="IV23" s="147">
        <f t="shared" si="32"/>
        <v>0</v>
      </c>
      <c r="IW23" s="147">
        <f t="shared" si="32"/>
        <v>0</v>
      </c>
      <c r="IX23" s="147">
        <f t="shared" si="32"/>
        <v>0</v>
      </c>
      <c r="IY23" s="147">
        <f t="shared" si="32"/>
        <v>0</v>
      </c>
      <c r="IZ23" s="142">
        <f t="shared" si="100"/>
        <v>188666</v>
      </c>
      <c r="JA23" s="142">
        <f t="shared" si="33"/>
        <v>28442</v>
      </c>
      <c r="JB23" s="142">
        <f t="shared" si="33"/>
        <v>160224</v>
      </c>
      <c r="JC23" s="142">
        <f t="shared" si="33"/>
        <v>122454</v>
      </c>
      <c r="JD23" s="142">
        <f t="shared" si="33"/>
        <v>37770</v>
      </c>
      <c r="JE23" s="142">
        <f t="shared" si="101"/>
        <v>0</v>
      </c>
      <c r="JF23" s="142">
        <f t="shared" si="34"/>
        <v>0</v>
      </c>
      <c r="JG23" s="142">
        <f t="shared" si="34"/>
        <v>0</v>
      </c>
      <c r="JH23" s="142">
        <f t="shared" si="34"/>
        <v>0</v>
      </c>
      <c r="JI23" s="142">
        <f t="shared" si="34"/>
        <v>0</v>
      </c>
      <c r="JJ23" s="147">
        <f t="shared" si="102"/>
        <v>0</v>
      </c>
      <c r="JK23" s="147">
        <f t="shared" si="35"/>
        <v>0</v>
      </c>
      <c r="JL23" s="147">
        <f t="shared" si="35"/>
        <v>0</v>
      </c>
      <c r="JM23" s="147">
        <f t="shared" si="35"/>
        <v>0</v>
      </c>
      <c r="JN23" s="147">
        <f t="shared" si="35"/>
        <v>0</v>
      </c>
      <c r="JO23" s="147">
        <f t="shared" si="103"/>
        <v>133044</v>
      </c>
      <c r="JP23" s="147">
        <f t="shared" si="36"/>
        <v>26228</v>
      </c>
      <c r="JQ23" s="147">
        <f t="shared" si="36"/>
        <v>106816</v>
      </c>
      <c r="JR23" s="147">
        <f t="shared" si="36"/>
        <v>81636</v>
      </c>
      <c r="JS23" s="147">
        <f t="shared" si="36"/>
        <v>25180</v>
      </c>
      <c r="JT23" s="142">
        <f t="shared" si="104"/>
        <v>0</v>
      </c>
      <c r="JU23" s="142">
        <f t="shared" si="37"/>
        <v>0</v>
      </c>
      <c r="JV23" s="142">
        <f t="shared" si="37"/>
        <v>0</v>
      </c>
      <c r="JW23" s="142">
        <f t="shared" si="37"/>
        <v>0</v>
      </c>
      <c r="JX23" s="142">
        <f t="shared" si="37"/>
        <v>0</v>
      </c>
      <c r="JY23" s="142">
        <f t="shared" si="105"/>
        <v>0</v>
      </c>
      <c r="JZ23" s="142">
        <f t="shared" si="38"/>
        <v>0</v>
      </c>
      <c r="KA23" s="142">
        <f t="shared" si="38"/>
        <v>0</v>
      </c>
      <c r="KB23" s="142">
        <f t="shared" si="38"/>
        <v>0</v>
      </c>
      <c r="KC23" s="142">
        <f t="shared" si="38"/>
        <v>0</v>
      </c>
      <c r="KD23" s="147">
        <f t="shared" si="106"/>
        <v>0</v>
      </c>
      <c r="KE23" s="147">
        <f t="shared" si="39"/>
        <v>0</v>
      </c>
      <c r="KF23" s="147">
        <f t="shared" si="39"/>
        <v>0</v>
      </c>
      <c r="KG23" s="147">
        <f t="shared" si="39"/>
        <v>0</v>
      </c>
      <c r="KH23" s="147">
        <f t="shared" si="39"/>
        <v>0</v>
      </c>
      <c r="KI23" s="147">
        <f t="shared" si="107"/>
        <v>0</v>
      </c>
      <c r="KJ23" s="147">
        <f t="shared" si="40"/>
        <v>0</v>
      </c>
      <c r="KK23" s="147">
        <f t="shared" si="40"/>
        <v>0</v>
      </c>
      <c r="KL23" s="147">
        <f t="shared" si="40"/>
        <v>0</v>
      </c>
      <c r="KM23" s="147">
        <f t="shared" si="40"/>
        <v>0</v>
      </c>
      <c r="KN23" s="142">
        <f t="shared" si="108"/>
        <v>0</v>
      </c>
      <c r="KO23" s="142">
        <f t="shared" si="41"/>
        <v>0</v>
      </c>
      <c r="KP23" s="142">
        <f t="shared" si="41"/>
        <v>0</v>
      </c>
      <c r="KQ23" s="142">
        <f t="shared" si="41"/>
        <v>0</v>
      </c>
      <c r="KR23" s="142">
        <f t="shared" si="41"/>
        <v>0</v>
      </c>
      <c r="KS23" s="142">
        <f t="shared" si="109"/>
        <v>0</v>
      </c>
      <c r="KT23" s="142">
        <f t="shared" si="42"/>
        <v>0</v>
      </c>
      <c r="KU23" s="142">
        <f t="shared" si="42"/>
        <v>0</v>
      </c>
      <c r="KV23" s="142">
        <f t="shared" si="42"/>
        <v>0</v>
      </c>
      <c r="KW23" s="142">
        <f t="shared" si="42"/>
        <v>0</v>
      </c>
      <c r="KX23" s="147">
        <f t="shared" si="110"/>
        <v>241734</v>
      </c>
      <c r="KY23" s="147">
        <f t="shared" si="43"/>
        <v>17604</v>
      </c>
      <c r="KZ23" s="147">
        <f t="shared" si="43"/>
        <v>224130</v>
      </c>
      <c r="LA23" s="147">
        <f t="shared" si="43"/>
        <v>167250</v>
      </c>
      <c r="LB23" s="147">
        <f t="shared" si="43"/>
        <v>56880</v>
      </c>
      <c r="LC23" s="147">
        <f t="shared" si="111"/>
        <v>0</v>
      </c>
      <c r="LD23" s="147">
        <f t="shared" si="44"/>
        <v>0</v>
      </c>
      <c r="LE23" s="147">
        <f t="shared" si="44"/>
        <v>0</v>
      </c>
      <c r="LF23" s="147">
        <f t="shared" si="44"/>
        <v>0</v>
      </c>
      <c r="LG23" s="147">
        <f t="shared" si="44"/>
        <v>0</v>
      </c>
      <c r="LH23" s="147">
        <f t="shared" si="112"/>
        <v>172390</v>
      </c>
      <c r="LI23" s="147">
        <f t="shared" si="113"/>
        <v>670127</v>
      </c>
      <c r="LJ23" s="144">
        <f t="shared" si="45"/>
        <v>842517</v>
      </c>
      <c r="LK23" s="144">
        <f t="shared" si="45"/>
        <v>102215</v>
      </c>
      <c r="LL23" s="144">
        <f t="shared" si="45"/>
        <v>740302</v>
      </c>
      <c r="LM23" s="144">
        <f t="shared" si="45"/>
        <v>601587</v>
      </c>
      <c r="LN23" s="144">
        <f t="shared" si="45"/>
        <v>138715</v>
      </c>
      <c r="LO23" s="144">
        <f t="shared" si="114"/>
        <v>30913800</v>
      </c>
      <c r="LP23" s="144">
        <f t="shared" si="46"/>
        <v>2400716</v>
      </c>
      <c r="LQ23" s="144">
        <f t="shared" si="46"/>
        <v>28513084</v>
      </c>
      <c r="LR23" s="144">
        <f t="shared" si="46"/>
        <v>21668307</v>
      </c>
      <c r="LS23" s="144">
        <f t="shared" si="46"/>
        <v>6844777</v>
      </c>
      <c r="LT23" s="132">
        <f t="shared" si="115"/>
        <v>30913.8</v>
      </c>
      <c r="LU23" s="144">
        <f t="shared" si="47"/>
        <v>31086190</v>
      </c>
      <c r="LV23" s="145">
        <f t="shared" si="47"/>
        <v>2404086</v>
      </c>
      <c r="LW23" s="145">
        <f t="shared" si="47"/>
        <v>28682104</v>
      </c>
      <c r="LX23" s="145">
        <f t="shared" si="47"/>
        <v>21837327</v>
      </c>
      <c r="LY23" s="145">
        <f t="shared" si="47"/>
        <v>6844777</v>
      </c>
      <c r="LZ23" s="132">
        <f t="shared" si="116"/>
        <v>31086.2</v>
      </c>
      <c r="MA23" s="208">
        <v>86.89</v>
      </c>
      <c r="MB23" s="209">
        <f t="shared" si="117"/>
        <v>7264186.7000000002</v>
      </c>
      <c r="MC23" s="246">
        <f t="shared" si="118"/>
        <v>7264.2</v>
      </c>
      <c r="MD23" s="246">
        <v>2575.1</v>
      </c>
      <c r="ME23" s="246">
        <f t="shared" si="119"/>
        <v>2575100</v>
      </c>
      <c r="MF23" s="246">
        <f t="shared" si="120"/>
        <v>4689086.7</v>
      </c>
      <c r="MG23" s="246">
        <f t="shared" si="121"/>
        <v>4689.1000000000004</v>
      </c>
      <c r="MH23" s="246">
        <f t="shared" si="122"/>
        <v>35775276.700000003</v>
      </c>
      <c r="MI23" s="209">
        <f t="shared" si="123"/>
        <v>35775.300000000003</v>
      </c>
      <c r="MJ23" s="250">
        <f t="shared" si="124"/>
        <v>26526414</v>
      </c>
      <c r="MK23" s="174">
        <v>50</v>
      </c>
      <c r="ML23" s="209">
        <f t="shared" si="125"/>
        <v>33956</v>
      </c>
    </row>
    <row r="24" spans="1:350">
      <c r="A24" s="128" t="s">
        <v>188</v>
      </c>
      <c r="B24" s="129"/>
      <c r="C24" s="129"/>
      <c r="D24" s="129"/>
      <c r="E24" s="129"/>
      <c r="F24" s="130">
        <f t="shared" si="48"/>
        <v>0</v>
      </c>
      <c r="G24" s="131"/>
      <c r="H24" s="131"/>
      <c r="I24" s="131"/>
      <c r="J24" s="131"/>
      <c r="K24" s="130">
        <f t="shared" si="49"/>
        <v>0</v>
      </c>
      <c r="L24" s="132">
        <f t="shared" si="50"/>
        <v>0</v>
      </c>
      <c r="M24" s="132"/>
      <c r="N24" s="132"/>
      <c r="O24" s="132">
        <f t="shared" si="51"/>
        <v>0</v>
      </c>
      <c r="P24" s="132"/>
      <c r="Q24" s="132"/>
      <c r="R24" s="132"/>
      <c r="S24" s="133">
        <v>373</v>
      </c>
      <c r="T24" s="129"/>
      <c r="U24" s="148">
        <v>7</v>
      </c>
      <c r="V24" s="129"/>
      <c r="W24" s="133">
        <v>0</v>
      </c>
      <c r="X24" s="130">
        <f t="shared" si="1"/>
        <v>380</v>
      </c>
      <c r="Y24" s="133">
        <v>388</v>
      </c>
      <c r="Z24" s="129"/>
      <c r="AA24" s="148">
        <v>0</v>
      </c>
      <c r="AB24" s="129"/>
      <c r="AC24" s="133">
        <v>4</v>
      </c>
      <c r="AD24" s="130">
        <f t="shared" si="2"/>
        <v>392</v>
      </c>
      <c r="AE24" s="133">
        <v>58</v>
      </c>
      <c r="AF24" s="129"/>
      <c r="AG24" s="129"/>
      <c r="AH24" s="129"/>
      <c r="AI24" s="133">
        <v>0</v>
      </c>
      <c r="AJ24" s="130">
        <f t="shared" si="52"/>
        <v>58</v>
      </c>
      <c r="AK24" s="127">
        <f t="shared" si="53"/>
        <v>830</v>
      </c>
      <c r="AL24" s="206">
        <v>0</v>
      </c>
      <c r="AM24" s="206">
        <v>0</v>
      </c>
      <c r="AN24" s="206">
        <v>0</v>
      </c>
      <c r="AO24" s="206">
        <v>0</v>
      </c>
      <c r="AP24" s="206">
        <v>0</v>
      </c>
      <c r="AQ24" s="206">
        <v>0</v>
      </c>
      <c r="AR24" s="135"/>
      <c r="AS24" s="136">
        <v>0</v>
      </c>
      <c r="AT24" s="137"/>
      <c r="AU24" s="138">
        <v>0</v>
      </c>
      <c r="AV24" s="138"/>
      <c r="AW24" s="135"/>
      <c r="AX24" s="139">
        <v>1</v>
      </c>
      <c r="AY24" s="138"/>
      <c r="AZ24" s="136"/>
      <c r="BA24" s="136"/>
      <c r="BB24" s="129"/>
      <c r="BC24" s="129"/>
      <c r="BD24" s="138">
        <v>1</v>
      </c>
      <c r="BE24" s="138"/>
      <c r="BF24" s="136"/>
      <c r="BG24" s="138">
        <v>1</v>
      </c>
      <c r="BH24" s="138">
        <v>1</v>
      </c>
      <c r="BI24" s="136"/>
      <c r="BJ24" s="138"/>
      <c r="BK24" s="129"/>
      <c r="BL24" s="129"/>
      <c r="BM24" s="138"/>
      <c r="BN24" s="138"/>
      <c r="BO24" s="141"/>
      <c r="BP24" s="141">
        <f t="shared" si="54"/>
        <v>3</v>
      </c>
      <c r="BQ24" s="141">
        <f t="shared" si="3"/>
        <v>1</v>
      </c>
      <c r="BR24" s="141">
        <f t="shared" si="3"/>
        <v>0</v>
      </c>
      <c r="BS24" s="141">
        <f t="shared" si="55"/>
        <v>4</v>
      </c>
      <c r="BT24" s="141">
        <f t="shared" si="56"/>
        <v>834</v>
      </c>
      <c r="BU24" s="141"/>
      <c r="BV24" s="141"/>
      <c r="BW24" s="141"/>
      <c r="BX24" s="142">
        <f t="shared" si="57"/>
        <v>9619670</v>
      </c>
      <c r="BY24" s="143">
        <f t="shared" si="4"/>
        <v>804561</v>
      </c>
      <c r="BZ24" s="143">
        <f t="shared" si="4"/>
        <v>8815109</v>
      </c>
      <c r="CA24" s="143">
        <f t="shared" si="4"/>
        <v>6737126</v>
      </c>
      <c r="CB24" s="143">
        <f t="shared" si="4"/>
        <v>2077983</v>
      </c>
      <c r="CC24" s="142">
        <f t="shared" si="58"/>
        <v>0</v>
      </c>
      <c r="CD24" s="143">
        <f t="shared" si="5"/>
        <v>0</v>
      </c>
      <c r="CE24" s="143">
        <f t="shared" si="5"/>
        <v>0</v>
      </c>
      <c r="CF24" s="143">
        <f t="shared" si="5"/>
        <v>0</v>
      </c>
      <c r="CG24" s="143">
        <f t="shared" si="5"/>
        <v>0</v>
      </c>
      <c r="CH24" s="142">
        <f t="shared" si="59"/>
        <v>506765</v>
      </c>
      <c r="CI24" s="143">
        <f t="shared" si="6"/>
        <v>15099</v>
      </c>
      <c r="CJ24" s="143">
        <f t="shared" si="6"/>
        <v>491666</v>
      </c>
      <c r="CK24" s="143">
        <f t="shared" si="6"/>
        <v>377503</v>
      </c>
      <c r="CL24" s="143">
        <f t="shared" si="6"/>
        <v>114163</v>
      </c>
      <c r="CM24" s="143"/>
      <c r="CN24" s="143"/>
      <c r="CO24" s="143"/>
      <c r="CP24" s="143"/>
      <c r="CQ24" s="143"/>
      <c r="CR24" s="142">
        <f t="shared" si="60"/>
        <v>0</v>
      </c>
      <c r="CS24" s="143">
        <f t="shared" si="7"/>
        <v>0</v>
      </c>
      <c r="CT24" s="143">
        <f t="shared" si="7"/>
        <v>0</v>
      </c>
      <c r="CU24" s="143">
        <f t="shared" si="7"/>
        <v>0</v>
      </c>
      <c r="CV24" s="143">
        <f t="shared" si="7"/>
        <v>0</v>
      </c>
      <c r="CW24" s="144">
        <f t="shared" si="61"/>
        <v>10126435</v>
      </c>
      <c r="CX24" s="142">
        <f t="shared" si="62"/>
        <v>13965284</v>
      </c>
      <c r="CY24" s="143">
        <f t="shared" si="62"/>
        <v>1138392</v>
      </c>
      <c r="CZ24" s="143">
        <f t="shared" si="62"/>
        <v>12826892</v>
      </c>
      <c r="DA24" s="143">
        <f t="shared" si="62"/>
        <v>9571572</v>
      </c>
      <c r="DB24" s="143">
        <f t="shared" si="62"/>
        <v>3255320</v>
      </c>
      <c r="DC24" s="142">
        <f t="shared" si="63"/>
        <v>0</v>
      </c>
      <c r="DD24" s="143">
        <f t="shared" si="8"/>
        <v>0</v>
      </c>
      <c r="DE24" s="143">
        <f t="shared" si="8"/>
        <v>0</v>
      </c>
      <c r="DF24" s="143">
        <f t="shared" si="8"/>
        <v>0</v>
      </c>
      <c r="DG24" s="143">
        <f t="shared" si="8"/>
        <v>0</v>
      </c>
      <c r="DH24" s="142">
        <f t="shared" si="64"/>
        <v>0</v>
      </c>
      <c r="DI24" s="143">
        <f t="shared" si="64"/>
        <v>0</v>
      </c>
      <c r="DJ24" s="143">
        <f t="shared" si="64"/>
        <v>0</v>
      </c>
      <c r="DK24" s="143">
        <f t="shared" si="64"/>
        <v>0</v>
      </c>
      <c r="DL24" s="143">
        <f t="shared" si="64"/>
        <v>0</v>
      </c>
      <c r="DM24" s="142">
        <f t="shared" si="65"/>
        <v>0</v>
      </c>
      <c r="DN24" s="143">
        <f t="shared" si="9"/>
        <v>0</v>
      </c>
      <c r="DO24" s="143">
        <f t="shared" si="9"/>
        <v>0</v>
      </c>
      <c r="DP24" s="143">
        <f t="shared" si="9"/>
        <v>0</v>
      </c>
      <c r="DQ24" s="143">
        <f t="shared" si="9"/>
        <v>0</v>
      </c>
      <c r="DR24" s="142">
        <f t="shared" si="66"/>
        <v>912704</v>
      </c>
      <c r="DS24" s="143">
        <f t="shared" si="10"/>
        <v>3008</v>
      </c>
      <c r="DT24" s="143">
        <f t="shared" si="10"/>
        <v>909696</v>
      </c>
      <c r="DU24" s="143">
        <f t="shared" si="10"/>
        <v>909696</v>
      </c>
      <c r="DV24" s="143">
        <f t="shared" si="10"/>
        <v>0</v>
      </c>
      <c r="DW24" s="144">
        <f t="shared" si="67"/>
        <v>14877988</v>
      </c>
      <c r="DX24" s="142">
        <f t="shared" si="68"/>
        <v>2386468</v>
      </c>
      <c r="DY24" s="143">
        <f t="shared" si="68"/>
        <v>189834</v>
      </c>
      <c r="DZ24" s="143">
        <f t="shared" si="68"/>
        <v>2196634</v>
      </c>
      <c r="EA24" s="143">
        <f t="shared" si="68"/>
        <v>1626494</v>
      </c>
      <c r="EB24" s="143">
        <f t="shared" si="68"/>
        <v>570140</v>
      </c>
      <c r="EC24" s="142">
        <f t="shared" si="69"/>
        <v>0</v>
      </c>
      <c r="ED24" s="143">
        <f t="shared" si="11"/>
        <v>0</v>
      </c>
      <c r="EE24" s="143">
        <f t="shared" si="11"/>
        <v>0</v>
      </c>
      <c r="EF24" s="143">
        <f t="shared" si="11"/>
        <v>0</v>
      </c>
      <c r="EG24" s="143">
        <f t="shared" si="11"/>
        <v>0</v>
      </c>
      <c r="EH24" s="143"/>
      <c r="EI24" s="143"/>
      <c r="EJ24" s="143"/>
      <c r="EK24" s="143"/>
      <c r="EL24" s="143"/>
      <c r="EM24" s="142">
        <f t="shared" si="70"/>
        <v>0</v>
      </c>
      <c r="EN24" s="143">
        <f t="shared" si="12"/>
        <v>0</v>
      </c>
      <c r="EO24" s="143">
        <f t="shared" si="12"/>
        <v>0</v>
      </c>
      <c r="EP24" s="143">
        <f t="shared" si="12"/>
        <v>0</v>
      </c>
      <c r="EQ24" s="143">
        <f t="shared" si="12"/>
        <v>0</v>
      </c>
      <c r="ER24" s="142">
        <f t="shared" si="71"/>
        <v>0</v>
      </c>
      <c r="ES24" s="143">
        <f t="shared" si="13"/>
        <v>0</v>
      </c>
      <c r="ET24" s="143">
        <f t="shared" si="13"/>
        <v>0</v>
      </c>
      <c r="EU24" s="143">
        <f t="shared" si="13"/>
        <v>0</v>
      </c>
      <c r="EV24" s="143">
        <f t="shared" si="13"/>
        <v>0</v>
      </c>
      <c r="EW24" s="144">
        <f t="shared" si="72"/>
        <v>2386468</v>
      </c>
      <c r="EX24" s="144">
        <f t="shared" si="73"/>
        <v>27390891</v>
      </c>
      <c r="EY24" s="145">
        <f t="shared" si="74"/>
        <v>2150894</v>
      </c>
      <c r="EZ24" s="145">
        <f t="shared" si="14"/>
        <v>25239997</v>
      </c>
      <c r="FA24" s="145">
        <f t="shared" si="14"/>
        <v>19222391</v>
      </c>
      <c r="FB24" s="145">
        <f t="shared" si="14"/>
        <v>6017606</v>
      </c>
      <c r="FC24" s="146">
        <f t="shared" si="75"/>
        <v>25971422</v>
      </c>
      <c r="FD24" s="146">
        <f t="shared" si="76"/>
        <v>0</v>
      </c>
      <c r="FE24" s="146">
        <f t="shared" si="77"/>
        <v>506765</v>
      </c>
      <c r="FF24" s="146">
        <f t="shared" si="78"/>
        <v>0</v>
      </c>
      <c r="FG24" s="146">
        <f t="shared" si="79"/>
        <v>912704</v>
      </c>
      <c r="FH24" s="142">
        <f t="shared" si="80"/>
        <v>0</v>
      </c>
      <c r="FI24" s="143">
        <f t="shared" si="80"/>
        <v>0</v>
      </c>
      <c r="FJ24" s="143">
        <f t="shared" si="80"/>
        <v>0</v>
      </c>
      <c r="FK24" s="143">
        <f t="shared" si="80"/>
        <v>0</v>
      </c>
      <c r="FL24" s="143">
        <f t="shared" si="80"/>
        <v>0</v>
      </c>
      <c r="FM24" s="142">
        <f t="shared" si="81"/>
        <v>0</v>
      </c>
      <c r="FN24" s="142">
        <f t="shared" si="81"/>
        <v>0</v>
      </c>
      <c r="FO24" s="142">
        <f t="shared" si="81"/>
        <v>0</v>
      </c>
      <c r="FP24" s="142">
        <f t="shared" si="15"/>
        <v>0</v>
      </c>
      <c r="FQ24" s="142">
        <f t="shared" si="15"/>
        <v>0</v>
      </c>
      <c r="FR24" s="147">
        <f t="shared" si="82"/>
        <v>0</v>
      </c>
      <c r="FS24" s="147">
        <f t="shared" si="16"/>
        <v>0</v>
      </c>
      <c r="FT24" s="147">
        <f t="shared" si="16"/>
        <v>0</v>
      </c>
      <c r="FU24" s="147">
        <f t="shared" si="16"/>
        <v>0</v>
      </c>
      <c r="FV24" s="147">
        <f t="shared" si="16"/>
        <v>0</v>
      </c>
      <c r="FW24" s="147">
        <f t="shared" si="83"/>
        <v>0</v>
      </c>
      <c r="FX24" s="147">
        <f t="shared" si="17"/>
        <v>0</v>
      </c>
      <c r="FY24" s="147">
        <f t="shared" si="17"/>
        <v>0</v>
      </c>
      <c r="FZ24" s="147">
        <f t="shared" si="17"/>
        <v>0</v>
      </c>
      <c r="GA24" s="147">
        <f t="shared" si="17"/>
        <v>0</v>
      </c>
      <c r="GB24" s="142">
        <f t="shared" si="84"/>
        <v>0</v>
      </c>
      <c r="GC24" s="142">
        <f t="shared" si="18"/>
        <v>0</v>
      </c>
      <c r="GD24" s="142">
        <f t="shared" si="18"/>
        <v>0</v>
      </c>
      <c r="GE24" s="142">
        <f t="shared" si="18"/>
        <v>0</v>
      </c>
      <c r="GF24" s="142">
        <f t="shared" si="18"/>
        <v>0</v>
      </c>
      <c r="GG24" s="142">
        <f t="shared" si="85"/>
        <v>0</v>
      </c>
      <c r="GH24" s="142">
        <f t="shared" si="19"/>
        <v>0</v>
      </c>
      <c r="GI24" s="142">
        <f t="shared" si="19"/>
        <v>0</v>
      </c>
      <c r="GJ24" s="142">
        <f t="shared" si="19"/>
        <v>0</v>
      </c>
      <c r="GK24" s="142">
        <f t="shared" si="19"/>
        <v>0</v>
      </c>
      <c r="GL24" s="142">
        <f t="shared" si="86"/>
        <v>0</v>
      </c>
      <c r="GM24" s="142">
        <f t="shared" si="20"/>
        <v>0</v>
      </c>
      <c r="GN24" s="142">
        <f t="shared" si="20"/>
        <v>0</v>
      </c>
      <c r="GO24" s="142">
        <f t="shared" si="20"/>
        <v>0</v>
      </c>
      <c r="GP24" s="142">
        <f t="shared" si="20"/>
        <v>0</v>
      </c>
      <c r="GQ24" s="207">
        <f t="shared" si="87"/>
        <v>0</v>
      </c>
      <c r="GR24" s="147">
        <f t="shared" si="88"/>
        <v>0</v>
      </c>
      <c r="GS24" s="147">
        <f t="shared" si="21"/>
        <v>0</v>
      </c>
      <c r="GT24" s="147">
        <f t="shared" si="21"/>
        <v>0</v>
      </c>
      <c r="GU24" s="147">
        <f t="shared" si="21"/>
        <v>0</v>
      </c>
      <c r="GV24" s="147">
        <f t="shared" si="21"/>
        <v>0</v>
      </c>
      <c r="GW24" s="147">
        <f t="shared" si="89"/>
        <v>0</v>
      </c>
      <c r="GX24" s="147">
        <f t="shared" si="22"/>
        <v>0</v>
      </c>
      <c r="GY24" s="147">
        <f t="shared" si="22"/>
        <v>0</v>
      </c>
      <c r="GZ24" s="147">
        <f t="shared" si="22"/>
        <v>0</v>
      </c>
      <c r="HA24" s="147">
        <f t="shared" si="22"/>
        <v>0</v>
      </c>
      <c r="HB24" s="147">
        <f t="shared" si="90"/>
        <v>0</v>
      </c>
      <c r="HC24" s="147">
        <f t="shared" si="23"/>
        <v>0</v>
      </c>
      <c r="HD24" s="147">
        <f t="shared" si="23"/>
        <v>0</v>
      </c>
      <c r="HE24" s="147">
        <f t="shared" si="23"/>
        <v>0</v>
      </c>
      <c r="HF24" s="147">
        <f t="shared" si="23"/>
        <v>0</v>
      </c>
      <c r="HG24" s="147">
        <f t="shared" si="91"/>
        <v>0</v>
      </c>
      <c r="HH24" s="147">
        <f t="shared" si="24"/>
        <v>0</v>
      </c>
      <c r="HI24" s="147">
        <f t="shared" si="24"/>
        <v>0</v>
      </c>
      <c r="HJ24" s="147">
        <f t="shared" si="24"/>
        <v>0</v>
      </c>
      <c r="HK24" s="147">
        <f t="shared" si="24"/>
        <v>0</v>
      </c>
      <c r="HL24" s="142">
        <f t="shared" si="92"/>
        <v>0</v>
      </c>
      <c r="HM24" s="142">
        <f t="shared" si="25"/>
        <v>0</v>
      </c>
      <c r="HN24" s="142">
        <f t="shared" si="25"/>
        <v>0</v>
      </c>
      <c r="HO24" s="142">
        <f t="shared" si="25"/>
        <v>0</v>
      </c>
      <c r="HP24" s="142">
        <f t="shared" si="25"/>
        <v>0</v>
      </c>
      <c r="HQ24" s="142">
        <f t="shared" si="93"/>
        <v>0</v>
      </c>
      <c r="HR24" s="142">
        <f t="shared" si="26"/>
        <v>0</v>
      </c>
      <c r="HS24" s="142">
        <f t="shared" si="26"/>
        <v>0</v>
      </c>
      <c r="HT24" s="142">
        <f t="shared" si="26"/>
        <v>0</v>
      </c>
      <c r="HU24" s="142">
        <f t="shared" si="26"/>
        <v>0</v>
      </c>
      <c r="HV24" s="147">
        <f t="shared" si="94"/>
        <v>30961</v>
      </c>
      <c r="HW24" s="147">
        <f t="shared" si="27"/>
        <v>4257</v>
      </c>
      <c r="HX24" s="147">
        <f t="shared" si="27"/>
        <v>26704</v>
      </c>
      <c r="HY24" s="147">
        <f t="shared" si="27"/>
        <v>20409</v>
      </c>
      <c r="HZ24" s="147">
        <f t="shared" si="27"/>
        <v>6295</v>
      </c>
      <c r="IA24" s="147">
        <f t="shared" si="95"/>
        <v>0</v>
      </c>
      <c r="IB24" s="147">
        <f t="shared" si="28"/>
        <v>0</v>
      </c>
      <c r="IC24" s="147">
        <f t="shared" si="28"/>
        <v>0</v>
      </c>
      <c r="ID24" s="147">
        <f t="shared" si="28"/>
        <v>0</v>
      </c>
      <c r="IE24" s="147">
        <f t="shared" si="28"/>
        <v>0</v>
      </c>
      <c r="IF24" s="142">
        <f t="shared" si="96"/>
        <v>0</v>
      </c>
      <c r="IG24" s="142">
        <f t="shared" si="29"/>
        <v>0</v>
      </c>
      <c r="IH24" s="142">
        <f t="shared" si="29"/>
        <v>0</v>
      </c>
      <c r="II24" s="142">
        <f t="shared" si="29"/>
        <v>0</v>
      </c>
      <c r="IJ24" s="142">
        <f t="shared" si="29"/>
        <v>0</v>
      </c>
      <c r="IK24" s="142">
        <f t="shared" si="97"/>
        <v>0</v>
      </c>
      <c r="IL24" s="142">
        <f t="shared" si="30"/>
        <v>0</v>
      </c>
      <c r="IM24" s="142">
        <f t="shared" si="30"/>
        <v>0</v>
      </c>
      <c r="IN24" s="142">
        <f t="shared" si="30"/>
        <v>0</v>
      </c>
      <c r="IO24" s="142">
        <f t="shared" si="30"/>
        <v>0</v>
      </c>
      <c r="IP24" s="147">
        <f t="shared" si="98"/>
        <v>0</v>
      </c>
      <c r="IQ24" s="147">
        <f t="shared" si="31"/>
        <v>0</v>
      </c>
      <c r="IR24" s="147">
        <f t="shared" si="31"/>
        <v>0</v>
      </c>
      <c r="IS24" s="147">
        <f t="shared" si="31"/>
        <v>0</v>
      </c>
      <c r="IT24" s="147">
        <f t="shared" si="31"/>
        <v>0</v>
      </c>
      <c r="IU24" s="147">
        <f t="shared" si="99"/>
        <v>0</v>
      </c>
      <c r="IV24" s="147">
        <f t="shared" si="32"/>
        <v>0</v>
      </c>
      <c r="IW24" s="147">
        <f t="shared" si="32"/>
        <v>0</v>
      </c>
      <c r="IX24" s="147">
        <f t="shared" si="32"/>
        <v>0</v>
      </c>
      <c r="IY24" s="147">
        <f t="shared" si="32"/>
        <v>0</v>
      </c>
      <c r="IZ24" s="142">
        <f t="shared" si="100"/>
        <v>188666</v>
      </c>
      <c r="JA24" s="142">
        <f t="shared" si="33"/>
        <v>28442</v>
      </c>
      <c r="JB24" s="142">
        <f t="shared" si="33"/>
        <v>160224</v>
      </c>
      <c r="JC24" s="142">
        <f t="shared" si="33"/>
        <v>122454</v>
      </c>
      <c r="JD24" s="142">
        <f t="shared" si="33"/>
        <v>37770</v>
      </c>
      <c r="JE24" s="142">
        <f t="shared" si="101"/>
        <v>0</v>
      </c>
      <c r="JF24" s="142">
        <f t="shared" si="34"/>
        <v>0</v>
      </c>
      <c r="JG24" s="142">
        <f t="shared" si="34"/>
        <v>0</v>
      </c>
      <c r="JH24" s="142">
        <f t="shared" si="34"/>
        <v>0</v>
      </c>
      <c r="JI24" s="142">
        <f t="shared" si="34"/>
        <v>0</v>
      </c>
      <c r="JJ24" s="147">
        <f t="shared" si="102"/>
        <v>0</v>
      </c>
      <c r="JK24" s="147">
        <f t="shared" si="35"/>
        <v>0</v>
      </c>
      <c r="JL24" s="147">
        <f t="shared" si="35"/>
        <v>0</v>
      </c>
      <c r="JM24" s="147">
        <f t="shared" si="35"/>
        <v>0</v>
      </c>
      <c r="JN24" s="147">
        <f t="shared" si="35"/>
        <v>0</v>
      </c>
      <c r="JO24" s="147">
        <f t="shared" si="103"/>
        <v>33261</v>
      </c>
      <c r="JP24" s="147">
        <f t="shared" si="36"/>
        <v>6557</v>
      </c>
      <c r="JQ24" s="147">
        <f t="shared" si="36"/>
        <v>26704</v>
      </c>
      <c r="JR24" s="147">
        <f t="shared" si="36"/>
        <v>20409</v>
      </c>
      <c r="JS24" s="147">
        <f t="shared" si="36"/>
        <v>6295</v>
      </c>
      <c r="JT24" s="142">
        <f t="shared" si="104"/>
        <v>44689</v>
      </c>
      <c r="JU24" s="142">
        <f t="shared" si="37"/>
        <v>7334</v>
      </c>
      <c r="JV24" s="142">
        <f t="shared" si="37"/>
        <v>37355</v>
      </c>
      <c r="JW24" s="142">
        <f t="shared" si="37"/>
        <v>27875</v>
      </c>
      <c r="JX24" s="142">
        <f t="shared" si="37"/>
        <v>9480</v>
      </c>
      <c r="JY24" s="142">
        <f t="shared" si="105"/>
        <v>0</v>
      </c>
      <c r="JZ24" s="142">
        <f t="shared" si="38"/>
        <v>0</v>
      </c>
      <c r="KA24" s="142">
        <f t="shared" si="38"/>
        <v>0</v>
      </c>
      <c r="KB24" s="142">
        <f t="shared" si="38"/>
        <v>0</v>
      </c>
      <c r="KC24" s="142">
        <f t="shared" si="38"/>
        <v>0</v>
      </c>
      <c r="KD24" s="147">
        <f t="shared" si="106"/>
        <v>0</v>
      </c>
      <c r="KE24" s="147">
        <f t="shared" si="39"/>
        <v>0</v>
      </c>
      <c r="KF24" s="147">
        <f t="shared" si="39"/>
        <v>0</v>
      </c>
      <c r="KG24" s="147">
        <f t="shared" si="39"/>
        <v>0</v>
      </c>
      <c r="KH24" s="147">
        <f t="shared" si="39"/>
        <v>0</v>
      </c>
      <c r="KI24" s="147">
        <f t="shared" si="107"/>
        <v>0</v>
      </c>
      <c r="KJ24" s="147">
        <f t="shared" si="40"/>
        <v>0</v>
      </c>
      <c r="KK24" s="147">
        <f t="shared" si="40"/>
        <v>0</v>
      </c>
      <c r="KL24" s="147">
        <f t="shared" si="40"/>
        <v>0</v>
      </c>
      <c r="KM24" s="147">
        <f t="shared" si="40"/>
        <v>0</v>
      </c>
      <c r="KN24" s="142">
        <f t="shared" si="108"/>
        <v>0</v>
      </c>
      <c r="KO24" s="142">
        <f t="shared" si="41"/>
        <v>0</v>
      </c>
      <c r="KP24" s="142">
        <f t="shared" si="41"/>
        <v>0</v>
      </c>
      <c r="KQ24" s="142">
        <f t="shared" si="41"/>
        <v>0</v>
      </c>
      <c r="KR24" s="142">
        <f t="shared" si="41"/>
        <v>0</v>
      </c>
      <c r="KS24" s="142">
        <f t="shared" si="109"/>
        <v>0</v>
      </c>
      <c r="KT24" s="142">
        <f t="shared" si="42"/>
        <v>0</v>
      </c>
      <c r="KU24" s="142">
        <f t="shared" si="42"/>
        <v>0</v>
      </c>
      <c r="KV24" s="142">
        <f t="shared" si="42"/>
        <v>0</v>
      </c>
      <c r="KW24" s="142">
        <f t="shared" si="42"/>
        <v>0</v>
      </c>
      <c r="KX24" s="147">
        <f t="shared" si="110"/>
        <v>0</v>
      </c>
      <c r="KY24" s="147">
        <f t="shared" si="43"/>
        <v>0</v>
      </c>
      <c r="KZ24" s="147">
        <f t="shared" si="43"/>
        <v>0</v>
      </c>
      <c r="LA24" s="147">
        <f t="shared" si="43"/>
        <v>0</v>
      </c>
      <c r="LB24" s="147">
        <f t="shared" si="43"/>
        <v>0</v>
      </c>
      <c r="LC24" s="147">
        <f t="shared" si="111"/>
        <v>0</v>
      </c>
      <c r="LD24" s="147">
        <f t="shared" si="44"/>
        <v>0</v>
      </c>
      <c r="LE24" s="147">
        <f t="shared" si="44"/>
        <v>0</v>
      </c>
      <c r="LF24" s="147">
        <f t="shared" si="44"/>
        <v>0</v>
      </c>
      <c r="LG24" s="147">
        <f t="shared" si="44"/>
        <v>0</v>
      </c>
      <c r="LH24" s="147">
        <f t="shared" si="112"/>
        <v>0</v>
      </c>
      <c r="LI24" s="147">
        <f t="shared" si="113"/>
        <v>297577</v>
      </c>
      <c r="LJ24" s="144">
        <f t="shared" si="45"/>
        <v>297577</v>
      </c>
      <c r="LK24" s="144">
        <f t="shared" si="45"/>
        <v>46590</v>
      </c>
      <c r="LL24" s="144">
        <f t="shared" si="45"/>
        <v>250987</v>
      </c>
      <c r="LM24" s="144">
        <f t="shared" si="45"/>
        <v>191147</v>
      </c>
      <c r="LN24" s="144">
        <f t="shared" si="45"/>
        <v>59840</v>
      </c>
      <c r="LO24" s="144">
        <f t="shared" si="114"/>
        <v>27688468</v>
      </c>
      <c r="LP24" s="144">
        <f t="shared" si="46"/>
        <v>2197484</v>
      </c>
      <c r="LQ24" s="144">
        <f t="shared" si="46"/>
        <v>25490984</v>
      </c>
      <c r="LR24" s="144">
        <f t="shared" si="46"/>
        <v>19413538</v>
      </c>
      <c r="LS24" s="144">
        <f t="shared" si="46"/>
        <v>6077446</v>
      </c>
      <c r="LT24" s="132">
        <f t="shared" si="115"/>
        <v>27688.5</v>
      </c>
      <c r="LU24" s="144">
        <f t="shared" si="47"/>
        <v>27688468</v>
      </c>
      <c r="LV24" s="145">
        <f t="shared" si="47"/>
        <v>2197484</v>
      </c>
      <c r="LW24" s="145">
        <f t="shared" si="47"/>
        <v>25490984</v>
      </c>
      <c r="LX24" s="145">
        <f t="shared" si="47"/>
        <v>19413538</v>
      </c>
      <c r="LY24" s="145">
        <f t="shared" si="47"/>
        <v>6077446</v>
      </c>
      <c r="LZ24" s="132">
        <f t="shared" si="116"/>
        <v>27688.5</v>
      </c>
      <c r="MA24" s="208">
        <v>81.900000000000006</v>
      </c>
      <c r="MB24" s="209">
        <f t="shared" si="117"/>
        <v>6847012.2000000002</v>
      </c>
      <c r="MC24" s="246">
        <f t="shared" si="118"/>
        <v>6847</v>
      </c>
      <c r="MD24" s="246">
        <v>2427.1</v>
      </c>
      <c r="ME24" s="246">
        <f t="shared" si="119"/>
        <v>2427100</v>
      </c>
      <c r="MF24" s="246">
        <f t="shared" si="120"/>
        <v>4419912.2</v>
      </c>
      <c r="MG24" s="246">
        <f t="shared" si="121"/>
        <v>4419.8999999999996</v>
      </c>
      <c r="MH24" s="246">
        <f t="shared" si="122"/>
        <v>32108380.199999999</v>
      </c>
      <c r="MI24" s="209">
        <f t="shared" si="123"/>
        <v>32108.400000000001</v>
      </c>
      <c r="MJ24" s="250">
        <f t="shared" si="124"/>
        <v>23833450</v>
      </c>
      <c r="MK24" s="174">
        <v>51.8</v>
      </c>
      <c r="ML24" s="209">
        <f t="shared" si="125"/>
        <v>29448.6</v>
      </c>
    </row>
    <row r="25" spans="1:350">
      <c r="A25" s="128" t="s">
        <v>189</v>
      </c>
      <c r="B25" s="129"/>
      <c r="C25" s="129"/>
      <c r="D25" s="129"/>
      <c r="E25" s="129"/>
      <c r="F25" s="130">
        <f t="shared" si="48"/>
        <v>0</v>
      </c>
      <c r="G25" s="131"/>
      <c r="H25" s="131"/>
      <c r="I25" s="131"/>
      <c r="J25" s="131"/>
      <c r="K25" s="130">
        <f t="shared" si="49"/>
        <v>0</v>
      </c>
      <c r="L25" s="132">
        <f t="shared" si="50"/>
        <v>0</v>
      </c>
      <c r="M25" s="132"/>
      <c r="N25" s="132"/>
      <c r="O25" s="132">
        <f t="shared" si="51"/>
        <v>0</v>
      </c>
      <c r="P25" s="132"/>
      <c r="Q25" s="132"/>
      <c r="R25" s="132"/>
      <c r="S25" s="133">
        <v>433</v>
      </c>
      <c r="T25" s="129"/>
      <c r="U25" s="148">
        <v>27</v>
      </c>
      <c r="V25" s="129"/>
      <c r="W25" s="133">
        <v>3</v>
      </c>
      <c r="X25" s="130">
        <f t="shared" si="1"/>
        <v>463</v>
      </c>
      <c r="Y25" s="133">
        <v>296</v>
      </c>
      <c r="Z25" s="129"/>
      <c r="AA25" s="148">
        <v>27</v>
      </c>
      <c r="AB25" s="129"/>
      <c r="AC25" s="133">
        <v>3</v>
      </c>
      <c r="AD25" s="130">
        <f t="shared" si="2"/>
        <v>326</v>
      </c>
      <c r="AE25" s="133">
        <v>43</v>
      </c>
      <c r="AF25" s="129"/>
      <c r="AG25" s="129"/>
      <c r="AH25" s="129"/>
      <c r="AI25" s="133">
        <v>1</v>
      </c>
      <c r="AJ25" s="130">
        <f t="shared" si="52"/>
        <v>44</v>
      </c>
      <c r="AK25" s="127">
        <f t="shared" si="53"/>
        <v>833</v>
      </c>
      <c r="AL25" s="206">
        <v>0</v>
      </c>
      <c r="AM25" s="206">
        <v>0</v>
      </c>
      <c r="AN25" s="206">
        <v>0</v>
      </c>
      <c r="AO25" s="206">
        <v>0</v>
      </c>
      <c r="AP25" s="206">
        <v>101</v>
      </c>
      <c r="AQ25" s="206">
        <v>0</v>
      </c>
      <c r="AR25" s="135"/>
      <c r="AS25" s="136">
        <v>0</v>
      </c>
      <c r="AT25" s="137"/>
      <c r="AU25" s="138">
        <v>0</v>
      </c>
      <c r="AV25" s="138"/>
      <c r="AW25" s="135"/>
      <c r="AX25" s="139">
        <v>2</v>
      </c>
      <c r="AY25" s="138"/>
      <c r="AZ25" s="136"/>
      <c r="BA25" s="136">
        <v>1</v>
      </c>
      <c r="BB25" s="129"/>
      <c r="BC25" s="129"/>
      <c r="BD25" s="138">
        <v>1</v>
      </c>
      <c r="BE25" s="138"/>
      <c r="BF25" s="136"/>
      <c r="BG25" s="138">
        <v>2</v>
      </c>
      <c r="BH25" s="138">
        <v>3</v>
      </c>
      <c r="BI25" s="136"/>
      <c r="BJ25" s="138"/>
      <c r="BK25" s="129"/>
      <c r="BL25" s="129"/>
      <c r="BM25" s="138"/>
      <c r="BN25" s="138"/>
      <c r="BO25" s="141"/>
      <c r="BP25" s="141">
        <f t="shared" si="54"/>
        <v>6</v>
      </c>
      <c r="BQ25" s="141">
        <f t="shared" si="3"/>
        <v>3</v>
      </c>
      <c r="BR25" s="141">
        <f t="shared" si="3"/>
        <v>0</v>
      </c>
      <c r="BS25" s="141">
        <f t="shared" si="55"/>
        <v>9</v>
      </c>
      <c r="BT25" s="141">
        <f t="shared" si="56"/>
        <v>842</v>
      </c>
      <c r="BU25" s="141"/>
      <c r="BV25" s="141"/>
      <c r="BW25" s="141"/>
      <c r="BX25" s="142">
        <f t="shared" si="57"/>
        <v>11167070</v>
      </c>
      <c r="BY25" s="143">
        <f t="shared" si="4"/>
        <v>933981</v>
      </c>
      <c r="BZ25" s="143">
        <f t="shared" si="4"/>
        <v>10233089</v>
      </c>
      <c r="CA25" s="143">
        <f t="shared" si="4"/>
        <v>7820846</v>
      </c>
      <c r="CB25" s="143">
        <f t="shared" si="4"/>
        <v>2412243</v>
      </c>
      <c r="CC25" s="142">
        <f t="shared" si="58"/>
        <v>0</v>
      </c>
      <c r="CD25" s="143">
        <f t="shared" si="5"/>
        <v>0</v>
      </c>
      <c r="CE25" s="143">
        <f t="shared" si="5"/>
        <v>0</v>
      </c>
      <c r="CF25" s="143">
        <f t="shared" si="5"/>
        <v>0</v>
      </c>
      <c r="CG25" s="143">
        <f t="shared" si="5"/>
        <v>0</v>
      </c>
      <c r="CH25" s="142">
        <f t="shared" si="59"/>
        <v>1954665</v>
      </c>
      <c r="CI25" s="143">
        <f t="shared" si="6"/>
        <v>58239</v>
      </c>
      <c r="CJ25" s="143">
        <f t="shared" si="6"/>
        <v>1896426</v>
      </c>
      <c r="CK25" s="143">
        <f t="shared" si="6"/>
        <v>1456083</v>
      </c>
      <c r="CL25" s="143">
        <f t="shared" si="6"/>
        <v>440343</v>
      </c>
      <c r="CM25" s="143"/>
      <c r="CN25" s="143"/>
      <c r="CO25" s="143"/>
      <c r="CP25" s="143"/>
      <c r="CQ25" s="143"/>
      <c r="CR25" s="142">
        <f t="shared" si="60"/>
        <v>592656</v>
      </c>
      <c r="CS25" s="143">
        <f t="shared" si="7"/>
        <v>1353</v>
      </c>
      <c r="CT25" s="143">
        <f t="shared" si="7"/>
        <v>591303</v>
      </c>
      <c r="CU25" s="143">
        <f t="shared" si="7"/>
        <v>591303</v>
      </c>
      <c r="CV25" s="143">
        <f t="shared" si="7"/>
        <v>0</v>
      </c>
      <c r="CW25" s="144">
        <f t="shared" si="61"/>
        <v>13714391</v>
      </c>
      <c r="CX25" s="142">
        <f t="shared" si="62"/>
        <v>10653928</v>
      </c>
      <c r="CY25" s="143">
        <f t="shared" si="62"/>
        <v>868464</v>
      </c>
      <c r="CZ25" s="143">
        <f t="shared" si="62"/>
        <v>9785464</v>
      </c>
      <c r="DA25" s="143">
        <f t="shared" si="62"/>
        <v>7302024</v>
      </c>
      <c r="DB25" s="143">
        <f t="shared" si="62"/>
        <v>2483440</v>
      </c>
      <c r="DC25" s="142">
        <f t="shared" si="63"/>
        <v>0</v>
      </c>
      <c r="DD25" s="143">
        <f t="shared" si="8"/>
        <v>0</v>
      </c>
      <c r="DE25" s="143">
        <f t="shared" si="8"/>
        <v>0</v>
      </c>
      <c r="DF25" s="143">
        <f t="shared" si="8"/>
        <v>0</v>
      </c>
      <c r="DG25" s="143">
        <f t="shared" si="8"/>
        <v>0</v>
      </c>
      <c r="DH25" s="142">
        <f t="shared" si="64"/>
        <v>2716092</v>
      </c>
      <c r="DI25" s="143">
        <f t="shared" si="64"/>
        <v>79218</v>
      </c>
      <c r="DJ25" s="143">
        <f t="shared" si="64"/>
        <v>2636874</v>
      </c>
      <c r="DK25" s="143">
        <f t="shared" si="64"/>
        <v>1975104</v>
      </c>
      <c r="DL25" s="143">
        <f t="shared" si="64"/>
        <v>661770</v>
      </c>
      <c r="DM25" s="142">
        <f t="shared" si="65"/>
        <v>0</v>
      </c>
      <c r="DN25" s="143">
        <f t="shared" si="9"/>
        <v>0</v>
      </c>
      <c r="DO25" s="143">
        <f t="shared" si="9"/>
        <v>0</v>
      </c>
      <c r="DP25" s="143">
        <f t="shared" si="9"/>
        <v>0</v>
      </c>
      <c r="DQ25" s="143">
        <f t="shared" si="9"/>
        <v>0</v>
      </c>
      <c r="DR25" s="142">
        <f t="shared" si="66"/>
        <v>684528</v>
      </c>
      <c r="DS25" s="143">
        <f t="shared" si="10"/>
        <v>2256</v>
      </c>
      <c r="DT25" s="143">
        <f t="shared" si="10"/>
        <v>682272</v>
      </c>
      <c r="DU25" s="143">
        <f t="shared" si="10"/>
        <v>682272</v>
      </c>
      <c r="DV25" s="143">
        <f t="shared" si="10"/>
        <v>0</v>
      </c>
      <c r="DW25" s="144">
        <f t="shared" si="67"/>
        <v>14054548</v>
      </c>
      <c r="DX25" s="142">
        <f t="shared" si="68"/>
        <v>1769278</v>
      </c>
      <c r="DY25" s="143">
        <f t="shared" si="68"/>
        <v>140739</v>
      </c>
      <c r="DZ25" s="143">
        <f t="shared" si="68"/>
        <v>1628539</v>
      </c>
      <c r="EA25" s="143">
        <f t="shared" si="68"/>
        <v>1205849</v>
      </c>
      <c r="EB25" s="143">
        <f t="shared" si="68"/>
        <v>422690</v>
      </c>
      <c r="EC25" s="142">
        <f t="shared" si="69"/>
        <v>0</v>
      </c>
      <c r="ED25" s="143">
        <f t="shared" si="11"/>
        <v>0</v>
      </c>
      <c r="EE25" s="143">
        <f t="shared" si="11"/>
        <v>0</v>
      </c>
      <c r="EF25" s="143">
        <f t="shared" si="11"/>
        <v>0</v>
      </c>
      <c r="EG25" s="143">
        <f t="shared" si="11"/>
        <v>0</v>
      </c>
      <c r="EH25" s="143"/>
      <c r="EI25" s="143"/>
      <c r="EJ25" s="143"/>
      <c r="EK25" s="143"/>
      <c r="EL25" s="143"/>
      <c r="EM25" s="142">
        <f t="shared" si="70"/>
        <v>0</v>
      </c>
      <c r="EN25" s="143">
        <f t="shared" si="12"/>
        <v>0</v>
      </c>
      <c r="EO25" s="143">
        <f t="shared" si="12"/>
        <v>0</v>
      </c>
      <c r="EP25" s="143">
        <f t="shared" si="12"/>
        <v>0</v>
      </c>
      <c r="EQ25" s="143">
        <f t="shared" si="12"/>
        <v>0</v>
      </c>
      <c r="ER25" s="142">
        <f t="shared" si="71"/>
        <v>273811</v>
      </c>
      <c r="ES25" s="143">
        <f t="shared" si="13"/>
        <v>903</v>
      </c>
      <c r="ET25" s="143">
        <f t="shared" si="13"/>
        <v>272908</v>
      </c>
      <c r="EU25" s="143">
        <f t="shared" si="13"/>
        <v>272908</v>
      </c>
      <c r="EV25" s="143">
        <f t="shared" si="13"/>
        <v>0</v>
      </c>
      <c r="EW25" s="144">
        <f t="shared" si="72"/>
        <v>2043089</v>
      </c>
      <c r="EX25" s="144">
        <f t="shared" si="73"/>
        <v>29812028</v>
      </c>
      <c r="EY25" s="145">
        <f t="shared" si="74"/>
        <v>2085153</v>
      </c>
      <c r="EZ25" s="145">
        <f t="shared" si="14"/>
        <v>27726875</v>
      </c>
      <c r="FA25" s="145">
        <f t="shared" si="14"/>
        <v>21306389</v>
      </c>
      <c r="FB25" s="145">
        <f t="shared" si="14"/>
        <v>6420486</v>
      </c>
      <c r="FC25" s="146">
        <f t="shared" si="75"/>
        <v>23590276</v>
      </c>
      <c r="FD25" s="146">
        <f t="shared" si="76"/>
        <v>0</v>
      </c>
      <c r="FE25" s="146">
        <f t="shared" si="77"/>
        <v>4670757</v>
      </c>
      <c r="FF25" s="146">
        <f t="shared" si="78"/>
        <v>0</v>
      </c>
      <c r="FG25" s="146">
        <f t="shared" si="79"/>
        <v>1550995</v>
      </c>
      <c r="FH25" s="142">
        <f t="shared" si="80"/>
        <v>0</v>
      </c>
      <c r="FI25" s="143">
        <f t="shared" si="80"/>
        <v>0</v>
      </c>
      <c r="FJ25" s="143">
        <f t="shared" si="80"/>
        <v>0</v>
      </c>
      <c r="FK25" s="143">
        <f t="shared" si="80"/>
        <v>0</v>
      </c>
      <c r="FL25" s="143">
        <f t="shared" si="80"/>
        <v>0</v>
      </c>
      <c r="FM25" s="142">
        <f t="shared" si="81"/>
        <v>0</v>
      </c>
      <c r="FN25" s="142">
        <f t="shared" si="81"/>
        <v>0</v>
      </c>
      <c r="FO25" s="142">
        <f t="shared" si="81"/>
        <v>0</v>
      </c>
      <c r="FP25" s="142">
        <f t="shared" si="15"/>
        <v>0</v>
      </c>
      <c r="FQ25" s="142">
        <f t="shared" si="15"/>
        <v>0</v>
      </c>
      <c r="FR25" s="147">
        <f t="shared" si="82"/>
        <v>0</v>
      </c>
      <c r="FS25" s="147">
        <f t="shared" si="16"/>
        <v>0</v>
      </c>
      <c r="FT25" s="147">
        <f t="shared" si="16"/>
        <v>0</v>
      </c>
      <c r="FU25" s="147">
        <f t="shared" si="16"/>
        <v>0</v>
      </c>
      <c r="FV25" s="147">
        <f t="shared" si="16"/>
        <v>0</v>
      </c>
      <c r="FW25" s="147">
        <f t="shared" si="83"/>
        <v>0</v>
      </c>
      <c r="FX25" s="147">
        <f t="shared" si="17"/>
        <v>0</v>
      </c>
      <c r="FY25" s="147">
        <f t="shared" si="17"/>
        <v>0</v>
      </c>
      <c r="FZ25" s="147">
        <f t="shared" si="17"/>
        <v>0</v>
      </c>
      <c r="GA25" s="147">
        <f t="shared" si="17"/>
        <v>0</v>
      </c>
      <c r="GB25" s="142">
        <f t="shared" si="84"/>
        <v>164731</v>
      </c>
      <c r="GC25" s="142">
        <f t="shared" si="18"/>
        <v>3232</v>
      </c>
      <c r="GD25" s="142">
        <f t="shared" si="18"/>
        <v>161499</v>
      </c>
      <c r="GE25" s="142">
        <f t="shared" si="18"/>
        <v>161499</v>
      </c>
      <c r="GF25" s="142">
        <f t="shared" si="18"/>
        <v>0</v>
      </c>
      <c r="GG25" s="142">
        <f t="shared" si="85"/>
        <v>0</v>
      </c>
      <c r="GH25" s="142">
        <f t="shared" si="19"/>
        <v>0</v>
      </c>
      <c r="GI25" s="142">
        <f t="shared" si="19"/>
        <v>0</v>
      </c>
      <c r="GJ25" s="142">
        <f t="shared" si="19"/>
        <v>0</v>
      </c>
      <c r="GK25" s="142">
        <f t="shared" si="19"/>
        <v>0</v>
      </c>
      <c r="GL25" s="142">
        <f t="shared" si="86"/>
        <v>164731</v>
      </c>
      <c r="GM25" s="142">
        <f t="shared" si="20"/>
        <v>3232</v>
      </c>
      <c r="GN25" s="142">
        <f t="shared" si="20"/>
        <v>161499</v>
      </c>
      <c r="GO25" s="142">
        <f t="shared" si="20"/>
        <v>161499</v>
      </c>
      <c r="GP25" s="142">
        <f t="shared" si="20"/>
        <v>0</v>
      </c>
      <c r="GQ25" s="207">
        <f t="shared" si="87"/>
        <v>164.7</v>
      </c>
      <c r="GR25" s="147">
        <f t="shared" si="88"/>
        <v>0</v>
      </c>
      <c r="GS25" s="147">
        <f t="shared" si="21"/>
        <v>0</v>
      </c>
      <c r="GT25" s="147">
        <f t="shared" si="21"/>
        <v>0</v>
      </c>
      <c r="GU25" s="147">
        <f t="shared" si="21"/>
        <v>0</v>
      </c>
      <c r="GV25" s="147">
        <f t="shared" si="21"/>
        <v>0</v>
      </c>
      <c r="GW25" s="147">
        <f t="shared" si="89"/>
        <v>0</v>
      </c>
      <c r="GX25" s="147">
        <f t="shared" si="22"/>
        <v>0</v>
      </c>
      <c r="GY25" s="147">
        <f t="shared" si="22"/>
        <v>0</v>
      </c>
      <c r="GZ25" s="147">
        <f t="shared" si="22"/>
        <v>0</v>
      </c>
      <c r="HA25" s="147">
        <f t="shared" si="22"/>
        <v>0</v>
      </c>
      <c r="HB25" s="147">
        <f t="shared" si="90"/>
        <v>0</v>
      </c>
      <c r="HC25" s="147">
        <f t="shared" si="23"/>
        <v>0</v>
      </c>
      <c r="HD25" s="147">
        <f t="shared" si="23"/>
        <v>0</v>
      </c>
      <c r="HE25" s="147">
        <f t="shared" si="23"/>
        <v>0</v>
      </c>
      <c r="HF25" s="147">
        <f t="shared" si="23"/>
        <v>0</v>
      </c>
      <c r="HG25" s="147">
        <f t="shared" si="91"/>
        <v>0</v>
      </c>
      <c r="HH25" s="147">
        <f t="shared" si="24"/>
        <v>0</v>
      </c>
      <c r="HI25" s="147">
        <f t="shared" si="24"/>
        <v>0</v>
      </c>
      <c r="HJ25" s="147">
        <f t="shared" si="24"/>
        <v>0</v>
      </c>
      <c r="HK25" s="147">
        <f t="shared" si="24"/>
        <v>0</v>
      </c>
      <c r="HL25" s="142">
        <f t="shared" si="92"/>
        <v>0</v>
      </c>
      <c r="HM25" s="142">
        <f t="shared" si="25"/>
        <v>0</v>
      </c>
      <c r="HN25" s="142">
        <f t="shared" si="25"/>
        <v>0</v>
      </c>
      <c r="HO25" s="142">
        <f t="shared" si="25"/>
        <v>0</v>
      </c>
      <c r="HP25" s="142">
        <f t="shared" si="25"/>
        <v>0</v>
      </c>
      <c r="HQ25" s="142">
        <f t="shared" si="93"/>
        <v>0</v>
      </c>
      <c r="HR25" s="142">
        <f t="shared" si="26"/>
        <v>0</v>
      </c>
      <c r="HS25" s="142">
        <f t="shared" si="26"/>
        <v>0</v>
      </c>
      <c r="HT25" s="142">
        <f t="shared" si="26"/>
        <v>0</v>
      </c>
      <c r="HU25" s="142">
        <f t="shared" si="26"/>
        <v>0</v>
      </c>
      <c r="HV25" s="147">
        <f t="shared" si="94"/>
        <v>61922</v>
      </c>
      <c r="HW25" s="147">
        <f t="shared" si="27"/>
        <v>8514</v>
      </c>
      <c r="HX25" s="147">
        <f t="shared" si="27"/>
        <v>53408</v>
      </c>
      <c r="HY25" s="147">
        <f t="shared" si="27"/>
        <v>40818</v>
      </c>
      <c r="HZ25" s="147">
        <f t="shared" si="27"/>
        <v>12590</v>
      </c>
      <c r="IA25" s="147">
        <f t="shared" si="95"/>
        <v>0</v>
      </c>
      <c r="IB25" s="147">
        <f t="shared" si="28"/>
        <v>0</v>
      </c>
      <c r="IC25" s="147">
        <f t="shared" si="28"/>
        <v>0</v>
      </c>
      <c r="ID25" s="147">
        <f t="shared" si="28"/>
        <v>0</v>
      </c>
      <c r="IE25" s="147">
        <f t="shared" si="28"/>
        <v>0</v>
      </c>
      <c r="IF25" s="142">
        <f t="shared" si="96"/>
        <v>0</v>
      </c>
      <c r="IG25" s="142">
        <f t="shared" si="29"/>
        <v>0</v>
      </c>
      <c r="IH25" s="142">
        <f t="shared" si="29"/>
        <v>0</v>
      </c>
      <c r="II25" s="142">
        <f t="shared" si="29"/>
        <v>0</v>
      </c>
      <c r="IJ25" s="142">
        <f t="shared" si="29"/>
        <v>0</v>
      </c>
      <c r="IK25" s="142">
        <f t="shared" si="97"/>
        <v>35561</v>
      </c>
      <c r="IL25" s="142">
        <f t="shared" si="30"/>
        <v>8857</v>
      </c>
      <c r="IM25" s="142">
        <f t="shared" si="30"/>
        <v>26704</v>
      </c>
      <c r="IN25" s="142">
        <f t="shared" si="30"/>
        <v>20409</v>
      </c>
      <c r="IO25" s="142">
        <f t="shared" si="30"/>
        <v>6295</v>
      </c>
      <c r="IP25" s="147">
        <f t="shared" si="98"/>
        <v>0</v>
      </c>
      <c r="IQ25" s="147">
        <f t="shared" si="31"/>
        <v>0</v>
      </c>
      <c r="IR25" s="147">
        <f t="shared" si="31"/>
        <v>0</v>
      </c>
      <c r="IS25" s="147">
        <f t="shared" si="31"/>
        <v>0</v>
      </c>
      <c r="IT25" s="147">
        <f t="shared" si="31"/>
        <v>0</v>
      </c>
      <c r="IU25" s="147">
        <f t="shared" si="99"/>
        <v>0</v>
      </c>
      <c r="IV25" s="147">
        <f t="shared" si="32"/>
        <v>0</v>
      </c>
      <c r="IW25" s="147">
        <f t="shared" si="32"/>
        <v>0</v>
      </c>
      <c r="IX25" s="147">
        <f t="shared" si="32"/>
        <v>0</v>
      </c>
      <c r="IY25" s="147">
        <f t="shared" si="32"/>
        <v>0</v>
      </c>
      <c r="IZ25" s="142">
        <f t="shared" si="100"/>
        <v>188666</v>
      </c>
      <c r="JA25" s="142">
        <f t="shared" si="33"/>
        <v>28442</v>
      </c>
      <c r="JB25" s="142">
        <f t="shared" si="33"/>
        <v>160224</v>
      </c>
      <c r="JC25" s="142">
        <f t="shared" si="33"/>
        <v>122454</v>
      </c>
      <c r="JD25" s="142">
        <f t="shared" si="33"/>
        <v>37770</v>
      </c>
      <c r="JE25" s="142">
        <f t="shared" si="101"/>
        <v>0</v>
      </c>
      <c r="JF25" s="142">
        <f t="shared" si="34"/>
        <v>0</v>
      </c>
      <c r="JG25" s="142">
        <f t="shared" si="34"/>
        <v>0</v>
      </c>
      <c r="JH25" s="142">
        <f t="shared" si="34"/>
        <v>0</v>
      </c>
      <c r="JI25" s="142">
        <f t="shared" si="34"/>
        <v>0</v>
      </c>
      <c r="JJ25" s="147">
        <f t="shared" si="102"/>
        <v>0</v>
      </c>
      <c r="JK25" s="147">
        <f t="shared" si="35"/>
        <v>0</v>
      </c>
      <c r="JL25" s="147">
        <f t="shared" si="35"/>
        <v>0</v>
      </c>
      <c r="JM25" s="147">
        <f t="shared" si="35"/>
        <v>0</v>
      </c>
      <c r="JN25" s="147">
        <f t="shared" si="35"/>
        <v>0</v>
      </c>
      <c r="JO25" s="147">
        <f t="shared" si="103"/>
        <v>66522</v>
      </c>
      <c r="JP25" s="147">
        <f t="shared" si="36"/>
        <v>13114</v>
      </c>
      <c r="JQ25" s="147">
        <f t="shared" si="36"/>
        <v>53408</v>
      </c>
      <c r="JR25" s="147">
        <f t="shared" si="36"/>
        <v>40818</v>
      </c>
      <c r="JS25" s="147">
        <f t="shared" si="36"/>
        <v>12590</v>
      </c>
      <c r="JT25" s="142">
        <f t="shared" si="104"/>
        <v>134067</v>
      </c>
      <c r="JU25" s="142">
        <f t="shared" si="37"/>
        <v>22002</v>
      </c>
      <c r="JV25" s="142">
        <f t="shared" si="37"/>
        <v>112065</v>
      </c>
      <c r="JW25" s="142">
        <f t="shared" si="37"/>
        <v>83625</v>
      </c>
      <c r="JX25" s="142">
        <f t="shared" si="37"/>
        <v>28440</v>
      </c>
      <c r="JY25" s="142">
        <f t="shared" si="105"/>
        <v>0</v>
      </c>
      <c r="JZ25" s="142">
        <f t="shared" si="38"/>
        <v>0</v>
      </c>
      <c r="KA25" s="142">
        <f t="shared" si="38"/>
        <v>0</v>
      </c>
      <c r="KB25" s="142">
        <f t="shared" si="38"/>
        <v>0</v>
      </c>
      <c r="KC25" s="142">
        <f t="shared" si="38"/>
        <v>0</v>
      </c>
      <c r="KD25" s="147">
        <f t="shared" si="106"/>
        <v>0</v>
      </c>
      <c r="KE25" s="147">
        <f t="shared" si="39"/>
        <v>0</v>
      </c>
      <c r="KF25" s="147">
        <f t="shared" si="39"/>
        <v>0</v>
      </c>
      <c r="KG25" s="147">
        <f t="shared" si="39"/>
        <v>0</v>
      </c>
      <c r="KH25" s="147">
        <f t="shared" si="39"/>
        <v>0</v>
      </c>
      <c r="KI25" s="147">
        <f t="shared" si="107"/>
        <v>0</v>
      </c>
      <c r="KJ25" s="147">
        <f t="shared" si="40"/>
        <v>0</v>
      </c>
      <c r="KK25" s="147">
        <f t="shared" si="40"/>
        <v>0</v>
      </c>
      <c r="KL25" s="147">
        <f t="shared" si="40"/>
        <v>0</v>
      </c>
      <c r="KM25" s="147">
        <f t="shared" si="40"/>
        <v>0</v>
      </c>
      <c r="KN25" s="142">
        <f t="shared" si="108"/>
        <v>0</v>
      </c>
      <c r="KO25" s="142">
        <f t="shared" si="41"/>
        <v>0</v>
      </c>
      <c r="KP25" s="142">
        <f t="shared" si="41"/>
        <v>0</v>
      </c>
      <c r="KQ25" s="142">
        <f t="shared" si="41"/>
        <v>0</v>
      </c>
      <c r="KR25" s="142">
        <f t="shared" si="41"/>
        <v>0</v>
      </c>
      <c r="KS25" s="142">
        <f t="shared" si="109"/>
        <v>0</v>
      </c>
      <c r="KT25" s="142">
        <f t="shared" si="42"/>
        <v>0</v>
      </c>
      <c r="KU25" s="142">
        <f t="shared" si="42"/>
        <v>0</v>
      </c>
      <c r="KV25" s="142">
        <f t="shared" si="42"/>
        <v>0</v>
      </c>
      <c r="KW25" s="142">
        <f t="shared" si="42"/>
        <v>0</v>
      </c>
      <c r="KX25" s="147">
        <f t="shared" si="110"/>
        <v>0</v>
      </c>
      <c r="KY25" s="147">
        <f t="shared" si="43"/>
        <v>0</v>
      </c>
      <c r="KZ25" s="147">
        <f t="shared" si="43"/>
        <v>0</v>
      </c>
      <c r="LA25" s="147">
        <f t="shared" si="43"/>
        <v>0</v>
      </c>
      <c r="LB25" s="147">
        <f t="shared" si="43"/>
        <v>0</v>
      </c>
      <c r="LC25" s="147">
        <f t="shared" si="111"/>
        <v>0</v>
      </c>
      <c r="LD25" s="147">
        <f t="shared" si="44"/>
        <v>0</v>
      </c>
      <c r="LE25" s="147">
        <f t="shared" si="44"/>
        <v>0</v>
      </c>
      <c r="LF25" s="147">
        <f t="shared" si="44"/>
        <v>0</v>
      </c>
      <c r="LG25" s="147">
        <f t="shared" si="44"/>
        <v>0</v>
      </c>
      <c r="LH25" s="147">
        <f t="shared" si="112"/>
        <v>164731</v>
      </c>
      <c r="LI25" s="147">
        <f t="shared" si="113"/>
        <v>486738</v>
      </c>
      <c r="LJ25" s="144">
        <f t="shared" si="45"/>
        <v>651469</v>
      </c>
      <c r="LK25" s="144">
        <f t="shared" si="45"/>
        <v>84161</v>
      </c>
      <c r="LL25" s="144">
        <f t="shared" si="45"/>
        <v>567308</v>
      </c>
      <c r="LM25" s="144">
        <f t="shared" si="45"/>
        <v>469623</v>
      </c>
      <c r="LN25" s="144">
        <f t="shared" si="45"/>
        <v>97685</v>
      </c>
      <c r="LO25" s="144">
        <f t="shared" si="114"/>
        <v>30298766</v>
      </c>
      <c r="LP25" s="144">
        <f t="shared" si="46"/>
        <v>2166082</v>
      </c>
      <c r="LQ25" s="144">
        <f t="shared" si="46"/>
        <v>28132684</v>
      </c>
      <c r="LR25" s="144">
        <f t="shared" si="46"/>
        <v>21614513</v>
      </c>
      <c r="LS25" s="144">
        <f t="shared" si="46"/>
        <v>6518171</v>
      </c>
      <c r="LT25" s="132">
        <f t="shared" si="115"/>
        <v>30298.799999999999</v>
      </c>
      <c r="LU25" s="144">
        <f t="shared" si="47"/>
        <v>30463497</v>
      </c>
      <c r="LV25" s="145">
        <f t="shared" si="47"/>
        <v>2169314</v>
      </c>
      <c r="LW25" s="145">
        <f t="shared" si="47"/>
        <v>28294183</v>
      </c>
      <c r="LX25" s="145">
        <f t="shared" si="47"/>
        <v>21776012</v>
      </c>
      <c r="LY25" s="145">
        <f t="shared" si="47"/>
        <v>6518171</v>
      </c>
      <c r="LZ25" s="132">
        <f t="shared" si="116"/>
        <v>30463.5</v>
      </c>
      <c r="MA25" s="208">
        <v>75.72</v>
      </c>
      <c r="MB25" s="209">
        <f t="shared" si="117"/>
        <v>6330351.2000000002</v>
      </c>
      <c r="MC25" s="246">
        <f t="shared" si="118"/>
        <v>6330.4</v>
      </c>
      <c r="MD25" s="246">
        <v>2244</v>
      </c>
      <c r="ME25" s="246">
        <f t="shared" si="119"/>
        <v>2244000</v>
      </c>
      <c r="MF25" s="246">
        <f t="shared" si="120"/>
        <v>4086351.2</v>
      </c>
      <c r="MG25" s="246">
        <f t="shared" si="121"/>
        <v>4086.4</v>
      </c>
      <c r="MH25" s="246">
        <f t="shared" si="122"/>
        <v>34549848.200000003</v>
      </c>
      <c r="MI25" s="209">
        <f t="shared" si="123"/>
        <v>34549.800000000003</v>
      </c>
      <c r="MJ25" s="250">
        <f t="shared" si="124"/>
        <v>25862363</v>
      </c>
      <c r="MK25" s="174">
        <v>49.8</v>
      </c>
      <c r="ML25" s="209">
        <f t="shared" si="125"/>
        <v>33238.9</v>
      </c>
    </row>
    <row r="26" spans="1:350">
      <c r="A26" s="128" t="s">
        <v>190</v>
      </c>
      <c r="B26" s="129"/>
      <c r="C26" s="129"/>
      <c r="D26" s="129"/>
      <c r="E26" s="129"/>
      <c r="F26" s="130">
        <f t="shared" si="48"/>
        <v>0</v>
      </c>
      <c r="G26" s="131"/>
      <c r="H26" s="131"/>
      <c r="I26" s="131"/>
      <c r="J26" s="131"/>
      <c r="K26" s="130">
        <f t="shared" si="49"/>
        <v>0</v>
      </c>
      <c r="L26" s="132">
        <f t="shared" si="50"/>
        <v>0</v>
      </c>
      <c r="M26" s="132"/>
      <c r="N26" s="132"/>
      <c r="O26" s="132">
        <f t="shared" si="51"/>
        <v>0</v>
      </c>
      <c r="P26" s="132"/>
      <c r="Q26" s="132"/>
      <c r="R26" s="132"/>
      <c r="S26" s="133">
        <v>431</v>
      </c>
      <c r="T26" s="129"/>
      <c r="U26" s="148">
        <v>0</v>
      </c>
      <c r="V26" s="129"/>
      <c r="W26" s="133">
        <v>2</v>
      </c>
      <c r="X26" s="130">
        <f t="shared" si="1"/>
        <v>433</v>
      </c>
      <c r="Y26" s="133">
        <v>486</v>
      </c>
      <c r="Z26" s="129"/>
      <c r="AA26" s="148">
        <v>0</v>
      </c>
      <c r="AB26" s="129"/>
      <c r="AC26" s="133">
        <v>2</v>
      </c>
      <c r="AD26" s="130">
        <f t="shared" si="2"/>
        <v>488</v>
      </c>
      <c r="AE26" s="133">
        <v>94</v>
      </c>
      <c r="AF26" s="129"/>
      <c r="AG26" s="129"/>
      <c r="AH26" s="129"/>
      <c r="AI26" s="133">
        <v>0</v>
      </c>
      <c r="AJ26" s="130">
        <f t="shared" si="52"/>
        <v>94</v>
      </c>
      <c r="AK26" s="127">
        <f t="shared" si="53"/>
        <v>1015</v>
      </c>
      <c r="AL26" s="206"/>
      <c r="AM26" s="206"/>
      <c r="AN26" s="206"/>
      <c r="AO26" s="206"/>
      <c r="AP26" s="206">
        <v>68</v>
      </c>
      <c r="AQ26" s="206"/>
      <c r="AR26" s="135"/>
      <c r="AS26" s="136">
        <v>0</v>
      </c>
      <c r="AT26" s="137"/>
      <c r="AU26" s="138">
        <v>0</v>
      </c>
      <c r="AV26" s="138"/>
      <c r="AW26" s="135"/>
      <c r="AX26" s="139"/>
      <c r="AY26" s="138"/>
      <c r="AZ26" s="136"/>
      <c r="BA26" s="136"/>
      <c r="BB26" s="129"/>
      <c r="BC26" s="129"/>
      <c r="BD26" s="138"/>
      <c r="BE26" s="138"/>
      <c r="BF26" s="136"/>
      <c r="BG26" s="138"/>
      <c r="BH26" s="138"/>
      <c r="BI26" s="136"/>
      <c r="BJ26" s="138"/>
      <c r="BK26" s="129"/>
      <c r="BL26" s="129"/>
      <c r="BM26" s="138"/>
      <c r="BN26" s="138"/>
      <c r="BO26" s="141"/>
      <c r="BP26" s="141">
        <f t="shared" si="54"/>
        <v>0</v>
      </c>
      <c r="BQ26" s="141">
        <f t="shared" si="54"/>
        <v>0</v>
      </c>
      <c r="BR26" s="141">
        <f t="shared" si="54"/>
        <v>0</v>
      </c>
      <c r="BS26" s="141">
        <f t="shared" si="55"/>
        <v>0</v>
      </c>
      <c r="BT26" s="141">
        <f t="shared" si="56"/>
        <v>1015</v>
      </c>
      <c r="BU26" s="141"/>
      <c r="BV26" s="141"/>
      <c r="BW26" s="141"/>
      <c r="BX26" s="142">
        <f t="shared" si="57"/>
        <v>11115490</v>
      </c>
      <c r="BY26" s="143">
        <f t="shared" ref="BY26:CB40" si="126">$S26*BY$7</f>
        <v>929667</v>
      </c>
      <c r="BZ26" s="143">
        <f t="shared" si="126"/>
        <v>10185823</v>
      </c>
      <c r="CA26" s="143">
        <f t="shared" si="126"/>
        <v>7784722</v>
      </c>
      <c r="CB26" s="143">
        <f t="shared" si="126"/>
        <v>2401101</v>
      </c>
      <c r="CC26" s="142">
        <f t="shared" si="58"/>
        <v>0</v>
      </c>
      <c r="CD26" s="143">
        <f t="shared" si="5"/>
        <v>0</v>
      </c>
      <c r="CE26" s="143">
        <f t="shared" si="5"/>
        <v>0</v>
      </c>
      <c r="CF26" s="143">
        <f t="shared" si="5"/>
        <v>0</v>
      </c>
      <c r="CG26" s="143">
        <f t="shared" si="5"/>
        <v>0</v>
      </c>
      <c r="CH26" s="142">
        <f t="shared" si="59"/>
        <v>0</v>
      </c>
      <c r="CI26" s="143">
        <f t="shared" si="6"/>
        <v>0</v>
      </c>
      <c r="CJ26" s="143">
        <f t="shared" si="6"/>
        <v>0</v>
      </c>
      <c r="CK26" s="143">
        <f t="shared" si="6"/>
        <v>0</v>
      </c>
      <c r="CL26" s="143">
        <f t="shared" si="6"/>
        <v>0</v>
      </c>
      <c r="CM26" s="143"/>
      <c r="CN26" s="143"/>
      <c r="CO26" s="143"/>
      <c r="CP26" s="143"/>
      <c r="CQ26" s="143"/>
      <c r="CR26" s="142">
        <f t="shared" si="60"/>
        <v>395104</v>
      </c>
      <c r="CS26" s="143">
        <f t="shared" si="7"/>
        <v>902</v>
      </c>
      <c r="CT26" s="143">
        <f t="shared" si="7"/>
        <v>394202</v>
      </c>
      <c r="CU26" s="143">
        <f t="shared" si="7"/>
        <v>394202</v>
      </c>
      <c r="CV26" s="143">
        <f t="shared" si="7"/>
        <v>0</v>
      </c>
      <c r="CW26" s="144">
        <f t="shared" si="61"/>
        <v>11510594</v>
      </c>
      <c r="CX26" s="142">
        <f t="shared" si="62"/>
        <v>17492598</v>
      </c>
      <c r="CY26" s="143">
        <f t="shared" si="62"/>
        <v>1425924</v>
      </c>
      <c r="CZ26" s="143">
        <f t="shared" si="62"/>
        <v>16066674</v>
      </c>
      <c r="DA26" s="143">
        <f t="shared" si="62"/>
        <v>11989134</v>
      </c>
      <c r="DB26" s="143">
        <f t="shared" si="62"/>
        <v>4077540</v>
      </c>
      <c r="DC26" s="142">
        <f t="shared" si="63"/>
        <v>0</v>
      </c>
      <c r="DD26" s="143">
        <f t="shared" si="8"/>
        <v>0</v>
      </c>
      <c r="DE26" s="143">
        <f t="shared" si="8"/>
        <v>0</v>
      </c>
      <c r="DF26" s="143">
        <f t="shared" si="8"/>
        <v>0</v>
      </c>
      <c r="DG26" s="143">
        <f t="shared" si="8"/>
        <v>0</v>
      </c>
      <c r="DH26" s="142">
        <f t="shared" si="64"/>
        <v>0</v>
      </c>
      <c r="DI26" s="143">
        <f t="shared" si="64"/>
        <v>0</v>
      </c>
      <c r="DJ26" s="143">
        <f t="shared" si="64"/>
        <v>0</v>
      </c>
      <c r="DK26" s="143">
        <f t="shared" si="64"/>
        <v>0</v>
      </c>
      <c r="DL26" s="143">
        <f t="shared" si="64"/>
        <v>0</v>
      </c>
      <c r="DM26" s="142">
        <f t="shared" si="65"/>
        <v>0</v>
      </c>
      <c r="DN26" s="143">
        <f t="shared" si="9"/>
        <v>0</v>
      </c>
      <c r="DO26" s="143">
        <f t="shared" si="9"/>
        <v>0</v>
      </c>
      <c r="DP26" s="143">
        <f t="shared" si="9"/>
        <v>0</v>
      </c>
      <c r="DQ26" s="143">
        <f t="shared" si="9"/>
        <v>0</v>
      </c>
      <c r="DR26" s="142">
        <f t="shared" si="66"/>
        <v>456352</v>
      </c>
      <c r="DS26" s="143">
        <f t="shared" si="10"/>
        <v>1504</v>
      </c>
      <c r="DT26" s="143">
        <f t="shared" si="10"/>
        <v>454848</v>
      </c>
      <c r="DU26" s="143">
        <f t="shared" si="10"/>
        <v>454848</v>
      </c>
      <c r="DV26" s="143">
        <f t="shared" si="10"/>
        <v>0</v>
      </c>
      <c r="DW26" s="144">
        <f t="shared" si="67"/>
        <v>17948950</v>
      </c>
      <c r="DX26" s="142">
        <f t="shared" si="68"/>
        <v>3867724</v>
      </c>
      <c r="DY26" s="143">
        <f t="shared" si="68"/>
        <v>307662</v>
      </c>
      <c r="DZ26" s="143">
        <f t="shared" si="68"/>
        <v>3560062</v>
      </c>
      <c r="EA26" s="143">
        <f t="shared" si="68"/>
        <v>2636042</v>
      </c>
      <c r="EB26" s="143">
        <f t="shared" si="68"/>
        <v>924020</v>
      </c>
      <c r="EC26" s="142">
        <f t="shared" si="69"/>
        <v>0</v>
      </c>
      <c r="ED26" s="143">
        <f t="shared" si="11"/>
        <v>0</v>
      </c>
      <c r="EE26" s="143">
        <f t="shared" si="11"/>
        <v>0</v>
      </c>
      <c r="EF26" s="143">
        <f t="shared" si="11"/>
        <v>0</v>
      </c>
      <c r="EG26" s="143">
        <f t="shared" si="11"/>
        <v>0</v>
      </c>
      <c r="EH26" s="143"/>
      <c r="EI26" s="143"/>
      <c r="EJ26" s="143"/>
      <c r="EK26" s="143"/>
      <c r="EL26" s="143"/>
      <c r="EM26" s="142">
        <f t="shared" si="70"/>
        <v>0</v>
      </c>
      <c r="EN26" s="143">
        <f t="shared" si="12"/>
        <v>0</v>
      </c>
      <c r="EO26" s="143">
        <f t="shared" si="12"/>
        <v>0</v>
      </c>
      <c r="EP26" s="143">
        <f t="shared" si="12"/>
        <v>0</v>
      </c>
      <c r="EQ26" s="143">
        <f t="shared" si="12"/>
        <v>0</v>
      </c>
      <c r="ER26" s="142">
        <f t="shared" si="71"/>
        <v>0</v>
      </c>
      <c r="ES26" s="143">
        <f t="shared" si="13"/>
        <v>0</v>
      </c>
      <c r="ET26" s="143">
        <f t="shared" si="13"/>
        <v>0</v>
      </c>
      <c r="EU26" s="143">
        <f t="shared" si="13"/>
        <v>0</v>
      </c>
      <c r="EV26" s="143">
        <f t="shared" si="13"/>
        <v>0</v>
      </c>
      <c r="EW26" s="144">
        <f t="shared" si="72"/>
        <v>3867724</v>
      </c>
      <c r="EX26" s="144">
        <f t="shared" si="73"/>
        <v>33327268</v>
      </c>
      <c r="EY26" s="145">
        <f t="shared" si="74"/>
        <v>2665659</v>
      </c>
      <c r="EZ26" s="145">
        <f t="shared" si="14"/>
        <v>30661609</v>
      </c>
      <c r="FA26" s="145">
        <f t="shared" si="14"/>
        <v>23258948</v>
      </c>
      <c r="FB26" s="145">
        <f t="shared" si="14"/>
        <v>7402661</v>
      </c>
      <c r="FC26" s="146">
        <f t="shared" si="75"/>
        <v>32475812</v>
      </c>
      <c r="FD26" s="146">
        <f t="shared" si="76"/>
        <v>0</v>
      </c>
      <c r="FE26" s="146">
        <f t="shared" si="77"/>
        <v>0</v>
      </c>
      <c r="FF26" s="146">
        <f t="shared" si="78"/>
        <v>0</v>
      </c>
      <c r="FG26" s="146">
        <f t="shared" si="79"/>
        <v>851456</v>
      </c>
      <c r="FH26" s="142">
        <f t="shared" si="80"/>
        <v>0</v>
      </c>
      <c r="FI26" s="143">
        <f t="shared" si="80"/>
        <v>0</v>
      </c>
      <c r="FJ26" s="143">
        <f t="shared" si="80"/>
        <v>0</v>
      </c>
      <c r="FK26" s="143">
        <f t="shared" si="80"/>
        <v>0</v>
      </c>
      <c r="FL26" s="143">
        <f t="shared" si="80"/>
        <v>0</v>
      </c>
      <c r="FM26" s="142">
        <f t="shared" si="81"/>
        <v>0</v>
      </c>
      <c r="FN26" s="142">
        <f t="shared" si="81"/>
        <v>0</v>
      </c>
      <c r="FO26" s="142">
        <f t="shared" si="81"/>
        <v>0</v>
      </c>
      <c r="FP26" s="142">
        <f t="shared" si="81"/>
        <v>0</v>
      </c>
      <c r="FQ26" s="142">
        <f t="shared" si="81"/>
        <v>0</v>
      </c>
      <c r="FR26" s="147">
        <f t="shared" si="82"/>
        <v>0</v>
      </c>
      <c r="FS26" s="147">
        <f t="shared" si="82"/>
        <v>0</v>
      </c>
      <c r="FT26" s="147">
        <f t="shared" si="82"/>
        <v>0</v>
      </c>
      <c r="FU26" s="147">
        <f t="shared" si="82"/>
        <v>0</v>
      </c>
      <c r="FV26" s="147">
        <f t="shared" si="82"/>
        <v>0</v>
      </c>
      <c r="FW26" s="147">
        <f t="shared" si="83"/>
        <v>0</v>
      </c>
      <c r="FX26" s="147">
        <f t="shared" si="83"/>
        <v>0</v>
      </c>
      <c r="FY26" s="147">
        <f t="shared" si="83"/>
        <v>0</v>
      </c>
      <c r="FZ26" s="147">
        <f t="shared" si="83"/>
        <v>0</v>
      </c>
      <c r="GA26" s="147">
        <f t="shared" si="83"/>
        <v>0</v>
      </c>
      <c r="GB26" s="142">
        <f t="shared" si="84"/>
        <v>110908</v>
      </c>
      <c r="GC26" s="142">
        <f t="shared" si="84"/>
        <v>2176</v>
      </c>
      <c r="GD26" s="142">
        <f t="shared" si="84"/>
        <v>108732</v>
      </c>
      <c r="GE26" s="142">
        <f t="shared" si="84"/>
        <v>108732</v>
      </c>
      <c r="GF26" s="142">
        <f t="shared" si="84"/>
        <v>0</v>
      </c>
      <c r="GG26" s="142">
        <f t="shared" si="85"/>
        <v>0</v>
      </c>
      <c r="GH26" s="142">
        <f t="shared" si="85"/>
        <v>0</v>
      </c>
      <c r="GI26" s="142">
        <f t="shared" si="85"/>
        <v>0</v>
      </c>
      <c r="GJ26" s="142">
        <f t="shared" si="85"/>
        <v>0</v>
      </c>
      <c r="GK26" s="142">
        <f t="shared" si="85"/>
        <v>0</v>
      </c>
      <c r="GL26" s="142">
        <f t="shared" si="86"/>
        <v>110908</v>
      </c>
      <c r="GM26" s="142">
        <f t="shared" si="86"/>
        <v>2176</v>
      </c>
      <c r="GN26" s="142">
        <f t="shared" si="86"/>
        <v>108732</v>
      </c>
      <c r="GO26" s="142">
        <f t="shared" si="86"/>
        <v>108732</v>
      </c>
      <c r="GP26" s="142">
        <f t="shared" si="86"/>
        <v>0</v>
      </c>
      <c r="GQ26" s="207">
        <f t="shared" si="87"/>
        <v>110.9</v>
      </c>
      <c r="GR26" s="147">
        <f t="shared" si="88"/>
        <v>0</v>
      </c>
      <c r="GS26" s="147">
        <f t="shared" si="88"/>
        <v>0</v>
      </c>
      <c r="GT26" s="147">
        <f t="shared" si="88"/>
        <v>0</v>
      </c>
      <c r="GU26" s="147">
        <f t="shared" si="88"/>
        <v>0</v>
      </c>
      <c r="GV26" s="147">
        <f t="shared" si="88"/>
        <v>0</v>
      </c>
      <c r="GW26" s="147">
        <f t="shared" si="89"/>
        <v>0</v>
      </c>
      <c r="GX26" s="147">
        <f t="shared" si="89"/>
        <v>0</v>
      </c>
      <c r="GY26" s="147">
        <f t="shared" si="89"/>
        <v>0</v>
      </c>
      <c r="GZ26" s="147">
        <f t="shared" si="89"/>
        <v>0</v>
      </c>
      <c r="HA26" s="147">
        <f t="shared" si="89"/>
        <v>0</v>
      </c>
      <c r="HB26" s="147">
        <f t="shared" si="90"/>
        <v>0</v>
      </c>
      <c r="HC26" s="147">
        <f t="shared" si="90"/>
        <v>0</v>
      </c>
      <c r="HD26" s="147">
        <f t="shared" si="90"/>
        <v>0</v>
      </c>
      <c r="HE26" s="147">
        <f t="shared" si="90"/>
        <v>0</v>
      </c>
      <c r="HF26" s="147">
        <f t="shared" si="90"/>
        <v>0</v>
      </c>
      <c r="HG26" s="147">
        <f t="shared" si="91"/>
        <v>0</v>
      </c>
      <c r="HH26" s="147">
        <f t="shared" si="91"/>
        <v>0</v>
      </c>
      <c r="HI26" s="147">
        <f t="shared" si="91"/>
        <v>0</v>
      </c>
      <c r="HJ26" s="147">
        <f t="shared" si="91"/>
        <v>0</v>
      </c>
      <c r="HK26" s="147">
        <f t="shared" si="91"/>
        <v>0</v>
      </c>
      <c r="HL26" s="142">
        <f t="shared" si="92"/>
        <v>0</v>
      </c>
      <c r="HM26" s="142">
        <f t="shared" si="92"/>
        <v>0</v>
      </c>
      <c r="HN26" s="142">
        <f t="shared" si="92"/>
        <v>0</v>
      </c>
      <c r="HO26" s="142">
        <f t="shared" si="92"/>
        <v>0</v>
      </c>
      <c r="HP26" s="142">
        <f t="shared" si="92"/>
        <v>0</v>
      </c>
      <c r="HQ26" s="142">
        <f t="shared" si="93"/>
        <v>0</v>
      </c>
      <c r="HR26" s="142">
        <f t="shared" si="93"/>
        <v>0</v>
      </c>
      <c r="HS26" s="142">
        <f t="shared" si="93"/>
        <v>0</v>
      </c>
      <c r="HT26" s="142">
        <f t="shared" si="93"/>
        <v>0</v>
      </c>
      <c r="HU26" s="142">
        <f t="shared" si="93"/>
        <v>0</v>
      </c>
      <c r="HV26" s="147">
        <f t="shared" si="94"/>
        <v>0</v>
      </c>
      <c r="HW26" s="147">
        <f t="shared" si="94"/>
        <v>0</v>
      </c>
      <c r="HX26" s="147">
        <f t="shared" si="94"/>
        <v>0</v>
      </c>
      <c r="HY26" s="147">
        <f t="shared" si="94"/>
        <v>0</v>
      </c>
      <c r="HZ26" s="147">
        <f t="shared" si="94"/>
        <v>0</v>
      </c>
      <c r="IA26" s="147">
        <f t="shared" si="95"/>
        <v>0</v>
      </c>
      <c r="IB26" s="147">
        <f t="shared" si="95"/>
        <v>0</v>
      </c>
      <c r="IC26" s="147">
        <f t="shared" si="95"/>
        <v>0</v>
      </c>
      <c r="ID26" s="147">
        <f t="shared" si="95"/>
        <v>0</v>
      </c>
      <c r="IE26" s="147">
        <f t="shared" si="95"/>
        <v>0</v>
      </c>
      <c r="IF26" s="142">
        <f t="shared" si="96"/>
        <v>0</v>
      </c>
      <c r="IG26" s="142">
        <f t="shared" si="96"/>
        <v>0</v>
      </c>
      <c r="IH26" s="142">
        <f t="shared" si="96"/>
        <v>0</v>
      </c>
      <c r="II26" s="142">
        <f t="shared" si="96"/>
        <v>0</v>
      </c>
      <c r="IJ26" s="142">
        <f t="shared" si="96"/>
        <v>0</v>
      </c>
      <c r="IK26" s="142">
        <f t="shared" si="97"/>
        <v>0</v>
      </c>
      <c r="IL26" s="142">
        <f t="shared" si="97"/>
        <v>0</v>
      </c>
      <c r="IM26" s="142">
        <f t="shared" si="97"/>
        <v>0</v>
      </c>
      <c r="IN26" s="142">
        <f t="shared" si="97"/>
        <v>0</v>
      </c>
      <c r="IO26" s="142">
        <f t="shared" si="97"/>
        <v>0</v>
      </c>
      <c r="IP26" s="147">
        <f t="shared" si="98"/>
        <v>0</v>
      </c>
      <c r="IQ26" s="147">
        <f t="shared" si="98"/>
        <v>0</v>
      </c>
      <c r="IR26" s="147">
        <f t="shared" si="98"/>
        <v>0</v>
      </c>
      <c r="IS26" s="147">
        <f t="shared" si="98"/>
        <v>0</v>
      </c>
      <c r="IT26" s="147">
        <f t="shared" si="98"/>
        <v>0</v>
      </c>
      <c r="IU26" s="147">
        <f t="shared" si="99"/>
        <v>0</v>
      </c>
      <c r="IV26" s="147">
        <f t="shared" si="99"/>
        <v>0</v>
      </c>
      <c r="IW26" s="147">
        <f t="shared" si="99"/>
        <v>0</v>
      </c>
      <c r="IX26" s="147">
        <f t="shared" si="99"/>
        <v>0</v>
      </c>
      <c r="IY26" s="147">
        <f t="shared" si="99"/>
        <v>0</v>
      </c>
      <c r="IZ26" s="142">
        <f t="shared" si="100"/>
        <v>0</v>
      </c>
      <c r="JA26" s="142">
        <f t="shared" si="100"/>
        <v>0</v>
      </c>
      <c r="JB26" s="142">
        <f t="shared" si="100"/>
        <v>0</v>
      </c>
      <c r="JC26" s="142">
        <f t="shared" si="100"/>
        <v>0</v>
      </c>
      <c r="JD26" s="142">
        <f t="shared" si="100"/>
        <v>0</v>
      </c>
      <c r="JE26" s="142">
        <f t="shared" si="101"/>
        <v>0</v>
      </c>
      <c r="JF26" s="142">
        <f t="shared" si="101"/>
        <v>0</v>
      </c>
      <c r="JG26" s="142">
        <f t="shared" si="101"/>
        <v>0</v>
      </c>
      <c r="JH26" s="142">
        <f t="shared" si="101"/>
        <v>0</v>
      </c>
      <c r="JI26" s="142">
        <f t="shared" si="101"/>
        <v>0</v>
      </c>
      <c r="JJ26" s="147">
        <f t="shared" si="102"/>
        <v>0</v>
      </c>
      <c r="JK26" s="147">
        <f t="shared" si="102"/>
        <v>0</v>
      </c>
      <c r="JL26" s="147">
        <f t="shared" si="102"/>
        <v>0</v>
      </c>
      <c r="JM26" s="147">
        <f t="shared" si="102"/>
        <v>0</v>
      </c>
      <c r="JN26" s="147">
        <f t="shared" si="102"/>
        <v>0</v>
      </c>
      <c r="JO26" s="147">
        <f t="shared" si="103"/>
        <v>0</v>
      </c>
      <c r="JP26" s="147">
        <f t="shared" si="103"/>
        <v>0</v>
      </c>
      <c r="JQ26" s="147">
        <f t="shared" si="103"/>
        <v>0</v>
      </c>
      <c r="JR26" s="147">
        <f t="shared" si="103"/>
        <v>0</v>
      </c>
      <c r="JS26" s="147">
        <f t="shared" si="103"/>
        <v>0</v>
      </c>
      <c r="JT26" s="142">
        <f t="shared" si="104"/>
        <v>0</v>
      </c>
      <c r="JU26" s="142">
        <f t="shared" si="104"/>
        <v>0</v>
      </c>
      <c r="JV26" s="142">
        <f t="shared" si="104"/>
        <v>0</v>
      </c>
      <c r="JW26" s="142">
        <f t="shared" si="104"/>
        <v>0</v>
      </c>
      <c r="JX26" s="142">
        <f t="shared" si="104"/>
        <v>0</v>
      </c>
      <c r="JY26" s="142">
        <f t="shared" si="105"/>
        <v>0</v>
      </c>
      <c r="JZ26" s="142">
        <f t="shared" si="105"/>
        <v>0</v>
      </c>
      <c r="KA26" s="142">
        <f t="shared" si="105"/>
        <v>0</v>
      </c>
      <c r="KB26" s="142">
        <f t="shared" si="105"/>
        <v>0</v>
      </c>
      <c r="KC26" s="142">
        <f t="shared" si="105"/>
        <v>0</v>
      </c>
      <c r="KD26" s="147">
        <f t="shared" si="106"/>
        <v>0</v>
      </c>
      <c r="KE26" s="147">
        <f t="shared" si="106"/>
        <v>0</v>
      </c>
      <c r="KF26" s="147">
        <f t="shared" si="106"/>
        <v>0</v>
      </c>
      <c r="KG26" s="147">
        <f t="shared" si="106"/>
        <v>0</v>
      </c>
      <c r="KH26" s="147">
        <f t="shared" si="106"/>
        <v>0</v>
      </c>
      <c r="KI26" s="147">
        <f t="shared" si="107"/>
        <v>0</v>
      </c>
      <c r="KJ26" s="147">
        <f t="shared" si="107"/>
        <v>0</v>
      </c>
      <c r="KK26" s="147">
        <f t="shared" si="107"/>
        <v>0</v>
      </c>
      <c r="KL26" s="147">
        <f t="shared" si="107"/>
        <v>0</v>
      </c>
      <c r="KM26" s="147">
        <f t="shared" si="107"/>
        <v>0</v>
      </c>
      <c r="KN26" s="142">
        <f t="shared" si="108"/>
        <v>0</v>
      </c>
      <c r="KO26" s="142">
        <f t="shared" si="108"/>
        <v>0</v>
      </c>
      <c r="KP26" s="142">
        <f t="shared" si="108"/>
        <v>0</v>
      </c>
      <c r="KQ26" s="142">
        <f t="shared" si="108"/>
        <v>0</v>
      </c>
      <c r="KR26" s="142">
        <f t="shared" si="108"/>
        <v>0</v>
      </c>
      <c r="KS26" s="142">
        <f t="shared" si="109"/>
        <v>0</v>
      </c>
      <c r="KT26" s="142">
        <f t="shared" si="109"/>
        <v>0</v>
      </c>
      <c r="KU26" s="142">
        <f t="shared" si="109"/>
        <v>0</v>
      </c>
      <c r="KV26" s="142">
        <f t="shared" si="109"/>
        <v>0</v>
      </c>
      <c r="KW26" s="142">
        <f t="shared" si="109"/>
        <v>0</v>
      </c>
      <c r="KX26" s="147">
        <f t="shared" si="110"/>
        <v>0</v>
      </c>
      <c r="KY26" s="147">
        <f t="shared" si="110"/>
        <v>0</v>
      </c>
      <c r="KZ26" s="147">
        <f t="shared" si="110"/>
        <v>0</v>
      </c>
      <c r="LA26" s="147">
        <f t="shared" si="110"/>
        <v>0</v>
      </c>
      <c r="LB26" s="147">
        <f t="shared" si="110"/>
        <v>0</v>
      </c>
      <c r="LC26" s="147">
        <f t="shared" si="111"/>
        <v>0</v>
      </c>
      <c r="LD26" s="147">
        <f t="shared" si="111"/>
        <v>0</v>
      </c>
      <c r="LE26" s="147">
        <f t="shared" si="111"/>
        <v>0</v>
      </c>
      <c r="LF26" s="147">
        <f t="shared" si="111"/>
        <v>0</v>
      </c>
      <c r="LG26" s="147">
        <f t="shared" si="111"/>
        <v>0</v>
      </c>
      <c r="LH26" s="147">
        <f t="shared" si="112"/>
        <v>110908</v>
      </c>
      <c r="LI26" s="147">
        <f t="shared" si="113"/>
        <v>0</v>
      </c>
      <c r="LJ26" s="144">
        <f t="shared" si="45"/>
        <v>110908</v>
      </c>
      <c r="LK26" s="144">
        <f t="shared" si="45"/>
        <v>2176</v>
      </c>
      <c r="LL26" s="144">
        <f t="shared" si="45"/>
        <v>108732</v>
      </c>
      <c r="LM26" s="144">
        <f t="shared" si="45"/>
        <v>108732</v>
      </c>
      <c r="LN26" s="144">
        <f t="shared" si="45"/>
        <v>0</v>
      </c>
      <c r="LO26" s="144">
        <f t="shared" si="114"/>
        <v>33327268</v>
      </c>
      <c r="LP26" s="144">
        <f t="shared" si="46"/>
        <v>2665659</v>
      </c>
      <c r="LQ26" s="144">
        <f t="shared" si="46"/>
        <v>30661609</v>
      </c>
      <c r="LR26" s="144">
        <f t="shared" si="46"/>
        <v>23258948</v>
      </c>
      <c r="LS26" s="144">
        <f t="shared" si="46"/>
        <v>7402661</v>
      </c>
      <c r="LT26" s="132">
        <f t="shared" si="115"/>
        <v>33327.300000000003</v>
      </c>
      <c r="LU26" s="144">
        <f t="shared" si="47"/>
        <v>33438176</v>
      </c>
      <c r="LV26" s="145">
        <f t="shared" si="47"/>
        <v>2667835</v>
      </c>
      <c r="LW26" s="145">
        <f t="shared" si="47"/>
        <v>30770341</v>
      </c>
      <c r="LX26" s="145">
        <f t="shared" si="47"/>
        <v>23367680</v>
      </c>
      <c r="LY26" s="145">
        <f t="shared" si="47"/>
        <v>7402661</v>
      </c>
      <c r="LZ26" s="132">
        <f t="shared" si="116"/>
        <v>33438.199999999997</v>
      </c>
      <c r="MA26" s="208">
        <v>89.8</v>
      </c>
      <c r="MB26" s="209">
        <f t="shared" si="117"/>
        <v>7507468.9000000004</v>
      </c>
      <c r="MC26" s="246">
        <f t="shared" si="118"/>
        <v>7507.5</v>
      </c>
      <c r="MD26" s="246">
        <v>2661.3</v>
      </c>
      <c r="ME26" s="246">
        <f t="shared" si="119"/>
        <v>2661300</v>
      </c>
      <c r="MF26" s="246">
        <f t="shared" si="120"/>
        <v>4846168.9000000004</v>
      </c>
      <c r="MG26" s="246">
        <f t="shared" si="121"/>
        <v>4846.2</v>
      </c>
      <c r="MH26" s="246">
        <f t="shared" si="122"/>
        <v>38284344.899999999</v>
      </c>
      <c r="MI26" s="209">
        <f t="shared" si="123"/>
        <v>38284.300000000003</v>
      </c>
      <c r="MJ26" s="250">
        <f t="shared" si="124"/>
        <v>28213849</v>
      </c>
      <c r="MK26" s="174">
        <v>58.4</v>
      </c>
      <c r="ML26" s="209">
        <f t="shared" si="125"/>
        <v>30921.3</v>
      </c>
    </row>
    <row r="27" spans="1:350">
      <c r="A27" s="128" t="s">
        <v>191</v>
      </c>
      <c r="B27" s="129"/>
      <c r="C27" s="129"/>
      <c r="D27" s="129"/>
      <c r="E27" s="129"/>
      <c r="F27" s="130">
        <f t="shared" si="48"/>
        <v>0</v>
      </c>
      <c r="G27" s="131"/>
      <c r="H27" s="131"/>
      <c r="I27" s="131"/>
      <c r="J27" s="131"/>
      <c r="K27" s="130">
        <f t="shared" si="49"/>
        <v>0</v>
      </c>
      <c r="L27" s="132">
        <f t="shared" si="50"/>
        <v>0</v>
      </c>
      <c r="M27" s="132"/>
      <c r="N27" s="132"/>
      <c r="O27" s="132">
        <f t="shared" si="51"/>
        <v>0</v>
      </c>
      <c r="P27" s="132"/>
      <c r="Q27" s="132"/>
      <c r="R27" s="132"/>
      <c r="S27" s="133">
        <v>295</v>
      </c>
      <c r="T27" s="129"/>
      <c r="U27" s="148">
        <v>0</v>
      </c>
      <c r="V27" s="129"/>
      <c r="W27" s="133">
        <v>2</v>
      </c>
      <c r="X27" s="130">
        <f t="shared" si="1"/>
        <v>297</v>
      </c>
      <c r="Y27" s="133">
        <v>336</v>
      </c>
      <c r="Z27" s="129"/>
      <c r="AA27" s="148">
        <v>26</v>
      </c>
      <c r="AB27" s="129"/>
      <c r="AC27" s="133">
        <v>1</v>
      </c>
      <c r="AD27" s="130">
        <f t="shared" si="2"/>
        <v>363</v>
      </c>
      <c r="AE27" s="133">
        <v>61</v>
      </c>
      <c r="AF27" s="129"/>
      <c r="AG27" s="129"/>
      <c r="AH27" s="129"/>
      <c r="AI27" s="133">
        <v>0</v>
      </c>
      <c r="AJ27" s="130">
        <f t="shared" si="52"/>
        <v>61</v>
      </c>
      <c r="AK27" s="127">
        <f t="shared" si="53"/>
        <v>721</v>
      </c>
      <c r="AL27" s="206">
        <v>0</v>
      </c>
      <c r="AM27" s="206">
        <v>0</v>
      </c>
      <c r="AN27" s="206">
        <v>0</v>
      </c>
      <c r="AO27" s="206">
        <v>0</v>
      </c>
      <c r="AP27" s="206">
        <v>0</v>
      </c>
      <c r="AQ27" s="206">
        <v>0</v>
      </c>
      <c r="AR27" s="135"/>
      <c r="AS27" s="136">
        <v>0</v>
      </c>
      <c r="AT27" s="137"/>
      <c r="AU27" s="138">
        <v>0</v>
      </c>
      <c r="AV27" s="138"/>
      <c r="AW27" s="135"/>
      <c r="AX27" s="139"/>
      <c r="AY27" s="138"/>
      <c r="AZ27" s="136"/>
      <c r="BA27" s="136"/>
      <c r="BB27" s="129"/>
      <c r="BC27" s="129"/>
      <c r="BD27" s="138"/>
      <c r="BE27" s="138"/>
      <c r="BF27" s="136"/>
      <c r="BG27" s="138">
        <v>1</v>
      </c>
      <c r="BH27" s="138"/>
      <c r="BI27" s="136"/>
      <c r="BJ27" s="138"/>
      <c r="BK27" s="129"/>
      <c r="BL27" s="129"/>
      <c r="BM27" s="138"/>
      <c r="BN27" s="138"/>
      <c r="BO27" s="141"/>
      <c r="BP27" s="141">
        <f t="shared" si="54"/>
        <v>1</v>
      </c>
      <c r="BQ27" s="141">
        <f t="shared" si="54"/>
        <v>0</v>
      </c>
      <c r="BR27" s="141">
        <f t="shared" si="54"/>
        <v>0</v>
      </c>
      <c r="BS27" s="141">
        <f t="shared" si="55"/>
        <v>1</v>
      </c>
      <c r="BT27" s="141">
        <f t="shared" si="56"/>
        <v>722</v>
      </c>
      <c r="BU27" s="141"/>
      <c r="BV27" s="141"/>
      <c r="BW27" s="141"/>
      <c r="BX27" s="142">
        <f t="shared" si="57"/>
        <v>7608050</v>
      </c>
      <c r="BY27" s="143">
        <f t="shared" si="126"/>
        <v>636315</v>
      </c>
      <c r="BZ27" s="143">
        <f t="shared" si="126"/>
        <v>6971735</v>
      </c>
      <c r="CA27" s="143">
        <f t="shared" si="126"/>
        <v>5328290</v>
      </c>
      <c r="CB27" s="143">
        <f t="shared" si="126"/>
        <v>1643445</v>
      </c>
      <c r="CC27" s="142">
        <f t="shared" si="58"/>
        <v>0</v>
      </c>
      <c r="CD27" s="143">
        <f t="shared" si="5"/>
        <v>0</v>
      </c>
      <c r="CE27" s="143">
        <f t="shared" si="5"/>
        <v>0</v>
      </c>
      <c r="CF27" s="143">
        <f t="shared" si="5"/>
        <v>0</v>
      </c>
      <c r="CG27" s="143">
        <f t="shared" si="5"/>
        <v>0</v>
      </c>
      <c r="CH27" s="142">
        <f t="shared" si="59"/>
        <v>0</v>
      </c>
      <c r="CI27" s="143">
        <f t="shared" si="6"/>
        <v>0</v>
      </c>
      <c r="CJ27" s="143">
        <f t="shared" si="6"/>
        <v>0</v>
      </c>
      <c r="CK27" s="143">
        <f t="shared" si="6"/>
        <v>0</v>
      </c>
      <c r="CL27" s="143">
        <f t="shared" si="6"/>
        <v>0</v>
      </c>
      <c r="CM27" s="143"/>
      <c r="CN27" s="143"/>
      <c r="CO27" s="143"/>
      <c r="CP27" s="143"/>
      <c r="CQ27" s="143"/>
      <c r="CR27" s="142">
        <f t="shared" si="60"/>
        <v>395104</v>
      </c>
      <c r="CS27" s="143">
        <f t="shared" si="7"/>
        <v>902</v>
      </c>
      <c r="CT27" s="143">
        <f t="shared" si="7"/>
        <v>394202</v>
      </c>
      <c r="CU27" s="143">
        <f t="shared" si="7"/>
        <v>394202</v>
      </c>
      <c r="CV27" s="143">
        <f t="shared" si="7"/>
        <v>0</v>
      </c>
      <c r="CW27" s="144">
        <f t="shared" si="61"/>
        <v>8003154</v>
      </c>
      <c r="CX27" s="142">
        <f t="shared" si="62"/>
        <v>12093648</v>
      </c>
      <c r="CY27" s="143">
        <f t="shared" si="62"/>
        <v>985824</v>
      </c>
      <c r="CZ27" s="143">
        <f t="shared" si="62"/>
        <v>11107824</v>
      </c>
      <c r="DA27" s="143">
        <f t="shared" si="62"/>
        <v>8288784</v>
      </c>
      <c r="DB27" s="143">
        <f t="shared" si="62"/>
        <v>2819040</v>
      </c>
      <c r="DC27" s="142">
        <f t="shared" si="63"/>
        <v>0</v>
      </c>
      <c r="DD27" s="143">
        <f t="shared" si="8"/>
        <v>0</v>
      </c>
      <c r="DE27" s="143">
        <f t="shared" si="8"/>
        <v>0</v>
      </c>
      <c r="DF27" s="143">
        <f t="shared" si="8"/>
        <v>0</v>
      </c>
      <c r="DG27" s="143">
        <f t="shared" si="8"/>
        <v>0</v>
      </c>
      <c r="DH27" s="142">
        <f t="shared" si="64"/>
        <v>2615496</v>
      </c>
      <c r="DI27" s="143">
        <f t="shared" si="64"/>
        <v>76284</v>
      </c>
      <c r="DJ27" s="143">
        <f t="shared" si="64"/>
        <v>2539212</v>
      </c>
      <c r="DK27" s="143">
        <f t="shared" si="64"/>
        <v>1901952</v>
      </c>
      <c r="DL27" s="143">
        <f t="shared" si="64"/>
        <v>637260</v>
      </c>
      <c r="DM27" s="142">
        <f t="shared" si="65"/>
        <v>0</v>
      </c>
      <c r="DN27" s="143">
        <f t="shared" si="9"/>
        <v>0</v>
      </c>
      <c r="DO27" s="143">
        <f t="shared" si="9"/>
        <v>0</v>
      </c>
      <c r="DP27" s="143">
        <f t="shared" si="9"/>
        <v>0</v>
      </c>
      <c r="DQ27" s="143">
        <f t="shared" si="9"/>
        <v>0</v>
      </c>
      <c r="DR27" s="142">
        <f t="shared" si="66"/>
        <v>228176</v>
      </c>
      <c r="DS27" s="143">
        <f t="shared" si="10"/>
        <v>752</v>
      </c>
      <c r="DT27" s="143">
        <f t="shared" si="10"/>
        <v>227424</v>
      </c>
      <c r="DU27" s="143">
        <f t="shared" si="10"/>
        <v>227424</v>
      </c>
      <c r="DV27" s="143">
        <f t="shared" si="10"/>
        <v>0</v>
      </c>
      <c r="DW27" s="144">
        <f t="shared" si="67"/>
        <v>14937320</v>
      </c>
      <c r="DX27" s="142">
        <f t="shared" si="68"/>
        <v>2509906</v>
      </c>
      <c r="DY27" s="143">
        <f t="shared" si="68"/>
        <v>199653</v>
      </c>
      <c r="DZ27" s="143">
        <f t="shared" si="68"/>
        <v>2310253</v>
      </c>
      <c r="EA27" s="143">
        <f t="shared" si="68"/>
        <v>1710623</v>
      </c>
      <c r="EB27" s="143">
        <f t="shared" si="68"/>
        <v>599630</v>
      </c>
      <c r="EC27" s="142">
        <f t="shared" si="69"/>
        <v>0</v>
      </c>
      <c r="ED27" s="143">
        <f t="shared" si="11"/>
        <v>0</v>
      </c>
      <c r="EE27" s="143">
        <f t="shared" si="11"/>
        <v>0</v>
      </c>
      <c r="EF27" s="143">
        <f t="shared" si="11"/>
        <v>0</v>
      </c>
      <c r="EG27" s="143">
        <f t="shared" si="11"/>
        <v>0</v>
      </c>
      <c r="EH27" s="143"/>
      <c r="EI27" s="143"/>
      <c r="EJ27" s="143"/>
      <c r="EK27" s="143"/>
      <c r="EL27" s="143"/>
      <c r="EM27" s="142">
        <f t="shared" si="70"/>
        <v>0</v>
      </c>
      <c r="EN27" s="143">
        <f t="shared" si="12"/>
        <v>0</v>
      </c>
      <c r="EO27" s="143">
        <f t="shared" si="12"/>
        <v>0</v>
      </c>
      <c r="EP27" s="143">
        <f t="shared" si="12"/>
        <v>0</v>
      </c>
      <c r="EQ27" s="143">
        <f t="shared" si="12"/>
        <v>0</v>
      </c>
      <c r="ER27" s="142">
        <f t="shared" si="71"/>
        <v>0</v>
      </c>
      <c r="ES27" s="143">
        <f t="shared" si="13"/>
        <v>0</v>
      </c>
      <c r="ET27" s="143">
        <f t="shared" si="13"/>
        <v>0</v>
      </c>
      <c r="EU27" s="143">
        <f t="shared" si="13"/>
        <v>0</v>
      </c>
      <c r="EV27" s="143">
        <f t="shared" si="13"/>
        <v>0</v>
      </c>
      <c r="EW27" s="144">
        <f t="shared" si="72"/>
        <v>2509906</v>
      </c>
      <c r="EX27" s="144">
        <f t="shared" si="73"/>
        <v>25450380</v>
      </c>
      <c r="EY27" s="145">
        <f t="shared" si="74"/>
        <v>1899730</v>
      </c>
      <c r="EZ27" s="145">
        <f t="shared" si="14"/>
        <v>23550650</v>
      </c>
      <c r="FA27" s="145">
        <f t="shared" si="14"/>
        <v>17851275</v>
      </c>
      <c r="FB27" s="145">
        <f t="shared" si="14"/>
        <v>5699375</v>
      </c>
      <c r="FC27" s="146">
        <f t="shared" si="75"/>
        <v>22211604</v>
      </c>
      <c r="FD27" s="146">
        <f t="shared" si="76"/>
        <v>0</v>
      </c>
      <c r="FE27" s="146">
        <f t="shared" si="77"/>
        <v>2615496</v>
      </c>
      <c r="FF27" s="146">
        <f t="shared" si="78"/>
        <v>0</v>
      </c>
      <c r="FG27" s="146">
        <f t="shared" si="79"/>
        <v>623280</v>
      </c>
      <c r="FH27" s="142">
        <f t="shared" si="80"/>
        <v>0</v>
      </c>
      <c r="FI27" s="143">
        <f t="shared" si="80"/>
        <v>0</v>
      </c>
      <c r="FJ27" s="143">
        <f t="shared" si="80"/>
        <v>0</v>
      </c>
      <c r="FK27" s="143">
        <f t="shared" si="80"/>
        <v>0</v>
      </c>
      <c r="FL27" s="143">
        <f t="shared" si="80"/>
        <v>0</v>
      </c>
      <c r="FM27" s="142">
        <f t="shared" si="81"/>
        <v>0</v>
      </c>
      <c r="FN27" s="142">
        <f t="shared" si="81"/>
        <v>0</v>
      </c>
      <c r="FO27" s="142">
        <f t="shared" si="81"/>
        <v>0</v>
      </c>
      <c r="FP27" s="142">
        <f t="shared" si="81"/>
        <v>0</v>
      </c>
      <c r="FQ27" s="142">
        <f t="shared" si="81"/>
        <v>0</v>
      </c>
      <c r="FR27" s="147">
        <f t="shared" si="82"/>
        <v>0</v>
      </c>
      <c r="FS27" s="147">
        <f t="shared" si="82"/>
        <v>0</v>
      </c>
      <c r="FT27" s="147">
        <f t="shared" si="82"/>
        <v>0</v>
      </c>
      <c r="FU27" s="147">
        <f t="shared" si="82"/>
        <v>0</v>
      </c>
      <c r="FV27" s="147">
        <f t="shared" si="82"/>
        <v>0</v>
      </c>
      <c r="FW27" s="147">
        <f t="shared" si="83"/>
        <v>0</v>
      </c>
      <c r="FX27" s="147">
        <f t="shared" si="83"/>
        <v>0</v>
      </c>
      <c r="FY27" s="147">
        <f t="shared" si="83"/>
        <v>0</v>
      </c>
      <c r="FZ27" s="147">
        <f t="shared" si="83"/>
        <v>0</v>
      </c>
      <c r="GA27" s="147">
        <f t="shared" si="83"/>
        <v>0</v>
      </c>
      <c r="GB27" s="142">
        <f t="shared" si="84"/>
        <v>0</v>
      </c>
      <c r="GC27" s="142">
        <f t="shared" si="84"/>
        <v>0</v>
      </c>
      <c r="GD27" s="142">
        <f t="shared" si="84"/>
        <v>0</v>
      </c>
      <c r="GE27" s="142">
        <f t="shared" si="84"/>
        <v>0</v>
      </c>
      <c r="GF27" s="142">
        <f t="shared" si="84"/>
        <v>0</v>
      </c>
      <c r="GG27" s="142">
        <f t="shared" si="85"/>
        <v>0</v>
      </c>
      <c r="GH27" s="142">
        <f t="shared" si="85"/>
        <v>0</v>
      </c>
      <c r="GI27" s="142">
        <f t="shared" si="85"/>
        <v>0</v>
      </c>
      <c r="GJ27" s="142">
        <f t="shared" si="85"/>
        <v>0</v>
      </c>
      <c r="GK27" s="142">
        <f t="shared" si="85"/>
        <v>0</v>
      </c>
      <c r="GL27" s="142">
        <f t="shared" si="86"/>
        <v>0</v>
      </c>
      <c r="GM27" s="142">
        <f t="shared" si="86"/>
        <v>0</v>
      </c>
      <c r="GN27" s="142">
        <f t="shared" si="86"/>
        <v>0</v>
      </c>
      <c r="GO27" s="142">
        <f t="shared" si="86"/>
        <v>0</v>
      </c>
      <c r="GP27" s="142">
        <f t="shared" si="86"/>
        <v>0</v>
      </c>
      <c r="GQ27" s="207">
        <f t="shared" si="87"/>
        <v>0</v>
      </c>
      <c r="GR27" s="147">
        <f t="shared" si="88"/>
        <v>0</v>
      </c>
      <c r="GS27" s="147">
        <f t="shared" si="88"/>
        <v>0</v>
      </c>
      <c r="GT27" s="147">
        <f t="shared" si="88"/>
        <v>0</v>
      </c>
      <c r="GU27" s="147">
        <f t="shared" si="88"/>
        <v>0</v>
      </c>
      <c r="GV27" s="147">
        <f t="shared" si="88"/>
        <v>0</v>
      </c>
      <c r="GW27" s="147">
        <f t="shared" si="89"/>
        <v>0</v>
      </c>
      <c r="GX27" s="147">
        <f t="shared" si="89"/>
        <v>0</v>
      </c>
      <c r="GY27" s="147">
        <f t="shared" si="89"/>
        <v>0</v>
      </c>
      <c r="GZ27" s="147">
        <f t="shared" si="89"/>
        <v>0</v>
      </c>
      <c r="HA27" s="147">
        <f t="shared" si="89"/>
        <v>0</v>
      </c>
      <c r="HB27" s="147">
        <f t="shared" si="90"/>
        <v>0</v>
      </c>
      <c r="HC27" s="147">
        <f t="shared" si="90"/>
        <v>0</v>
      </c>
      <c r="HD27" s="147">
        <f t="shared" si="90"/>
        <v>0</v>
      </c>
      <c r="HE27" s="147">
        <f t="shared" si="90"/>
        <v>0</v>
      </c>
      <c r="HF27" s="147">
        <f t="shared" si="90"/>
        <v>0</v>
      </c>
      <c r="HG27" s="147">
        <f t="shared" si="91"/>
        <v>0</v>
      </c>
      <c r="HH27" s="147">
        <f t="shared" si="91"/>
        <v>0</v>
      </c>
      <c r="HI27" s="147">
        <f t="shared" si="91"/>
        <v>0</v>
      </c>
      <c r="HJ27" s="147">
        <f t="shared" si="91"/>
        <v>0</v>
      </c>
      <c r="HK27" s="147">
        <f t="shared" si="91"/>
        <v>0</v>
      </c>
      <c r="HL27" s="142">
        <f t="shared" si="92"/>
        <v>0</v>
      </c>
      <c r="HM27" s="142">
        <f t="shared" si="92"/>
        <v>0</v>
      </c>
      <c r="HN27" s="142">
        <f t="shared" si="92"/>
        <v>0</v>
      </c>
      <c r="HO27" s="142">
        <f t="shared" si="92"/>
        <v>0</v>
      </c>
      <c r="HP27" s="142">
        <f t="shared" si="92"/>
        <v>0</v>
      </c>
      <c r="HQ27" s="142">
        <f t="shared" si="93"/>
        <v>0</v>
      </c>
      <c r="HR27" s="142">
        <f t="shared" si="93"/>
        <v>0</v>
      </c>
      <c r="HS27" s="142">
        <f t="shared" si="93"/>
        <v>0</v>
      </c>
      <c r="HT27" s="142">
        <f t="shared" si="93"/>
        <v>0</v>
      </c>
      <c r="HU27" s="142">
        <f t="shared" si="93"/>
        <v>0</v>
      </c>
      <c r="HV27" s="147">
        <f t="shared" si="94"/>
        <v>0</v>
      </c>
      <c r="HW27" s="147">
        <f t="shared" si="94"/>
        <v>0</v>
      </c>
      <c r="HX27" s="147">
        <f t="shared" si="94"/>
        <v>0</v>
      </c>
      <c r="HY27" s="147">
        <f t="shared" si="94"/>
        <v>0</v>
      </c>
      <c r="HZ27" s="147">
        <f t="shared" si="94"/>
        <v>0</v>
      </c>
      <c r="IA27" s="147">
        <f t="shared" si="95"/>
        <v>0</v>
      </c>
      <c r="IB27" s="147">
        <f t="shared" si="95"/>
        <v>0</v>
      </c>
      <c r="IC27" s="147">
        <f t="shared" si="95"/>
        <v>0</v>
      </c>
      <c r="ID27" s="147">
        <f t="shared" si="95"/>
        <v>0</v>
      </c>
      <c r="IE27" s="147">
        <f t="shared" si="95"/>
        <v>0</v>
      </c>
      <c r="IF27" s="142">
        <f t="shared" si="96"/>
        <v>0</v>
      </c>
      <c r="IG27" s="142">
        <f t="shared" si="96"/>
        <v>0</v>
      </c>
      <c r="IH27" s="142">
        <f t="shared" si="96"/>
        <v>0</v>
      </c>
      <c r="II27" s="142">
        <f t="shared" si="96"/>
        <v>0</v>
      </c>
      <c r="IJ27" s="142">
        <f t="shared" si="96"/>
        <v>0</v>
      </c>
      <c r="IK27" s="142">
        <f t="shared" si="97"/>
        <v>0</v>
      </c>
      <c r="IL27" s="142">
        <f t="shared" si="97"/>
        <v>0</v>
      </c>
      <c r="IM27" s="142">
        <f t="shared" si="97"/>
        <v>0</v>
      </c>
      <c r="IN27" s="142">
        <f t="shared" si="97"/>
        <v>0</v>
      </c>
      <c r="IO27" s="142">
        <f t="shared" si="97"/>
        <v>0</v>
      </c>
      <c r="IP27" s="147">
        <f t="shared" si="98"/>
        <v>0</v>
      </c>
      <c r="IQ27" s="147">
        <f t="shared" si="98"/>
        <v>0</v>
      </c>
      <c r="IR27" s="147">
        <f t="shared" si="98"/>
        <v>0</v>
      </c>
      <c r="IS27" s="147">
        <f t="shared" si="98"/>
        <v>0</v>
      </c>
      <c r="IT27" s="147">
        <f t="shared" si="98"/>
        <v>0</v>
      </c>
      <c r="IU27" s="147">
        <f t="shared" si="99"/>
        <v>0</v>
      </c>
      <c r="IV27" s="147">
        <f t="shared" si="99"/>
        <v>0</v>
      </c>
      <c r="IW27" s="147">
        <f t="shared" si="99"/>
        <v>0</v>
      </c>
      <c r="IX27" s="147">
        <f t="shared" si="99"/>
        <v>0</v>
      </c>
      <c r="IY27" s="147">
        <f t="shared" si="99"/>
        <v>0</v>
      </c>
      <c r="IZ27" s="142">
        <f t="shared" si="100"/>
        <v>0</v>
      </c>
      <c r="JA27" s="142">
        <f t="shared" si="100"/>
        <v>0</v>
      </c>
      <c r="JB27" s="142">
        <f t="shared" si="100"/>
        <v>0</v>
      </c>
      <c r="JC27" s="142">
        <f t="shared" si="100"/>
        <v>0</v>
      </c>
      <c r="JD27" s="142">
        <f t="shared" si="100"/>
        <v>0</v>
      </c>
      <c r="JE27" s="142">
        <f t="shared" si="101"/>
        <v>0</v>
      </c>
      <c r="JF27" s="142">
        <f t="shared" si="101"/>
        <v>0</v>
      </c>
      <c r="JG27" s="142">
        <f t="shared" si="101"/>
        <v>0</v>
      </c>
      <c r="JH27" s="142">
        <f t="shared" si="101"/>
        <v>0</v>
      </c>
      <c r="JI27" s="142">
        <f t="shared" si="101"/>
        <v>0</v>
      </c>
      <c r="JJ27" s="147">
        <f t="shared" si="102"/>
        <v>0</v>
      </c>
      <c r="JK27" s="147">
        <f t="shared" si="102"/>
        <v>0</v>
      </c>
      <c r="JL27" s="147">
        <f t="shared" si="102"/>
        <v>0</v>
      </c>
      <c r="JM27" s="147">
        <f t="shared" si="102"/>
        <v>0</v>
      </c>
      <c r="JN27" s="147">
        <f t="shared" si="102"/>
        <v>0</v>
      </c>
      <c r="JO27" s="147">
        <f t="shared" si="103"/>
        <v>33261</v>
      </c>
      <c r="JP27" s="147">
        <f t="shared" si="103"/>
        <v>6557</v>
      </c>
      <c r="JQ27" s="147">
        <f t="shared" si="103"/>
        <v>26704</v>
      </c>
      <c r="JR27" s="147">
        <f t="shared" si="103"/>
        <v>20409</v>
      </c>
      <c r="JS27" s="147">
        <f t="shared" si="103"/>
        <v>6295</v>
      </c>
      <c r="JT27" s="142">
        <f t="shared" si="104"/>
        <v>0</v>
      </c>
      <c r="JU27" s="142">
        <f t="shared" si="104"/>
        <v>0</v>
      </c>
      <c r="JV27" s="142">
        <f t="shared" si="104"/>
        <v>0</v>
      </c>
      <c r="JW27" s="142">
        <f t="shared" si="104"/>
        <v>0</v>
      </c>
      <c r="JX27" s="142">
        <f t="shared" si="104"/>
        <v>0</v>
      </c>
      <c r="JY27" s="142">
        <f t="shared" si="105"/>
        <v>0</v>
      </c>
      <c r="JZ27" s="142">
        <f t="shared" si="105"/>
        <v>0</v>
      </c>
      <c r="KA27" s="142">
        <f t="shared" si="105"/>
        <v>0</v>
      </c>
      <c r="KB27" s="142">
        <f t="shared" si="105"/>
        <v>0</v>
      </c>
      <c r="KC27" s="142">
        <f t="shared" si="105"/>
        <v>0</v>
      </c>
      <c r="KD27" s="147">
        <f t="shared" si="106"/>
        <v>0</v>
      </c>
      <c r="KE27" s="147">
        <f t="shared" si="106"/>
        <v>0</v>
      </c>
      <c r="KF27" s="147">
        <f t="shared" si="106"/>
        <v>0</v>
      </c>
      <c r="KG27" s="147">
        <f t="shared" si="106"/>
        <v>0</v>
      </c>
      <c r="KH27" s="147">
        <f t="shared" si="106"/>
        <v>0</v>
      </c>
      <c r="KI27" s="147">
        <f t="shared" si="107"/>
        <v>0</v>
      </c>
      <c r="KJ27" s="147">
        <f t="shared" si="107"/>
        <v>0</v>
      </c>
      <c r="KK27" s="147">
        <f t="shared" si="107"/>
        <v>0</v>
      </c>
      <c r="KL27" s="147">
        <f t="shared" si="107"/>
        <v>0</v>
      </c>
      <c r="KM27" s="147">
        <f t="shared" si="107"/>
        <v>0</v>
      </c>
      <c r="KN27" s="142">
        <f t="shared" si="108"/>
        <v>0</v>
      </c>
      <c r="KO27" s="142">
        <f t="shared" si="108"/>
        <v>0</v>
      </c>
      <c r="KP27" s="142">
        <f t="shared" si="108"/>
        <v>0</v>
      </c>
      <c r="KQ27" s="142">
        <f t="shared" si="108"/>
        <v>0</v>
      </c>
      <c r="KR27" s="142">
        <f t="shared" si="108"/>
        <v>0</v>
      </c>
      <c r="KS27" s="142">
        <f t="shared" si="109"/>
        <v>0</v>
      </c>
      <c r="KT27" s="142">
        <f t="shared" si="109"/>
        <v>0</v>
      </c>
      <c r="KU27" s="142">
        <f t="shared" si="109"/>
        <v>0</v>
      </c>
      <c r="KV27" s="142">
        <f t="shared" si="109"/>
        <v>0</v>
      </c>
      <c r="KW27" s="142">
        <f t="shared" si="109"/>
        <v>0</v>
      </c>
      <c r="KX27" s="147">
        <f t="shared" si="110"/>
        <v>0</v>
      </c>
      <c r="KY27" s="147">
        <f t="shared" si="110"/>
        <v>0</v>
      </c>
      <c r="KZ27" s="147">
        <f t="shared" si="110"/>
        <v>0</v>
      </c>
      <c r="LA27" s="147">
        <f t="shared" si="110"/>
        <v>0</v>
      </c>
      <c r="LB27" s="147">
        <f t="shared" si="110"/>
        <v>0</v>
      </c>
      <c r="LC27" s="147">
        <f t="shared" si="111"/>
        <v>0</v>
      </c>
      <c r="LD27" s="147">
        <f t="shared" si="111"/>
        <v>0</v>
      </c>
      <c r="LE27" s="147">
        <f t="shared" si="111"/>
        <v>0</v>
      </c>
      <c r="LF27" s="147">
        <f t="shared" si="111"/>
        <v>0</v>
      </c>
      <c r="LG27" s="147">
        <f t="shared" si="111"/>
        <v>0</v>
      </c>
      <c r="LH27" s="147">
        <f t="shared" si="112"/>
        <v>0</v>
      </c>
      <c r="LI27" s="147">
        <f t="shared" si="113"/>
        <v>33261</v>
      </c>
      <c r="LJ27" s="144">
        <f t="shared" si="45"/>
        <v>33261</v>
      </c>
      <c r="LK27" s="144">
        <f t="shared" si="45"/>
        <v>6557</v>
      </c>
      <c r="LL27" s="144">
        <f t="shared" si="45"/>
        <v>26704</v>
      </c>
      <c r="LM27" s="144">
        <f t="shared" si="45"/>
        <v>20409</v>
      </c>
      <c r="LN27" s="144">
        <f t="shared" si="45"/>
        <v>6295</v>
      </c>
      <c r="LO27" s="144">
        <f t="shared" si="114"/>
        <v>25483641</v>
      </c>
      <c r="LP27" s="144">
        <f t="shared" si="46"/>
        <v>1906287</v>
      </c>
      <c r="LQ27" s="144">
        <f t="shared" si="46"/>
        <v>23577354</v>
      </c>
      <c r="LR27" s="144">
        <f t="shared" si="46"/>
        <v>17871684</v>
      </c>
      <c r="LS27" s="144">
        <f t="shared" si="46"/>
        <v>5705670</v>
      </c>
      <c r="LT27" s="132">
        <f t="shared" si="115"/>
        <v>25483.599999999999</v>
      </c>
      <c r="LU27" s="144">
        <f t="shared" si="47"/>
        <v>25483641</v>
      </c>
      <c r="LV27" s="145">
        <f t="shared" si="47"/>
        <v>1906287</v>
      </c>
      <c r="LW27" s="145">
        <f t="shared" si="47"/>
        <v>23577354</v>
      </c>
      <c r="LX27" s="145">
        <f t="shared" si="47"/>
        <v>17871684</v>
      </c>
      <c r="LY27" s="145">
        <f t="shared" si="47"/>
        <v>5705670</v>
      </c>
      <c r="LZ27" s="132">
        <f t="shared" si="116"/>
        <v>25483.599999999999</v>
      </c>
      <c r="MA27" s="208">
        <v>63.5</v>
      </c>
      <c r="MB27" s="209">
        <f t="shared" si="117"/>
        <v>5308733.5</v>
      </c>
      <c r="MC27" s="246">
        <f t="shared" si="118"/>
        <v>5308.7</v>
      </c>
      <c r="MD27" s="246">
        <v>1881.9</v>
      </c>
      <c r="ME27" s="246">
        <f t="shared" si="119"/>
        <v>1881900</v>
      </c>
      <c r="MF27" s="246">
        <f t="shared" si="120"/>
        <v>3426833.5</v>
      </c>
      <c r="MG27" s="246">
        <f t="shared" si="121"/>
        <v>3426.8</v>
      </c>
      <c r="MH27" s="246">
        <f t="shared" si="122"/>
        <v>28910474.5</v>
      </c>
      <c r="MI27" s="209">
        <f t="shared" si="123"/>
        <v>28910.5</v>
      </c>
      <c r="MJ27" s="250">
        <f t="shared" si="124"/>
        <v>21298518</v>
      </c>
      <c r="MK27" s="174">
        <v>43.3</v>
      </c>
      <c r="ML27" s="209">
        <f t="shared" si="125"/>
        <v>31482.5</v>
      </c>
    </row>
    <row r="28" spans="1:350">
      <c r="A28" s="128" t="s">
        <v>192</v>
      </c>
      <c r="B28" s="129"/>
      <c r="C28" s="129"/>
      <c r="D28" s="129"/>
      <c r="E28" s="129"/>
      <c r="F28" s="130">
        <f t="shared" si="48"/>
        <v>0</v>
      </c>
      <c r="G28" s="131"/>
      <c r="H28" s="131"/>
      <c r="I28" s="131"/>
      <c r="J28" s="131"/>
      <c r="K28" s="130">
        <f t="shared" si="49"/>
        <v>0</v>
      </c>
      <c r="L28" s="132">
        <f t="shared" si="50"/>
        <v>0</v>
      </c>
      <c r="M28" s="132"/>
      <c r="N28" s="132"/>
      <c r="O28" s="132">
        <f t="shared" si="51"/>
        <v>0</v>
      </c>
      <c r="P28" s="132"/>
      <c r="Q28" s="132"/>
      <c r="R28" s="132"/>
      <c r="S28" s="133">
        <v>164</v>
      </c>
      <c r="T28" s="129"/>
      <c r="U28" s="148">
        <v>40</v>
      </c>
      <c r="V28" s="129"/>
      <c r="W28" s="133">
        <v>3</v>
      </c>
      <c r="X28" s="130">
        <f t="shared" si="1"/>
        <v>207</v>
      </c>
      <c r="Y28" s="133">
        <v>200</v>
      </c>
      <c r="Z28" s="129"/>
      <c r="AA28" s="148">
        <v>39</v>
      </c>
      <c r="AB28" s="129"/>
      <c r="AC28" s="133">
        <v>1</v>
      </c>
      <c r="AD28" s="130">
        <f t="shared" si="2"/>
        <v>240</v>
      </c>
      <c r="AE28" s="133">
        <v>39</v>
      </c>
      <c r="AF28" s="129"/>
      <c r="AG28" s="129"/>
      <c r="AH28" s="129"/>
      <c r="AI28" s="133">
        <v>0</v>
      </c>
      <c r="AJ28" s="130">
        <f t="shared" si="52"/>
        <v>39</v>
      </c>
      <c r="AK28" s="127">
        <f t="shared" si="53"/>
        <v>486</v>
      </c>
      <c r="AL28" s="206">
        <v>25</v>
      </c>
      <c r="AM28" s="206">
        <v>0</v>
      </c>
      <c r="AN28" s="206">
        <v>0</v>
      </c>
      <c r="AO28" s="206">
        <v>25</v>
      </c>
      <c r="AP28" s="206">
        <v>95</v>
      </c>
      <c r="AQ28" s="206">
        <v>0</v>
      </c>
      <c r="AR28" s="135"/>
      <c r="AS28" s="136">
        <v>0</v>
      </c>
      <c r="AT28" s="137"/>
      <c r="AU28" s="138">
        <v>0</v>
      </c>
      <c r="AV28" s="138"/>
      <c r="AW28" s="135"/>
      <c r="AX28" s="139"/>
      <c r="AY28" s="138"/>
      <c r="AZ28" s="136"/>
      <c r="BA28" s="136"/>
      <c r="BB28" s="129"/>
      <c r="BC28" s="129"/>
      <c r="BD28" s="138"/>
      <c r="BE28" s="138"/>
      <c r="BF28" s="136"/>
      <c r="BG28" s="138"/>
      <c r="BH28" s="138">
        <v>4</v>
      </c>
      <c r="BI28" s="136"/>
      <c r="BJ28" s="138"/>
      <c r="BK28" s="129"/>
      <c r="BL28" s="129"/>
      <c r="BM28" s="138"/>
      <c r="BN28" s="138"/>
      <c r="BO28" s="141"/>
      <c r="BP28" s="141">
        <f t="shared" si="54"/>
        <v>0</v>
      </c>
      <c r="BQ28" s="141">
        <f t="shared" si="54"/>
        <v>4</v>
      </c>
      <c r="BR28" s="141">
        <f t="shared" si="54"/>
        <v>0</v>
      </c>
      <c r="BS28" s="141">
        <f t="shared" si="55"/>
        <v>4</v>
      </c>
      <c r="BT28" s="141">
        <f t="shared" si="56"/>
        <v>490</v>
      </c>
      <c r="BU28" s="141"/>
      <c r="BV28" s="141"/>
      <c r="BW28" s="141"/>
      <c r="BX28" s="142">
        <f t="shared" si="57"/>
        <v>4229560</v>
      </c>
      <c r="BY28" s="143">
        <f t="shared" si="126"/>
        <v>353748</v>
      </c>
      <c r="BZ28" s="143">
        <f t="shared" si="126"/>
        <v>3875812</v>
      </c>
      <c r="CA28" s="143">
        <f t="shared" si="126"/>
        <v>2962168</v>
      </c>
      <c r="CB28" s="143">
        <f t="shared" si="126"/>
        <v>913644</v>
      </c>
      <c r="CC28" s="142">
        <f t="shared" si="58"/>
        <v>0</v>
      </c>
      <c r="CD28" s="143">
        <f t="shared" si="5"/>
        <v>0</v>
      </c>
      <c r="CE28" s="143">
        <f t="shared" si="5"/>
        <v>0</v>
      </c>
      <c r="CF28" s="143">
        <f t="shared" si="5"/>
        <v>0</v>
      </c>
      <c r="CG28" s="143">
        <f t="shared" si="5"/>
        <v>0</v>
      </c>
      <c r="CH28" s="142">
        <f t="shared" si="59"/>
        <v>2895800</v>
      </c>
      <c r="CI28" s="143">
        <f t="shared" si="6"/>
        <v>86280</v>
      </c>
      <c r="CJ28" s="143">
        <f t="shared" si="6"/>
        <v>2809520</v>
      </c>
      <c r="CK28" s="143">
        <f t="shared" si="6"/>
        <v>2157160</v>
      </c>
      <c r="CL28" s="143">
        <f t="shared" si="6"/>
        <v>652360</v>
      </c>
      <c r="CM28" s="143"/>
      <c r="CN28" s="143"/>
      <c r="CO28" s="143"/>
      <c r="CP28" s="143"/>
      <c r="CQ28" s="143"/>
      <c r="CR28" s="142">
        <f t="shared" si="60"/>
        <v>592656</v>
      </c>
      <c r="CS28" s="143">
        <f t="shared" si="7"/>
        <v>1353</v>
      </c>
      <c r="CT28" s="143">
        <f t="shared" si="7"/>
        <v>591303</v>
      </c>
      <c r="CU28" s="143">
        <f t="shared" si="7"/>
        <v>591303</v>
      </c>
      <c r="CV28" s="143">
        <f t="shared" si="7"/>
        <v>0</v>
      </c>
      <c r="CW28" s="144">
        <f t="shared" si="61"/>
        <v>7718016</v>
      </c>
      <c r="CX28" s="142">
        <f t="shared" si="62"/>
        <v>7198600</v>
      </c>
      <c r="CY28" s="143">
        <f t="shared" si="62"/>
        <v>586800</v>
      </c>
      <c r="CZ28" s="143">
        <f t="shared" si="62"/>
        <v>6611800</v>
      </c>
      <c r="DA28" s="143">
        <f t="shared" si="62"/>
        <v>4933800</v>
      </c>
      <c r="DB28" s="143">
        <f t="shared" si="62"/>
        <v>1678000</v>
      </c>
      <c r="DC28" s="142">
        <f t="shared" si="63"/>
        <v>0</v>
      </c>
      <c r="DD28" s="143">
        <f t="shared" si="8"/>
        <v>0</v>
      </c>
      <c r="DE28" s="143">
        <f t="shared" si="8"/>
        <v>0</v>
      </c>
      <c r="DF28" s="143">
        <f t="shared" si="8"/>
        <v>0</v>
      </c>
      <c r="DG28" s="143">
        <f t="shared" si="8"/>
        <v>0</v>
      </c>
      <c r="DH28" s="142">
        <f t="shared" si="64"/>
        <v>3923244</v>
      </c>
      <c r="DI28" s="143">
        <f t="shared" si="64"/>
        <v>114426</v>
      </c>
      <c r="DJ28" s="143">
        <f t="shared" si="64"/>
        <v>3808818</v>
      </c>
      <c r="DK28" s="143">
        <f t="shared" si="64"/>
        <v>2852928</v>
      </c>
      <c r="DL28" s="143">
        <f t="shared" si="64"/>
        <v>955890</v>
      </c>
      <c r="DM28" s="142">
        <f t="shared" si="65"/>
        <v>0</v>
      </c>
      <c r="DN28" s="143">
        <f t="shared" si="9"/>
        <v>0</v>
      </c>
      <c r="DO28" s="143">
        <f t="shared" si="9"/>
        <v>0</v>
      </c>
      <c r="DP28" s="143">
        <f t="shared" si="9"/>
        <v>0</v>
      </c>
      <c r="DQ28" s="143">
        <f t="shared" si="9"/>
        <v>0</v>
      </c>
      <c r="DR28" s="142">
        <f t="shared" si="66"/>
        <v>228176</v>
      </c>
      <c r="DS28" s="143">
        <f t="shared" si="10"/>
        <v>752</v>
      </c>
      <c r="DT28" s="143">
        <f t="shared" si="10"/>
        <v>227424</v>
      </c>
      <c r="DU28" s="143">
        <f t="shared" si="10"/>
        <v>227424</v>
      </c>
      <c r="DV28" s="143">
        <f t="shared" si="10"/>
        <v>0</v>
      </c>
      <c r="DW28" s="144">
        <f t="shared" si="67"/>
        <v>11350020</v>
      </c>
      <c r="DX28" s="142">
        <f t="shared" si="68"/>
        <v>1604694</v>
      </c>
      <c r="DY28" s="143">
        <f t="shared" si="68"/>
        <v>127647</v>
      </c>
      <c r="DZ28" s="143">
        <f t="shared" si="68"/>
        <v>1477047</v>
      </c>
      <c r="EA28" s="143">
        <f t="shared" si="68"/>
        <v>1093677</v>
      </c>
      <c r="EB28" s="143">
        <f t="shared" si="68"/>
        <v>383370</v>
      </c>
      <c r="EC28" s="142">
        <f t="shared" si="69"/>
        <v>0</v>
      </c>
      <c r="ED28" s="143">
        <f t="shared" si="11"/>
        <v>0</v>
      </c>
      <c r="EE28" s="143">
        <f t="shared" si="11"/>
        <v>0</v>
      </c>
      <c r="EF28" s="143">
        <f t="shared" si="11"/>
        <v>0</v>
      </c>
      <c r="EG28" s="143">
        <f t="shared" si="11"/>
        <v>0</v>
      </c>
      <c r="EH28" s="143"/>
      <c r="EI28" s="143"/>
      <c r="EJ28" s="143"/>
      <c r="EK28" s="143"/>
      <c r="EL28" s="143"/>
      <c r="EM28" s="142">
        <f t="shared" si="70"/>
        <v>0</v>
      </c>
      <c r="EN28" s="143">
        <f t="shared" si="12"/>
        <v>0</v>
      </c>
      <c r="EO28" s="143">
        <f t="shared" si="12"/>
        <v>0</v>
      </c>
      <c r="EP28" s="143">
        <f t="shared" si="12"/>
        <v>0</v>
      </c>
      <c r="EQ28" s="143">
        <f t="shared" si="12"/>
        <v>0</v>
      </c>
      <c r="ER28" s="142">
        <f t="shared" si="71"/>
        <v>0</v>
      </c>
      <c r="ES28" s="143">
        <f t="shared" si="13"/>
        <v>0</v>
      </c>
      <c r="ET28" s="143">
        <f t="shared" si="13"/>
        <v>0</v>
      </c>
      <c r="EU28" s="143">
        <f t="shared" si="13"/>
        <v>0</v>
      </c>
      <c r="EV28" s="143">
        <f t="shared" si="13"/>
        <v>0</v>
      </c>
      <c r="EW28" s="144">
        <f t="shared" si="72"/>
        <v>1604694</v>
      </c>
      <c r="EX28" s="144">
        <f t="shared" si="73"/>
        <v>20672730</v>
      </c>
      <c r="EY28" s="145">
        <f t="shared" si="74"/>
        <v>1271006</v>
      </c>
      <c r="EZ28" s="145">
        <f t="shared" si="14"/>
        <v>19401724</v>
      </c>
      <c r="FA28" s="145">
        <f t="shared" si="14"/>
        <v>14818460</v>
      </c>
      <c r="FB28" s="145">
        <f t="shared" si="14"/>
        <v>4583264</v>
      </c>
      <c r="FC28" s="146">
        <f t="shared" si="75"/>
        <v>13032854</v>
      </c>
      <c r="FD28" s="146">
        <f t="shared" si="76"/>
        <v>0</v>
      </c>
      <c r="FE28" s="146">
        <f t="shared" si="77"/>
        <v>6819044</v>
      </c>
      <c r="FF28" s="146">
        <f t="shared" si="78"/>
        <v>0</v>
      </c>
      <c r="FG28" s="146">
        <f t="shared" si="79"/>
        <v>820832</v>
      </c>
      <c r="FH28" s="142">
        <f t="shared" si="80"/>
        <v>40775</v>
      </c>
      <c r="FI28" s="143">
        <f t="shared" si="80"/>
        <v>800</v>
      </c>
      <c r="FJ28" s="143">
        <f t="shared" si="80"/>
        <v>39975</v>
      </c>
      <c r="FK28" s="143">
        <f t="shared" si="80"/>
        <v>39975</v>
      </c>
      <c r="FL28" s="143">
        <f t="shared" si="80"/>
        <v>0</v>
      </c>
      <c r="FM28" s="142">
        <f t="shared" si="81"/>
        <v>0</v>
      </c>
      <c r="FN28" s="142">
        <f t="shared" si="81"/>
        <v>0</v>
      </c>
      <c r="FO28" s="142">
        <f t="shared" si="81"/>
        <v>0</v>
      </c>
      <c r="FP28" s="142">
        <f t="shared" si="81"/>
        <v>0</v>
      </c>
      <c r="FQ28" s="142">
        <f t="shared" si="81"/>
        <v>0</v>
      </c>
      <c r="FR28" s="147">
        <f t="shared" si="82"/>
        <v>0</v>
      </c>
      <c r="FS28" s="147">
        <f t="shared" si="82"/>
        <v>0</v>
      </c>
      <c r="FT28" s="147">
        <f t="shared" si="82"/>
        <v>0</v>
      </c>
      <c r="FU28" s="147">
        <f t="shared" si="82"/>
        <v>0</v>
      </c>
      <c r="FV28" s="147">
        <f t="shared" si="82"/>
        <v>0</v>
      </c>
      <c r="FW28" s="147">
        <f t="shared" si="83"/>
        <v>40775</v>
      </c>
      <c r="FX28" s="147">
        <f t="shared" si="83"/>
        <v>800</v>
      </c>
      <c r="FY28" s="147">
        <f t="shared" si="83"/>
        <v>39975</v>
      </c>
      <c r="FZ28" s="147">
        <f t="shared" si="83"/>
        <v>39975</v>
      </c>
      <c r="GA28" s="147">
        <f t="shared" si="83"/>
        <v>0</v>
      </c>
      <c r="GB28" s="142">
        <f t="shared" si="84"/>
        <v>154945</v>
      </c>
      <c r="GC28" s="142">
        <f t="shared" si="84"/>
        <v>3040</v>
      </c>
      <c r="GD28" s="142">
        <f t="shared" si="84"/>
        <v>151905</v>
      </c>
      <c r="GE28" s="142">
        <f t="shared" si="84"/>
        <v>151905</v>
      </c>
      <c r="GF28" s="142">
        <f t="shared" si="84"/>
        <v>0</v>
      </c>
      <c r="GG28" s="142">
        <f t="shared" si="85"/>
        <v>0</v>
      </c>
      <c r="GH28" s="142">
        <f t="shared" si="85"/>
        <v>0</v>
      </c>
      <c r="GI28" s="142">
        <f t="shared" si="85"/>
        <v>0</v>
      </c>
      <c r="GJ28" s="142">
        <f t="shared" si="85"/>
        <v>0</v>
      </c>
      <c r="GK28" s="142">
        <f t="shared" si="85"/>
        <v>0</v>
      </c>
      <c r="GL28" s="142">
        <f t="shared" si="86"/>
        <v>236495</v>
      </c>
      <c r="GM28" s="142">
        <f t="shared" si="86"/>
        <v>4640</v>
      </c>
      <c r="GN28" s="142">
        <f t="shared" si="86"/>
        <v>231855</v>
      </c>
      <c r="GO28" s="142">
        <f t="shared" si="86"/>
        <v>231855</v>
      </c>
      <c r="GP28" s="142">
        <f t="shared" si="86"/>
        <v>0</v>
      </c>
      <c r="GQ28" s="207">
        <f t="shared" si="87"/>
        <v>236.5</v>
      </c>
      <c r="GR28" s="147">
        <f t="shared" si="88"/>
        <v>0</v>
      </c>
      <c r="GS28" s="147">
        <f t="shared" si="88"/>
        <v>0</v>
      </c>
      <c r="GT28" s="147">
        <f t="shared" si="88"/>
        <v>0</v>
      </c>
      <c r="GU28" s="147">
        <f t="shared" si="88"/>
        <v>0</v>
      </c>
      <c r="GV28" s="147">
        <f t="shared" si="88"/>
        <v>0</v>
      </c>
      <c r="GW28" s="147">
        <f t="shared" si="89"/>
        <v>0</v>
      </c>
      <c r="GX28" s="147">
        <f t="shared" si="89"/>
        <v>0</v>
      </c>
      <c r="GY28" s="147">
        <f t="shared" si="89"/>
        <v>0</v>
      </c>
      <c r="GZ28" s="147">
        <f t="shared" si="89"/>
        <v>0</v>
      </c>
      <c r="HA28" s="147">
        <f t="shared" si="89"/>
        <v>0</v>
      </c>
      <c r="HB28" s="147">
        <f t="shared" si="90"/>
        <v>0</v>
      </c>
      <c r="HC28" s="147">
        <f t="shared" si="90"/>
        <v>0</v>
      </c>
      <c r="HD28" s="147">
        <f t="shared" si="90"/>
        <v>0</v>
      </c>
      <c r="HE28" s="147">
        <f t="shared" si="90"/>
        <v>0</v>
      </c>
      <c r="HF28" s="147">
        <f t="shared" si="90"/>
        <v>0</v>
      </c>
      <c r="HG28" s="147">
        <f t="shared" si="91"/>
        <v>0</v>
      </c>
      <c r="HH28" s="147">
        <f t="shared" si="91"/>
        <v>0</v>
      </c>
      <c r="HI28" s="147">
        <f t="shared" si="91"/>
        <v>0</v>
      </c>
      <c r="HJ28" s="147">
        <f t="shared" si="91"/>
        <v>0</v>
      </c>
      <c r="HK28" s="147">
        <f t="shared" si="91"/>
        <v>0</v>
      </c>
      <c r="HL28" s="142">
        <f t="shared" si="92"/>
        <v>0</v>
      </c>
      <c r="HM28" s="142">
        <f t="shared" si="92"/>
        <v>0</v>
      </c>
      <c r="HN28" s="142">
        <f t="shared" si="92"/>
        <v>0</v>
      </c>
      <c r="HO28" s="142">
        <f t="shared" si="92"/>
        <v>0</v>
      </c>
      <c r="HP28" s="142">
        <f t="shared" si="92"/>
        <v>0</v>
      </c>
      <c r="HQ28" s="142">
        <f t="shared" si="93"/>
        <v>0</v>
      </c>
      <c r="HR28" s="142">
        <f t="shared" si="93"/>
        <v>0</v>
      </c>
      <c r="HS28" s="142">
        <f t="shared" si="93"/>
        <v>0</v>
      </c>
      <c r="HT28" s="142">
        <f t="shared" si="93"/>
        <v>0</v>
      </c>
      <c r="HU28" s="142">
        <f t="shared" si="93"/>
        <v>0</v>
      </c>
      <c r="HV28" s="147">
        <f t="shared" si="94"/>
        <v>0</v>
      </c>
      <c r="HW28" s="147">
        <f t="shared" si="94"/>
        <v>0</v>
      </c>
      <c r="HX28" s="147">
        <f t="shared" si="94"/>
        <v>0</v>
      </c>
      <c r="HY28" s="147">
        <f t="shared" si="94"/>
        <v>0</v>
      </c>
      <c r="HZ28" s="147">
        <f t="shared" si="94"/>
        <v>0</v>
      </c>
      <c r="IA28" s="147">
        <f t="shared" si="95"/>
        <v>0</v>
      </c>
      <c r="IB28" s="147">
        <f t="shared" si="95"/>
        <v>0</v>
      </c>
      <c r="IC28" s="147">
        <f t="shared" si="95"/>
        <v>0</v>
      </c>
      <c r="ID28" s="147">
        <f t="shared" si="95"/>
        <v>0</v>
      </c>
      <c r="IE28" s="147">
        <f t="shared" si="95"/>
        <v>0</v>
      </c>
      <c r="IF28" s="142">
        <f t="shared" si="96"/>
        <v>0</v>
      </c>
      <c r="IG28" s="142">
        <f t="shared" si="96"/>
        <v>0</v>
      </c>
      <c r="IH28" s="142">
        <f t="shared" si="96"/>
        <v>0</v>
      </c>
      <c r="II28" s="142">
        <f t="shared" si="96"/>
        <v>0</v>
      </c>
      <c r="IJ28" s="142">
        <f t="shared" si="96"/>
        <v>0</v>
      </c>
      <c r="IK28" s="142">
        <f t="shared" si="97"/>
        <v>0</v>
      </c>
      <c r="IL28" s="142">
        <f t="shared" si="97"/>
        <v>0</v>
      </c>
      <c r="IM28" s="142">
        <f t="shared" si="97"/>
        <v>0</v>
      </c>
      <c r="IN28" s="142">
        <f t="shared" si="97"/>
        <v>0</v>
      </c>
      <c r="IO28" s="142">
        <f t="shared" si="97"/>
        <v>0</v>
      </c>
      <c r="IP28" s="147">
        <f t="shared" si="98"/>
        <v>0</v>
      </c>
      <c r="IQ28" s="147">
        <f t="shared" si="98"/>
        <v>0</v>
      </c>
      <c r="IR28" s="147">
        <f t="shared" si="98"/>
        <v>0</v>
      </c>
      <c r="IS28" s="147">
        <f t="shared" si="98"/>
        <v>0</v>
      </c>
      <c r="IT28" s="147">
        <f t="shared" si="98"/>
        <v>0</v>
      </c>
      <c r="IU28" s="147">
        <f t="shared" si="99"/>
        <v>0</v>
      </c>
      <c r="IV28" s="147">
        <f t="shared" si="99"/>
        <v>0</v>
      </c>
      <c r="IW28" s="147">
        <f t="shared" si="99"/>
        <v>0</v>
      </c>
      <c r="IX28" s="147">
        <f t="shared" si="99"/>
        <v>0</v>
      </c>
      <c r="IY28" s="147">
        <f t="shared" si="99"/>
        <v>0</v>
      </c>
      <c r="IZ28" s="142">
        <f t="shared" si="100"/>
        <v>0</v>
      </c>
      <c r="JA28" s="142">
        <f t="shared" si="100"/>
        <v>0</v>
      </c>
      <c r="JB28" s="142">
        <f t="shared" si="100"/>
        <v>0</v>
      </c>
      <c r="JC28" s="142">
        <f t="shared" si="100"/>
        <v>0</v>
      </c>
      <c r="JD28" s="142">
        <f t="shared" si="100"/>
        <v>0</v>
      </c>
      <c r="JE28" s="142">
        <f t="shared" si="101"/>
        <v>0</v>
      </c>
      <c r="JF28" s="142">
        <f t="shared" si="101"/>
        <v>0</v>
      </c>
      <c r="JG28" s="142">
        <f t="shared" si="101"/>
        <v>0</v>
      </c>
      <c r="JH28" s="142">
        <f t="shared" si="101"/>
        <v>0</v>
      </c>
      <c r="JI28" s="142">
        <f t="shared" si="101"/>
        <v>0</v>
      </c>
      <c r="JJ28" s="147">
        <f t="shared" si="102"/>
        <v>0</v>
      </c>
      <c r="JK28" s="147">
        <f t="shared" si="102"/>
        <v>0</v>
      </c>
      <c r="JL28" s="147">
        <f t="shared" si="102"/>
        <v>0</v>
      </c>
      <c r="JM28" s="147">
        <f t="shared" si="102"/>
        <v>0</v>
      </c>
      <c r="JN28" s="147">
        <f t="shared" si="102"/>
        <v>0</v>
      </c>
      <c r="JO28" s="147">
        <f t="shared" si="103"/>
        <v>0</v>
      </c>
      <c r="JP28" s="147">
        <f t="shared" si="103"/>
        <v>0</v>
      </c>
      <c r="JQ28" s="147">
        <f t="shared" si="103"/>
        <v>0</v>
      </c>
      <c r="JR28" s="147">
        <f t="shared" si="103"/>
        <v>0</v>
      </c>
      <c r="JS28" s="147">
        <f t="shared" si="103"/>
        <v>0</v>
      </c>
      <c r="JT28" s="142">
        <f t="shared" si="104"/>
        <v>178756</v>
      </c>
      <c r="JU28" s="142">
        <f t="shared" si="104"/>
        <v>29336</v>
      </c>
      <c r="JV28" s="142">
        <f t="shared" si="104"/>
        <v>149420</v>
      </c>
      <c r="JW28" s="142">
        <f t="shared" si="104"/>
        <v>111500</v>
      </c>
      <c r="JX28" s="142">
        <f t="shared" si="104"/>
        <v>37920</v>
      </c>
      <c r="JY28" s="142">
        <f t="shared" si="105"/>
        <v>0</v>
      </c>
      <c r="JZ28" s="142">
        <f t="shared" si="105"/>
        <v>0</v>
      </c>
      <c r="KA28" s="142">
        <f t="shared" si="105"/>
        <v>0</v>
      </c>
      <c r="KB28" s="142">
        <f t="shared" si="105"/>
        <v>0</v>
      </c>
      <c r="KC28" s="142">
        <f t="shared" si="105"/>
        <v>0</v>
      </c>
      <c r="KD28" s="147">
        <f t="shared" si="106"/>
        <v>0</v>
      </c>
      <c r="KE28" s="147">
        <f t="shared" si="106"/>
        <v>0</v>
      </c>
      <c r="KF28" s="147">
        <f t="shared" si="106"/>
        <v>0</v>
      </c>
      <c r="KG28" s="147">
        <f t="shared" si="106"/>
        <v>0</v>
      </c>
      <c r="KH28" s="147">
        <f t="shared" si="106"/>
        <v>0</v>
      </c>
      <c r="KI28" s="147">
        <f t="shared" si="107"/>
        <v>0</v>
      </c>
      <c r="KJ28" s="147">
        <f t="shared" si="107"/>
        <v>0</v>
      </c>
      <c r="KK28" s="147">
        <f t="shared" si="107"/>
        <v>0</v>
      </c>
      <c r="KL28" s="147">
        <f t="shared" si="107"/>
        <v>0</v>
      </c>
      <c r="KM28" s="147">
        <f t="shared" si="107"/>
        <v>0</v>
      </c>
      <c r="KN28" s="142">
        <f t="shared" si="108"/>
        <v>0</v>
      </c>
      <c r="KO28" s="142">
        <f t="shared" si="108"/>
        <v>0</v>
      </c>
      <c r="KP28" s="142">
        <f t="shared" si="108"/>
        <v>0</v>
      </c>
      <c r="KQ28" s="142">
        <f t="shared" si="108"/>
        <v>0</v>
      </c>
      <c r="KR28" s="142">
        <f t="shared" si="108"/>
        <v>0</v>
      </c>
      <c r="KS28" s="142">
        <f t="shared" si="109"/>
        <v>0</v>
      </c>
      <c r="KT28" s="142">
        <f t="shared" si="109"/>
        <v>0</v>
      </c>
      <c r="KU28" s="142">
        <f t="shared" si="109"/>
        <v>0</v>
      </c>
      <c r="KV28" s="142">
        <f t="shared" si="109"/>
        <v>0</v>
      </c>
      <c r="KW28" s="142">
        <f t="shared" si="109"/>
        <v>0</v>
      </c>
      <c r="KX28" s="147">
        <f t="shared" si="110"/>
        <v>0</v>
      </c>
      <c r="KY28" s="147">
        <f t="shared" si="110"/>
        <v>0</v>
      </c>
      <c r="KZ28" s="147">
        <f t="shared" si="110"/>
        <v>0</v>
      </c>
      <c r="LA28" s="147">
        <f t="shared" si="110"/>
        <v>0</v>
      </c>
      <c r="LB28" s="147">
        <f t="shared" si="110"/>
        <v>0</v>
      </c>
      <c r="LC28" s="147">
        <f t="shared" si="111"/>
        <v>0</v>
      </c>
      <c r="LD28" s="147">
        <f t="shared" si="111"/>
        <v>0</v>
      </c>
      <c r="LE28" s="147">
        <f t="shared" si="111"/>
        <v>0</v>
      </c>
      <c r="LF28" s="147">
        <f t="shared" si="111"/>
        <v>0</v>
      </c>
      <c r="LG28" s="147">
        <f t="shared" si="111"/>
        <v>0</v>
      </c>
      <c r="LH28" s="147">
        <f t="shared" si="112"/>
        <v>236495</v>
      </c>
      <c r="LI28" s="147">
        <f t="shared" si="113"/>
        <v>178756</v>
      </c>
      <c r="LJ28" s="144">
        <f t="shared" si="45"/>
        <v>415251</v>
      </c>
      <c r="LK28" s="144">
        <f t="shared" si="45"/>
        <v>33976</v>
      </c>
      <c r="LL28" s="144">
        <f t="shared" si="45"/>
        <v>381275</v>
      </c>
      <c r="LM28" s="144">
        <f t="shared" si="45"/>
        <v>343355</v>
      </c>
      <c r="LN28" s="144">
        <f t="shared" si="45"/>
        <v>37920</v>
      </c>
      <c r="LO28" s="144">
        <f t="shared" si="114"/>
        <v>20851486</v>
      </c>
      <c r="LP28" s="144">
        <f t="shared" si="46"/>
        <v>1300342</v>
      </c>
      <c r="LQ28" s="144">
        <f t="shared" si="46"/>
        <v>19551144</v>
      </c>
      <c r="LR28" s="144">
        <f t="shared" si="46"/>
        <v>14929960</v>
      </c>
      <c r="LS28" s="144">
        <f t="shared" si="46"/>
        <v>4621184</v>
      </c>
      <c r="LT28" s="132">
        <f t="shared" si="115"/>
        <v>20851.5</v>
      </c>
      <c r="LU28" s="144">
        <f t="shared" si="47"/>
        <v>21087981</v>
      </c>
      <c r="LV28" s="145">
        <f t="shared" si="47"/>
        <v>1304982</v>
      </c>
      <c r="LW28" s="145">
        <f t="shared" si="47"/>
        <v>19782999</v>
      </c>
      <c r="LX28" s="145">
        <f t="shared" si="47"/>
        <v>15161815</v>
      </c>
      <c r="LY28" s="145">
        <f t="shared" si="47"/>
        <v>4621184</v>
      </c>
      <c r="LZ28" s="132">
        <f t="shared" si="116"/>
        <v>21088</v>
      </c>
      <c r="MA28" s="208">
        <v>60.38</v>
      </c>
      <c r="MB28" s="209">
        <f t="shared" si="117"/>
        <v>5047895</v>
      </c>
      <c r="MC28" s="246">
        <f t="shared" si="118"/>
        <v>5047.8999999999996</v>
      </c>
      <c r="MD28" s="246">
        <v>1789.4</v>
      </c>
      <c r="ME28" s="246">
        <f t="shared" si="119"/>
        <v>1789400</v>
      </c>
      <c r="MF28" s="246">
        <f t="shared" si="120"/>
        <v>3258495</v>
      </c>
      <c r="MG28" s="246">
        <f t="shared" si="121"/>
        <v>3258.5</v>
      </c>
      <c r="MH28" s="246">
        <f t="shared" si="122"/>
        <v>24346476</v>
      </c>
      <c r="MI28" s="209">
        <f t="shared" si="123"/>
        <v>24346.5</v>
      </c>
      <c r="MJ28" s="250">
        <f t="shared" si="124"/>
        <v>18420310</v>
      </c>
      <c r="MK28" s="174">
        <v>32</v>
      </c>
      <c r="ML28" s="209">
        <f t="shared" si="125"/>
        <v>36843</v>
      </c>
    </row>
    <row r="29" spans="1:350">
      <c r="A29" s="128" t="s">
        <v>193</v>
      </c>
      <c r="B29" s="129"/>
      <c r="C29" s="129"/>
      <c r="D29" s="129"/>
      <c r="E29" s="129"/>
      <c r="F29" s="130">
        <f t="shared" si="48"/>
        <v>0</v>
      </c>
      <c r="G29" s="131"/>
      <c r="H29" s="131"/>
      <c r="I29" s="131"/>
      <c r="J29" s="131"/>
      <c r="K29" s="130">
        <f t="shared" si="49"/>
        <v>0</v>
      </c>
      <c r="L29" s="132">
        <f t="shared" si="50"/>
        <v>0</v>
      </c>
      <c r="M29" s="132"/>
      <c r="N29" s="132"/>
      <c r="O29" s="132">
        <f t="shared" si="51"/>
        <v>0</v>
      </c>
      <c r="P29" s="132"/>
      <c r="Q29" s="132"/>
      <c r="R29" s="132"/>
      <c r="S29" s="133">
        <v>338</v>
      </c>
      <c r="T29" s="129"/>
      <c r="U29" s="148">
        <v>11</v>
      </c>
      <c r="V29" s="129"/>
      <c r="W29" s="133">
        <v>1</v>
      </c>
      <c r="X29" s="130">
        <f t="shared" si="1"/>
        <v>350</v>
      </c>
      <c r="Y29" s="133">
        <v>386</v>
      </c>
      <c r="Z29" s="129"/>
      <c r="AA29" s="148">
        <v>15</v>
      </c>
      <c r="AB29" s="129"/>
      <c r="AC29" s="133">
        <v>0</v>
      </c>
      <c r="AD29" s="130">
        <f t="shared" si="2"/>
        <v>401</v>
      </c>
      <c r="AE29" s="133">
        <v>101</v>
      </c>
      <c r="AF29" s="129"/>
      <c r="AG29" s="129"/>
      <c r="AH29" s="129"/>
      <c r="AI29" s="133">
        <v>0</v>
      </c>
      <c r="AJ29" s="130">
        <f t="shared" si="52"/>
        <v>101</v>
      </c>
      <c r="AK29" s="127">
        <f t="shared" si="53"/>
        <v>852</v>
      </c>
      <c r="AL29" s="206"/>
      <c r="AM29" s="206"/>
      <c r="AN29" s="206"/>
      <c r="AO29" s="206"/>
      <c r="AP29" s="206"/>
      <c r="AQ29" s="206"/>
      <c r="AR29" s="135"/>
      <c r="AS29" s="136">
        <v>0</v>
      </c>
      <c r="AT29" s="137"/>
      <c r="AU29" s="138">
        <v>0</v>
      </c>
      <c r="AV29" s="138"/>
      <c r="AW29" s="135"/>
      <c r="AX29" s="139"/>
      <c r="AY29" s="138"/>
      <c r="AZ29" s="136"/>
      <c r="BA29" s="136"/>
      <c r="BB29" s="129"/>
      <c r="BC29" s="129"/>
      <c r="BD29" s="138"/>
      <c r="BE29" s="138"/>
      <c r="BF29" s="136"/>
      <c r="BG29" s="138"/>
      <c r="BH29" s="138"/>
      <c r="BI29" s="136"/>
      <c r="BJ29" s="138"/>
      <c r="BK29" s="129"/>
      <c r="BL29" s="129"/>
      <c r="BM29" s="138"/>
      <c r="BN29" s="138"/>
      <c r="BO29" s="141"/>
      <c r="BP29" s="141">
        <f t="shared" si="54"/>
        <v>0</v>
      </c>
      <c r="BQ29" s="141">
        <f t="shared" si="54"/>
        <v>0</v>
      </c>
      <c r="BR29" s="141">
        <f t="shared" si="54"/>
        <v>0</v>
      </c>
      <c r="BS29" s="141">
        <f t="shared" si="55"/>
        <v>0</v>
      </c>
      <c r="BT29" s="141">
        <f t="shared" si="56"/>
        <v>852</v>
      </c>
      <c r="BU29" s="141"/>
      <c r="BV29" s="141"/>
      <c r="BW29" s="141"/>
      <c r="BX29" s="142">
        <f t="shared" si="57"/>
        <v>8717020</v>
      </c>
      <c r="BY29" s="143">
        <f t="shared" si="126"/>
        <v>729066</v>
      </c>
      <c r="BZ29" s="143">
        <f t="shared" si="126"/>
        <v>7987954</v>
      </c>
      <c r="CA29" s="143">
        <f t="shared" si="126"/>
        <v>6104956</v>
      </c>
      <c r="CB29" s="143">
        <f t="shared" si="126"/>
        <v>1882998</v>
      </c>
      <c r="CC29" s="142">
        <f t="shared" si="58"/>
        <v>0</v>
      </c>
      <c r="CD29" s="143">
        <f t="shared" si="5"/>
        <v>0</v>
      </c>
      <c r="CE29" s="143">
        <f t="shared" si="5"/>
        <v>0</v>
      </c>
      <c r="CF29" s="143">
        <f t="shared" si="5"/>
        <v>0</v>
      </c>
      <c r="CG29" s="143">
        <f t="shared" si="5"/>
        <v>0</v>
      </c>
      <c r="CH29" s="142">
        <f t="shared" si="59"/>
        <v>796345</v>
      </c>
      <c r="CI29" s="143">
        <f t="shared" si="6"/>
        <v>23727</v>
      </c>
      <c r="CJ29" s="143">
        <f t="shared" si="6"/>
        <v>772618</v>
      </c>
      <c r="CK29" s="143">
        <f t="shared" si="6"/>
        <v>593219</v>
      </c>
      <c r="CL29" s="143">
        <f t="shared" si="6"/>
        <v>179399</v>
      </c>
      <c r="CM29" s="143"/>
      <c r="CN29" s="143"/>
      <c r="CO29" s="143"/>
      <c r="CP29" s="143"/>
      <c r="CQ29" s="143"/>
      <c r="CR29" s="142">
        <f t="shared" si="60"/>
        <v>197552</v>
      </c>
      <c r="CS29" s="143">
        <f t="shared" si="7"/>
        <v>451</v>
      </c>
      <c r="CT29" s="143">
        <f t="shared" si="7"/>
        <v>197101</v>
      </c>
      <c r="CU29" s="143">
        <f t="shared" si="7"/>
        <v>197101</v>
      </c>
      <c r="CV29" s="143">
        <f t="shared" si="7"/>
        <v>0</v>
      </c>
      <c r="CW29" s="144">
        <f t="shared" si="61"/>
        <v>9710917</v>
      </c>
      <c r="CX29" s="142">
        <f t="shared" si="62"/>
        <v>13893298</v>
      </c>
      <c r="CY29" s="143">
        <f t="shared" si="62"/>
        <v>1132524</v>
      </c>
      <c r="CZ29" s="143">
        <f t="shared" si="62"/>
        <v>12760774</v>
      </c>
      <c r="DA29" s="143">
        <f t="shared" si="62"/>
        <v>9522234</v>
      </c>
      <c r="DB29" s="143">
        <f t="shared" si="62"/>
        <v>3238540</v>
      </c>
      <c r="DC29" s="142">
        <f t="shared" si="63"/>
        <v>0</v>
      </c>
      <c r="DD29" s="143">
        <f t="shared" si="8"/>
        <v>0</v>
      </c>
      <c r="DE29" s="143">
        <f t="shared" si="8"/>
        <v>0</v>
      </c>
      <c r="DF29" s="143">
        <f t="shared" si="8"/>
        <v>0</v>
      </c>
      <c r="DG29" s="143">
        <f t="shared" si="8"/>
        <v>0</v>
      </c>
      <c r="DH29" s="142">
        <f t="shared" si="64"/>
        <v>1508940</v>
      </c>
      <c r="DI29" s="143">
        <f t="shared" si="64"/>
        <v>44010</v>
      </c>
      <c r="DJ29" s="143">
        <f t="shared" si="64"/>
        <v>1464930</v>
      </c>
      <c r="DK29" s="143">
        <f t="shared" si="64"/>
        <v>1097280</v>
      </c>
      <c r="DL29" s="143">
        <f t="shared" si="64"/>
        <v>367650</v>
      </c>
      <c r="DM29" s="142">
        <f t="shared" si="65"/>
        <v>0</v>
      </c>
      <c r="DN29" s="143">
        <f t="shared" si="9"/>
        <v>0</v>
      </c>
      <c r="DO29" s="143">
        <f t="shared" si="9"/>
        <v>0</v>
      </c>
      <c r="DP29" s="143">
        <f t="shared" si="9"/>
        <v>0</v>
      </c>
      <c r="DQ29" s="143">
        <f t="shared" si="9"/>
        <v>0</v>
      </c>
      <c r="DR29" s="142">
        <f t="shared" si="66"/>
        <v>0</v>
      </c>
      <c r="DS29" s="143">
        <f t="shared" si="10"/>
        <v>0</v>
      </c>
      <c r="DT29" s="143">
        <f t="shared" si="10"/>
        <v>0</v>
      </c>
      <c r="DU29" s="143">
        <f t="shared" si="10"/>
        <v>0</v>
      </c>
      <c r="DV29" s="143">
        <f t="shared" si="10"/>
        <v>0</v>
      </c>
      <c r="DW29" s="144">
        <f t="shared" si="67"/>
        <v>15402238</v>
      </c>
      <c r="DX29" s="142">
        <f t="shared" si="68"/>
        <v>4155746</v>
      </c>
      <c r="DY29" s="143">
        <f t="shared" si="68"/>
        <v>330573</v>
      </c>
      <c r="DZ29" s="143">
        <f t="shared" si="68"/>
        <v>3825173</v>
      </c>
      <c r="EA29" s="143">
        <f t="shared" si="68"/>
        <v>2832343</v>
      </c>
      <c r="EB29" s="143">
        <f t="shared" si="68"/>
        <v>992830</v>
      </c>
      <c r="EC29" s="142">
        <f t="shared" si="69"/>
        <v>0</v>
      </c>
      <c r="ED29" s="143">
        <f t="shared" si="11"/>
        <v>0</v>
      </c>
      <c r="EE29" s="143">
        <f t="shared" si="11"/>
        <v>0</v>
      </c>
      <c r="EF29" s="143">
        <f t="shared" si="11"/>
        <v>0</v>
      </c>
      <c r="EG29" s="143">
        <f t="shared" si="11"/>
        <v>0</v>
      </c>
      <c r="EH29" s="143"/>
      <c r="EI29" s="143"/>
      <c r="EJ29" s="143"/>
      <c r="EK29" s="143"/>
      <c r="EL29" s="143"/>
      <c r="EM29" s="142">
        <f t="shared" si="70"/>
        <v>0</v>
      </c>
      <c r="EN29" s="143">
        <f t="shared" si="12"/>
        <v>0</v>
      </c>
      <c r="EO29" s="143">
        <f t="shared" si="12"/>
        <v>0</v>
      </c>
      <c r="EP29" s="143">
        <f t="shared" si="12"/>
        <v>0</v>
      </c>
      <c r="EQ29" s="143">
        <f t="shared" si="12"/>
        <v>0</v>
      </c>
      <c r="ER29" s="142">
        <f t="shared" si="71"/>
        <v>0</v>
      </c>
      <c r="ES29" s="143">
        <f t="shared" si="13"/>
        <v>0</v>
      </c>
      <c r="ET29" s="143">
        <f t="shared" si="13"/>
        <v>0</v>
      </c>
      <c r="EU29" s="143">
        <f t="shared" si="13"/>
        <v>0</v>
      </c>
      <c r="EV29" s="143">
        <f t="shared" si="13"/>
        <v>0</v>
      </c>
      <c r="EW29" s="144">
        <f t="shared" si="72"/>
        <v>4155746</v>
      </c>
      <c r="EX29" s="144">
        <f t="shared" si="73"/>
        <v>29268901</v>
      </c>
      <c r="EY29" s="145">
        <f t="shared" si="74"/>
        <v>2260351</v>
      </c>
      <c r="EZ29" s="145">
        <f t="shared" si="14"/>
        <v>27008550</v>
      </c>
      <c r="FA29" s="145">
        <f t="shared" si="14"/>
        <v>20347133</v>
      </c>
      <c r="FB29" s="145">
        <f t="shared" si="14"/>
        <v>6661417</v>
      </c>
      <c r="FC29" s="146">
        <f t="shared" si="75"/>
        <v>26766064</v>
      </c>
      <c r="FD29" s="146">
        <f t="shared" si="76"/>
        <v>0</v>
      </c>
      <c r="FE29" s="146">
        <f t="shared" si="77"/>
        <v>2305285</v>
      </c>
      <c r="FF29" s="146">
        <f t="shared" si="78"/>
        <v>0</v>
      </c>
      <c r="FG29" s="146">
        <f t="shared" si="79"/>
        <v>197552</v>
      </c>
      <c r="FH29" s="142">
        <f t="shared" si="80"/>
        <v>0</v>
      </c>
      <c r="FI29" s="143">
        <f t="shared" si="80"/>
        <v>0</v>
      </c>
      <c r="FJ29" s="143">
        <f t="shared" si="80"/>
        <v>0</v>
      </c>
      <c r="FK29" s="143">
        <f t="shared" si="80"/>
        <v>0</v>
      </c>
      <c r="FL29" s="143">
        <f t="shared" si="80"/>
        <v>0</v>
      </c>
      <c r="FM29" s="142">
        <f t="shared" si="81"/>
        <v>0</v>
      </c>
      <c r="FN29" s="142">
        <f t="shared" si="81"/>
        <v>0</v>
      </c>
      <c r="FO29" s="142">
        <f t="shared" si="81"/>
        <v>0</v>
      </c>
      <c r="FP29" s="142">
        <f t="shared" si="81"/>
        <v>0</v>
      </c>
      <c r="FQ29" s="142">
        <f t="shared" si="81"/>
        <v>0</v>
      </c>
      <c r="FR29" s="147">
        <f t="shared" si="82"/>
        <v>0</v>
      </c>
      <c r="FS29" s="147">
        <f t="shared" si="82"/>
        <v>0</v>
      </c>
      <c r="FT29" s="147">
        <f t="shared" si="82"/>
        <v>0</v>
      </c>
      <c r="FU29" s="147">
        <f t="shared" si="82"/>
        <v>0</v>
      </c>
      <c r="FV29" s="147">
        <f t="shared" si="82"/>
        <v>0</v>
      </c>
      <c r="FW29" s="147">
        <f t="shared" si="83"/>
        <v>0</v>
      </c>
      <c r="FX29" s="147">
        <f t="shared" si="83"/>
        <v>0</v>
      </c>
      <c r="FY29" s="147">
        <f t="shared" si="83"/>
        <v>0</v>
      </c>
      <c r="FZ29" s="147">
        <f t="shared" si="83"/>
        <v>0</v>
      </c>
      <c r="GA29" s="147">
        <f t="shared" si="83"/>
        <v>0</v>
      </c>
      <c r="GB29" s="142">
        <f t="shared" si="84"/>
        <v>0</v>
      </c>
      <c r="GC29" s="142">
        <f t="shared" si="84"/>
        <v>0</v>
      </c>
      <c r="GD29" s="142">
        <f t="shared" si="84"/>
        <v>0</v>
      </c>
      <c r="GE29" s="142">
        <f t="shared" si="84"/>
        <v>0</v>
      </c>
      <c r="GF29" s="142">
        <f t="shared" si="84"/>
        <v>0</v>
      </c>
      <c r="GG29" s="142">
        <f t="shared" si="85"/>
        <v>0</v>
      </c>
      <c r="GH29" s="142">
        <f t="shared" si="85"/>
        <v>0</v>
      </c>
      <c r="GI29" s="142">
        <f t="shared" si="85"/>
        <v>0</v>
      </c>
      <c r="GJ29" s="142">
        <f t="shared" si="85"/>
        <v>0</v>
      </c>
      <c r="GK29" s="142">
        <f t="shared" si="85"/>
        <v>0</v>
      </c>
      <c r="GL29" s="142">
        <f t="shared" si="86"/>
        <v>0</v>
      </c>
      <c r="GM29" s="142">
        <f t="shared" si="86"/>
        <v>0</v>
      </c>
      <c r="GN29" s="142">
        <f t="shared" si="86"/>
        <v>0</v>
      </c>
      <c r="GO29" s="142">
        <f t="shared" si="86"/>
        <v>0</v>
      </c>
      <c r="GP29" s="142">
        <f t="shared" si="86"/>
        <v>0</v>
      </c>
      <c r="GQ29" s="207">
        <f t="shared" si="87"/>
        <v>0</v>
      </c>
      <c r="GR29" s="147">
        <f t="shared" si="88"/>
        <v>0</v>
      </c>
      <c r="GS29" s="147">
        <f t="shared" si="88"/>
        <v>0</v>
      </c>
      <c r="GT29" s="147">
        <f t="shared" si="88"/>
        <v>0</v>
      </c>
      <c r="GU29" s="147">
        <f t="shared" si="88"/>
        <v>0</v>
      </c>
      <c r="GV29" s="147">
        <f t="shared" si="88"/>
        <v>0</v>
      </c>
      <c r="GW29" s="147">
        <f t="shared" si="89"/>
        <v>0</v>
      </c>
      <c r="GX29" s="147">
        <f t="shared" si="89"/>
        <v>0</v>
      </c>
      <c r="GY29" s="147">
        <f t="shared" si="89"/>
        <v>0</v>
      </c>
      <c r="GZ29" s="147">
        <f t="shared" si="89"/>
        <v>0</v>
      </c>
      <c r="HA29" s="147">
        <f t="shared" si="89"/>
        <v>0</v>
      </c>
      <c r="HB29" s="147">
        <f t="shared" si="90"/>
        <v>0</v>
      </c>
      <c r="HC29" s="147">
        <f t="shared" si="90"/>
        <v>0</v>
      </c>
      <c r="HD29" s="147">
        <f t="shared" si="90"/>
        <v>0</v>
      </c>
      <c r="HE29" s="147">
        <f t="shared" si="90"/>
        <v>0</v>
      </c>
      <c r="HF29" s="147">
        <f t="shared" si="90"/>
        <v>0</v>
      </c>
      <c r="HG29" s="147">
        <f t="shared" si="91"/>
        <v>0</v>
      </c>
      <c r="HH29" s="147">
        <f t="shared" si="91"/>
        <v>0</v>
      </c>
      <c r="HI29" s="147">
        <f t="shared" si="91"/>
        <v>0</v>
      </c>
      <c r="HJ29" s="147">
        <f t="shared" si="91"/>
        <v>0</v>
      </c>
      <c r="HK29" s="147">
        <f t="shared" si="91"/>
        <v>0</v>
      </c>
      <c r="HL29" s="142">
        <f t="shared" si="92"/>
        <v>0</v>
      </c>
      <c r="HM29" s="142">
        <f t="shared" si="92"/>
        <v>0</v>
      </c>
      <c r="HN29" s="142">
        <f t="shared" si="92"/>
        <v>0</v>
      </c>
      <c r="HO29" s="142">
        <f t="shared" si="92"/>
        <v>0</v>
      </c>
      <c r="HP29" s="142">
        <f t="shared" si="92"/>
        <v>0</v>
      </c>
      <c r="HQ29" s="142">
        <f t="shared" si="93"/>
        <v>0</v>
      </c>
      <c r="HR29" s="142">
        <f t="shared" si="93"/>
        <v>0</v>
      </c>
      <c r="HS29" s="142">
        <f t="shared" si="93"/>
        <v>0</v>
      </c>
      <c r="HT29" s="142">
        <f t="shared" si="93"/>
        <v>0</v>
      </c>
      <c r="HU29" s="142">
        <f t="shared" si="93"/>
        <v>0</v>
      </c>
      <c r="HV29" s="147">
        <f t="shared" si="94"/>
        <v>0</v>
      </c>
      <c r="HW29" s="147">
        <f t="shared" si="94"/>
        <v>0</v>
      </c>
      <c r="HX29" s="147">
        <f t="shared" si="94"/>
        <v>0</v>
      </c>
      <c r="HY29" s="147">
        <f t="shared" si="94"/>
        <v>0</v>
      </c>
      <c r="HZ29" s="147">
        <f t="shared" si="94"/>
        <v>0</v>
      </c>
      <c r="IA29" s="147">
        <f t="shared" si="95"/>
        <v>0</v>
      </c>
      <c r="IB29" s="147">
        <f t="shared" si="95"/>
        <v>0</v>
      </c>
      <c r="IC29" s="147">
        <f t="shared" si="95"/>
        <v>0</v>
      </c>
      <c r="ID29" s="147">
        <f t="shared" si="95"/>
        <v>0</v>
      </c>
      <c r="IE29" s="147">
        <f t="shared" si="95"/>
        <v>0</v>
      </c>
      <c r="IF29" s="142">
        <f t="shared" si="96"/>
        <v>0</v>
      </c>
      <c r="IG29" s="142">
        <f t="shared" si="96"/>
        <v>0</v>
      </c>
      <c r="IH29" s="142">
        <f t="shared" si="96"/>
        <v>0</v>
      </c>
      <c r="II29" s="142">
        <f t="shared" si="96"/>
        <v>0</v>
      </c>
      <c r="IJ29" s="142">
        <f t="shared" si="96"/>
        <v>0</v>
      </c>
      <c r="IK29" s="142">
        <f t="shared" si="97"/>
        <v>0</v>
      </c>
      <c r="IL29" s="142">
        <f t="shared" si="97"/>
        <v>0</v>
      </c>
      <c r="IM29" s="142">
        <f t="shared" si="97"/>
        <v>0</v>
      </c>
      <c r="IN29" s="142">
        <f t="shared" si="97"/>
        <v>0</v>
      </c>
      <c r="IO29" s="142">
        <f t="shared" si="97"/>
        <v>0</v>
      </c>
      <c r="IP29" s="147">
        <f t="shared" si="98"/>
        <v>0</v>
      </c>
      <c r="IQ29" s="147">
        <f t="shared" si="98"/>
        <v>0</v>
      </c>
      <c r="IR29" s="147">
        <f t="shared" si="98"/>
        <v>0</v>
      </c>
      <c r="IS29" s="147">
        <f t="shared" si="98"/>
        <v>0</v>
      </c>
      <c r="IT29" s="147">
        <f t="shared" si="98"/>
        <v>0</v>
      </c>
      <c r="IU29" s="147">
        <f t="shared" si="99"/>
        <v>0</v>
      </c>
      <c r="IV29" s="147">
        <f t="shared" si="99"/>
        <v>0</v>
      </c>
      <c r="IW29" s="147">
        <f t="shared" si="99"/>
        <v>0</v>
      </c>
      <c r="IX29" s="147">
        <f t="shared" si="99"/>
        <v>0</v>
      </c>
      <c r="IY29" s="147">
        <f t="shared" si="99"/>
        <v>0</v>
      </c>
      <c r="IZ29" s="142">
        <f t="shared" si="100"/>
        <v>0</v>
      </c>
      <c r="JA29" s="142">
        <f t="shared" si="100"/>
        <v>0</v>
      </c>
      <c r="JB29" s="142">
        <f t="shared" si="100"/>
        <v>0</v>
      </c>
      <c r="JC29" s="142">
        <f t="shared" si="100"/>
        <v>0</v>
      </c>
      <c r="JD29" s="142">
        <f t="shared" si="100"/>
        <v>0</v>
      </c>
      <c r="JE29" s="142">
        <f t="shared" si="101"/>
        <v>0</v>
      </c>
      <c r="JF29" s="142">
        <f t="shared" si="101"/>
        <v>0</v>
      </c>
      <c r="JG29" s="142">
        <f t="shared" si="101"/>
        <v>0</v>
      </c>
      <c r="JH29" s="142">
        <f t="shared" si="101"/>
        <v>0</v>
      </c>
      <c r="JI29" s="142">
        <f t="shared" si="101"/>
        <v>0</v>
      </c>
      <c r="JJ29" s="147">
        <f t="shared" si="102"/>
        <v>0</v>
      </c>
      <c r="JK29" s="147">
        <f t="shared" si="102"/>
        <v>0</v>
      </c>
      <c r="JL29" s="147">
        <f t="shared" si="102"/>
        <v>0</v>
      </c>
      <c r="JM29" s="147">
        <f t="shared" si="102"/>
        <v>0</v>
      </c>
      <c r="JN29" s="147">
        <f t="shared" si="102"/>
        <v>0</v>
      </c>
      <c r="JO29" s="147">
        <f t="shared" si="103"/>
        <v>0</v>
      </c>
      <c r="JP29" s="147">
        <f t="shared" si="103"/>
        <v>0</v>
      </c>
      <c r="JQ29" s="147">
        <f t="shared" si="103"/>
        <v>0</v>
      </c>
      <c r="JR29" s="147">
        <f t="shared" si="103"/>
        <v>0</v>
      </c>
      <c r="JS29" s="147">
        <f t="shared" si="103"/>
        <v>0</v>
      </c>
      <c r="JT29" s="142">
        <f t="shared" si="104"/>
        <v>0</v>
      </c>
      <c r="JU29" s="142">
        <f t="shared" si="104"/>
        <v>0</v>
      </c>
      <c r="JV29" s="142">
        <f t="shared" si="104"/>
        <v>0</v>
      </c>
      <c r="JW29" s="142">
        <f t="shared" si="104"/>
        <v>0</v>
      </c>
      <c r="JX29" s="142">
        <f t="shared" si="104"/>
        <v>0</v>
      </c>
      <c r="JY29" s="142">
        <f t="shared" si="105"/>
        <v>0</v>
      </c>
      <c r="JZ29" s="142">
        <f t="shared" si="105"/>
        <v>0</v>
      </c>
      <c r="KA29" s="142">
        <f t="shared" si="105"/>
        <v>0</v>
      </c>
      <c r="KB29" s="142">
        <f t="shared" si="105"/>
        <v>0</v>
      </c>
      <c r="KC29" s="142">
        <f t="shared" si="105"/>
        <v>0</v>
      </c>
      <c r="KD29" s="147">
        <f t="shared" si="106"/>
        <v>0</v>
      </c>
      <c r="KE29" s="147">
        <f t="shared" si="106"/>
        <v>0</v>
      </c>
      <c r="KF29" s="147">
        <f t="shared" si="106"/>
        <v>0</v>
      </c>
      <c r="KG29" s="147">
        <f t="shared" si="106"/>
        <v>0</v>
      </c>
      <c r="KH29" s="147">
        <f t="shared" si="106"/>
        <v>0</v>
      </c>
      <c r="KI29" s="147">
        <f t="shared" si="107"/>
        <v>0</v>
      </c>
      <c r="KJ29" s="147">
        <f t="shared" si="107"/>
        <v>0</v>
      </c>
      <c r="KK29" s="147">
        <f t="shared" si="107"/>
        <v>0</v>
      </c>
      <c r="KL29" s="147">
        <f t="shared" si="107"/>
        <v>0</v>
      </c>
      <c r="KM29" s="147">
        <f t="shared" si="107"/>
        <v>0</v>
      </c>
      <c r="KN29" s="142">
        <f t="shared" si="108"/>
        <v>0</v>
      </c>
      <c r="KO29" s="142">
        <f t="shared" si="108"/>
        <v>0</v>
      </c>
      <c r="KP29" s="142">
        <f t="shared" si="108"/>
        <v>0</v>
      </c>
      <c r="KQ29" s="142">
        <f t="shared" si="108"/>
        <v>0</v>
      </c>
      <c r="KR29" s="142">
        <f t="shared" si="108"/>
        <v>0</v>
      </c>
      <c r="KS29" s="142">
        <f t="shared" si="109"/>
        <v>0</v>
      </c>
      <c r="KT29" s="142">
        <f t="shared" si="109"/>
        <v>0</v>
      </c>
      <c r="KU29" s="142">
        <f t="shared" si="109"/>
        <v>0</v>
      </c>
      <c r="KV29" s="142">
        <f t="shared" si="109"/>
        <v>0</v>
      </c>
      <c r="KW29" s="142">
        <f t="shared" si="109"/>
        <v>0</v>
      </c>
      <c r="KX29" s="147">
        <f t="shared" si="110"/>
        <v>0</v>
      </c>
      <c r="KY29" s="147">
        <f t="shared" si="110"/>
        <v>0</v>
      </c>
      <c r="KZ29" s="147">
        <f t="shared" si="110"/>
        <v>0</v>
      </c>
      <c r="LA29" s="147">
        <f t="shared" si="110"/>
        <v>0</v>
      </c>
      <c r="LB29" s="147">
        <f t="shared" si="110"/>
        <v>0</v>
      </c>
      <c r="LC29" s="147">
        <f t="shared" si="111"/>
        <v>0</v>
      </c>
      <c r="LD29" s="147">
        <f t="shared" si="111"/>
        <v>0</v>
      </c>
      <c r="LE29" s="147">
        <f t="shared" si="111"/>
        <v>0</v>
      </c>
      <c r="LF29" s="147">
        <f t="shared" si="111"/>
        <v>0</v>
      </c>
      <c r="LG29" s="147">
        <f t="shared" si="111"/>
        <v>0</v>
      </c>
      <c r="LH29" s="147">
        <f t="shared" si="112"/>
        <v>0</v>
      </c>
      <c r="LI29" s="147">
        <f t="shared" si="113"/>
        <v>0</v>
      </c>
      <c r="LJ29" s="144">
        <f t="shared" si="45"/>
        <v>0</v>
      </c>
      <c r="LK29" s="144">
        <f t="shared" si="45"/>
        <v>0</v>
      </c>
      <c r="LL29" s="144">
        <f t="shared" si="45"/>
        <v>0</v>
      </c>
      <c r="LM29" s="144">
        <f t="shared" si="45"/>
        <v>0</v>
      </c>
      <c r="LN29" s="144">
        <f t="shared" si="45"/>
        <v>0</v>
      </c>
      <c r="LO29" s="144">
        <f t="shared" si="114"/>
        <v>29268901</v>
      </c>
      <c r="LP29" s="144">
        <f t="shared" si="46"/>
        <v>2260351</v>
      </c>
      <c r="LQ29" s="144">
        <f t="shared" si="46"/>
        <v>27008550</v>
      </c>
      <c r="LR29" s="144">
        <f t="shared" si="46"/>
        <v>20347133</v>
      </c>
      <c r="LS29" s="144">
        <f t="shared" si="46"/>
        <v>6661417</v>
      </c>
      <c r="LT29" s="132">
        <f t="shared" si="115"/>
        <v>29268.9</v>
      </c>
      <c r="LU29" s="144">
        <f t="shared" si="47"/>
        <v>29268901</v>
      </c>
      <c r="LV29" s="145">
        <f t="shared" si="47"/>
        <v>2260351</v>
      </c>
      <c r="LW29" s="145">
        <f t="shared" si="47"/>
        <v>27008550</v>
      </c>
      <c r="LX29" s="145">
        <f t="shared" si="47"/>
        <v>20347133</v>
      </c>
      <c r="LY29" s="145">
        <f t="shared" si="47"/>
        <v>6661417</v>
      </c>
      <c r="LZ29" s="132">
        <f t="shared" si="116"/>
        <v>29268.9</v>
      </c>
      <c r="MA29" s="208">
        <v>81.599999999999994</v>
      </c>
      <c r="MB29" s="209">
        <f t="shared" si="117"/>
        <v>6821931.5999999996</v>
      </c>
      <c r="MC29" s="246">
        <f t="shared" si="118"/>
        <v>6821.9</v>
      </c>
      <c r="MD29" s="246">
        <v>2418.4</v>
      </c>
      <c r="ME29" s="246">
        <f t="shared" si="119"/>
        <v>2418400</v>
      </c>
      <c r="MF29" s="246">
        <f t="shared" si="120"/>
        <v>4403531.5999999996</v>
      </c>
      <c r="MG29" s="246">
        <f t="shared" si="121"/>
        <v>4403.5</v>
      </c>
      <c r="MH29" s="246">
        <f t="shared" si="122"/>
        <v>33672432.600000001</v>
      </c>
      <c r="MI29" s="209">
        <f t="shared" si="123"/>
        <v>33672.400000000001</v>
      </c>
      <c r="MJ29" s="250">
        <f t="shared" si="124"/>
        <v>24750665</v>
      </c>
      <c r="MK29" s="174">
        <v>54.1</v>
      </c>
      <c r="ML29" s="209">
        <f t="shared" si="125"/>
        <v>29281.8</v>
      </c>
    </row>
    <row r="30" spans="1:350">
      <c r="A30" s="128" t="s">
        <v>194</v>
      </c>
      <c r="B30" s="129"/>
      <c r="C30" s="129"/>
      <c r="D30" s="129"/>
      <c r="E30" s="129"/>
      <c r="F30" s="130">
        <f t="shared" si="48"/>
        <v>0</v>
      </c>
      <c r="G30" s="131"/>
      <c r="H30" s="131"/>
      <c r="I30" s="131"/>
      <c r="J30" s="131"/>
      <c r="K30" s="130">
        <f t="shared" si="49"/>
        <v>0</v>
      </c>
      <c r="L30" s="132">
        <f t="shared" si="50"/>
        <v>0</v>
      </c>
      <c r="M30" s="132"/>
      <c r="N30" s="132"/>
      <c r="O30" s="132">
        <f t="shared" si="51"/>
        <v>0</v>
      </c>
      <c r="P30" s="132"/>
      <c r="Q30" s="132"/>
      <c r="R30" s="132"/>
      <c r="S30" s="133">
        <v>650</v>
      </c>
      <c r="T30" s="129"/>
      <c r="U30" s="148">
        <v>0</v>
      </c>
      <c r="V30" s="129"/>
      <c r="W30" s="133">
        <v>1</v>
      </c>
      <c r="X30" s="130">
        <f t="shared" si="1"/>
        <v>651</v>
      </c>
      <c r="Y30" s="133">
        <v>694</v>
      </c>
      <c r="Z30" s="129"/>
      <c r="AA30" s="148">
        <v>0</v>
      </c>
      <c r="AB30" s="129"/>
      <c r="AC30" s="133">
        <v>3</v>
      </c>
      <c r="AD30" s="130">
        <f t="shared" si="2"/>
        <v>697</v>
      </c>
      <c r="AE30" s="133">
        <v>173</v>
      </c>
      <c r="AF30" s="129"/>
      <c r="AG30" s="129"/>
      <c r="AH30" s="129"/>
      <c r="AI30" s="133">
        <v>2</v>
      </c>
      <c r="AJ30" s="130">
        <f t="shared" si="52"/>
        <v>175</v>
      </c>
      <c r="AK30" s="127">
        <f t="shared" si="53"/>
        <v>1523</v>
      </c>
      <c r="AL30" s="206">
        <v>42</v>
      </c>
      <c r="AM30" s="206">
        <v>0</v>
      </c>
      <c r="AN30" s="206">
        <v>0</v>
      </c>
      <c r="AO30" s="206">
        <v>0</v>
      </c>
      <c r="AP30" s="206">
        <v>144</v>
      </c>
      <c r="AQ30" s="206">
        <v>62</v>
      </c>
      <c r="AR30" s="135"/>
      <c r="AS30" s="136">
        <v>0</v>
      </c>
      <c r="AT30" s="137"/>
      <c r="AU30" s="138">
        <v>0</v>
      </c>
      <c r="AV30" s="138"/>
      <c r="AW30" s="135"/>
      <c r="AX30" s="139"/>
      <c r="AY30" s="138"/>
      <c r="AZ30" s="136"/>
      <c r="BA30" s="136"/>
      <c r="BB30" s="129"/>
      <c r="BC30" s="129"/>
      <c r="BD30" s="138"/>
      <c r="BE30" s="138"/>
      <c r="BF30" s="136"/>
      <c r="BG30" s="138">
        <v>1</v>
      </c>
      <c r="BH30" s="138"/>
      <c r="BI30" s="136"/>
      <c r="BJ30" s="138"/>
      <c r="BK30" s="129"/>
      <c r="BL30" s="129"/>
      <c r="BM30" s="138"/>
      <c r="BN30" s="138"/>
      <c r="BO30" s="141"/>
      <c r="BP30" s="141">
        <f t="shared" si="54"/>
        <v>1</v>
      </c>
      <c r="BQ30" s="141">
        <f t="shared" si="54"/>
        <v>0</v>
      </c>
      <c r="BR30" s="141">
        <f t="shared" si="54"/>
        <v>0</v>
      </c>
      <c r="BS30" s="141">
        <f t="shared" si="55"/>
        <v>1</v>
      </c>
      <c r="BT30" s="141">
        <f t="shared" si="56"/>
        <v>1524</v>
      </c>
      <c r="BU30" s="141"/>
      <c r="BV30" s="141"/>
      <c r="BW30" s="141"/>
      <c r="BX30" s="142">
        <f t="shared" si="57"/>
        <v>16763500</v>
      </c>
      <c r="BY30" s="143">
        <f t="shared" si="126"/>
        <v>1402050</v>
      </c>
      <c r="BZ30" s="143">
        <f t="shared" si="126"/>
        <v>15361450</v>
      </c>
      <c r="CA30" s="143">
        <f t="shared" si="126"/>
        <v>11740300</v>
      </c>
      <c r="CB30" s="143">
        <f t="shared" si="126"/>
        <v>3621150</v>
      </c>
      <c r="CC30" s="142">
        <f t="shared" si="58"/>
        <v>0</v>
      </c>
      <c r="CD30" s="143">
        <f t="shared" si="5"/>
        <v>0</v>
      </c>
      <c r="CE30" s="143">
        <f t="shared" si="5"/>
        <v>0</v>
      </c>
      <c r="CF30" s="143">
        <f t="shared" si="5"/>
        <v>0</v>
      </c>
      <c r="CG30" s="143">
        <f t="shared" si="5"/>
        <v>0</v>
      </c>
      <c r="CH30" s="142">
        <f t="shared" si="59"/>
        <v>0</v>
      </c>
      <c r="CI30" s="143">
        <f t="shared" si="6"/>
        <v>0</v>
      </c>
      <c r="CJ30" s="143">
        <f t="shared" si="6"/>
        <v>0</v>
      </c>
      <c r="CK30" s="143">
        <f t="shared" si="6"/>
        <v>0</v>
      </c>
      <c r="CL30" s="143">
        <f t="shared" si="6"/>
        <v>0</v>
      </c>
      <c r="CM30" s="143"/>
      <c r="CN30" s="143"/>
      <c r="CO30" s="143"/>
      <c r="CP30" s="143"/>
      <c r="CQ30" s="143"/>
      <c r="CR30" s="142">
        <f t="shared" si="60"/>
        <v>197552</v>
      </c>
      <c r="CS30" s="143">
        <f t="shared" si="7"/>
        <v>451</v>
      </c>
      <c r="CT30" s="143">
        <f t="shared" si="7"/>
        <v>197101</v>
      </c>
      <c r="CU30" s="143">
        <f t="shared" si="7"/>
        <v>197101</v>
      </c>
      <c r="CV30" s="143">
        <f t="shared" si="7"/>
        <v>0</v>
      </c>
      <c r="CW30" s="144">
        <f t="shared" si="61"/>
        <v>16961052</v>
      </c>
      <c r="CX30" s="142">
        <f t="shared" si="62"/>
        <v>24979142</v>
      </c>
      <c r="CY30" s="143">
        <f t="shared" si="62"/>
        <v>2036196</v>
      </c>
      <c r="CZ30" s="143">
        <f t="shared" si="62"/>
        <v>22942946</v>
      </c>
      <c r="DA30" s="143">
        <f t="shared" si="62"/>
        <v>17120286</v>
      </c>
      <c r="DB30" s="143">
        <f t="shared" si="62"/>
        <v>5822660</v>
      </c>
      <c r="DC30" s="142">
        <f t="shared" si="63"/>
        <v>0</v>
      </c>
      <c r="DD30" s="143">
        <f t="shared" si="8"/>
        <v>0</v>
      </c>
      <c r="DE30" s="143">
        <f t="shared" si="8"/>
        <v>0</v>
      </c>
      <c r="DF30" s="143">
        <f t="shared" si="8"/>
        <v>0</v>
      </c>
      <c r="DG30" s="143">
        <f t="shared" si="8"/>
        <v>0</v>
      </c>
      <c r="DH30" s="142">
        <f t="shared" si="64"/>
        <v>0</v>
      </c>
      <c r="DI30" s="143">
        <f t="shared" si="64"/>
        <v>0</v>
      </c>
      <c r="DJ30" s="143">
        <f t="shared" si="64"/>
        <v>0</v>
      </c>
      <c r="DK30" s="143">
        <f t="shared" si="64"/>
        <v>0</v>
      </c>
      <c r="DL30" s="143">
        <f t="shared" si="64"/>
        <v>0</v>
      </c>
      <c r="DM30" s="142">
        <f t="shared" si="65"/>
        <v>0</v>
      </c>
      <c r="DN30" s="143">
        <f t="shared" si="9"/>
        <v>0</v>
      </c>
      <c r="DO30" s="143">
        <f t="shared" si="9"/>
        <v>0</v>
      </c>
      <c r="DP30" s="143">
        <f t="shared" si="9"/>
        <v>0</v>
      </c>
      <c r="DQ30" s="143">
        <f t="shared" si="9"/>
        <v>0</v>
      </c>
      <c r="DR30" s="142">
        <f t="shared" si="66"/>
        <v>684528</v>
      </c>
      <c r="DS30" s="143">
        <f t="shared" si="10"/>
        <v>2256</v>
      </c>
      <c r="DT30" s="143">
        <f t="shared" si="10"/>
        <v>682272</v>
      </c>
      <c r="DU30" s="143">
        <f t="shared" si="10"/>
        <v>682272</v>
      </c>
      <c r="DV30" s="143">
        <f t="shared" si="10"/>
        <v>0</v>
      </c>
      <c r="DW30" s="144">
        <f t="shared" si="67"/>
        <v>25663670</v>
      </c>
      <c r="DX30" s="142">
        <f t="shared" si="68"/>
        <v>7118258</v>
      </c>
      <c r="DY30" s="143">
        <f t="shared" si="68"/>
        <v>566229</v>
      </c>
      <c r="DZ30" s="143">
        <f t="shared" si="68"/>
        <v>6552029</v>
      </c>
      <c r="EA30" s="143">
        <f t="shared" si="68"/>
        <v>4851439</v>
      </c>
      <c r="EB30" s="143">
        <f t="shared" si="68"/>
        <v>1700590</v>
      </c>
      <c r="EC30" s="142">
        <f t="shared" si="69"/>
        <v>0</v>
      </c>
      <c r="ED30" s="143">
        <f t="shared" si="11"/>
        <v>0</v>
      </c>
      <c r="EE30" s="143">
        <f t="shared" si="11"/>
        <v>0</v>
      </c>
      <c r="EF30" s="143">
        <f t="shared" si="11"/>
        <v>0</v>
      </c>
      <c r="EG30" s="143">
        <f t="shared" si="11"/>
        <v>0</v>
      </c>
      <c r="EH30" s="143"/>
      <c r="EI30" s="143"/>
      <c r="EJ30" s="143"/>
      <c r="EK30" s="143"/>
      <c r="EL30" s="143"/>
      <c r="EM30" s="142">
        <f t="shared" si="70"/>
        <v>0</v>
      </c>
      <c r="EN30" s="143">
        <f t="shared" si="12"/>
        <v>0</v>
      </c>
      <c r="EO30" s="143">
        <f t="shared" si="12"/>
        <v>0</v>
      </c>
      <c r="EP30" s="143">
        <f t="shared" si="12"/>
        <v>0</v>
      </c>
      <c r="EQ30" s="143">
        <f t="shared" si="12"/>
        <v>0</v>
      </c>
      <c r="ER30" s="142">
        <f t="shared" si="71"/>
        <v>547622</v>
      </c>
      <c r="ES30" s="143">
        <f t="shared" si="13"/>
        <v>1806</v>
      </c>
      <c r="ET30" s="143">
        <f t="shared" si="13"/>
        <v>545816</v>
      </c>
      <c r="EU30" s="143">
        <f t="shared" si="13"/>
        <v>545816</v>
      </c>
      <c r="EV30" s="143">
        <f t="shared" si="13"/>
        <v>0</v>
      </c>
      <c r="EW30" s="144">
        <f t="shared" si="72"/>
        <v>7665880</v>
      </c>
      <c r="EX30" s="144">
        <f t="shared" si="73"/>
        <v>50290602</v>
      </c>
      <c r="EY30" s="145">
        <f t="shared" si="74"/>
        <v>4008988</v>
      </c>
      <c r="EZ30" s="145">
        <f t="shared" si="14"/>
        <v>46281614</v>
      </c>
      <c r="FA30" s="145">
        <f t="shared" si="14"/>
        <v>35137214</v>
      </c>
      <c r="FB30" s="145">
        <f t="shared" si="14"/>
        <v>11144400</v>
      </c>
      <c r="FC30" s="146">
        <f t="shared" si="75"/>
        <v>48860900</v>
      </c>
      <c r="FD30" s="146">
        <f t="shared" si="76"/>
        <v>0</v>
      </c>
      <c r="FE30" s="146">
        <f t="shared" si="77"/>
        <v>0</v>
      </c>
      <c r="FF30" s="146">
        <f t="shared" si="78"/>
        <v>0</v>
      </c>
      <c r="FG30" s="146">
        <f t="shared" si="79"/>
        <v>1429702</v>
      </c>
      <c r="FH30" s="142">
        <f t="shared" si="80"/>
        <v>68502</v>
      </c>
      <c r="FI30" s="143">
        <f t="shared" si="80"/>
        <v>1344</v>
      </c>
      <c r="FJ30" s="143">
        <f t="shared" si="80"/>
        <v>67158</v>
      </c>
      <c r="FK30" s="143">
        <f t="shared" si="80"/>
        <v>67158</v>
      </c>
      <c r="FL30" s="143">
        <f t="shared" si="80"/>
        <v>0</v>
      </c>
      <c r="FM30" s="142">
        <f t="shared" si="81"/>
        <v>0</v>
      </c>
      <c r="FN30" s="142">
        <f t="shared" si="81"/>
        <v>0</v>
      </c>
      <c r="FO30" s="142">
        <f t="shared" si="81"/>
        <v>0</v>
      </c>
      <c r="FP30" s="142">
        <f t="shared" si="81"/>
        <v>0</v>
      </c>
      <c r="FQ30" s="142">
        <f t="shared" si="81"/>
        <v>0</v>
      </c>
      <c r="FR30" s="147">
        <f t="shared" si="82"/>
        <v>0</v>
      </c>
      <c r="FS30" s="147">
        <f t="shared" si="82"/>
        <v>0</v>
      </c>
      <c r="FT30" s="147">
        <f t="shared" si="82"/>
        <v>0</v>
      </c>
      <c r="FU30" s="147">
        <f t="shared" si="82"/>
        <v>0</v>
      </c>
      <c r="FV30" s="147">
        <f t="shared" si="82"/>
        <v>0</v>
      </c>
      <c r="FW30" s="147">
        <f t="shared" si="83"/>
        <v>0</v>
      </c>
      <c r="FX30" s="147">
        <f t="shared" si="83"/>
        <v>0</v>
      </c>
      <c r="FY30" s="147">
        <f t="shared" si="83"/>
        <v>0</v>
      </c>
      <c r="FZ30" s="147">
        <f t="shared" si="83"/>
        <v>0</v>
      </c>
      <c r="GA30" s="147">
        <f t="shared" si="83"/>
        <v>0</v>
      </c>
      <c r="GB30" s="142">
        <f t="shared" si="84"/>
        <v>234864</v>
      </c>
      <c r="GC30" s="142">
        <f t="shared" si="84"/>
        <v>4608</v>
      </c>
      <c r="GD30" s="142">
        <f t="shared" si="84"/>
        <v>230256</v>
      </c>
      <c r="GE30" s="142">
        <f t="shared" si="84"/>
        <v>230256</v>
      </c>
      <c r="GF30" s="142">
        <f t="shared" si="84"/>
        <v>0</v>
      </c>
      <c r="GG30" s="142">
        <f t="shared" si="85"/>
        <v>86614</v>
      </c>
      <c r="GH30" s="142">
        <f t="shared" si="85"/>
        <v>1674</v>
      </c>
      <c r="GI30" s="142">
        <f t="shared" si="85"/>
        <v>84940</v>
      </c>
      <c r="GJ30" s="142">
        <f t="shared" si="85"/>
        <v>84940</v>
      </c>
      <c r="GK30" s="142">
        <f t="shared" si="85"/>
        <v>0</v>
      </c>
      <c r="GL30" s="142">
        <f t="shared" si="86"/>
        <v>389980</v>
      </c>
      <c r="GM30" s="142">
        <f t="shared" si="86"/>
        <v>7626</v>
      </c>
      <c r="GN30" s="142">
        <f t="shared" si="86"/>
        <v>382354</v>
      </c>
      <c r="GO30" s="142">
        <f t="shared" si="86"/>
        <v>382354</v>
      </c>
      <c r="GP30" s="142">
        <f t="shared" si="86"/>
        <v>0</v>
      </c>
      <c r="GQ30" s="207">
        <f t="shared" si="87"/>
        <v>390</v>
      </c>
      <c r="GR30" s="147">
        <f t="shared" si="88"/>
        <v>0</v>
      </c>
      <c r="GS30" s="147">
        <f t="shared" si="88"/>
        <v>0</v>
      </c>
      <c r="GT30" s="147">
        <f t="shared" si="88"/>
        <v>0</v>
      </c>
      <c r="GU30" s="147">
        <f t="shared" si="88"/>
        <v>0</v>
      </c>
      <c r="GV30" s="147">
        <f t="shared" si="88"/>
        <v>0</v>
      </c>
      <c r="GW30" s="147">
        <f t="shared" si="89"/>
        <v>0</v>
      </c>
      <c r="GX30" s="147">
        <f t="shared" si="89"/>
        <v>0</v>
      </c>
      <c r="GY30" s="147">
        <f t="shared" si="89"/>
        <v>0</v>
      </c>
      <c r="GZ30" s="147">
        <f t="shared" si="89"/>
        <v>0</v>
      </c>
      <c r="HA30" s="147">
        <f t="shared" si="89"/>
        <v>0</v>
      </c>
      <c r="HB30" s="147">
        <f t="shared" si="90"/>
        <v>0</v>
      </c>
      <c r="HC30" s="147">
        <f t="shared" si="90"/>
        <v>0</v>
      </c>
      <c r="HD30" s="147">
        <f t="shared" si="90"/>
        <v>0</v>
      </c>
      <c r="HE30" s="147">
        <f t="shared" si="90"/>
        <v>0</v>
      </c>
      <c r="HF30" s="147">
        <f t="shared" si="90"/>
        <v>0</v>
      </c>
      <c r="HG30" s="147">
        <f t="shared" si="91"/>
        <v>0</v>
      </c>
      <c r="HH30" s="147">
        <f t="shared" si="91"/>
        <v>0</v>
      </c>
      <c r="HI30" s="147">
        <f t="shared" si="91"/>
        <v>0</v>
      </c>
      <c r="HJ30" s="147">
        <f t="shared" si="91"/>
        <v>0</v>
      </c>
      <c r="HK30" s="147">
        <f t="shared" si="91"/>
        <v>0</v>
      </c>
      <c r="HL30" s="142">
        <f t="shared" si="92"/>
        <v>0</v>
      </c>
      <c r="HM30" s="142">
        <f t="shared" si="92"/>
        <v>0</v>
      </c>
      <c r="HN30" s="142">
        <f t="shared" si="92"/>
        <v>0</v>
      </c>
      <c r="HO30" s="142">
        <f t="shared" si="92"/>
        <v>0</v>
      </c>
      <c r="HP30" s="142">
        <f t="shared" si="92"/>
        <v>0</v>
      </c>
      <c r="HQ30" s="142">
        <f t="shared" si="93"/>
        <v>0</v>
      </c>
      <c r="HR30" s="142">
        <f t="shared" si="93"/>
        <v>0</v>
      </c>
      <c r="HS30" s="142">
        <f t="shared" si="93"/>
        <v>0</v>
      </c>
      <c r="HT30" s="142">
        <f t="shared" si="93"/>
        <v>0</v>
      </c>
      <c r="HU30" s="142">
        <f t="shared" si="93"/>
        <v>0</v>
      </c>
      <c r="HV30" s="147">
        <f t="shared" si="94"/>
        <v>0</v>
      </c>
      <c r="HW30" s="147">
        <f t="shared" si="94"/>
        <v>0</v>
      </c>
      <c r="HX30" s="147">
        <f t="shared" si="94"/>
        <v>0</v>
      </c>
      <c r="HY30" s="147">
        <f t="shared" si="94"/>
        <v>0</v>
      </c>
      <c r="HZ30" s="147">
        <f t="shared" si="94"/>
        <v>0</v>
      </c>
      <c r="IA30" s="147">
        <f t="shared" si="95"/>
        <v>0</v>
      </c>
      <c r="IB30" s="147">
        <f t="shared" si="95"/>
        <v>0</v>
      </c>
      <c r="IC30" s="147">
        <f t="shared" si="95"/>
        <v>0</v>
      </c>
      <c r="ID30" s="147">
        <f t="shared" si="95"/>
        <v>0</v>
      </c>
      <c r="IE30" s="147">
        <f t="shared" si="95"/>
        <v>0</v>
      </c>
      <c r="IF30" s="142">
        <f t="shared" si="96"/>
        <v>0</v>
      </c>
      <c r="IG30" s="142">
        <f t="shared" si="96"/>
        <v>0</v>
      </c>
      <c r="IH30" s="142">
        <f t="shared" si="96"/>
        <v>0</v>
      </c>
      <c r="II30" s="142">
        <f t="shared" si="96"/>
        <v>0</v>
      </c>
      <c r="IJ30" s="142">
        <f t="shared" si="96"/>
        <v>0</v>
      </c>
      <c r="IK30" s="142">
        <f t="shared" si="97"/>
        <v>0</v>
      </c>
      <c r="IL30" s="142">
        <f t="shared" si="97"/>
        <v>0</v>
      </c>
      <c r="IM30" s="142">
        <f t="shared" si="97"/>
        <v>0</v>
      </c>
      <c r="IN30" s="142">
        <f t="shared" si="97"/>
        <v>0</v>
      </c>
      <c r="IO30" s="142">
        <f t="shared" si="97"/>
        <v>0</v>
      </c>
      <c r="IP30" s="147">
        <f t="shared" si="98"/>
        <v>0</v>
      </c>
      <c r="IQ30" s="147">
        <f t="shared" si="98"/>
        <v>0</v>
      </c>
      <c r="IR30" s="147">
        <f t="shared" si="98"/>
        <v>0</v>
      </c>
      <c r="IS30" s="147">
        <f t="shared" si="98"/>
        <v>0</v>
      </c>
      <c r="IT30" s="147">
        <f t="shared" si="98"/>
        <v>0</v>
      </c>
      <c r="IU30" s="147">
        <f t="shared" si="99"/>
        <v>0</v>
      </c>
      <c r="IV30" s="147">
        <f t="shared" si="99"/>
        <v>0</v>
      </c>
      <c r="IW30" s="147">
        <f t="shared" si="99"/>
        <v>0</v>
      </c>
      <c r="IX30" s="147">
        <f t="shared" si="99"/>
        <v>0</v>
      </c>
      <c r="IY30" s="147">
        <f t="shared" si="99"/>
        <v>0</v>
      </c>
      <c r="IZ30" s="142">
        <f t="shared" si="100"/>
        <v>0</v>
      </c>
      <c r="JA30" s="142">
        <f t="shared" si="100"/>
        <v>0</v>
      </c>
      <c r="JB30" s="142">
        <f t="shared" si="100"/>
        <v>0</v>
      </c>
      <c r="JC30" s="142">
        <f t="shared" si="100"/>
        <v>0</v>
      </c>
      <c r="JD30" s="142">
        <f t="shared" si="100"/>
        <v>0</v>
      </c>
      <c r="JE30" s="142">
        <f t="shared" si="101"/>
        <v>0</v>
      </c>
      <c r="JF30" s="142">
        <f t="shared" si="101"/>
        <v>0</v>
      </c>
      <c r="JG30" s="142">
        <f t="shared" si="101"/>
        <v>0</v>
      </c>
      <c r="JH30" s="142">
        <f t="shared" si="101"/>
        <v>0</v>
      </c>
      <c r="JI30" s="142">
        <f t="shared" si="101"/>
        <v>0</v>
      </c>
      <c r="JJ30" s="147">
        <f t="shared" si="102"/>
        <v>0</v>
      </c>
      <c r="JK30" s="147">
        <f t="shared" si="102"/>
        <v>0</v>
      </c>
      <c r="JL30" s="147">
        <f t="shared" si="102"/>
        <v>0</v>
      </c>
      <c r="JM30" s="147">
        <f t="shared" si="102"/>
        <v>0</v>
      </c>
      <c r="JN30" s="147">
        <f t="shared" si="102"/>
        <v>0</v>
      </c>
      <c r="JO30" s="147">
        <f t="shared" si="103"/>
        <v>33261</v>
      </c>
      <c r="JP30" s="147">
        <f t="shared" si="103"/>
        <v>6557</v>
      </c>
      <c r="JQ30" s="147">
        <f t="shared" si="103"/>
        <v>26704</v>
      </c>
      <c r="JR30" s="147">
        <f t="shared" si="103"/>
        <v>20409</v>
      </c>
      <c r="JS30" s="147">
        <f t="shared" si="103"/>
        <v>6295</v>
      </c>
      <c r="JT30" s="142">
        <f t="shared" si="104"/>
        <v>0</v>
      </c>
      <c r="JU30" s="142">
        <f t="shared" si="104"/>
        <v>0</v>
      </c>
      <c r="JV30" s="142">
        <f t="shared" si="104"/>
        <v>0</v>
      </c>
      <c r="JW30" s="142">
        <f t="shared" si="104"/>
        <v>0</v>
      </c>
      <c r="JX30" s="142">
        <f t="shared" si="104"/>
        <v>0</v>
      </c>
      <c r="JY30" s="142">
        <f t="shared" si="105"/>
        <v>0</v>
      </c>
      <c r="JZ30" s="142">
        <f t="shared" si="105"/>
        <v>0</v>
      </c>
      <c r="KA30" s="142">
        <f t="shared" si="105"/>
        <v>0</v>
      </c>
      <c r="KB30" s="142">
        <f t="shared" si="105"/>
        <v>0</v>
      </c>
      <c r="KC30" s="142">
        <f t="shared" si="105"/>
        <v>0</v>
      </c>
      <c r="KD30" s="147">
        <f t="shared" si="106"/>
        <v>0</v>
      </c>
      <c r="KE30" s="147">
        <f t="shared" si="106"/>
        <v>0</v>
      </c>
      <c r="KF30" s="147">
        <f t="shared" si="106"/>
        <v>0</v>
      </c>
      <c r="KG30" s="147">
        <f t="shared" si="106"/>
        <v>0</v>
      </c>
      <c r="KH30" s="147">
        <f t="shared" si="106"/>
        <v>0</v>
      </c>
      <c r="KI30" s="147">
        <f t="shared" si="107"/>
        <v>0</v>
      </c>
      <c r="KJ30" s="147">
        <f t="shared" si="107"/>
        <v>0</v>
      </c>
      <c r="KK30" s="147">
        <f t="shared" si="107"/>
        <v>0</v>
      </c>
      <c r="KL30" s="147">
        <f t="shared" si="107"/>
        <v>0</v>
      </c>
      <c r="KM30" s="147">
        <f t="shared" si="107"/>
        <v>0</v>
      </c>
      <c r="KN30" s="142">
        <f t="shared" si="108"/>
        <v>0</v>
      </c>
      <c r="KO30" s="142">
        <f t="shared" si="108"/>
        <v>0</v>
      </c>
      <c r="KP30" s="142">
        <f t="shared" si="108"/>
        <v>0</v>
      </c>
      <c r="KQ30" s="142">
        <f t="shared" si="108"/>
        <v>0</v>
      </c>
      <c r="KR30" s="142">
        <f t="shared" si="108"/>
        <v>0</v>
      </c>
      <c r="KS30" s="142">
        <f t="shared" si="109"/>
        <v>0</v>
      </c>
      <c r="KT30" s="142">
        <f t="shared" si="109"/>
        <v>0</v>
      </c>
      <c r="KU30" s="142">
        <f t="shared" si="109"/>
        <v>0</v>
      </c>
      <c r="KV30" s="142">
        <f t="shared" si="109"/>
        <v>0</v>
      </c>
      <c r="KW30" s="142">
        <f t="shared" si="109"/>
        <v>0</v>
      </c>
      <c r="KX30" s="147">
        <f t="shared" si="110"/>
        <v>0</v>
      </c>
      <c r="KY30" s="147">
        <f t="shared" si="110"/>
        <v>0</v>
      </c>
      <c r="KZ30" s="147">
        <f t="shared" si="110"/>
        <v>0</v>
      </c>
      <c r="LA30" s="147">
        <f t="shared" si="110"/>
        <v>0</v>
      </c>
      <c r="LB30" s="147">
        <f t="shared" si="110"/>
        <v>0</v>
      </c>
      <c r="LC30" s="147">
        <f t="shared" si="111"/>
        <v>0</v>
      </c>
      <c r="LD30" s="147">
        <f t="shared" si="111"/>
        <v>0</v>
      </c>
      <c r="LE30" s="147">
        <f t="shared" si="111"/>
        <v>0</v>
      </c>
      <c r="LF30" s="147">
        <f t="shared" si="111"/>
        <v>0</v>
      </c>
      <c r="LG30" s="147">
        <f t="shared" si="111"/>
        <v>0</v>
      </c>
      <c r="LH30" s="147">
        <f t="shared" si="112"/>
        <v>389980</v>
      </c>
      <c r="LI30" s="147">
        <f t="shared" si="113"/>
        <v>33261</v>
      </c>
      <c r="LJ30" s="144">
        <f t="shared" si="45"/>
        <v>423241</v>
      </c>
      <c r="LK30" s="144">
        <f t="shared" si="45"/>
        <v>14183</v>
      </c>
      <c r="LL30" s="144">
        <f t="shared" si="45"/>
        <v>409058</v>
      </c>
      <c r="LM30" s="144">
        <f t="shared" si="45"/>
        <v>402763</v>
      </c>
      <c r="LN30" s="144">
        <f t="shared" si="45"/>
        <v>6295</v>
      </c>
      <c r="LO30" s="144">
        <f t="shared" si="114"/>
        <v>50323863</v>
      </c>
      <c r="LP30" s="144">
        <f t="shared" si="46"/>
        <v>4015545</v>
      </c>
      <c r="LQ30" s="144">
        <f t="shared" si="46"/>
        <v>46308318</v>
      </c>
      <c r="LR30" s="144">
        <f t="shared" si="46"/>
        <v>35157623</v>
      </c>
      <c r="LS30" s="144">
        <f t="shared" si="46"/>
        <v>11150695</v>
      </c>
      <c r="LT30" s="132">
        <f t="shared" si="115"/>
        <v>50323.9</v>
      </c>
      <c r="LU30" s="144">
        <f t="shared" si="47"/>
        <v>50713843</v>
      </c>
      <c r="LV30" s="145">
        <f t="shared" si="47"/>
        <v>4023171</v>
      </c>
      <c r="LW30" s="145">
        <f t="shared" si="47"/>
        <v>46690672</v>
      </c>
      <c r="LX30" s="145">
        <f t="shared" si="47"/>
        <v>35539977</v>
      </c>
      <c r="LY30" s="145">
        <f t="shared" si="47"/>
        <v>11150695</v>
      </c>
      <c r="LZ30" s="132">
        <f t="shared" si="116"/>
        <v>50713.8</v>
      </c>
      <c r="MA30" s="208">
        <v>134.88999999999999</v>
      </c>
      <c r="MB30" s="209">
        <f t="shared" si="117"/>
        <v>11277087.699999999</v>
      </c>
      <c r="MC30" s="246">
        <f t="shared" si="118"/>
        <v>11277.1</v>
      </c>
      <c r="MD30" s="246">
        <v>3997.6</v>
      </c>
      <c r="ME30" s="246">
        <f t="shared" si="119"/>
        <v>3997600</v>
      </c>
      <c r="MF30" s="246">
        <f t="shared" si="120"/>
        <v>7279487.7000000002</v>
      </c>
      <c r="MG30" s="246">
        <f t="shared" si="121"/>
        <v>7279.5</v>
      </c>
      <c r="MH30" s="246">
        <f t="shared" si="122"/>
        <v>57993330.700000003</v>
      </c>
      <c r="MI30" s="209">
        <f t="shared" si="123"/>
        <v>57993.3</v>
      </c>
      <c r="MJ30" s="250">
        <f t="shared" si="124"/>
        <v>42819465</v>
      </c>
      <c r="MK30" s="174">
        <v>88.3</v>
      </c>
      <c r="ML30" s="209">
        <f t="shared" si="125"/>
        <v>31037.599999999999</v>
      </c>
    </row>
    <row r="31" spans="1:350">
      <c r="A31" s="128" t="s">
        <v>195</v>
      </c>
      <c r="B31" s="129"/>
      <c r="C31" s="129"/>
      <c r="D31" s="129"/>
      <c r="E31" s="129"/>
      <c r="F31" s="130">
        <f t="shared" si="48"/>
        <v>0</v>
      </c>
      <c r="G31" s="131"/>
      <c r="H31" s="131"/>
      <c r="I31" s="131"/>
      <c r="J31" s="131"/>
      <c r="K31" s="130">
        <f t="shared" si="49"/>
        <v>0</v>
      </c>
      <c r="L31" s="132">
        <f t="shared" si="50"/>
        <v>0</v>
      </c>
      <c r="M31" s="132"/>
      <c r="N31" s="132"/>
      <c r="O31" s="132">
        <f t="shared" si="51"/>
        <v>0</v>
      </c>
      <c r="P31" s="132"/>
      <c r="Q31" s="132"/>
      <c r="R31" s="132"/>
      <c r="S31" s="133">
        <v>466</v>
      </c>
      <c r="T31" s="129"/>
      <c r="U31" s="148">
        <v>27</v>
      </c>
      <c r="V31" s="129"/>
      <c r="W31" s="133">
        <v>4</v>
      </c>
      <c r="X31" s="130">
        <f t="shared" si="1"/>
        <v>497</v>
      </c>
      <c r="Y31" s="133">
        <v>467</v>
      </c>
      <c r="Z31" s="129"/>
      <c r="AA31" s="148">
        <v>43</v>
      </c>
      <c r="AB31" s="129"/>
      <c r="AC31" s="133">
        <v>4</v>
      </c>
      <c r="AD31" s="130">
        <f t="shared" si="2"/>
        <v>514</v>
      </c>
      <c r="AE31" s="133">
        <v>92</v>
      </c>
      <c r="AF31" s="129"/>
      <c r="AG31" s="129"/>
      <c r="AH31" s="129"/>
      <c r="AI31" s="133">
        <v>0</v>
      </c>
      <c r="AJ31" s="130">
        <f t="shared" si="52"/>
        <v>92</v>
      </c>
      <c r="AK31" s="127">
        <f t="shared" si="53"/>
        <v>1103</v>
      </c>
      <c r="AL31" s="206">
        <v>0</v>
      </c>
      <c r="AM31" s="206">
        <v>0</v>
      </c>
      <c r="AN31" s="206">
        <v>0</v>
      </c>
      <c r="AO31" s="206">
        <v>0</v>
      </c>
      <c r="AP31" s="206">
        <v>75</v>
      </c>
      <c r="AQ31" s="206">
        <v>0</v>
      </c>
      <c r="AR31" s="135"/>
      <c r="AS31" s="136">
        <v>0</v>
      </c>
      <c r="AT31" s="137"/>
      <c r="AU31" s="138">
        <v>0</v>
      </c>
      <c r="AV31" s="138"/>
      <c r="AW31" s="135"/>
      <c r="AX31" s="139"/>
      <c r="AY31" s="138"/>
      <c r="AZ31" s="136"/>
      <c r="BA31" s="136"/>
      <c r="BB31" s="129"/>
      <c r="BC31" s="129"/>
      <c r="BD31" s="138"/>
      <c r="BE31" s="138"/>
      <c r="BF31" s="136"/>
      <c r="BG31" s="138">
        <v>1</v>
      </c>
      <c r="BH31" s="138">
        <v>1</v>
      </c>
      <c r="BI31" s="136"/>
      <c r="BJ31" s="138"/>
      <c r="BK31" s="129"/>
      <c r="BL31" s="129"/>
      <c r="BM31" s="138"/>
      <c r="BN31" s="138"/>
      <c r="BO31" s="141"/>
      <c r="BP31" s="141">
        <f t="shared" si="54"/>
        <v>1</v>
      </c>
      <c r="BQ31" s="141">
        <f t="shared" si="54"/>
        <v>1</v>
      </c>
      <c r="BR31" s="141">
        <f t="shared" si="54"/>
        <v>0</v>
      </c>
      <c r="BS31" s="141">
        <f t="shared" si="55"/>
        <v>2</v>
      </c>
      <c r="BT31" s="141">
        <f t="shared" si="56"/>
        <v>1105</v>
      </c>
      <c r="BU31" s="141"/>
      <c r="BV31" s="141"/>
      <c r="BW31" s="141"/>
      <c r="BX31" s="142">
        <f t="shared" si="57"/>
        <v>12018140</v>
      </c>
      <c r="BY31" s="143">
        <f t="shared" si="126"/>
        <v>1005162</v>
      </c>
      <c r="BZ31" s="143">
        <f t="shared" si="126"/>
        <v>11012978</v>
      </c>
      <c r="CA31" s="143">
        <f t="shared" si="126"/>
        <v>8416892</v>
      </c>
      <c r="CB31" s="143">
        <f t="shared" si="126"/>
        <v>2596086</v>
      </c>
      <c r="CC31" s="142">
        <f t="shared" si="58"/>
        <v>0</v>
      </c>
      <c r="CD31" s="143">
        <f t="shared" si="5"/>
        <v>0</v>
      </c>
      <c r="CE31" s="143">
        <f t="shared" si="5"/>
        <v>0</v>
      </c>
      <c r="CF31" s="143">
        <f t="shared" si="5"/>
        <v>0</v>
      </c>
      <c r="CG31" s="143">
        <f t="shared" si="5"/>
        <v>0</v>
      </c>
      <c r="CH31" s="142">
        <f t="shared" si="59"/>
        <v>1954665</v>
      </c>
      <c r="CI31" s="143">
        <f t="shared" si="6"/>
        <v>58239</v>
      </c>
      <c r="CJ31" s="143">
        <f t="shared" si="6"/>
        <v>1896426</v>
      </c>
      <c r="CK31" s="143">
        <f t="shared" si="6"/>
        <v>1456083</v>
      </c>
      <c r="CL31" s="143">
        <f t="shared" si="6"/>
        <v>440343</v>
      </c>
      <c r="CM31" s="143"/>
      <c r="CN31" s="143"/>
      <c r="CO31" s="143"/>
      <c r="CP31" s="143"/>
      <c r="CQ31" s="143"/>
      <c r="CR31" s="142">
        <f t="shared" si="60"/>
        <v>790208</v>
      </c>
      <c r="CS31" s="143">
        <f t="shared" si="7"/>
        <v>1804</v>
      </c>
      <c r="CT31" s="143">
        <f t="shared" si="7"/>
        <v>788404</v>
      </c>
      <c r="CU31" s="143">
        <f t="shared" si="7"/>
        <v>788404</v>
      </c>
      <c r="CV31" s="143">
        <f t="shared" si="7"/>
        <v>0</v>
      </c>
      <c r="CW31" s="144">
        <f t="shared" si="61"/>
        <v>14763013</v>
      </c>
      <c r="CX31" s="142">
        <f t="shared" si="62"/>
        <v>16808731</v>
      </c>
      <c r="CY31" s="143">
        <f t="shared" si="62"/>
        <v>1370178</v>
      </c>
      <c r="CZ31" s="143">
        <f t="shared" si="62"/>
        <v>15438553</v>
      </c>
      <c r="DA31" s="143">
        <f t="shared" si="62"/>
        <v>11520423</v>
      </c>
      <c r="DB31" s="143">
        <f t="shared" si="62"/>
        <v>3918130</v>
      </c>
      <c r="DC31" s="142">
        <f t="shared" si="63"/>
        <v>0</v>
      </c>
      <c r="DD31" s="143">
        <f t="shared" si="8"/>
        <v>0</v>
      </c>
      <c r="DE31" s="143">
        <f t="shared" si="8"/>
        <v>0</v>
      </c>
      <c r="DF31" s="143">
        <f t="shared" si="8"/>
        <v>0</v>
      </c>
      <c r="DG31" s="143">
        <f t="shared" si="8"/>
        <v>0</v>
      </c>
      <c r="DH31" s="142">
        <f t="shared" si="64"/>
        <v>4325628</v>
      </c>
      <c r="DI31" s="143">
        <f t="shared" si="64"/>
        <v>126162</v>
      </c>
      <c r="DJ31" s="143">
        <f t="shared" si="64"/>
        <v>4199466</v>
      </c>
      <c r="DK31" s="143">
        <f t="shared" si="64"/>
        <v>3145536</v>
      </c>
      <c r="DL31" s="143">
        <f t="shared" si="64"/>
        <v>1053930</v>
      </c>
      <c r="DM31" s="142">
        <f t="shared" si="65"/>
        <v>0</v>
      </c>
      <c r="DN31" s="143">
        <f t="shared" si="9"/>
        <v>0</v>
      </c>
      <c r="DO31" s="143">
        <f t="shared" si="9"/>
        <v>0</v>
      </c>
      <c r="DP31" s="143">
        <f t="shared" si="9"/>
        <v>0</v>
      </c>
      <c r="DQ31" s="143">
        <f t="shared" si="9"/>
        <v>0</v>
      </c>
      <c r="DR31" s="142">
        <f t="shared" si="66"/>
        <v>912704</v>
      </c>
      <c r="DS31" s="143">
        <f t="shared" si="10"/>
        <v>3008</v>
      </c>
      <c r="DT31" s="143">
        <f t="shared" si="10"/>
        <v>909696</v>
      </c>
      <c r="DU31" s="143">
        <f t="shared" si="10"/>
        <v>909696</v>
      </c>
      <c r="DV31" s="143">
        <f t="shared" si="10"/>
        <v>0</v>
      </c>
      <c r="DW31" s="144">
        <f t="shared" si="67"/>
        <v>22047063</v>
      </c>
      <c r="DX31" s="142">
        <f t="shared" si="68"/>
        <v>3785432</v>
      </c>
      <c r="DY31" s="143">
        <f t="shared" si="68"/>
        <v>301116</v>
      </c>
      <c r="DZ31" s="143">
        <f t="shared" si="68"/>
        <v>3484316</v>
      </c>
      <c r="EA31" s="143">
        <f t="shared" si="68"/>
        <v>2579956</v>
      </c>
      <c r="EB31" s="143">
        <f t="shared" si="68"/>
        <v>904360</v>
      </c>
      <c r="EC31" s="142">
        <f t="shared" si="69"/>
        <v>0</v>
      </c>
      <c r="ED31" s="143">
        <f t="shared" si="11"/>
        <v>0</v>
      </c>
      <c r="EE31" s="143">
        <f t="shared" si="11"/>
        <v>0</v>
      </c>
      <c r="EF31" s="143">
        <f t="shared" si="11"/>
        <v>0</v>
      </c>
      <c r="EG31" s="143">
        <f t="shared" si="11"/>
        <v>0</v>
      </c>
      <c r="EH31" s="143"/>
      <c r="EI31" s="143"/>
      <c r="EJ31" s="143"/>
      <c r="EK31" s="143"/>
      <c r="EL31" s="143"/>
      <c r="EM31" s="142">
        <f t="shared" si="70"/>
        <v>0</v>
      </c>
      <c r="EN31" s="143">
        <f t="shared" si="12"/>
        <v>0</v>
      </c>
      <c r="EO31" s="143">
        <f t="shared" si="12"/>
        <v>0</v>
      </c>
      <c r="EP31" s="143">
        <f t="shared" si="12"/>
        <v>0</v>
      </c>
      <c r="EQ31" s="143">
        <f t="shared" si="12"/>
        <v>0</v>
      </c>
      <c r="ER31" s="142">
        <f t="shared" si="71"/>
        <v>0</v>
      </c>
      <c r="ES31" s="143">
        <f t="shared" si="13"/>
        <v>0</v>
      </c>
      <c r="ET31" s="143">
        <f t="shared" si="13"/>
        <v>0</v>
      </c>
      <c r="EU31" s="143">
        <f t="shared" si="13"/>
        <v>0</v>
      </c>
      <c r="EV31" s="143">
        <f t="shared" si="13"/>
        <v>0</v>
      </c>
      <c r="EW31" s="144">
        <f t="shared" si="72"/>
        <v>3785432</v>
      </c>
      <c r="EX31" s="144">
        <f t="shared" si="73"/>
        <v>40595508</v>
      </c>
      <c r="EY31" s="145">
        <f t="shared" si="74"/>
        <v>2865669</v>
      </c>
      <c r="EZ31" s="145">
        <f t="shared" si="14"/>
        <v>37729839</v>
      </c>
      <c r="FA31" s="145">
        <f t="shared" si="14"/>
        <v>28816990</v>
      </c>
      <c r="FB31" s="145">
        <f t="shared" si="14"/>
        <v>8912849</v>
      </c>
      <c r="FC31" s="146">
        <f t="shared" si="75"/>
        <v>32612303</v>
      </c>
      <c r="FD31" s="146">
        <f t="shared" si="76"/>
        <v>0</v>
      </c>
      <c r="FE31" s="146">
        <f t="shared" si="77"/>
        <v>6280293</v>
      </c>
      <c r="FF31" s="146">
        <f t="shared" si="78"/>
        <v>0</v>
      </c>
      <c r="FG31" s="146">
        <f t="shared" si="79"/>
        <v>1702912</v>
      </c>
      <c r="FH31" s="142">
        <f t="shared" si="80"/>
        <v>0</v>
      </c>
      <c r="FI31" s="143">
        <f t="shared" si="80"/>
        <v>0</v>
      </c>
      <c r="FJ31" s="143">
        <f t="shared" si="80"/>
        <v>0</v>
      </c>
      <c r="FK31" s="143">
        <f t="shared" si="80"/>
        <v>0</v>
      </c>
      <c r="FL31" s="143">
        <f t="shared" si="80"/>
        <v>0</v>
      </c>
      <c r="FM31" s="142">
        <f t="shared" si="81"/>
        <v>0</v>
      </c>
      <c r="FN31" s="142">
        <f t="shared" si="81"/>
        <v>0</v>
      </c>
      <c r="FO31" s="142">
        <f t="shared" si="81"/>
        <v>0</v>
      </c>
      <c r="FP31" s="142">
        <f t="shared" si="81"/>
        <v>0</v>
      </c>
      <c r="FQ31" s="142">
        <f t="shared" si="81"/>
        <v>0</v>
      </c>
      <c r="FR31" s="147">
        <f t="shared" si="82"/>
        <v>0</v>
      </c>
      <c r="FS31" s="147">
        <f t="shared" si="82"/>
        <v>0</v>
      </c>
      <c r="FT31" s="147">
        <f t="shared" si="82"/>
        <v>0</v>
      </c>
      <c r="FU31" s="147">
        <f t="shared" si="82"/>
        <v>0</v>
      </c>
      <c r="FV31" s="147">
        <f t="shared" si="82"/>
        <v>0</v>
      </c>
      <c r="FW31" s="147">
        <f t="shared" si="83"/>
        <v>0</v>
      </c>
      <c r="FX31" s="147">
        <f t="shared" si="83"/>
        <v>0</v>
      </c>
      <c r="FY31" s="147">
        <f t="shared" si="83"/>
        <v>0</v>
      </c>
      <c r="FZ31" s="147">
        <f t="shared" si="83"/>
        <v>0</v>
      </c>
      <c r="GA31" s="147">
        <f t="shared" si="83"/>
        <v>0</v>
      </c>
      <c r="GB31" s="142">
        <f t="shared" si="84"/>
        <v>122325</v>
      </c>
      <c r="GC31" s="142">
        <f t="shared" si="84"/>
        <v>2400</v>
      </c>
      <c r="GD31" s="142">
        <f t="shared" si="84"/>
        <v>119925</v>
      </c>
      <c r="GE31" s="142">
        <f t="shared" si="84"/>
        <v>119925</v>
      </c>
      <c r="GF31" s="142">
        <f t="shared" si="84"/>
        <v>0</v>
      </c>
      <c r="GG31" s="142">
        <f t="shared" si="85"/>
        <v>0</v>
      </c>
      <c r="GH31" s="142">
        <f t="shared" si="85"/>
        <v>0</v>
      </c>
      <c r="GI31" s="142">
        <f t="shared" si="85"/>
        <v>0</v>
      </c>
      <c r="GJ31" s="142">
        <f t="shared" si="85"/>
        <v>0</v>
      </c>
      <c r="GK31" s="142">
        <f t="shared" si="85"/>
        <v>0</v>
      </c>
      <c r="GL31" s="142">
        <f t="shared" si="86"/>
        <v>122325</v>
      </c>
      <c r="GM31" s="142">
        <f t="shared" si="86"/>
        <v>2400</v>
      </c>
      <c r="GN31" s="142">
        <f t="shared" si="86"/>
        <v>119925</v>
      </c>
      <c r="GO31" s="142">
        <f t="shared" si="86"/>
        <v>119925</v>
      </c>
      <c r="GP31" s="142">
        <f t="shared" si="86"/>
        <v>0</v>
      </c>
      <c r="GQ31" s="207">
        <f t="shared" si="87"/>
        <v>122.3</v>
      </c>
      <c r="GR31" s="147">
        <f t="shared" si="88"/>
        <v>0</v>
      </c>
      <c r="GS31" s="147">
        <f t="shared" si="88"/>
        <v>0</v>
      </c>
      <c r="GT31" s="147">
        <f t="shared" si="88"/>
        <v>0</v>
      </c>
      <c r="GU31" s="147">
        <f t="shared" si="88"/>
        <v>0</v>
      </c>
      <c r="GV31" s="147">
        <f t="shared" si="88"/>
        <v>0</v>
      </c>
      <c r="GW31" s="147">
        <f t="shared" si="89"/>
        <v>0</v>
      </c>
      <c r="GX31" s="147">
        <f t="shared" si="89"/>
        <v>0</v>
      </c>
      <c r="GY31" s="147">
        <f t="shared" si="89"/>
        <v>0</v>
      </c>
      <c r="GZ31" s="147">
        <f t="shared" si="89"/>
        <v>0</v>
      </c>
      <c r="HA31" s="147">
        <f t="shared" si="89"/>
        <v>0</v>
      </c>
      <c r="HB31" s="147">
        <f t="shared" si="90"/>
        <v>0</v>
      </c>
      <c r="HC31" s="147">
        <f t="shared" si="90"/>
        <v>0</v>
      </c>
      <c r="HD31" s="147">
        <f t="shared" si="90"/>
        <v>0</v>
      </c>
      <c r="HE31" s="147">
        <f t="shared" si="90"/>
        <v>0</v>
      </c>
      <c r="HF31" s="147">
        <f t="shared" si="90"/>
        <v>0</v>
      </c>
      <c r="HG31" s="147">
        <f t="shared" si="91"/>
        <v>0</v>
      </c>
      <c r="HH31" s="147">
        <f t="shared" si="91"/>
        <v>0</v>
      </c>
      <c r="HI31" s="147">
        <f t="shared" si="91"/>
        <v>0</v>
      </c>
      <c r="HJ31" s="147">
        <f t="shared" si="91"/>
        <v>0</v>
      </c>
      <c r="HK31" s="147">
        <f t="shared" si="91"/>
        <v>0</v>
      </c>
      <c r="HL31" s="142">
        <f t="shared" si="92"/>
        <v>0</v>
      </c>
      <c r="HM31" s="142">
        <f t="shared" si="92"/>
        <v>0</v>
      </c>
      <c r="HN31" s="142">
        <f t="shared" si="92"/>
        <v>0</v>
      </c>
      <c r="HO31" s="142">
        <f t="shared" si="92"/>
        <v>0</v>
      </c>
      <c r="HP31" s="142">
        <f t="shared" si="92"/>
        <v>0</v>
      </c>
      <c r="HQ31" s="142">
        <f t="shared" si="93"/>
        <v>0</v>
      </c>
      <c r="HR31" s="142">
        <f t="shared" si="93"/>
        <v>0</v>
      </c>
      <c r="HS31" s="142">
        <f t="shared" si="93"/>
        <v>0</v>
      </c>
      <c r="HT31" s="142">
        <f t="shared" si="93"/>
        <v>0</v>
      </c>
      <c r="HU31" s="142">
        <f t="shared" si="93"/>
        <v>0</v>
      </c>
      <c r="HV31" s="147">
        <f t="shared" si="94"/>
        <v>0</v>
      </c>
      <c r="HW31" s="147">
        <f t="shared" si="94"/>
        <v>0</v>
      </c>
      <c r="HX31" s="147">
        <f t="shared" si="94"/>
        <v>0</v>
      </c>
      <c r="HY31" s="147">
        <f t="shared" si="94"/>
        <v>0</v>
      </c>
      <c r="HZ31" s="147">
        <f t="shared" si="94"/>
        <v>0</v>
      </c>
      <c r="IA31" s="147">
        <f t="shared" si="95"/>
        <v>0</v>
      </c>
      <c r="IB31" s="147">
        <f t="shared" si="95"/>
        <v>0</v>
      </c>
      <c r="IC31" s="147">
        <f t="shared" si="95"/>
        <v>0</v>
      </c>
      <c r="ID31" s="147">
        <f t="shared" si="95"/>
        <v>0</v>
      </c>
      <c r="IE31" s="147">
        <f t="shared" si="95"/>
        <v>0</v>
      </c>
      <c r="IF31" s="142">
        <f t="shared" si="96"/>
        <v>0</v>
      </c>
      <c r="IG31" s="142">
        <f t="shared" si="96"/>
        <v>0</v>
      </c>
      <c r="IH31" s="142">
        <f t="shared" si="96"/>
        <v>0</v>
      </c>
      <c r="II31" s="142">
        <f t="shared" si="96"/>
        <v>0</v>
      </c>
      <c r="IJ31" s="142">
        <f t="shared" si="96"/>
        <v>0</v>
      </c>
      <c r="IK31" s="142">
        <f t="shared" si="97"/>
        <v>0</v>
      </c>
      <c r="IL31" s="142">
        <f t="shared" si="97"/>
        <v>0</v>
      </c>
      <c r="IM31" s="142">
        <f t="shared" si="97"/>
        <v>0</v>
      </c>
      <c r="IN31" s="142">
        <f t="shared" si="97"/>
        <v>0</v>
      </c>
      <c r="IO31" s="142">
        <f t="shared" si="97"/>
        <v>0</v>
      </c>
      <c r="IP31" s="147">
        <f t="shared" si="98"/>
        <v>0</v>
      </c>
      <c r="IQ31" s="147">
        <f t="shared" si="98"/>
        <v>0</v>
      </c>
      <c r="IR31" s="147">
        <f t="shared" si="98"/>
        <v>0</v>
      </c>
      <c r="IS31" s="147">
        <f t="shared" si="98"/>
        <v>0</v>
      </c>
      <c r="IT31" s="147">
        <f t="shared" si="98"/>
        <v>0</v>
      </c>
      <c r="IU31" s="147">
        <f t="shared" si="99"/>
        <v>0</v>
      </c>
      <c r="IV31" s="147">
        <f t="shared" si="99"/>
        <v>0</v>
      </c>
      <c r="IW31" s="147">
        <f t="shared" si="99"/>
        <v>0</v>
      </c>
      <c r="IX31" s="147">
        <f t="shared" si="99"/>
        <v>0</v>
      </c>
      <c r="IY31" s="147">
        <f t="shared" si="99"/>
        <v>0</v>
      </c>
      <c r="IZ31" s="142">
        <f t="shared" si="100"/>
        <v>0</v>
      </c>
      <c r="JA31" s="142">
        <f t="shared" si="100"/>
        <v>0</v>
      </c>
      <c r="JB31" s="142">
        <f t="shared" si="100"/>
        <v>0</v>
      </c>
      <c r="JC31" s="142">
        <f t="shared" si="100"/>
        <v>0</v>
      </c>
      <c r="JD31" s="142">
        <f t="shared" si="100"/>
        <v>0</v>
      </c>
      <c r="JE31" s="142">
        <f t="shared" si="101"/>
        <v>0</v>
      </c>
      <c r="JF31" s="142">
        <f t="shared" si="101"/>
        <v>0</v>
      </c>
      <c r="JG31" s="142">
        <f t="shared" si="101"/>
        <v>0</v>
      </c>
      <c r="JH31" s="142">
        <f t="shared" si="101"/>
        <v>0</v>
      </c>
      <c r="JI31" s="142">
        <f t="shared" si="101"/>
        <v>0</v>
      </c>
      <c r="JJ31" s="147">
        <f t="shared" si="102"/>
        <v>0</v>
      </c>
      <c r="JK31" s="147">
        <f t="shared" si="102"/>
        <v>0</v>
      </c>
      <c r="JL31" s="147">
        <f t="shared" si="102"/>
        <v>0</v>
      </c>
      <c r="JM31" s="147">
        <f t="shared" si="102"/>
        <v>0</v>
      </c>
      <c r="JN31" s="147">
        <f t="shared" si="102"/>
        <v>0</v>
      </c>
      <c r="JO31" s="147">
        <f t="shared" si="103"/>
        <v>33261</v>
      </c>
      <c r="JP31" s="147">
        <f t="shared" si="103"/>
        <v>6557</v>
      </c>
      <c r="JQ31" s="147">
        <f t="shared" si="103"/>
        <v>26704</v>
      </c>
      <c r="JR31" s="147">
        <f t="shared" si="103"/>
        <v>20409</v>
      </c>
      <c r="JS31" s="147">
        <f t="shared" si="103"/>
        <v>6295</v>
      </c>
      <c r="JT31" s="142">
        <f t="shared" si="104"/>
        <v>44689</v>
      </c>
      <c r="JU31" s="142">
        <f t="shared" si="104"/>
        <v>7334</v>
      </c>
      <c r="JV31" s="142">
        <f t="shared" si="104"/>
        <v>37355</v>
      </c>
      <c r="JW31" s="142">
        <f t="shared" si="104"/>
        <v>27875</v>
      </c>
      <c r="JX31" s="142">
        <f t="shared" si="104"/>
        <v>9480</v>
      </c>
      <c r="JY31" s="142">
        <f t="shared" si="105"/>
        <v>0</v>
      </c>
      <c r="JZ31" s="142">
        <f t="shared" si="105"/>
        <v>0</v>
      </c>
      <c r="KA31" s="142">
        <f t="shared" si="105"/>
        <v>0</v>
      </c>
      <c r="KB31" s="142">
        <f t="shared" si="105"/>
        <v>0</v>
      </c>
      <c r="KC31" s="142">
        <f t="shared" si="105"/>
        <v>0</v>
      </c>
      <c r="KD31" s="147">
        <f t="shared" si="106"/>
        <v>0</v>
      </c>
      <c r="KE31" s="147">
        <f t="shared" si="106"/>
        <v>0</v>
      </c>
      <c r="KF31" s="147">
        <f t="shared" si="106"/>
        <v>0</v>
      </c>
      <c r="KG31" s="147">
        <f t="shared" si="106"/>
        <v>0</v>
      </c>
      <c r="KH31" s="147">
        <f t="shared" si="106"/>
        <v>0</v>
      </c>
      <c r="KI31" s="147">
        <f t="shared" si="107"/>
        <v>0</v>
      </c>
      <c r="KJ31" s="147">
        <f t="shared" si="107"/>
        <v>0</v>
      </c>
      <c r="KK31" s="147">
        <f t="shared" si="107"/>
        <v>0</v>
      </c>
      <c r="KL31" s="147">
        <f t="shared" si="107"/>
        <v>0</v>
      </c>
      <c r="KM31" s="147">
        <f t="shared" si="107"/>
        <v>0</v>
      </c>
      <c r="KN31" s="142">
        <f t="shared" si="108"/>
        <v>0</v>
      </c>
      <c r="KO31" s="142">
        <f t="shared" si="108"/>
        <v>0</v>
      </c>
      <c r="KP31" s="142">
        <f t="shared" si="108"/>
        <v>0</v>
      </c>
      <c r="KQ31" s="142">
        <f t="shared" si="108"/>
        <v>0</v>
      </c>
      <c r="KR31" s="142">
        <f t="shared" si="108"/>
        <v>0</v>
      </c>
      <c r="KS31" s="142">
        <f t="shared" si="109"/>
        <v>0</v>
      </c>
      <c r="KT31" s="142">
        <f t="shared" si="109"/>
        <v>0</v>
      </c>
      <c r="KU31" s="142">
        <f t="shared" si="109"/>
        <v>0</v>
      </c>
      <c r="KV31" s="142">
        <f t="shared" si="109"/>
        <v>0</v>
      </c>
      <c r="KW31" s="142">
        <f t="shared" si="109"/>
        <v>0</v>
      </c>
      <c r="KX31" s="147">
        <f t="shared" si="110"/>
        <v>0</v>
      </c>
      <c r="KY31" s="147">
        <f t="shared" si="110"/>
        <v>0</v>
      </c>
      <c r="KZ31" s="147">
        <f t="shared" si="110"/>
        <v>0</v>
      </c>
      <c r="LA31" s="147">
        <f t="shared" si="110"/>
        <v>0</v>
      </c>
      <c r="LB31" s="147">
        <f t="shared" si="110"/>
        <v>0</v>
      </c>
      <c r="LC31" s="147">
        <f t="shared" si="111"/>
        <v>0</v>
      </c>
      <c r="LD31" s="147">
        <f t="shared" si="111"/>
        <v>0</v>
      </c>
      <c r="LE31" s="147">
        <f t="shared" si="111"/>
        <v>0</v>
      </c>
      <c r="LF31" s="147">
        <f t="shared" si="111"/>
        <v>0</v>
      </c>
      <c r="LG31" s="147">
        <f t="shared" si="111"/>
        <v>0</v>
      </c>
      <c r="LH31" s="147">
        <f t="shared" si="112"/>
        <v>122325</v>
      </c>
      <c r="LI31" s="147">
        <f t="shared" si="113"/>
        <v>77950</v>
      </c>
      <c r="LJ31" s="144">
        <f t="shared" si="45"/>
        <v>200275</v>
      </c>
      <c r="LK31" s="144">
        <f t="shared" si="45"/>
        <v>16291</v>
      </c>
      <c r="LL31" s="144">
        <f t="shared" si="45"/>
        <v>183984</v>
      </c>
      <c r="LM31" s="144">
        <f t="shared" si="45"/>
        <v>168209</v>
      </c>
      <c r="LN31" s="144">
        <f t="shared" si="45"/>
        <v>15775</v>
      </c>
      <c r="LO31" s="144">
        <f t="shared" si="114"/>
        <v>40673458</v>
      </c>
      <c r="LP31" s="144">
        <f t="shared" si="46"/>
        <v>2879560</v>
      </c>
      <c r="LQ31" s="144">
        <f t="shared" si="46"/>
        <v>37793898</v>
      </c>
      <c r="LR31" s="144">
        <f t="shared" si="46"/>
        <v>28865274</v>
      </c>
      <c r="LS31" s="144">
        <f t="shared" si="46"/>
        <v>8928624</v>
      </c>
      <c r="LT31" s="132">
        <f t="shared" si="115"/>
        <v>40673.5</v>
      </c>
      <c r="LU31" s="144">
        <f t="shared" si="47"/>
        <v>40795783</v>
      </c>
      <c r="LV31" s="145">
        <f t="shared" si="47"/>
        <v>2881960</v>
      </c>
      <c r="LW31" s="145">
        <f t="shared" si="47"/>
        <v>37913823</v>
      </c>
      <c r="LX31" s="145">
        <f t="shared" si="47"/>
        <v>28985199</v>
      </c>
      <c r="LY31" s="145">
        <f t="shared" si="47"/>
        <v>8928624</v>
      </c>
      <c r="LZ31" s="132">
        <f t="shared" si="116"/>
        <v>40795.800000000003</v>
      </c>
      <c r="MA31" s="208">
        <v>102.11</v>
      </c>
      <c r="MB31" s="209">
        <f t="shared" si="117"/>
        <v>8536610.6999999993</v>
      </c>
      <c r="MC31" s="246">
        <f t="shared" si="118"/>
        <v>8536.6</v>
      </c>
      <c r="MD31" s="246">
        <v>3026.2</v>
      </c>
      <c r="ME31" s="246">
        <f t="shared" si="119"/>
        <v>3026200</v>
      </c>
      <c r="MF31" s="246">
        <f t="shared" si="120"/>
        <v>5510410.7000000002</v>
      </c>
      <c r="MG31" s="246">
        <f t="shared" si="121"/>
        <v>5510.4</v>
      </c>
      <c r="MH31" s="246">
        <f t="shared" si="122"/>
        <v>46306193.700000003</v>
      </c>
      <c r="MI31" s="209">
        <f t="shared" si="123"/>
        <v>46306.2</v>
      </c>
      <c r="MJ31" s="250">
        <f t="shared" si="124"/>
        <v>34495610</v>
      </c>
      <c r="MK31" s="174">
        <v>57.2</v>
      </c>
      <c r="ML31" s="209">
        <f t="shared" si="125"/>
        <v>38599</v>
      </c>
    </row>
    <row r="32" spans="1:350">
      <c r="A32" s="128" t="s">
        <v>196</v>
      </c>
      <c r="B32" s="129"/>
      <c r="C32" s="129"/>
      <c r="D32" s="129"/>
      <c r="E32" s="129"/>
      <c r="F32" s="130">
        <f t="shared" si="48"/>
        <v>0</v>
      </c>
      <c r="G32" s="131"/>
      <c r="H32" s="131"/>
      <c r="I32" s="131"/>
      <c r="J32" s="131"/>
      <c r="K32" s="130">
        <f t="shared" si="49"/>
        <v>0</v>
      </c>
      <c r="L32" s="132">
        <f t="shared" si="50"/>
        <v>0</v>
      </c>
      <c r="M32" s="132"/>
      <c r="N32" s="132"/>
      <c r="O32" s="132">
        <f t="shared" si="51"/>
        <v>0</v>
      </c>
      <c r="P32" s="132"/>
      <c r="Q32" s="132"/>
      <c r="R32" s="132"/>
      <c r="S32" s="150">
        <v>295</v>
      </c>
      <c r="T32" s="129"/>
      <c r="U32" s="148">
        <v>0</v>
      </c>
      <c r="V32" s="129"/>
      <c r="W32" s="133">
        <v>4</v>
      </c>
      <c r="X32" s="130">
        <f t="shared" si="1"/>
        <v>299</v>
      </c>
      <c r="Y32" s="150">
        <v>344</v>
      </c>
      <c r="Z32" s="129"/>
      <c r="AA32" s="148">
        <v>0</v>
      </c>
      <c r="AB32" s="129"/>
      <c r="AC32" s="133">
        <v>3</v>
      </c>
      <c r="AD32" s="130">
        <f t="shared" si="2"/>
        <v>347</v>
      </c>
      <c r="AE32" s="150">
        <v>53</v>
      </c>
      <c r="AF32" s="129"/>
      <c r="AG32" s="129"/>
      <c r="AH32" s="129"/>
      <c r="AI32" s="133">
        <v>1</v>
      </c>
      <c r="AJ32" s="130">
        <f t="shared" si="52"/>
        <v>54</v>
      </c>
      <c r="AK32" s="127">
        <f t="shared" si="53"/>
        <v>700</v>
      </c>
      <c r="AL32" s="206"/>
      <c r="AM32" s="206">
        <v>112</v>
      </c>
      <c r="AN32" s="206"/>
      <c r="AO32" s="206">
        <v>174</v>
      </c>
      <c r="AP32" s="206">
        <v>93</v>
      </c>
      <c r="AQ32" s="206">
        <v>50</v>
      </c>
      <c r="AR32" s="135"/>
      <c r="AS32" s="136">
        <v>0</v>
      </c>
      <c r="AT32" s="137"/>
      <c r="AU32" s="138">
        <v>0</v>
      </c>
      <c r="AV32" s="138"/>
      <c r="AW32" s="135"/>
      <c r="AX32" s="139"/>
      <c r="AY32" s="138"/>
      <c r="AZ32" s="136"/>
      <c r="BA32" s="136"/>
      <c r="BB32" s="129"/>
      <c r="BC32" s="129"/>
      <c r="BD32" s="138"/>
      <c r="BE32" s="138"/>
      <c r="BF32" s="136"/>
      <c r="BG32" s="138"/>
      <c r="BH32" s="138"/>
      <c r="BI32" s="136"/>
      <c r="BJ32" s="138"/>
      <c r="BK32" s="129"/>
      <c r="BL32" s="129"/>
      <c r="BM32" s="138">
        <v>5</v>
      </c>
      <c r="BN32" s="138">
        <v>1</v>
      </c>
      <c r="BO32" s="141"/>
      <c r="BP32" s="141">
        <f t="shared" si="54"/>
        <v>5</v>
      </c>
      <c r="BQ32" s="141">
        <f t="shared" si="54"/>
        <v>1</v>
      </c>
      <c r="BR32" s="141">
        <f t="shared" si="54"/>
        <v>0</v>
      </c>
      <c r="BS32" s="141">
        <f t="shared" si="55"/>
        <v>6</v>
      </c>
      <c r="BT32" s="141">
        <f t="shared" si="56"/>
        <v>706</v>
      </c>
      <c r="BU32" s="141"/>
      <c r="BV32" s="141"/>
      <c r="BW32" s="141"/>
      <c r="BX32" s="142">
        <f t="shared" si="57"/>
        <v>7608050</v>
      </c>
      <c r="BY32" s="143">
        <f t="shared" si="126"/>
        <v>636315</v>
      </c>
      <c r="BZ32" s="143">
        <f t="shared" si="126"/>
        <v>6971735</v>
      </c>
      <c r="CA32" s="143">
        <f t="shared" si="126"/>
        <v>5328290</v>
      </c>
      <c r="CB32" s="143">
        <f t="shared" si="126"/>
        <v>1643445</v>
      </c>
      <c r="CC32" s="142">
        <f t="shared" si="58"/>
        <v>0</v>
      </c>
      <c r="CD32" s="143">
        <f t="shared" si="5"/>
        <v>0</v>
      </c>
      <c r="CE32" s="143">
        <f t="shared" si="5"/>
        <v>0</v>
      </c>
      <c r="CF32" s="143">
        <f t="shared" si="5"/>
        <v>0</v>
      </c>
      <c r="CG32" s="143">
        <f t="shared" si="5"/>
        <v>0</v>
      </c>
      <c r="CH32" s="142">
        <f t="shared" si="59"/>
        <v>0</v>
      </c>
      <c r="CI32" s="143">
        <f t="shared" si="6"/>
        <v>0</v>
      </c>
      <c r="CJ32" s="143">
        <f t="shared" si="6"/>
        <v>0</v>
      </c>
      <c r="CK32" s="143">
        <f t="shared" si="6"/>
        <v>0</v>
      </c>
      <c r="CL32" s="143">
        <f t="shared" si="6"/>
        <v>0</v>
      </c>
      <c r="CM32" s="143"/>
      <c r="CN32" s="143"/>
      <c r="CO32" s="143"/>
      <c r="CP32" s="143"/>
      <c r="CQ32" s="143"/>
      <c r="CR32" s="142">
        <f t="shared" si="60"/>
        <v>790208</v>
      </c>
      <c r="CS32" s="143">
        <f t="shared" si="7"/>
        <v>1804</v>
      </c>
      <c r="CT32" s="143">
        <f t="shared" si="7"/>
        <v>788404</v>
      </c>
      <c r="CU32" s="143">
        <f t="shared" si="7"/>
        <v>788404</v>
      </c>
      <c r="CV32" s="143">
        <f t="shared" si="7"/>
        <v>0</v>
      </c>
      <c r="CW32" s="144">
        <f t="shared" si="61"/>
        <v>8398258</v>
      </c>
      <c r="CX32" s="142">
        <f t="shared" si="62"/>
        <v>12381592</v>
      </c>
      <c r="CY32" s="143">
        <f t="shared" si="62"/>
        <v>1009296</v>
      </c>
      <c r="CZ32" s="143">
        <f t="shared" si="62"/>
        <v>11372296</v>
      </c>
      <c r="DA32" s="143">
        <f t="shared" si="62"/>
        <v>8486136</v>
      </c>
      <c r="DB32" s="143">
        <f t="shared" si="62"/>
        <v>2886160</v>
      </c>
      <c r="DC32" s="142">
        <f t="shared" si="63"/>
        <v>0</v>
      </c>
      <c r="DD32" s="143">
        <f t="shared" si="8"/>
        <v>0</v>
      </c>
      <c r="DE32" s="143">
        <f t="shared" si="8"/>
        <v>0</v>
      </c>
      <c r="DF32" s="143">
        <f t="shared" si="8"/>
        <v>0</v>
      </c>
      <c r="DG32" s="143">
        <f t="shared" si="8"/>
        <v>0</v>
      </c>
      <c r="DH32" s="142">
        <f t="shared" si="64"/>
        <v>0</v>
      </c>
      <c r="DI32" s="143">
        <f t="shared" si="64"/>
        <v>0</v>
      </c>
      <c r="DJ32" s="143">
        <f t="shared" si="64"/>
        <v>0</v>
      </c>
      <c r="DK32" s="143">
        <f t="shared" si="64"/>
        <v>0</v>
      </c>
      <c r="DL32" s="143">
        <f t="shared" si="64"/>
        <v>0</v>
      </c>
      <c r="DM32" s="142">
        <f t="shared" si="65"/>
        <v>0</v>
      </c>
      <c r="DN32" s="143">
        <f t="shared" si="9"/>
        <v>0</v>
      </c>
      <c r="DO32" s="143">
        <f t="shared" si="9"/>
        <v>0</v>
      </c>
      <c r="DP32" s="143">
        <f t="shared" si="9"/>
        <v>0</v>
      </c>
      <c r="DQ32" s="143">
        <f t="shared" si="9"/>
        <v>0</v>
      </c>
      <c r="DR32" s="142">
        <f t="shared" si="66"/>
        <v>684528</v>
      </c>
      <c r="DS32" s="143">
        <f t="shared" si="10"/>
        <v>2256</v>
      </c>
      <c r="DT32" s="143">
        <f t="shared" si="10"/>
        <v>682272</v>
      </c>
      <c r="DU32" s="143">
        <f t="shared" si="10"/>
        <v>682272</v>
      </c>
      <c r="DV32" s="143">
        <f t="shared" si="10"/>
        <v>0</v>
      </c>
      <c r="DW32" s="144">
        <f t="shared" si="67"/>
        <v>13066120</v>
      </c>
      <c r="DX32" s="142">
        <f t="shared" si="68"/>
        <v>2180738</v>
      </c>
      <c r="DY32" s="143">
        <f t="shared" si="68"/>
        <v>173469</v>
      </c>
      <c r="DZ32" s="143">
        <f t="shared" si="68"/>
        <v>2007269</v>
      </c>
      <c r="EA32" s="143">
        <f t="shared" si="68"/>
        <v>1486279</v>
      </c>
      <c r="EB32" s="143">
        <f t="shared" si="68"/>
        <v>520990</v>
      </c>
      <c r="EC32" s="142">
        <f t="shared" si="69"/>
        <v>0</v>
      </c>
      <c r="ED32" s="143">
        <f t="shared" si="11"/>
        <v>0</v>
      </c>
      <c r="EE32" s="143">
        <f t="shared" si="11"/>
        <v>0</v>
      </c>
      <c r="EF32" s="143">
        <f t="shared" si="11"/>
        <v>0</v>
      </c>
      <c r="EG32" s="143">
        <f t="shared" si="11"/>
        <v>0</v>
      </c>
      <c r="EH32" s="143"/>
      <c r="EI32" s="143"/>
      <c r="EJ32" s="143"/>
      <c r="EK32" s="143"/>
      <c r="EL32" s="143"/>
      <c r="EM32" s="142">
        <f t="shared" si="70"/>
        <v>0</v>
      </c>
      <c r="EN32" s="143">
        <f t="shared" si="12"/>
        <v>0</v>
      </c>
      <c r="EO32" s="143">
        <f t="shared" si="12"/>
        <v>0</v>
      </c>
      <c r="EP32" s="143">
        <f t="shared" si="12"/>
        <v>0</v>
      </c>
      <c r="EQ32" s="143">
        <f t="shared" si="12"/>
        <v>0</v>
      </c>
      <c r="ER32" s="142">
        <f t="shared" si="71"/>
        <v>273811</v>
      </c>
      <c r="ES32" s="143">
        <f t="shared" si="13"/>
        <v>903</v>
      </c>
      <c r="ET32" s="143">
        <f t="shared" si="13"/>
        <v>272908</v>
      </c>
      <c r="EU32" s="143">
        <f t="shared" si="13"/>
        <v>272908</v>
      </c>
      <c r="EV32" s="143">
        <f t="shared" si="13"/>
        <v>0</v>
      </c>
      <c r="EW32" s="144">
        <f t="shared" si="72"/>
        <v>2454549</v>
      </c>
      <c r="EX32" s="144">
        <f t="shared" si="73"/>
        <v>23918927</v>
      </c>
      <c r="EY32" s="145">
        <f t="shared" si="74"/>
        <v>1824043</v>
      </c>
      <c r="EZ32" s="145">
        <f t="shared" si="14"/>
        <v>22094884</v>
      </c>
      <c r="FA32" s="145">
        <f t="shared" si="14"/>
        <v>17044289</v>
      </c>
      <c r="FB32" s="145">
        <f t="shared" si="14"/>
        <v>5050595</v>
      </c>
      <c r="FC32" s="146">
        <f t="shared" si="75"/>
        <v>22170380</v>
      </c>
      <c r="FD32" s="146">
        <f t="shared" si="76"/>
        <v>0</v>
      </c>
      <c r="FE32" s="146">
        <f t="shared" si="77"/>
        <v>0</v>
      </c>
      <c r="FF32" s="146">
        <f t="shared" si="78"/>
        <v>0</v>
      </c>
      <c r="FG32" s="146">
        <f t="shared" si="79"/>
        <v>1748547</v>
      </c>
      <c r="FH32" s="142">
        <f t="shared" si="80"/>
        <v>0</v>
      </c>
      <c r="FI32" s="143">
        <f t="shared" si="80"/>
        <v>0</v>
      </c>
      <c r="FJ32" s="143">
        <f t="shared" si="80"/>
        <v>0</v>
      </c>
      <c r="FK32" s="143">
        <f t="shared" si="80"/>
        <v>0</v>
      </c>
      <c r="FL32" s="143">
        <f t="shared" si="80"/>
        <v>0</v>
      </c>
      <c r="FM32" s="142">
        <f t="shared" si="81"/>
        <v>182672</v>
      </c>
      <c r="FN32" s="142">
        <f t="shared" si="81"/>
        <v>3584</v>
      </c>
      <c r="FO32" s="142">
        <f t="shared" si="81"/>
        <v>179088</v>
      </c>
      <c r="FP32" s="142">
        <f t="shared" si="81"/>
        <v>179088</v>
      </c>
      <c r="FQ32" s="142">
        <f t="shared" si="81"/>
        <v>0</v>
      </c>
      <c r="FR32" s="147">
        <f t="shared" si="82"/>
        <v>0</v>
      </c>
      <c r="FS32" s="147">
        <f t="shared" si="82"/>
        <v>0</v>
      </c>
      <c r="FT32" s="147">
        <f t="shared" si="82"/>
        <v>0</v>
      </c>
      <c r="FU32" s="147">
        <f t="shared" si="82"/>
        <v>0</v>
      </c>
      <c r="FV32" s="147">
        <f t="shared" si="82"/>
        <v>0</v>
      </c>
      <c r="FW32" s="147">
        <f t="shared" si="83"/>
        <v>283794</v>
      </c>
      <c r="FX32" s="147">
        <f t="shared" si="83"/>
        <v>5568</v>
      </c>
      <c r="FY32" s="147">
        <f t="shared" si="83"/>
        <v>278226</v>
      </c>
      <c r="FZ32" s="147">
        <f t="shared" si="83"/>
        <v>278226</v>
      </c>
      <c r="GA32" s="147">
        <f t="shared" si="83"/>
        <v>0</v>
      </c>
      <c r="GB32" s="142">
        <f t="shared" si="84"/>
        <v>151683</v>
      </c>
      <c r="GC32" s="142">
        <f t="shared" si="84"/>
        <v>2976</v>
      </c>
      <c r="GD32" s="142">
        <f t="shared" si="84"/>
        <v>148707</v>
      </c>
      <c r="GE32" s="142">
        <f t="shared" si="84"/>
        <v>148707</v>
      </c>
      <c r="GF32" s="142">
        <f t="shared" si="84"/>
        <v>0</v>
      </c>
      <c r="GG32" s="142">
        <f t="shared" si="85"/>
        <v>69850</v>
      </c>
      <c r="GH32" s="142">
        <f t="shared" si="85"/>
        <v>1350</v>
      </c>
      <c r="GI32" s="142">
        <f t="shared" si="85"/>
        <v>68500</v>
      </c>
      <c r="GJ32" s="142">
        <f t="shared" si="85"/>
        <v>68500</v>
      </c>
      <c r="GK32" s="142">
        <f t="shared" si="85"/>
        <v>0</v>
      </c>
      <c r="GL32" s="142">
        <f t="shared" si="86"/>
        <v>687999</v>
      </c>
      <c r="GM32" s="142">
        <f t="shared" si="86"/>
        <v>13478</v>
      </c>
      <c r="GN32" s="142">
        <f t="shared" si="86"/>
        <v>674521</v>
      </c>
      <c r="GO32" s="142">
        <f t="shared" si="86"/>
        <v>674521</v>
      </c>
      <c r="GP32" s="142">
        <f t="shared" si="86"/>
        <v>0</v>
      </c>
      <c r="GQ32" s="207">
        <f t="shared" si="87"/>
        <v>688</v>
      </c>
      <c r="GR32" s="147">
        <f t="shared" si="88"/>
        <v>0</v>
      </c>
      <c r="GS32" s="147">
        <f t="shared" si="88"/>
        <v>0</v>
      </c>
      <c r="GT32" s="147">
        <f t="shared" si="88"/>
        <v>0</v>
      </c>
      <c r="GU32" s="147">
        <f t="shared" si="88"/>
        <v>0</v>
      </c>
      <c r="GV32" s="147">
        <f t="shared" si="88"/>
        <v>0</v>
      </c>
      <c r="GW32" s="147">
        <f t="shared" si="89"/>
        <v>0</v>
      </c>
      <c r="GX32" s="147">
        <f t="shared" si="89"/>
        <v>0</v>
      </c>
      <c r="GY32" s="147">
        <f t="shared" si="89"/>
        <v>0</v>
      </c>
      <c r="GZ32" s="147">
        <f t="shared" si="89"/>
        <v>0</v>
      </c>
      <c r="HA32" s="147">
        <f t="shared" si="89"/>
        <v>0</v>
      </c>
      <c r="HB32" s="147">
        <f t="shared" si="90"/>
        <v>0</v>
      </c>
      <c r="HC32" s="147">
        <f t="shared" si="90"/>
        <v>0</v>
      </c>
      <c r="HD32" s="147">
        <f t="shared" si="90"/>
        <v>0</v>
      </c>
      <c r="HE32" s="147">
        <f t="shared" si="90"/>
        <v>0</v>
      </c>
      <c r="HF32" s="147">
        <f t="shared" si="90"/>
        <v>0</v>
      </c>
      <c r="HG32" s="147">
        <f t="shared" si="91"/>
        <v>0</v>
      </c>
      <c r="HH32" s="147">
        <f t="shared" si="91"/>
        <v>0</v>
      </c>
      <c r="HI32" s="147">
        <f t="shared" si="91"/>
        <v>0</v>
      </c>
      <c r="HJ32" s="147">
        <f t="shared" si="91"/>
        <v>0</v>
      </c>
      <c r="HK32" s="147">
        <f t="shared" si="91"/>
        <v>0</v>
      </c>
      <c r="HL32" s="142">
        <f t="shared" si="92"/>
        <v>0</v>
      </c>
      <c r="HM32" s="142">
        <f t="shared" si="92"/>
        <v>0</v>
      </c>
      <c r="HN32" s="142">
        <f t="shared" si="92"/>
        <v>0</v>
      </c>
      <c r="HO32" s="142">
        <f t="shared" si="92"/>
        <v>0</v>
      </c>
      <c r="HP32" s="142">
        <f t="shared" si="92"/>
        <v>0</v>
      </c>
      <c r="HQ32" s="142">
        <f t="shared" si="93"/>
        <v>0</v>
      </c>
      <c r="HR32" s="142">
        <f t="shared" si="93"/>
        <v>0</v>
      </c>
      <c r="HS32" s="142">
        <f t="shared" si="93"/>
        <v>0</v>
      </c>
      <c r="HT32" s="142">
        <f t="shared" si="93"/>
        <v>0</v>
      </c>
      <c r="HU32" s="142">
        <f t="shared" si="93"/>
        <v>0</v>
      </c>
      <c r="HV32" s="147">
        <f t="shared" si="94"/>
        <v>0</v>
      </c>
      <c r="HW32" s="147">
        <f t="shared" si="94"/>
        <v>0</v>
      </c>
      <c r="HX32" s="147">
        <f t="shared" si="94"/>
        <v>0</v>
      </c>
      <c r="HY32" s="147">
        <f t="shared" si="94"/>
        <v>0</v>
      </c>
      <c r="HZ32" s="147">
        <f t="shared" si="94"/>
        <v>0</v>
      </c>
      <c r="IA32" s="147">
        <f t="shared" si="95"/>
        <v>0</v>
      </c>
      <c r="IB32" s="147">
        <f t="shared" si="95"/>
        <v>0</v>
      </c>
      <c r="IC32" s="147">
        <f t="shared" si="95"/>
        <v>0</v>
      </c>
      <c r="ID32" s="147">
        <f t="shared" si="95"/>
        <v>0</v>
      </c>
      <c r="IE32" s="147">
        <f t="shared" si="95"/>
        <v>0</v>
      </c>
      <c r="IF32" s="142">
        <f t="shared" si="96"/>
        <v>0</v>
      </c>
      <c r="IG32" s="142">
        <f t="shared" si="96"/>
        <v>0</v>
      </c>
      <c r="IH32" s="142">
        <f t="shared" si="96"/>
        <v>0</v>
      </c>
      <c r="II32" s="142">
        <f t="shared" si="96"/>
        <v>0</v>
      </c>
      <c r="IJ32" s="142">
        <f t="shared" si="96"/>
        <v>0</v>
      </c>
      <c r="IK32" s="142">
        <f t="shared" si="97"/>
        <v>0</v>
      </c>
      <c r="IL32" s="142">
        <f t="shared" si="97"/>
        <v>0</v>
      </c>
      <c r="IM32" s="142">
        <f t="shared" si="97"/>
        <v>0</v>
      </c>
      <c r="IN32" s="142">
        <f t="shared" si="97"/>
        <v>0</v>
      </c>
      <c r="IO32" s="142">
        <f t="shared" si="97"/>
        <v>0</v>
      </c>
      <c r="IP32" s="147">
        <f t="shared" si="98"/>
        <v>0</v>
      </c>
      <c r="IQ32" s="147">
        <f t="shared" si="98"/>
        <v>0</v>
      </c>
      <c r="IR32" s="147">
        <f t="shared" si="98"/>
        <v>0</v>
      </c>
      <c r="IS32" s="147">
        <f t="shared" si="98"/>
        <v>0</v>
      </c>
      <c r="IT32" s="147">
        <f t="shared" si="98"/>
        <v>0</v>
      </c>
      <c r="IU32" s="147">
        <f t="shared" si="99"/>
        <v>0</v>
      </c>
      <c r="IV32" s="147">
        <f t="shared" si="99"/>
        <v>0</v>
      </c>
      <c r="IW32" s="147">
        <f t="shared" si="99"/>
        <v>0</v>
      </c>
      <c r="IX32" s="147">
        <f t="shared" si="99"/>
        <v>0</v>
      </c>
      <c r="IY32" s="147">
        <f t="shared" si="99"/>
        <v>0</v>
      </c>
      <c r="IZ32" s="142">
        <f t="shared" si="100"/>
        <v>0</v>
      </c>
      <c r="JA32" s="142">
        <f t="shared" si="100"/>
        <v>0</v>
      </c>
      <c r="JB32" s="142">
        <f t="shared" si="100"/>
        <v>0</v>
      </c>
      <c r="JC32" s="142">
        <f t="shared" si="100"/>
        <v>0</v>
      </c>
      <c r="JD32" s="142">
        <f t="shared" si="100"/>
        <v>0</v>
      </c>
      <c r="JE32" s="142">
        <f t="shared" si="101"/>
        <v>0</v>
      </c>
      <c r="JF32" s="142">
        <f t="shared" si="101"/>
        <v>0</v>
      </c>
      <c r="JG32" s="142">
        <f t="shared" si="101"/>
        <v>0</v>
      </c>
      <c r="JH32" s="142">
        <f t="shared" si="101"/>
        <v>0</v>
      </c>
      <c r="JI32" s="142">
        <f t="shared" si="101"/>
        <v>0</v>
      </c>
      <c r="JJ32" s="147">
        <f t="shared" si="102"/>
        <v>0</v>
      </c>
      <c r="JK32" s="147">
        <f t="shared" si="102"/>
        <v>0</v>
      </c>
      <c r="JL32" s="147">
        <f t="shared" si="102"/>
        <v>0</v>
      </c>
      <c r="JM32" s="147">
        <f t="shared" si="102"/>
        <v>0</v>
      </c>
      <c r="JN32" s="147">
        <f t="shared" si="102"/>
        <v>0</v>
      </c>
      <c r="JO32" s="147">
        <f t="shared" si="103"/>
        <v>0</v>
      </c>
      <c r="JP32" s="147">
        <f t="shared" si="103"/>
        <v>0</v>
      </c>
      <c r="JQ32" s="147">
        <f t="shared" si="103"/>
        <v>0</v>
      </c>
      <c r="JR32" s="147">
        <f t="shared" si="103"/>
        <v>0</v>
      </c>
      <c r="JS32" s="147">
        <f t="shared" si="103"/>
        <v>0</v>
      </c>
      <c r="JT32" s="142">
        <f t="shared" si="104"/>
        <v>0</v>
      </c>
      <c r="JU32" s="142">
        <f t="shared" si="104"/>
        <v>0</v>
      </c>
      <c r="JV32" s="142">
        <f t="shared" si="104"/>
        <v>0</v>
      </c>
      <c r="JW32" s="142">
        <f t="shared" si="104"/>
        <v>0</v>
      </c>
      <c r="JX32" s="142">
        <f t="shared" si="104"/>
        <v>0</v>
      </c>
      <c r="JY32" s="142">
        <f t="shared" si="105"/>
        <v>0</v>
      </c>
      <c r="JZ32" s="142">
        <f t="shared" si="105"/>
        <v>0</v>
      </c>
      <c r="KA32" s="142">
        <f t="shared" si="105"/>
        <v>0</v>
      </c>
      <c r="KB32" s="142">
        <f t="shared" si="105"/>
        <v>0</v>
      </c>
      <c r="KC32" s="142">
        <f t="shared" si="105"/>
        <v>0</v>
      </c>
      <c r="KD32" s="147">
        <f t="shared" si="106"/>
        <v>0</v>
      </c>
      <c r="KE32" s="147">
        <f t="shared" si="106"/>
        <v>0</v>
      </c>
      <c r="KF32" s="147">
        <f t="shared" si="106"/>
        <v>0</v>
      </c>
      <c r="KG32" s="147">
        <f t="shared" si="106"/>
        <v>0</v>
      </c>
      <c r="KH32" s="147">
        <f t="shared" si="106"/>
        <v>0</v>
      </c>
      <c r="KI32" s="147">
        <f t="shared" si="107"/>
        <v>0</v>
      </c>
      <c r="KJ32" s="147">
        <f t="shared" si="107"/>
        <v>0</v>
      </c>
      <c r="KK32" s="147">
        <f t="shared" si="107"/>
        <v>0</v>
      </c>
      <c r="KL32" s="147">
        <f t="shared" si="107"/>
        <v>0</v>
      </c>
      <c r="KM32" s="147">
        <f t="shared" si="107"/>
        <v>0</v>
      </c>
      <c r="KN32" s="142">
        <f t="shared" si="108"/>
        <v>0</v>
      </c>
      <c r="KO32" s="142">
        <f t="shared" si="108"/>
        <v>0</v>
      </c>
      <c r="KP32" s="142">
        <f t="shared" si="108"/>
        <v>0</v>
      </c>
      <c r="KQ32" s="142">
        <f t="shared" si="108"/>
        <v>0</v>
      </c>
      <c r="KR32" s="142">
        <f t="shared" si="108"/>
        <v>0</v>
      </c>
      <c r="KS32" s="142">
        <f t="shared" si="109"/>
        <v>865830</v>
      </c>
      <c r="KT32" s="142">
        <f t="shared" si="109"/>
        <v>64710</v>
      </c>
      <c r="KU32" s="142">
        <f t="shared" si="109"/>
        <v>801120</v>
      </c>
      <c r="KV32" s="142">
        <f t="shared" si="109"/>
        <v>612270</v>
      </c>
      <c r="KW32" s="142">
        <f t="shared" si="109"/>
        <v>188850</v>
      </c>
      <c r="KX32" s="147">
        <f t="shared" si="110"/>
        <v>241734</v>
      </c>
      <c r="KY32" s="147">
        <f t="shared" si="110"/>
        <v>17604</v>
      </c>
      <c r="KZ32" s="147">
        <f t="shared" si="110"/>
        <v>224130</v>
      </c>
      <c r="LA32" s="147">
        <f t="shared" si="110"/>
        <v>167250</v>
      </c>
      <c r="LB32" s="147">
        <f t="shared" si="110"/>
        <v>56880</v>
      </c>
      <c r="LC32" s="147">
        <f t="shared" si="111"/>
        <v>0</v>
      </c>
      <c r="LD32" s="147">
        <f t="shared" si="111"/>
        <v>0</v>
      </c>
      <c r="LE32" s="147">
        <f t="shared" si="111"/>
        <v>0</v>
      </c>
      <c r="LF32" s="147">
        <f t="shared" si="111"/>
        <v>0</v>
      </c>
      <c r="LG32" s="147">
        <f t="shared" si="111"/>
        <v>0</v>
      </c>
      <c r="LH32" s="147">
        <f t="shared" si="112"/>
        <v>687999</v>
      </c>
      <c r="LI32" s="147">
        <f t="shared" si="113"/>
        <v>1107564</v>
      </c>
      <c r="LJ32" s="144">
        <f t="shared" si="45"/>
        <v>1795563</v>
      </c>
      <c r="LK32" s="144">
        <f t="shared" si="45"/>
        <v>95792</v>
      </c>
      <c r="LL32" s="144">
        <f t="shared" si="45"/>
        <v>1699771</v>
      </c>
      <c r="LM32" s="144">
        <f t="shared" si="45"/>
        <v>1454041</v>
      </c>
      <c r="LN32" s="144">
        <f t="shared" si="45"/>
        <v>245730</v>
      </c>
      <c r="LO32" s="144">
        <f t="shared" si="114"/>
        <v>25026491</v>
      </c>
      <c r="LP32" s="144">
        <f t="shared" si="46"/>
        <v>1906357</v>
      </c>
      <c r="LQ32" s="144">
        <f t="shared" si="46"/>
        <v>23120134</v>
      </c>
      <c r="LR32" s="144">
        <f t="shared" si="46"/>
        <v>17823809</v>
      </c>
      <c r="LS32" s="144">
        <f t="shared" si="46"/>
        <v>5296325</v>
      </c>
      <c r="LT32" s="132">
        <f t="shared" si="115"/>
        <v>25026.5</v>
      </c>
      <c r="LU32" s="144">
        <f t="shared" si="47"/>
        <v>25714490</v>
      </c>
      <c r="LV32" s="145">
        <f t="shared" si="47"/>
        <v>1919835</v>
      </c>
      <c r="LW32" s="145">
        <f t="shared" si="47"/>
        <v>23794655</v>
      </c>
      <c r="LX32" s="145">
        <f t="shared" si="47"/>
        <v>18498330</v>
      </c>
      <c r="LY32" s="145">
        <f t="shared" si="47"/>
        <v>5296325</v>
      </c>
      <c r="LZ32" s="132">
        <f t="shared" si="116"/>
        <v>25714.5</v>
      </c>
      <c r="MA32" s="208">
        <v>62.56</v>
      </c>
      <c r="MB32" s="209">
        <f t="shared" si="117"/>
        <v>5230147.5999999996</v>
      </c>
      <c r="MC32" s="246">
        <f t="shared" si="118"/>
        <v>5230.1000000000004</v>
      </c>
      <c r="MD32" s="246">
        <v>1853.9</v>
      </c>
      <c r="ME32" s="246">
        <f t="shared" si="119"/>
        <v>1853900</v>
      </c>
      <c r="MF32" s="246">
        <f t="shared" si="120"/>
        <v>3376247.6</v>
      </c>
      <c r="MG32" s="246">
        <f t="shared" si="121"/>
        <v>3376.2</v>
      </c>
      <c r="MH32" s="246">
        <f t="shared" si="122"/>
        <v>29090737.600000001</v>
      </c>
      <c r="MI32" s="209">
        <f t="shared" si="123"/>
        <v>29090.7</v>
      </c>
      <c r="MJ32" s="250">
        <f t="shared" si="124"/>
        <v>21874578</v>
      </c>
      <c r="MK32" s="174">
        <v>40.799999999999997</v>
      </c>
      <c r="ML32" s="209">
        <f t="shared" si="125"/>
        <v>34315.300000000003</v>
      </c>
    </row>
    <row r="33" spans="1:350">
      <c r="A33" s="128" t="s">
        <v>197</v>
      </c>
      <c r="B33" s="129"/>
      <c r="C33" s="129"/>
      <c r="D33" s="129"/>
      <c r="E33" s="129"/>
      <c r="F33" s="130">
        <f t="shared" si="48"/>
        <v>0</v>
      </c>
      <c r="G33" s="131"/>
      <c r="H33" s="131"/>
      <c r="I33" s="131"/>
      <c r="J33" s="131"/>
      <c r="K33" s="130">
        <f t="shared" si="49"/>
        <v>0</v>
      </c>
      <c r="L33" s="132">
        <f t="shared" si="50"/>
        <v>0</v>
      </c>
      <c r="M33" s="132"/>
      <c r="N33" s="132"/>
      <c r="O33" s="132">
        <f t="shared" si="51"/>
        <v>0</v>
      </c>
      <c r="P33" s="132"/>
      <c r="Q33" s="132"/>
      <c r="R33" s="132"/>
      <c r="S33" s="150">
        <v>181</v>
      </c>
      <c r="T33" s="129"/>
      <c r="U33" s="148">
        <v>15</v>
      </c>
      <c r="V33" s="129"/>
      <c r="W33" s="133">
        <v>1</v>
      </c>
      <c r="X33" s="130">
        <f t="shared" si="1"/>
        <v>197</v>
      </c>
      <c r="Y33" s="150">
        <v>169</v>
      </c>
      <c r="Z33" s="129"/>
      <c r="AA33" s="148">
        <v>41</v>
      </c>
      <c r="AB33" s="129"/>
      <c r="AC33" s="133">
        <v>6</v>
      </c>
      <c r="AD33" s="130">
        <f t="shared" si="2"/>
        <v>216</v>
      </c>
      <c r="AE33" s="150">
        <v>35</v>
      </c>
      <c r="AF33" s="129"/>
      <c r="AG33" s="129"/>
      <c r="AH33" s="129"/>
      <c r="AI33" s="133">
        <v>0</v>
      </c>
      <c r="AJ33" s="130">
        <f t="shared" si="52"/>
        <v>35</v>
      </c>
      <c r="AK33" s="127">
        <f t="shared" si="53"/>
        <v>448</v>
      </c>
      <c r="AL33" s="216">
        <v>0</v>
      </c>
      <c r="AM33" s="217">
        <v>0</v>
      </c>
      <c r="AN33" s="218">
        <v>0</v>
      </c>
      <c r="AO33" s="218">
        <v>0</v>
      </c>
      <c r="AP33" s="218">
        <v>26</v>
      </c>
      <c r="AQ33" s="218">
        <v>15</v>
      </c>
      <c r="AR33" s="135"/>
      <c r="AS33" s="136">
        <v>0</v>
      </c>
      <c r="AT33" s="137"/>
      <c r="AU33" s="138">
        <v>0</v>
      </c>
      <c r="AV33" s="138">
        <v>1</v>
      </c>
      <c r="AW33" s="135"/>
      <c r="AX33" s="139"/>
      <c r="AY33" s="138"/>
      <c r="AZ33" s="136"/>
      <c r="BA33" s="136"/>
      <c r="BB33" s="129"/>
      <c r="BC33" s="129"/>
      <c r="BD33" s="138">
        <v>1</v>
      </c>
      <c r="BE33" s="138"/>
      <c r="BF33" s="136"/>
      <c r="BG33" s="138"/>
      <c r="BH33" s="138"/>
      <c r="BI33" s="136"/>
      <c r="BJ33" s="138"/>
      <c r="BK33" s="129"/>
      <c r="BL33" s="129"/>
      <c r="BM33" s="138"/>
      <c r="BN33" s="138"/>
      <c r="BO33" s="141"/>
      <c r="BP33" s="141">
        <f t="shared" si="54"/>
        <v>1</v>
      </c>
      <c r="BQ33" s="141">
        <f t="shared" si="54"/>
        <v>1</v>
      </c>
      <c r="BR33" s="141">
        <f t="shared" si="54"/>
        <v>0</v>
      </c>
      <c r="BS33" s="141">
        <f t="shared" si="55"/>
        <v>2</v>
      </c>
      <c r="BT33" s="141">
        <f t="shared" si="56"/>
        <v>450</v>
      </c>
      <c r="BU33" s="141"/>
      <c r="BV33" s="141"/>
      <c r="BW33" s="141"/>
      <c r="BX33" s="142">
        <f t="shared" si="57"/>
        <v>4667990</v>
      </c>
      <c r="BY33" s="143">
        <f t="shared" si="126"/>
        <v>390417</v>
      </c>
      <c r="BZ33" s="143">
        <f t="shared" si="126"/>
        <v>4277573</v>
      </c>
      <c r="CA33" s="143">
        <f t="shared" si="126"/>
        <v>3269222</v>
      </c>
      <c r="CB33" s="143">
        <f t="shared" si="126"/>
        <v>1008351</v>
      </c>
      <c r="CC33" s="142">
        <f t="shared" si="58"/>
        <v>0</v>
      </c>
      <c r="CD33" s="143">
        <f t="shared" si="5"/>
        <v>0</v>
      </c>
      <c r="CE33" s="143">
        <f t="shared" si="5"/>
        <v>0</v>
      </c>
      <c r="CF33" s="143">
        <f t="shared" si="5"/>
        <v>0</v>
      </c>
      <c r="CG33" s="143">
        <f t="shared" si="5"/>
        <v>0</v>
      </c>
      <c r="CH33" s="142">
        <f t="shared" si="59"/>
        <v>1085925</v>
      </c>
      <c r="CI33" s="143">
        <f t="shared" si="6"/>
        <v>32355</v>
      </c>
      <c r="CJ33" s="143">
        <f t="shared" si="6"/>
        <v>1053570</v>
      </c>
      <c r="CK33" s="143">
        <f t="shared" si="6"/>
        <v>808935</v>
      </c>
      <c r="CL33" s="143">
        <f t="shared" si="6"/>
        <v>244635</v>
      </c>
      <c r="CM33" s="143"/>
      <c r="CN33" s="143"/>
      <c r="CO33" s="143"/>
      <c r="CP33" s="143"/>
      <c r="CQ33" s="143"/>
      <c r="CR33" s="142">
        <f t="shared" si="60"/>
        <v>197552</v>
      </c>
      <c r="CS33" s="143">
        <f t="shared" si="7"/>
        <v>451</v>
      </c>
      <c r="CT33" s="143">
        <f t="shared" si="7"/>
        <v>197101</v>
      </c>
      <c r="CU33" s="143">
        <f t="shared" si="7"/>
        <v>197101</v>
      </c>
      <c r="CV33" s="143">
        <f t="shared" si="7"/>
        <v>0</v>
      </c>
      <c r="CW33" s="144">
        <f t="shared" si="61"/>
        <v>5951467</v>
      </c>
      <c r="CX33" s="142">
        <f t="shared" si="62"/>
        <v>6082817</v>
      </c>
      <c r="CY33" s="143">
        <f t="shared" si="62"/>
        <v>495846</v>
      </c>
      <c r="CZ33" s="143">
        <f t="shared" si="62"/>
        <v>5586971</v>
      </c>
      <c r="DA33" s="143">
        <f t="shared" si="62"/>
        <v>4169061</v>
      </c>
      <c r="DB33" s="143">
        <f t="shared" si="62"/>
        <v>1417910</v>
      </c>
      <c r="DC33" s="142">
        <f t="shared" si="63"/>
        <v>0</v>
      </c>
      <c r="DD33" s="143">
        <f t="shared" si="8"/>
        <v>0</v>
      </c>
      <c r="DE33" s="143">
        <f t="shared" si="8"/>
        <v>0</v>
      </c>
      <c r="DF33" s="143">
        <f t="shared" si="8"/>
        <v>0</v>
      </c>
      <c r="DG33" s="143">
        <f t="shared" si="8"/>
        <v>0</v>
      </c>
      <c r="DH33" s="142">
        <f t="shared" si="64"/>
        <v>4124436</v>
      </c>
      <c r="DI33" s="143">
        <f t="shared" si="64"/>
        <v>120294</v>
      </c>
      <c r="DJ33" s="143">
        <f t="shared" si="64"/>
        <v>4004142</v>
      </c>
      <c r="DK33" s="143">
        <f t="shared" si="64"/>
        <v>2999232</v>
      </c>
      <c r="DL33" s="143">
        <f t="shared" si="64"/>
        <v>1004910</v>
      </c>
      <c r="DM33" s="142">
        <f t="shared" si="65"/>
        <v>0</v>
      </c>
      <c r="DN33" s="143">
        <f t="shared" si="9"/>
        <v>0</v>
      </c>
      <c r="DO33" s="143">
        <f t="shared" si="9"/>
        <v>0</v>
      </c>
      <c r="DP33" s="143">
        <f t="shared" si="9"/>
        <v>0</v>
      </c>
      <c r="DQ33" s="143">
        <f t="shared" si="9"/>
        <v>0</v>
      </c>
      <c r="DR33" s="142">
        <f t="shared" si="66"/>
        <v>1369056</v>
      </c>
      <c r="DS33" s="143">
        <f t="shared" si="10"/>
        <v>4512</v>
      </c>
      <c r="DT33" s="143">
        <f t="shared" si="10"/>
        <v>1364544</v>
      </c>
      <c r="DU33" s="143">
        <f t="shared" si="10"/>
        <v>1364544</v>
      </c>
      <c r="DV33" s="143">
        <f t="shared" si="10"/>
        <v>0</v>
      </c>
      <c r="DW33" s="144">
        <f t="shared" si="67"/>
        <v>11576309</v>
      </c>
      <c r="DX33" s="142">
        <f t="shared" si="68"/>
        <v>1440110</v>
      </c>
      <c r="DY33" s="143">
        <f t="shared" si="68"/>
        <v>114555</v>
      </c>
      <c r="DZ33" s="143">
        <f t="shared" si="68"/>
        <v>1325555</v>
      </c>
      <c r="EA33" s="143">
        <f t="shared" si="68"/>
        <v>981505</v>
      </c>
      <c r="EB33" s="143">
        <f t="shared" si="68"/>
        <v>344050</v>
      </c>
      <c r="EC33" s="142">
        <f t="shared" si="69"/>
        <v>0</v>
      </c>
      <c r="ED33" s="143">
        <f t="shared" si="11"/>
        <v>0</v>
      </c>
      <c r="EE33" s="143">
        <f t="shared" si="11"/>
        <v>0</v>
      </c>
      <c r="EF33" s="143">
        <f t="shared" si="11"/>
        <v>0</v>
      </c>
      <c r="EG33" s="143">
        <f t="shared" si="11"/>
        <v>0</v>
      </c>
      <c r="EH33" s="143"/>
      <c r="EI33" s="143"/>
      <c r="EJ33" s="143"/>
      <c r="EK33" s="143"/>
      <c r="EL33" s="143"/>
      <c r="EM33" s="142">
        <f t="shared" si="70"/>
        <v>0</v>
      </c>
      <c r="EN33" s="143">
        <f t="shared" si="12"/>
        <v>0</v>
      </c>
      <c r="EO33" s="143">
        <f t="shared" si="12"/>
        <v>0</v>
      </c>
      <c r="EP33" s="143">
        <f t="shared" si="12"/>
        <v>0</v>
      </c>
      <c r="EQ33" s="143">
        <f t="shared" si="12"/>
        <v>0</v>
      </c>
      <c r="ER33" s="142">
        <f t="shared" si="71"/>
        <v>0</v>
      </c>
      <c r="ES33" s="143">
        <f t="shared" si="13"/>
        <v>0</v>
      </c>
      <c r="ET33" s="143">
        <f t="shared" si="13"/>
        <v>0</v>
      </c>
      <c r="EU33" s="143">
        <f t="shared" si="13"/>
        <v>0</v>
      </c>
      <c r="EV33" s="143">
        <f t="shared" si="13"/>
        <v>0</v>
      </c>
      <c r="EW33" s="144">
        <f t="shared" si="72"/>
        <v>1440110</v>
      </c>
      <c r="EX33" s="144">
        <f t="shared" si="73"/>
        <v>18967886</v>
      </c>
      <c r="EY33" s="145">
        <f t="shared" si="74"/>
        <v>1158430</v>
      </c>
      <c r="EZ33" s="145">
        <f t="shared" si="14"/>
        <v>17809456</v>
      </c>
      <c r="FA33" s="145">
        <f t="shared" si="14"/>
        <v>13789600</v>
      </c>
      <c r="FB33" s="145">
        <f t="shared" si="14"/>
        <v>4019856</v>
      </c>
      <c r="FC33" s="146">
        <f t="shared" si="75"/>
        <v>12190917</v>
      </c>
      <c r="FD33" s="146">
        <f t="shared" si="76"/>
        <v>0</v>
      </c>
      <c r="FE33" s="146">
        <f t="shared" si="77"/>
        <v>5210361</v>
      </c>
      <c r="FF33" s="146">
        <f t="shared" si="78"/>
        <v>0</v>
      </c>
      <c r="FG33" s="146">
        <f t="shared" si="79"/>
        <v>1566608</v>
      </c>
      <c r="FH33" s="142">
        <f t="shared" si="80"/>
        <v>0</v>
      </c>
      <c r="FI33" s="143">
        <f t="shared" si="80"/>
        <v>0</v>
      </c>
      <c r="FJ33" s="143">
        <f t="shared" si="80"/>
        <v>0</v>
      </c>
      <c r="FK33" s="143">
        <f t="shared" si="80"/>
        <v>0</v>
      </c>
      <c r="FL33" s="143">
        <f t="shared" si="80"/>
        <v>0</v>
      </c>
      <c r="FM33" s="142">
        <f t="shared" si="81"/>
        <v>0</v>
      </c>
      <c r="FN33" s="142">
        <f t="shared" si="81"/>
        <v>0</v>
      </c>
      <c r="FO33" s="142">
        <f t="shared" si="81"/>
        <v>0</v>
      </c>
      <c r="FP33" s="142">
        <f t="shared" si="81"/>
        <v>0</v>
      </c>
      <c r="FQ33" s="142">
        <f t="shared" si="81"/>
        <v>0</v>
      </c>
      <c r="FR33" s="147">
        <f t="shared" si="82"/>
        <v>0</v>
      </c>
      <c r="FS33" s="147">
        <f t="shared" si="82"/>
        <v>0</v>
      </c>
      <c r="FT33" s="147">
        <f t="shared" si="82"/>
        <v>0</v>
      </c>
      <c r="FU33" s="147">
        <f t="shared" si="82"/>
        <v>0</v>
      </c>
      <c r="FV33" s="147">
        <f t="shared" si="82"/>
        <v>0</v>
      </c>
      <c r="FW33" s="147">
        <f t="shared" si="83"/>
        <v>0</v>
      </c>
      <c r="FX33" s="147">
        <f t="shared" si="83"/>
        <v>0</v>
      </c>
      <c r="FY33" s="147">
        <f t="shared" si="83"/>
        <v>0</v>
      </c>
      <c r="FZ33" s="147">
        <f t="shared" si="83"/>
        <v>0</v>
      </c>
      <c r="GA33" s="147">
        <f t="shared" si="83"/>
        <v>0</v>
      </c>
      <c r="GB33" s="142">
        <f t="shared" si="84"/>
        <v>42406</v>
      </c>
      <c r="GC33" s="142">
        <f t="shared" si="84"/>
        <v>832</v>
      </c>
      <c r="GD33" s="142">
        <f t="shared" si="84"/>
        <v>41574</v>
      </c>
      <c r="GE33" s="142">
        <f t="shared" si="84"/>
        <v>41574</v>
      </c>
      <c r="GF33" s="142">
        <f t="shared" si="84"/>
        <v>0</v>
      </c>
      <c r="GG33" s="142">
        <f t="shared" si="85"/>
        <v>20955</v>
      </c>
      <c r="GH33" s="142">
        <f t="shared" si="85"/>
        <v>405</v>
      </c>
      <c r="GI33" s="142">
        <f t="shared" si="85"/>
        <v>20550</v>
      </c>
      <c r="GJ33" s="142">
        <f t="shared" si="85"/>
        <v>20550</v>
      </c>
      <c r="GK33" s="142">
        <f t="shared" si="85"/>
        <v>0</v>
      </c>
      <c r="GL33" s="142">
        <f t="shared" si="86"/>
        <v>63361</v>
      </c>
      <c r="GM33" s="142">
        <f t="shared" si="86"/>
        <v>1237</v>
      </c>
      <c r="GN33" s="142">
        <f t="shared" si="86"/>
        <v>62124</v>
      </c>
      <c r="GO33" s="142">
        <f t="shared" si="86"/>
        <v>62124</v>
      </c>
      <c r="GP33" s="142">
        <f t="shared" si="86"/>
        <v>0</v>
      </c>
      <c r="GQ33" s="207">
        <f t="shared" si="87"/>
        <v>63.4</v>
      </c>
      <c r="GR33" s="147">
        <f t="shared" si="88"/>
        <v>0</v>
      </c>
      <c r="GS33" s="147">
        <f t="shared" si="88"/>
        <v>0</v>
      </c>
      <c r="GT33" s="147">
        <f t="shared" si="88"/>
        <v>0</v>
      </c>
      <c r="GU33" s="147">
        <f t="shared" si="88"/>
        <v>0</v>
      </c>
      <c r="GV33" s="147">
        <f t="shared" si="88"/>
        <v>0</v>
      </c>
      <c r="GW33" s="147">
        <f t="shared" si="89"/>
        <v>0</v>
      </c>
      <c r="GX33" s="147">
        <f t="shared" si="89"/>
        <v>0</v>
      </c>
      <c r="GY33" s="147">
        <f t="shared" si="89"/>
        <v>0</v>
      </c>
      <c r="GZ33" s="147">
        <f t="shared" si="89"/>
        <v>0</v>
      </c>
      <c r="HA33" s="147">
        <f t="shared" si="89"/>
        <v>0</v>
      </c>
      <c r="HB33" s="147">
        <f t="shared" si="90"/>
        <v>0</v>
      </c>
      <c r="HC33" s="147">
        <f t="shared" si="90"/>
        <v>0</v>
      </c>
      <c r="HD33" s="147">
        <f t="shared" si="90"/>
        <v>0</v>
      </c>
      <c r="HE33" s="147">
        <f t="shared" si="90"/>
        <v>0</v>
      </c>
      <c r="HF33" s="147">
        <f t="shared" si="90"/>
        <v>0</v>
      </c>
      <c r="HG33" s="147">
        <f t="shared" si="91"/>
        <v>0</v>
      </c>
      <c r="HH33" s="147">
        <f t="shared" si="91"/>
        <v>0</v>
      </c>
      <c r="HI33" s="147">
        <f t="shared" si="91"/>
        <v>0</v>
      </c>
      <c r="HJ33" s="147">
        <f t="shared" si="91"/>
        <v>0</v>
      </c>
      <c r="HK33" s="147">
        <f t="shared" si="91"/>
        <v>0</v>
      </c>
      <c r="HL33" s="142">
        <f t="shared" si="92"/>
        <v>64989</v>
      </c>
      <c r="HM33" s="142">
        <f t="shared" si="92"/>
        <v>27634</v>
      </c>
      <c r="HN33" s="142">
        <f t="shared" si="92"/>
        <v>37355</v>
      </c>
      <c r="HO33" s="142">
        <f t="shared" si="92"/>
        <v>27875</v>
      </c>
      <c r="HP33" s="142">
        <f t="shared" si="92"/>
        <v>9480</v>
      </c>
      <c r="HQ33" s="142">
        <f t="shared" si="93"/>
        <v>0</v>
      </c>
      <c r="HR33" s="142">
        <f t="shared" si="93"/>
        <v>0</v>
      </c>
      <c r="HS33" s="142">
        <f t="shared" si="93"/>
        <v>0</v>
      </c>
      <c r="HT33" s="142">
        <f t="shared" si="93"/>
        <v>0</v>
      </c>
      <c r="HU33" s="142">
        <f t="shared" si="93"/>
        <v>0</v>
      </c>
      <c r="HV33" s="147">
        <f t="shared" si="94"/>
        <v>0</v>
      </c>
      <c r="HW33" s="147">
        <f t="shared" si="94"/>
        <v>0</v>
      </c>
      <c r="HX33" s="147">
        <f t="shared" si="94"/>
        <v>0</v>
      </c>
      <c r="HY33" s="147">
        <f t="shared" si="94"/>
        <v>0</v>
      </c>
      <c r="HZ33" s="147">
        <f t="shared" si="94"/>
        <v>0</v>
      </c>
      <c r="IA33" s="147">
        <f t="shared" si="95"/>
        <v>0</v>
      </c>
      <c r="IB33" s="147">
        <f t="shared" si="95"/>
        <v>0</v>
      </c>
      <c r="IC33" s="147">
        <f t="shared" si="95"/>
        <v>0</v>
      </c>
      <c r="ID33" s="147">
        <f t="shared" si="95"/>
        <v>0</v>
      </c>
      <c r="IE33" s="147">
        <f t="shared" si="95"/>
        <v>0</v>
      </c>
      <c r="IF33" s="142">
        <f t="shared" si="96"/>
        <v>0</v>
      </c>
      <c r="IG33" s="142">
        <f t="shared" si="96"/>
        <v>0</v>
      </c>
      <c r="IH33" s="142">
        <f t="shared" si="96"/>
        <v>0</v>
      </c>
      <c r="II33" s="142">
        <f t="shared" si="96"/>
        <v>0</v>
      </c>
      <c r="IJ33" s="142">
        <f t="shared" si="96"/>
        <v>0</v>
      </c>
      <c r="IK33" s="142">
        <f t="shared" si="97"/>
        <v>0</v>
      </c>
      <c r="IL33" s="142">
        <f t="shared" si="97"/>
        <v>0</v>
      </c>
      <c r="IM33" s="142">
        <f t="shared" si="97"/>
        <v>0</v>
      </c>
      <c r="IN33" s="142">
        <f t="shared" si="97"/>
        <v>0</v>
      </c>
      <c r="IO33" s="142">
        <f t="shared" si="97"/>
        <v>0</v>
      </c>
      <c r="IP33" s="147">
        <f t="shared" si="98"/>
        <v>0</v>
      </c>
      <c r="IQ33" s="147">
        <f t="shared" si="98"/>
        <v>0</v>
      </c>
      <c r="IR33" s="147">
        <f t="shared" si="98"/>
        <v>0</v>
      </c>
      <c r="IS33" s="147">
        <f t="shared" si="98"/>
        <v>0</v>
      </c>
      <c r="IT33" s="147">
        <f t="shared" si="98"/>
        <v>0</v>
      </c>
      <c r="IU33" s="147">
        <f t="shared" si="99"/>
        <v>0</v>
      </c>
      <c r="IV33" s="147">
        <f t="shared" si="99"/>
        <v>0</v>
      </c>
      <c r="IW33" s="147">
        <f t="shared" si="99"/>
        <v>0</v>
      </c>
      <c r="IX33" s="147">
        <f t="shared" si="99"/>
        <v>0</v>
      </c>
      <c r="IY33" s="147">
        <f t="shared" si="99"/>
        <v>0</v>
      </c>
      <c r="IZ33" s="142">
        <f t="shared" si="100"/>
        <v>188666</v>
      </c>
      <c r="JA33" s="142">
        <f t="shared" si="100"/>
        <v>28442</v>
      </c>
      <c r="JB33" s="142">
        <f t="shared" si="100"/>
        <v>160224</v>
      </c>
      <c r="JC33" s="142">
        <f t="shared" si="100"/>
        <v>122454</v>
      </c>
      <c r="JD33" s="142">
        <f t="shared" si="100"/>
        <v>37770</v>
      </c>
      <c r="JE33" s="142">
        <f t="shared" si="101"/>
        <v>0</v>
      </c>
      <c r="JF33" s="142">
        <f t="shared" si="101"/>
        <v>0</v>
      </c>
      <c r="JG33" s="142">
        <f t="shared" si="101"/>
        <v>0</v>
      </c>
      <c r="JH33" s="142">
        <f t="shared" si="101"/>
        <v>0</v>
      </c>
      <c r="JI33" s="142">
        <f t="shared" si="101"/>
        <v>0</v>
      </c>
      <c r="JJ33" s="147">
        <f t="shared" si="102"/>
        <v>0</v>
      </c>
      <c r="JK33" s="147">
        <f t="shared" si="102"/>
        <v>0</v>
      </c>
      <c r="JL33" s="147">
        <f t="shared" si="102"/>
        <v>0</v>
      </c>
      <c r="JM33" s="147">
        <f t="shared" si="102"/>
        <v>0</v>
      </c>
      <c r="JN33" s="147">
        <f t="shared" si="102"/>
        <v>0</v>
      </c>
      <c r="JO33" s="147">
        <f t="shared" si="103"/>
        <v>0</v>
      </c>
      <c r="JP33" s="147">
        <f t="shared" si="103"/>
        <v>0</v>
      </c>
      <c r="JQ33" s="147">
        <f t="shared" si="103"/>
        <v>0</v>
      </c>
      <c r="JR33" s="147">
        <f t="shared" si="103"/>
        <v>0</v>
      </c>
      <c r="JS33" s="147">
        <f t="shared" si="103"/>
        <v>0</v>
      </c>
      <c r="JT33" s="142">
        <f t="shared" si="104"/>
        <v>0</v>
      </c>
      <c r="JU33" s="142">
        <f t="shared" si="104"/>
        <v>0</v>
      </c>
      <c r="JV33" s="142">
        <f t="shared" si="104"/>
        <v>0</v>
      </c>
      <c r="JW33" s="142">
        <f t="shared" si="104"/>
        <v>0</v>
      </c>
      <c r="JX33" s="142">
        <f t="shared" si="104"/>
        <v>0</v>
      </c>
      <c r="JY33" s="142">
        <f t="shared" si="105"/>
        <v>0</v>
      </c>
      <c r="JZ33" s="142">
        <f t="shared" si="105"/>
        <v>0</v>
      </c>
      <c r="KA33" s="142">
        <f t="shared" si="105"/>
        <v>0</v>
      </c>
      <c r="KB33" s="142">
        <f t="shared" si="105"/>
        <v>0</v>
      </c>
      <c r="KC33" s="142">
        <f t="shared" si="105"/>
        <v>0</v>
      </c>
      <c r="KD33" s="147">
        <f t="shared" si="106"/>
        <v>0</v>
      </c>
      <c r="KE33" s="147">
        <f t="shared" si="106"/>
        <v>0</v>
      </c>
      <c r="KF33" s="147">
        <f t="shared" si="106"/>
        <v>0</v>
      </c>
      <c r="KG33" s="147">
        <f t="shared" si="106"/>
        <v>0</v>
      </c>
      <c r="KH33" s="147">
        <f t="shared" si="106"/>
        <v>0</v>
      </c>
      <c r="KI33" s="147">
        <f t="shared" si="107"/>
        <v>0</v>
      </c>
      <c r="KJ33" s="147">
        <f t="shared" si="107"/>
        <v>0</v>
      </c>
      <c r="KK33" s="147">
        <f t="shared" si="107"/>
        <v>0</v>
      </c>
      <c r="KL33" s="147">
        <f t="shared" si="107"/>
        <v>0</v>
      </c>
      <c r="KM33" s="147">
        <f t="shared" si="107"/>
        <v>0</v>
      </c>
      <c r="KN33" s="142">
        <f t="shared" si="108"/>
        <v>0</v>
      </c>
      <c r="KO33" s="142">
        <f t="shared" si="108"/>
        <v>0</v>
      </c>
      <c r="KP33" s="142">
        <f t="shared" si="108"/>
        <v>0</v>
      </c>
      <c r="KQ33" s="142">
        <f t="shared" si="108"/>
        <v>0</v>
      </c>
      <c r="KR33" s="142">
        <f t="shared" si="108"/>
        <v>0</v>
      </c>
      <c r="KS33" s="142">
        <f t="shared" si="109"/>
        <v>0</v>
      </c>
      <c r="KT33" s="142">
        <f t="shared" si="109"/>
        <v>0</v>
      </c>
      <c r="KU33" s="142">
        <f t="shared" si="109"/>
        <v>0</v>
      </c>
      <c r="KV33" s="142">
        <f t="shared" si="109"/>
        <v>0</v>
      </c>
      <c r="KW33" s="142">
        <f t="shared" si="109"/>
        <v>0</v>
      </c>
      <c r="KX33" s="147">
        <f t="shared" si="110"/>
        <v>0</v>
      </c>
      <c r="KY33" s="147">
        <f t="shared" si="110"/>
        <v>0</v>
      </c>
      <c r="KZ33" s="147">
        <f t="shared" si="110"/>
        <v>0</v>
      </c>
      <c r="LA33" s="147">
        <f t="shared" si="110"/>
        <v>0</v>
      </c>
      <c r="LB33" s="147">
        <f t="shared" si="110"/>
        <v>0</v>
      </c>
      <c r="LC33" s="147">
        <f t="shared" si="111"/>
        <v>0</v>
      </c>
      <c r="LD33" s="147">
        <f t="shared" si="111"/>
        <v>0</v>
      </c>
      <c r="LE33" s="147">
        <f t="shared" si="111"/>
        <v>0</v>
      </c>
      <c r="LF33" s="147">
        <f t="shared" si="111"/>
        <v>0</v>
      </c>
      <c r="LG33" s="147">
        <f t="shared" si="111"/>
        <v>0</v>
      </c>
      <c r="LH33" s="147">
        <f t="shared" si="112"/>
        <v>63361</v>
      </c>
      <c r="LI33" s="147">
        <f t="shared" si="113"/>
        <v>253655</v>
      </c>
      <c r="LJ33" s="144">
        <f t="shared" si="45"/>
        <v>317016</v>
      </c>
      <c r="LK33" s="144">
        <f t="shared" si="45"/>
        <v>57313</v>
      </c>
      <c r="LL33" s="144">
        <f t="shared" si="45"/>
        <v>259703</v>
      </c>
      <c r="LM33" s="144">
        <f t="shared" si="45"/>
        <v>212453</v>
      </c>
      <c r="LN33" s="144">
        <f t="shared" si="45"/>
        <v>47250</v>
      </c>
      <c r="LO33" s="144">
        <f t="shared" si="114"/>
        <v>19221541</v>
      </c>
      <c r="LP33" s="144">
        <f t="shared" si="46"/>
        <v>1214506</v>
      </c>
      <c r="LQ33" s="144">
        <f t="shared" si="46"/>
        <v>18007035</v>
      </c>
      <c r="LR33" s="144">
        <f t="shared" si="46"/>
        <v>13939929</v>
      </c>
      <c r="LS33" s="144">
        <f t="shared" si="46"/>
        <v>4067106</v>
      </c>
      <c r="LT33" s="132">
        <f t="shared" si="115"/>
        <v>19221.5</v>
      </c>
      <c r="LU33" s="144">
        <f t="shared" si="47"/>
        <v>19284902</v>
      </c>
      <c r="LV33" s="145">
        <f t="shared" si="47"/>
        <v>1215743</v>
      </c>
      <c r="LW33" s="145">
        <f t="shared" si="47"/>
        <v>18069159</v>
      </c>
      <c r="LX33" s="145">
        <f t="shared" si="47"/>
        <v>14002053</v>
      </c>
      <c r="LY33" s="145">
        <f t="shared" si="47"/>
        <v>4067106</v>
      </c>
      <c r="LZ33" s="132">
        <f t="shared" si="116"/>
        <v>19284.900000000001</v>
      </c>
      <c r="MA33" s="208">
        <v>51.4</v>
      </c>
      <c r="MB33" s="209">
        <f t="shared" si="117"/>
        <v>4297148.0999999996</v>
      </c>
      <c r="MC33" s="246">
        <f t="shared" si="118"/>
        <v>4297.1000000000004</v>
      </c>
      <c r="MD33" s="246">
        <v>1523.3</v>
      </c>
      <c r="ME33" s="246">
        <f t="shared" si="119"/>
        <v>1523300</v>
      </c>
      <c r="MF33" s="246">
        <f t="shared" si="120"/>
        <v>2773848.1</v>
      </c>
      <c r="MG33" s="246">
        <f t="shared" si="121"/>
        <v>2773.8</v>
      </c>
      <c r="MH33" s="246">
        <f t="shared" si="122"/>
        <v>22058750.100000001</v>
      </c>
      <c r="MI33" s="209">
        <f t="shared" si="123"/>
        <v>22058.799999999999</v>
      </c>
      <c r="MJ33" s="250">
        <f t="shared" si="124"/>
        <v>16775901</v>
      </c>
      <c r="MK33" s="174">
        <v>34</v>
      </c>
      <c r="ML33" s="209">
        <f t="shared" si="125"/>
        <v>31580.2</v>
      </c>
    </row>
    <row r="34" spans="1:350">
      <c r="A34" s="128" t="s">
        <v>198</v>
      </c>
      <c r="B34" s="129"/>
      <c r="C34" s="129"/>
      <c r="D34" s="129"/>
      <c r="E34" s="129"/>
      <c r="F34" s="130">
        <f t="shared" si="48"/>
        <v>0</v>
      </c>
      <c r="G34" s="131"/>
      <c r="H34" s="131"/>
      <c r="I34" s="131"/>
      <c r="J34" s="131"/>
      <c r="K34" s="130">
        <f t="shared" si="49"/>
        <v>0</v>
      </c>
      <c r="L34" s="132">
        <f t="shared" si="50"/>
        <v>0</v>
      </c>
      <c r="M34" s="132"/>
      <c r="N34" s="132"/>
      <c r="O34" s="132">
        <f t="shared" si="51"/>
        <v>0</v>
      </c>
      <c r="P34" s="132"/>
      <c r="Q34" s="132"/>
      <c r="R34" s="132"/>
      <c r="S34" s="150">
        <v>522</v>
      </c>
      <c r="T34" s="129"/>
      <c r="U34" s="148">
        <v>0</v>
      </c>
      <c r="V34" s="129"/>
      <c r="W34" s="133">
        <v>3</v>
      </c>
      <c r="X34" s="130">
        <f t="shared" si="1"/>
        <v>525</v>
      </c>
      <c r="Y34" s="150">
        <v>567</v>
      </c>
      <c r="Z34" s="129"/>
      <c r="AA34" s="148">
        <v>0</v>
      </c>
      <c r="AB34" s="129"/>
      <c r="AC34" s="133">
        <v>4</v>
      </c>
      <c r="AD34" s="130">
        <f t="shared" si="2"/>
        <v>571</v>
      </c>
      <c r="AE34" s="150">
        <v>99</v>
      </c>
      <c r="AF34" s="129"/>
      <c r="AG34" s="129"/>
      <c r="AH34" s="129"/>
      <c r="AI34" s="133">
        <v>0</v>
      </c>
      <c r="AJ34" s="130">
        <f t="shared" si="52"/>
        <v>99</v>
      </c>
      <c r="AK34" s="127">
        <f t="shared" si="53"/>
        <v>1195</v>
      </c>
      <c r="AL34" s="206">
        <v>0</v>
      </c>
      <c r="AM34" s="206">
        <v>0</v>
      </c>
      <c r="AN34" s="206">
        <v>0</v>
      </c>
      <c r="AO34" s="206">
        <v>0</v>
      </c>
      <c r="AP34" s="206">
        <v>0</v>
      </c>
      <c r="AQ34" s="206">
        <v>0</v>
      </c>
      <c r="AR34" s="135"/>
      <c r="AS34" s="136">
        <v>0</v>
      </c>
      <c r="AT34" s="137"/>
      <c r="AU34" s="138">
        <v>0</v>
      </c>
      <c r="AV34" s="138"/>
      <c r="AW34" s="135"/>
      <c r="AX34" s="139"/>
      <c r="AY34" s="138"/>
      <c r="AZ34" s="136"/>
      <c r="BA34" s="136"/>
      <c r="BB34" s="129"/>
      <c r="BC34" s="129"/>
      <c r="BD34" s="138"/>
      <c r="BE34" s="138"/>
      <c r="BF34" s="136"/>
      <c r="BG34" s="138"/>
      <c r="BH34" s="138"/>
      <c r="BI34" s="136"/>
      <c r="BJ34" s="138"/>
      <c r="BK34" s="129"/>
      <c r="BL34" s="129"/>
      <c r="BM34" s="138"/>
      <c r="BN34" s="138"/>
      <c r="BO34" s="141"/>
      <c r="BP34" s="141">
        <f t="shared" si="54"/>
        <v>0</v>
      </c>
      <c r="BQ34" s="141">
        <f t="shared" si="54"/>
        <v>0</v>
      </c>
      <c r="BR34" s="141">
        <f t="shared" si="54"/>
        <v>0</v>
      </c>
      <c r="BS34" s="141">
        <f t="shared" si="55"/>
        <v>0</v>
      </c>
      <c r="BT34" s="141">
        <f t="shared" si="56"/>
        <v>1195</v>
      </c>
      <c r="BU34" s="141"/>
      <c r="BV34" s="141"/>
      <c r="BW34" s="141"/>
      <c r="BX34" s="142">
        <f t="shared" si="57"/>
        <v>13462380</v>
      </c>
      <c r="BY34" s="143">
        <f t="shared" si="126"/>
        <v>1125954</v>
      </c>
      <c r="BZ34" s="143">
        <f t="shared" si="126"/>
        <v>12336426</v>
      </c>
      <c r="CA34" s="143">
        <f t="shared" si="126"/>
        <v>9428364</v>
      </c>
      <c r="CB34" s="143">
        <f t="shared" si="126"/>
        <v>2908062</v>
      </c>
      <c r="CC34" s="142">
        <f t="shared" si="58"/>
        <v>0</v>
      </c>
      <c r="CD34" s="143">
        <f t="shared" si="5"/>
        <v>0</v>
      </c>
      <c r="CE34" s="143">
        <f t="shared" si="5"/>
        <v>0</v>
      </c>
      <c r="CF34" s="143">
        <f t="shared" si="5"/>
        <v>0</v>
      </c>
      <c r="CG34" s="143">
        <f t="shared" si="5"/>
        <v>0</v>
      </c>
      <c r="CH34" s="142">
        <f t="shared" si="59"/>
        <v>0</v>
      </c>
      <c r="CI34" s="143">
        <f t="shared" si="6"/>
        <v>0</v>
      </c>
      <c r="CJ34" s="143">
        <f t="shared" si="6"/>
        <v>0</v>
      </c>
      <c r="CK34" s="143">
        <f t="shared" si="6"/>
        <v>0</v>
      </c>
      <c r="CL34" s="143">
        <f t="shared" si="6"/>
        <v>0</v>
      </c>
      <c r="CM34" s="143"/>
      <c r="CN34" s="143"/>
      <c r="CO34" s="143"/>
      <c r="CP34" s="143"/>
      <c r="CQ34" s="143"/>
      <c r="CR34" s="142">
        <f t="shared" si="60"/>
        <v>592656</v>
      </c>
      <c r="CS34" s="143">
        <f t="shared" si="7"/>
        <v>1353</v>
      </c>
      <c r="CT34" s="143">
        <f t="shared" si="7"/>
        <v>591303</v>
      </c>
      <c r="CU34" s="143">
        <f t="shared" si="7"/>
        <v>591303</v>
      </c>
      <c r="CV34" s="143">
        <f t="shared" si="7"/>
        <v>0</v>
      </c>
      <c r="CW34" s="144">
        <f t="shared" si="61"/>
        <v>14055036</v>
      </c>
      <c r="CX34" s="142">
        <f t="shared" si="62"/>
        <v>20408031</v>
      </c>
      <c r="CY34" s="143">
        <f t="shared" si="62"/>
        <v>1663578</v>
      </c>
      <c r="CZ34" s="143">
        <f t="shared" si="62"/>
        <v>18744453</v>
      </c>
      <c r="DA34" s="143">
        <f t="shared" si="62"/>
        <v>13987323</v>
      </c>
      <c r="DB34" s="143">
        <f t="shared" si="62"/>
        <v>4757130</v>
      </c>
      <c r="DC34" s="142">
        <f t="shared" si="63"/>
        <v>0</v>
      </c>
      <c r="DD34" s="143">
        <f t="shared" si="8"/>
        <v>0</v>
      </c>
      <c r="DE34" s="143">
        <f t="shared" si="8"/>
        <v>0</v>
      </c>
      <c r="DF34" s="143">
        <f t="shared" si="8"/>
        <v>0</v>
      </c>
      <c r="DG34" s="143">
        <f t="shared" si="8"/>
        <v>0</v>
      </c>
      <c r="DH34" s="142">
        <f t="shared" si="64"/>
        <v>0</v>
      </c>
      <c r="DI34" s="143">
        <f t="shared" si="64"/>
        <v>0</v>
      </c>
      <c r="DJ34" s="143">
        <f t="shared" si="64"/>
        <v>0</v>
      </c>
      <c r="DK34" s="143">
        <f t="shared" si="64"/>
        <v>0</v>
      </c>
      <c r="DL34" s="143">
        <f t="shared" si="64"/>
        <v>0</v>
      </c>
      <c r="DM34" s="142">
        <f t="shared" si="65"/>
        <v>0</v>
      </c>
      <c r="DN34" s="143">
        <f t="shared" si="9"/>
        <v>0</v>
      </c>
      <c r="DO34" s="143">
        <f t="shared" si="9"/>
        <v>0</v>
      </c>
      <c r="DP34" s="143">
        <f t="shared" si="9"/>
        <v>0</v>
      </c>
      <c r="DQ34" s="143">
        <f t="shared" si="9"/>
        <v>0</v>
      </c>
      <c r="DR34" s="142">
        <f t="shared" si="66"/>
        <v>912704</v>
      </c>
      <c r="DS34" s="143">
        <f t="shared" si="10"/>
        <v>3008</v>
      </c>
      <c r="DT34" s="143">
        <f t="shared" si="10"/>
        <v>909696</v>
      </c>
      <c r="DU34" s="143">
        <f t="shared" si="10"/>
        <v>909696</v>
      </c>
      <c r="DV34" s="143">
        <f t="shared" si="10"/>
        <v>0</v>
      </c>
      <c r="DW34" s="144">
        <f t="shared" si="67"/>
        <v>21320735</v>
      </c>
      <c r="DX34" s="142">
        <f t="shared" si="68"/>
        <v>4073454</v>
      </c>
      <c r="DY34" s="143">
        <f t="shared" si="68"/>
        <v>324027</v>
      </c>
      <c r="DZ34" s="143">
        <f t="shared" si="68"/>
        <v>3749427</v>
      </c>
      <c r="EA34" s="143">
        <f t="shared" si="68"/>
        <v>2776257</v>
      </c>
      <c r="EB34" s="143">
        <f t="shared" si="68"/>
        <v>973170</v>
      </c>
      <c r="EC34" s="142">
        <f t="shared" si="69"/>
        <v>0</v>
      </c>
      <c r="ED34" s="143">
        <f t="shared" si="11"/>
        <v>0</v>
      </c>
      <c r="EE34" s="143">
        <f t="shared" si="11"/>
        <v>0</v>
      </c>
      <c r="EF34" s="143">
        <f t="shared" si="11"/>
        <v>0</v>
      </c>
      <c r="EG34" s="143">
        <f t="shared" si="11"/>
        <v>0</v>
      </c>
      <c r="EH34" s="143"/>
      <c r="EI34" s="143"/>
      <c r="EJ34" s="143"/>
      <c r="EK34" s="143"/>
      <c r="EL34" s="143"/>
      <c r="EM34" s="142">
        <f t="shared" si="70"/>
        <v>0</v>
      </c>
      <c r="EN34" s="143">
        <f t="shared" si="12"/>
        <v>0</v>
      </c>
      <c r="EO34" s="143">
        <f t="shared" si="12"/>
        <v>0</v>
      </c>
      <c r="EP34" s="143">
        <f t="shared" si="12"/>
        <v>0</v>
      </c>
      <c r="EQ34" s="143">
        <f t="shared" si="12"/>
        <v>0</v>
      </c>
      <c r="ER34" s="142">
        <f t="shared" si="71"/>
        <v>0</v>
      </c>
      <c r="ES34" s="143">
        <f t="shared" si="13"/>
        <v>0</v>
      </c>
      <c r="ET34" s="143">
        <f t="shared" si="13"/>
        <v>0</v>
      </c>
      <c r="EU34" s="143">
        <f t="shared" si="13"/>
        <v>0</v>
      </c>
      <c r="EV34" s="143">
        <f t="shared" si="13"/>
        <v>0</v>
      </c>
      <c r="EW34" s="144">
        <f t="shared" si="72"/>
        <v>4073454</v>
      </c>
      <c r="EX34" s="144">
        <f t="shared" si="73"/>
        <v>39449225</v>
      </c>
      <c r="EY34" s="145">
        <f t="shared" si="74"/>
        <v>3117920</v>
      </c>
      <c r="EZ34" s="145">
        <f t="shared" si="14"/>
        <v>36331305</v>
      </c>
      <c r="FA34" s="145">
        <f t="shared" si="14"/>
        <v>27692943</v>
      </c>
      <c r="FB34" s="145">
        <f t="shared" si="14"/>
        <v>8638362</v>
      </c>
      <c r="FC34" s="146">
        <f t="shared" si="75"/>
        <v>37943865</v>
      </c>
      <c r="FD34" s="146">
        <f t="shared" si="76"/>
        <v>0</v>
      </c>
      <c r="FE34" s="146">
        <f t="shared" si="77"/>
        <v>0</v>
      </c>
      <c r="FF34" s="146">
        <f t="shared" si="78"/>
        <v>0</v>
      </c>
      <c r="FG34" s="146">
        <f t="shared" si="79"/>
        <v>1505360</v>
      </c>
      <c r="FH34" s="142">
        <f t="shared" si="80"/>
        <v>0</v>
      </c>
      <c r="FI34" s="143">
        <f t="shared" si="80"/>
        <v>0</v>
      </c>
      <c r="FJ34" s="143">
        <f t="shared" si="80"/>
        <v>0</v>
      </c>
      <c r="FK34" s="143">
        <f t="shared" si="80"/>
        <v>0</v>
      </c>
      <c r="FL34" s="143">
        <f t="shared" si="80"/>
        <v>0</v>
      </c>
      <c r="FM34" s="142">
        <f t="shared" si="81"/>
        <v>0</v>
      </c>
      <c r="FN34" s="142">
        <f t="shared" si="81"/>
        <v>0</v>
      </c>
      <c r="FO34" s="142">
        <f t="shared" si="81"/>
        <v>0</v>
      </c>
      <c r="FP34" s="142">
        <f t="shared" si="81"/>
        <v>0</v>
      </c>
      <c r="FQ34" s="142">
        <f t="shared" si="81"/>
        <v>0</v>
      </c>
      <c r="FR34" s="147">
        <f t="shared" si="82"/>
        <v>0</v>
      </c>
      <c r="FS34" s="147">
        <f t="shared" si="82"/>
        <v>0</v>
      </c>
      <c r="FT34" s="147">
        <f t="shared" si="82"/>
        <v>0</v>
      </c>
      <c r="FU34" s="147">
        <f t="shared" si="82"/>
        <v>0</v>
      </c>
      <c r="FV34" s="147">
        <f t="shared" si="82"/>
        <v>0</v>
      </c>
      <c r="FW34" s="147">
        <f t="shared" si="83"/>
        <v>0</v>
      </c>
      <c r="FX34" s="147">
        <f t="shared" si="83"/>
        <v>0</v>
      </c>
      <c r="FY34" s="147">
        <f t="shared" si="83"/>
        <v>0</v>
      </c>
      <c r="FZ34" s="147">
        <f t="shared" si="83"/>
        <v>0</v>
      </c>
      <c r="GA34" s="147">
        <f t="shared" si="83"/>
        <v>0</v>
      </c>
      <c r="GB34" s="142">
        <f t="shared" si="84"/>
        <v>0</v>
      </c>
      <c r="GC34" s="142">
        <f t="shared" si="84"/>
        <v>0</v>
      </c>
      <c r="GD34" s="142">
        <f t="shared" si="84"/>
        <v>0</v>
      </c>
      <c r="GE34" s="142">
        <f t="shared" si="84"/>
        <v>0</v>
      </c>
      <c r="GF34" s="142">
        <f t="shared" si="84"/>
        <v>0</v>
      </c>
      <c r="GG34" s="142">
        <f t="shared" si="85"/>
        <v>0</v>
      </c>
      <c r="GH34" s="142">
        <f t="shared" si="85"/>
        <v>0</v>
      </c>
      <c r="GI34" s="142">
        <f t="shared" si="85"/>
        <v>0</v>
      </c>
      <c r="GJ34" s="142">
        <f t="shared" si="85"/>
        <v>0</v>
      </c>
      <c r="GK34" s="142">
        <f t="shared" si="85"/>
        <v>0</v>
      </c>
      <c r="GL34" s="142">
        <f t="shared" si="86"/>
        <v>0</v>
      </c>
      <c r="GM34" s="142">
        <f t="shared" si="86"/>
        <v>0</v>
      </c>
      <c r="GN34" s="142">
        <f t="shared" si="86"/>
        <v>0</v>
      </c>
      <c r="GO34" s="142">
        <f t="shared" si="86"/>
        <v>0</v>
      </c>
      <c r="GP34" s="142">
        <f t="shared" si="86"/>
        <v>0</v>
      </c>
      <c r="GQ34" s="207">
        <f t="shared" si="87"/>
        <v>0</v>
      </c>
      <c r="GR34" s="147">
        <f t="shared" si="88"/>
        <v>0</v>
      </c>
      <c r="GS34" s="147">
        <f t="shared" si="88"/>
        <v>0</v>
      </c>
      <c r="GT34" s="147">
        <f t="shared" si="88"/>
        <v>0</v>
      </c>
      <c r="GU34" s="147">
        <f t="shared" si="88"/>
        <v>0</v>
      </c>
      <c r="GV34" s="147">
        <f t="shared" si="88"/>
        <v>0</v>
      </c>
      <c r="GW34" s="147">
        <f t="shared" si="89"/>
        <v>0</v>
      </c>
      <c r="GX34" s="147">
        <f t="shared" si="89"/>
        <v>0</v>
      </c>
      <c r="GY34" s="147">
        <f t="shared" si="89"/>
        <v>0</v>
      </c>
      <c r="GZ34" s="147">
        <f t="shared" si="89"/>
        <v>0</v>
      </c>
      <c r="HA34" s="147">
        <f t="shared" si="89"/>
        <v>0</v>
      </c>
      <c r="HB34" s="147">
        <f t="shared" si="90"/>
        <v>0</v>
      </c>
      <c r="HC34" s="147">
        <f t="shared" si="90"/>
        <v>0</v>
      </c>
      <c r="HD34" s="147">
        <f t="shared" si="90"/>
        <v>0</v>
      </c>
      <c r="HE34" s="147">
        <f t="shared" si="90"/>
        <v>0</v>
      </c>
      <c r="HF34" s="147">
        <f t="shared" si="90"/>
        <v>0</v>
      </c>
      <c r="HG34" s="147">
        <f t="shared" si="91"/>
        <v>0</v>
      </c>
      <c r="HH34" s="147">
        <f t="shared" si="91"/>
        <v>0</v>
      </c>
      <c r="HI34" s="147">
        <f t="shared" si="91"/>
        <v>0</v>
      </c>
      <c r="HJ34" s="147">
        <f t="shared" si="91"/>
        <v>0</v>
      </c>
      <c r="HK34" s="147">
        <f t="shared" si="91"/>
        <v>0</v>
      </c>
      <c r="HL34" s="142">
        <f t="shared" si="92"/>
        <v>0</v>
      </c>
      <c r="HM34" s="142">
        <f t="shared" si="92"/>
        <v>0</v>
      </c>
      <c r="HN34" s="142">
        <f t="shared" si="92"/>
        <v>0</v>
      </c>
      <c r="HO34" s="142">
        <f t="shared" si="92"/>
        <v>0</v>
      </c>
      <c r="HP34" s="142">
        <f t="shared" si="92"/>
        <v>0</v>
      </c>
      <c r="HQ34" s="142">
        <f t="shared" si="93"/>
        <v>0</v>
      </c>
      <c r="HR34" s="142">
        <f t="shared" si="93"/>
        <v>0</v>
      </c>
      <c r="HS34" s="142">
        <f t="shared" si="93"/>
        <v>0</v>
      </c>
      <c r="HT34" s="142">
        <f t="shared" si="93"/>
        <v>0</v>
      </c>
      <c r="HU34" s="142">
        <f t="shared" si="93"/>
        <v>0</v>
      </c>
      <c r="HV34" s="147">
        <f t="shared" si="94"/>
        <v>0</v>
      </c>
      <c r="HW34" s="147">
        <f t="shared" si="94"/>
        <v>0</v>
      </c>
      <c r="HX34" s="147">
        <f t="shared" si="94"/>
        <v>0</v>
      </c>
      <c r="HY34" s="147">
        <f t="shared" si="94"/>
        <v>0</v>
      </c>
      <c r="HZ34" s="147">
        <f t="shared" si="94"/>
        <v>0</v>
      </c>
      <c r="IA34" s="147">
        <f t="shared" si="95"/>
        <v>0</v>
      </c>
      <c r="IB34" s="147">
        <f t="shared" si="95"/>
        <v>0</v>
      </c>
      <c r="IC34" s="147">
        <f t="shared" si="95"/>
        <v>0</v>
      </c>
      <c r="ID34" s="147">
        <f t="shared" si="95"/>
        <v>0</v>
      </c>
      <c r="IE34" s="147">
        <f t="shared" si="95"/>
        <v>0</v>
      </c>
      <c r="IF34" s="142">
        <f t="shared" si="96"/>
        <v>0</v>
      </c>
      <c r="IG34" s="142">
        <f t="shared" si="96"/>
        <v>0</v>
      </c>
      <c r="IH34" s="142">
        <f t="shared" si="96"/>
        <v>0</v>
      </c>
      <c r="II34" s="142">
        <f t="shared" si="96"/>
        <v>0</v>
      </c>
      <c r="IJ34" s="142">
        <f t="shared" si="96"/>
        <v>0</v>
      </c>
      <c r="IK34" s="142">
        <f t="shared" si="97"/>
        <v>0</v>
      </c>
      <c r="IL34" s="142">
        <f t="shared" si="97"/>
        <v>0</v>
      </c>
      <c r="IM34" s="142">
        <f t="shared" si="97"/>
        <v>0</v>
      </c>
      <c r="IN34" s="142">
        <f t="shared" si="97"/>
        <v>0</v>
      </c>
      <c r="IO34" s="142">
        <f t="shared" si="97"/>
        <v>0</v>
      </c>
      <c r="IP34" s="147">
        <f t="shared" si="98"/>
        <v>0</v>
      </c>
      <c r="IQ34" s="147">
        <f t="shared" si="98"/>
        <v>0</v>
      </c>
      <c r="IR34" s="147">
        <f t="shared" si="98"/>
        <v>0</v>
      </c>
      <c r="IS34" s="147">
        <f t="shared" si="98"/>
        <v>0</v>
      </c>
      <c r="IT34" s="147">
        <f t="shared" si="98"/>
        <v>0</v>
      </c>
      <c r="IU34" s="147">
        <f t="shared" si="99"/>
        <v>0</v>
      </c>
      <c r="IV34" s="147">
        <f t="shared" si="99"/>
        <v>0</v>
      </c>
      <c r="IW34" s="147">
        <f t="shared" si="99"/>
        <v>0</v>
      </c>
      <c r="IX34" s="147">
        <f t="shared" si="99"/>
        <v>0</v>
      </c>
      <c r="IY34" s="147">
        <f t="shared" si="99"/>
        <v>0</v>
      </c>
      <c r="IZ34" s="142">
        <f t="shared" si="100"/>
        <v>0</v>
      </c>
      <c r="JA34" s="142">
        <f t="shared" si="100"/>
        <v>0</v>
      </c>
      <c r="JB34" s="142">
        <f t="shared" si="100"/>
        <v>0</v>
      </c>
      <c r="JC34" s="142">
        <f t="shared" si="100"/>
        <v>0</v>
      </c>
      <c r="JD34" s="142">
        <f t="shared" si="100"/>
        <v>0</v>
      </c>
      <c r="JE34" s="142">
        <f t="shared" si="101"/>
        <v>0</v>
      </c>
      <c r="JF34" s="142">
        <f t="shared" si="101"/>
        <v>0</v>
      </c>
      <c r="JG34" s="142">
        <f t="shared" si="101"/>
        <v>0</v>
      </c>
      <c r="JH34" s="142">
        <f t="shared" si="101"/>
        <v>0</v>
      </c>
      <c r="JI34" s="142">
        <f t="shared" si="101"/>
        <v>0</v>
      </c>
      <c r="JJ34" s="147">
        <f t="shared" si="102"/>
        <v>0</v>
      </c>
      <c r="JK34" s="147">
        <f t="shared" si="102"/>
        <v>0</v>
      </c>
      <c r="JL34" s="147">
        <f t="shared" si="102"/>
        <v>0</v>
      </c>
      <c r="JM34" s="147">
        <f t="shared" si="102"/>
        <v>0</v>
      </c>
      <c r="JN34" s="147">
        <f t="shared" si="102"/>
        <v>0</v>
      </c>
      <c r="JO34" s="147">
        <f t="shared" si="103"/>
        <v>0</v>
      </c>
      <c r="JP34" s="147">
        <f t="shared" si="103"/>
        <v>0</v>
      </c>
      <c r="JQ34" s="147">
        <f t="shared" si="103"/>
        <v>0</v>
      </c>
      <c r="JR34" s="147">
        <f t="shared" si="103"/>
        <v>0</v>
      </c>
      <c r="JS34" s="147">
        <f t="shared" si="103"/>
        <v>0</v>
      </c>
      <c r="JT34" s="142">
        <f t="shared" si="104"/>
        <v>0</v>
      </c>
      <c r="JU34" s="142">
        <f t="shared" si="104"/>
        <v>0</v>
      </c>
      <c r="JV34" s="142">
        <f t="shared" si="104"/>
        <v>0</v>
      </c>
      <c r="JW34" s="142">
        <f t="shared" si="104"/>
        <v>0</v>
      </c>
      <c r="JX34" s="142">
        <f t="shared" si="104"/>
        <v>0</v>
      </c>
      <c r="JY34" s="142">
        <f t="shared" si="105"/>
        <v>0</v>
      </c>
      <c r="JZ34" s="142">
        <f t="shared" si="105"/>
        <v>0</v>
      </c>
      <c r="KA34" s="142">
        <f t="shared" si="105"/>
        <v>0</v>
      </c>
      <c r="KB34" s="142">
        <f t="shared" si="105"/>
        <v>0</v>
      </c>
      <c r="KC34" s="142">
        <f t="shared" si="105"/>
        <v>0</v>
      </c>
      <c r="KD34" s="147">
        <f t="shared" si="106"/>
        <v>0</v>
      </c>
      <c r="KE34" s="147">
        <f t="shared" si="106"/>
        <v>0</v>
      </c>
      <c r="KF34" s="147">
        <f t="shared" si="106"/>
        <v>0</v>
      </c>
      <c r="KG34" s="147">
        <f t="shared" si="106"/>
        <v>0</v>
      </c>
      <c r="KH34" s="147">
        <f t="shared" si="106"/>
        <v>0</v>
      </c>
      <c r="KI34" s="147">
        <f t="shared" si="107"/>
        <v>0</v>
      </c>
      <c r="KJ34" s="147">
        <f t="shared" si="107"/>
        <v>0</v>
      </c>
      <c r="KK34" s="147">
        <f t="shared" si="107"/>
        <v>0</v>
      </c>
      <c r="KL34" s="147">
        <f t="shared" si="107"/>
        <v>0</v>
      </c>
      <c r="KM34" s="147">
        <f t="shared" si="107"/>
        <v>0</v>
      </c>
      <c r="KN34" s="142">
        <f t="shared" si="108"/>
        <v>0</v>
      </c>
      <c r="KO34" s="142">
        <f t="shared" si="108"/>
        <v>0</v>
      </c>
      <c r="KP34" s="142">
        <f t="shared" si="108"/>
        <v>0</v>
      </c>
      <c r="KQ34" s="142">
        <f t="shared" si="108"/>
        <v>0</v>
      </c>
      <c r="KR34" s="142">
        <f t="shared" si="108"/>
        <v>0</v>
      </c>
      <c r="KS34" s="142">
        <f t="shared" si="109"/>
        <v>0</v>
      </c>
      <c r="KT34" s="142">
        <f t="shared" si="109"/>
        <v>0</v>
      </c>
      <c r="KU34" s="142">
        <f t="shared" si="109"/>
        <v>0</v>
      </c>
      <c r="KV34" s="142">
        <f t="shared" si="109"/>
        <v>0</v>
      </c>
      <c r="KW34" s="142">
        <f t="shared" si="109"/>
        <v>0</v>
      </c>
      <c r="KX34" s="147">
        <f t="shared" si="110"/>
        <v>0</v>
      </c>
      <c r="KY34" s="147">
        <f t="shared" si="110"/>
        <v>0</v>
      </c>
      <c r="KZ34" s="147">
        <f t="shared" si="110"/>
        <v>0</v>
      </c>
      <c r="LA34" s="147">
        <f t="shared" si="110"/>
        <v>0</v>
      </c>
      <c r="LB34" s="147">
        <f t="shared" si="110"/>
        <v>0</v>
      </c>
      <c r="LC34" s="147">
        <f t="shared" si="111"/>
        <v>0</v>
      </c>
      <c r="LD34" s="147">
        <f t="shared" si="111"/>
        <v>0</v>
      </c>
      <c r="LE34" s="147">
        <f t="shared" si="111"/>
        <v>0</v>
      </c>
      <c r="LF34" s="147">
        <f t="shared" si="111"/>
        <v>0</v>
      </c>
      <c r="LG34" s="147">
        <f t="shared" si="111"/>
        <v>0</v>
      </c>
      <c r="LH34" s="147">
        <f t="shared" si="112"/>
        <v>0</v>
      </c>
      <c r="LI34" s="147">
        <f t="shared" si="113"/>
        <v>0</v>
      </c>
      <c r="LJ34" s="144">
        <f t="shared" si="45"/>
        <v>0</v>
      </c>
      <c r="LK34" s="144">
        <f t="shared" si="45"/>
        <v>0</v>
      </c>
      <c r="LL34" s="144">
        <f t="shared" si="45"/>
        <v>0</v>
      </c>
      <c r="LM34" s="144">
        <f t="shared" si="45"/>
        <v>0</v>
      </c>
      <c r="LN34" s="144">
        <f t="shared" si="45"/>
        <v>0</v>
      </c>
      <c r="LO34" s="144">
        <f t="shared" si="114"/>
        <v>39449225</v>
      </c>
      <c r="LP34" s="144">
        <f t="shared" si="46"/>
        <v>3117920</v>
      </c>
      <c r="LQ34" s="144">
        <f t="shared" si="46"/>
        <v>36331305</v>
      </c>
      <c r="LR34" s="144">
        <f t="shared" si="46"/>
        <v>27692943</v>
      </c>
      <c r="LS34" s="144">
        <f t="shared" si="46"/>
        <v>8638362</v>
      </c>
      <c r="LT34" s="132">
        <f t="shared" si="115"/>
        <v>39449.199999999997</v>
      </c>
      <c r="LU34" s="144">
        <f t="shared" si="47"/>
        <v>39449225</v>
      </c>
      <c r="LV34" s="145">
        <f t="shared" si="47"/>
        <v>3117920</v>
      </c>
      <c r="LW34" s="145">
        <f t="shared" si="47"/>
        <v>36331305</v>
      </c>
      <c r="LX34" s="145">
        <f t="shared" si="47"/>
        <v>27692943</v>
      </c>
      <c r="LY34" s="145">
        <f t="shared" si="47"/>
        <v>8638362</v>
      </c>
      <c r="LZ34" s="132">
        <f t="shared" si="116"/>
        <v>39449.199999999997</v>
      </c>
      <c r="MA34" s="208">
        <v>101.28</v>
      </c>
      <c r="MB34" s="209">
        <f t="shared" si="117"/>
        <v>8467221</v>
      </c>
      <c r="MC34" s="246">
        <f t="shared" si="118"/>
        <v>8467.2000000000007</v>
      </c>
      <c r="MD34" s="246">
        <v>3001.5</v>
      </c>
      <c r="ME34" s="246">
        <f t="shared" si="119"/>
        <v>3001500</v>
      </c>
      <c r="MF34" s="246">
        <f t="shared" si="120"/>
        <v>5465721</v>
      </c>
      <c r="MG34" s="246">
        <f t="shared" si="121"/>
        <v>5465.7</v>
      </c>
      <c r="MH34" s="246">
        <f t="shared" si="122"/>
        <v>44914946</v>
      </c>
      <c r="MI34" s="209">
        <f t="shared" si="123"/>
        <v>44914.9</v>
      </c>
      <c r="MJ34" s="250">
        <f t="shared" si="124"/>
        <v>33158664</v>
      </c>
      <c r="MK34" s="174">
        <v>56.3</v>
      </c>
      <c r="ML34" s="209">
        <f t="shared" si="125"/>
        <v>37696.1</v>
      </c>
    </row>
    <row r="35" spans="1:350">
      <c r="A35" s="128" t="s">
        <v>242</v>
      </c>
      <c r="B35" s="129"/>
      <c r="C35" s="129"/>
      <c r="D35" s="129"/>
      <c r="E35" s="129"/>
      <c r="F35" s="130">
        <f t="shared" si="48"/>
        <v>0</v>
      </c>
      <c r="G35" s="131"/>
      <c r="H35" s="131"/>
      <c r="I35" s="131"/>
      <c r="J35" s="131"/>
      <c r="K35" s="130">
        <f t="shared" si="49"/>
        <v>0</v>
      </c>
      <c r="L35" s="132">
        <f t="shared" si="50"/>
        <v>0</v>
      </c>
      <c r="M35" s="132"/>
      <c r="N35" s="132"/>
      <c r="O35" s="132">
        <f t="shared" si="51"/>
        <v>0</v>
      </c>
      <c r="P35" s="132"/>
      <c r="Q35" s="132"/>
      <c r="R35" s="132"/>
      <c r="S35" s="150">
        <v>289</v>
      </c>
      <c r="T35" s="129"/>
      <c r="U35" s="134">
        <v>0</v>
      </c>
      <c r="V35" s="129"/>
      <c r="W35" s="133">
        <v>3</v>
      </c>
      <c r="X35" s="130">
        <f t="shared" si="1"/>
        <v>292</v>
      </c>
      <c r="Y35" s="150">
        <v>319</v>
      </c>
      <c r="Z35" s="129"/>
      <c r="AA35" s="134">
        <v>0</v>
      </c>
      <c r="AB35" s="129"/>
      <c r="AC35" s="133">
        <v>4</v>
      </c>
      <c r="AD35" s="130">
        <f t="shared" si="2"/>
        <v>323</v>
      </c>
      <c r="AE35" s="150">
        <v>49</v>
      </c>
      <c r="AF35" s="129"/>
      <c r="AG35" s="129"/>
      <c r="AH35" s="129"/>
      <c r="AI35" s="133">
        <v>0</v>
      </c>
      <c r="AJ35" s="130">
        <f t="shared" si="52"/>
        <v>49</v>
      </c>
      <c r="AK35" s="127">
        <f t="shared" si="53"/>
        <v>664</v>
      </c>
      <c r="AL35" s="219"/>
      <c r="AM35" s="219"/>
      <c r="AN35" s="219"/>
      <c r="AO35" s="219"/>
      <c r="AP35" s="219">
        <v>90</v>
      </c>
      <c r="AQ35" s="219">
        <v>30</v>
      </c>
      <c r="AR35" s="135"/>
      <c r="AS35" s="136">
        <v>0</v>
      </c>
      <c r="AT35" s="137"/>
      <c r="AU35" s="138">
        <v>0</v>
      </c>
      <c r="AV35" s="138"/>
      <c r="AW35" s="135"/>
      <c r="AX35" s="139">
        <v>1</v>
      </c>
      <c r="AY35" s="138"/>
      <c r="AZ35" s="136"/>
      <c r="BA35" s="136"/>
      <c r="BB35" s="129"/>
      <c r="BC35" s="129"/>
      <c r="BD35" s="138">
        <v>1</v>
      </c>
      <c r="BE35" s="138"/>
      <c r="BF35" s="136"/>
      <c r="BG35" s="138">
        <v>3</v>
      </c>
      <c r="BH35" s="138">
        <v>3</v>
      </c>
      <c r="BI35" s="136"/>
      <c r="BJ35" s="138"/>
      <c r="BK35" s="129"/>
      <c r="BL35" s="129"/>
      <c r="BM35" s="138"/>
      <c r="BN35" s="138"/>
      <c r="BO35" s="141"/>
      <c r="BP35" s="141">
        <f t="shared" si="54"/>
        <v>5</v>
      </c>
      <c r="BQ35" s="141">
        <f t="shared" si="54"/>
        <v>3</v>
      </c>
      <c r="BR35" s="141">
        <f t="shared" si="54"/>
        <v>0</v>
      </c>
      <c r="BS35" s="141">
        <f t="shared" si="55"/>
        <v>8</v>
      </c>
      <c r="BT35" s="141">
        <f t="shared" si="56"/>
        <v>672</v>
      </c>
      <c r="BU35" s="141"/>
      <c r="BV35" s="141"/>
      <c r="BW35" s="141"/>
      <c r="BX35" s="142">
        <f t="shared" si="57"/>
        <v>7453310</v>
      </c>
      <c r="BY35" s="143">
        <f t="shared" si="126"/>
        <v>623373</v>
      </c>
      <c r="BZ35" s="143">
        <f t="shared" si="126"/>
        <v>6829937</v>
      </c>
      <c r="CA35" s="143">
        <f t="shared" si="126"/>
        <v>5219918</v>
      </c>
      <c r="CB35" s="143">
        <f t="shared" si="126"/>
        <v>1610019</v>
      </c>
      <c r="CC35" s="142">
        <f t="shared" si="58"/>
        <v>0</v>
      </c>
      <c r="CD35" s="143">
        <f t="shared" si="5"/>
        <v>0</v>
      </c>
      <c r="CE35" s="143">
        <f t="shared" si="5"/>
        <v>0</v>
      </c>
      <c r="CF35" s="143">
        <f t="shared" si="5"/>
        <v>0</v>
      </c>
      <c r="CG35" s="143">
        <f t="shared" si="5"/>
        <v>0</v>
      </c>
      <c r="CH35" s="142">
        <f t="shared" si="59"/>
        <v>0</v>
      </c>
      <c r="CI35" s="143">
        <f t="shared" si="6"/>
        <v>0</v>
      </c>
      <c r="CJ35" s="143">
        <f t="shared" si="6"/>
        <v>0</v>
      </c>
      <c r="CK35" s="143">
        <f t="shared" si="6"/>
        <v>0</v>
      </c>
      <c r="CL35" s="143">
        <f t="shared" si="6"/>
        <v>0</v>
      </c>
      <c r="CM35" s="143"/>
      <c r="CN35" s="143"/>
      <c r="CO35" s="143"/>
      <c r="CP35" s="143"/>
      <c r="CQ35" s="143"/>
      <c r="CR35" s="142">
        <f t="shared" si="60"/>
        <v>592656</v>
      </c>
      <c r="CS35" s="143">
        <f t="shared" si="7"/>
        <v>1353</v>
      </c>
      <c r="CT35" s="143">
        <f t="shared" si="7"/>
        <v>591303</v>
      </c>
      <c r="CU35" s="143">
        <f t="shared" si="7"/>
        <v>591303</v>
      </c>
      <c r="CV35" s="143">
        <f t="shared" si="7"/>
        <v>0</v>
      </c>
      <c r="CW35" s="144">
        <f t="shared" si="61"/>
        <v>8045966</v>
      </c>
      <c r="CX35" s="142">
        <f t="shared" si="62"/>
        <v>11481767</v>
      </c>
      <c r="CY35" s="143">
        <f t="shared" si="62"/>
        <v>935946</v>
      </c>
      <c r="CZ35" s="143">
        <f t="shared" si="62"/>
        <v>10545821</v>
      </c>
      <c r="DA35" s="143">
        <f t="shared" si="62"/>
        <v>7869411</v>
      </c>
      <c r="DB35" s="143">
        <f t="shared" si="62"/>
        <v>2676410</v>
      </c>
      <c r="DC35" s="142">
        <f t="shared" si="63"/>
        <v>0</v>
      </c>
      <c r="DD35" s="143">
        <f t="shared" si="8"/>
        <v>0</v>
      </c>
      <c r="DE35" s="143">
        <f t="shared" si="8"/>
        <v>0</v>
      </c>
      <c r="DF35" s="143">
        <f t="shared" si="8"/>
        <v>0</v>
      </c>
      <c r="DG35" s="143">
        <f t="shared" si="8"/>
        <v>0</v>
      </c>
      <c r="DH35" s="142">
        <f t="shared" si="64"/>
        <v>0</v>
      </c>
      <c r="DI35" s="143">
        <f t="shared" si="64"/>
        <v>0</v>
      </c>
      <c r="DJ35" s="143">
        <f t="shared" si="64"/>
        <v>0</v>
      </c>
      <c r="DK35" s="143">
        <f t="shared" si="64"/>
        <v>0</v>
      </c>
      <c r="DL35" s="143">
        <f t="shared" si="64"/>
        <v>0</v>
      </c>
      <c r="DM35" s="142">
        <f t="shared" si="65"/>
        <v>0</v>
      </c>
      <c r="DN35" s="143">
        <f t="shared" si="9"/>
        <v>0</v>
      </c>
      <c r="DO35" s="143">
        <f t="shared" si="9"/>
        <v>0</v>
      </c>
      <c r="DP35" s="143">
        <f t="shared" si="9"/>
        <v>0</v>
      </c>
      <c r="DQ35" s="143">
        <f t="shared" si="9"/>
        <v>0</v>
      </c>
      <c r="DR35" s="142">
        <f t="shared" si="66"/>
        <v>912704</v>
      </c>
      <c r="DS35" s="143">
        <f t="shared" si="10"/>
        <v>3008</v>
      </c>
      <c r="DT35" s="143">
        <f t="shared" si="10"/>
        <v>909696</v>
      </c>
      <c r="DU35" s="143">
        <f t="shared" si="10"/>
        <v>909696</v>
      </c>
      <c r="DV35" s="143">
        <f t="shared" si="10"/>
        <v>0</v>
      </c>
      <c r="DW35" s="144">
        <f t="shared" si="67"/>
        <v>12394471</v>
      </c>
      <c r="DX35" s="142">
        <f t="shared" si="68"/>
        <v>2016154</v>
      </c>
      <c r="DY35" s="143">
        <f t="shared" si="68"/>
        <v>160377</v>
      </c>
      <c r="DZ35" s="143">
        <f t="shared" si="68"/>
        <v>1855777</v>
      </c>
      <c r="EA35" s="143">
        <f t="shared" si="68"/>
        <v>1374107</v>
      </c>
      <c r="EB35" s="143">
        <f t="shared" si="68"/>
        <v>481670</v>
      </c>
      <c r="EC35" s="142">
        <f t="shared" si="69"/>
        <v>0</v>
      </c>
      <c r="ED35" s="143">
        <f t="shared" si="11"/>
        <v>0</v>
      </c>
      <c r="EE35" s="143">
        <f t="shared" si="11"/>
        <v>0</v>
      </c>
      <c r="EF35" s="143">
        <f t="shared" si="11"/>
        <v>0</v>
      </c>
      <c r="EG35" s="143">
        <f t="shared" si="11"/>
        <v>0</v>
      </c>
      <c r="EH35" s="143"/>
      <c r="EI35" s="143"/>
      <c r="EJ35" s="143"/>
      <c r="EK35" s="143"/>
      <c r="EL35" s="143"/>
      <c r="EM35" s="142">
        <f t="shared" si="70"/>
        <v>0</v>
      </c>
      <c r="EN35" s="143">
        <f t="shared" si="12"/>
        <v>0</v>
      </c>
      <c r="EO35" s="143">
        <f t="shared" si="12"/>
        <v>0</v>
      </c>
      <c r="EP35" s="143">
        <f t="shared" si="12"/>
        <v>0</v>
      </c>
      <c r="EQ35" s="143">
        <f t="shared" si="12"/>
        <v>0</v>
      </c>
      <c r="ER35" s="142">
        <f t="shared" si="71"/>
        <v>0</v>
      </c>
      <c r="ES35" s="143">
        <f t="shared" si="13"/>
        <v>0</v>
      </c>
      <c r="ET35" s="143">
        <f t="shared" si="13"/>
        <v>0</v>
      </c>
      <c r="EU35" s="143">
        <f t="shared" si="13"/>
        <v>0</v>
      </c>
      <c r="EV35" s="143">
        <f t="shared" si="13"/>
        <v>0</v>
      </c>
      <c r="EW35" s="144">
        <f t="shared" si="72"/>
        <v>2016154</v>
      </c>
      <c r="EX35" s="144">
        <f t="shared" si="73"/>
        <v>22456591</v>
      </c>
      <c r="EY35" s="145">
        <f t="shared" si="74"/>
        <v>1724057</v>
      </c>
      <c r="EZ35" s="145">
        <f t="shared" si="14"/>
        <v>20732534</v>
      </c>
      <c r="FA35" s="145">
        <f t="shared" si="14"/>
        <v>15964435</v>
      </c>
      <c r="FB35" s="145">
        <f t="shared" si="14"/>
        <v>4768099</v>
      </c>
      <c r="FC35" s="146">
        <f t="shared" si="75"/>
        <v>20951231</v>
      </c>
      <c r="FD35" s="146">
        <f t="shared" si="76"/>
        <v>0</v>
      </c>
      <c r="FE35" s="146">
        <f t="shared" si="77"/>
        <v>0</v>
      </c>
      <c r="FF35" s="146">
        <f t="shared" si="78"/>
        <v>0</v>
      </c>
      <c r="FG35" s="146">
        <f t="shared" si="79"/>
        <v>1505360</v>
      </c>
      <c r="FH35" s="142">
        <f t="shared" si="80"/>
        <v>0</v>
      </c>
      <c r="FI35" s="143">
        <f t="shared" si="80"/>
        <v>0</v>
      </c>
      <c r="FJ35" s="143">
        <f t="shared" si="80"/>
        <v>0</v>
      </c>
      <c r="FK35" s="143">
        <f t="shared" si="80"/>
        <v>0</v>
      </c>
      <c r="FL35" s="143">
        <f t="shared" si="80"/>
        <v>0</v>
      </c>
      <c r="FM35" s="142">
        <f t="shared" si="81"/>
        <v>0</v>
      </c>
      <c r="FN35" s="142">
        <f t="shared" si="81"/>
        <v>0</v>
      </c>
      <c r="FO35" s="142">
        <f t="shared" si="81"/>
        <v>0</v>
      </c>
      <c r="FP35" s="142">
        <f t="shared" si="81"/>
        <v>0</v>
      </c>
      <c r="FQ35" s="142">
        <f t="shared" si="81"/>
        <v>0</v>
      </c>
      <c r="FR35" s="147">
        <f t="shared" si="82"/>
        <v>0</v>
      </c>
      <c r="FS35" s="147">
        <f t="shared" si="82"/>
        <v>0</v>
      </c>
      <c r="FT35" s="147">
        <f t="shared" si="82"/>
        <v>0</v>
      </c>
      <c r="FU35" s="147">
        <f t="shared" si="82"/>
        <v>0</v>
      </c>
      <c r="FV35" s="147">
        <f t="shared" si="82"/>
        <v>0</v>
      </c>
      <c r="FW35" s="147">
        <f t="shared" si="83"/>
        <v>0</v>
      </c>
      <c r="FX35" s="147">
        <f t="shared" si="83"/>
        <v>0</v>
      </c>
      <c r="FY35" s="147">
        <f t="shared" si="83"/>
        <v>0</v>
      </c>
      <c r="FZ35" s="147">
        <f t="shared" si="83"/>
        <v>0</v>
      </c>
      <c r="GA35" s="147">
        <f t="shared" si="83"/>
        <v>0</v>
      </c>
      <c r="GB35" s="142">
        <f t="shared" si="84"/>
        <v>146790</v>
      </c>
      <c r="GC35" s="142">
        <f t="shared" si="84"/>
        <v>2880</v>
      </c>
      <c r="GD35" s="142">
        <f t="shared" si="84"/>
        <v>143910</v>
      </c>
      <c r="GE35" s="142">
        <f t="shared" si="84"/>
        <v>143910</v>
      </c>
      <c r="GF35" s="142">
        <f t="shared" si="84"/>
        <v>0</v>
      </c>
      <c r="GG35" s="142">
        <f t="shared" si="85"/>
        <v>41910</v>
      </c>
      <c r="GH35" s="142">
        <f t="shared" si="85"/>
        <v>810</v>
      </c>
      <c r="GI35" s="142">
        <f t="shared" si="85"/>
        <v>41100</v>
      </c>
      <c r="GJ35" s="142">
        <f t="shared" si="85"/>
        <v>41100</v>
      </c>
      <c r="GK35" s="142">
        <f t="shared" si="85"/>
        <v>0</v>
      </c>
      <c r="GL35" s="142">
        <f t="shared" si="86"/>
        <v>188700</v>
      </c>
      <c r="GM35" s="142">
        <f t="shared" si="86"/>
        <v>3690</v>
      </c>
      <c r="GN35" s="142">
        <f t="shared" si="86"/>
        <v>185010</v>
      </c>
      <c r="GO35" s="142">
        <f t="shared" si="86"/>
        <v>185010</v>
      </c>
      <c r="GP35" s="142">
        <f t="shared" si="86"/>
        <v>0</v>
      </c>
      <c r="GQ35" s="207">
        <f t="shared" si="87"/>
        <v>188.7</v>
      </c>
      <c r="GR35" s="147">
        <f t="shared" si="88"/>
        <v>0</v>
      </c>
      <c r="GS35" s="147">
        <f t="shared" si="88"/>
        <v>0</v>
      </c>
      <c r="GT35" s="147">
        <f t="shared" si="88"/>
        <v>0</v>
      </c>
      <c r="GU35" s="147">
        <f t="shared" si="88"/>
        <v>0</v>
      </c>
      <c r="GV35" s="147">
        <f t="shared" si="88"/>
        <v>0</v>
      </c>
      <c r="GW35" s="147">
        <f t="shared" si="89"/>
        <v>0</v>
      </c>
      <c r="GX35" s="147">
        <f t="shared" si="89"/>
        <v>0</v>
      </c>
      <c r="GY35" s="147">
        <f t="shared" si="89"/>
        <v>0</v>
      </c>
      <c r="GZ35" s="147">
        <f t="shared" si="89"/>
        <v>0</v>
      </c>
      <c r="HA35" s="147">
        <f t="shared" si="89"/>
        <v>0</v>
      </c>
      <c r="HB35" s="147">
        <f t="shared" si="90"/>
        <v>0</v>
      </c>
      <c r="HC35" s="147">
        <f t="shared" si="90"/>
        <v>0</v>
      </c>
      <c r="HD35" s="147">
        <f t="shared" si="90"/>
        <v>0</v>
      </c>
      <c r="HE35" s="147">
        <f t="shared" si="90"/>
        <v>0</v>
      </c>
      <c r="HF35" s="147">
        <f t="shared" si="90"/>
        <v>0</v>
      </c>
      <c r="HG35" s="147">
        <f t="shared" si="91"/>
        <v>0</v>
      </c>
      <c r="HH35" s="147">
        <f t="shared" si="91"/>
        <v>0</v>
      </c>
      <c r="HI35" s="147">
        <f t="shared" si="91"/>
        <v>0</v>
      </c>
      <c r="HJ35" s="147">
        <f t="shared" si="91"/>
        <v>0</v>
      </c>
      <c r="HK35" s="147">
        <f t="shared" si="91"/>
        <v>0</v>
      </c>
      <c r="HL35" s="142">
        <f t="shared" si="92"/>
        <v>0</v>
      </c>
      <c r="HM35" s="142">
        <f t="shared" si="92"/>
        <v>0</v>
      </c>
      <c r="HN35" s="142">
        <f t="shared" si="92"/>
        <v>0</v>
      </c>
      <c r="HO35" s="142">
        <f t="shared" si="92"/>
        <v>0</v>
      </c>
      <c r="HP35" s="142">
        <f t="shared" si="92"/>
        <v>0</v>
      </c>
      <c r="HQ35" s="142">
        <f t="shared" si="93"/>
        <v>0</v>
      </c>
      <c r="HR35" s="142">
        <f t="shared" si="93"/>
        <v>0</v>
      </c>
      <c r="HS35" s="142">
        <f t="shared" si="93"/>
        <v>0</v>
      </c>
      <c r="HT35" s="142">
        <f t="shared" si="93"/>
        <v>0</v>
      </c>
      <c r="HU35" s="142">
        <f t="shared" si="93"/>
        <v>0</v>
      </c>
      <c r="HV35" s="147">
        <f t="shared" si="94"/>
        <v>30961</v>
      </c>
      <c r="HW35" s="147">
        <f t="shared" si="94"/>
        <v>4257</v>
      </c>
      <c r="HX35" s="147">
        <f t="shared" si="94"/>
        <v>26704</v>
      </c>
      <c r="HY35" s="147">
        <f t="shared" si="94"/>
        <v>20409</v>
      </c>
      <c r="HZ35" s="147">
        <f t="shared" si="94"/>
        <v>6295</v>
      </c>
      <c r="IA35" s="147">
        <f t="shared" si="95"/>
        <v>0</v>
      </c>
      <c r="IB35" s="147">
        <f t="shared" si="95"/>
        <v>0</v>
      </c>
      <c r="IC35" s="147">
        <f t="shared" si="95"/>
        <v>0</v>
      </c>
      <c r="ID35" s="147">
        <f t="shared" si="95"/>
        <v>0</v>
      </c>
      <c r="IE35" s="147">
        <f t="shared" si="95"/>
        <v>0</v>
      </c>
      <c r="IF35" s="142">
        <f t="shared" si="96"/>
        <v>0</v>
      </c>
      <c r="IG35" s="142">
        <f t="shared" si="96"/>
        <v>0</v>
      </c>
      <c r="IH35" s="142">
        <f t="shared" si="96"/>
        <v>0</v>
      </c>
      <c r="II35" s="142">
        <f t="shared" si="96"/>
        <v>0</v>
      </c>
      <c r="IJ35" s="142">
        <f t="shared" si="96"/>
        <v>0</v>
      </c>
      <c r="IK35" s="142">
        <f t="shared" si="97"/>
        <v>0</v>
      </c>
      <c r="IL35" s="142">
        <f t="shared" si="97"/>
        <v>0</v>
      </c>
      <c r="IM35" s="142">
        <f t="shared" si="97"/>
        <v>0</v>
      </c>
      <c r="IN35" s="142">
        <f t="shared" si="97"/>
        <v>0</v>
      </c>
      <c r="IO35" s="142">
        <f t="shared" si="97"/>
        <v>0</v>
      </c>
      <c r="IP35" s="147">
        <f t="shared" si="98"/>
        <v>0</v>
      </c>
      <c r="IQ35" s="147">
        <f t="shared" si="98"/>
        <v>0</v>
      </c>
      <c r="IR35" s="147">
        <f t="shared" si="98"/>
        <v>0</v>
      </c>
      <c r="IS35" s="147">
        <f t="shared" si="98"/>
        <v>0</v>
      </c>
      <c r="IT35" s="147">
        <f t="shared" si="98"/>
        <v>0</v>
      </c>
      <c r="IU35" s="147">
        <f t="shared" si="99"/>
        <v>0</v>
      </c>
      <c r="IV35" s="147">
        <f t="shared" si="99"/>
        <v>0</v>
      </c>
      <c r="IW35" s="147">
        <f t="shared" si="99"/>
        <v>0</v>
      </c>
      <c r="IX35" s="147">
        <f t="shared" si="99"/>
        <v>0</v>
      </c>
      <c r="IY35" s="147">
        <f t="shared" si="99"/>
        <v>0</v>
      </c>
      <c r="IZ35" s="142">
        <f t="shared" si="100"/>
        <v>188666</v>
      </c>
      <c r="JA35" s="142">
        <f t="shared" si="100"/>
        <v>28442</v>
      </c>
      <c r="JB35" s="142">
        <f t="shared" si="100"/>
        <v>160224</v>
      </c>
      <c r="JC35" s="142">
        <f t="shared" si="100"/>
        <v>122454</v>
      </c>
      <c r="JD35" s="142">
        <f t="shared" si="100"/>
        <v>37770</v>
      </c>
      <c r="JE35" s="142">
        <f t="shared" si="101"/>
        <v>0</v>
      </c>
      <c r="JF35" s="142">
        <f t="shared" si="101"/>
        <v>0</v>
      </c>
      <c r="JG35" s="142">
        <f t="shared" si="101"/>
        <v>0</v>
      </c>
      <c r="JH35" s="142">
        <f t="shared" si="101"/>
        <v>0</v>
      </c>
      <c r="JI35" s="142">
        <f t="shared" si="101"/>
        <v>0</v>
      </c>
      <c r="JJ35" s="147">
        <f t="shared" si="102"/>
        <v>0</v>
      </c>
      <c r="JK35" s="147">
        <f t="shared" si="102"/>
        <v>0</v>
      </c>
      <c r="JL35" s="147">
        <f t="shared" si="102"/>
        <v>0</v>
      </c>
      <c r="JM35" s="147">
        <f t="shared" si="102"/>
        <v>0</v>
      </c>
      <c r="JN35" s="147">
        <f t="shared" si="102"/>
        <v>0</v>
      </c>
      <c r="JO35" s="147">
        <f t="shared" si="103"/>
        <v>99783</v>
      </c>
      <c r="JP35" s="147">
        <f t="shared" si="103"/>
        <v>19671</v>
      </c>
      <c r="JQ35" s="147">
        <f t="shared" si="103"/>
        <v>80112</v>
      </c>
      <c r="JR35" s="147">
        <f t="shared" si="103"/>
        <v>61227</v>
      </c>
      <c r="JS35" s="147">
        <f t="shared" si="103"/>
        <v>18885</v>
      </c>
      <c r="JT35" s="142">
        <f t="shared" si="104"/>
        <v>134067</v>
      </c>
      <c r="JU35" s="142">
        <f t="shared" si="104"/>
        <v>22002</v>
      </c>
      <c r="JV35" s="142">
        <f t="shared" si="104"/>
        <v>112065</v>
      </c>
      <c r="JW35" s="142">
        <f t="shared" si="104"/>
        <v>83625</v>
      </c>
      <c r="JX35" s="142">
        <f t="shared" si="104"/>
        <v>28440</v>
      </c>
      <c r="JY35" s="142">
        <f t="shared" si="105"/>
        <v>0</v>
      </c>
      <c r="JZ35" s="142">
        <f t="shared" si="105"/>
        <v>0</v>
      </c>
      <c r="KA35" s="142">
        <f t="shared" si="105"/>
        <v>0</v>
      </c>
      <c r="KB35" s="142">
        <f t="shared" si="105"/>
        <v>0</v>
      </c>
      <c r="KC35" s="142">
        <f t="shared" si="105"/>
        <v>0</v>
      </c>
      <c r="KD35" s="147">
        <f t="shared" si="106"/>
        <v>0</v>
      </c>
      <c r="KE35" s="147">
        <f t="shared" si="106"/>
        <v>0</v>
      </c>
      <c r="KF35" s="147">
        <f t="shared" si="106"/>
        <v>0</v>
      </c>
      <c r="KG35" s="147">
        <f t="shared" si="106"/>
        <v>0</v>
      </c>
      <c r="KH35" s="147">
        <f t="shared" si="106"/>
        <v>0</v>
      </c>
      <c r="KI35" s="147">
        <f t="shared" si="107"/>
        <v>0</v>
      </c>
      <c r="KJ35" s="147">
        <f t="shared" si="107"/>
        <v>0</v>
      </c>
      <c r="KK35" s="147">
        <f t="shared" si="107"/>
        <v>0</v>
      </c>
      <c r="KL35" s="147">
        <f t="shared" si="107"/>
        <v>0</v>
      </c>
      <c r="KM35" s="147">
        <f t="shared" si="107"/>
        <v>0</v>
      </c>
      <c r="KN35" s="142">
        <f t="shared" si="108"/>
        <v>0</v>
      </c>
      <c r="KO35" s="142">
        <f t="shared" si="108"/>
        <v>0</v>
      </c>
      <c r="KP35" s="142">
        <f t="shared" si="108"/>
        <v>0</v>
      </c>
      <c r="KQ35" s="142">
        <f t="shared" si="108"/>
        <v>0</v>
      </c>
      <c r="KR35" s="142">
        <f t="shared" si="108"/>
        <v>0</v>
      </c>
      <c r="KS35" s="142">
        <f t="shared" si="109"/>
        <v>0</v>
      </c>
      <c r="KT35" s="142">
        <f t="shared" si="109"/>
        <v>0</v>
      </c>
      <c r="KU35" s="142">
        <f t="shared" si="109"/>
        <v>0</v>
      </c>
      <c r="KV35" s="142">
        <f t="shared" si="109"/>
        <v>0</v>
      </c>
      <c r="KW35" s="142">
        <f t="shared" si="109"/>
        <v>0</v>
      </c>
      <c r="KX35" s="147">
        <f t="shared" si="110"/>
        <v>0</v>
      </c>
      <c r="KY35" s="147">
        <f t="shared" si="110"/>
        <v>0</v>
      </c>
      <c r="KZ35" s="147">
        <f t="shared" si="110"/>
        <v>0</v>
      </c>
      <c r="LA35" s="147">
        <f t="shared" si="110"/>
        <v>0</v>
      </c>
      <c r="LB35" s="147">
        <f t="shared" si="110"/>
        <v>0</v>
      </c>
      <c r="LC35" s="147">
        <f t="shared" si="111"/>
        <v>0</v>
      </c>
      <c r="LD35" s="147">
        <f t="shared" si="111"/>
        <v>0</v>
      </c>
      <c r="LE35" s="147">
        <f t="shared" si="111"/>
        <v>0</v>
      </c>
      <c r="LF35" s="147">
        <f t="shared" si="111"/>
        <v>0</v>
      </c>
      <c r="LG35" s="147">
        <f t="shared" si="111"/>
        <v>0</v>
      </c>
      <c r="LH35" s="147">
        <f t="shared" si="112"/>
        <v>188700</v>
      </c>
      <c r="LI35" s="147">
        <f t="shared" si="113"/>
        <v>453477</v>
      </c>
      <c r="LJ35" s="144">
        <f t="shared" si="45"/>
        <v>642177</v>
      </c>
      <c r="LK35" s="144">
        <f t="shared" si="45"/>
        <v>78062</v>
      </c>
      <c r="LL35" s="144">
        <f t="shared" si="45"/>
        <v>564115</v>
      </c>
      <c r="LM35" s="144">
        <f t="shared" si="45"/>
        <v>472725</v>
      </c>
      <c r="LN35" s="144">
        <f t="shared" si="45"/>
        <v>91390</v>
      </c>
      <c r="LO35" s="144">
        <f t="shared" si="114"/>
        <v>22910068</v>
      </c>
      <c r="LP35" s="144">
        <f t="shared" si="46"/>
        <v>1798429</v>
      </c>
      <c r="LQ35" s="144">
        <f t="shared" si="46"/>
        <v>21111639</v>
      </c>
      <c r="LR35" s="144">
        <f t="shared" si="46"/>
        <v>16252150</v>
      </c>
      <c r="LS35" s="144">
        <f t="shared" si="46"/>
        <v>4859489</v>
      </c>
      <c r="LT35" s="132">
        <f t="shared" si="115"/>
        <v>22910.1</v>
      </c>
      <c r="LU35" s="144">
        <f t="shared" si="47"/>
        <v>23098768</v>
      </c>
      <c r="LV35" s="145">
        <f t="shared" si="47"/>
        <v>1802119</v>
      </c>
      <c r="LW35" s="145">
        <f t="shared" si="47"/>
        <v>21296649</v>
      </c>
      <c r="LX35" s="145">
        <f t="shared" si="47"/>
        <v>16437160</v>
      </c>
      <c r="LY35" s="145">
        <f t="shared" si="47"/>
        <v>4859489</v>
      </c>
      <c r="LZ35" s="132">
        <f t="shared" si="116"/>
        <v>23098.799999999999</v>
      </c>
      <c r="MA35" s="208">
        <v>59.89</v>
      </c>
      <c r="MB35" s="209">
        <f t="shared" si="117"/>
        <v>5006930</v>
      </c>
      <c r="MC35" s="246">
        <f t="shared" si="118"/>
        <v>5006.8999999999996</v>
      </c>
      <c r="MD35" s="246">
        <v>1774.9</v>
      </c>
      <c r="ME35" s="246">
        <f t="shared" si="119"/>
        <v>1774900</v>
      </c>
      <c r="MF35" s="246">
        <f t="shared" si="120"/>
        <v>3232030</v>
      </c>
      <c r="MG35" s="246">
        <f t="shared" si="121"/>
        <v>3232</v>
      </c>
      <c r="MH35" s="246">
        <f t="shared" si="122"/>
        <v>26330798</v>
      </c>
      <c r="MI35" s="209">
        <f t="shared" si="123"/>
        <v>26330.799999999999</v>
      </c>
      <c r="MJ35" s="250">
        <f t="shared" si="124"/>
        <v>19669190</v>
      </c>
      <c r="MK35" s="174">
        <v>43.4</v>
      </c>
      <c r="ML35" s="209">
        <f t="shared" si="125"/>
        <v>29007.1</v>
      </c>
    </row>
    <row r="36" spans="1:350">
      <c r="A36" s="128" t="s">
        <v>200</v>
      </c>
      <c r="B36" s="129"/>
      <c r="C36" s="129">
        <v>17</v>
      </c>
      <c r="D36" s="129">
        <v>30</v>
      </c>
      <c r="E36" s="129">
        <v>23</v>
      </c>
      <c r="F36" s="130">
        <f t="shared" si="48"/>
        <v>70</v>
      </c>
      <c r="G36" s="131">
        <f>B36*G$7</f>
        <v>0</v>
      </c>
      <c r="H36" s="131">
        <f>C36*H$7</f>
        <v>728739</v>
      </c>
      <c r="I36" s="131">
        <f>D36*I7</f>
        <v>1286010</v>
      </c>
      <c r="J36" s="131">
        <f>E36*J$7</f>
        <v>985941</v>
      </c>
      <c r="K36" s="130">
        <f t="shared" si="49"/>
        <v>3000690</v>
      </c>
      <c r="L36" s="132">
        <f>K36/1000+0.1</f>
        <v>3000.8</v>
      </c>
      <c r="M36" s="152">
        <v>7.25</v>
      </c>
      <c r="N36" s="132">
        <f>M36*O45</f>
        <v>714.2</v>
      </c>
      <c r="O36" s="132">
        <f>L36+N36</f>
        <v>3715</v>
      </c>
      <c r="P36" s="132">
        <f>29542*F36+714200</f>
        <v>2782140</v>
      </c>
      <c r="Q36" s="132">
        <v>5.8</v>
      </c>
      <c r="R36" s="132">
        <f>P36/1.302/12/Q36</f>
        <v>30701.4</v>
      </c>
      <c r="S36" s="150">
        <v>614</v>
      </c>
      <c r="T36" s="129"/>
      <c r="U36" s="148">
        <v>0</v>
      </c>
      <c r="V36" s="129"/>
      <c r="W36" s="133">
        <v>0</v>
      </c>
      <c r="X36" s="130">
        <f t="shared" si="1"/>
        <v>614</v>
      </c>
      <c r="Y36" s="150">
        <v>655</v>
      </c>
      <c r="Z36" s="129"/>
      <c r="AA36" s="148">
        <v>0</v>
      </c>
      <c r="AB36" s="129"/>
      <c r="AC36" s="133">
        <v>3</v>
      </c>
      <c r="AD36" s="130">
        <f t="shared" si="2"/>
        <v>658</v>
      </c>
      <c r="AE36" s="150">
        <v>123</v>
      </c>
      <c r="AF36" s="129"/>
      <c r="AG36" s="129"/>
      <c r="AH36" s="129"/>
      <c r="AI36" s="133">
        <v>0</v>
      </c>
      <c r="AJ36" s="130">
        <f t="shared" si="52"/>
        <v>123</v>
      </c>
      <c r="AK36" s="127">
        <f t="shared" si="53"/>
        <v>1395</v>
      </c>
      <c r="AL36" s="219">
        <v>0</v>
      </c>
      <c r="AM36" s="219">
        <v>48</v>
      </c>
      <c r="AN36" s="219">
        <v>16</v>
      </c>
      <c r="AO36" s="219">
        <v>268</v>
      </c>
      <c r="AP36" s="219">
        <v>51</v>
      </c>
      <c r="AQ36" s="219">
        <v>33</v>
      </c>
      <c r="AR36" s="135"/>
      <c r="AS36" s="136">
        <v>0</v>
      </c>
      <c r="AT36" s="137"/>
      <c r="AU36" s="138">
        <v>0</v>
      </c>
      <c r="AV36" s="138"/>
      <c r="AW36" s="135"/>
      <c r="AX36" s="139"/>
      <c r="AY36" s="138"/>
      <c r="AZ36" s="136"/>
      <c r="BA36" s="136"/>
      <c r="BB36" s="129"/>
      <c r="BC36" s="129"/>
      <c r="BD36" s="138"/>
      <c r="BE36" s="138"/>
      <c r="BF36" s="136">
        <v>1</v>
      </c>
      <c r="BG36" s="138"/>
      <c r="BH36" s="138">
        <v>1</v>
      </c>
      <c r="BI36" s="136"/>
      <c r="BJ36" s="138"/>
      <c r="BK36" s="129"/>
      <c r="BL36" s="129"/>
      <c r="BM36" s="138"/>
      <c r="BN36" s="138"/>
      <c r="BO36" s="141"/>
      <c r="BP36" s="141">
        <f t="shared" si="54"/>
        <v>0</v>
      </c>
      <c r="BQ36" s="141">
        <f t="shared" si="54"/>
        <v>1</v>
      </c>
      <c r="BR36" s="141">
        <f t="shared" si="54"/>
        <v>1</v>
      </c>
      <c r="BS36" s="141">
        <f t="shared" si="55"/>
        <v>2</v>
      </c>
      <c r="BT36" s="141">
        <f t="shared" si="56"/>
        <v>1397</v>
      </c>
      <c r="BU36" s="141"/>
      <c r="BV36" s="141"/>
      <c r="BW36" s="141"/>
      <c r="BX36" s="142">
        <f t="shared" si="57"/>
        <v>15835060</v>
      </c>
      <c r="BY36" s="143">
        <f t="shared" si="126"/>
        <v>1324398</v>
      </c>
      <c r="BZ36" s="143">
        <f t="shared" si="126"/>
        <v>14510662</v>
      </c>
      <c r="CA36" s="143">
        <f t="shared" si="126"/>
        <v>11090068</v>
      </c>
      <c r="CB36" s="143">
        <f t="shared" si="126"/>
        <v>3420594</v>
      </c>
      <c r="CC36" s="142">
        <f t="shared" si="58"/>
        <v>0</v>
      </c>
      <c r="CD36" s="143">
        <f t="shared" si="5"/>
        <v>0</v>
      </c>
      <c r="CE36" s="143">
        <f t="shared" si="5"/>
        <v>0</v>
      </c>
      <c r="CF36" s="143">
        <f t="shared" si="5"/>
        <v>0</v>
      </c>
      <c r="CG36" s="143">
        <f t="shared" si="5"/>
        <v>0</v>
      </c>
      <c r="CH36" s="142">
        <f t="shared" si="59"/>
        <v>0</v>
      </c>
      <c r="CI36" s="143">
        <f t="shared" si="6"/>
        <v>0</v>
      </c>
      <c r="CJ36" s="143">
        <f t="shared" si="6"/>
        <v>0</v>
      </c>
      <c r="CK36" s="143">
        <f t="shared" si="6"/>
        <v>0</v>
      </c>
      <c r="CL36" s="143">
        <f t="shared" si="6"/>
        <v>0</v>
      </c>
      <c r="CM36" s="143"/>
      <c r="CN36" s="143"/>
      <c r="CO36" s="143"/>
      <c r="CP36" s="143"/>
      <c r="CQ36" s="143"/>
      <c r="CR36" s="142">
        <f t="shared" si="60"/>
        <v>0</v>
      </c>
      <c r="CS36" s="143">
        <f t="shared" si="7"/>
        <v>0</v>
      </c>
      <c r="CT36" s="143">
        <f t="shared" si="7"/>
        <v>0</v>
      </c>
      <c r="CU36" s="143">
        <f t="shared" si="7"/>
        <v>0</v>
      </c>
      <c r="CV36" s="143">
        <f t="shared" si="7"/>
        <v>0</v>
      </c>
      <c r="CW36" s="144">
        <f t="shared" si="61"/>
        <v>15835060</v>
      </c>
      <c r="CX36" s="142">
        <f t="shared" si="62"/>
        <v>23575415</v>
      </c>
      <c r="CY36" s="143">
        <f t="shared" si="62"/>
        <v>1921770</v>
      </c>
      <c r="CZ36" s="143">
        <f t="shared" si="62"/>
        <v>21653645</v>
      </c>
      <c r="DA36" s="143">
        <f t="shared" si="62"/>
        <v>16158195</v>
      </c>
      <c r="DB36" s="143">
        <f t="shared" si="62"/>
        <v>5495450</v>
      </c>
      <c r="DC36" s="142">
        <f t="shared" si="63"/>
        <v>0</v>
      </c>
      <c r="DD36" s="143">
        <f t="shared" si="8"/>
        <v>0</v>
      </c>
      <c r="DE36" s="143">
        <f t="shared" si="8"/>
        <v>0</v>
      </c>
      <c r="DF36" s="143">
        <f t="shared" si="8"/>
        <v>0</v>
      </c>
      <c r="DG36" s="143">
        <f t="shared" si="8"/>
        <v>0</v>
      </c>
      <c r="DH36" s="142">
        <f t="shared" si="64"/>
        <v>0</v>
      </c>
      <c r="DI36" s="143">
        <f t="shared" si="64"/>
        <v>0</v>
      </c>
      <c r="DJ36" s="143">
        <f t="shared" si="64"/>
        <v>0</v>
      </c>
      <c r="DK36" s="143">
        <f t="shared" si="64"/>
        <v>0</v>
      </c>
      <c r="DL36" s="143">
        <f t="shared" si="64"/>
        <v>0</v>
      </c>
      <c r="DM36" s="142">
        <f t="shared" si="65"/>
        <v>0</v>
      </c>
      <c r="DN36" s="143">
        <f t="shared" si="9"/>
        <v>0</v>
      </c>
      <c r="DO36" s="143">
        <f t="shared" si="9"/>
        <v>0</v>
      </c>
      <c r="DP36" s="143">
        <f t="shared" si="9"/>
        <v>0</v>
      </c>
      <c r="DQ36" s="143">
        <f t="shared" si="9"/>
        <v>0</v>
      </c>
      <c r="DR36" s="142">
        <f t="shared" si="66"/>
        <v>684528</v>
      </c>
      <c r="DS36" s="143">
        <f t="shared" si="10"/>
        <v>2256</v>
      </c>
      <c r="DT36" s="143">
        <f t="shared" si="10"/>
        <v>682272</v>
      </c>
      <c r="DU36" s="143">
        <f t="shared" si="10"/>
        <v>682272</v>
      </c>
      <c r="DV36" s="143">
        <f t="shared" si="10"/>
        <v>0</v>
      </c>
      <c r="DW36" s="144">
        <f t="shared" si="67"/>
        <v>24259943</v>
      </c>
      <c r="DX36" s="142">
        <f t="shared" si="68"/>
        <v>5060958</v>
      </c>
      <c r="DY36" s="143">
        <f t="shared" si="68"/>
        <v>402579</v>
      </c>
      <c r="DZ36" s="143">
        <f t="shared" si="68"/>
        <v>4658379</v>
      </c>
      <c r="EA36" s="143">
        <f t="shared" si="68"/>
        <v>3449289</v>
      </c>
      <c r="EB36" s="143">
        <f t="shared" si="68"/>
        <v>1209090</v>
      </c>
      <c r="EC36" s="142">
        <f t="shared" si="69"/>
        <v>0</v>
      </c>
      <c r="ED36" s="143">
        <f t="shared" si="11"/>
        <v>0</v>
      </c>
      <c r="EE36" s="143">
        <f t="shared" si="11"/>
        <v>0</v>
      </c>
      <c r="EF36" s="143">
        <f t="shared" si="11"/>
        <v>0</v>
      </c>
      <c r="EG36" s="143">
        <f t="shared" si="11"/>
        <v>0</v>
      </c>
      <c r="EH36" s="143"/>
      <c r="EI36" s="143"/>
      <c r="EJ36" s="143"/>
      <c r="EK36" s="143"/>
      <c r="EL36" s="143"/>
      <c r="EM36" s="142">
        <f t="shared" si="70"/>
        <v>0</v>
      </c>
      <c r="EN36" s="143">
        <f t="shared" si="12"/>
        <v>0</v>
      </c>
      <c r="EO36" s="143">
        <f t="shared" si="12"/>
        <v>0</v>
      </c>
      <c r="EP36" s="143">
        <f t="shared" si="12"/>
        <v>0</v>
      </c>
      <c r="EQ36" s="143">
        <f t="shared" si="12"/>
        <v>0</v>
      </c>
      <c r="ER36" s="142">
        <f t="shared" si="71"/>
        <v>0</v>
      </c>
      <c r="ES36" s="143">
        <f t="shared" si="13"/>
        <v>0</v>
      </c>
      <c r="ET36" s="143">
        <f t="shared" si="13"/>
        <v>0</v>
      </c>
      <c r="EU36" s="143">
        <f t="shared" si="13"/>
        <v>0</v>
      </c>
      <c r="EV36" s="143">
        <f t="shared" si="13"/>
        <v>0</v>
      </c>
      <c r="EW36" s="144">
        <f t="shared" si="72"/>
        <v>5060958</v>
      </c>
      <c r="EX36" s="144">
        <f t="shared" si="73"/>
        <v>45155961</v>
      </c>
      <c r="EY36" s="145">
        <f t="shared" si="74"/>
        <v>3651003</v>
      </c>
      <c r="EZ36" s="145">
        <f t="shared" si="14"/>
        <v>41504958</v>
      </c>
      <c r="FA36" s="145">
        <f t="shared" si="14"/>
        <v>31379824</v>
      </c>
      <c r="FB36" s="145">
        <f t="shared" si="14"/>
        <v>10125134</v>
      </c>
      <c r="FC36" s="146">
        <f t="shared" si="75"/>
        <v>44471433</v>
      </c>
      <c r="FD36" s="146">
        <f t="shared" si="76"/>
        <v>0</v>
      </c>
      <c r="FE36" s="146">
        <f t="shared" si="77"/>
        <v>0</v>
      </c>
      <c r="FF36" s="146">
        <f t="shared" si="78"/>
        <v>0</v>
      </c>
      <c r="FG36" s="146">
        <f t="shared" si="79"/>
        <v>684528</v>
      </c>
      <c r="FH36" s="142">
        <f t="shared" si="80"/>
        <v>0</v>
      </c>
      <c r="FI36" s="143">
        <f t="shared" si="80"/>
        <v>0</v>
      </c>
      <c r="FJ36" s="143">
        <f t="shared" si="80"/>
        <v>0</v>
      </c>
      <c r="FK36" s="143">
        <f t="shared" si="80"/>
        <v>0</v>
      </c>
      <c r="FL36" s="143">
        <f t="shared" si="80"/>
        <v>0</v>
      </c>
      <c r="FM36" s="142">
        <f t="shared" si="81"/>
        <v>78288</v>
      </c>
      <c r="FN36" s="142">
        <f t="shared" si="81"/>
        <v>1536</v>
      </c>
      <c r="FO36" s="142">
        <f t="shared" si="81"/>
        <v>76752</v>
      </c>
      <c r="FP36" s="142">
        <f t="shared" si="81"/>
        <v>76752</v>
      </c>
      <c r="FQ36" s="142">
        <f t="shared" si="81"/>
        <v>0</v>
      </c>
      <c r="FR36" s="147">
        <f t="shared" si="82"/>
        <v>26096</v>
      </c>
      <c r="FS36" s="147">
        <f t="shared" si="82"/>
        <v>512</v>
      </c>
      <c r="FT36" s="147">
        <f t="shared" si="82"/>
        <v>25584</v>
      </c>
      <c r="FU36" s="147">
        <f t="shared" si="82"/>
        <v>25584</v>
      </c>
      <c r="FV36" s="147">
        <f t="shared" si="82"/>
        <v>0</v>
      </c>
      <c r="FW36" s="147">
        <f t="shared" si="83"/>
        <v>437108</v>
      </c>
      <c r="FX36" s="147">
        <f t="shared" si="83"/>
        <v>8576</v>
      </c>
      <c r="FY36" s="147">
        <f t="shared" si="83"/>
        <v>428532</v>
      </c>
      <c r="FZ36" s="147">
        <f t="shared" si="83"/>
        <v>428532</v>
      </c>
      <c r="GA36" s="147">
        <f t="shared" si="83"/>
        <v>0</v>
      </c>
      <c r="GB36" s="142">
        <f t="shared" si="84"/>
        <v>83181</v>
      </c>
      <c r="GC36" s="142">
        <f t="shared" si="84"/>
        <v>1632</v>
      </c>
      <c r="GD36" s="142">
        <f t="shared" si="84"/>
        <v>81549</v>
      </c>
      <c r="GE36" s="142">
        <f t="shared" si="84"/>
        <v>81549</v>
      </c>
      <c r="GF36" s="142">
        <f t="shared" si="84"/>
        <v>0</v>
      </c>
      <c r="GG36" s="142">
        <f t="shared" si="85"/>
        <v>46101</v>
      </c>
      <c r="GH36" s="142">
        <f t="shared" si="85"/>
        <v>891</v>
      </c>
      <c r="GI36" s="142">
        <f t="shared" si="85"/>
        <v>45210</v>
      </c>
      <c r="GJ36" s="142">
        <f t="shared" si="85"/>
        <v>45210</v>
      </c>
      <c r="GK36" s="142">
        <f t="shared" si="85"/>
        <v>0</v>
      </c>
      <c r="GL36" s="142">
        <f t="shared" si="86"/>
        <v>670774</v>
      </c>
      <c r="GM36" s="142">
        <f t="shared" si="86"/>
        <v>13147</v>
      </c>
      <c r="GN36" s="142">
        <f t="shared" si="86"/>
        <v>657627</v>
      </c>
      <c r="GO36" s="142">
        <f t="shared" si="86"/>
        <v>657627</v>
      </c>
      <c r="GP36" s="142">
        <f t="shared" si="86"/>
        <v>0</v>
      </c>
      <c r="GQ36" s="207">
        <f t="shared" si="87"/>
        <v>670.8</v>
      </c>
      <c r="GR36" s="147">
        <f t="shared" si="88"/>
        <v>0</v>
      </c>
      <c r="GS36" s="147">
        <f t="shared" si="88"/>
        <v>0</v>
      </c>
      <c r="GT36" s="147">
        <f t="shared" si="88"/>
        <v>0</v>
      </c>
      <c r="GU36" s="147">
        <f t="shared" si="88"/>
        <v>0</v>
      </c>
      <c r="GV36" s="147">
        <f t="shared" si="88"/>
        <v>0</v>
      </c>
      <c r="GW36" s="147">
        <f t="shared" si="89"/>
        <v>0</v>
      </c>
      <c r="GX36" s="147">
        <f t="shared" si="89"/>
        <v>0</v>
      </c>
      <c r="GY36" s="147">
        <f t="shared" si="89"/>
        <v>0</v>
      </c>
      <c r="GZ36" s="147">
        <f t="shared" si="89"/>
        <v>0</v>
      </c>
      <c r="HA36" s="147">
        <f t="shared" si="89"/>
        <v>0</v>
      </c>
      <c r="HB36" s="147">
        <f t="shared" si="90"/>
        <v>0</v>
      </c>
      <c r="HC36" s="147">
        <f t="shared" si="90"/>
        <v>0</v>
      </c>
      <c r="HD36" s="147">
        <f t="shared" si="90"/>
        <v>0</v>
      </c>
      <c r="HE36" s="147">
        <f t="shared" si="90"/>
        <v>0</v>
      </c>
      <c r="HF36" s="147">
        <f t="shared" si="90"/>
        <v>0</v>
      </c>
      <c r="HG36" s="147">
        <f t="shared" si="91"/>
        <v>0</v>
      </c>
      <c r="HH36" s="147">
        <f t="shared" si="91"/>
        <v>0</v>
      </c>
      <c r="HI36" s="147">
        <f t="shared" si="91"/>
        <v>0</v>
      </c>
      <c r="HJ36" s="147">
        <f t="shared" si="91"/>
        <v>0</v>
      </c>
      <c r="HK36" s="147">
        <f t="shared" si="91"/>
        <v>0</v>
      </c>
      <c r="HL36" s="142">
        <f t="shared" si="92"/>
        <v>0</v>
      </c>
      <c r="HM36" s="142">
        <f t="shared" si="92"/>
        <v>0</v>
      </c>
      <c r="HN36" s="142">
        <f t="shared" si="92"/>
        <v>0</v>
      </c>
      <c r="HO36" s="142">
        <f t="shared" si="92"/>
        <v>0</v>
      </c>
      <c r="HP36" s="142">
        <f t="shared" si="92"/>
        <v>0</v>
      </c>
      <c r="HQ36" s="142">
        <f t="shared" si="93"/>
        <v>0</v>
      </c>
      <c r="HR36" s="142">
        <f t="shared" si="93"/>
        <v>0</v>
      </c>
      <c r="HS36" s="142">
        <f t="shared" si="93"/>
        <v>0</v>
      </c>
      <c r="HT36" s="142">
        <f t="shared" si="93"/>
        <v>0</v>
      </c>
      <c r="HU36" s="142">
        <f t="shared" si="93"/>
        <v>0</v>
      </c>
      <c r="HV36" s="147">
        <f t="shared" si="94"/>
        <v>0</v>
      </c>
      <c r="HW36" s="147">
        <f t="shared" si="94"/>
        <v>0</v>
      </c>
      <c r="HX36" s="147">
        <f t="shared" si="94"/>
        <v>0</v>
      </c>
      <c r="HY36" s="147">
        <f t="shared" si="94"/>
        <v>0</v>
      </c>
      <c r="HZ36" s="147">
        <f t="shared" si="94"/>
        <v>0</v>
      </c>
      <c r="IA36" s="147">
        <f t="shared" si="95"/>
        <v>0</v>
      </c>
      <c r="IB36" s="147">
        <f t="shared" si="95"/>
        <v>0</v>
      </c>
      <c r="IC36" s="147">
        <f t="shared" si="95"/>
        <v>0</v>
      </c>
      <c r="ID36" s="147">
        <f t="shared" si="95"/>
        <v>0</v>
      </c>
      <c r="IE36" s="147">
        <f t="shared" si="95"/>
        <v>0</v>
      </c>
      <c r="IF36" s="142">
        <f t="shared" si="96"/>
        <v>0</v>
      </c>
      <c r="IG36" s="142">
        <f t="shared" si="96"/>
        <v>0</v>
      </c>
      <c r="IH36" s="142">
        <f t="shared" si="96"/>
        <v>0</v>
      </c>
      <c r="II36" s="142">
        <f t="shared" si="96"/>
        <v>0</v>
      </c>
      <c r="IJ36" s="142">
        <f t="shared" si="96"/>
        <v>0</v>
      </c>
      <c r="IK36" s="142">
        <f t="shared" si="97"/>
        <v>0</v>
      </c>
      <c r="IL36" s="142">
        <f t="shared" si="97"/>
        <v>0</v>
      </c>
      <c r="IM36" s="142">
        <f t="shared" si="97"/>
        <v>0</v>
      </c>
      <c r="IN36" s="142">
        <f t="shared" si="97"/>
        <v>0</v>
      </c>
      <c r="IO36" s="142">
        <f t="shared" si="97"/>
        <v>0</v>
      </c>
      <c r="IP36" s="147">
        <f t="shared" si="98"/>
        <v>0</v>
      </c>
      <c r="IQ36" s="147">
        <f t="shared" si="98"/>
        <v>0</v>
      </c>
      <c r="IR36" s="147">
        <f t="shared" si="98"/>
        <v>0</v>
      </c>
      <c r="IS36" s="147">
        <f t="shared" si="98"/>
        <v>0</v>
      </c>
      <c r="IT36" s="147">
        <f t="shared" si="98"/>
        <v>0</v>
      </c>
      <c r="IU36" s="147">
        <f t="shared" si="99"/>
        <v>0</v>
      </c>
      <c r="IV36" s="147">
        <f t="shared" si="99"/>
        <v>0</v>
      </c>
      <c r="IW36" s="147">
        <f t="shared" si="99"/>
        <v>0</v>
      </c>
      <c r="IX36" s="147">
        <f t="shared" si="99"/>
        <v>0</v>
      </c>
      <c r="IY36" s="147">
        <f t="shared" si="99"/>
        <v>0</v>
      </c>
      <c r="IZ36" s="142">
        <f t="shared" si="100"/>
        <v>0</v>
      </c>
      <c r="JA36" s="142">
        <f t="shared" si="100"/>
        <v>0</v>
      </c>
      <c r="JB36" s="142">
        <f t="shared" si="100"/>
        <v>0</v>
      </c>
      <c r="JC36" s="142">
        <f t="shared" si="100"/>
        <v>0</v>
      </c>
      <c r="JD36" s="142">
        <f t="shared" si="100"/>
        <v>0</v>
      </c>
      <c r="JE36" s="142">
        <f t="shared" si="101"/>
        <v>0</v>
      </c>
      <c r="JF36" s="142">
        <f t="shared" si="101"/>
        <v>0</v>
      </c>
      <c r="JG36" s="142">
        <f t="shared" si="101"/>
        <v>0</v>
      </c>
      <c r="JH36" s="142">
        <f t="shared" si="101"/>
        <v>0</v>
      </c>
      <c r="JI36" s="142">
        <f t="shared" si="101"/>
        <v>0</v>
      </c>
      <c r="JJ36" s="147">
        <f t="shared" si="102"/>
        <v>291908</v>
      </c>
      <c r="JK36" s="147">
        <f t="shared" si="102"/>
        <v>35138</v>
      </c>
      <c r="JL36" s="147">
        <f t="shared" si="102"/>
        <v>256770</v>
      </c>
      <c r="JM36" s="147">
        <f t="shared" si="102"/>
        <v>190128</v>
      </c>
      <c r="JN36" s="147">
        <f t="shared" si="102"/>
        <v>66642</v>
      </c>
      <c r="JO36" s="147">
        <f t="shared" si="103"/>
        <v>0</v>
      </c>
      <c r="JP36" s="147">
        <f t="shared" si="103"/>
        <v>0</v>
      </c>
      <c r="JQ36" s="147">
        <f t="shared" si="103"/>
        <v>0</v>
      </c>
      <c r="JR36" s="147">
        <f t="shared" si="103"/>
        <v>0</v>
      </c>
      <c r="JS36" s="147">
        <f t="shared" si="103"/>
        <v>0</v>
      </c>
      <c r="JT36" s="142">
        <f t="shared" si="104"/>
        <v>44689</v>
      </c>
      <c r="JU36" s="142">
        <f t="shared" si="104"/>
        <v>7334</v>
      </c>
      <c r="JV36" s="142">
        <f t="shared" si="104"/>
        <v>37355</v>
      </c>
      <c r="JW36" s="142">
        <f t="shared" si="104"/>
        <v>27875</v>
      </c>
      <c r="JX36" s="142">
        <f t="shared" si="104"/>
        <v>9480</v>
      </c>
      <c r="JY36" s="142">
        <f t="shared" si="105"/>
        <v>0</v>
      </c>
      <c r="JZ36" s="142">
        <f t="shared" si="105"/>
        <v>0</v>
      </c>
      <c r="KA36" s="142">
        <f t="shared" si="105"/>
        <v>0</v>
      </c>
      <c r="KB36" s="142">
        <f t="shared" si="105"/>
        <v>0</v>
      </c>
      <c r="KC36" s="142">
        <f t="shared" si="105"/>
        <v>0</v>
      </c>
      <c r="KD36" s="147">
        <f t="shared" si="106"/>
        <v>0</v>
      </c>
      <c r="KE36" s="147">
        <f t="shared" si="106"/>
        <v>0</v>
      </c>
      <c r="KF36" s="147">
        <f t="shared" si="106"/>
        <v>0</v>
      </c>
      <c r="KG36" s="147">
        <f t="shared" si="106"/>
        <v>0</v>
      </c>
      <c r="KH36" s="147">
        <f t="shared" si="106"/>
        <v>0</v>
      </c>
      <c r="KI36" s="147">
        <f t="shared" si="107"/>
        <v>0</v>
      </c>
      <c r="KJ36" s="147">
        <f t="shared" si="107"/>
        <v>0</v>
      </c>
      <c r="KK36" s="147">
        <f t="shared" si="107"/>
        <v>0</v>
      </c>
      <c r="KL36" s="147">
        <f t="shared" si="107"/>
        <v>0</v>
      </c>
      <c r="KM36" s="147">
        <f t="shared" si="107"/>
        <v>0</v>
      </c>
      <c r="KN36" s="142">
        <f t="shared" si="108"/>
        <v>0</v>
      </c>
      <c r="KO36" s="142">
        <f t="shared" si="108"/>
        <v>0</v>
      </c>
      <c r="KP36" s="142">
        <f t="shared" si="108"/>
        <v>0</v>
      </c>
      <c r="KQ36" s="142">
        <f t="shared" si="108"/>
        <v>0</v>
      </c>
      <c r="KR36" s="142">
        <f t="shared" si="108"/>
        <v>0</v>
      </c>
      <c r="KS36" s="142">
        <f t="shared" si="109"/>
        <v>0</v>
      </c>
      <c r="KT36" s="142">
        <f t="shared" si="109"/>
        <v>0</v>
      </c>
      <c r="KU36" s="142">
        <f t="shared" si="109"/>
        <v>0</v>
      </c>
      <c r="KV36" s="142">
        <f t="shared" si="109"/>
        <v>0</v>
      </c>
      <c r="KW36" s="142">
        <f t="shared" si="109"/>
        <v>0</v>
      </c>
      <c r="KX36" s="147">
        <f t="shared" si="110"/>
        <v>0</v>
      </c>
      <c r="KY36" s="147">
        <f t="shared" si="110"/>
        <v>0</v>
      </c>
      <c r="KZ36" s="147">
        <f t="shared" si="110"/>
        <v>0</v>
      </c>
      <c r="LA36" s="147">
        <f t="shared" si="110"/>
        <v>0</v>
      </c>
      <c r="LB36" s="147">
        <f t="shared" si="110"/>
        <v>0</v>
      </c>
      <c r="LC36" s="147">
        <f t="shared" si="111"/>
        <v>0</v>
      </c>
      <c r="LD36" s="147">
        <f t="shared" si="111"/>
        <v>0</v>
      </c>
      <c r="LE36" s="147">
        <f t="shared" si="111"/>
        <v>0</v>
      </c>
      <c r="LF36" s="147">
        <f t="shared" si="111"/>
        <v>0</v>
      </c>
      <c r="LG36" s="147">
        <f t="shared" si="111"/>
        <v>0</v>
      </c>
      <c r="LH36" s="147">
        <f t="shared" si="112"/>
        <v>670774</v>
      </c>
      <c r="LI36" s="147">
        <f t="shared" si="113"/>
        <v>336597</v>
      </c>
      <c r="LJ36" s="144">
        <f t="shared" si="45"/>
        <v>1007371</v>
      </c>
      <c r="LK36" s="144">
        <f t="shared" si="45"/>
        <v>55619</v>
      </c>
      <c r="LL36" s="144">
        <f t="shared" si="45"/>
        <v>951752</v>
      </c>
      <c r="LM36" s="144">
        <f t="shared" si="45"/>
        <v>875630</v>
      </c>
      <c r="LN36" s="144">
        <f t="shared" si="45"/>
        <v>76122</v>
      </c>
      <c r="LO36" s="144">
        <f t="shared" si="114"/>
        <v>45492558</v>
      </c>
      <c r="LP36" s="144">
        <f t="shared" si="46"/>
        <v>3693475</v>
      </c>
      <c r="LQ36" s="144">
        <f t="shared" si="46"/>
        <v>41799083</v>
      </c>
      <c r="LR36" s="144">
        <f t="shared" si="46"/>
        <v>31597827</v>
      </c>
      <c r="LS36" s="144">
        <f t="shared" si="46"/>
        <v>10201256</v>
      </c>
      <c r="LT36" s="132">
        <f t="shared" si="115"/>
        <v>45492.6</v>
      </c>
      <c r="LU36" s="144">
        <f t="shared" si="47"/>
        <v>46163332</v>
      </c>
      <c r="LV36" s="145">
        <f t="shared" si="47"/>
        <v>3706622</v>
      </c>
      <c r="LW36" s="145">
        <f t="shared" si="47"/>
        <v>42456710</v>
      </c>
      <c r="LX36" s="145">
        <f t="shared" si="47"/>
        <v>32255454</v>
      </c>
      <c r="LY36" s="145">
        <f t="shared" si="47"/>
        <v>10201256</v>
      </c>
      <c r="LZ36" s="132">
        <f t="shared" si="116"/>
        <v>46163.3</v>
      </c>
      <c r="MA36" s="208">
        <v>124.44</v>
      </c>
      <c r="MB36" s="209">
        <f t="shared" si="117"/>
        <v>10403445.699999999</v>
      </c>
      <c r="MC36" s="246">
        <f t="shared" si="118"/>
        <v>10403.4</v>
      </c>
      <c r="MD36" s="246">
        <v>3687.8</v>
      </c>
      <c r="ME36" s="246">
        <f t="shared" si="119"/>
        <v>3687800</v>
      </c>
      <c r="MF36" s="246">
        <f t="shared" si="120"/>
        <v>6715645.7000000002</v>
      </c>
      <c r="MG36" s="246">
        <f t="shared" si="121"/>
        <v>6715.6</v>
      </c>
      <c r="MH36" s="246">
        <f t="shared" si="122"/>
        <v>52878977.700000003</v>
      </c>
      <c r="MI36" s="209">
        <f t="shared" si="123"/>
        <v>52879</v>
      </c>
      <c r="MJ36" s="250">
        <f t="shared" si="124"/>
        <v>38971100</v>
      </c>
      <c r="MK36" s="174">
        <v>73</v>
      </c>
      <c r="ML36" s="209">
        <f t="shared" si="125"/>
        <v>34168.6</v>
      </c>
    </row>
    <row r="37" spans="1:350">
      <c r="A37" s="128" t="s">
        <v>323</v>
      </c>
      <c r="B37" s="129"/>
      <c r="C37" s="129"/>
      <c r="D37" s="129"/>
      <c r="E37" s="129"/>
      <c r="F37" s="130">
        <f t="shared" si="48"/>
        <v>0</v>
      </c>
      <c r="G37" s="131"/>
      <c r="H37" s="131"/>
      <c r="I37" s="131"/>
      <c r="J37" s="131"/>
      <c r="K37" s="130">
        <f t="shared" si="49"/>
        <v>0</v>
      </c>
      <c r="L37" s="132">
        <f t="shared" si="50"/>
        <v>0</v>
      </c>
      <c r="M37" s="152"/>
      <c r="N37" s="132"/>
      <c r="O37" s="132">
        <f t="shared" si="51"/>
        <v>0</v>
      </c>
      <c r="P37" s="132"/>
      <c r="Q37" s="132"/>
      <c r="R37" s="132"/>
      <c r="S37" s="150">
        <v>563</v>
      </c>
      <c r="T37" s="129"/>
      <c r="U37" s="148">
        <v>26</v>
      </c>
      <c r="V37" s="129"/>
      <c r="W37" s="133">
        <v>2</v>
      </c>
      <c r="X37" s="130">
        <f t="shared" si="1"/>
        <v>591</v>
      </c>
      <c r="Y37" s="150">
        <v>535</v>
      </c>
      <c r="Z37" s="129"/>
      <c r="AA37" s="148">
        <v>59</v>
      </c>
      <c r="AB37" s="129"/>
      <c r="AC37" s="133">
        <v>3</v>
      </c>
      <c r="AD37" s="130">
        <f t="shared" si="2"/>
        <v>597</v>
      </c>
      <c r="AE37" s="150">
        <v>65</v>
      </c>
      <c r="AF37" s="129"/>
      <c r="AG37" s="129"/>
      <c r="AH37" s="129"/>
      <c r="AI37" s="133">
        <v>1</v>
      </c>
      <c r="AJ37" s="130">
        <f t="shared" si="52"/>
        <v>66</v>
      </c>
      <c r="AK37" s="127">
        <f t="shared" si="53"/>
        <v>1254</v>
      </c>
      <c r="AL37" s="219">
        <v>0</v>
      </c>
      <c r="AM37" s="219">
        <v>0</v>
      </c>
      <c r="AN37" s="219">
        <v>0</v>
      </c>
      <c r="AO37" s="219">
        <v>0</v>
      </c>
      <c r="AP37" s="219">
        <v>0</v>
      </c>
      <c r="AQ37" s="219">
        <v>75</v>
      </c>
      <c r="AR37" s="135"/>
      <c r="AS37" s="136">
        <v>0</v>
      </c>
      <c r="AT37" s="137"/>
      <c r="AU37" s="138">
        <v>0</v>
      </c>
      <c r="AV37" s="138"/>
      <c r="AW37" s="135"/>
      <c r="AX37" s="139"/>
      <c r="AY37" s="138"/>
      <c r="AZ37" s="136"/>
      <c r="BA37" s="136"/>
      <c r="BB37" s="129"/>
      <c r="BC37" s="129"/>
      <c r="BD37" s="138"/>
      <c r="BE37" s="138"/>
      <c r="BF37" s="136">
        <v>1</v>
      </c>
      <c r="BG37" s="138">
        <v>4</v>
      </c>
      <c r="BH37" s="138">
        <v>1</v>
      </c>
      <c r="BI37" s="136"/>
      <c r="BJ37" s="138"/>
      <c r="BK37" s="129"/>
      <c r="BL37" s="129"/>
      <c r="BM37" s="138"/>
      <c r="BN37" s="138"/>
      <c r="BO37" s="141"/>
      <c r="BP37" s="141">
        <f t="shared" si="54"/>
        <v>4</v>
      </c>
      <c r="BQ37" s="141">
        <f t="shared" si="54"/>
        <v>1</v>
      </c>
      <c r="BR37" s="141">
        <f t="shared" si="54"/>
        <v>1</v>
      </c>
      <c r="BS37" s="141">
        <f t="shared" si="55"/>
        <v>6</v>
      </c>
      <c r="BT37" s="141">
        <f t="shared" si="56"/>
        <v>1260</v>
      </c>
      <c r="BU37" s="141"/>
      <c r="BV37" s="141"/>
      <c r="BW37" s="141"/>
      <c r="BX37" s="142">
        <f t="shared" si="57"/>
        <v>14519770</v>
      </c>
      <c r="BY37" s="143">
        <f t="shared" si="126"/>
        <v>1214391</v>
      </c>
      <c r="BZ37" s="143">
        <f t="shared" si="126"/>
        <v>13305379</v>
      </c>
      <c r="CA37" s="143">
        <f t="shared" si="126"/>
        <v>10168906</v>
      </c>
      <c r="CB37" s="143">
        <f t="shared" si="126"/>
        <v>3136473</v>
      </c>
      <c r="CC37" s="142">
        <f t="shared" si="58"/>
        <v>0</v>
      </c>
      <c r="CD37" s="143">
        <f t="shared" si="5"/>
        <v>0</v>
      </c>
      <c r="CE37" s="143">
        <f t="shared" si="5"/>
        <v>0</v>
      </c>
      <c r="CF37" s="143">
        <f t="shared" si="5"/>
        <v>0</v>
      </c>
      <c r="CG37" s="143">
        <f t="shared" si="5"/>
        <v>0</v>
      </c>
      <c r="CH37" s="142">
        <f t="shared" si="59"/>
        <v>1882270</v>
      </c>
      <c r="CI37" s="143">
        <f t="shared" si="6"/>
        <v>56082</v>
      </c>
      <c r="CJ37" s="143">
        <f t="shared" si="6"/>
        <v>1826188</v>
      </c>
      <c r="CK37" s="143">
        <f t="shared" si="6"/>
        <v>1402154</v>
      </c>
      <c r="CL37" s="143">
        <f t="shared" si="6"/>
        <v>424034</v>
      </c>
      <c r="CM37" s="143"/>
      <c r="CN37" s="143"/>
      <c r="CO37" s="143"/>
      <c r="CP37" s="143"/>
      <c r="CQ37" s="143"/>
      <c r="CR37" s="142">
        <f t="shared" si="60"/>
        <v>395104</v>
      </c>
      <c r="CS37" s="143">
        <f t="shared" si="7"/>
        <v>902</v>
      </c>
      <c r="CT37" s="143">
        <f t="shared" si="7"/>
        <v>394202</v>
      </c>
      <c r="CU37" s="143">
        <f t="shared" si="7"/>
        <v>394202</v>
      </c>
      <c r="CV37" s="143">
        <f t="shared" si="7"/>
        <v>0</v>
      </c>
      <c r="CW37" s="144">
        <f t="shared" si="61"/>
        <v>16797144</v>
      </c>
      <c r="CX37" s="142">
        <f t="shared" si="62"/>
        <v>19256255</v>
      </c>
      <c r="CY37" s="143">
        <f t="shared" si="62"/>
        <v>1569690</v>
      </c>
      <c r="CZ37" s="143">
        <f t="shared" si="62"/>
        <v>17686565</v>
      </c>
      <c r="DA37" s="143">
        <f t="shared" si="62"/>
        <v>13197915</v>
      </c>
      <c r="DB37" s="143">
        <f t="shared" si="62"/>
        <v>4488650</v>
      </c>
      <c r="DC37" s="142">
        <f t="shared" si="63"/>
        <v>0</v>
      </c>
      <c r="DD37" s="143">
        <f t="shared" si="8"/>
        <v>0</v>
      </c>
      <c r="DE37" s="143">
        <f t="shared" si="8"/>
        <v>0</v>
      </c>
      <c r="DF37" s="143">
        <f t="shared" si="8"/>
        <v>0</v>
      </c>
      <c r="DG37" s="143">
        <f t="shared" si="8"/>
        <v>0</v>
      </c>
      <c r="DH37" s="142">
        <f t="shared" si="64"/>
        <v>5935164</v>
      </c>
      <c r="DI37" s="143">
        <f t="shared" si="64"/>
        <v>173106</v>
      </c>
      <c r="DJ37" s="143">
        <f t="shared" si="64"/>
        <v>5762058</v>
      </c>
      <c r="DK37" s="143">
        <f t="shared" si="64"/>
        <v>4315968</v>
      </c>
      <c r="DL37" s="143">
        <f t="shared" si="64"/>
        <v>1446090</v>
      </c>
      <c r="DM37" s="142">
        <f t="shared" si="65"/>
        <v>0</v>
      </c>
      <c r="DN37" s="143">
        <f t="shared" si="9"/>
        <v>0</v>
      </c>
      <c r="DO37" s="143">
        <f t="shared" si="9"/>
        <v>0</v>
      </c>
      <c r="DP37" s="143">
        <f t="shared" si="9"/>
        <v>0</v>
      </c>
      <c r="DQ37" s="143">
        <f t="shared" si="9"/>
        <v>0</v>
      </c>
      <c r="DR37" s="142">
        <f t="shared" si="66"/>
        <v>684528</v>
      </c>
      <c r="DS37" s="143">
        <f t="shared" si="10"/>
        <v>2256</v>
      </c>
      <c r="DT37" s="143">
        <f t="shared" si="10"/>
        <v>682272</v>
      </c>
      <c r="DU37" s="143">
        <f t="shared" si="10"/>
        <v>682272</v>
      </c>
      <c r="DV37" s="143">
        <f t="shared" si="10"/>
        <v>0</v>
      </c>
      <c r="DW37" s="144">
        <f t="shared" si="67"/>
        <v>25875947</v>
      </c>
      <c r="DX37" s="142">
        <f t="shared" si="68"/>
        <v>2674490</v>
      </c>
      <c r="DY37" s="143">
        <f t="shared" si="68"/>
        <v>212745</v>
      </c>
      <c r="DZ37" s="143">
        <f t="shared" si="68"/>
        <v>2461745</v>
      </c>
      <c r="EA37" s="143">
        <f t="shared" si="68"/>
        <v>1822795</v>
      </c>
      <c r="EB37" s="143">
        <f t="shared" si="68"/>
        <v>638950</v>
      </c>
      <c r="EC37" s="142">
        <f t="shared" si="69"/>
        <v>0</v>
      </c>
      <c r="ED37" s="143">
        <f t="shared" si="11"/>
        <v>0</v>
      </c>
      <c r="EE37" s="143">
        <f t="shared" si="11"/>
        <v>0</v>
      </c>
      <c r="EF37" s="143">
        <f t="shared" si="11"/>
        <v>0</v>
      </c>
      <c r="EG37" s="143">
        <f t="shared" si="11"/>
        <v>0</v>
      </c>
      <c r="EH37" s="143"/>
      <c r="EI37" s="143"/>
      <c r="EJ37" s="143"/>
      <c r="EK37" s="143"/>
      <c r="EL37" s="143"/>
      <c r="EM37" s="142">
        <f t="shared" si="70"/>
        <v>0</v>
      </c>
      <c r="EN37" s="143">
        <f t="shared" si="12"/>
        <v>0</v>
      </c>
      <c r="EO37" s="143">
        <f t="shared" si="12"/>
        <v>0</v>
      </c>
      <c r="EP37" s="143">
        <f t="shared" si="12"/>
        <v>0</v>
      </c>
      <c r="EQ37" s="143">
        <f t="shared" si="12"/>
        <v>0</v>
      </c>
      <c r="ER37" s="142">
        <f t="shared" si="71"/>
        <v>273811</v>
      </c>
      <c r="ES37" s="143">
        <f t="shared" si="13"/>
        <v>903</v>
      </c>
      <c r="ET37" s="143">
        <f t="shared" si="13"/>
        <v>272908</v>
      </c>
      <c r="EU37" s="143">
        <f t="shared" si="13"/>
        <v>272908</v>
      </c>
      <c r="EV37" s="143">
        <f t="shared" si="13"/>
        <v>0</v>
      </c>
      <c r="EW37" s="144">
        <f t="shared" si="72"/>
        <v>2948301</v>
      </c>
      <c r="EX37" s="144">
        <f t="shared" si="73"/>
        <v>45621392</v>
      </c>
      <c r="EY37" s="145">
        <f t="shared" si="74"/>
        <v>3230075</v>
      </c>
      <c r="EZ37" s="145">
        <f t="shared" si="14"/>
        <v>42391317</v>
      </c>
      <c r="FA37" s="145">
        <f t="shared" si="14"/>
        <v>32257120</v>
      </c>
      <c r="FB37" s="145">
        <f t="shared" si="14"/>
        <v>10134197</v>
      </c>
      <c r="FC37" s="146">
        <f t="shared" si="75"/>
        <v>36450515</v>
      </c>
      <c r="FD37" s="146">
        <f t="shared" si="76"/>
        <v>0</v>
      </c>
      <c r="FE37" s="146">
        <f t="shared" si="77"/>
        <v>7817434</v>
      </c>
      <c r="FF37" s="146">
        <f t="shared" si="78"/>
        <v>0</v>
      </c>
      <c r="FG37" s="146">
        <f t="shared" si="79"/>
        <v>1353443</v>
      </c>
      <c r="FH37" s="142">
        <f t="shared" si="80"/>
        <v>0</v>
      </c>
      <c r="FI37" s="143">
        <f t="shared" si="80"/>
        <v>0</v>
      </c>
      <c r="FJ37" s="143">
        <f t="shared" si="80"/>
        <v>0</v>
      </c>
      <c r="FK37" s="143">
        <f t="shared" si="80"/>
        <v>0</v>
      </c>
      <c r="FL37" s="143">
        <f t="shared" si="80"/>
        <v>0</v>
      </c>
      <c r="FM37" s="142">
        <f t="shared" si="81"/>
        <v>0</v>
      </c>
      <c r="FN37" s="142">
        <f t="shared" si="81"/>
        <v>0</v>
      </c>
      <c r="FO37" s="142">
        <f t="shared" si="81"/>
        <v>0</v>
      </c>
      <c r="FP37" s="142">
        <f t="shared" si="81"/>
        <v>0</v>
      </c>
      <c r="FQ37" s="142">
        <f t="shared" si="81"/>
        <v>0</v>
      </c>
      <c r="FR37" s="147">
        <f t="shared" si="82"/>
        <v>0</v>
      </c>
      <c r="FS37" s="147">
        <f t="shared" si="82"/>
        <v>0</v>
      </c>
      <c r="FT37" s="147">
        <f t="shared" si="82"/>
        <v>0</v>
      </c>
      <c r="FU37" s="147">
        <f t="shared" si="82"/>
        <v>0</v>
      </c>
      <c r="FV37" s="147">
        <f t="shared" si="82"/>
        <v>0</v>
      </c>
      <c r="FW37" s="147">
        <f t="shared" si="83"/>
        <v>0</v>
      </c>
      <c r="FX37" s="147">
        <f t="shared" si="83"/>
        <v>0</v>
      </c>
      <c r="FY37" s="147">
        <f t="shared" si="83"/>
        <v>0</v>
      </c>
      <c r="FZ37" s="147">
        <f t="shared" si="83"/>
        <v>0</v>
      </c>
      <c r="GA37" s="147">
        <f t="shared" si="83"/>
        <v>0</v>
      </c>
      <c r="GB37" s="142">
        <f t="shared" si="84"/>
        <v>0</v>
      </c>
      <c r="GC37" s="142">
        <f t="shared" si="84"/>
        <v>0</v>
      </c>
      <c r="GD37" s="142">
        <f t="shared" si="84"/>
        <v>0</v>
      </c>
      <c r="GE37" s="142">
        <f t="shared" si="84"/>
        <v>0</v>
      </c>
      <c r="GF37" s="142">
        <f t="shared" si="84"/>
        <v>0</v>
      </c>
      <c r="GG37" s="142">
        <f t="shared" si="85"/>
        <v>104775</v>
      </c>
      <c r="GH37" s="142">
        <f t="shared" si="85"/>
        <v>2025</v>
      </c>
      <c r="GI37" s="142">
        <f t="shared" si="85"/>
        <v>102750</v>
      </c>
      <c r="GJ37" s="142">
        <f t="shared" si="85"/>
        <v>102750</v>
      </c>
      <c r="GK37" s="142">
        <f t="shared" si="85"/>
        <v>0</v>
      </c>
      <c r="GL37" s="142">
        <f t="shared" si="86"/>
        <v>104775</v>
      </c>
      <c r="GM37" s="142">
        <f t="shared" si="86"/>
        <v>2025</v>
      </c>
      <c r="GN37" s="142">
        <f t="shared" si="86"/>
        <v>102750</v>
      </c>
      <c r="GO37" s="142">
        <f t="shared" si="86"/>
        <v>102750</v>
      </c>
      <c r="GP37" s="142">
        <f t="shared" si="86"/>
        <v>0</v>
      </c>
      <c r="GQ37" s="207">
        <f>GL37/1000-0.2</f>
        <v>104.6</v>
      </c>
      <c r="GR37" s="147">
        <f t="shared" si="88"/>
        <v>0</v>
      </c>
      <c r="GS37" s="147">
        <f t="shared" si="88"/>
        <v>0</v>
      </c>
      <c r="GT37" s="147">
        <f t="shared" si="88"/>
        <v>0</v>
      </c>
      <c r="GU37" s="147">
        <f t="shared" si="88"/>
        <v>0</v>
      </c>
      <c r="GV37" s="147">
        <f t="shared" si="88"/>
        <v>0</v>
      </c>
      <c r="GW37" s="147">
        <f t="shared" si="89"/>
        <v>0</v>
      </c>
      <c r="GX37" s="147">
        <f t="shared" si="89"/>
        <v>0</v>
      </c>
      <c r="GY37" s="147">
        <f t="shared" si="89"/>
        <v>0</v>
      </c>
      <c r="GZ37" s="147">
        <f t="shared" si="89"/>
        <v>0</v>
      </c>
      <c r="HA37" s="147">
        <f t="shared" si="89"/>
        <v>0</v>
      </c>
      <c r="HB37" s="147">
        <f t="shared" si="90"/>
        <v>0</v>
      </c>
      <c r="HC37" s="147">
        <f t="shared" si="90"/>
        <v>0</v>
      </c>
      <c r="HD37" s="147">
        <f t="shared" si="90"/>
        <v>0</v>
      </c>
      <c r="HE37" s="147">
        <f t="shared" si="90"/>
        <v>0</v>
      </c>
      <c r="HF37" s="147">
        <f t="shared" si="90"/>
        <v>0</v>
      </c>
      <c r="HG37" s="147">
        <f t="shared" si="91"/>
        <v>0</v>
      </c>
      <c r="HH37" s="147">
        <f t="shared" si="91"/>
        <v>0</v>
      </c>
      <c r="HI37" s="147">
        <f t="shared" si="91"/>
        <v>0</v>
      </c>
      <c r="HJ37" s="147">
        <f t="shared" si="91"/>
        <v>0</v>
      </c>
      <c r="HK37" s="147">
        <f t="shared" si="91"/>
        <v>0</v>
      </c>
      <c r="HL37" s="142">
        <f t="shared" si="92"/>
        <v>0</v>
      </c>
      <c r="HM37" s="142">
        <f t="shared" si="92"/>
        <v>0</v>
      </c>
      <c r="HN37" s="142">
        <f t="shared" si="92"/>
        <v>0</v>
      </c>
      <c r="HO37" s="142">
        <f t="shared" si="92"/>
        <v>0</v>
      </c>
      <c r="HP37" s="142">
        <f t="shared" si="92"/>
        <v>0</v>
      </c>
      <c r="HQ37" s="142">
        <f t="shared" si="93"/>
        <v>0</v>
      </c>
      <c r="HR37" s="142">
        <f t="shared" si="93"/>
        <v>0</v>
      </c>
      <c r="HS37" s="142">
        <f t="shared" si="93"/>
        <v>0</v>
      </c>
      <c r="HT37" s="142">
        <f t="shared" si="93"/>
        <v>0</v>
      </c>
      <c r="HU37" s="142">
        <f t="shared" si="93"/>
        <v>0</v>
      </c>
      <c r="HV37" s="147">
        <f t="shared" si="94"/>
        <v>0</v>
      </c>
      <c r="HW37" s="147">
        <f t="shared" si="94"/>
        <v>0</v>
      </c>
      <c r="HX37" s="147">
        <f t="shared" si="94"/>
        <v>0</v>
      </c>
      <c r="HY37" s="147">
        <f t="shared" si="94"/>
        <v>0</v>
      </c>
      <c r="HZ37" s="147">
        <f t="shared" si="94"/>
        <v>0</v>
      </c>
      <c r="IA37" s="147">
        <f t="shared" si="95"/>
        <v>0</v>
      </c>
      <c r="IB37" s="147">
        <f t="shared" si="95"/>
        <v>0</v>
      </c>
      <c r="IC37" s="147">
        <f t="shared" si="95"/>
        <v>0</v>
      </c>
      <c r="ID37" s="147">
        <f t="shared" si="95"/>
        <v>0</v>
      </c>
      <c r="IE37" s="147">
        <f t="shared" si="95"/>
        <v>0</v>
      </c>
      <c r="IF37" s="142">
        <f t="shared" si="96"/>
        <v>0</v>
      </c>
      <c r="IG37" s="142">
        <f t="shared" si="96"/>
        <v>0</v>
      </c>
      <c r="IH37" s="142">
        <f t="shared" si="96"/>
        <v>0</v>
      </c>
      <c r="II37" s="142">
        <f t="shared" si="96"/>
        <v>0</v>
      </c>
      <c r="IJ37" s="142">
        <f t="shared" si="96"/>
        <v>0</v>
      </c>
      <c r="IK37" s="142">
        <f t="shared" si="97"/>
        <v>0</v>
      </c>
      <c r="IL37" s="142">
        <f t="shared" si="97"/>
        <v>0</v>
      </c>
      <c r="IM37" s="142">
        <f t="shared" si="97"/>
        <v>0</v>
      </c>
      <c r="IN37" s="142">
        <f t="shared" si="97"/>
        <v>0</v>
      </c>
      <c r="IO37" s="142">
        <f t="shared" si="97"/>
        <v>0</v>
      </c>
      <c r="IP37" s="147">
        <f t="shared" si="98"/>
        <v>0</v>
      </c>
      <c r="IQ37" s="147">
        <f t="shared" si="98"/>
        <v>0</v>
      </c>
      <c r="IR37" s="147">
        <f t="shared" si="98"/>
        <v>0</v>
      </c>
      <c r="IS37" s="147">
        <f t="shared" si="98"/>
        <v>0</v>
      </c>
      <c r="IT37" s="147">
        <f t="shared" si="98"/>
        <v>0</v>
      </c>
      <c r="IU37" s="147">
        <f t="shared" si="99"/>
        <v>0</v>
      </c>
      <c r="IV37" s="147">
        <f t="shared" si="99"/>
        <v>0</v>
      </c>
      <c r="IW37" s="147">
        <f t="shared" si="99"/>
        <v>0</v>
      </c>
      <c r="IX37" s="147">
        <f t="shared" si="99"/>
        <v>0</v>
      </c>
      <c r="IY37" s="147">
        <f t="shared" si="99"/>
        <v>0</v>
      </c>
      <c r="IZ37" s="142">
        <f t="shared" si="100"/>
        <v>0</v>
      </c>
      <c r="JA37" s="142">
        <f t="shared" si="100"/>
        <v>0</v>
      </c>
      <c r="JB37" s="142">
        <f t="shared" si="100"/>
        <v>0</v>
      </c>
      <c r="JC37" s="142">
        <f t="shared" si="100"/>
        <v>0</v>
      </c>
      <c r="JD37" s="142">
        <f t="shared" si="100"/>
        <v>0</v>
      </c>
      <c r="JE37" s="142">
        <f t="shared" si="101"/>
        <v>0</v>
      </c>
      <c r="JF37" s="142">
        <f t="shared" si="101"/>
        <v>0</v>
      </c>
      <c r="JG37" s="142">
        <f t="shared" si="101"/>
        <v>0</v>
      </c>
      <c r="JH37" s="142">
        <f t="shared" si="101"/>
        <v>0</v>
      </c>
      <c r="JI37" s="142">
        <f t="shared" si="101"/>
        <v>0</v>
      </c>
      <c r="JJ37" s="147">
        <f t="shared" si="102"/>
        <v>291908</v>
      </c>
      <c r="JK37" s="147">
        <f t="shared" si="102"/>
        <v>35138</v>
      </c>
      <c r="JL37" s="147">
        <f t="shared" si="102"/>
        <v>256770</v>
      </c>
      <c r="JM37" s="147">
        <f t="shared" si="102"/>
        <v>190128</v>
      </c>
      <c r="JN37" s="147">
        <f t="shared" si="102"/>
        <v>66642</v>
      </c>
      <c r="JO37" s="147">
        <f t="shared" si="103"/>
        <v>133044</v>
      </c>
      <c r="JP37" s="147">
        <f t="shared" si="103"/>
        <v>26228</v>
      </c>
      <c r="JQ37" s="147">
        <f t="shared" si="103"/>
        <v>106816</v>
      </c>
      <c r="JR37" s="147">
        <f t="shared" si="103"/>
        <v>81636</v>
      </c>
      <c r="JS37" s="147">
        <f t="shared" si="103"/>
        <v>25180</v>
      </c>
      <c r="JT37" s="142">
        <f t="shared" si="104"/>
        <v>44689</v>
      </c>
      <c r="JU37" s="142">
        <f t="shared" si="104"/>
        <v>7334</v>
      </c>
      <c r="JV37" s="142">
        <f t="shared" si="104"/>
        <v>37355</v>
      </c>
      <c r="JW37" s="142">
        <f t="shared" si="104"/>
        <v>27875</v>
      </c>
      <c r="JX37" s="142">
        <f t="shared" si="104"/>
        <v>9480</v>
      </c>
      <c r="JY37" s="142">
        <f t="shared" si="105"/>
        <v>0</v>
      </c>
      <c r="JZ37" s="142">
        <f t="shared" si="105"/>
        <v>0</v>
      </c>
      <c r="KA37" s="142">
        <f t="shared" si="105"/>
        <v>0</v>
      </c>
      <c r="KB37" s="142">
        <f t="shared" si="105"/>
        <v>0</v>
      </c>
      <c r="KC37" s="142">
        <f t="shared" si="105"/>
        <v>0</v>
      </c>
      <c r="KD37" s="147">
        <f t="shared" si="106"/>
        <v>0</v>
      </c>
      <c r="KE37" s="147">
        <f t="shared" si="106"/>
        <v>0</v>
      </c>
      <c r="KF37" s="147">
        <f t="shared" si="106"/>
        <v>0</v>
      </c>
      <c r="KG37" s="147">
        <f t="shared" si="106"/>
        <v>0</v>
      </c>
      <c r="KH37" s="147">
        <f t="shared" si="106"/>
        <v>0</v>
      </c>
      <c r="KI37" s="147">
        <f t="shared" si="107"/>
        <v>0</v>
      </c>
      <c r="KJ37" s="147">
        <f t="shared" si="107"/>
        <v>0</v>
      </c>
      <c r="KK37" s="147">
        <f t="shared" si="107"/>
        <v>0</v>
      </c>
      <c r="KL37" s="147">
        <f t="shared" si="107"/>
        <v>0</v>
      </c>
      <c r="KM37" s="147">
        <f t="shared" si="107"/>
        <v>0</v>
      </c>
      <c r="KN37" s="142">
        <f t="shared" si="108"/>
        <v>0</v>
      </c>
      <c r="KO37" s="142">
        <f t="shared" si="108"/>
        <v>0</v>
      </c>
      <c r="KP37" s="142">
        <f t="shared" si="108"/>
        <v>0</v>
      </c>
      <c r="KQ37" s="142">
        <f t="shared" si="108"/>
        <v>0</v>
      </c>
      <c r="KR37" s="142">
        <f t="shared" si="108"/>
        <v>0</v>
      </c>
      <c r="KS37" s="142">
        <f t="shared" si="109"/>
        <v>0</v>
      </c>
      <c r="KT37" s="142">
        <f t="shared" si="109"/>
        <v>0</v>
      </c>
      <c r="KU37" s="142">
        <f t="shared" si="109"/>
        <v>0</v>
      </c>
      <c r="KV37" s="142">
        <f t="shared" si="109"/>
        <v>0</v>
      </c>
      <c r="KW37" s="142">
        <f t="shared" si="109"/>
        <v>0</v>
      </c>
      <c r="KX37" s="147">
        <f t="shared" si="110"/>
        <v>0</v>
      </c>
      <c r="KY37" s="147">
        <f t="shared" si="110"/>
        <v>0</v>
      </c>
      <c r="KZ37" s="147">
        <f t="shared" si="110"/>
        <v>0</v>
      </c>
      <c r="LA37" s="147">
        <f t="shared" si="110"/>
        <v>0</v>
      </c>
      <c r="LB37" s="147">
        <f t="shared" si="110"/>
        <v>0</v>
      </c>
      <c r="LC37" s="147">
        <f t="shared" si="111"/>
        <v>0</v>
      </c>
      <c r="LD37" s="147">
        <f t="shared" si="111"/>
        <v>0</v>
      </c>
      <c r="LE37" s="147">
        <f t="shared" si="111"/>
        <v>0</v>
      </c>
      <c r="LF37" s="147">
        <f t="shared" si="111"/>
        <v>0</v>
      </c>
      <c r="LG37" s="147">
        <f t="shared" si="111"/>
        <v>0</v>
      </c>
      <c r="LH37" s="147">
        <f t="shared" si="112"/>
        <v>104775</v>
      </c>
      <c r="LI37" s="147">
        <f t="shared" si="113"/>
        <v>469641</v>
      </c>
      <c r="LJ37" s="144">
        <f t="shared" si="45"/>
        <v>574416</v>
      </c>
      <c r="LK37" s="144">
        <f t="shared" si="45"/>
        <v>70725</v>
      </c>
      <c r="LL37" s="144">
        <f t="shared" si="45"/>
        <v>503691</v>
      </c>
      <c r="LM37" s="144">
        <f t="shared" si="45"/>
        <v>402389</v>
      </c>
      <c r="LN37" s="144">
        <f t="shared" si="45"/>
        <v>101302</v>
      </c>
      <c r="LO37" s="144">
        <f t="shared" si="114"/>
        <v>46091033</v>
      </c>
      <c r="LP37" s="144">
        <f t="shared" si="46"/>
        <v>3298775</v>
      </c>
      <c r="LQ37" s="144">
        <f t="shared" si="46"/>
        <v>42792258</v>
      </c>
      <c r="LR37" s="144">
        <f t="shared" si="46"/>
        <v>32556759</v>
      </c>
      <c r="LS37" s="144">
        <f t="shared" si="46"/>
        <v>10235499</v>
      </c>
      <c r="LT37" s="132">
        <f t="shared" si="115"/>
        <v>46091</v>
      </c>
      <c r="LU37" s="144">
        <f t="shared" si="47"/>
        <v>46195808</v>
      </c>
      <c r="LV37" s="145">
        <f t="shared" si="47"/>
        <v>3300800</v>
      </c>
      <c r="LW37" s="145">
        <f t="shared" si="47"/>
        <v>42895008</v>
      </c>
      <c r="LX37" s="145">
        <f t="shared" si="47"/>
        <v>32659509</v>
      </c>
      <c r="LY37" s="145">
        <f t="shared" si="47"/>
        <v>10235499</v>
      </c>
      <c r="LZ37" s="132">
        <f t="shared" si="116"/>
        <v>46195.8</v>
      </c>
      <c r="MA37" s="208">
        <v>112.5</v>
      </c>
      <c r="MB37" s="209">
        <f t="shared" si="117"/>
        <v>9405236.5999999996</v>
      </c>
      <c r="MC37" s="246">
        <f t="shared" si="118"/>
        <v>9405.2000000000007</v>
      </c>
      <c r="MD37" s="246">
        <v>3334</v>
      </c>
      <c r="ME37" s="246">
        <f t="shared" si="119"/>
        <v>3334000</v>
      </c>
      <c r="MF37" s="246">
        <f t="shared" si="120"/>
        <v>6071236.5999999996</v>
      </c>
      <c r="MG37" s="246">
        <f t="shared" si="121"/>
        <v>6071.2</v>
      </c>
      <c r="MH37" s="246">
        <f t="shared" si="122"/>
        <v>52267044.600000001</v>
      </c>
      <c r="MI37" s="209">
        <f t="shared" si="123"/>
        <v>52267</v>
      </c>
      <c r="MJ37" s="250">
        <f t="shared" si="124"/>
        <v>38730746</v>
      </c>
      <c r="MK37" s="174">
        <v>70</v>
      </c>
      <c r="ML37" s="209">
        <f t="shared" si="125"/>
        <v>35413.199999999997</v>
      </c>
    </row>
    <row r="38" spans="1:350">
      <c r="A38" s="128" t="s">
        <v>202</v>
      </c>
      <c r="B38" s="129"/>
      <c r="C38" s="129"/>
      <c r="D38" s="129"/>
      <c r="E38" s="129"/>
      <c r="F38" s="130">
        <f t="shared" si="48"/>
        <v>0</v>
      </c>
      <c r="G38" s="131"/>
      <c r="H38" s="131"/>
      <c r="I38" s="131"/>
      <c r="J38" s="131"/>
      <c r="K38" s="130">
        <f t="shared" si="49"/>
        <v>0</v>
      </c>
      <c r="L38" s="132">
        <f t="shared" si="50"/>
        <v>0</v>
      </c>
      <c r="M38" s="152"/>
      <c r="N38" s="132"/>
      <c r="O38" s="132">
        <f t="shared" si="51"/>
        <v>0</v>
      </c>
      <c r="P38" s="132"/>
      <c r="Q38" s="132"/>
      <c r="R38" s="132"/>
      <c r="S38" s="150">
        <v>466</v>
      </c>
      <c r="T38" s="129"/>
      <c r="U38" s="148">
        <v>0</v>
      </c>
      <c r="V38" s="129"/>
      <c r="W38" s="133">
        <v>0</v>
      </c>
      <c r="X38" s="130">
        <f t="shared" si="1"/>
        <v>466</v>
      </c>
      <c r="Y38" s="150">
        <v>516</v>
      </c>
      <c r="Z38" s="129"/>
      <c r="AA38" s="148">
        <v>0</v>
      </c>
      <c r="AB38" s="129"/>
      <c r="AC38" s="133">
        <v>0</v>
      </c>
      <c r="AD38" s="130">
        <f t="shared" si="2"/>
        <v>516</v>
      </c>
      <c r="AE38" s="150">
        <v>137</v>
      </c>
      <c r="AF38" s="129"/>
      <c r="AG38" s="129"/>
      <c r="AH38" s="129"/>
      <c r="AI38" s="133">
        <v>0</v>
      </c>
      <c r="AJ38" s="130">
        <f t="shared" si="52"/>
        <v>137</v>
      </c>
      <c r="AK38" s="127">
        <f t="shared" si="53"/>
        <v>1119</v>
      </c>
      <c r="AL38" s="220">
        <v>0</v>
      </c>
      <c r="AM38" s="220">
        <v>0</v>
      </c>
      <c r="AN38" s="220">
        <v>0</v>
      </c>
      <c r="AO38" s="220">
        <v>0</v>
      </c>
      <c r="AP38" s="220">
        <v>0</v>
      </c>
      <c r="AQ38" s="220">
        <v>0</v>
      </c>
      <c r="AR38" s="135"/>
      <c r="AS38" s="136">
        <v>0</v>
      </c>
      <c r="AT38" s="137"/>
      <c r="AU38" s="138">
        <v>0</v>
      </c>
      <c r="AV38" s="138"/>
      <c r="AW38" s="135"/>
      <c r="AX38" s="139"/>
      <c r="AY38" s="138"/>
      <c r="AZ38" s="136"/>
      <c r="BA38" s="136"/>
      <c r="BB38" s="129"/>
      <c r="BC38" s="129"/>
      <c r="BD38" s="138"/>
      <c r="BE38" s="138"/>
      <c r="BF38" s="136"/>
      <c r="BG38" s="138"/>
      <c r="BH38" s="138"/>
      <c r="BI38" s="136"/>
      <c r="BJ38" s="138"/>
      <c r="BK38" s="129"/>
      <c r="BL38" s="129"/>
      <c r="BM38" s="138"/>
      <c r="BN38" s="138"/>
      <c r="BO38" s="141"/>
      <c r="BP38" s="141">
        <f t="shared" si="54"/>
        <v>0</v>
      </c>
      <c r="BQ38" s="141">
        <f t="shared" si="54"/>
        <v>0</v>
      </c>
      <c r="BR38" s="141">
        <f t="shared" si="54"/>
        <v>0</v>
      </c>
      <c r="BS38" s="141">
        <f t="shared" si="55"/>
        <v>0</v>
      </c>
      <c r="BT38" s="141">
        <f t="shared" si="56"/>
        <v>1119</v>
      </c>
      <c r="BU38" s="141"/>
      <c r="BV38" s="141"/>
      <c r="BW38" s="141"/>
      <c r="BX38" s="142">
        <f t="shared" si="57"/>
        <v>12018140</v>
      </c>
      <c r="BY38" s="143">
        <f t="shared" si="126"/>
        <v>1005162</v>
      </c>
      <c r="BZ38" s="143">
        <f t="shared" si="126"/>
        <v>11012978</v>
      </c>
      <c r="CA38" s="143">
        <f t="shared" si="126"/>
        <v>8416892</v>
      </c>
      <c r="CB38" s="143">
        <f t="shared" si="126"/>
        <v>2596086</v>
      </c>
      <c r="CC38" s="142">
        <f t="shared" si="58"/>
        <v>0</v>
      </c>
      <c r="CD38" s="143">
        <f t="shared" si="5"/>
        <v>0</v>
      </c>
      <c r="CE38" s="143">
        <f t="shared" si="5"/>
        <v>0</v>
      </c>
      <c r="CF38" s="143">
        <f t="shared" si="5"/>
        <v>0</v>
      </c>
      <c r="CG38" s="143">
        <f t="shared" si="5"/>
        <v>0</v>
      </c>
      <c r="CH38" s="142">
        <f t="shared" si="59"/>
        <v>0</v>
      </c>
      <c r="CI38" s="143">
        <f t="shared" si="6"/>
        <v>0</v>
      </c>
      <c r="CJ38" s="143">
        <f t="shared" si="6"/>
        <v>0</v>
      </c>
      <c r="CK38" s="143">
        <f t="shared" si="6"/>
        <v>0</v>
      </c>
      <c r="CL38" s="143">
        <f t="shared" si="6"/>
        <v>0</v>
      </c>
      <c r="CM38" s="143"/>
      <c r="CN38" s="143"/>
      <c r="CO38" s="143"/>
      <c r="CP38" s="143"/>
      <c r="CQ38" s="143"/>
      <c r="CR38" s="142">
        <f t="shared" si="60"/>
        <v>0</v>
      </c>
      <c r="CS38" s="143">
        <f t="shared" si="7"/>
        <v>0</v>
      </c>
      <c r="CT38" s="143">
        <f t="shared" si="7"/>
        <v>0</v>
      </c>
      <c r="CU38" s="143">
        <f t="shared" si="7"/>
        <v>0</v>
      </c>
      <c r="CV38" s="143">
        <f t="shared" si="7"/>
        <v>0</v>
      </c>
      <c r="CW38" s="144">
        <f t="shared" si="61"/>
        <v>12018140</v>
      </c>
      <c r="CX38" s="142">
        <f t="shared" si="62"/>
        <v>18572388</v>
      </c>
      <c r="CY38" s="143">
        <f t="shared" si="62"/>
        <v>1513944</v>
      </c>
      <c r="CZ38" s="143">
        <f t="shared" si="62"/>
        <v>17058444</v>
      </c>
      <c r="DA38" s="143">
        <f t="shared" si="62"/>
        <v>12729204</v>
      </c>
      <c r="DB38" s="143">
        <f t="shared" si="62"/>
        <v>4329240</v>
      </c>
      <c r="DC38" s="142">
        <f t="shared" si="63"/>
        <v>0</v>
      </c>
      <c r="DD38" s="143">
        <f t="shared" si="8"/>
        <v>0</v>
      </c>
      <c r="DE38" s="143">
        <f t="shared" si="8"/>
        <v>0</v>
      </c>
      <c r="DF38" s="143">
        <f t="shared" si="8"/>
        <v>0</v>
      </c>
      <c r="DG38" s="143">
        <f t="shared" si="8"/>
        <v>0</v>
      </c>
      <c r="DH38" s="142">
        <f t="shared" si="64"/>
        <v>0</v>
      </c>
      <c r="DI38" s="143">
        <f t="shared" si="64"/>
        <v>0</v>
      </c>
      <c r="DJ38" s="143">
        <f t="shared" si="64"/>
        <v>0</v>
      </c>
      <c r="DK38" s="143">
        <f t="shared" si="64"/>
        <v>0</v>
      </c>
      <c r="DL38" s="143">
        <f t="shared" si="64"/>
        <v>0</v>
      </c>
      <c r="DM38" s="142">
        <f t="shared" si="65"/>
        <v>0</v>
      </c>
      <c r="DN38" s="143">
        <f t="shared" si="9"/>
        <v>0</v>
      </c>
      <c r="DO38" s="143">
        <f t="shared" si="9"/>
        <v>0</v>
      </c>
      <c r="DP38" s="143">
        <f t="shared" si="9"/>
        <v>0</v>
      </c>
      <c r="DQ38" s="143">
        <f t="shared" si="9"/>
        <v>0</v>
      </c>
      <c r="DR38" s="142">
        <f t="shared" si="66"/>
        <v>0</v>
      </c>
      <c r="DS38" s="143">
        <f t="shared" si="10"/>
        <v>0</v>
      </c>
      <c r="DT38" s="143">
        <f t="shared" si="10"/>
        <v>0</v>
      </c>
      <c r="DU38" s="143">
        <f t="shared" si="10"/>
        <v>0</v>
      </c>
      <c r="DV38" s="143">
        <f t="shared" si="10"/>
        <v>0</v>
      </c>
      <c r="DW38" s="144">
        <f t="shared" si="67"/>
        <v>18572388</v>
      </c>
      <c r="DX38" s="142">
        <f t="shared" si="68"/>
        <v>5637002</v>
      </c>
      <c r="DY38" s="143">
        <f t="shared" si="68"/>
        <v>448401</v>
      </c>
      <c r="DZ38" s="143">
        <f t="shared" si="68"/>
        <v>5188601</v>
      </c>
      <c r="EA38" s="143">
        <f t="shared" si="68"/>
        <v>3841891</v>
      </c>
      <c r="EB38" s="143">
        <f t="shared" si="68"/>
        <v>1346710</v>
      </c>
      <c r="EC38" s="142">
        <f t="shared" si="69"/>
        <v>0</v>
      </c>
      <c r="ED38" s="143">
        <f t="shared" si="11"/>
        <v>0</v>
      </c>
      <c r="EE38" s="143">
        <f t="shared" si="11"/>
        <v>0</v>
      </c>
      <c r="EF38" s="143">
        <f t="shared" si="11"/>
        <v>0</v>
      </c>
      <c r="EG38" s="143">
        <f t="shared" si="11"/>
        <v>0</v>
      </c>
      <c r="EH38" s="143"/>
      <c r="EI38" s="143"/>
      <c r="EJ38" s="143"/>
      <c r="EK38" s="143"/>
      <c r="EL38" s="143"/>
      <c r="EM38" s="142">
        <f t="shared" si="70"/>
        <v>0</v>
      </c>
      <c r="EN38" s="143">
        <f t="shared" si="12"/>
        <v>0</v>
      </c>
      <c r="EO38" s="143">
        <f t="shared" si="12"/>
        <v>0</v>
      </c>
      <c r="EP38" s="143">
        <f t="shared" si="12"/>
        <v>0</v>
      </c>
      <c r="EQ38" s="143">
        <f t="shared" si="12"/>
        <v>0</v>
      </c>
      <c r="ER38" s="142">
        <f t="shared" si="71"/>
        <v>0</v>
      </c>
      <c r="ES38" s="143">
        <f t="shared" si="13"/>
        <v>0</v>
      </c>
      <c r="ET38" s="143">
        <f t="shared" si="13"/>
        <v>0</v>
      </c>
      <c r="EU38" s="143">
        <f t="shared" si="13"/>
        <v>0</v>
      </c>
      <c r="EV38" s="143">
        <f t="shared" si="13"/>
        <v>0</v>
      </c>
      <c r="EW38" s="144">
        <f t="shared" si="72"/>
        <v>5637002</v>
      </c>
      <c r="EX38" s="144">
        <f t="shared" si="73"/>
        <v>36227530</v>
      </c>
      <c r="EY38" s="145">
        <f t="shared" si="74"/>
        <v>2967507</v>
      </c>
      <c r="EZ38" s="145">
        <f t="shared" si="14"/>
        <v>33260023</v>
      </c>
      <c r="FA38" s="145">
        <f t="shared" si="14"/>
        <v>24987987</v>
      </c>
      <c r="FB38" s="145">
        <f t="shared" si="14"/>
        <v>8272036</v>
      </c>
      <c r="FC38" s="146">
        <f t="shared" si="75"/>
        <v>36227530</v>
      </c>
      <c r="FD38" s="146">
        <f t="shared" si="76"/>
        <v>0</v>
      </c>
      <c r="FE38" s="146">
        <f t="shared" si="77"/>
        <v>0</v>
      </c>
      <c r="FF38" s="146">
        <f t="shared" si="78"/>
        <v>0</v>
      </c>
      <c r="FG38" s="146">
        <f t="shared" si="79"/>
        <v>0</v>
      </c>
      <c r="FH38" s="142">
        <f t="shared" si="80"/>
        <v>0</v>
      </c>
      <c r="FI38" s="143">
        <f t="shared" si="80"/>
        <v>0</v>
      </c>
      <c r="FJ38" s="143">
        <f t="shared" si="80"/>
        <v>0</v>
      </c>
      <c r="FK38" s="143">
        <f t="shared" si="80"/>
        <v>0</v>
      </c>
      <c r="FL38" s="143">
        <f t="shared" si="80"/>
        <v>0</v>
      </c>
      <c r="FM38" s="142">
        <f t="shared" si="81"/>
        <v>0</v>
      </c>
      <c r="FN38" s="142">
        <f t="shared" si="81"/>
        <v>0</v>
      </c>
      <c r="FO38" s="142">
        <f t="shared" si="81"/>
        <v>0</v>
      </c>
      <c r="FP38" s="142">
        <f t="shared" si="81"/>
        <v>0</v>
      </c>
      <c r="FQ38" s="142">
        <f t="shared" si="81"/>
        <v>0</v>
      </c>
      <c r="FR38" s="147">
        <f t="shared" si="82"/>
        <v>0</v>
      </c>
      <c r="FS38" s="147">
        <f t="shared" si="82"/>
        <v>0</v>
      </c>
      <c r="FT38" s="147">
        <f t="shared" si="82"/>
        <v>0</v>
      </c>
      <c r="FU38" s="147">
        <f t="shared" si="82"/>
        <v>0</v>
      </c>
      <c r="FV38" s="147">
        <f t="shared" si="82"/>
        <v>0</v>
      </c>
      <c r="FW38" s="147">
        <f t="shared" si="83"/>
        <v>0</v>
      </c>
      <c r="FX38" s="147">
        <f t="shared" si="83"/>
        <v>0</v>
      </c>
      <c r="FY38" s="147">
        <f t="shared" si="83"/>
        <v>0</v>
      </c>
      <c r="FZ38" s="147">
        <f t="shared" si="83"/>
        <v>0</v>
      </c>
      <c r="GA38" s="147">
        <f t="shared" si="83"/>
        <v>0</v>
      </c>
      <c r="GB38" s="142">
        <f t="shared" si="84"/>
        <v>0</v>
      </c>
      <c r="GC38" s="142">
        <f t="shared" si="84"/>
        <v>0</v>
      </c>
      <c r="GD38" s="142">
        <f t="shared" si="84"/>
        <v>0</v>
      </c>
      <c r="GE38" s="142">
        <f t="shared" si="84"/>
        <v>0</v>
      </c>
      <c r="GF38" s="142">
        <f t="shared" si="84"/>
        <v>0</v>
      </c>
      <c r="GG38" s="142">
        <f t="shared" si="85"/>
        <v>0</v>
      </c>
      <c r="GH38" s="142">
        <f t="shared" si="85"/>
        <v>0</v>
      </c>
      <c r="GI38" s="142">
        <f t="shared" si="85"/>
        <v>0</v>
      </c>
      <c r="GJ38" s="142">
        <f t="shared" si="85"/>
        <v>0</v>
      </c>
      <c r="GK38" s="142">
        <f t="shared" si="85"/>
        <v>0</v>
      </c>
      <c r="GL38" s="142">
        <f t="shared" si="86"/>
        <v>0</v>
      </c>
      <c r="GM38" s="142">
        <f t="shared" si="86"/>
        <v>0</v>
      </c>
      <c r="GN38" s="142">
        <f t="shared" si="86"/>
        <v>0</v>
      </c>
      <c r="GO38" s="142">
        <f t="shared" si="86"/>
        <v>0</v>
      </c>
      <c r="GP38" s="142">
        <f t="shared" si="86"/>
        <v>0</v>
      </c>
      <c r="GQ38" s="207">
        <f t="shared" si="87"/>
        <v>0</v>
      </c>
      <c r="GR38" s="147">
        <f t="shared" si="88"/>
        <v>0</v>
      </c>
      <c r="GS38" s="147">
        <f t="shared" si="88"/>
        <v>0</v>
      </c>
      <c r="GT38" s="147">
        <f t="shared" si="88"/>
        <v>0</v>
      </c>
      <c r="GU38" s="147">
        <f t="shared" si="88"/>
        <v>0</v>
      </c>
      <c r="GV38" s="147">
        <f t="shared" si="88"/>
        <v>0</v>
      </c>
      <c r="GW38" s="147">
        <f t="shared" si="89"/>
        <v>0</v>
      </c>
      <c r="GX38" s="147">
        <f t="shared" si="89"/>
        <v>0</v>
      </c>
      <c r="GY38" s="147">
        <f t="shared" si="89"/>
        <v>0</v>
      </c>
      <c r="GZ38" s="147">
        <f t="shared" si="89"/>
        <v>0</v>
      </c>
      <c r="HA38" s="147">
        <f t="shared" si="89"/>
        <v>0</v>
      </c>
      <c r="HB38" s="147">
        <f t="shared" si="90"/>
        <v>0</v>
      </c>
      <c r="HC38" s="147">
        <f t="shared" si="90"/>
        <v>0</v>
      </c>
      <c r="HD38" s="147">
        <f t="shared" si="90"/>
        <v>0</v>
      </c>
      <c r="HE38" s="147">
        <f t="shared" si="90"/>
        <v>0</v>
      </c>
      <c r="HF38" s="147">
        <f t="shared" si="90"/>
        <v>0</v>
      </c>
      <c r="HG38" s="147">
        <f t="shared" si="91"/>
        <v>0</v>
      </c>
      <c r="HH38" s="147">
        <f t="shared" si="91"/>
        <v>0</v>
      </c>
      <c r="HI38" s="147">
        <f t="shared" si="91"/>
        <v>0</v>
      </c>
      <c r="HJ38" s="147">
        <f t="shared" si="91"/>
        <v>0</v>
      </c>
      <c r="HK38" s="147">
        <f t="shared" si="91"/>
        <v>0</v>
      </c>
      <c r="HL38" s="142">
        <f t="shared" si="92"/>
        <v>0</v>
      </c>
      <c r="HM38" s="142">
        <f t="shared" si="92"/>
        <v>0</v>
      </c>
      <c r="HN38" s="142">
        <f t="shared" si="92"/>
        <v>0</v>
      </c>
      <c r="HO38" s="142">
        <f t="shared" si="92"/>
        <v>0</v>
      </c>
      <c r="HP38" s="142">
        <f t="shared" si="92"/>
        <v>0</v>
      </c>
      <c r="HQ38" s="142">
        <f t="shared" si="93"/>
        <v>0</v>
      </c>
      <c r="HR38" s="142">
        <f t="shared" si="93"/>
        <v>0</v>
      </c>
      <c r="HS38" s="142">
        <f t="shared" si="93"/>
        <v>0</v>
      </c>
      <c r="HT38" s="142">
        <f t="shared" si="93"/>
        <v>0</v>
      </c>
      <c r="HU38" s="142">
        <f t="shared" si="93"/>
        <v>0</v>
      </c>
      <c r="HV38" s="147">
        <f t="shared" si="94"/>
        <v>0</v>
      </c>
      <c r="HW38" s="147">
        <f t="shared" si="94"/>
        <v>0</v>
      </c>
      <c r="HX38" s="147">
        <f t="shared" si="94"/>
        <v>0</v>
      </c>
      <c r="HY38" s="147">
        <f t="shared" si="94"/>
        <v>0</v>
      </c>
      <c r="HZ38" s="147">
        <f t="shared" si="94"/>
        <v>0</v>
      </c>
      <c r="IA38" s="147">
        <f t="shared" si="95"/>
        <v>0</v>
      </c>
      <c r="IB38" s="147">
        <f t="shared" si="95"/>
        <v>0</v>
      </c>
      <c r="IC38" s="147">
        <f t="shared" si="95"/>
        <v>0</v>
      </c>
      <c r="ID38" s="147">
        <f t="shared" si="95"/>
        <v>0</v>
      </c>
      <c r="IE38" s="147">
        <f t="shared" si="95"/>
        <v>0</v>
      </c>
      <c r="IF38" s="142">
        <f t="shared" si="96"/>
        <v>0</v>
      </c>
      <c r="IG38" s="142">
        <f t="shared" si="96"/>
        <v>0</v>
      </c>
      <c r="IH38" s="142">
        <f t="shared" si="96"/>
        <v>0</v>
      </c>
      <c r="II38" s="142">
        <f t="shared" si="96"/>
        <v>0</v>
      </c>
      <c r="IJ38" s="142">
        <f t="shared" si="96"/>
        <v>0</v>
      </c>
      <c r="IK38" s="142">
        <f t="shared" si="97"/>
        <v>0</v>
      </c>
      <c r="IL38" s="142">
        <f t="shared" si="97"/>
        <v>0</v>
      </c>
      <c r="IM38" s="142">
        <f t="shared" si="97"/>
        <v>0</v>
      </c>
      <c r="IN38" s="142">
        <f t="shared" si="97"/>
        <v>0</v>
      </c>
      <c r="IO38" s="142">
        <f t="shared" si="97"/>
        <v>0</v>
      </c>
      <c r="IP38" s="147">
        <f t="shared" si="98"/>
        <v>0</v>
      </c>
      <c r="IQ38" s="147">
        <f t="shared" si="98"/>
        <v>0</v>
      </c>
      <c r="IR38" s="147">
        <f t="shared" si="98"/>
        <v>0</v>
      </c>
      <c r="IS38" s="147">
        <f t="shared" si="98"/>
        <v>0</v>
      </c>
      <c r="IT38" s="147">
        <f t="shared" si="98"/>
        <v>0</v>
      </c>
      <c r="IU38" s="147">
        <f t="shared" si="99"/>
        <v>0</v>
      </c>
      <c r="IV38" s="147">
        <f t="shared" si="99"/>
        <v>0</v>
      </c>
      <c r="IW38" s="147">
        <f t="shared" si="99"/>
        <v>0</v>
      </c>
      <c r="IX38" s="147">
        <f t="shared" si="99"/>
        <v>0</v>
      </c>
      <c r="IY38" s="147">
        <f t="shared" si="99"/>
        <v>0</v>
      </c>
      <c r="IZ38" s="142">
        <f t="shared" si="100"/>
        <v>0</v>
      </c>
      <c r="JA38" s="142">
        <f t="shared" si="100"/>
        <v>0</v>
      </c>
      <c r="JB38" s="142">
        <f t="shared" si="100"/>
        <v>0</v>
      </c>
      <c r="JC38" s="142">
        <f t="shared" si="100"/>
        <v>0</v>
      </c>
      <c r="JD38" s="142">
        <f t="shared" si="100"/>
        <v>0</v>
      </c>
      <c r="JE38" s="142">
        <f t="shared" si="101"/>
        <v>0</v>
      </c>
      <c r="JF38" s="142">
        <f t="shared" si="101"/>
        <v>0</v>
      </c>
      <c r="JG38" s="142">
        <f t="shared" si="101"/>
        <v>0</v>
      </c>
      <c r="JH38" s="142">
        <f t="shared" si="101"/>
        <v>0</v>
      </c>
      <c r="JI38" s="142">
        <f t="shared" si="101"/>
        <v>0</v>
      </c>
      <c r="JJ38" s="147">
        <f t="shared" si="102"/>
        <v>0</v>
      </c>
      <c r="JK38" s="147">
        <f t="shared" si="102"/>
        <v>0</v>
      </c>
      <c r="JL38" s="147">
        <f t="shared" si="102"/>
        <v>0</v>
      </c>
      <c r="JM38" s="147">
        <f t="shared" si="102"/>
        <v>0</v>
      </c>
      <c r="JN38" s="147">
        <f t="shared" si="102"/>
        <v>0</v>
      </c>
      <c r="JO38" s="147">
        <f t="shared" si="103"/>
        <v>0</v>
      </c>
      <c r="JP38" s="147">
        <f t="shared" si="103"/>
        <v>0</v>
      </c>
      <c r="JQ38" s="147">
        <f t="shared" si="103"/>
        <v>0</v>
      </c>
      <c r="JR38" s="147">
        <f t="shared" si="103"/>
        <v>0</v>
      </c>
      <c r="JS38" s="147">
        <f t="shared" si="103"/>
        <v>0</v>
      </c>
      <c r="JT38" s="142">
        <f t="shared" si="104"/>
        <v>0</v>
      </c>
      <c r="JU38" s="142">
        <f t="shared" si="104"/>
        <v>0</v>
      </c>
      <c r="JV38" s="142">
        <f t="shared" si="104"/>
        <v>0</v>
      </c>
      <c r="JW38" s="142">
        <f t="shared" si="104"/>
        <v>0</v>
      </c>
      <c r="JX38" s="142">
        <f t="shared" si="104"/>
        <v>0</v>
      </c>
      <c r="JY38" s="142">
        <f t="shared" si="105"/>
        <v>0</v>
      </c>
      <c r="JZ38" s="142">
        <f t="shared" si="105"/>
        <v>0</v>
      </c>
      <c r="KA38" s="142">
        <f t="shared" si="105"/>
        <v>0</v>
      </c>
      <c r="KB38" s="142">
        <f t="shared" si="105"/>
        <v>0</v>
      </c>
      <c r="KC38" s="142">
        <f t="shared" si="105"/>
        <v>0</v>
      </c>
      <c r="KD38" s="147">
        <f t="shared" si="106"/>
        <v>0</v>
      </c>
      <c r="KE38" s="147">
        <f t="shared" si="106"/>
        <v>0</v>
      </c>
      <c r="KF38" s="147">
        <f t="shared" si="106"/>
        <v>0</v>
      </c>
      <c r="KG38" s="147">
        <f t="shared" si="106"/>
        <v>0</v>
      </c>
      <c r="KH38" s="147">
        <f t="shared" si="106"/>
        <v>0</v>
      </c>
      <c r="KI38" s="147">
        <f t="shared" si="107"/>
        <v>0</v>
      </c>
      <c r="KJ38" s="147">
        <f t="shared" si="107"/>
        <v>0</v>
      </c>
      <c r="KK38" s="147">
        <f t="shared" si="107"/>
        <v>0</v>
      </c>
      <c r="KL38" s="147">
        <f t="shared" si="107"/>
        <v>0</v>
      </c>
      <c r="KM38" s="147">
        <f t="shared" si="107"/>
        <v>0</v>
      </c>
      <c r="KN38" s="142">
        <f t="shared" si="108"/>
        <v>0</v>
      </c>
      <c r="KO38" s="142">
        <f t="shared" si="108"/>
        <v>0</v>
      </c>
      <c r="KP38" s="142">
        <f t="shared" si="108"/>
        <v>0</v>
      </c>
      <c r="KQ38" s="142">
        <f t="shared" si="108"/>
        <v>0</v>
      </c>
      <c r="KR38" s="142">
        <f t="shared" si="108"/>
        <v>0</v>
      </c>
      <c r="KS38" s="142">
        <f t="shared" si="109"/>
        <v>0</v>
      </c>
      <c r="KT38" s="142">
        <f t="shared" si="109"/>
        <v>0</v>
      </c>
      <c r="KU38" s="142">
        <f t="shared" si="109"/>
        <v>0</v>
      </c>
      <c r="KV38" s="142">
        <f t="shared" si="109"/>
        <v>0</v>
      </c>
      <c r="KW38" s="142">
        <f t="shared" si="109"/>
        <v>0</v>
      </c>
      <c r="KX38" s="147">
        <f t="shared" si="110"/>
        <v>0</v>
      </c>
      <c r="KY38" s="147">
        <f t="shared" si="110"/>
        <v>0</v>
      </c>
      <c r="KZ38" s="147">
        <f t="shared" si="110"/>
        <v>0</v>
      </c>
      <c r="LA38" s="147">
        <f t="shared" si="110"/>
        <v>0</v>
      </c>
      <c r="LB38" s="147">
        <f t="shared" si="110"/>
        <v>0</v>
      </c>
      <c r="LC38" s="147">
        <f t="shared" si="111"/>
        <v>0</v>
      </c>
      <c r="LD38" s="147">
        <f t="shared" si="111"/>
        <v>0</v>
      </c>
      <c r="LE38" s="147">
        <f t="shared" si="111"/>
        <v>0</v>
      </c>
      <c r="LF38" s="147">
        <f t="shared" si="111"/>
        <v>0</v>
      </c>
      <c r="LG38" s="147">
        <f t="shared" si="111"/>
        <v>0</v>
      </c>
      <c r="LH38" s="147">
        <f t="shared" si="112"/>
        <v>0</v>
      </c>
      <c r="LI38" s="147">
        <f t="shared" si="113"/>
        <v>0</v>
      </c>
      <c r="LJ38" s="144">
        <f t="shared" si="45"/>
        <v>0</v>
      </c>
      <c r="LK38" s="144">
        <f t="shared" si="45"/>
        <v>0</v>
      </c>
      <c r="LL38" s="144">
        <f t="shared" si="45"/>
        <v>0</v>
      </c>
      <c r="LM38" s="144">
        <f t="shared" si="45"/>
        <v>0</v>
      </c>
      <c r="LN38" s="144">
        <f t="shared" si="45"/>
        <v>0</v>
      </c>
      <c r="LO38" s="144">
        <f t="shared" si="114"/>
        <v>36227530</v>
      </c>
      <c r="LP38" s="144">
        <f t="shared" si="46"/>
        <v>2967507</v>
      </c>
      <c r="LQ38" s="144">
        <f t="shared" si="46"/>
        <v>33260023</v>
      </c>
      <c r="LR38" s="144">
        <f t="shared" si="46"/>
        <v>24987987</v>
      </c>
      <c r="LS38" s="144">
        <f t="shared" si="46"/>
        <v>8272036</v>
      </c>
      <c r="LT38" s="132">
        <f t="shared" si="115"/>
        <v>36227.5</v>
      </c>
      <c r="LU38" s="144">
        <f t="shared" si="47"/>
        <v>36227530</v>
      </c>
      <c r="LV38" s="145">
        <f t="shared" si="47"/>
        <v>2967507</v>
      </c>
      <c r="LW38" s="145">
        <f t="shared" si="47"/>
        <v>33260023</v>
      </c>
      <c r="LX38" s="145">
        <f t="shared" si="47"/>
        <v>24987987</v>
      </c>
      <c r="LY38" s="145">
        <f t="shared" si="47"/>
        <v>8272036</v>
      </c>
      <c r="LZ38" s="132">
        <f t="shared" si="116"/>
        <v>36227.5</v>
      </c>
      <c r="MA38" s="208">
        <v>96.63</v>
      </c>
      <c r="MB38" s="209">
        <f t="shared" si="117"/>
        <v>8078471.2000000002</v>
      </c>
      <c r="MC38" s="246">
        <f t="shared" si="118"/>
        <v>8078.5</v>
      </c>
      <c r="MD38" s="246">
        <v>2863.8</v>
      </c>
      <c r="ME38" s="246">
        <f t="shared" si="119"/>
        <v>2863800</v>
      </c>
      <c r="MF38" s="246">
        <f t="shared" si="120"/>
        <v>5214671.2</v>
      </c>
      <c r="MG38" s="246">
        <f t="shared" si="121"/>
        <v>5214.7</v>
      </c>
      <c r="MH38" s="246">
        <f t="shared" si="122"/>
        <v>41442201.200000003</v>
      </c>
      <c r="MI38" s="209">
        <f t="shared" si="123"/>
        <v>41442.199999999997</v>
      </c>
      <c r="MJ38" s="250">
        <f t="shared" si="124"/>
        <v>30202658</v>
      </c>
      <c r="MK38" s="174">
        <v>73</v>
      </c>
      <c r="ML38" s="209">
        <f t="shared" si="125"/>
        <v>26480.7</v>
      </c>
    </row>
    <row r="39" spans="1:350">
      <c r="A39" s="128" t="s">
        <v>203</v>
      </c>
      <c r="B39" s="129"/>
      <c r="C39" s="129"/>
      <c r="D39" s="129"/>
      <c r="E39" s="129"/>
      <c r="F39" s="130">
        <f t="shared" si="48"/>
        <v>0</v>
      </c>
      <c r="G39" s="131"/>
      <c r="H39" s="131"/>
      <c r="I39" s="131"/>
      <c r="J39" s="131"/>
      <c r="K39" s="130">
        <f t="shared" si="49"/>
        <v>0</v>
      </c>
      <c r="L39" s="132">
        <f t="shared" si="50"/>
        <v>0</v>
      </c>
      <c r="M39" s="247"/>
      <c r="N39" s="176"/>
      <c r="O39" s="132">
        <f t="shared" si="51"/>
        <v>0</v>
      </c>
      <c r="P39" s="176"/>
      <c r="Q39" s="176"/>
      <c r="R39" s="176"/>
      <c r="S39" s="151">
        <v>589</v>
      </c>
      <c r="T39" s="129"/>
      <c r="U39" s="148">
        <v>0</v>
      </c>
      <c r="V39" s="129"/>
      <c r="W39" s="133">
        <v>0</v>
      </c>
      <c r="X39" s="130">
        <f t="shared" si="1"/>
        <v>589</v>
      </c>
      <c r="Y39" s="151">
        <v>548</v>
      </c>
      <c r="Z39" s="129"/>
      <c r="AA39" s="148">
        <v>0</v>
      </c>
      <c r="AB39" s="129"/>
      <c r="AC39" s="133">
        <v>5</v>
      </c>
      <c r="AD39" s="130">
        <f t="shared" si="2"/>
        <v>553</v>
      </c>
      <c r="AE39" s="151">
        <v>129</v>
      </c>
      <c r="AF39" s="129"/>
      <c r="AG39" s="129"/>
      <c r="AH39" s="129"/>
      <c r="AI39" s="133">
        <v>0</v>
      </c>
      <c r="AJ39" s="130">
        <f t="shared" si="52"/>
        <v>129</v>
      </c>
      <c r="AK39" s="127">
        <f t="shared" si="53"/>
        <v>1271</v>
      </c>
      <c r="AL39" s="219">
        <v>0</v>
      </c>
      <c r="AM39" s="219">
        <v>0</v>
      </c>
      <c r="AN39" s="219">
        <v>0</v>
      </c>
      <c r="AO39" s="219">
        <v>0</v>
      </c>
      <c r="AP39" s="219">
        <v>0</v>
      </c>
      <c r="AQ39" s="219">
        <v>0</v>
      </c>
      <c r="AR39" s="135"/>
      <c r="AS39" s="136">
        <v>0</v>
      </c>
      <c r="AT39" s="137"/>
      <c r="AU39" s="138">
        <v>0</v>
      </c>
      <c r="AV39" s="138"/>
      <c r="AW39" s="135"/>
      <c r="AX39" s="139"/>
      <c r="AY39" s="138"/>
      <c r="AZ39" s="136"/>
      <c r="BA39" s="136"/>
      <c r="BB39" s="129"/>
      <c r="BC39" s="129"/>
      <c r="BD39" s="138"/>
      <c r="BE39" s="138"/>
      <c r="BF39" s="136"/>
      <c r="BG39" s="138"/>
      <c r="BH39" s="138"/>
      <c r="BI39" s="136"/>
      <c r="BJ39" s="138"/>
      <c r="BK39" s="129"/>
      <c r="BL39" s="129"/>
      <c r="BM39" s="138"/>
      <c r="BN39" s="138"/>
      <c r="BO39" s="141"/>
      <c r="BP39" s="141">
        <f t="shared" si="54"/>
        <v>0</v>
      </c>
      <c r="BQ39" s="141">
        <f t="shared" si="54"/>
        <v>0</v>
      </c>
      <c r="BR39" s="141">
        <f t="shared" si="54"/>
        <v>0</v>
      </c>
      <c r="BS39" s="141">
        <f t="shared" si="55"/>
        <v>0</v>
      </c>
      <c r="BT39" s="141">
        <f t="shared" si="56"/>
        <v>1271</v>
      </c>
      <c r="BU39" s="141"/>
      <c r="BV39" s="141"/>
      <c r="BW39" s="141"/>
      <c r="BX39" s="142">
        <f t="shared" si="57"/>
        <v>15190310</v>
      </c>
      <c r="BY39" s="143">
        <f t="shared" si="126"/>
        <v>1270473</v>
      </c>
      <c r="BZ39" s="143">
        <f t="shared" si="126"/>
        <v>13919837</v>
      </c>
      <c r="CA39" s="143">
        <f t="shared" si="126"/>
        <v>10638518</v>
      </c>
      <c r="CB39" s="143">
        <f t="shared" si="126"/>
        <v>3281319</v>
      </c>
      <c r="CC39" s="142">
        <f t="shared" si="58"/>
        <v>0</v>
      </c>
      <c r="CD39" s="143">
        <f t="shared" si="5"/>
        <v>0</v>
      </c>
      <c r="CE39" s="143">
        <f t="shared" si="5"/>
        <v>0</v>
      </c>
      <c r="CF39" s="143">
        <f t="shared" si="5"/>
        <v>0</v>
      </c>
      <c r="CG39" s="143">
        <f t="shared" si="5"/>
        <v>0</v>
      </c>
      <c r="CH39" s="142">
        <f t="shared" si="59"/>
        <v>0</v>
      </c>
      <c r="CI39" s="143">
        <f t="shared" si="6"/>
        <v>0</v>
      </c>
      <c r="CJ39" s="143">
        <f t="shared" si="6"/>
        <v>0</v>
      </c>
      <c r="CK39" s="143">
        <f t="shared" si="6"/>
        <v>0</v>
      </c>
      <c r="CL39" s="143">
        <f t="shared" si="6"/>
        <v>0</v>
      </c>
      <c r="CM39" s="143"/>
      <c r="CN39" s="143"/>
      <c r="CO39" s="143"/>
      <c r="CP39" s="143"/>
      <c r="CQ39" s="143"/>
      <c r="CR39" s="142">
        <f t="shared" si="60"/>
        <v>0</v>
      </c>
      <c r="CS39" s="143">
        <f t="shared" si="7"/>
        <v>0</v>
      </c>
      <c r="CT39" s="143">
        <f t="shared" si="7"/>
        <v>0</v>
      </c>
      <c r="CU39" s="143">
        <f t="shared" si="7"/>
        <v>0</v>
      </c>
      <c r="CV39" s="143">
        <f t="shared" si="7"/>
        <v>0</v>
      </c>
      <c r="CW39" s="144">
        <f t="shared" si="61"/>
        <v>15190310</v>
      </c>
      <c r="CX39" s="142">
        <f t="shared" si="62"/>
        <v>19724164</v>
      </c>
      <c r="CY39" s="143">
        <f t="shared" si="62"/>
        <v>1607832</v>
      </c>
      <c r="CZ39" s="143">
        <f t="shared" si="62"/>
        <v>18116332</v>
      </c>
      <c r="DA39" s="143">
        <f t="shared" si="62"/>
        <v>13518612</v>
      </c>
      <c r="DB39" s="143">
        <f t="shared" si="62"/>
        <v>4597720</v>
      </c>
      <c r="DC39" s="142">
        <f t="shared" si="63"/>
        <v>0</v>
      </c>
      <c r="DD39" s="143">
        <f t="shared" si="8"/>
        <v>0</v>
      </c>
      <c r="DE39" s="143">
        <f t="shared" si="8"/>
        <v>0</v>
      </c>
      <c r="DF39" s="143">
        <f t="shared" si="8"/>
        <v>0</v>
      </c>
      <c r="DG39" s="143">
        <f t="shared" si="8"/>
        <v>0</v>
      </c>
      <c r="DH39" s="142">
        <f t="shared" si="64"/>
        <v>0</v>
      </c>
      <c r="DI39" s="143">
        <f t="shared" si="64"/>
        <v>0</v>
      </c>
      <c r="DJ39" s="143">
        <f t="shared" si="64"/>
        <v>0</v>
      </c>
      <c r="DK39" s="143">
        <f t="shared" si="64"/>
        <v>0</v>
      </c>
      <c r="DL39" s="143">
        <f t="shared" si="64"/>
        <v>0</v>
      </c>
      <c r="DM39" s="142">
        <f t="shared" si="65"/>
        <v>0</v>
      </c>
      <c r="DN39" s="143">
        <f t="shared" si="9"/>
        <v>0</v>
      </c>
      <c r="DO39" s="143">
        <f t="shared" si="9"/>
        <v>0</v>
      </c>
      <c r="DP39" s="143">
        <f t="shared" si="9"/>
        <v>0</v>
      </c>
      <c r="DQ39" s="143">
        <f t="shared" si="9"/>
        <v>0</v>
      </c>
      <c r="DR39" s="142">
        <f t="shared" si="66"/>
        <v>1140880</v>
      </c>
      <c r="DS39" s="143">
        <f t="shared" si="10"/>
        <v>3760</v>
      </c>
      <c r="DT39" s="143">
        <f t="shared" si="10"/>
        <v>1137120</v>
      </c>
      <c r="DU39" s="143">
        <f t="shared" si="10"/>
        <v>1137120</v>
      </c>
      <c r="DV39" s="143">
        <f t="shared" si="10"/>
        <v>0</v>
      </c>
      <c r="DW39" s="144">
        <f t="shared" si="67"/>
        <v>20865044</v>
      </c>
      <c r="DX39" s="142">
        <f t="shared" si="68"/>
        <v>5307834</v>
      </c>
      <c r="DY39" s="143">
        <f t="shared" si="68"/>
        <v>422217</v>
      </c>
      <c r="DZ39" s="143">
        <f t="shared" si="68"/>
        <v>4885617</v>
      </c>
      <c r="EA39" s="143">
        <f t="shared" si="68"/>
        <v>3617547</v>
      </c>
      <c r="EB39" s="143">
        <f t="shared" si="68"/>
        <v>1268070</v>
      </c>
      <c r="EC39" s="142">
        <f t="shared" si="69"/>
        <v>0</v>
      </c>
      <c r="ED39" s="143">
        <f t="shared" si="11"/>
        <v>0</v>
      </c>
      <c r="EE39" s="143">
        <f t="shared" si="11"/>
        <v>0</v>
      </c>
      <c r="EF39" s="143">
        <f t="shared" si="11"/>
        <v>0</v>
      </c>
      <c r="EG39" s="143">
        <f t="shared" si="11"/>
        <v>0</v>
      </c>
      <c r="EH39" s="143"/>
      <c r="EI39" s="143"/>
      <c r="EJ39" s="143"/>
      <c r="EK39" s="143"/>
      <c r="EL39" s="143"/>
      <c r="EM39" s="142">
        <f t="shared" si="70"/>
        <v>0</v>
      </c>
      <c r="EN39" s="143">
        <f t="shared" si="12"/>
        <v>0</v>
      </c>
      <c r="EO39" s="143">
        <f t="shared" si="12"/>
        <v>0</v>
      </c>
      <c r="EP39" s="143">
        <f t="shared" si="12"/>
        <v>0</v>
      </c>
      <c r="EQ39" s="143">
        <f t="shared" si="12"/>
        <v>0</v>
      </c>
      <c r="ER39" s="142">
        <f t="shared" si="71"/>
        <v>0</v>
      </c>
      <c r="ES39" s="143">
        <f t="shared" si="13"/>
        <v>0</v>
      </c>
      <c r="ET39" s="143">
        <f t="shared" si="13"/>
        <v>0</v>
      </c>
      <c r="EU39" s="143">
        <f t="shared" si="13"/>
        <v>0</v>
      </c>
      <c r="EV39" s="143">
        <f t="shared" si="13"/>
        <v>0</v>
      </c>
      <c r="EW39" s="144">
        <f t="shared" si="72"/>
        <v>5307834</v>
      </c>
      <c r="EX39" s="144">
        <f t="shared" si="73"/>
        <v>41363188</v>
      </c>
      <c r="EY39" s="145">
        <f t="shared" si="74"/>
        <v>3304282</v>
      </c>
      <c r="EZ39" s="145">
        <f t="shared" si="14"/>
        <v>38058906</v>
      </c>
      <c r="FA39" s="145">
        <f t="shared" si="14"/>
        <v>28911797</v>
      </c>
      <c r="FB39" s="145">
        <f t="shared" si="14"/>
        <v>9147109</v>
      </c>
      <c r="FC39" s="146">
        <f t="shared" si="75"/>
        <v>40222308</v>
      </c>
      <c r="FD39" s="146">
        <f t="shared" si="76"/>
        <v>0</v>
      </c>
      <c r="FE39" s="146">
        <f t="shared" si="77"/>
        <v>0</v>
      </c>
      <c r="FF39" s="146">
        <f t="shared" si="78"/>
        <v>0</v>
      </c>
      <c r="FG39" s="146">
        <f t="shared" si="79"/>
        <v>1140880</v>
      </c>
      <c r="FH39" s="142">
        <f t="shared" si="80"/>
        <v>0</v>
      </c>
      <c r="FI39" s="143">
        <f t="shared" si="80"/>
        <v>0</v>
      </c>
      <c r="FJ39" s="143">
        <f t="shared" si="80"/>
        <v>0</v>
      </c>
      <c r="FK39" s="143">
        <f t="shared" si="80"/>
        <v>0</v>
      </c>
      <c r="FL39" s="143">
        <f t="shared" si="80"/>
        <v>0</v>
      </c>
      <c r="FM39" s="142">
        <f t="shared" si="81"/>
        <v>0</v>
      </c>
      <c r="FN39" s="142">
        <f t="shared" si="81"/>
        <v>0</v>
      </c>
      <c r="FO39" s="142">
        <f t="shared" si="81"/>
        <v>0</v>
      </c>
      <c r="FP39" s="142">
        <f t="shared" si="81"/>
        <v>0</v>
      </c>
      <c r="FQ39" s="142">
        <f t="shared" si="81"/>
        <v>0</v>
      </c>
      <c r="FR39" s="147">
        <f t="shared" si="82"/>
        <v>0</v>
      </c>
      <c r="FS39" s="147">
        <f t="shared" si="82"/>
        <v>0</v>
      </c>
      <c r="FT39" s="147">
        <f t="shared" si="82"/>
        <v>0</v>
      </c>
      <c r="FU39" s="147">
        <f t="shared" si="82"/>
        <v>0</v>
      </c>
      <c r="FV39" s="147">
        <f t="shared" si="82"/>
        <v>0</v>
      </c>
      <c r="FW39" s="147">
        <f t="shared" si="83"/>
        <v>0</v>
      </c>
      <c r="FX39" s="147">
        <f t="shared" si="83"/>
        <v>0</v>
      </c>
      <c r="FY39" s="147">
        <f t="shared" si="83"/>
        <v>0</v>
      </c>
      <c r="FZ39" s="147">
        <f t="shared" si="83"/>
        <v>0</v>
      </c>
      <c r="GA39" s="147">
        <f t="shared" si="83"/>
        <v>0</v>
      </c>
      <c r="GB39" s="142">
        <f t="shared" si="84"/>
        <v>0</v>
      </c>
      <c r="GC39" s="142">
        <f t="shared" si="84"/>
        <v>0</v>
      </c>
      <c r="GD39" s="142">
        <f t="shared" si="84"/>
        <v>0</v>
      </c>
      <c r="GE39" s="142">
        <f t="shared" si="84"/>
        <v>0</v>
      </c>
      <c r="GF39" s="142">
        <f t="shared" si="84"/>
        <v>0</v>
      </c>
      <c r="GG39" s="142">
        <f t="shared" si="85"/>
        <v>0</v>
      </c>
      <c r="GH39" s="142">
        <f t="shared" si="85"/>
        <v>0</v>
      </c>
      <c r="GI39" s="142">
        <f t="shared" si="85"/>
        <v>0</v>
      </c>
      <c r="GJ39" s="142">
        <f t="shared" si="85"/>
        <v>0</v>
      </c>
      <c r="GK39" s="142">
        <f t="shared" si="85"/>
        <v>0</v>
      </c>
      <c r="GL39" s="142">
        <f t="shared" si="86"/>
        <v>0</v>
      </c>
      <c r="GM39" s="142">
        <f t="shared" si="86"/>
        <v>0</v>
      </c>
      <c r="GN39" s="142">
        <f t="shared" si="86"/>
        <v>0</v>
      </c>
      <c r="GO39" s="142">
        <f t="shared" si="86"/>
        <v>0</v>
      </c>
      <c r="GP39" s="142">
        <f t="shared" si="86"/>
        <v>0</v>
      </c>
      <c r="GQ39" s="207">
        <f t="shared" si="87"/>
        <v>0</v>
      </c>
      <c r="GR39" s="147">
        <f t="shared" si="88"/>
        <v>0</v>
      </c>
      <c r="GS39" s="147">
        <f t="shared" si="88"/>
        <v>0</v>
      </c>
      <c r="GT39" s="147">
        <f t="shared" si="88"/>
        <v>0</v>
      </c>
      <c r="GU39" s="147">
        <f t="shared" si="88"/>
        <v>0</v>
      </c>
      <c r="GV39" s="147">
        <f t="shared" si="88"/>
        <v>0</v>
      </c>
      <c r="GW39" s="147">
        <f t="shared" si="89"/>
        <v>0</v>
      </c>
      <c r="GX39" s="147">
        <f t="shared" si="89"/>
        <v>0</v>
      </c>
      <c r="GY39" s="147">
        <f t="shared" si="89"/>
        <v>0</v>
      </c>
      <c r="GZ39" s="147">
        <f t="shared" si="89"/>
        <v>0</v>
      </c>
      <c r="HA39" s="147">
        <f t="shared" si="89"/>
        <v>0</v>
      </c>
      <c r="HB39" s="147">
        <f t="shared" si="90"/>
        <v>0</v>
      </c>
      <c r="HC39" s="147">
        <f t="shared" si="90"/>
        <v>0</v>
      </c>
      <c r="HD39" s="147">
        <f t="shared" si="90"/>
        <v>0</v>
      </c>
      <c r="HE39" s="147">
        <f t="shared" si="90"/>
        <v>0</v>
      </c>
      <c r="HF39" s="147">
        <f t="shared" si="90"/>
        <v>0</v>
      </c>
      <c r="HG39" s="147">
        <f t="shared" si="91"/>
        <v>0</v>
      </c>
      <c r="HH39" s="147">
        <f t="shared" si="91"/>
        <v>0</v>
      </c>
      <c r="HI39" s="147">
        <f>$AU39*HI$9</f>
        <v>0</v>
      </c>
      <c r="HJ39" s="147">
        <f t="shared" si="91"/>
        <v>0</v>
      </c>
      <c r="HK39" s="147">
        <f t="shared" si="91"/>
        <v>0</v>
      </c>
      <c r="HL39" s="142">
        <f t="shared" si="92"/>
        <v>0</v>
      </c>
      <c r="HM39" s="142">
        <f t="shared" si="92"/>
        <v>0</v>
      </c>
      <c r="HN39" s="142">
        <f t="shared" si="92"/>
        <v>0</v>
      </c>
      <c r="HO39" s="142">
        <f t="shared" si="92"/>
        <v>0</v>
      </c>
      <c r="HP39" s="142">
        <f t="shared" si="92"/>
        <v>0</v>
      </c>
      <c r="HQ39" s="142">
        <f t="shared" si="93"/>
        <v>0</v>
      </c>
      <c r="HR39" s="142">
        <f t="shared" si="93"/>
        <v>0</v>
      </c>
      <c r="HS39" s="142">
        <f t="shared" si="93"/>
        <v>0</v>
      </c>
      <c r="HT39" s="142">
        <f t="shared" si="93"/>
        <v>0</v>
      </c>
      <c r="HU39" s="142">
        <f t="shared" si="93"/>
        <v>0</v>
      </c>
      <c r="HV39" s="147">
        <f t="shared" si="94"/>
        <v>0</v>
      </c>
      <c r="HW39" s="147">
        <f t="shared" si="94"/>
        <v>0</v>
      </c>
      <c r="HX39" s="147">
        <f t="shared" si="94"/>
        <v>0</v>
      </c>
      <c r="HY39" s="147">
        <f t="shared" si="94"/>
        <v>0</v>
      </c>
      <c r="HZ39" s="147">
        <f t="shared" si="94"/>
        <v>0</v>
      </c>
      <c r="IA39" s="147">
        <f t="shared" si="95"/>
        <v>0</v>
      </c>
      <c r="IB39" s="147">
        <f t="shared" si="95"/>
        <v>0</v>
      </c>
      <c r="IC39" s="147">
        <f t="shared" si="95"/>
        <v>0</v>
      </c>
      <c r="ID39" s="147">
        <f t="shared" si="95"/>
        <v>0</v>
      </c>
      <c r="IE39" s="147">
        <f t="shared" si="95"/>
        <v>0</v>
      </c>
      <c r="IF39" s="142">
        <f t="shared" si="96"/>
        <v>0</v>
      </c>
      <c r="IG39" s="142">
        <f t="shared" si="96"/>
        <v>0</v>
      </c>
      <c r="IH39" s="142">
        <f t="shared" si="96"/>
        <v>0</v>
      </c>
      <c r="II39" s="142">
        <f t="shared" si="96"/>
        <v>0</v>
      </c>
      <c r="IJ39" s="142">
        <f t="shared" si="96"/>
        <v>0</v>
      </c>
      <c r="IK39" s="142">
        <f t="shared" si="97"/>
        <v>0</v>
      </c>
      <c r="IL39" s="142">
        <f t="shared" si="97"/>
        <v>0</v>
      </c>
      <c r="IM39" s="142">
        <f t="shared" si="97"/>
        <v>0</v>
      </c>
      <c r="IN39" s="142">
        <f t="shared" si="97"/>
        <v>0</v>
      </c>
      <c r="IO39" s="142">
        <f t="shared" si="97"/>
        <v>0</v>
      </c>
      <c r="IP39" s="147">
        <f t="shared" si="98"/>
        <v>0</v>
      </c>
      <c r="IQ39" s="147">
        <f t="shared" si="98"/>
        <v>0</v>
      </c>
      <c r="IR39" s="147">
        <f t="shared" si="98"/>
        <v>0</v>
      </c>
      <c r="IS39" s="147">
        <f t="shared" si="98"/>
        <v>0</v>
      </c>
      <c r="IT39" s="147">
        <f t="shared" si="98"/>
        <v>0</v>
      </c>
      <c r="IU39" s="147">
        <f t="shared" si="99"/>
        <v>0</v>
      </c>
      <c r="IV39" s="147">
        <f t="shared" si="99"/>
        <v>0</v>
      </c>
      <c r="IW39" s="147">
        <f t="shared" si="99"/>
        <v>0</v>
      </c>
      <c r="IX39" s="147">
        <f t="shared" si="99"/>
        <v>0</v>
      </c>
      <c r="IY39" s="147">
        <f t="shared" si="99"/>
        <v>0</v>
      </c>
      <c r="IZ39" s="142">
        <f t="shared" si="100"/>
        <v>0</v>
      </c>
      <c r="JA39" s="142">
        <f t="shared" si="100"/>
        <v>0</v>
      </c>
      <c r="JB39" s="142">
        <f t="shared" si="100"/>
        <v>0</v>
      </c>
      <c r="JC39" s="142">
        <f t="shared" si="100"/>
        <v>0</v>
      </c>
      <c r="JD39" s="142">
        <f t="shared" si="100"/>
        <v>0</v>
      </c>
      <c r="JE39" s="142">
        <f t="shared" si="101"/>
        <v>0</v>
      </c>
      <c r="JF39" s="142">
        <f t="shared" si="101"/>
        <v>0</v>
      </c>
      <c r="JG39" s="142">
        <f t="shared" si="101"/>
        <v>0</v>
      </c>
      <c r="JH39" s="142">
        <f t="shared" si="101"/>
        <v>0</v>
      </c>
      <c r="JI39" s="142">
        <f t="shared" si="101"/>
        <v>0</v>
      </c>
      <c r="JJ39" s="147">
        <f t="shared" si="102"/>
        <v>0</v>
      </c>
      <c r="JK39" s="147">
        <f t="shared" si="102"/>
        <v>0</v>
      </c>
      <c r="JL39" s="147">
        <f t="shared" si="102"/>
        <v>0</v>
      </c>
      <c r="JM39" s="147">
        <f t="shared" si="102"/>
        <v>0</v>
      </c>
      <c r="JN39" s="147">
        <f t="shared" si="102"/>
        <v>0</v>
      </c>
      <c r="JO39" s="147">
        <f t="shared" si="103"/>
        <v>0</v>
      </c>
      <c r="JP39" s="147">
        <f t="shared" si="103"/>
        <v>0</v>
      </c>
      <c r="JQ39" s="147">
        <f t="shared" si="103"/>
        <v>0</v>
      </c>
      <c r="JR39" s="147">
        <f t="shared" si="103"/>
        <v>0</v>
      </c>
      <c r="JS39" s="147">
        <f t="shared" si="103"/>
        <v>0</v>
      </c>
      <c r="JT39" s="142">
        <f t="shared" si="104"/>
        <v>0</v>
      </c>
      <c r="JU39" s="142">
        <f t="shared" si="104"/>
        <v>0</v>
      </c>
      <c r="JV39" s="142">
        <f t="shared" si="104"/>
        <v>0</v>
      </c>
      <c r="JW39" s="142">
        <f t="shared" si="104"/>
        <v>0</v>
      </c>
      <c r="JX39" s="142">
        <f t="shared" si="104"/>
        <v>0</v>
      </c>
      <c r="JY39" s="142">
        <f t="shared" si="105"/>
        <v>0</v>
      </c>
      <c r="JZ39" s="142">
        <f t="shared" si="105"/>
        <v>0</v>
      </c>
      <c r="KA39" s="142">
        <f t="shared" si="105"/>
        <v>0</v>
      </c>
      <c r="KB39" s="142">
        <f t="shared" si="105"/>
        <v>0</v>
      </c>
      <c r="KC39" s="142">
        <f t="shared" si="105"/>
        <v>0</v>
      </c>
      <c r="KD39" s="147">
        <f t="shared" si="106"/>
        <v>0</v>
      </c>
      <c r="KE39" s="147">
        <f t="shared" si="106"/>
        <v>0</v>
      </c>
      <c r="KF39" s="147">
        <f t="shared" si="106"/>
        <v>0</v>
      </c>
      <c r="KG39" s="147">
        <f t="shared" si="106"/>
        <v>0</v>
      </c>
      <c r="KH39" s="147">
        <f t="shared" si="106"/>
        <v>0</v>
      </c>
      <c r="KI39" s="147">
        <f t="shared" si="107"/>
        <v>0</v>
      </c>
      <c r="KJ39" s="147">
        <f t="shared" si="107"/>
        <v>0</v>
      </c>
      <c r="KK39" s="147">
        <f t="shared" si="107"/>
        <v>0</v>
      </c>
      <c r="KL39" s="147">
        <f t="shared" si="107"/>
        <v>0</v>
      </c>
      <c r="KM39" s="147">
        <f t="shared" si="107"/>
        <v>0</v>
      </c>
      <c r="KN39" s="142">
        <f t="shared" si="108"/>
        <v>0</v>
      </c>
      <c r="KO39" s="142">
        <f t="shared" si="108"/>
        <v>0</v>
      </c>
      <c r="KP39" s="142">
        <f t="shared" si="108"/>
        <v>0</v>
      </c>
      <c r="KQ39" s="142">
        <f t="shared" si="108"/>
        <v>0</v>
      </c>
      <c r="KR39" s="142">
        <f t="shared" si="108"/>
        <v>0</v>
      </c>
      <c r="KS39" s="142">
        <f t="shared" si="109"/>
        <v>0</v>
      </c>
      <c r="KT39" s="142">
        <f t="shared" si="109"/>
        <v>0</v>
      </c>
      <c r="KU39" s="142">
        <f t="shared" si="109"/>
        <v>0</v>
      </c>
      <c r="KV39" s="142">
        <f t="shared" si="109"/>
        <v>0</v>
      </c>
      <c r="KW39" s="142">
        <f t="shared" si="109"/>
        <v>0</v>
      </c>
      <c r="KX39" s="147">
        <f t="shared" si="110"/>
        <v>0</v>
      </c>
      <c r="KY39" s="147">
        <f t="shared" si="110"/>
        <v>0</v>
      </c>
      <c r="KZ39" s="147">
        <f t="shared" si="110"/>
        <v>0</v>
      </c>
      <c r="LA39" s="147">
        <f t="shared" si="110"/>
        <v>0</v>
      </c>
      <c r="LB39" s="147">
        <f t="shared" si="110"/>
        <v>0</v>
      </c>
      <c r="LC39" s="147">
        <f t="shared" si="111"/>
        <v>0</v>
      </c>
      <c r="LD39" s="147">
        <f t="shared" si="111"/>
        <v>0</v>
      </c>
      <c r="LE39" s="147">
        <f t="shared" si="111"/>
        <v>0</v>
      </c>
      <c r="LF39" s="147">
        <f t="shared" si="111"/>
        <v>0</v>
      </c>
      <c r="LG39" s="147">
        <f t="shared" si="111"/>
        <v>0</v>
      </c>
      <c r="LH39" s="147">
        <f t="shared" si="112"/>
        <v>0</v>
      </c>
      <c r="LI39" s="147">
        <f t="shared" si="113"/>
        <v>0</v>
      </c>
      <c r="LJ39" s="144">
        <f t="shared" si="45"/>
        <v>0</v>
      </c>
      <c r="LK39" s="144">
        <f t="shared" si="45"/>
        <v>0</v>
      </c>
      <c r="LL39" s="144">
        <f t="shared" si="45"/>
        <v>0</v>
      </c>
      <c r="LM39" s="144">
        <f t="shared" si="45"/>
        <v>0</v>
      </c>
      <c r="LN39" s="144">
        <f t="shared" si="45"/>
        <v>0</v>
      </c>
      <c r="LO39" s="144">
        <f>EX39+LI39</f>
        <v>41363188</v>
      </c>
      <c r="LP39" s="144">
        <f t="shared" si="46"/>
        <v>3304282</v>
      </c>
      <c r="LQ39" s="144">
        <f t="shared" si="46"/>
        <v>38058906</v>
      </c>
      <c r="LR39" s="144">
        <f t="shared" si="46"/>
        <v>28911797</v>
      </c>
      <c r="LS39" s="144">
        <f t="shared" si="46"/>
        <v>9147109</v>
      </c>
      <c r="LT39" s="132">
        <f t="shared" si="115"/>
        <v>41363.199999999997</v>
      </c>
      <c r="LU39" s="144">
        <f t="shared" si="47"/>
        <v>41363188</v>
      </c>
      <c r="LV39" s="145">
        <f t="shared" si="47"/>
        <v>3304282</v>
      </c>
      <c r="LW39" s="145">
        <f t="shared" si="47"/>
        <v>38058906</v>
      </c>
      <c r="LX39" s="145">
        <f t="shared" si="47"/>
        <v>28911797</v>
      </c>
      <c r="LY39" s="145">
        <f t="shared" si="47"/>
        <v>9147109</v>
      </c>
      <c r="LZ39" s="132">
        <f>LU39/1000</f>
        <v>41363.199999999997</v>
      </c>
      <c r="MA39" s="208">
        <v>105.01</v>
      </c>
      <c r="MB39" s="209">
        <f t="shared" si="117"/>
        <v>8779056.8000000007</v>
      </c>
      <c r="MC39" s="246">
        <f t="shared" si="118"/>
        <v>8779.1</v>
      </c>
      <c r="MD39" s="246">
        <v>3112</v>
      </c>
      <c r="ME39" s="246">
        <f t="shared" si="119"/>
        <v>3112000</v>
      </c>
      <c r="MF39" s="246">
        <f t="shared" si="120"/>
        <v>5667056.7999999998</v>
      </c>
      <c r="MG39" s="246">
        <f>MF39/1000+0.1</f>
        <v>5667.2</v>
      </c>
      <c r="MH39" s="246">
        <f t="shared" si="122"/>
        <v>47030244.799999997</v>
      </c>
      <c r="MI39" s="209">
        <f>MH39/1000-0.2</f>
        <v>47030</v>
      </c>
      <c r="MJ39" s="250">
        <f t="shared" si="124"/>
        <v>34578854</v>
      </c>
      <c r="MK39" s="174">
        <v>64</v>
      </c>
      <c r="ML39" s="209">
        <f t="shared" si="125"/>
        <v>34581.1</v>
      </c>
    </row>
    <row r="40" spans="1:350" hidden="1">
      <c r="A40" s="128"/>
      <c r="B40" s="129"/>
      <c r="C40" s="129"/>
      <c r="D40" s="129"/>
      <c r="E40" s="129"/>
      <c r="F40" s="130">
        <f t="shared" si="48"/>
        <v>0</v>
      </c>
      <c r="G40" s="131"/>
      <c r="H40" s="131"/>
      <c r="I40" s="131"/>
      <c r="J40" s="131"/>
      <c r="K40" s="130">
        <f t="shared" si="49"/>
        <v>0</v>
      </c>
      <c r="L40" s="132">
        <f t="shared" si="50"/>
        <v>0</v>
      </c>
      <c r="M40" s="152"/>
      <c r="N40" s="132"/>
      <c r="O40" s="132"/>
      <c r="P40" s="132"/>
      <c r="Q40" s="132"/>
      <c r="R40" s="132"/>
      <c r="S40" s="129"/>
      <c r="T40" s="129"/>
      <c r="U40" s="129"/>
      <c r="V40" s="129"/>
      <c r="W40" s="129"/>
      <c r="X40" s="130">
        <f t="shared" ref="X40" si="127">SUM(S40:W40)</f>
        <v>0</v>
      </c>
      <c r="Y40" s="129"/>
      <c r="Z40" s="129"/>
      <c r="AA40" s="129"/>
      <c r="AB40" s="129"/>
      <c r="AC40" s="129"/>
      <c r="AD40" s="130">
        <f t="shared" ref="AD40" si="128">SUM(Y40:AC40)</f>
        <v>0</v>
      </c>
      <c r="AE40" s="129"/>
      <c r="AF40" s="129"/>
      <c r="AG40" s="129"/>
      <c r="AH40" s="129"/>
      <c r="AI40" s="129"/>
      <c r="AJ40" s="130">
        <f t="shared" si="52"/>
        <v>0</v>
      </c>
      <c r="AK40" s="127">
        <f t="shared" si="53"/>
        <v>0</v>
      </c>
      <c r="AL40" s="129"/>
      <c r="AM40" s="129"/>
      <c r="AN40" s="141"/>
      <c r="AO40" s="141"/>
      <c r="AP40" s="129"/>
      <c r="AQ40" s="129"/>
      <c r="AR40" s="141"/>
      <c r="AS40" s="141"/>
      <c r="AT40" s="129"/>
      <c r="AU40" s="129"/>
      <c r="AV40" s="141"/>
      <c r="AW40" s="141"/>
      <c r="AX40" s="129"/>
      <c r="AY40" s="129"/>
      <c r="AZ40" s="141"/>
      <c r="BA40" s="141"/>
      <c r="BB40" s="129"/>
      <c r="BC40" s="129"/>
      <c r="BD40" s="141"/>
      <c r="BE40" s="141"/>
      <c r="BF40" s="129"/>
      <c r="BG40" s="129"/>
      <c r="BH40" s="141"/>
      <c r="BI40" s="141"/>
      <c r="BJ40" s="129"/>
      <c r="BK40" s="129"/>
      <c r="BL40" s="129"/>
      <c r="BM40" s="129"/>
      <c r="BN40" s="141"/>
      <c r="BO40" s="141"/>
      <c r="BP40" s="141"/>
      <c r="BQ40" s="141"/>
      <c r="BR40" s="141"/>
      <c r="BS40" s="141">
        <f t="shared" si="55"/>
        <v>0</v>
      </c>
      <c r="BT40" s="141"/>
      <c r="BU40" s="141"/>
      <c r="BV40" s="141"/>
      <c r="BW40" s="141"/>
      <c r="BX40" s="142">
        <f t="shared" si="57"/>
        <v>0</v>
      </c>
      <c r="BY40" s="143">
        <f t="shared" si="126"/>
        <v>0</v>
      </c>
      <c r="BZ40" s="143">
        <f t="shared" si="126"/>
        <v>0</v>
      </c>
      <c r="CA40" s="143">
        <f t="shared" si="126"/>
        <v>0</v>
      </c>
      <c r="CB40" s="143">
        <f t="shared" si="126"/>
        <v>0</v>
      </c>
      <c r="CC40" s="142">
        <f t="shared" si="58"/>
        <v>0</v>
      </c>
      <c r="CD40" s="143">
        <f t="shared" si="5"/>
        <v>0</v>
      </c>
      <c r="CE40" s="143">
        <f t="shared" si="5"/>
        <v>0</v>
      </c>
      <c r="CF40" s="143">
        <f t="shared" si="5"/>
        <v>0</v>
      </c>
      <c r="CG40" s="143">
        <f t="shared" si="5"/>
        <v>0</v>
      </c>
      <c r="CH40" s="142">
        <f t="shared" si="59"/>
        <v>0</v>
      </c>
      <c r="CI40" s="143">
        <f t="shared" si="6"/>
        <v>0</v>
      </c>
      <c r="CJ40" s="143">
        <f t="shared" si="6"/>
        <v>0</v>
      </c>
      <c r="CK40" s="143">
        <f t="shared" si="6"/>
        <v>0</v>
      </c>
      <c r="CL40" s="143">
        <f t="shared" si="6"/>
        <v>0</v>
      </c>
      <c r="CM40" s="143"/>
      <c r="CN40" s="143"/>
      <c r="CO40" s="143"/>
      <c r="CP40" s="143"/>
      <c r="CQ40" s="143"/>
      <c r="CR40" s="142">
        <f t="shared" si="60"/>
        <v>0</v>
      </c>
      <c r="CS40" s="143">
        <f t="shared" si="7"/>
        <v>0</v>
      </c>
      <c r="CT40" s="143">
        <f t="shared" si="7"/>
        <v>0</v>
      </c>
      <c r="CU40" s="143">
        <f t="shared" si="7"/>
        <v>0</v>
      </c>
      <c r="CV40" s="143">
        <f t="shared" si="7"/>
        <v>0</v>
      </c>
      <c r="CW40" s="144">
        <f t="shared" si="61"/>
        <v>0</v>
      </c>
      <c r="CX40" s="142">
        <f t="shared" ref="CX40" si="129">Y40*CX$8</f>
        <v>0</v>
      </c>
      <c r="CY40" s="143">
        <f t="shared" ref="CY40:DB40" si="130">$Y40*CY$8</f>
        <v>0</v>
      </c>
      <c r="CZ40" s="143">
        <f t="shared" si="130"/>
        <v>0</v>
      </c>
      <c r="DA40" s="143">
        <f t="shared" ref="DA40" si="131">$Y40*DA$7</f>
        <v>0</v>
      </c>
      <c r="DB40" s="143">
        <f t="shared" si="130"/>
        <v>0</v>
      </c>
      <c r="DC40" s="142">
        <f t="shared" si="63"/>
        <v>0</v>
      </c>
      <c r="DD40" s="143">
        <f t="shared" si="8"/>
        <v>0</v>
      </c>
      <c r="DE40" s="143">
        <f t="shared" si="8"/>
        <v>0</v>
      </c>
      <c r="DF40" s="143">
        <f t="shared" si="8"/>
        <v>0</v>
      </c>
      <c r="DG40" s="143">
        <f t="shared" si="8"/>
        <v>0</v>
      </c>
      <c r="DH40" s="142">
        <f t="shared" si="64"/>
        <v>0</v>
      </c>
      <c r="DI40" s="143">
        <f t="shared" si="64"/>
        <v>0</v>
      </c>
      <c r="DJ40" s="143">
        <f t="shared" si="64"/>
        <v>0</v>
      </c>
      <c r="DK40" s="143">
        <f t="shared" si="64"/>
        <v>0</v>
      </c>
      <c r="DL40" s="143">
        <f t="shared" si="64"/>
        <v>0</v>
      </c>
      <c r="DM40" s="142">
        <f t="shared" si="65"/>
        <v>0</v>
      </c>
      <c r="DN40" s="143">
        <f t="shared" si="9"/>
        <v>0</v>
      </c>
      <c r="DO40" s="143">
        <f t="shared" si="9"/>
        <v>0</v>
      </c>
      <c r="DP40" s="143">
        <f t="shared" si="9"/>
        <v>0</v>
      </c>
      <c r="DQ40" s="143">
        <f t="shared" si="9"/>
        <v>0</v>
      </c>
      <c r="DR40" s="142">
        <f t="shared" si="66"/>
        <v>0</v>
      </c>
      <c r="DS40" s="143">
        <f t="shared" si="10"/>
        <v>0</v>
      </c>
      <c r="DT40" s="143">
        <f t="shared" si="10"/>
        <v>0</v>
      </c>
      <c r="DU40" s="143">
        <f t="shared" si="10"/>
        <v>0</v>
      </c>
      <c r="DV40" s="143">
        <f t="shared" si="10"/>
        <v>0</v>
      </c>
      <c r="DW40" s="144">
        <f t="shared" si="67"/>
        <v>0</v>
      </c>
      <c r="DX40" s="142">
        <f t="shared" si="68"/>
        <v>0</v>
      </c>
      <c r="DY40" s="143">
        <f t="shared" si="68"/>
        <v>0</v>
      </c>
      <c r="DZ40" s="143">
        <f t="shared" si="68"/>
        <v>0</v>
      </c>
      <c r="EA40" s="143">
        <f t="shared" si="68"/>
        <v>0</v>
      </c>
      <c r="EB40" s="143">
        <f t="shared" si="68"/>
        <v>0</v>
      </c>
      <c r="EC40" s="142">
        <f t="shared" si="69"/>
        <v>0</v>
      </c>
      <c r="ED40" s="143">
        <f t="shared" si="11"/>
        <v>0</v>
      </c>
      <c r="EE40" s="143">
        <f t="shared" si="11"/>
        <v>0</v>
      </c>
      <c r="EF40" s="143">
        <f t="shared" si="11"/>
        <v>0</v>
      </c>
      <c r="EG40" s="143">
        <f t="shared" si="11"/>
        <v>0</v>
      </c>
      <c r="EH40" s="143"/>
      <c r="EI40" s="143"/>
      <c r="EJ40" s="143"/>
      <c r="EK40" s="143"/>
      <c r="EL40" s="143"/>
      <c r="EM40" s="142">
        <f t="shared" si="70"/>
        <v>0</v>
      </c>
      <c r="EN40" s="143">
        <f t="shared" si="12"/>
        <v>0</v>
      </c>
      <c r="EO40" s="143">
        <f t="shared" si="12"/>
        <v>0</v>
      </c>
      <c r="EP40" s="143">
        <f t="shared" si="12"/>
        <v>0</v>
      </c>
      <c r="EQ40" s="143">
        <f t="shared" si="12"/>
        <v>0</v>
      </c>
      <c r="ER40" s="142">
        <f t="shared" si="71"/>
        <v>0</v>
      </c>
      <c r="ES40" s="143">
        <f t="shared" si="13"/>
        <v>0</v>
      </c>
      <c r="ET40" s="143">
        <f t="shared" si="13"/>
        <v>0</v>
      </c>
      <c r="EU40" s="143">
        <f t="shared" si="13"/>
        <v>0</v>
      </c>
      <c r="EV40" s="143">
        <f t="shared" si="13"/>
        <v>0</v>
      </c>
      <c r="EW40" s="144">
        <f t="shared" si="72"/>
        <v>0</v>
      </c>
      <c r="EX40" s="144">
        <f t="shared" si="73"/>
        <v>0</v>
      </c>
      <c r="EY40" s="145">
        <f t="shared" si="74"/>
        <v>0</v>
      </c>
      <c r="EZ40" s="145">
        <f t="shared" si="14"/>
        <v>0</v>
      </c>
      <c r="FA40" s="145">
        <f t="shared" si="14"/>
        <v>0</v>
      </c>
      <c r="FB40" s="145">
        <f t="shared" si="14"/>
        <v>0</v>
      </c>
      <c r="FC40" s="146">
        <f t="shared" si="75"/>
        <v>0</v>
      </c>
      <c r="FD40" s="146">
        <f t="shared" si="76"/>
        <v>0</v>
      </c>
      <c r="FE40" s="146">
        <f t="shared" si="77"/>
        <v>0</v>
      </c>
      <c r="FF40" s="146">
        <f t="shared" si="78"/>
        <v>0</v>
      </c>
      <c r="FG40" s="146">
        <f t="shared" si="79"/>
        <v>0</v>
      </c>
      <c r="FH40" s="142">
        <f t="shared" si="80"/>
        <v>0</v>
      </c>
      <c r="FI40" s="143">
        <f t="shared" si="80"/>
        <v>0</v>
      </c>
      <c r="FJ40" s="143">
        <f t="shared" si="80"/>
        <v>0</v>
      </c>
      <c r="FK40" s="143">
        <f t="shared" si="80"/>
        <v>0</v>
      </c>
      <c r="FL40" s="143">
        <f t="shared" si="80"/>
        <v>0</v>
      </c>
      <c r="FM40" s="142">
        <f t="shared" si="81"/>
        <v>0</v>
      </c>
      <c r="FN40" s="142">
        <f t="shared" si="81"/>
        <v>0</v>
      </c>
      <c r="FO40" s="142">
        <f t="shared" si="81"/>
        <v>0</v>
      </c>
      <c r="FP40" s="142">
        <f t="shared" si="81"/>
        <v>0</v>
      </c>
      <c r="FQ40" s="142">
        <f t="shared" si="81"/>
        <v>0</v>
      </c>
      <c r="FR40" s="147">
        <f t="shared" si="82"/>
        <v>0</v>
      </c>
      <c r="FS40" s="147">
        <f t="shared" si="82"/>
        <v>0</v>
      </c>
      <c r="FT40" s="147">
        <f t="shared" si="82"/>
        <v>0</v>
      </c>
      <c r="FU40" s="147">
        <f t="shared" si="82"/>
        <v>0</v>
      </c>
      <c r="FV40" s="147">
        <f t="shared" si="82"/>
        <v>0</v>
      </c>
      <c r="FW40" s="147">
        <f t="shared" si="83"/>
        <v>0</v>
      </c>
      <c r="FX40" s="147">
        <f t="shared" si="83"/>
        <v>0</v>
      </c>
      <c r="FY40" s="147">
        <f t="shared" si="83"/>
        <v>0</v>
      </c>
      <c r="FZ40" s="147">
        <f t="shared" si="83"/>
        <v>0</v>
      </c>
      <c r="GA40" s="147">
        <f t="shared" si="83"/>
        <v>0</v>
      </c>
      <c r="GB40" s="142">
        <f t="shared" si="84"/>
        <v>0</v>
      </c>
      <c r="GC40" s="142">
        <f t="shared" si="84"/>
        <v>0</v>
      </c>
      <c r="GD40" s="142">
        <f t="shared" si="84"/>
        <v>0</v>
      </c>
      <c r="GE40" s="142">
        <f t="shared" si="84"/>
        <v>0</v>
      </c>
      <c r="GF40" s="142">
        <f t="shared" si="84"/>
        <v>0</v>
      </c>
      <c r="GG40" s="142">
        <f t="shared" si="85"/>
        <v>0</v>
      </c>
      <c r="GH40" s="142">
        <f t="shared" si="85"/>
        <v>0</v>
      </c>
      <c r="GI40" s="142">
        <f t="shared" si="85"/>
        <v>0</v>
      </c>
      <c r="GJ40" s="142">
        <f t="shared" si="85"/>
        <v>0</v>
      </c>
      <c r="GK40" s="142">
        <f t="shared" si="85"/>
        <v>0</v>
      </c>
      <c r="GL40" s="142"/>
      <c r="GM40" s="142"/>
      <c r="GN40" s="142"/>
      <c r="GO40" s="142"/>
      <c r="GP40" s="142"/>
      <c r="GQ40" s="207"/>
      <c r="GR40" s="147">
        <f t="shared" si="88"/>
        <v>0</v>
      </c>
      <c r="GS40" s="147">
        <f t="shared" si="88"/>
        <v>0</v>
      </c>
      <c r="GT40" s="147">
        <f t="shared" si="88"/>
        <v>0</v>
      </c>
      <c r="GU40" s="147">
        <f t="shared" si="88"/>
        <v>0</v>
      </c>
      <c r="GV40" s="147">
        <f t="shared" si="88"/>
        <v>0</v>
      </c>
      <c r="GW40" s="222"/>
      <c r="GX40" s="222"/>
      <c r="GY40" s="222"/>
      <c r="GZ40" s="222"/>
      <c r="HA40" s="222"/>
      <c r="HB40" s="222"/>
      <c r="HC40" s="222"/>
      <c r="HD40" s="222"/>
      <c r="HE40" s="222"/>
      <c r="HF40" s="222"/>
      <c r="HG40" s="147">
        <f t="shared" ref="HG40" si="132">AS40*HG$9/12*8</f>
        <v>0</v>
      </c>
      <c r="HH40" s="222">
        <f t="shared" ref="HH40:HK40" si="133">$AS40*HH$9/12*8</f>
        <v>0</v>
      </c>
      <c r="HI40" s="222">
        <f t="shared" si="133"/>
        <v>0</v>
      </c>
      <c r="HJ40" s="222">
        <f t="shared" si="133"/>
        <v>0</v>
      </c>
      <c r="HK40" s="222">
        <f t="shared" si="133"/>
        <v>0</v>
      </c>
      <c r="HL40" s="142">
        <f t="shared" si="92"/>
        <v>0</v>
      </c>
      <c r="HM40" s="142">
        <f t="shared" si="92"/>
        <v>0</v>
      </c>
      <c r="HN40" s="142">
        <f t="shared" si="92"/>
        <v>0</v>
      </c>
      <c r="HO40" s="142">
        <f t="shared" si="92"/>
        <v>0</v>
      </c>
      <c r="HP40" s="142">
        <f t="shared" si="92"/>
        <v>0</v>
      </c>
      <c r="HQ40" s="142">
        <f t="shared" si="93"/>
        <v>0</v>
      </c>
      <c r="HR40" s="142">
        <f t="shared" si="93"/>
        <v>0</v>
      </c>
      <c r="HS40" s="142">
        <f t="shared" si="93"/>
        <v>0</v>
      </c>
      <c r="HT40" s="142">
        <f t="shared" si="93"/>
        <v>0</v>
      </c>
      <c r="HU40" s="142">
        <f t="shared" si="93"/>
        <v>0</v>
      </c>
      <c r="HV40" s="147">
        <f t="shared" si="94"/>
        <v>0</v>
      </c>
      <c r="HW40" s="147">
        <f t="shared" si="94"/>
        <v>0</v>
      </c>
      <c r="HX40" s="147">
        <f t="shared" si="94"/>
        <v>0</v>
      </c>
      <c r="HY40" s="147">
        <f t="shared" si="94"/>
        <v>0</v>
      </c>
      <c r="HZ40" s="147">
        <f t="shared" si="94"/>
        <v>0</v>
      </c>
      <c r="IA40" s="147">
        <f t="shared" si="95"/>
        <v>0</v>
      </c>
      <c r="IB40" s="147">
        <f t="shared" si="95"/>
        <v>0</v>
      </c>
      <c r="IC40" s="147">
        <f t="shared" si="95"/>
        <v>0</v>
      </c>
      <c r="ID40" s="147">
        <f t="shared" si="95"/>
        <v>0</v>
      </c>
      <c r="IE40" s="147">
        <f t="shared" si="95"/>
        <v>0</v>
      </c>
      <c r="IF40" s="142">
        <f t="shared" si="96"/>
        <v>0</v>
      </c>
      <c r="IG40" s="142">
        <f t="shared" si="96"/>
        <v>0</v>
      </c>
      <c r="IH40" s="142">
        <f t="shared" si="96"/>
        <v>0</v>
      </c>
      <c r="II40" s="142">
        <f t="shared" si="96"/>
        <v>0</v>
      </c>
      <c r="IJ40" s="142">
        <f t="shared" si="96"/>
        <v>0</v>
      </c>
      <c r="IK40" s="142">
        <f t="shared" si="97"/>
        <v>0</v>
      </c>
      <c r="IL40" s="142">
        <f t="shared" si="97"/>
        <v>0</v>
      </c>
      <c r="IM40" s="142">
        <f t="shared" si="97"/>
        <v>0</v>
      </c>
      <c r="IN40" s="142">
        <f t="shared" si="97"/>
        <v>0</v>
      </c>
      <c r="IO40" s="142">
        <f t="shared" si="97"/>
        <v>0</v>
      </c>
      <c r="IP40" s="147">
        <f t="shared" si="98"/>
        <v>0</v>
      </c>
      <c r="IQ40" s="147">
        <f t="shared" si="98"/>
        <v>0</v>
      </c>
      <c r="IR40" s="147">
        <f t="shared" si="98"/>
        <v>0</v>
      </c>
      <c r="IS40" s="147">
        <f t="shared" si="98"/>
        <v>0</v>
      </c>
      <c r="IT40" s="147">
        <f t="shared" si="98"/>
        <v>0</v>
      </c>
      <c r="IU40" s="147">
        <f t="shared" si="99"/>
        <v>0</v>
      </c>
      <c r="IV40" s="147">
        <f t="shared" si="99"/>
        <v>0</v>
      </c>
      <c r="IW40" s="147">
        <f t="shared" si="99"/>
        <v>0</v>
      </c>
      <c r="IX40" s="147">
        <f t="shared" si="99"/>
        <v>0</v>
      </c>
      <c r="IY40" s="147">
        <f t="shared" si="99"/>
        <v>0</v>
      </c>
      <c r="IZ40" s="142">
        <f t="shared" si="100"/>
        <v>0</v>
      </c>
      <c r="JA40" s="142">
        <f t="shared" si="100"/>
        <v>0</v>
      </c>
      <c r="JB40" s="142">
        <f t="shared" si="100"/>
        <v>0</v>
      </c>
      <c r="JC40" s="142">
        <f t="shared" si="100"/>
        <v>0</v>
      </c>
      <c r="JD40" s="142">
        <f t="shared" si="100"/>
        <v>0</v>
      </c>
      <c r="JE40" s="142">
        <f t="shared" si="101"/>
        <v>0</v>
      </c>
      <c r="JF40" s="142">
        <f t="shared" si="101"/>
        <v>0</v>
      </c>
      <c r="JG40" s="142">
        <f t="shared" si="101"/>
        <v>0</v>
      </c>
      <c r="JH40" s="142">
        <f t="shared" si="101"/>
        <v>0</v>
      </c>
      <c r="JI40" s="142">
        <f t="shared" si="101"/>
        <v>0</v>
      </c>
      <c r="JJ40" s="147">
        <f t="shared" si="102"/>
        <v>0</v>
      </c>
      <c r="JK40" s="147">
        <f t="shared" si="102"/>
        <v>0</v>
      </c>
      <c r="JL40" s="147">
        <f t="shared" si="102"/>
        <v>0</v>
      </c>
      <c r="JM40" s="147">
        <f t="shared" si="102"/>
        <v>0</v>
      </c>
      <c r="JN40" s="147">
        <f t="shared" si="102"/>
        <v>0</v>
      </c>
      <c r="JO40" s="147">
        <f t="shared" si="103"/>
        <v>0</v>
      </c>
      <c r="JP40" s="147">
        <f t="shared" si="103"/>
        <v>0</v>
      </c>
      <c r="JQ40" s="147">
        <f t="shared" si="103"/>
        <v>0</v>
      </c>
      <c r="JR40" s="147">
        <f t="shared" si="103"/>
        <v>0</v>
      </c>
      <c r="JS40" s="147">
        <f t="shared" si="103"/>
        <v>0</v>
      </c>
      <c r="JT40" s="142">
        <f t="shared" si="104"/>
        <v>0</v>
      </c>
      <c r="JU40" s="142">
        <f t="shared" si="104"/>
        <v>0</v>
      </c>
      <c r="JV40" s="142">
        <f t="shared" si="104"/>
        <v>0</v>
      </c>
      <c r="JW40" s="142">
        <f t="shared" si="104"/>
        <v>0</v>
      </c>
      <c r="JX40" s="142">
        <f t="shared" si="104"/>
        <v>0</v>
      </c>
      <c r="JY40" s="142">
        <f t="shared" si="105"/>
        <v>0</v>
      </c>
      <c r="JZ40" s="142">
        <f t="shared" si="105"/>
        <v>0</v>
      </c>
      <c r="KA40" s="142">
        <f t="shared" si="105"/>
        <v>0</v>
      </c>
      <c r="KB40" s="142">
        <f t="shared" si="105"/>
        <v>0</v>
      </c>
      <c r="KC40" s="142">
        <f t="shared" si="105"/>
        <v>0</v>
      </c>
      <c r="KD40" s="147">
        <f t="shared" si="106"/>
        <v>0</v>
      </c>
      <c r="KE40" s="147">
        <f t="shared" si="106"/>
        <v>0</v>
      </c>
      <c r="KF40" s="147">
        <f t="shared" si="106"/>
        <v>0</v>
      </c>
      <c r="KG40" s="147">
        <f t="shared" si="106"/>
        <v>0</v>
      </c>
      <c r="KH40" s="147">
        <f t="shared" si="106"/>
        <v>0</v>
      </c>
      <c r="KI40" s="147">
        <f t="shared" si="107"/>
        <v>0</v>
      </c>
      <c r="KJ40" s="147">
        <f t="shared" si="107"/>
        <v>0</v>
      </c>
      <c r="KK40" s="147">
        <f t="shared" si="107"/>
        <v>0</v>
      </c>
      <c r="KL40" s="147">
        <f t="shared" si="107"/>
        <v>0</v>
      </c>
      <c r="KM40" s="147">
        <f t="shared" si="107"/>
        <v>0</v>
      </c>
      <c r="KN40" s="142">
        <f t="shared" si="108"/>
        <v>0</v>
      </c>
      <c r="KO40" s="142">
        <f t="shared" si="108"/>
        <v>0</v>
      </c>
      <c r="KP40" s="142">
        <f t="shared" si="108"/>
        <v>0</v>
      </c>
      <c r="KQ40" s="142">
        <f t="shared" si="108"/>
        <v>0</v>
      </c>
      <c r="KR40" s="142">
        <f t="shared" si="108"/>
        <v>0</v>
      </c>
      <c r="KS40" s="142">
        <f t="shared" si="109"/>
        <v>0</v>
      </c>
      <c r="KT40" s="142">
        <f t="shared" si="109"/>
        <v>0</v>
      </c>
      <c r="KU40" s="142">
        <f t="shared" si="109"/>
        <v>0</v>
      </c>
      <c r="KV40" s="142">
        <f t="shared" si="109"/>
        <v>0</v>
      </c>
      <c r="KW40" s="142">
        <f t="shared" si="109"/>
        <v>0</v>
      </c>
      <c r="KX40" s="147">
        <f t="shared" si="110"/>
        <v>0</v>
      </c>
      <c r="KY40" s="147">
        <f t="shared" si="110"/>
        <v>0</v>
      </c>
      <c r="KZ40" s="147">
        <f t="shared" si="110"/>
        <v>0</v>
      </c>
      <c r="LA40" s="147">
        <f t="shared" si="110"/>
        <v>0</v>
      </c>
      <c r="LB40" s="147">
        <f t="shared" si="110"/>
        <v>0</v>
      </c>
      <c r="LC40" s="147">
        <f t="shared" si="111"/>
        <v>0</v>
      </c>
      <c r="LD40" s="147">
        <f t="shared" si="111"/>
        <v>0</v>
      </c>
      <c r="LE40" s="147">
        <f t="shared" si="111"/>
        <v>0</v>
      </c>
      <c r="LF40" s="147">
        <f t="shared" si="111"/>
        <v>0</v>
      </c>
      <c r="LG40" s="147">
        <f t="shared" si="111"/>
        <v>0</v>
      </c>
      <c r="LH40" s="147">
        <f t="shared" si="112"/>
        <v>0</v>
      </c>
      <c r="LI40" s="147">
        <f t="shared" si="113"/>
        <v>0</v>
      </c>
      <c r="LJ40" s="144">
        <f t="shared" si="45"/>
        <v>0</v>
      </c>
      <c r="LK40" s="144">
        <f t="shared" si="45"/>
        <v>0</v>
      </c>
      <c r="LL40" s="144">
        <f t="shared" si="45"/>
        <v>0</v>
      </c>
      <c r="LM40" s="144">
        <f t="shared" si="45"/>
        <v>0</v>
      </c>
      <c r="LN40" s="144">
        <f t="shared" si="45"/>
        <v>0</v>
      </c>
      <c r="LO40" s="144"/>
      <c r="LP40" s="144"/>
      <c r="LQ40" s="144"/>
      <c r="LR40" s="144"/>
      <c r="LS40" s="144"/>
      <c r="LT40" s="132">
        <f t="shared" si="115"/>
        <v>0</v>
      </c>
      <c r="LU40" s="144">
        <f t="shared" si="47"/>
        <v>0</v>
      </c>
      <c r="LV40" s="145">
        <f t="shared" si="47"/>
        <v>0</v>
      </c>
      <c r="LW40" s="145">
        <f t="shared" si="47"/>
        <v>0</v>
      </c>
      <c r="LX40" s="145">
        <f t="shared" si="47"/>
        <v>0</v>
      </c>
      <c r="LY40" s="145">
        <f t="shared" si="47"/>
        <v>0</v>
      </c>
      <c r="LZ40" s="132">
        <f t="shared" si="116"/>
        <v>0</v>
      </c>
      <c r="MB40" s="209">
        <f t="shared" si="117"/>
        <v>0</v>
      </c>
      <c r="MC40" s="246">
        <f t="shared" si="118"/>
        <v>0</v>
      </c>
      <c r="MD40" s="245"/>
      <c r="ME40" s="246">
        <f t="shared" si="119"/>
        <v>0</v>
      </c>
      <c r="MF40" s="245"/>
      <c r="MG40" s="245"/>
      <c r="MH40" s="246">
        <f t="shared" si="122"/>
        <v>0</v>
      </c>
      <c r="MI40" s="209">
        <f t="shared" si="123"/>
        <v>0</v>
      </c>
      <c r="MJ40" s="250">
        <f t="shared" si="124"/>
        <v>0</v>
      </c>
      <c r="MK40" s="13"/>
      <c r="ML40" s="209" t="e">
        <f t="shared" si="125"/>
        <v>#DIV/0!</v>
      </c>
    </row>
    <row r="41" spans="1:350">
      <c r="A41" s="120" t="s">
        <v>33</v>
      </c>
      <c r="B41" s="127">
        <f>SUM(B10:B40)</f>
        <v>0</v>
      </c>
      <c r="C41" s="127">
        <f t="shared" ref="C41:F41" si="134">SUM(C10:C40)</f>
        <v>17</v>
      </c>
      <c r="D41" s="127">
        <f t="shared" si="134"/>
        <v>30</v>
      </c>
      <c r="E41" s="127">
        <f t="shared" si="134"/>
        <v>50</v>
      </c>
      <c r="F41" s="127">
        <f t="shared" si="134"/>
        <v>97</v>
      </c>
      <c r="G41" s="127">
        <f>SUM(G10:G40)</f>
        <v>0</v>
      </c>
      <c r="H41" s="127">
        <f t="shared" ref="H41:DY41" si="135">SUM(H10:H40)</f>
        <v>728739</v>
      </c>
      <c r="I41" s="127">
        <f t="shared" si="135"/>
        <v>1286010</v>
      </c>
      <c r="J41" s="127">
        <f t="shared" si="135"/>
        <v>2143350</v>
      </c>
      <c r="K41" s="127">
        <f t="shared" si="135"/>
        <v>4157999</v>
      </c>
      <c r="L41" s="132">
        <f t="shared" si="135"/>
        <v>4158.1000000000004</v>
      </c>
      <c r="M41" s="132">
        <f t="shared" si="135"/>
        <v>9.5</v>
      </c>
      <c r="N41" s="132">
        <f t="shared" si="135"/>
        <v>935.9</v>
      </c>
      <c r="O41" s="132">
        <f t="shared" si="135"/>
        <v>5094</v>
      </c>
      <c r="P41" s="132"/>
      <c r="Q41" s="132"/>
      <c r="R41" s="132"/>
      <c r="S41" s="127">
        <f t="shared" si="135"/>
        <v>11066</v>
      </c>
      <c r="T41" s="127">
        <f t="shared" si="135"/>
        <v>0</v>
      </c>
      <c r="U41" s="127">
        <f t="shared" si="135"/>
        <v>188</v>
      </c>
      <c r="V41" s="127">
        <f t="shared" si="135"/>
        <v>0</v>
      </c>
      <c r="W41" s="127">
        <f t="shared" si="135"/>
        <v>43</v>
      </c>
      <c r="X41" s="127">
        <f t="shared" si="135"/>
        <v>11297</v>
      </c>
      <c r="Y41" s="127">
        <f t="shared" si="135"/>
        <v>11753</v>
      </c>
      <c r="Z41" s="127">
        <f t="shared" si="135"/>
        <v>0</v>
      </c>
      <c r="AA41" s="127">
        <f t="shared" si="135"/>
        <v>540</v>
      </c>
      <c r="AB41" s="127">
        <f t="shared" si="135"/>
        <v>183</v>
      </c>
      <c r="AC41" s="127">
        <f t="shared" si="135"/>
        <v>73</v>
      </c>
      <c r="AD41" s="127">
        <f t="shared" si="135"/>
        <v>12549</v>
      </c>
      <c r="AE41" s="127">
        <f t="shared" si="135"/>
        <v>2572</v>
      </c>
      <c r="AF41" s="127">
        <f t="shared" si="135"/>
        <v>0</v>
      </c>
      <c r="AG41" s="127">
        <f t="shared" si="135"/>
        <v>0</v>
      </c>
      <c r="AH41" s="127">
        <f t="shared" si="135"/>
        <v>46</v>
      </c>
      <c r="AI41" s="127">
        <f t="shared" si="135"/>
        <v>9</v>
      </c>
      <c r="AJ41" s="127">
        <f t="shared" si="135"/>
        <v>2627</v>
      </c>
      <c r="AK41" s="127">
        <f t="shared" si="135"/>
        <v>26473</v>
      </c>
      <c r="AL41" s="127">
        <f t="shared" si="135"/>
        <v>186</v>
      </c>
      <c r="AM41" s="127">
        <f t="shared" si="135"/>
        <v>537</v>
      </c>
      <c r="AN41" s="127">
        <f t="shared" si="135"/>
        <v>216</v>
      </c>
      <c r="AO41" s="127">
        <f t="shared" si="135"/>
        <v>826</v>
      </c>
      <c r="AP41" s="127">
        <f t="shared" si="135"/>
        <v>1362</v>
      </c>
      <c r="AQ41" s="127">
        <f t="shared" si="135"/>
        <v>714</v>
      </c>
      <c r="AR41" s="127">
        <f t="shared" si="135"/>
        <v>0</v>
      </c>
      <c r="AS41" s="127">
        <f t="shared" si="135"/>
        <v>0</v>
      </c>
      <c r="AT41" s="127">
        <f t="shared" si="135"/>
        <v>0</v>
      </c>
      <c r="AU41" s="127">
        <f t="shared" si="135"/>
        <v>0</v>
      </c>
      <c r="AV41" s="127">
        <f t="shared" si="135"/>
        <v>1</v>
      </c>
      <c r="AW41" s="127">
        <f t="shared" si="135"/>
        <v>0</v>
      </c>
      <c r="AX41" s="127">
        <f t="shared" si="135"/>
        <v>4</v>
      </c>
      <c r="AY41" s="127">
        <f t="shared" si="135"/>
        <v>1</v>
      </c>
      <c r="AZ41" s="127">
        <f t="shared" si="135"/>
        <v>0</v>
      </c>
      <c r="BA41" s="127">
        <f t="shared" si="135"/>
        <v>5</v>
      </c>
      <c r="BB41" s="127">
        <f t="shared" si="135"/>
        <v>0</v>
      </c>
      <c r="BC41" s="127">
        <f t="shared" si="135"/>
        <v>0</v>
      </c>
      <c r="BD41" s="127">
        <f t="shared" si="135"/>
        <v>7</v>
      </c>
      <c r="BE41" s="127">
        <f t="shared" si="135"/>
        <v>5</v>
      </c>
      <c r="BF41" s="127">
        <f t="shared" si="135"/>
        <v>4</v>
      </c>
      <c r="BG41" s="127">
        <f t="shared" si="135"/>
        <v>17</v>
      </c>
      <c r="BH41" s="127">
        <f t="shared" si="135"/>
        <v>14</v>
      </c>
      <c r="BI41" s="127">
        <f t="shared" si="135"/>
        <v>0</v>
      </c>
      <c r="BJ41" s="127">
        <f t="shared" si="135"/>
        <v>0</v>
      </c>
      <c r="BK41" s="127">
        <f t="shared" si="135"/>
        <v>0</v>
      </c>
      <c r="BL41" s="127">
        <f t="shared" si="135"/>
        <v>0</v>
      </c>
      <c r="BM41" s="127">
        <f t="shared" si="135"/>
        <v>5</v>
      </c>
      <c r="BN41" s="127">
        <f t="shared" si="135"/>
        <v>2</v>
      </c>
      <c r="BO41" s="127">
        <f t="shared" si="135"/>
        <v>0</v>
      </c>
      <c r="BP41" s="127">
        <f t="shared" si="135"/>
        <v>38</v>
      </c>
      <c r="BQ41" s="127">
        <f t="shared" si="135"/>
        <v>23</v>
      </c>
      <c r="BR41" s="127">
        <f t="shared" si="135"/>
        <v>4</v>
      </c>
      <c r="BS41" s="127">
        <f t="shared" si="135"/>
        <v>65</v>
      </c>
      <c r="BT41" s="127">
        <f t="shared" si="135"/>
        <v>26538</v>
      </c>
      <c r="BU41" s="127"/>
      <c r="BV41" s="127"/>
      <c r="BW41" s="127"/>
      <c r="BX41" s="144">
        <f t="shared" si="135"/>
        <v>285392140</v>
      </c>
      <c r="BY41" s="144">
        <f t="shared" si="135"/>
        <v>23869362</v>
      </c>
      <c r="BZ41" s="144">
        <f t="shared" si="135"/>
        <v>261522778</v>
      </c>
      <c r="CA41" s="144">
        <f t="shared" si="135"/>
        <v>199874092</v>
      </c>
      <c r="CB41" s="144">
        <f t="shared" si="135"/>
        <v>61648686</v>
      </c>
      <c r="CC41" s="144">
        <f t="shared" si="135"/>
        <v>0</v>
      </c>
      <c r="CD41" s="144">
        <f t="shared" si="135"/>
        <v>0</v>
      </c>
      <c r="CE41" s="144">
        <f t="shared" si="135"/>
        <v>0</v>
      </c>
      <c r="CF41" s="144">
        <f t="shared" si="135"/>
        <v>0</v>
      </c>
      <c r="CG41" s="144">
        <f t="shared" si="135"/>
        <v>0</v>
      </c>
      <c r="CH41" s="144">
        <f t="shared" si="135"/>
        <v>13610260</v>
      </c>
      <c r="CI41" s="144">
        <f t="shared" si="135"/>
        <v>405516</v>
      </c>
      <c r="CJ41" s="144">
        <f t="shared" si="135"/>
        <v>13204744</v>
      </c>
      <c r="CK41" s="144">
        <f t="shared" si="135"/>
        <v>10138652</v>
      </c>
      <c r="CL41" s="144">
        <f t="shared" si="135"/>
        <v>3066092</v>
      </c>
      <c r="CM41" s="144">
        <f t="shared" si="135"/>
        <v>0</v>
      </c>
      <c r="CN41" s="144">
        <f t="shared" si="135"/>
        <v>0</v>
      </c>
      <c r="CO41" s="144">
        <f t="shared" si="135"/>
        <v>0</v>
      </c>
      <c r="CP41" s="144">
        <f t="shared" si="135"/>
        <v>0</v>
      </c>
      <c r="CQ41" s="144">
        <f t="shared" si="135"/>
        <v>0</v>
      </c>
      <c r="CR41" s="144">
        <f t="shared" si="135"/>
        <v>8494736</v>
      </c>
      <c r="CS41" s="144">
        <f t="shared" si="135"/>
        <v>19393</v>
      </c>
      <c r="CT41" s="144">
        <f t="shared" si="135"/>
        <v>8475343</v>
      </c>
      <c r="CU41" s="144">
        <f t="shared" si="135"/>
        <v>8475343</v>
      </c>
      <c r="CV41" s="144">
        <f t="shared" si="135"/>
        <v>0</v>
      </c>
      <c r="CW41" s="144">
        <f t="shared" si="135"/>
        <v>307497136</v>
      </c>
      <c r="CX41" s="144">
        <f t="shared" si="135"/>
        <v>423025729</v>
      </c>
      <c r="CY41" s="144">
        <f t="shared" si="135"/>
        <v>34483302</v>
      </c>
      <c r="CZ41" s="144">
        <f t="shared" si="135"/>
        <v>388542427</v>
      </c>
      <c r="DA41" s="144">
        <f t="shared" si="135"/>
        <v>289934757</v>
      </c>
      <c r="DB41" s="144">
        <f t="shared" si="135"/>
        <v>98607670</v>
      </c>
      <c r="DC41" s="144">
        <f t="shared" si="135"/>
        <v>0</v>
      </c>
      <c r="DD41" s="144">
        <f t="shared" si="135"/>
        <v>0</v>
      </c>
      <c r="DE41" s="144">
        <f t="shared" si="135"/>
        <v>0</v>
      </c>
      <c r="DF41" s="144">
        <f t="shared" si="135"/>
        <v>0</v>
      </c>
      <c r="DG41" s="144">
        <f t="shared" si="135"/>
        <v>0</v>
      </c>
      <c r="DH41" s="144">
        <f t="shared" si="135"/>
        <v>54321840</v>
      </c>
      <c r="DI41" s="144">
        <f t="shared" si="135"/>
        <v>1584360</v>
      </c>
      <c r="DJ41" s="144">
        <f t="shared" si="135"/>
        <v>52737480</v>
      </c>
      <c r="DK41" s="144">
        <f t="shared" si="135"/>
        <v>39502080</v>
      </c>
      <c r="DL41" s="144">
        <f t="shared" si="135"/>
        <v>13235400</v>
      </c>
      <c r="DM41" s="144">
        <f t="shared" si="135"/>
        <v>4142571</v>
      </c>
      <c r="DN41" s="144">
        <f t="shared" si="135"/>
        <v>448167</v>
      </c>
      <c r="DO41" s="144">
        <f t="shared" si="135"/>
        <v>3694404</v>
      </c>
      <c r="DP41" s="144">
        <f t="shared" si="135"/>
        <v>2589450</v>
      </c>
      <c r="DQ41" s="144">
        <f t="shared" si="135"/>
        <v>1104954</v>
      </c>
      <c r="DR41" s="144">
        <f t="shared" si="135"/>
        <v>16656848</v>
      </c>
      <c r="DS41" s="144">
        <f t="shared" si="135"/>
        <v>54896</v>
      </c>
      <c r="DT41" s="144">
        <f t="shared" si="135"/>
        <v>16601952</v>
      </c>
      <c r="DU41" s="144">
        <f t="shared" si="135"/>
        <v>16601952</v>
      </c>
      <c r="DV41" s="144">
        <f t="shared" si="135"/>
        <v>0</v>
      </c>
      <c r="DW41" s="144">
        <f t="shared" si="135"/>
        <v>498146988</v>
      </c>
      <c r="DX41" s="144">
        <f t="shared" si="135"/>
        <v>105827512</v>
      </c>
      <c r="DY41" s="144">
        <f t="shared" si="135"/>
        <v>8418156</v>
      </c>
      <c r="DZ41" s="144">
        <f t="shared" ref="DZ41:GL41" si="136">SUM(DZ10:DZ40)</f>
        <v>97409356</v>
      </c>
      <c r="EA41" s="144">
        <f t="shared" si="136"/>
        <v>72126596</v>
      </c>
      <c r="EB41" s="144">
        <f t="shared" si="136"/>
        <v>25282760</v>
      </c>
      <c r="EC41" s="144">
        <f t="shared" si="136"/>
        <v>0</v>
      </c>
      <c r="ED41" s="144">
        <f t="shared" si="136"/>
        <v>0</v>
      </c>
      <c r="EE41" s="144">
        <f t="shared" si="136"/>
        <v>0</v>
      </c>
      <c r="EF41" s="144">
        <f t="shared" si="136"/>
        <v>0</v>
      </c>
      <c r="EG41" s="144">
        <f t="shared" si="136"/>
        <v>0</v>
      </c>
      <c r="EH41" s="144">
        <f t="shared" si="136"/>
        <v>0</v>
      </c>
      <c r="EI41" s="144">
        <f t="shared" si="136"/>
        <v>0</v>
      </c>
      <c r="EJ41" s="144">
        <f t="shared" si="136"/>
        <v>0</v>
      </c>
      <c r="EK41" s="144">
        <f t="shared" si="136"/>
        <v>0</v>
      </c>
      <c r="EL41" s="144">
        <f t="shared" si="136"/>
        <v>0</v>
      </c>
      <c r="EM41" s="144">
        <f t="shared" si="136"/>
        <v>1058046</v>
      </c>
      <c r="EN41" s="144">
        <f t="shared" si="136"/>
        <v>127374</v>
      </c>
      <c r="EO41" s="144">
        <f t="shared" si="136"/>
        <v>930672</v>
      </c>
      <c r="EP41" s="144">
        <f t="shared" si="136"/>
        <v>652326</v>
      </c>
      <c r="EQ41" s="144">
        <f t="shared" si="136"/>
        <v>278346</v>
      </c>
      <c r="ER41" s="144">
        <f t="shared" si="136"/>
        <v>2464299</v>
      </c>
      <c r="ES41" s="144">
        <f t="shared" si="136"/>
        <v>8127</v>
      </c>
      <c r="ET41" s="144">
        <f t="shared" si="136"/>
        <v>2456172</v>
      </c>
      <c r="EU41" s="144">
        <f t="shared" si="136"/>
        <v>2456172</v>
      </c>
      <c r="EV41" s="144">
        <f t="shared" si="136"/>
        <v>0</v>
      </c>
      <c r="EW41" s="144">
        <f t="shared" si="136"/>
        <v>109349857</v>
      </c>
      <c r="EX41" s="144">
        <f t="shared" si="136"/>
        <v>914993981</v>
      </c>
      <c r="EY41" s="144">
        <f t="shared" si="136"/>
        <v>69418653</v>
      </c>
      <c r="EZ41" s="144">
        <f t="shared" si="136"/>
        <v>845575328</v>
      </c>
      <c r="FA41" s="144">
        <f t="shared" si="136"/>
        <v>642351420</v>
      </c>
      <c r="FB41" s="144">
        <f t="shared" si="136"/>
        <v>203223908</v>
      </c>
      <c r="FC41" s="144">
        <f t="shared" si="136"/>
        <v>814245381</v>
      </c>
      <c r="FD41" s="144">
        <f t="shared" si="136"/>
        <v>0</v>
      </c>
      <c r="FE41" s="144">
        <f t="shared" si="136"/>
        <v>67932100</v>
      </c>
      <c r="FF41" s="144">
        <f t="shared" si="136"/>
        <v>5200617</v>
      </c>
      <c r="FG41" s="144">
        <f t="shared" si="136"/>
        <v>27615883</v>
      </c>
      <c r="FH41" s="144">
        <f t="shared" si="136"/>
        <v>303366</v>
      </c>
      <c r="FI41" s="144">
        <f t="shared" si="136"/>
        <v>5952</v>
      </c>
      <c r="FJ41" s="144">
        <f t="shared" si="136"/>
        <v>297414</v>
      </c>
      <c r="FK41" s="144">
        <f t="shared" si="136"/>
        <v>297414</v>
      </c>
      <c r="FL41" s="144">
        <f t="shared" si="136"/>
        <v>0</v>
      </c>
      <c r="FM41" s="144">
        <f t="shared" si="136"/>
        <v>875847</v>
      </c>
      <c r="FN41" s="144">
        <f t="shared" si="136"/>
        <v>17184</v>
      </c>
      <c r="FO41" s="144">
        <f t="shared" si="136"/>
        <v>858663</v>
      </c>
      <c r="FP41" s="144">
        <f t="shared" si="136"/>
        <v>858663</v>
      </c>
      <c r="FQ41" s="144">
        <f t="shared" si="136"/>
        <v>0</v>
      </c>
      <c r="FR41" s="144">
        <f t="shared" si="136"/>
        <v>352296</v>
      </c>
      <c r="FS41" s="144">
        <f t="shared" si="136"/>
        <v>6912</v>
      </c>
      <c r="FT41" s="144">
        <f t="shared" si="136"/>
        <v>345384</v>
      </c>
      <c r="FU41" s="144">
        <f t="shared" si="136"/>
        <v>345384</v>
      </c>
      <c r="FV41" s="144">
        <f t="shared" si="136"/>
        <v>0</v>
      </c>
      <c r="FW41" s="144">
        <f t="shared" si="136"/>
        <v>1347206</v>
      </c>
      <c r="FX41" s="144">
        <f t="shared" si="136"/>
        <v>26432</v>
      </c>
      <c r="FY41" s="144">
        <f t="shared" si="136"/>
        <v>1320774</v>
      </c>
      <c r="FZ41" s="144">
        <f t="shared" si="136"/>
        <v>1320774</v>
      </c>
      <c r="GA41" s="144">
        <f t="shared" si="136"/>
        <v>0</v>
      </c>
      <c r="GB41" s="144">
        <f t="shared" si="136"/>
        <v>2221422</v>
      </c>
      <c r="GC41" s="144">
        <f t="shared" si="136"/>
        <v>43584</v>
      </c>
      <c r="GD41" s="144">
        <f t="shared" si="136"/>
        <v>2177838</v>
      </c>
      <c r="GE41" s="144">
        <f t="shared" si="136"/>
        <v>2177838</v>
      </c>
      <c r="GF41" s="144">
        <f t="shared" si="136"/>
        <v>0</v>
      </c>
      <c r="GG41" s="144">
        <f t="shared" si="136"/>
        <v>997458</v>
      </c>
      <c r="GH41" s="144">
        <f t="shared" si="136"/>
        <v>19278</v>
      </c>
      <c r="GI41" s="144">
        <f t="shared" si="136"/>
        <v>978180</v>
      </c>
      <c r="GJ41" s="144">
        <f t="shared" si="136"/>
        <v>978180</v>
      </c>
      <c r="GK41" s="144">
        <f t="shared" si="136"/>
        <v>0</v>
      </c>
      <c r="GL41" s="144">
        <f t="shared" si="136"/>
        <v>6097595</v>
      </c>
      <c r="GM41" s="144">
        <f t="shared" ref="GM41:IX41" si="137">SUM(GM10:GM40)</f>
        <v>119342</v>
      </c>
      <c r="GN41" s="144">
        <f t="shared" si="137"/>
        <v>5978253</v>
      </c>
      <c r="GO41" s="144">
        <f t="shared" si="137"/>
        <v>5978253</v>
      </c>
      <c r="GP41" s="144">
        <f t="shared" si="137"/>
        <v>0</v>
      </c>
      <c r="GQ41" s="132">
        <f t="shared" si="137"/>
        <v>6097.6</v>
      </c>
      <c r="GR41" s="144">
        <f t="shared" si="137"/>
        <v>0</v>
      </c>
      <c r="GS41" s="144">
        <f t="shared" si="137"/>
        <v>0</v>
      </c>
      <c r="GT41" s="144">
        <f t="shared" si="137"/>
        <v>0</v>
      </c>
      <c r="GU41" s="144">
        <f t="shared" si="137"/>
        <v>0</v>
      </c>
      <c r="GV41" s="144">
        <f t="shared" si="137"/>
        <v>0</v>
      </c>
      <c r="GW41" s="144">
        <f t="shared" si="137"/>
        <v>0</v>
      </c>
      <c r="GX41" s="144">
        <f t="shared" si="137"/>
        <v>0</v>
      </c>
      <c r="GY41" s="144">
        <f t="shared" si="137"/>
        <v>0</v>
      </c>
      <c r="GZ41" s="144">
        <f t="shared" si="137"/>
        <v>0</v>
      </c>
      <c r="HA41" s="144">
        <f t="shared" si="137"/>
        <v>0</v>
      </c>
      <c r="HB41" s="144">
        <f t="shared" si="137"/>
        <v>0</v>
      </c>
      <c r="HC41" s="144">
        <f t="shared" si="137"/>
        <v>0</v>
      </c>
      <c r="HD41" s="144">
        <f t="shared" si="137"/>
        <v>0</v>
      </c>
      <c r="HE41" s="144">
        <f t="shared" si="137"/>
        <v>0</v>
      </c>
      <c r="HF41" s="144">
        <f t="shared" si="137"/>
        <v>0</v>
      </c>
      <c r="HG41" s="144">
        <f t="shared" si="137"/>
        <v>0</v>
      </c>
      <c r="HH41" s="144">
        <f t="shared" si="137"/>
        <v>0</v>
      </c>
      <c r="HI41" s="144">
        <f t="shared" si="137"/>
        <v>0</v>
      </c>
      <c r="HJ41" s="144">
        <f t="shared" si="137"/>
        <v>0</v>
      </c>
      <c r="HK41" s="144">
        <f t="shared" si="137"/>
        <v>0</v>
      </c>
      <c r="HL41" s="144">
        <f t="shared" si="137"/>
        <v>64989</v>
      </c>
      <c r="HM41" s="144">
        <f t="shared" si="137"/>
        <v>27634</v>
      </c>
      <c r="HN41" s="144">
        <f t="shared" si="137"/>
        <v>37355</v>
      </c>
      <c r="HO41" s="144">
        <f t="shared" si="137"/>
        <v>27875</v>
      </c>
      <c r="HP41" s="144">
        <f t="shared" si="137"/>
        <v>9480</v>
      </c>
      <c r="HQ41" s="144">
        <f t="shared" si="137"/>
        <v>0</v>
      </c>
      <c r="HR41" s="144">
        <f t="shared" si="137"/>
        <v>0</v>
      </c>
      <c r="HS41" s="144">
        <f t="shared" si="137"/>
        <v>0</v>
      </c>
      <c r="HT41" s="144">
        <f t="shared" si="137"/>
        <v>0</v>
      </c>
      <c r="HU41" s="144">
        <f t="shared" si="137"/>
        <v>0</v>
      </c>
      <c r="HV41" s="144">
        <f t="shared" si="137"/>
        <v>123844</v>
      </c>
      <c r="HW41" s="144">
        <f t="shared" si="137"/>
        <v>17028</v>
      </c>
      <c r="HX41" s="144">
        <f t="shared" si="137"/>
        <v>106816</v>
      </c>
      <c r="HY41" s="144">
        <f t="shared" si="137"/>
        <v>81636</v>
      </c>
      <c r="HZ41" s="144">
        <f t="shared" si="137"/>
        <v>25180</v>
      </c>
      <c r="IA41" s="144">
        <f t="shared" si="137"/>
        <v>42389</v>
      </c>
      <c r="IB41" s="144">
        <f t="shared" si="137"/>
        <v>5034</v>
      </c>
      <c r="IC41" s="144">
        <f t="shared" si="137"/>
        <v>37355</v>
      </c>
      <c r="ID41" s="144">
        <f t="shared" si="137"/>
        <v>27875</v>
      </c>
      <c r="IE41" s="144">
        <f t="shared" si="137"/>
        <v>9480</v>
      </c>
      <c r="IF41" s="144">
        <f t="shared" si="137"/>
        <v>0</v>
      </c>
      <c r="IG41" s="144">
        <f t="shared" si="137"/>
        <v>0</v>
      </c>
      <c r="IH41" s="144">
        <f t="shared" si="137"/>
        <v>0</v>
      </c>
      <c r="II41" s="144">
        <f t="shared" si="137"/>
        <v>0</v>
      </c>
      <c r="IJ41" s="144">
        <f t="shared" si="137"/>
        <v>0</v>
      </c>
      <c r="IK41" s="144">
        <f t="shared" si="137"/>
        <v>177805</v>
      </c>
      <c r="IL41" s="144">
        <f t="shared" si="137"/>
        <v>44285</v>
      </c>
      <c r="IM41" s="144">
        <f t="shared" si="137"/>
        <v>133520</v>
      </c>
      <c r="IN41" s="144">
        <f t="shared" si="137"/>
        <v>102045</v>
      </c>
      <c r="IO41" s="144">
        <f t="shared" si="137"/>
        <v>31475</v>
      </c>
      <c r="IP41" s="144">
        <f t="shared" si="137"/>
        <v>0</v>
      </c>
      <c r="IQ41" s="144">
        <f t="shared" si="137"/>
        <v>0</v>
      </c>
      <c r="IR41" s="144">
        <f t="shared" si="137"/>
        <v>0</v>
      </c>
      <c r="IS41" s="144">
        <f t="shared" si="137"/>
        <v>0</v>
      </c>
      <c r="IT41" s="144">
        <f t="shared" si="137"/>
        <v>0</v>
      </c>
      <c r="IU41" s="144">
        <f t="shared" si="137"/>
        <v>0</v>
      </c>
      <c r="IV41" s="144">
        <f t="shared" si="137"/>
        <v>0</v>
      </c>
      <c r="IW41" s="144">
        <f t="shared" si="137"/>
        <v>0</v>
      </c>
      <c r="IX41" s="144">
        <f t="shared" si="137"/>
        <v>0</v>
      </c>
      <c r="IY41" s="144">
        <f t="shared" ref="IY41:MK41" si="138">SUM(IY10:IY40)</f>
        <v>0</v>
      </c>
      <c r="IZ41" s="144">
        <f t="shared" si="138"/>
        <v>1320662</v>
      </c>
      <c r="JA41" s="144">
        <f t="shared" si="138"/>
        <v>199094</v>
      </c>
      <c r="JB41" s="144">
        <f t="shared" si="138"/>
        <v>1121568</v>
      </c>
      <c r="JC41" s="144">
        <f t="shared" si="138"/>
        <v>857178</v>
      </c>
      <c r="JD41" s="144">
        <f t="shared" si="138"/>
        <v>264390</v>
      </c>
      <c r="JE41" s="144">
        <f t="shared" si="138"/>
        <v>1286170</v>
      </c>
      <c r="JF41" s="144">
        <f t="shared" si="138"/>
        <v>165520</v>
      </c>
      <c r="JG41" s="144">
        <f t="shared" si="138"/>
        <v>1120650</v>
      </c>
      <c r="JH41" s="144">
        <f t="shared" si="138"/>
        <v>836250</v>
      </c>
      <c r="JI41" s="144">
        <f t="shared" si="138"/>
        <v>284400</v>
      </c>
      <c r="JJ41" s="144">
        <f t="shared" si="138"/>
        <v>1167632</v>
      </c>
      <c r="JK41" s="144">
        <f t="shared" si="138"/>
        <v>140552</v>
      </c>
      <c r="JL41" s="144">
        <f t="shared" si="138"/>
        <v>1027080</v>
      </c>
      <c r="JM41" s="144">
        <f t="shared" si="138"/>
        <v>760512</v>
      </c>
      <c r="JN41" s="144">
        <f t="shared" si="138"/>
        <v>266568</v>
      </c>
      <c r="JO41" s="144">
        <f t="shared" si="138"/>
        <v>565437</v>
      </c>
      <c r="JP41" s="144">
        <f t="shared" si="138"/>
        <v>111469</v>
      </c>
      <c r="JQ41" s="144">
        <f t="shared" si="138"/>
        <v>453968</v>
      </c>
      <c r="JR41" s="144">
        <f t="shared" si="138"/>
        <v>346953</v>
      </c>
      <c r="JS41" s="144">
        <f t="shared" si="138"/>
        <v>107015</v>
      </c>
      <c r="JT41" s="144">
        <f t="shared" si="138"/>
        <v>625646</v>
      </c>
      <c r="JU41" s="144">
        <f t="shared" si="138"/>
        <v>102676</v>
      </c>
      <c r="JV41" s="144">
        <f t="shared" si="138"/>
        <v>522970</v>
      </c>
      <c r="JW41" s="144">
        <f t="shared" si="138"/>
        <v>390250</v>
      </c>
      <c r="JX41" s="144">
        <f t="shared" si="138"/>
        <v>132720</v>
      </c>
      <c r="JY41" s="144">
        <f t="shared" si="138"/>
        <v>0</v>
      </c>
      <c r="JZ41" s="144">
        <f t="shared" si="138"/>
        <v>0</v>
      </c>
      <c r="KA41" s="144">
        <f t="shared" si="138"/>
        <v>0</v>
      </c>
      <c r="KB41" s="144">
        <f t="shared" si="138"/>
        <v>0</v>
      </c>
      <c r="KC41" s="144">
        <f t="shared" si="138"/>
        <v>0</v>
      </c>
      <c r="KD41" s="144">
        <f t="shared" si="138"/>
        <v>0</v>
      </c>
      <c r="KE41" s="144">
        <f t="shared" si="138"/>
        <v>0</v>
      </c>
      <c r="KF41" s="144">
        <f t="shared" si="138"/>
        <v>0</v>
      </c>
      <c r="KG41" s="144">
        <f t="shared" si="138"/>
        <v>0</v>
      </c>
      <c r="KH41" s="144">
        <f t="shared" si="138"/>
        <v>0</v>
      </c>
      <c r="KI41" s="144">
        <f t="shared" si="138"/>
        <v>0</v>
      </c>
      <c r="KJ41" s="144">
        <f t="shared" si="138"/>
        <v>0</v>
      </c>
      <c r="KK41" s="144">
        <f t="shared" si="138"/>
        <v>0</v>
      </c>
      <c r="KL41" s="144">
        <f t="shared" si="138"/>
        <v>0</v>
      </c>
      <c r="KM41" s="144">
        <f t="shared" si="138"/>
        <v>0</v>
      </c>
      <c r="KN41" s="144">
        <f t="shared" si="138"/>
        <v>0</v>
      </c>
      <c r="KO41" s="144">
        <f t="shared" si="138"/>
        <v>0</v>
      </c>
      <c r="KP41" s="144">
        <f t="shared" si="138"/>
        <v>0</v>
      </c>
      <c r="KQ41" s="144">
        <f t="shared" si="138"/>
        <v>0</v>
      </c>
      <c r="KR41" s="144">
        <f t="shared" si="138"/>
        <v>0</v>
      </c>
      <c r="KS41" s="144">
        <f t="shared" si="138"/>
        <v>865830</v>
      </c>
      <c r="KT41" s="144">
        <f t="shared" si="138"/>
        <v>64710</v>
      </c>
      <c r="KU41" s="144">
        <f t="shared" si="138"/>
        <v>801120</v>
      </c>
      <c r="KV41" s="144">
        <f t="shared" si="138"/>
        <v>612270</v>
      </c>
      <c r="KW41" s="144">
        <f t="shared" si="138"/>
        <v>188850</v>
      </c>
      <c r="KX41" s="144">
        <f t="shared" si="138"/>
        <v>483468</v>
      </c>
      <c r="KY41" s="144">
        <f t="shared" si="138"/>
        <v>35208</v>
      </c>
      <c r="KZ41" s="144">
        <f t="shared" si="138"/>
        <v>448260</v>
      </c>
      <c r="LA41" s="144">
        <f t="shared" si="138"/>
        <v>334500</v>
      </c>
      <c r="LB41" s="144">
        <f t="shared" si="138"/>
        <v>113760</v>
      </c>
      <c r="LC41" s="144">
        <f t="shared" si="138"/>
        <v>0</v>
      </c>
      <c r="LD41" s="144">
        <f t="shared" si="138"/>
        <v>0</v>
      </c>
      <c r="LE41" s="144">
        <f t="shared" si="138"/>
        <v>0</v>
      </c>
      <c r="LF41" s="144">
        <f t="shared" si="138"/>
        <v>0</v>
      </c>
      <c r="LG41" s="144">
        <f t="shared" si="138"/>
        <v>0</v>
      </c>
      <c r="LH41" s="144">
        <f t="shared" si="138"/>
        <v>6097595</v>
      </c>
      <c r="LI41" s="144">
        <f>SUM(LI10:LI40)</f>
        <v>6723872</v>
      </c>
      <c r="LJ41" s="144">
        <f t="shared" si="138"/>
        <v>12821467</v>
      </c>
      <c r="LK41" s="144">
        <f t="shared" si="138"/>
        <v>1032552</v>
      </c>
      <c r="LL41" s="144">
        <f t="shared" si="138"/>
        <v>11788915</v>
      </c>
      <c r="LM41" s="144">
        <f t="shared" si="138"/>
        <v>10355597</v>
      </c>
      <c r="LN41" s="144">
        <f t="shared" si="138"/>
        <v>1433318</v>
      </c>
      <c r="LO41" s="144">
        <f t="shared" si="138"/>
        <v>921717853</v>
      </c>
      <c r="LP41" s="144">
        <f t="shared" si="138"/>
        <v>70331863</v>
      </c>
      <c r="LQ41" s="144">
        <f t="shared" si="138"/>
        <v>851385990</v>
      </c>
      <c r="LR41" s="144">
        <f t="shared" si="138"/>
        <v>646728764</v>
      </c>
      <c r="LS41" s="144">
        <f t="shared" si="138"/>
        <v>204657226</v>
      </c>
      <c r="LT41" s="132">
        <f t="shared" si="138"/>
        <v>921718</v>
      </c>
      <c r="LU41" s="144">
        <f t="shared" si="138"/>
        <v>927815448</v>
      </c>
      <c r="LV41" s="144">
        <f t="shared" si="138"/>
        <v>70451205</v>
      </c>
      <c r="LW41" s="144">
        <f t="shared" si="138"/>
        <v>857364243</v>
      </c>
      <c r="LX41" s="144">
        <f t="shared" si="138"/>
        <v>652707017</v>
      </c>
      <c r="LY41" s="144">
        <f t="shared" si="138"/>
        <v>204657226</v>
      </c>
      <c r="LZ41" s="152">
        <f t="shared" si="138"/>
        <v>927815.3</v>
      </c>
      <c r="MA41" s="152">
        <f t="shared" si="138"/>
        <v>2434.5500000000002</v>
      </c>
      <c r="MB41" s="152">
        <f t="shared" si="138"/>
        <v>203533499.80000001</v>
      </c>
      <c r="MC41" s="152">
        <f t="shared" si="138"/>
        <v>203533.4</v>
      </c>
      <c r="MD41" s="152">
        <f t="shared" si="138"/>
        <v>72149.7</v>
      </c>
      <c r="ME41" s="152">
        <f t="shared" si="138"/>
        <v>72149700</v>
      </c>
      <c r="MF41" s="152">
        <f t="shared" si="138"/>
        <v>131383799.8</v>
      </c>
      <c r="MG41" s="152">
        <f t="shared" si="138"/>
        <v>131383.79999999999</v>
      </c>
      <c r="MH41" s="244">
        <f t="shared" si="138"/>
        <v>1059199247.8</v>
      </c>
      <c r="MI41" s="132">
        <f t="shared" si="138"/>
        <v>1059198.8999999999</v>
      </c>
      <c r="MJ41" s="225">
        <f t="shared" si="138"/>
        <v>784090821</v>
      </c>
      <c r="MK41" s="132">
        <f t="shared" si="138"/>
        <v>1528.1</v>
      </c>
      <c r="ML41" s="209">
        <f t="shared" si="125"/>
        <v>32841.5</v>
      </c>
    </row>
    <row r="42" spans="1:350">
      <c r="A42" s="107" t="s">
        <v>244</v>
      </c>
      <c r="B42" s="226">
        <f>B10+B12+B18+B19+B20+B24+B27+B29+B30+B38</f>
        <v>0</v>
      </c>
      <c r="C42" s="226">
        <f t="shared" ref="C42:CD42" si="139">C10+C12+C18+C19+C20+C24+C27+C29+C30+C38</f>
        <v>0</v>
      </c>
      <c r="D42" s="226"/>
      <c r="E42" s="226">
        <f t="shared" si="139"/>
        <v>27</v>
      </c>
      <c r="F42" s="226">
        <f t="shared" si="139"/>
        <v>27</v>
      </c>
      <c r="G42" s="226">
        <f t="shared" si="139"/>
        <v>0</v>
      </c>
      <c r="H42" s="226">
        <f t="shared" si="139"/>
        <v>0</v>
      </c>
      <c r="I42" s="226"/>
      <c r="J42" s="226">
        <f t="shared" si="139"/>
        <v>1157409</v>
      </c>
      <c r="K42" s="226">
        <f t="shared" si="139"/>
        <v>1157309</v>
      </c>
      <c r="L42" s="226">
        <f t="shared" si="139"/>
        <v>1157</v>
      </c>
      <c r="M42" s="226"/>
      <c r="N42" s="226"/>
      <c r="O42" s="227">
        <f t="shared" ref="O42" si="140">O10+O12+O18+O19+O20+O24+O27+O29+O30+O38</f>
        <v>1379</v>
      </c>
      <c r="P42" s="227"/>
      <c r="Q42" s="227"/>
      <c r="R42" s="227"/>
      <c r="S42" s="226">
        <f t="shared" si="139"/>
        <v>3680</v>
      </c>
      <c r="T42" s="226">
        <f t="shared" si="139"/>
        <v>0</v>
      </c>
      <c r="U42" s="226">
        <f t="shared" si="139"/>
        <v>18</v>
      </c>
      <c r="V42" s="226">
        <f t="shared" si="139"/>
        <v>0</v>
      </c>
      <c r="W42" s="226">
        <f t="shared" si="139"/>
        <v>8</v>
      </c>
      <c r="X42" s="226">
        <f t="shared" si="139"/>
        <v>3706</v>
      </c>
      <c r="Y42" s="226">
        <f t="shared" si="139"/>
        <v>4205</v>
      </c>
      <c r="Z42" s="226">
        <f t="shared" si="139"/>
        <v>0</v>
      </c>
      <c r="AA42" s="226">
        <f t="shared" si="139"/>
        <v>97</v>
      </c>
      <c r="AB42" s="226">
        <f t="shared" si="139"/>
        <v>0</v>
      </c>
      <c r="AC42" s="226">
        <f t="shared" si="139"/>
        <v>15</v>
      </c>
      <c r="AD42" s="226">
        <f t="shared" si="139"/>
        <v>4317</v>
      </c>
      <c r="AE42" s="226">
        <f t="shared" si="139"/>
        <v>1130</v>
      </c>
      <c r="AF42" s="226">
        <f t="shared" si="139"/>
        <v>0</v>
      </c>
      <c r="AG42" s="226">
        <f t="shared" si="139"/>
        <v>0</v>
      </c>
      <c r="AH42" s="226">
        <f t="shared" si="139"/>
        <v>0</v>
      </c>
      <c r="AI42" s="226">
        <f t="shared" si="139"/>
        <v>2</v>
      </c>
      <c r="AJ42" s="226">
        <f t="shared" si="139"/>
        <v>1132</v>
      </c>
      <c r="AK42" s="226">
        <f t="shared" si="139"/>
        <v>9155</v>
      </c>
      <c r="AL42" s="226">
        <f t="shared" si="139"/>
        <v>102</v>
      </c>
      <c r="AM42" s="226">
        <f t="shared" si="139"/>
        <v>165</v>
      </c>
      <c r="AN42" s="226">
        <f t="shared" si="139"/>
        <v>50</v>
      </c>
      <c r="AO42" s="226">
        <f t="shared" si="139"/>
        <v>150</v>
      </c>
      <c r="AP42" s="226">
        <f t="shared" si="139"/>
        <v>362</v>
      </c>
      <c r="AQ42" s="226">
        <f t="shared" si="139"/>
        <v>162</v>
      </c>
      <c r="AR42" s="226">
        <f t="shared" si="139"/>
        <v>0</v>
      </c>
      <c r="AS42" s="226">
        <f t="shared" si="139"/>
        <v>0</v>
      </c>
      <c r="AT42" s="226">
        <f t="shared" si="139"/>
        <v>0</v>
      </c>
      <c r="AU42" s="226">
        <f t="shared" si="139"/>
        <v>0</v>
      </c>
      <c r="AV42" s="226">
        <f t="shared" si="139"/>
        <v>0</v>
      </c>
      <c r="AW42" s="226">
        <f t="shared" si="139"/>
        <v>0</v>
      </c>
      <c r="AX42" s="226">
        <f t="shared" si="139"/>
        <v>1</v>
      </c>
      <c r="AY42" s="226">
        <f t="shared" si="139"/>
        <v>1</v>
      </c>
      <c r="AZ42" s="226">
        <f t="shared" si="139"/>
        <v>0</v>
      </c>
      <c r="BA42" s="226">
        <f t="shared" si="139"/>
        <v>0</v>
      </c>
      <c r="BB42" s="226">
        <f t="shared" si="139"/>
        <v>0</v>
      </c>
      <c r="BC42" s="226">
        <f t="shared" si="139"/>
        <v>0</v>
      </c>
      <c r="BD42" s="226">
        <f t="shared" si="139"/>
        <v>2</v>
      </c>
      <c r="BE42" s="226">
        <f t="shared" si="139"/>
        <v>3</v>
      </c>
      <c r="BF42" s="226">
        <f t="shared" si="139"/>
        <v>0</v>
      </c>
      <c r="BG42" s="226">
        <f t="shared" si="139"/>
        <v>3</v>
      </c>
      <c r="BH42" s="226">
        <f t="shared" si="139"/>
        <v>1</v>
      </c>
      <c r="BI42" s="226">
        <f t="shared" si="139"/>
        <v>0</v>
      </c>
      <c r="BJ42" s="226">
        <f t="shared" si="139"/>
        <v>0</v>
      </c>
      <c r="BK42" s="226">
        <f t="shared" si="139"/>
        <v>0</v>
      </c>
      <c r="BL42" s="226">
        <f t="shared" si="139"/>
        <v>0</v>
      </c>
      <c r="BM42" s="226">
        <f t="shared" si="139"/>
        <v>0</v>
      </c>
      <c r="BN42" s="226">
        <f t="shared" si="139"/>
        <v>0</v>
      </c>
      <c r="BO42" s="226">
        <f t="shared" si="139"/>
        <v>0</v>
      </c>
      <c r="BP42" s="226"/>
      <c r="BQ42" s="226"/>
      <c r="BR42" s="226"/>
      <c r="BS42" s="226"/>
      <c r="BT42" s="226"/>
      <c r="BU42" s="227"/>
      <c r="BV42" s="227"/>
      <c r="BW42" s="226"/>
      <c r="BX42" s="226">
        <f t="shared" si="139"/>
        <v>94907200</v>
      </c>
      <c r="BY42" s="226">
        <f t="shared" si="139"/>
        <v>7937760</v>
      </c>
      <c r="BZ42" s="226">
        <f t="shared" si="139"/>
        <v>86969440</v>
      </c>
      <c r="CA42" s="226">
        <f t="shared" si="139"/>
        <v>66468160</v>
      </c>
      <c r="CB42" s="226">
        <f t="shared" si="139"/>
        <v>20501280</v>
      </c>
      <c r="CC42" s="226">
        <f t="shared" si="139"/>
        <v>0</v>
      </c>
      <c r="CD42" s="226">
        <f t="shared" si="139"/>
        <v>0</v>
      </c>
      <c r="CE42" s="226">
        <f t="shared" ref="CE42:EP42" si="141">CE10+CE12+CE18+CE19+CE20+CE24+CE27+CE29+CE30+CE38</f>
        <v>0</v>
      </c>
      <c r="CF42" s="226">
        <f t="shared" si="141"/>
        <v>0</v>
      </c>
      <c r="CG42" s="226">
        <f t="shared" si="141"/>
        <v>0</v>
      </c>
      <c r="CH42" s="226">
        <f t="shared" si="141"/>
        <v>1303110</v>
      </c>
      <c r="CI42" s="226">
        <f t="shared" si="141"/>
        <v>38826</v>
      </c>
      <c r="CJ42" s="226">
        <f t="shared" si="141"/>
        <v>1264284</v>
      </c>
      <c r="CK42" s="226">
        <f t="shared" si="141"/>
        <v>970722</v>
      </c>
      <c r="CL42" s="226">
        <f t="shared" si="141"/>
        <v>293562</v>
      </c>
      <c r="CM42" s="226">
        <f t="shared" si="141"/>
        <v>0</v>
      </c>
      <c r="CN42" s="226">
        <f t="shared" si="141"/>
        <v>0</v>
      </c>
      <c r="CO42" s="226">
        <f t="shared" si="141"/>
        <v>0</v>
      </c>
      <c r="CP42" s="226">
        <f t="shared" si="141"/>
        <v>0</v>
      </c>
      <c r="CQ42" s="226">
        <f t="shared" si="141"/>
        <v>0</v>
      </c>
      <c r="CR42" s="226">
        <f t="shared" si="141"/>
        <v>1580416</v>
      </c>
      <c r="CS42" s="226">
        <f t="shared" si="141"/>
        <v>3608</v>
      </c>
      <c r="CT42" s="226">
        <f t="shared" si="141"/>
        <v>1576808</v>
      </c>
      <c r="CU42" s="226">
        <f t="shared" si="141"/>
        <v>1576808</v>
      </c>
      <c r="CV42" s="226">
        <f t="shared" si="141"/>
        <v>0</v>
      </c>
      <c r="CW42" s="226">
        <f t="shared" si="141"/>
        <v>97790726</v>
      </c>
      <c r="CX42" s="226">
        <f t="shared" si="141"/>
        <v>151350565</v>
      </c>
      <c r="CY42" s="226">
        <f t="shared" si="141"/>
        <v>12337470</v>
      </c>
      <c r="CZ42" s="226">
        <f t="shared" si="141"/>
        <v>139013095</v>
      </c>
      <c r="DA42" s="226">
        <f t="shared" si="141"/>
        <v>103733145</v>
      </c>
      <c r="DB42" s="226">
        <f t="shared" si="141"/>
        <v>35279950</v>
      </c>
      <c r="DC42" s="226">
        <f t="shared" si="141"/>
        <v>0</v>
      </c>
      <c r="DD42" s="226">
        <f t="shared" si="141"/>
        <v>0</v>
      </c>
      <c r="DE42" s="226">
        <f t="shared" si="141"/>
        <v>0</v>
      </c>
      <c r="DF42" s="226">
        <f t="shared" si="141"/>
        <v>0</v>
      </c>
      <c r="DG42" s="226">
        <f t="shared" si="141"/>
        <v>0</v>
      </c>
      <c r="DH42" s="226">
        <f t="shared" si="141"/>
        <v>9757812</v>
      </c>
      <c r="DI42" s="226">
        <f t="shared" si="141"/>
        <v>284598</v>
      </c>
      <c r="DJ42" s="226">
        <f t="shared" si="141"/>
        <v>9473214</v>
      </c>
      <c r="DK42" s="226">
        <f t="shared" si="141"/>
        <v>7095744</v>
      </c>
      <c r="DL42" s="226">
        <f t="shared" si="141"/>
        <v>2377470</v>
      </c>
      <c r="DM42" s="226">
        <f t="shared" si="141"/>
        <v>0</v>
      </c>
      <c r="DN42" s="226">
        <f t="shared" si="141"/>
        <v>0</v>
      </c>
      <c r="DO42" s="226">
        <f t="shared" si="141"/>
        <v>0</v>
      </c>
      <c r="DP42" s="226">
        <f t="shared" si="141"/>
        <v>0</v>
      </c>
      <c r="DQ42" s="226">
        <f t="shared" si="141"/>
        <v>0</v>
      </c>
      <c r="DR42" s="226">
        <f t="shared" si="141"/>
        <v>3422640</v>
      </c>
      <c r="DS42" s="226">
        <f t="shared" si="141"/>
        <v>11280</v>
      </c>
      <c r="DT42" s="226">
        <f t="shared" si="141"/>
        <v>3411360</v>
      </c>
      <c r="DU42" s="226">
        <f t="shared" si="141"/>
        <v>3411360</v>
      </c>
      <c r="DV42" s="226">
        <f t="shared" si="141"/>
        <v>0</v>
      </c>
      <c r="DW42" s="226">
        <f t="shared" si="141"/>
        <v>164531017</v>
      </c>
      <c r="DX42" s="226">
        <f t="shared" si="141"/>
        <v>46494980</v>
      </c>
      <c r="DY42" s="226">
        <f t="shared" si="141"/>
        <v>3698490</v>
      </c>
      <c r="DZ42" s="226">
        <f t="shared" si="141"/>
        <v>42796490</v>
      </c>
      <c r="EA42" s="226">
        <f t="shared" si="141"/>
        <v>31688590</v>
      </c>
      <c r="EB42" s="226">
        <f t="shared" si="141"/>
        <v>11107900</v>
      </c>
      <c r="EC42" s="226">
        <f t="shared" si="141"/>
        <v>0</v>
      </c>
      <c r="ED42" s="226">
        <f t="shared" si="141"/>
        <v>0</v>
      </c>
      <c r="EE42" s="226">
        <f t="shared" si="141"/>
        <v>0</v>
      </c>
      <c r="EF42" s="226">
        <f t="shared" si="141"/>
        <v>0</v>
      </c>
      <c r="EG42" s="226">
        <f t="shared" si="141"/>
        <v>0</v>
      </c>
      <c r="EH42" s="226">
        <f t="shared" si="141"/>
        <v>0</v>
      </c>
      <c r="EI42" s="226">
        <f t="shared" si="141"/>
        <v>0</v>
      </c>
      <c r="EJ42" s="226">
        <f t="shared" si="141"/>
        <v>0</v>
      </c>
      <c r="EK42" s="226">
        <f t="shared" si="141"/>
        <v>0</v>
      </c>
      <c r="EL42" s="226">
        <f t="shared" si="141"/>
        <v>0</v>
      </c>
      <c r="EM42" s="226">
        <f t="shared" si="141"/>
        <v>0</v>
      </c>
      <c r="EN42" s="226">
        <f t="shared" si="141"/>
        <v>0</v>
      </c>
      <c r="EO42" s="226">
        <f t="shared" si="141"/>
        <v>0</v>
      </c>
      <c r="EP42" s="226">
        <f t="shared" si="141"/>
        <v>0</v>
      </c>
      <c r="EQ42" s="226">
        <f t="shared" ref="EQ42:HC42" si="142">EQ10+EQ12+EQ18+EQ19+EQ20+EQ24+EQ27+EQ29+EQ30+EQ38</f>
        <v>0</v>
      </c>
      <c r="ER42" s="226">
        <f t="shared" si="142"/>
        <v>547622</v>
      </c>
      <c r="ES42" s="226">
        <f t="shared" si="142"/>
        <v>1806</v>
      </c>
      <c r="ET42" s="226">
        <f t="shared" si="142"/>
        <v>545816</v>
      </c>
      <c r="EU42" s="226">
        <f t="shared" si="142"/>
        <v>545816</v>
      </c>
      <c r="EV42" s="226">
        <f t="shared" si="142"/>
        <v>0</v>
      </c>
      <c r="EW42" s="226">
        <f t="shared" si="142"/>
        <v>47042602</v>
      </c>
      <c r="EX42" s="226">
        <f t="shared" si="142"/>
        <v>309364345</v>
      </c>
      <c r="EY42" s="226">
        <f t="shared" si="142"/>
        <v>24313838</v>
      </c>
      <c r="EZ42" s="226">
        <f t="shared" si="142"/>
        <v>285050507</v>
      </c>
      <c r="FA42" s="226">
        <f t="shared" si="142"/>
        <v>215490345</v>
      </c>
      <c r="FB42" s="226">
        <f t="shared" si="142"/>
        <v>69560162</v>
      </c>
      <c r="FC42" s="226">
        <f t="shared" si="142"/>
        <v>292752745</v>
      </c>
      <c r="FD42" s="226">
        <f t="shared" si="142"/>
        <v>0</v>
      </c>
      <c r="FE42" s="226">
        <f t="shared" si="142"/>
        <v>11060922</v>
      </c>
      <c r="FF42" s="226">
        <f t="shared" si="142"/>
        <v>0</v>
      </c>
      <c r="FG42" s="226">
        <f t="shared" si="142"/>
        <v>5550678</v>
      </c>
      <c r="FH42" s="226">
        <f t="shared" si="142"/>
        <v>166362</v>
      </c>
      <c r="FI42" s="226">
        <f t="shared" si="142"/>
        <v>3264</v>
      </c>
      <c r="FJ42" s="226">
        <f t="shared" si="142"/>
        <v>163098</v>
      </c>
      <c r="FK42" s="226">
        <f t="shared" si="142"/>
        <v>163098</v>
      </c>
      <c r="FL42" s="226">
        <f t="shared" si="142"/>
        <v>0</v>
      </c>
      <c r="FM42" s="226">
        <f t="shared" si="142"/>
        <v>269115</v>
      </c>
      <c r="FN42" s="226">
        <f t="shared" si="142"/>
        <v>5280</v>
      </c>
      <c r="FO42" s="226">
        <f t="shared" si="142"/>
        <v>263835</v>
      </c>
      <c r="FP42" s="226">
        <f t="shared" si="142"/>
        <v>263835</v>
      </c>
      <c r="FQ42" s="226">
        <f t="shared" si="142"/>
        <v>0</v>
      </c>
      <c r="FR42" s="226">
        <f t="shared" si="142"/>
        <v>81550</v>
      </c>
      <c r="FS42" s="226">
        <f t="shared" si="142"/>
        <v>1600</v>
      </c>
      <c r="FT42" s="226">
        <f t="shared" si="142"/>
        <v>79950</v>
      </c>
      <c r="FU42" s="226">
        <f t="shared" si="142"/>
        <v>79950</v>
      </c>
      <c r="FV42" s="226">
        <f t="shared" si="142"/>
        <v>0</v>
      </c>
      <c r="FW42" s="226">
        <f t="shared" si="142"/>
        <v>244650</v>
      </c>
      <c r="FX42" s="226">
        <f t="shared" si="142"/>
        <v>4800</v>
      </c>
      <c r="FY42" s="226">
        <f t="shared" si="142"/>
        <v>239850</v>
      </c>
      <c r="FZ42" s="226">
        <f t="shared" si="142"/>
        <v>239850</v>
      </c>
      <c r="GA42" s="226">
        <f t="shared" si="142"/>
        <v>0</v>
      </c>
      <c r="GB42" s="226">
        <f t="shared" si="142"/>
        <v>590422</v>
      </c>
      <c r="GC42" s="226">
        <f t="shared" si="142"/>
        <v>11584</v>
      </c>
      <c r="GD42" s="226">
        <f t="shared" si="142"/>
        <v>578838</v>
      </c>
      <c r="GE42" s="226">
        <f t="shared" si="142"/>
        <v>578838</v>
      </c>
      <c r="GF42" s="226">
        <f t="shared" si="142"/>
        <v>0</v>
      </c>
      <c r="GG42" s="226">
        <f t="shared" si="142"/>
        <v>226314</v>
      </c>
      <c r="GH42" s="226">
        <f t="shared" si="142"/>
        <v>4374</v>
      </c>
      <c r="GI42" s="226">
        <f t="shared" si="142"/>
        <v>221940</v>
      </c>
      <c r="GJ42" s="226">
        <f t="shared" si="142"/>
        <v>221940</v>
      </c>
      <c r="GK42" s="226">
        <f t="shared" si="142"/>
        <v>0</v>
      </c>
      <c r="GL42" s="226">
        <f t="shared" si="142"/>
        <v>1578413</v>
      </c>
      <c r="GM42" s="226">
        <f t="shared" si="142"/>
        <v>30902</v>
      </c>
      <c r="GN42" s="226">
        <f t="shared" si="142"/>
        <v>1547511</v>
      </c>
      <c r="GO42" s="226">
        <f t="shared" si="142"/>
        <v>1547511</v>
      </c>
      <c r="GP42" s="226">
        <f t="shared" si="142"/>
        <v>0</v>
      </c>
      <c r="GQ42" s="227">
        <f t="shared" si="142"/>
        <v>1578.5</v>
      </c>
      <c r="GR42" s="226">
        <f t="shared" si="142"/>
        <v>0</v>
      </c>
      <c r="GS42" s="226">
        <f t="shared" si="142"/>
        <v>0</v>
      </c>
      <c r="GT42" s="226">
        <f t="shared" si="142"/>
        <v>0</v>
      </c>
      <c r="GU42" s="226">
        <f t="shared" si="142"/>
        <v>0</v>
      </c>
      <c r="GV42" s="226">
        <f t="shared" si="142"/>
        <v>0</v>
      </c>
      <c r="GW42" s="226">
        <f t="shared" si="142"/>
        <v>0</v>
      </c>
      <c r="GX42" s="226">
        <f t="shared" si="142"/>
        <v>0</v>
      </c>
      <c r="GY42" s="226">
        <f t="shared" si="142"/>
        <v>0</v>
      </c>
      <c r="GZ42" s="226">
        <f t="shared" si="142"/>
        <v>0</v>
      </c>
      <c r="HA42" s="226">
        <f t="shared" si="142"/>
        <v>0</v>
      </c>
      <c r="HB42" s="226">
        <f t="shared" si="142"/>
        <v>0</v>
      </c>
      <c r="HC42" s="226">
        <f t="shared" si="142"/>
        <v>0</v>
      </c>
      <c r="HD42" s="226">
        <f t="shared" ref="HD42:JO42" si="143">HD10+HD12+HD18+HD19+HD20+HD24+HD27+HD29+HD30+HD38</f>
        <v>0</v>
      </c>
      <c r="HE42" s="226">
        <f t="shared" si="143"/>
        <v>0</v>
      </c>
      <c r="HF42" s="226">
        <f t="shared" si="143"/>
        <v>0</v>
      </c>
      <c r="HG42" s="226">
        <f t="shared" si="143"/>
        <v>0</v>
      </c>
      <c r="HH42" s="226">
        <f t="shared" si="143"/>
        <v>0</v>
      </c>
      <c r="HI42" s="226">
        <f t="shared" si="143"/>
        <v>0</v>
      </c>
      <c r="HJ42" s="226">
        <f t="shared" si="143"/>
        <v>0</v>
      </c>
      <c r="HK42" s="226">
        <f t="shared" si="143"/>
        <v>0</v>
      </c>
      <c r="HL42" s="226">
        <f t="shared" si="143"/>
        <v>0</v>
      </c>
      <c r="HM42" s="226">
        <f t="shared" si="143"/>
        <v>0</v>
      </c>
      <c r="HN42" s="226">
        <f t="shared" si="143"/>
        <v>0</v>
      </c>
      <c r="HO42" s="226">
        <f t="shared" si="143"/>
        <v>0</v>
      </c>
      <c r="HP42" s="226">
        <f t="shared" si="143"/>
        <v>0</v>
      </c>
      <c r="HQ42" s="226">
        <f t="shared" si="143"/>
        <v>0</v>
      </c>
      <c r="HR42" s="226">
        <f t="shared" si="143"/>
        <v>0</v>
      </c>
      <c r="HS42" s="226">
        <f t="shared" si="143"/>
        <v>0</v>
      </c>
      <c r="HT42" s="226">
        <f t="shared" si="143"/>
        <v>0</v>
      </c>
      <c r="HU42" s="226">
        <f t="shared" si="143"/>
        <v>0</v>
      </c>
      <c r="HV42" s="226">
        <f t="shared" si="143"/>
        <v>30961</v>
      </c>
      <c r="HW42" s="226">
        <f t="shared" si="143"/>
        <v>4257</v>
      </c>
      <c r="HX42" s="226">
        <f t="shared" si="143"/>
        <v>26704</v>
      </c>
      <c r="HY42" s="226">
        <f t="shared" si="143"/>
        <v>20409</v>
      </c>
      <c r="HZ42" s="226">
        <f t="shared" si="143"/>
        <v>6295</v>
      </c>
      <c r="IA42" s="226">
        <f t="shared" si="143"/>
        <v>42389</v>
      </c>
      <c r="IB42" s="226">
        <f t="shared" si="143"/>
        <v>5034</v>
      </c>
      <c r="IC42" s="226">
        <f t="shared" si="143"/>
        <v>37355</v>
      </c>
      <c r="ID42" s="226">
        <f t="shared" si="143"/>
        <v>27875</v>
      </c>
      <c r="IE42" s="226">
        <f t="shared" si="143"/>
        <v>9480</v>
      </c>
      <c r="IF42" s="226">
        <f t="shared" si="143"/>
        <v>0</v>
      </c>
      <c r="IG42" s="226">
        <f t="shared" si="143"/>
        <v>0</v>
      </c>
      <c r="IH42" s="226">
        <f t="shared" si="143"/>
        <v>0</v>
      </c>
      <c r="II42" s="226">
        <f t="shared" si="143"/>
        <v>0</v>
      </c>
      <c r="IJ42" s="226">
        <f t="shared" si="143"/>
        <v>0</v>
      </c>
      <c r="IK42" s="226">
        <f t="shared" si="143"/>
        <v>0</v>
      </c>
      <c r="IL42" s="226">
        <f t="shared" si="143"/>
        <v>0</v>
      </c>
      <c r="IM42" s="226">
        <f t="shared" si="143"/>
        <v>0</v>
      </c>
      <c r="IN42" s="226">
        <f t="shared" si="143"/>
        <v>0</v>
      </c>
      <c r="IO42" s="226">
        <f t="shared" si="143"/>
        <v>0</v>
      </c>
      <c r="IP42" s="226">
        <f t="shared" si="143"/>
        <v>0</v>
      </c>
      <c r="IQ42" s="226">
        <f t="shared" si="143"/>
        <v>0</v>
      </c>
      <c r="IR42" s="226">
        <f t="shared" si="143"/>
        <v>0</v>
      </c>
      <c r="IS42" s="226">
        <f t="shared" si="143"/>
        <v>0</v>
      </c>
      <c r="IT42" s="226">
        <f t="shared" si="143"/>
        <v>0</v>
      </c>
      <c r="IU42" s="226">
        <f t="shared" si="143"/>
        <v>0</v>
      </c>
      <c r="IV42" s="226">
        <f t="shared" si="143"/>
        <v>0</v>
      </c>
      <c r="IW42" s="226">
        <f t="shared" si="143"/>
        <v>0</v>
      </c>
      <c r="IX42" s="226">
        <f t="shared" si="143"/>
        <v>0</v>
      </c>
      <c r="IY42" s="226">
        <f t="shared" si="143"/>
        <v>0</v>
      </c>
      <c r="IZ42" s="226">
        <f t="shared" si="143"/>
        <v>377332</v>
      </c>
      <c r="JA42" s="226">
        <f t="shared" si="143"/>
        <v>56884</v>
      </c>
      <c r="JB42" s="226">
        <f t="shared" si="143"/>
        <v>320448</v>
      </c>
      <c r="JC42" s="226">
        <f t="shared" si="143"/>
        <v>244908</v>
      </c>
      <c r="JD42" s="226">
        <f t="shared" si="143"/>
        <v>75540</v>
      </c>
      <c r="JE42" s="226">
        <f t="shared" si="143"/>
        <v>771702</v>
      </c>
      <c r="JF42" s="226">
        <f t="shared" si="143"/>
        <v>99312</v>
      </c>
      <c r="JG42" s="226">
        <f t="shared" si="143"/>
        <v>672390</v>
      </c>
      <c r="JH42" s="226">
        <f t="shared" si="143"/>
        <v>501750</v>
      </c>
      <c r="JI42" s="226">
        <f t="shared" si="143"/>
        <v>170640</v>
      </c>
      <c r="JJ42" s="226">
        <f t="shared" si="143"/>
        <v>0</v>
      </c>
      <c r="JK42" s="226">
        <f t="shared" si="143"/>
        <v>0</v>
      </c>
      <c r="JL42" s="226">
        <f t="shared" si="143"/>
        <v>0</v>
      </c>
      <c r="JM42" s="226">
        <f t="shared" si="143"/>
        <v>0</v>
      </c>
      <c r="JN42" s="226">
        <f t="shared" si="143"/>
        <v>0</v>
      </c>
      <c r="JO42" s="226">
        <f t="shared" si="143"/>
        <v>99783</v>
      </c>
      <c r="JP42" s="226">
        <f t="shared" ref="JP42:MA42" si="144">JP10+JP12+JP18+JP19+JP20+JP24+JP27+JP29+JP30+JP38</f>
        <v>19671</v>
      </c>
      <c r="JQ42" s="226">
        <f t="shared" si="144"/>
        <v>80112</v>
      </c>
      <c r="JR42" s="226">
        <f t="shared" si="144"/>
        <v>61227</v>
      </c>
      <c r="JS42" s="226">
        <f t="shared" si="144"/>
        <v>18885</v>
      </c>
      <c r="JT42" s="226">
        <f t="shared" si="144"/>
        <v>44689</v>
      </c>
      <c r="JU42" s="226">
        <f t="shared" si="144"/>
        <v>7334</v>
      </c>
      <c r="JV42" s="226">
        <f t="shared" si="144"/>
        <v>37355</v>
      </c>
      <c r="JW42" s="226">
        <f t="shared" si="144"/>
        <v>27875</v>
      </c>
      <c r="JX42" s="226">
        <f t="shared" si="144"/>
        <v>9480</v>
      </c>
      <c r="JY42" s="226">
        <f t="shared" si="144"/>
        <v>0</v>
      </c>
      <c r="JZ42" s="226">
        <f t="shared" si="144"/>
        <v>0</v>
      </c>
      <c r="KA42" s="226">
        <f t="shared" si="144"/>
        <v>0</v>
      </c>
      <c r="KB42" s="226">
        <f t="shared" si="144"/>
        <v>0</v>
      </c>
      <c r="KC42" s="226">
        <f t="shared" si="144"/>
        <v>0</v>
      </c>
      <c r="KD42" s="226">
        <f t="shared" si="144"/>
        <v>0</v>
      </c>
      <c r="KE42" s="226">
        <f t="shared" si="144"/>
        <v>0</v>
      </c>
      <c r="KF42" s="226">
        <f t="shared" si="144"/>
        <v>0</v>
      </c>
      <c r="KG42" s="226">
        <f t="shared" si="144"/>
        <v>0</v>
      </c>
      <c r="KH42" s="226">
        <f t="shared" si="144"/>
        <v>0</v>
      </c>
      <c r="KI42" s="226">
        <f t="shared" si="144"/>
        <v>0</v>
      </c>
      <c r="KJ42" s="226">
        <f t="shared" si="144"/>
        <v>0</v>
      </c>
      <c r="KK42" s="226">
        <f t="shared" si="144"/>
        <v>0</v>
      </c>
      <c r="KL42" s="226">
        <f t="shared" si="144"/>
        <v>0</v>
      </c>
      <c r="KM42" s="226">
        <f t="shared" si="144"/>
        <v>0</v>
      </c>
      <c r="KN42" s="226">
        <f t="shared" si="144"/>
        <v>0</v>
      </c>
      <c r="KO42" s="226">
        <f t="shared" si="144"/>
        <v>0</v>
      </c>
      <c r="KP42" s="226">
        <f t="shared" si="144"/>
        <v>0</v>
      </c>
      <c r="KQ42" s="226">
        <f t="shared" si="144"/>
        <v>0</v>
      </c>
      <c r="KR42" s="226">
        <f t="shared" si="144"/>
        <v>0</v>
      </c>
      <c r="KS42" s="226">
        <f t="shared" si="144"/>
        <v>0</v>
      </c>
      <c r="KT42" s="226">
        <f t="shared" si="144"/>
        <v>0</v>
      </c>
      <c r="KU42" s="226">
        <f t="shared" si="144"/>
        <v>0</v>
      </c>
      <c r="KV42" s="226">
        <f t="shared" si="144"/>
        <v>0</v>
      </c>
      <c r="KW42" s="226">
        <f t="shared" si="144"/>
        <v>0</v>
      </c>
      <c r="KX42" s="226">
        <f t="shared" si="144"/>
        <v>0</v>
      </c>
      <c r="KY42" s="226">
        <f t="shared" si="144"/>
        <v>0</v>
      </c>
      <c r="KZ42" s="226">
        <f t="shared" si="144"/>
        <v>0</v>
      </c>
      <c r="LA42" s="226">
        <f t="shared" si="144"/>
        <v>0</v>
      </c>
      <c r="LB42" s="226">
        <f t="shared" si="144"/>
        <v>0</v>
      </c>
      <c r="LC42" s="226">
        <f t="shared" si="144"/>
        <v>0</v>
      </c>
      <c r="LD42" s="226">
        <f t="shared" si="144"/>
        <v>0</v>
      </c>
      <c r="LE42" s="226">
        <f t="shared" si="144"/>
        <v>0</v>
      </c>
      <c r="LF42" s="226">
        <f t="shared" si="144"/>
        <v>0</v>
      </c>
      <c r="LG42" s="226">
        <f t="shared" si="144"/>
        <v>0</v>
      </c>
      <c r="LH42" s="226">
        <f t="shared" si="144"/>
        <v>1578413</v>
      </c>
      <c r="LI42" s="226">
        <f t="shared" si="144"/>
        <v>1366856</v>
      </c>
      <c r="LJ42" s="226">
        <f t="shared" si="144"/>
        <v>2945269</v>
      </c>
      <c r="LK42" s="226">
        <f t="shared" si="144"/>
        <v>223394</v>
      </c>
      <c r="LL42" s="226">
        <f t="shared" si="144"/>
        <v>2721875</v>
      </c>
      <c r="LM42" s="226">
        <f t="shared" si="144"/>
        <v>2431555</v>
      </c>
      <c r="LN42" s="226">
        <f t="shared" si="144"/>
        <v>290320</v>
      </c>
      <c r="LO42" s="226">
        <f t="shared" si="144"/>
        <v>310731201</v>
      </c>
      <c r="LP42" s="226">
        <f t="shared" si="144"/>
        <v>24506330</v>
      </c>
      <c r="LQ42" s="226">
        <f t="shared" si="144"/>
        <v>286224871</v>
      </c>
      <c r="LR42" s="226">
        <f t="shared" si="144"/>
        <v>216374389</v>
      </c>
      <c r="LS42" s="226">
        <f t="shared" si="144"/>
        <v>69850482</v>
      </c>
      <c r="LT42" s="226">
        <f t="shared" si="144"/>
        <v>310731</v>
      </c>
      <c r="LU42" s="226">
        <f t="shared" si="144"/>
        <v>312309614</v>
      </c>
      <c r="LV42" s="226">
        <f t="shared" si="144"/>
        <v>24537232</v>
      </c>
      <c r="LW42" s="226">
        <f t="shared" si="144"/>
        <v>287772382</v>
      </c>
      <c r="LX42" s="226">
        <f t="shared" si="144"/>
        <v>217921900</v>
      </c>
      <c r="LY42" s="226">
        <f t="shared" si="144"/>
        <v>69850482</v>
      </c>
      <c r="LZ42" s="226">
        <f t="shared" si="144"/>
        <v>312310</v>
      </c>
      <c r="MA42" s="226">
        <f t="shared" si="144"/>
        <v>833</v>
      </c>
      <c r="MB42" s="226">
        <f t="shared" ref="MB42:MK42" si="145">MB10+MB12+MB18+MB19+MB20+MB24+MB27+MB29+MB30+MB38</f>
        <v>69607947</v>
      </c>
      <c r="MC42" s="226">
        <f t="shared" si="145"/>
        <v>69608</v>
      </c>
      <c r="MD42" s="226"/>
      <c r="ME42" s="226"/>
      <c r="MF42" s="226"/>
      <c r="MG42" s="226"/>
      <c r="MH42" s="226">
        <f t="shared" si="145"/>
        <v>357242361</v>
      </c>
      <c r="MI42" s="227">
        <f t="shared" si="145"/>
        <v>357242.4</v>
      </c>
      <c r="MJ42" s="228">
        <f t="shared" si="145"/>
        <v>262854648</v>
      </c>
      <c r="MK42" s="228">
        <f t="shared" si="145"/>
        <v>547.70000000000005</v>
      </c>
      <c r="ML42" s="228"/>
    </row>
    <row r="43" spans="1:350">
      <c r="A43" s="107" t="s">
        <v>243</v>
      </c>
      <c r="B43" s="154">
        <f>B41-B42</f>
        <v>0</v>
      </c>
      <c r="C43" s="154">
        <f t="shared" ref="C43:CD43" si="146">C41-C42</f>
        <v>17</v>
      </c>
      <c r="D43" s="154"/>
      <c r="E43" s="154">
        <f t="shared" si="146"/>
        <v>23</v>
      </c>
      <c r="F43" s="154">
        <f t="shared" si="146"/>
        <v>70</v>
      </c>
      <c r="G43" s="154">
        <f t="shared" si="146"/>
        <v>0</v>
      </c>
      <c r="H43" s="154">
        <f t="shared" si="146"/>
        <v>728739</v>
      </c>
      <c r="I43" s="154"/>
      <c r="J43" s="154">
        <f t="shared" si="146"/>
        <v>985941</v>
      </c>
      <c r="K43" s="154">
        <f t="shared" si="146"/>
        <v>3000690</v>
      </c>
      <c r="L43" s="154">
        <f t="shared" si="146"/>
        <v>3001</v>
      </c>
      <c r="M43" s="154"/>
      <c r="N43" s="154"/>
      <c r="O43" s="229">
        <f t="shared" ref="O43" si="147">O41-O42</f>
        <v>3715</v>
      </c>
      <c r="P43" s="229"/>
      <c r="Q43" s="229"/>
      <c r="R43" s="229"/>
      <c r="S43" s="154">
        <f t="shared" si="146"/>
        <v>7386</v>
      </c>
      <c r="T43" s="154">
        <f t="shared" si="146"/>
        <v>0</v>
      </c>
      <c r="U43" s="154">
        <f t="shared" si="146"/>
        <v>170</v>
      </c>
      <c r="V43" s="154">
        <f t="shared" si="146"/>
        <v>0</v>
      </c>
      <c r="W43" s="154">
        <f t="shared" si="146"/>
        <v>35</v>
      </c>
      <c r="X43" s="154">
        <f t="shared" si="146"/>
        <v>7591</v>
      </c>
      <c r="Y43" s="154">
        <f t="shared" si="146"/>
        <v>7548</v>
      </c>
      <c r="Z43" s="154">
        <f t="shared" si="146"/>
        <v>0</v>
      </c>
      <c r="AA43" s="154">
        <f t="shared" si="146"/>
        <v>443</v>
      </c>
      <c r="AB43" s="154">
        <f t="shared" si="146"/>
        <v>183</v>
      </c>
      <c r="AC43" s="154">
        <f t="shared" si="146"/>
        <v>58</v>
      </c>
      <c r="AD43" s="154">
        <f t="shared" si="146"/>
        <v>8232</v>
      </c>
      <c r="AE43" s="154">
        <f t="shared" si="146"/>
        <v>1442</v>
      </c>
      <c r="AF43" s="154">
        <f t="shared" si="146"/>
        <v>0</v>
      </c>
      <c r="AG43" s="154">
        <f t="shared" si="146"/>
        <v>0</v>
      </c>
      <c r="AH43" s="154">
        <f t="shared" si="146"/>
        <v>46</v>
      </c>
      <c r="AI43" s="154">
        <f t="shared" si="146"/>
        <v>7</v>
      </c>
      <c r="AJ43" s="154">
        <f t="shared" si="146"/>
        <v>1495</v>
      </c>
      <c r="AK43" s="154">
        <f t="shared" si="146"/>
        <v>17318</v>
      </c>
      <c r="AL43" s="154">
        <f t="shared" si="146"/>
        <v>84</v>
      </c>
      <c r="AM43" s="154">
        <f t="shared" si="146"/>
        <v>372</v>
      </c>
      <c r="AN43" s="154">
        <f t="shared" si="146"/>
        <v>166</v>
      </c>
      <c r="AO43" s="154">
        <f t="shared" si="146"/>
        <v>676</v>
      </c>
      <c r="AP43" s="154">
        <f t="shared" si="146"/>
        <v>1000</v>
      </c>
      <c r="AQ43" s="154">
        <f t="shared" si="146"/>
        <v>552</v>
      </c>
      <c r="AR43" s="154">
        <f t="shared" si="146"/>
        <v>0</v>
      </c>
      <c r="AS43" s="154">
        <f t="shared" si="146"/>
        <v>0</v>
      </c>
      <c r="AT43" s="154">
        <f t="shared" si="146"/>
        <v>0</v>
      </c>
      <c r="AU43" s="154">
        <f t="shared" si="146"/>
        <v>0</v>
      </c>
      <c r="AV43" s="154">
        <f t="shared" si="146"/>
        <v>1</v>
      </c>
      <c r="AW43" s="154">
        <f t="shared" si="146"/>
        <v>0</v>
      </c>
      <c r="AX43" s="154">
        <f t="shared" si="146"/>
        <v>3</v>
      </c>
      <c r="AY43" s="154">
        <f t="shared" si="146"/>
        <v>0</v>
      </c>
      <c r="AZ43" s="154">
        <f t="shared" si="146"/>
        <v>0</v>
      </c>
      <c r="BA43" s="154">
        <f t="shared" si="146"/>
        <v>5</v>
      </c>
      <c r="BB43" s="154">
        <f t="shared" si="146"/>
        <v>0</v>
      </c>
      <c r="BC43" s="154">
        <f t="shared" si="146"/>
        <v>0</v>
      </c>
      <c r="BD43" s="154">
        <f t="shared" si="146"/>
        <v>5</v>
      </c>
      <c r="BE43" s="154">
        <f t="shared" si="146"/>
        <v>2</v>
      </c>
      <c r="BF43" s="154">
        <f t="shared" si="146"/>
        <v>4</v>
      </c>
      <c r="BG43" s="154">
        <f t="shared" si="146"/>
        <v>14</v>
      </c>
      <c r="BH43" s="154">
        <f t="shared" si="146"/>
        <v>13</v>
      </c>
      <c r="BI43" s="154">
        <f t="shared" si="146"/>
        <v>0</v>
      </c>
      <c r="BJ43" s="154">
        <f t="shared" si="146"/>
        <v>0</v>
      </c>
      <c r="BK43" s="154">
        <f t="shared" si="146"/>
        <v>0</v>
      </c>
      <c r="BL43" s="154">
        <f t="shared" si="146"/>
        <v>0</v>
      </c>
      <c r="BM43" s="154">
        <f t="shared" si="146"/>
        <v>5</v>
      </c>
      <c r="BN43" s="154">
        <f t="shared" si="146"/>
        <v>2</v>
      </c>
      <c r="BO43" s="154">
        <f t="shared" si="146"/>
        <v>0</v>
      </c>
      <c r="BP43" s="154"/>
      <c r="BQ43" s="154"/>
      <c r="BR43" s="154"/>
      <c r="BS43" s="154"/>
      <c r="BT43" s="154"/>
      <c r="BU43" s="229"/>
      <c r="BV43" s="229"/>
      <c r="BW43" s="154"/>
      <c r="BX43" s="154">
        <f t="shared" si="146"/>
        <v>190484940</v>
      </c>
      <c r="BY43" s="154">
        <f t="shared" si="146"/>
        <v>15931602</v>
      </c>
      <c r="BZ43" s="154">
        <f t="shared" si="146"/>
        <v>174553338</v>
      </c>
      <c r="CA43" s="154">
        <f t="shared" si="146"/>
        <v>133405932</v>
      </c>
      <c r="CB43" s="154">
        <f t="shared" si="146"/>
        <v>41147406</v>
      </c>
      <c r="CC43" s="154">
        <f t="shared" si="146"/>
        <v>0</v>
      </c>
      <c r="CD43" s="154">
        <f t="shared" si="146"/>
        <v>0</v>
      </c>
      <c r="CE43" s="154">
        <f t="shared" ref="CE43:EP43" si="148">CE41-CE42</f>
        <v>0</v>
      </c>
      <c r="CF43" s="154">
        <f t="shared" si="148"/>
        <v>0</v>
      </c>
      <c r="CG43" s="154">
        <f t="shared" si="148"/>
        <v>0</v>
      </c>
      <c r="CH43" s="154">
        <f t="shared" si="148"/>
        <v>12307150</v>
      </c>
      <c r="CI43" s="154">
        <f t="shared" si="148"/>
        <v>366690</v>
      </c>
      <c r="CJ43" s="154">
        <f t="shared" si="148"/>
        <v>11940460</v>
      </c>
      <c r="CK43" s="154">
        <f t="shared" si="148"/>
        <v>9167930</v>
      </c>
      <c r="CL43" s="154">
        <f t="shared" si="148"/>
        <v>2772530</v>
      </c>
      <c r="CM43" s="154">
        <f t="shared" si="148"/>
        <v>0</v>
      </c>
      <c r="CN43" s="154">
        <f t="shared" si="148"/>
        <v>0</v>
      </c>
      <c r="CO43" s="154">
        <f t="shared" si="148"/>
        <v>0</v>
      </c>
      <c r="CP43" s="154">
        <f t="shared" si="148"/>
        <v>0</v>
      </c>
      <c r="CQ43" s="154">
        <f t="shared" si="148"/>
        <v>0</v>
      </c>
      <c r="CR43" s="154">
        <f t="shared" si="148"/>
        <v>6914320</v>
      </c>
      <c r="CS43" s="154">
        <f t="shared" si="148"/>
        <v>15785</v>
      </c>
      <c r="CT43" s="154">
        <f t="shared" si="148"/>
        <v>6898535</v>
      </c>
      <c r="CU43" s="154">
        <f t="shared" si="148"/>
        <v>6898535</v>
      </c>
      <c r="CV43" s="154">
        <f t="shared" si="148"/>
        <v>0</v>
      </c>
      <c r="CW43" s="154">
        <f t="shared" si="148"/>
        <v>209706410</v>
      </c>
      <c r="CX43" s="154">
        <f t="shared" si="148"/>
        <v>271675164</v>
      </c>
      <c r="CY43" s="154">
        <f t="shared" si="148"/>
        <v>22145832</v>
      </c>
      <c r="CZ43" s="154">
        <f t="shared" si="148"/>
        <v>249529332</v>
      </c>
      <c r="DA43" s="154">
        <f t="shared" si="148"/>
        <v>186201612</v>
      </c>
      <c r="DB43" s="154">
        <f t="shared" si="148"/>
        <v>63327720</v>
      </c>
      <c r="DC43" s="154">
        <f t="shared" si="148"/>
        <v>0</v>
      </c>
      <c r="DD43" s="154">
        <f t="shared" si="148"/>
        <v>0</v>
      </c>
      <c r="DE43" s="154">
        <f t="shared" si="148"/>
        <v>0</v>
      </c>
      <c r="DF43" s="154">
        <f t="shared" si="148"/>
        <v>0</v>
      </c>
      <c r="DG43" s="154">
        <f t="shared" si="148"/>
        <v>0</v>
      </c>
      <c r="DH43" s="154">
        <f t="shared" si="148"/>
        <v>44564028</v>
      </c>
      <c r="DI43" s="154">
        <f t="shared" si="148"/>
        <v>1299762</v>
      </c>
      <c r="DJ43" s="154">
        <f t="shared" si="148"/>
        <v>43264266</v>
      </c>
      <c r="DK43" s="154">
        <f t="shared" si="148"/>
        <v>32406336</v>
      </c>
      <c r="DL43" s="154">
        <f t="shared" si="148"/>
        <v>10857930</v>
      </c>
      <c r="DM43" s="154">
        <f t="shared" si="148"/>
        <v>4142571</v>
      </c>
      <c r="DN43" s="154">
        <f t="shared" si="148"/>
        <v>448167</v>
      </c>
      <c r="DO43" s="154">
        <f t="shared" si="148"/>
        <v>3694404</v>
      </c>
      <c r="DP43" s="154">
        <f t="shared" si="148"/>
        <v>2589450</v>
      </c>
      <c r="DQ43" s="154">
        <f t="shared" si="148"/>
        <v>1104954</v>
      </c>
      <c r="DR43" s="154">
        <f t="shared" si="148"/>
        <v>13234208</v>
      </c>
      <c r="DS43" s="154">
        <f t="shared" si="148"/>
        <v>43616</v>
      </c>
      <c r="DT43" s="154">
        <f t="shared" si="148"/>
        <v>13190592</v>
      </c>
      <c r="DU43" s="154">
        <f t="shared" si="148"/>
        <v>13190592</v>
      </c>
      <c r="DV43" s="154">
        <f t="shared" si="148"/>
        <v>0</v>
      </c>
      <c r="DW43" s="154">
        <f t="shared" si="148"/>
        <v>333615971</v>
      </c>
      <c r="DX43" s="154">
        <f t="shared" si="148"/>
        <v>59332532</v>
      </c>
      <c r="DY43" s="154">
        <f t="shared" si="148"/>
        <v>4719666</v>
      </c>
      <c r="DZ43" s="154">
        <f t="shared" si="148"/>
        <v>54612866</v>
      </c>
      <c r="EA43" s="154">
        <f t="shared" si="148"/>
        <v>40438006</v>
      </c>
      <c r="EB43" s="154">
        <f t="shared" si="148"/>
        <v>14174860</v>
      </c>
      <c r="EC43" s="154">
        <f t="shared" si="148"/>
        <v>0</v>
      </c>
      <c r="ED43" s="154">
        <f t="shared" si="148"/>
        <v>0</v>
      </c>
      <c r="EE43" s="154">
        <f t="shared" si="148"/>
        <v>0</v>
      </c>
      <c r="EF43" s="154">
        <f t="shared" si="148"/>
        <v>0</v>
      </c>
      <c r="EG43" s="154">
        <f t="shared" si="148"/>
        <v>0</v>
      </c>
      <c r="EH43" s="154">
        <f t="shared" si="148"/>
        <v>0</v>
      </c>
      <c r="EI43" s="154">
        <f t="shared" si="148"/>
        <v>0</v>
      </c>
      <c r="EJ43" s="154">
        <f t="shared" si="148"/>
        <v>0</v>
      </c>
      <c r="EK43" s="154">
        <f t="shared" si="148"/>
        <v>0</v>
      </c>
      <c r="EL43" s="154">
        <f t="shared" si="148"/>
        <v>0</v>
      </c>
      <c r="EM43" s="154">
        <f t="shared" si="148"/>
        <v>1058046</v>
      </c>
      <c r="EN43" s="154">
        <f t="shared" si="148"/>
        <v>127374</v>
      </c>
      <c r="EO43" s="154">
        <f t="shared" si="148"/>
        <v>930672</v>
      </c>
      <c r="EP43" s="154">
        <f t="shared" si="148"/>
        <v>652326</v>
      </c>
      <c r="EQ43" s="154">
        <f t="shared" ref="EQ43:HC43" si="149">EQ41-EQ42</f>
        <v>278346</v>
      </c>
      <c r="ER43" s="154">
        <f t="shared" si="149"/>
        <v>1916677</v>
      </c>
      <c r="ES43" s="154">
        <f t="shared" si="149"/>
        <v>6321</v>
      </c>
      <c r="ET43" s="154">
        <f t="shared" si="149"/>
        <v>1910356</v>
      </c>
      <c r="EU43" s="154">
        <f t="shared" si="149"/>
        <v>1910356</v>
      </c>
      <c r="EV43" s="154">
        <f t="shared" si="149"/>
        <v>0</v>
      </c>
      <c r="EW43" s="154">
        <f t="shared" si="149"/>
        <v>62307255</v>
      </c>
      <c r="EX43" s="154">
        <f t="shared" si="149"/>
        <v>605629636</v>
      </c>
      <c r="EY43" s="154">
        <f t="shared" si="149"/>
        <v>45104815</v>
      </c>
      <c r="EZ43" s="154">
        <f t="shared" si="149"/>
        <v>560524821</v>
      </c>
      <c r="FA43" s="154">
        <f t="shared" si="149"/>
        <v>426861075</v>
      </c>
      <c r="FB43" s="154">
        <f t="shared" si="149"/>
        <v>133663746</v>
      </c>
      <c r="FC43" s="154">
        <f t="shared" si="149"/>
        <v>521492636</v>
      </c>
      <c r="FD43" s="154">
        <f t="shared" si="149"/>
        <v>0</v>
      </c>
      <c r="FE43" s="154">
        <f t="shared" si="149"/>
        <v>56871178</v>
      </c>
      <c r="FF43" s="154">
        <f t="shared" si="149"/>
        <v>5200617</v>
      </c>
      <c r="FG43" s="154">
        <f t="shared" si="149"/>
        <v>22065205</v>
      </c>
      <c r="FH43" s="154">
        <f t="shared" si="149"/>
        <v>137004</v>
      </c>
      <c r="FI43" s="154">
        <f t="shared" si="149"/>
        <v>2688</v>
      </c>
      <c r="FJ43" s="154">
        <f t="shared" si="149"/>
        <v>134316</v>
      </c>
      <c r="FK43" s="154">
        <f t="shared" si="149"/>
        <v>134316</v>
      </c>
      <c r="FL43" s="154">
        <f t="shared" si="149"/>
        <v>0</v>
      </c>
      <c r="FM43" s="154">
        <f t="shared" si="149"/>
        <v>606732</v>
      </c>
      <c r="FN43" s="154">
        <f t="shared" si="149"/>
        <v>11904</v>
      </c>
      <c r="FO43" s="154">
        <f t="shared" si="149"/>
        <v>594828</v>
      </c>
      <c r="FP43" s="154">
        <f t="shared" si="149"/>
        <v>594828</v>
      </c>
      <c r="FQ43" s="154">
        <f t="shared" si="149"/>
        <v>0</v>
      </c>
      <c r="FR43" s="154">
        <f t="shared" si="149"/>
        <v>270746</v>
      </c>
      <c r="FS43" s="154">
        <f t="shared" si="149"/>
        <v>5312</v>
      </c>
      <c r="FT43" s="154">
        <f t="shared" si="149"/>
        <v>265434</v>
      </c>
      <c r="FU43" s="154">
        <f t="shared" si="149"/>
        <v>265434</v>
      </c>
      <c r="FV43" s="154">
        <f t="shared" si="149"/>
        <v>0</v>
      </c>
      <c r="FW43" s="154">
        <f t="shared" si="149"/>
        <v>1102556</v>
      </c>
      <c r="FX43" s="154">
        <f t="shared" si="149"/>
        <v>21632</v>
      </c>
      <c r="FY43" s="154">
        <f t="shared" si="149"/>
        <v>1080924</v>
      </c>
      <c r="FZ43" s="154">
        <f t="shared" si="149"/>
        <v>1080924</v>
      </c>
      <c r="GA43" s="154">
        <f t="shared" si="149"/>
        <v>0</v>
      </c>
      <c r="GB43" s="154">
        <f t="shared" si="149"/>
        <v>1631000</v>
      </c>
      <c r="GC43" s="154">
        <f t="shared" si="149"/>
        <v>32000</v>
      </c>
      <c r="GD43" s="154">
        <f t="shared" si="149"/>
        <v>1599000</v>
      </c>
      <c r="GE43" s="154">
        <f t="shared" si="149"/>
        <v>1599000</v>
      </c>
      <c r="GF43" s="154">
        <f t="shared" si="149"/>
        <v>0</v>
      </c>
      <c r="GG43" s="154">
        <f t="shared" si="149"/>
        <v>771144</v>
      </c>
      <c r="GH43" s="154">
        <f t="shared" si="149"/>
        <v>14904</v>
      </c>
      <c r="GI43" s="154">
        <f t="shared" si="149"/>
        <v>756240</v>
      </c>
      <c r="GJ43" s="154">
        <f t="shared" si="149"/>
        <v>756240</v>
      </c>
      <c r="GK43" s="154">
        <f t="shared" si="149"/>
        <v>0</v>
      </c>
      <c r="GL43" s="154">
        <f t="shared" si="149"/>
        <v>4519182</v>
      </c>
      <c r="GM43" s="154">
        <f t="shared" si="149"/>
        <v>88440</v>
      </c>
      <c r="GN43" s="154">
        <f t="shared" si="149"/>
        <v>4430742</v>
      </c>
      <c r="GO43" s="154">
        <f t="shared" si="149"/>
        <v>4430742</v>
      </c>
      <c r="GP43" s="154">
        <f t="shared" si="149"/>
        <v>0</v>
      </c>
      <c r="GQ43" s="229">
        <f t="shared" si="149"/>
        <v>4519.1000000000004</v>
      </c>
      <c r="GR43" s="154">
        <f t="shared" si="149"/>
        <v>0</v>
      </c>
      <c r="GS43" s="154">
        <f t="shared" si="149"/>
        <v>0</v>
      </c>
      <c r="GT43" s="154">
        <f t="shared" si="149"/>
        <v>0</v>
      </c>
      <c r="GU43" s="154">
        <f t="shared" si="149"/>
        <v>0</v>
      </c>
      <c r="GV43" s="154">
        <f t="shared" si="149"/>
        <v>0</v>
      </c>
      <c r="GW43" s="154">
        <f t="shared" si="149"/>
        <v>0</v>
      </c>
      <c r="GX43" s="154">
        <f t="shared" si="149"/>
        <v>0</v>
      </c>
      <c r="GY43" s="154">
        <f t="shared" si="149"/>
        <v>0</v>
      </c>
      <c r="GZ43" s="154">
        <f t="shared" si="149"/>
        <v>0</v>
      </c>
      <c r="HA43" s="154">
        <f t="shared" si="149"/>
        <v>0</v>
      </c>
      <c r="HB43" s="154">
        <f t="shared" si="149"/>
        <v>0</v>
      </c>
      <c r="HC43" s="154">
        <f t="shared" si="149"/>
        <v>0</v>
      </c>
      <c r="HD43" s="154">
        <f t="shared" ref="HD43:JO43" si="150">HD41-HD42</f>
        <v>0</v>
      </c>
      <c r="HE43" s="154">
        <f t="shared" si="150"/>
        <v>0</v>
      </c>
      <c r="HF43" s="154">
        <f t="shared" si="150"/>
        <v>0</v>
      </c>
      <c r="HG43" s="154">
        <f t="shared" si="150"/>
        <v>0</v>
      </c>
      <c r="HH43" s="154">
        <f t="shared" si="150"/>
        <v>0</v>
      </c>
      <c r="HI43" s="154">
        <f t="shared" si="150"/>
        <v>0</v>
      </c>
      <c r="HJ43" s="154">
        <f t="shared" si="150"/>
        <v>0</v>
      </c>
      <c r="HK43" s="154">
        <f t="shared" si="150"/>
        <v>0</v>
      </c>
      <c r="HL43" s="154">
        <f t="shared" si="150"/>
        <v>64989</v>
      </c>
      <c r="HM43" s="154">
        <f t="shared" si="150"/>
        <v>27634</v>
      </c>
      <c r="HN43" s="154">
        <f t="shared" si="150"/>
        <v>37355</v>
      </c>
      <c r="HO43" s="154">
        <f t="shared" si="150"/>
        <v>27875</v>
      </c>
      <c r="HP43" s="154">
        <f t="shared" si="150"/>
        <v>9480</v>
      </c>
      <c r="HQ43" s="154">
        <f t="shared" si="150"/>
        <v>0</v>
      </c>
      <c r="HR43" s="154">
        <f t="shared" si="150"/>
        <v>0</v>
      </c>
      <c r="HS43" s="154">
        <f t="shared" si="150"/>
        <v>0</v>
      </c>
      <c r="HT43" s="154">
        <f t="shared" si="150"/>
        <v>0</v>
      </c>
      <c r="HU43" s="154">
        <f t="shared" si="150"/>
        <v>0</v>
      </c>
      <c r="HV43" s="154">
        <f t="shared" si="150"/>
        <v>92883</v>
      </c>
      <c r="HW43" s="154">
        <f t="shared" si="150"/>
        <v>12771</v>
      </c>
      <c r="HX43" s="154">
        <f t="shared" si="150"/>
        <v>80112</v>
      </c>
      <c r="HY43" s="154">
        <f t="shared" si="150"/>
        <v>61227</v>
      </c>
      <c r="HZ43" s="154">
        <f t="shared" si="150"/>
        <v>18885</v>
      </c>
      <c r="IA43" s="154">
        <f t="shared" si="150"/>
        <v>0</v>
      </c>
      <c r="IB43" s="154">
        <f t="shared" si="150"/>
        <v>0</v>
      </c>
      <c r="IC43" s="154">
        <f t="shared" si="150"/>
        <v>0</v>
      </c>
      <c r="ID43" s="154">
        <f t="shared" si="150"/>
        <v>0</v>
      </c>
      <c r="IE43" s="154">
        <f t="shared" si="150"/>
        <v>0</v>
      </c>
      <c r="IF43" s="154">
        <f t="shared" si="150"/>
        <v>0</v>
      </c>
      <c r="IG43" s="154">
        <f t="shared" si="150"/>
        <v>0</v>
      </c>
      <c r="IH43" s="154">
        <f t="shared" si="150"/>
        <v>0</v>
      </c>
      <c r="II43" s="154">
        <f t="shared" si="150"/>
        <v>0</v>
      </c>
      <c r="IJ43" s="154">
        <f t="shared" si="150"/>
        <v>0</v>
      </c>
      <c r="IK43" s="154">
        <f t="shared" si="150"/>
        <v>177805</v>
      </c>
      <c r="IL43" s="154">
        <f t="shared" si="150"/>
        <v>44285</v>
      </c>
      <c r="IM43" s="154">
        <f t="shared" si="150"/>
        <v>133520</v>
      </c>
      <c r="IN43" s="154">
        <f t="shared" si="150"/>
        <v>102045</v>
      </c>
      <c r="IO43" s="154">
        <f t="shared" si="150"/>
        <v>31475</v>
      </c>
      <c r="IP43" s="154">
        <f t="shared" si="150"/>
        <v>0</v>
      </c>
      <c r="IQ43" s="154">
        <f t="shared" si="150"/>
        <v>0</v>
      </c>
      <c r="IR43" s="154">
        <f t="shared" si="150"/>
        <v>0</v>
      </c>
      <c r="IS43" s="154">
        <f t="shared" si="150"/>
        <v>0</v>
      </c>
      <c r="IT43" s="154">
        <f t="shared" si="150"/>
        <v>0</v>
      </c>
      <c r="IU43" s="154">
        <f t="shared" si="150"/>
        <v>0</v>
      </c>
      <c r="IV43" s="154">
        <f t="shared" si="150"/>
        <v>0</v>
      </c>
      <c r="IW43" s="154">
        <f t="shared" si="150"/>
        <v>0</v>
      </c>
      <c r="IX43" s="154">
        <f t="shared" si="150"/>
        <v>0</v>
      </c>
      <c r="IY43" s="154">
        <f t="shared" si="150"/>
        <v>0</v>
      </c>
      <c r="IZ43" s="154">
        <f t="shared" si="150"/>
        <v>943330</v>
      </c>
      <c r="JA43" s="154">
        <f t="shared" si="150"/>
        <v>142210</v>
      </c>
      <c r="JB43" s="154">
        <f t="shared" si="150"/>
        <v>801120</v>
      </c>
      <c r="JC43" s="154">
        <f t="shared" si="150"/>
        <v>612270</v>
      </c>
      <c r="JD43" s="154">
        <f t="shared" si="150"/>
        <v>188850</v>
      </c>
      <c r="JE43" s="154">
        <f t="shared" si="150"/>
        <v>514468</v>
      </c>
      <c r="JF43" s="154">
        <f t="shared" si="150"/>
        <v>66208</v>
      </c>
      <c r="JG43" s="154">
        <f t="shared" si="150"/>
        <v>448260</v>
      </c>
      <c r="JH43" s="154">
        <f t="shared" si="150"/>
        <v>334500</v>
      </c>
      <c r="JI43" s="154">
        <f t="shared" si="150"/>
        <v>113760</v>
      </c>
      <c r="JJ43" s="154">
        <f t="shared" si="150"/>
        <v>1167632</v>
      </c>
      <c r="JK43" s="154">
        <f t="shared" si="150"/>
        <v>140552</v>
      </c>
      <c r="JL43" s="154">
        <f t="shared" si="150"/>
        <v>1027080</v>
      </c>
      <c r="JM43" s="154">
        <f t="shared" si="150"/>
        <v>760512</v>
      </c>
      <c r="JN43" s="154">
        <f t="shared" si="150"/>
        <v>266568</v>
      </c>
      <c r="JO43" s="154">
        <f t="shared" si="150"/>
        <v>465654</v>
      </c>
      <c r="JP43" s="154">
        <f t="shared" ref="JP43:MA43" si="151">JP41-JP42</f>
        <v>91798</v>
      </c>
      <c r="JQ43" s="154">
        <f t="shared" si="151"/>
        <v>373856</v>
      </c>
      <c r="JR43" s="154">
        <f t="shared" si="151"/>
        <v>285726</v>
      </c>
      <c r="JS43" s="154">
        <f t="shared" si="151"/>
        <v>88130</v>
      </c>
      <c r="JT43" s="154">
        <f t="shared" si="151"/>
        <v>580957</v>
      </c>
      <c r="JU43" s="154">
        <f t="shared" si="151"/>
        <v>95342</v>
      </c>
      <c r="JV43" s="154">
        <f t="shared" si="151"/>
        <v>485615</v>
      </c>
      <c r="JW43" s="154">
        <f t="shared" si="151"/>
        <v>362375</v>
      </c>
      <c r="JX43" s="154">
        <f t="shared" si="151"/>
        <v>123240</v>
      </c>
      <c r="JY43" s="154">
        <f t="shared" si="151"/>
        <v>0</v>
      </c>
      <c r="JZ43" s="154">
        <f t="shared" si="151"/>
        <v>0</v>
      </c>
      <c r="KA43" s="154">
        <f t="shared" si="151"/>
        <v>0</v>
      </c>
      <c r="KB43" s="154">
        <f t="shared" si="151"/>
        <v>0</v>
      </c>
      <c r="KC43" s="154">
        <f t="shared" si="151"/>
        <v>0</v>
      </c>
      <c r="KD43" s="154">
        <f t="shared" si="151"/>
        <v>0</v>
      </c>
      <c r="KE43" s="154">
        <f t="shared" si="151"/>
        <v>0</v>
      </c>
      <c r="KF43" s="154">
        <f t="shared" si="151"/>
        <v>0</v>
      </c>
      <c r="KG43" s="154">
        <f t="shared" si="151"/>
        <v>0</v>
      </c>
      <c r="KH43" s="154">
        <f t="shared" si="151"/>
        <v>0</v>
      </c>
      <c r="KI43" s="154">
        <f t="shared" si="151"/>
        <v>0</v>
      </c>
      <c r="KJ43" s="154">
        <f t="shared" si="151"/>
        <v>0</v>
      </c>
      <c r="KK43" s="154">
        <f t="shared" si="151"/>
        <v>0</v>
      </c>
      <c r="KL43" s="154">
        <f t="shared" si="151"/>
        <v>0</v>
      </c>
      <c r="KM43" s="154">
        <f t="shared" si="151"/>
        <v>0</v>
      </c>
      <c r="KN43" s="154">
        <f t="shared" si="151"/>
        <v>0</v>
      </c>
      <c r="KO43" s="154">
        <f t="shared" si="151"/>
        <v>0</v>
      </c>
      <c r="KP43" s="154">
        <f t="shared" si="151"/>
        <v>0</v>
      </c>
      <c r="KQ43" s="154">
        <f t="shared" si="151"/>
        <v>0</v>
      </c>
      <c r="KR43" s="154">
        <f t="shared" si="151"/>
        <v>0</v>
      </c>
      <c r="KS43" s="154">
        <f t="shared" si="151"/>
        <v>865830</v>
      </c>
      <c r="KT43" s="154">
        <f t="shared" si="151"/>
        <v>64710</v>
      </c>
      <c r="KU43" s="154">
        <f t="shared" si="151"/>
        <v>801120</v>
      </c>
      <c r="KV43" s="154">
        <f t="shared" si="151"/>
        <v>612270</v>
      </c>
      <c r="KW43" s="154">
        <f t="shared" si="151"/>
        <v>188850</v>
      </c>
      <c r="KX43" s="154">
        <f t="shared" si="151"/>
        <v>483468</v>
      </c>
      <c r="KY43" s="154">
        <f t="shared" si="151"/>
        <v>35208</v>
      </c>
      <c r="KZ43" s="154">
        <f t="shared" si="151"/>
        <v>448260</v>
      </c>
      <c r="LA43" s="154">
        <f t="shared" si="151"/>
        <v>334500</v>
      </c>
      <c r="LB43" s="154">
        <f t="shared" si="151"/>
        <v>113760</v>
      </c>
      <c r="LC43" s="154">
        <f t="shared" si="151"/>
        <v>0</v>
      </c>
      <c r="LD43" s="154">
        <f t="shared" si="151"/>
        <v>0</v>
      </c>
      <c r="LE43" s="154">
        <f t="shared" si="151"/>
        <v>0</v>
      </c>
      <c r="LF43" s="154">
        <f t="shared" si="151"/>
        <v>0</v>
      </c>
      <c r="LG43" s="154">
        <f t="shared" si="151"/>
        <v>0</v>
      </c>
      <c r="LH43" s="154">
        <f t="shared" si="151"/>
        <v>4519182</v>
      </c>
      <c r="LI43" s="154">
        <f t="shared" si="151"/>
        <v>5357016</v>
      </c>
      <c r="LJ43" s="154">
        <f t="shared" si="151"/>
        <v>9876198</v>
      </c>
      <c r="LK43" s="154">
        <f t="shared" si="151"/>
        <v>809158</v>
      </c>
      <c r="LL43" s="154">
        <f t="shared" si="151"/>
        <v>9067040</v>
      </c>
      <c r="LM43" s="154">
        <f t="shared" si="151"/>
        <v>7924042</v>
      </c>
      <c r="LN43" s="154">
        <f t="shared" si="151"/>
        <v>1142998</v>
      </c>
      <c r="LO43" s="154">
        <f t="shared" si="151"/>
        <v>610986652</v>
      </c>
      <c r="LP43" s="154">
        <f t="shared" si="151"/>
        <v>45825533</v>
      </c>
      <c r="LQ43" s="154">
        <f t="shared" si="151"/>
        <v>565161119</v>
      </c>
      <c r="LR43" s="154">
        <f t="shared" si="151"/>
        <v>430354375</v>
      </c>
      <c r="LS43" s="154">
        <f t="shared" si="151"/>
        <v>134806744</v>
      </c>
      <c r="LT43" s="154">
        <f t="shared" si="151"/>
        <v>610987</v>
      </c>
      <c r="LU43" s="154">
        <f t="shared" si="151"/>
        <v>615505834</v>
      </c>
      <c r="LV43" s="154">
        <f t="shared" si="151"/>
        <v>45913973</v>
      </c>
      <c r="LW43" s="154">
        <f t="shared" si="151"/>
        <v>569591861</v>
      </c>
      <c r="LX43" s="154">
        <f t="shared" si="151"/>
        <v>434785117</v>
      </c>
      <c r="LY43" s="154">
        <f t="shared" si="151"/>
        <v>134806744</v>
      </c>
      <c r="LZ43" s="154">
        <f t="shared" si="151"/>
        <v>615505</v>
      </c>
      <c r="MA43" s="154">
        <f t="shared" si="151"/>
        <v>1602</v>
      </c>
      <c r="MB43" s="154">
        <f>MB41-MB42</f>
        <v>133925553</v>
      </c>
      <c r="MC43" s="154">
        <f>MC41-MC42</f>
        <v>133925</v>
      </c>
      <c r="MD43" s="154"/>
      <c r="ME43" s="154"/>
      <c r="MF43" s="154"/>
      <c r="MG43" s="154"/>
      <c r="MH43" s="154">
        <f t="shared" ref="MH43:MI43" si="152">MH41-MH42</f>
        <v>701956887</v>
      </c>
      <c r="MI43" s="229">
        <f t="shared" si="152"/>
        <v>701956.5</v>
      </c>
      <c r="MJ43" s="108">
        <f>MJ41-MJ42</f>
        <v>521236173</v>
      </c>
      <c r="MK43" s="108">
        <f t="shared" ref="MK43" si="153">MK41-MK42</f>
        <v>980.4</v>
      </c>
      <c r="ML43" s="108"/>
    </row>
    <row r="44" spans="1:350" hidden="1">
      <c r="B44" s="153"/>
      <c r="C44" s="153"/>
      <c r="D44" s="153"/>
      <c r="E44" s="153"/>
      <c r="F44" s="153"/>
      <c r="G44" s="153"/>
      <c r="H44" s="153"/>
      <c r="I44" s="153"/>
      <c r="J44" s="153"/>
      <c r="K44" s="153"/>
      <c r="L44" s="153"/>
      <c r="M44" s="153"/>
      <c r="N44" s="153"/>
      <c r="O44" s="153"/>
      <c r="P44" s="153"/>
      <c r="Q44" s="153"/>
      <c r="R44" s="153"/>
      <c r="S44" s="153"/>
      <c r="T44" s="153"/>
      <c r="U44" s="153"/>
      <c r="V44" s="153"/>
      <c r="W44" s="153"/>
      <c r="X44" s="153"/>
      <c r="Y44" s="153"/>
      <c r="Z44" s="153"/>
      <c r="AA44" s="153"/>
      <c r="AB44" s="153"/>
      <c r="AC44" s="153"/>
      <c r="AD44" s="153"/>
      <c r="AE44" s="153"/>
      <c r="AF44" s="153"/>
      <c r="AG44" s="153"/>
      <c r="AH44" s="153"/>
      <c r="AI44" s="153"/>
      <c r="AJ44" s="153"/>
      <c r="AK44" s="153"/>
      <c r="AL44" s="153"/>
      <c r="AM44" s="153"/>
      <c r="AN44" s="153"/>
      <c r="AO44" s="153"/>
      <c r="AP44" s="153"/>
      <c r="AQ44" s="153"/>
      <c r="AR44" s="153"/>
      <c r="AS44" s="153"/>
      <c r="AT44" s="153"/>
      <c r="AU44" s="153"/>
      <c r="AV44" s="153"/>
      <c r="AW44" s="153"/>
      <c r="AX44" s="153"/>
      <c r="AY44" s="153"/>
      <c r="AZ44" s="153"/>
      <c r="BA44" s="153"/>
      <c r="BB44" s="153"/>
      <c r="BC44" s="153"/>
      <c r="BD44" s="153"/>
      <c r="BE44" s="153"/>
      <c r="BF44" s="153"/>
      <c r="BG44" s="153"/>
      <c r="BH44" s="153"/>
      <c r="BI44" s="153"/>
      <c r="BJ44" s="153"/>
      <c r="BK44" s="153"/>
      <c r="BL44" s="153"/>
      <c r="BM44" s="153"/>
      <c r="BN44" s="153"/>
      <c r="BO44" s="153"/>
      <c r="BP44" s="153"/>
      <c r="BQ44" s="153"/>
      <c r="BR44" s="153"/>
      <c r="BS44" s="153"/>
      <c r="BT44" s="153"/>
      <c r="BU44" s="154"/>
      <c r="BV44" s="154"/>
      <c r="BW44" s="153"/>
      <c r="BX44" s="153"/>
      <c r="BY44" s="153"/>
      <c r="BZ44" s="153"/>
      <c r="CA44" s="153"/>
      <c r="CB44" s="153"/>
      <c r="CC44" s="153"/>
      <c r="CD44" s="153"/>
      <c r="CE44" s="153"/>
      <c r="CF44" s="153"/>
      <c r="CG44" s="153"/>
      <c r="CH44" s="153"/>
      <c r="CI44" s="153"/>
      <c r="CJ44" s="153"/>
      <c r="CK44" s="153"/>
      <c r="CL44" s="153"/>
      <c r="CM44" s="153"/>
      <c r="CN44" s="153"/>
      <c r="CO44" s="153"/>
      <c r="CP44" s="153"/>
      <c r="CQ44" s="153"/>
      <c r="CR44" s="153"/>
      <c r="CS44" s="153"/>
      <c r="CT44" s="153"/>
      <c r="CU44" s="153"/>
      <c r="CV44" s="153"/>
      <c r="CW44" s="153"/>
      <c r="CX44" s="153"/>
      <c r="CY44" s="153"/>
      <c r="CZ44" s="153"/>
      <c r="DA44" s="153"/>
      <c r="DB44" s="153"/>
      <c r="DC44" s="153"/>
      <c r="DD44" s="153"/>
      <c r="DE44" s="153"/>
      <c r="DF44" s="153"/>
      <c r="DG44" s="153"/>
      <c r="DH44" s="153"/>
      <c r="DI44" s="153"/>
      <c r="DJ44" s="153"/>
      <c r="DK44" s="153"/>
      <c r="DL44" s="153"/>
      <c r="DM44" s="153"/>
      <c r="DN44" s="153"/>
      <c r="DO44" s="153"/>
      <c r="DP44" s="153"/>
      <c r="DQ44" s="153"/>
      <c r="DR44" s="153"/>
      <c r="DS44" s="153"/>
      <c r="DT44" s="153"/>
      <c r="DU44" s="153"/>
      <c r="DV44" s="153"/>
      <c r="DW44" s="153"/>
      <c r="DX44" s="153"/>
      <c r="DY44" s="153"/>
      <c r="DZ44" s="153"/>
      <c r="EA44" s="153"/>
      <c r="EB44" s="153"/>
      <c r="EC44" s="153"/>
      <c r="ED44" s="153"/>
      <c r="EE44" s="153"/>
      <c r="EF44" s="153"/>
      <c r="EG44" s="153"/>
      <c r="EH44" s="153"/>
      <c r="EI44" s="153"/>
      <c r="EJ44" s="153"/>
      <c r="EK44" s="153"/>
      <c r="EL44" s="153"/>
      <c r="EM44" s="153"/>
      <c r="EN44" s="153"/>
      <c r="EO44" s="153"/>
      <c r="EP44" s="153"/>
      <c r="EQ44" s="153"/>
      <c r="ER44" s="153"/>
      <c r="ES44" s="153"/>
      <c r="ET44" s="153"/>
      <c r="EU44" s="153"/>
      <c r="EV44" s="153"/>
      <c r="EW44" s="153"/>
      <c r="EX44" s="153"/>
      <c r="EY44" s="153"/>
      <c r="EZ44" s="153"/>
      <c r="FA44" s="153"/>
      <c r="FB44" s="153"/>
      <c r="FC44" s="153"/>
      <c r="FD44" s="153"/>
      <c r="FE44" s="153"/>
      <c r="FF44" s="153"/>
      <c r="FG44" s="153"/>
      <c r="FH44" s="153"/>
      <c r="FI44" s="153"/>
      <c r="FJ44" s="153"/>
      <c r="FK44" s="153"/>
      <c r="FL44" s="153"/>
      <c r="FM44" s="153"/>
      <c r="FN44" s="153"/>
      <c r="FO44" s="153"/>
      <c r="FP44" s="153"/>
      <c r="FQ44" s="153"/>
      <c r="FR44" s="153"/>
      <c r="FS44" s="153"/>
      <c r="FT44" s="153"/>
      <c r="FU44" s="153"/>
      <c r="FV44" s="153"/>
      <c r="FW44" s="153"/>
      <c r="FX44" s="153"/>
      <c r="FY44" s="153"/>
      <c r="FZ44" s="153"/>
      <c r="GA44" s="153"/>
      <c r="GB44" s="153"/>
      <c r="GC44" s="153"/>
      <c r="GD44" s="153"/>
      <c r="GE44" s="153"/>
      <c r="GF44" s="153"/>
      <c r="GG44" s="153"/>
      <c r="GH44" s="153"/>
      <c r="GI44" s="153"/>
      <c r="GJ44" s="153"/>
      <c r="GK44" s="153"/>
      <c r="GL44" s="153"/>
      <c r="GM44" s="153"/>
      <c r="GN44" s="153"/>
      <c r="GO44" s="153"/>
      <c r="GP44" s="153"/>
      <c r="GQ44" s="153"/>
      <c r="GR44" s="153"/>
      <c r="GS44" s="153"/>
      <c r="GT44" s="153"/>
      <c r="GU44" s="153"/>
      <c r="GV44" s="153"/>
      <c r="GW44" s="153"/>
      <c r="GX44" s="153"/>
      <c r="GY44" s="153"/>
      <c r="GZ44" s="153"/>
      <c r="HA44" s="153"/>
      <c r="HB44" s="153"/>
      <c r="HC44" s="153"/>
      <c r="HD44" s="153"/>
      <c r="HE44" s="153"/>
      <c r="HF44" s="153"/>
      <c r="HG44" s="153"/>
      <c r="HH44" s="153"/>
      <c r="HI44" s="153"/>
      <c r="HJ44" s="153"/>
      <c r="HK44" s="153"/>
      <c r="HL44" s="153"/>
      <c r="HM44" s="153"/>
      <c r="HN44" s="153"/>
      <c r="HO44" s="153"/>
      <c r="HP44" s="153"/>
      <c r="HQ44" s="153"/>
      <c r="HR44" s="153"/>
      <c r="HS44" s="153"/>
      <c r="HT44" s="153"/>
      <c r="HU44" s="153"/>
      <c r="HV44" s="153"/>
      <c r="HW44" s="153"/>
      <c r="HX44" s="153"/>
      <c r="HY44" s="153"/>
      <c r="HZ44" s="153"/>
      <c r="IA44" s="153"/>
      <c r="IB44" s="153"/>
      <c r="IC44" s="153"/>
      <c r="ID44" s="153"/>
      <c r="IE44" s="153"/>
      <c r="IF44" s="153"/>
      <c r="IG44" s="153"/>
      <c r="IH44" s="153"/>
      <c r="II44" s="153"/>
      <c r="IJ44" s="153"/>
      <c r="IK44" s="153"/>
      <c r="IL44" s="153"/>
      <c r="IM44" s="153"/>
      <c r="IN44" s="153"/>
      <c r="IO44" s="153"/>
      <c r="IP44" s="153"/>
      <c r="IQ44" s="153"/>
      <c r="IR44" s="153"/>
      <c r="IS44" s="153"/>
      <c r="IT44" s="153"/>
      <c r="IU44" s="153"/>
      <c r="IV44" s="153"/>
      <c r="IW44" s="153"/>
      <c r="IX44" s="153"/>
      <c r="IY44" s="153"/>
      <c r="IZ44" s="153"/>
      <c r="JA44" s="153"/>
      <c r="JB44" s="153"/>
      <c r="JC44" s="153"/>
      <c r="JD44" s="153"/>
      <c r="JE44" s="153"/>
      <c r="JF44" s="153"/>
      <c r="JG44" s="153"/>
      <c r="JH44" s="153"/>
      <c r="JI44" s="153"/>
      <c r="JJ44" s="153"/>
      <c r="JK44" s="153"/>
      <c r="JL44" s="153"/>
      <c r="JM44" s="153"/>
      <c r="JN44" s="153"/>
      <c r="JO44" s="153"/>
      <c r="JP44" s="153"/>
      <c r="JQ44" s="153"/>
      <c r="JR44" s="153"/>
      <c r="JS44" s="153"/>
      <c r="JT44" s="153"/>
      <c r="JU44" s="153"/>
      <c r="JV44" s="153"/>
      <c r="JW44" s="153"/>
      <c r="JX44" s="153"/>
      <c r="JY44" s="153"/>
      <c r="JZ44" s="153"/>
      <c r="KA44" s="153"/>
      <c r="KB44" s="153"/>
      <c r="KC44" s="153"/>
      <c r="KD44" s="153"/>
      <c r="KE44" s="153"/>
      <c r="KF44" s="153"/>
      <c r="KG44" s="153"/>
      <c r="KH44" s="153"/>
      <c r="KI44" s="153"/>
      <c r="KJ44" s="153"/>
      <c r="KK44" s="153"/>
      <c r="KL44" s="153"/>
      <c r="KM44" s="153"/>
      <c r="KN44" s="153"/>
      <c r="KO44" s="153"/>
      <c r="KP44" s="153"/>
      <c r="KQ44" s="153"/>
      <c r="KR44" s="153"/>
      <c r="KS44" s="153"/>
      <c r="KT44" s="153"/>
      <c r="KU44" s="153"/>
      <c r="KV44" s="153"/>
      <c r="KW44" s="153"/>
      <c r="KX44" s="153"/>
      <c r="KY44" s="153"/>
      <c r="KZ44" s="153"/>
      <c r="LA44" s="153"/>
      <c r="LB44" s="153"/>
      <c r="LC44" s="153"/>
      <c r="LD44" s="153"/>
      <c r="LE44" s="153"/>
      <c r="LF44" s="153"/>
      <c r="LG44" s="153"/>
      <c r="LH44" s="153"/>
      <c r="LI44" s="153"/>
      <c r="LJ44" s="153"/>
      <c r="LK44" s="153"/>
      <c r="LL44" s="153"/>
      <c r="LM44" s="153"/>
      <c r="LN44" s="153"/>
      <c r="LO44" s="153"/>
      <c r="LP44" s="153"/>
      <c r="LQ44" s="153"/>
      <c r="LR44" s="153"/>
      <c r="LS44" s="153"/>
      <c r="LT44" s="153"/>
      <c r="LU44" s="183"/>
      <c r="LV44" s="183"/>
      <c r="LW44" s="183"/>
      <c r="LX44" s="183"/>
      <c r="LY44" s="183"/>
      <c r="LZ44" s="251"/>
    </row>
    <row r="45" spans="1:350" hidden="1">
      <c r="B45" s="153"/>
      <c r="C45" s="153"/>
      <c r="D45" s="153"/>
      <c r="E45" s="153"/>
      <c r="F45" s="153"/>
      <c r="G45" s="153"/>
      <c r="H45" s="153"/>
      <c r="I45" s="153"/>
      <c r="J45" s="153"/>
      <c r="K45" s="153"/>
      <c r="L45" s="153"/>
      <c r="M45" s="153"/>
      <c r="N45" s="153"/>
      <c r="O45" s="153">
        <f>935.9/9.5</f>
        <v>98.515789473684194</v>
      </c>
      <c r="P45" s="153"/>
      <c r="Q45" s="153"/>
      <c r="R45" s="153"/>
      <c r="S45" s="153"/>
      <c r="T45" s="153"/>
      <c r="U45" s="153"/>
      <c r="V45" s="153"/>
      <c r="W45" s="153"/>
      <c r="X45" s="153"/>
      <c r="Y45" s="153"/>
      <c r="Z45" s="153"/>
      <c r="AA45" s="153"/>
      <c r="AB45" s="153"/>
      <c r="AC45" s="153"/>
      <c r="AD45" s="153"/>
      <c r="AE45" s="153"/>
      <c r="AF45" s="153"/>
      <c r="AG45" s="153"/>
      <c r="AH45" s="153"/>
      <c r="AI45" s="153"/>
      <c r="AJ45" s="153"/>
      <c r="AK45" s="153"/>
      <c r="AL45" s="153"/>
      <c r="AM45" s="153"/>
      <c r="AN45" s="153"/>
      <c r="AO45" s="153"/>
      <c r="AP45" s="153"/>
      <c r="AQ45" s="153"/>
      <c r="AR45" s="153"/>
      <c r="AS45" s="153"/>
      <c r="AT45" s="153"/>
      <c r="AU45" s="153"/>
      <c r="AV45" s="153"/>
      <c r="AW45" s="153"/>
      <c r="AX45" s="153"/>
      <c r="AY45" s="153"/>
      <c r="AZ45" s="153"/>
      <c r="BA45" s="153"/>
      <c r="BB45" s="153"/>
      <c r="BC45" s="153"/>
      <c r="BD45" s="153"/>
      <c r="BE45" s="153"/>
      <c r="BF45" s="153"/>
      <c r="BG45" s="153"/>
      <c r="BH45" s="153"/>
      <c r="BI45" s="153"/>
      <c r="BJ45" s="153"/>
      <c r="BK45" s="153"/>
      <c r="BL45" s="153"/>
      <c r="BM45" s="153"/>
      <c r="BN45" s="153"/>
      <c r="BO45" s="153"/>
      <c r="BP45" s="153"/>
      <c r="BQ45" s="153"/>
      <c r="BR45" s="153"/>
      <c r="BS45" s="153"/>
      <c r="BT45" s="153"/>
      <c r="BU45" s="153"/>
      <c r="BV45" s="153"/>
      <c r="BW45" s="153"/>
      <c r="BX45" s="153"/>
      <c r="BY45" s="153"/>
      <c r="BZ45" s="153"/>
      <c r="CA45" s="153"/>
      <c r="CB45" s="153"/>
      <c r="CC45" s="153"/>
      <c r="CD45" s="153"/>
      <c r="CE45" s="153"/>
      <c r="CF45" s="153"/>
      <c r="CG45" s="153"/>
      <c r="CH45" s="153"/>
      <c r="CI45" s="153"/>
      <c r="CJ45" s="153"/>
      <c r="CK45" s="153"/>
      <c r="CL45" s="153"/>
      <c r="CM45" s="153"/>
      <c r="CN45" s="153"/>
      <c r="CO45" s="153"/>
      <c r="CP45" s="153"/>
      <c r="CQ45" s="153"/>
      <c r="CR45" s="153"/>
      <c r="CS45" s="153"/>
      <c r="CT45" s="153"/>
      <c r="CU45" s="153"/>
      <c r="CV45" s="153"/>
      <c r="CW45" s="153"/>
      <c r="CX45" s="153"/>
      <c r="CY45" s="153"/>
      <c r="CZ45" s="153"/>
      <c r="DA45" s="153"/>
      <c r="DB45" s="153"/>
      <c r="DC45" s="153"/>
      <c r="DD45" s="153"/>
      <c r="DE45" s="153"/>
      <c r="DF45" s="153"/>
      <c r="DG45" s="153"/>
      <c r="DH45" s="153"/>
      <c r="DI45" s="153"/>
      <c r="DJ45" s="153"/>
      <c r="DK45" s="153"/>
      <c r="DL45" s="153"/>
      <c r="DM45" s="153"/>
      <c r="DN45" s="153"/>
      <c r="DO45" s="153"/>
      <c r="DP45" s="153"/>
      <c r="DQ45" s="153"/>
      <c r="DR45" s="153"/>
      <c r="DS45" s="153"/>
      <c r="DT45" s="153"/>
      <c r="DU45" s="153"/>
      <c r="DV45" s="153"/>
      <c r="DW45" s="153"/>
      <c r="DX45" s="153"/>
      <c r="DY45" s="153"/>
      <c r="DZ45" s="153"/>
      <c r="EA45" s="153"/>
      <c r="EB45" s="153"/>
      <c r="EC45" s="153"/>
      <c r="ED45" s="153"/>
      <c r="EE45" s="153"/>
      <c r="EF45" s="153"/>
      <c r="EG45" s="153"/>
      <c r="EH45" s="153"/>
      <c r="EI45" s="153"/>
      <c r="EJ45" s="153"/>
      <c r="EK45" s="153"/>
      <c r="EL45" s="153"/>
      <c r="EM45" s="153"/>
      <c r="EN45" s="153"/>
      <c r="EO45" s="153"/>
      <c r="EP45" s="153"/>
      <c r="EQ45" s="153"/>
      <c r="ER45" s="153"/>
      <c r="ES45" s="153"/>
      <c r="ET45" s="153"/>
      <c r="EU45" s="153"/>
      <c r="EV45" s="153"/>
      <c r="EW45" s="153"/>
      <c r="EX45" s="153"/>
      <c r="EY45" s="153"/>
      <c r="EZ45" s="153"/>
      <c r="FA45" s="153"/>
      <c r="FB45" s="153"/>
      <c r="FC45" s="153"/>
      <c r="FD45" s="153"/>
      <c r="FE45" s="153"/>
      <c r="FF45" s="153"/>
      <c r="FG45" s="153"/>
      <c r="FH45" s="153"/>
      <c r="FI45" s="153"/>
      <c r="FJ45" s="153"/>
      <c r="FK45" s="153"/>
      <c r="FL45" s="153"/>
      <c r="FM45" s="153"/>
      <c r="FN45" s="153"/>
      <c r="FO45" s="153"/>
      <c r="FP45" s="153"/>
      <c r="FQ45" s="153"/>
      <c r="FR45" s="153"/>
      <c r="FS45" s="153"/>
      <c r="FT45" s="153"/>
      <c r="FU45" s="153"/>
      <c r="FV45" s="153"/>
      <c r="FW45" s="153"/>
      <c r="FX45" s="153"/>
      <c r="FY45" s="153"/>
      <c r="FZ45" s="153"/>
      <c r="GA45" s="153"/>
      <c r="GB45" s="153"/>
      <c r="GC45" s="153"/>
      <c r="GD45" s="153"/>
      <c r="GE45" s="153"/>
      <c r="GF45" s="153"/>
      <c r="GG45" s="153"/>
      <c r="GH45" s="153"/>
      <c r="GI45" s="153"/>
      <c r="GJ45" s="153"/>
      <c r="GK45" s="153"/>
      <c r="GL45" s="153"/>
      <c r="GM45" s="153"/>
      <c r="GN45" s="153"/>
      <c r="GO45" s="153"/>
      <c r="GP45" s="153"/>
      <c r="GQ45" s="153"/>
      <c r="GR45" s="153"/>
      <c r="GS45" s="153"/>
      <c r="GT45" s="153"/>
      <c r="GU45" s="153"/>
      <c r="GV45" s="153"/>
      <c r="GW45" s="153"/>
      <c r="GX45" s="153"/>
      <c r="GY45" s="153"/>
      <c r="GZ45" s="153"/>
      <c r="HA45" s="153"/>
      <c r="HB45" s="153"/>
      <c r="HC45" s="153"/>
      <c r="HD45" s="153"/>
      <c r="HE45" s="153"/>
      <c r="HF45" s="153"/>
      <c r="HG45" s="153"/>
      <c r="HH45" s="153"/>
      <c r="HI45" s="153"/>
      <c r="HJ45" s="153"/>
      <c r="HK45" s="153"/>
      <c r="HL45" s="153"/>
      <c r="HM45" s="153"/>
      <c r="HN45" s="153"/>
      <c r="HO45" s="153"/>
      <c r="HP45" s="153"/>
      <c r="HQ45" s="153"/>
      <c r="HR45" s="153"/>
      <c r="HS45" s="153"/>
      <c r="HT45" s="153"/>
      <c r="HU45" s="153"/>
      <c r="HV45" s="153"/>
      <c r="HW45" s="153"/>
      <c r="HX45" s="153"/>
      <c r="HY45" s="153"/>
      <c r="HZ45" s="153"/>
      <c r="IA45" s="153"/>
      <c r="IB45" s="153"/>
      <c r="IC45" s="153"/>
      <c r="ID45" s="153"/>
      <c r="IE45" s="153"/>
      <c r="IF45" s="153"/>
      <c r="IG45" s="153"/>
      <c r="IH45" s="153"/>
      <c r="II45" s="153"/>
      <c r="IJ45" s="153"/>
      <c r="IK45" s="153"/>
      <c r="IL45" s="153"/>
      <c r="IM45" s="153"/>
      <c r="IN45" s="153"/>
      <c r="IO45" s="153"/>
      <c r="IP45" s="153"/>
      <c r="IQ45" s="153"/>
      <c r="IR45" s="153"/>
      <c r="IS45" s="153"/>
      <c r="IT45" s="153"/>
      <c r="IU45" s="153"/>
      <c r="IV45" s="153"/>
      <c r="IW45" s="153"/>
      <c r="IX45" s="153"/>
      <c r="IY45" s="153"/>
      <c r="IZ45" s="153"/>
      <c r="JA45" s="153"/>
      <c r="JB45" s="153"/>
      <c r="JC45" s="153"/>
      <c r="JD45" s="153"/>
      <c r="JE45" s="153"/>
      <c r="JF45" s="153"/>
      <c r="JG45" s="153"/>
      <c r="JH45" s="153"/>
      <c r="JI45" s="153"/>
      <c r="JJ45" s="153"/>
      <c r="JK45" s="153"/>
      <c r="JL45" s="153"/>
      <c r="JM45" s="153"/>
      <c r="JN45" s="153"/>
      <c r="JO45" s="153"/>
      <c r="JP45" s="153"/>
      <c r="JQ45" s="153"/>
      <c r="JR45" s="153"/>
      <c r="JS45" s="153"/>
      <c r="JT45" s="153"/>
      <c r="JU45" s="153"/>
      <c r="JV45" s="153"/>
      <c r="JW45" s="153"/>
      <c r="JX45" s="153"/>
      <c r="JY45" s="153"/>
      <c r="JZ45" s="153"/>
      <c r="KA45" s="153"/>
      <c r="KB45" s="153"/>
      <c r="KC45" s="153"/>
      <c r="KD45" s="153"/>
      <c r="KE45" s="153"/>
      <c r="KF45" s="153"/>
      <c r="KG45" s="153"/>
      <c r="KH45" s="153"/>
      <c r="KI45" s="153"/>
      <c r="KJ45" s="153"/>
      <c r="KK45" s="153"/>
      <c r="KL45" s="153"/>
      <c r="KM45" s="153"/>
      <c r="KN45" s="153"/>
      <c r="KO45" s="153"/>
      <c r="KP45" s="153"/>
      <c r="KQ45" s="153"/>
      <c r="KR45" s="153"/>
      <c r="KS45" s="153"/>
      <c r="KT45" s="153"/>
      <c r="KU45" s="153"/>
      <c r="KV45" s="153"/>
      <c r="KW45" s="153"/>
      <c r="KX45" s="153"/>
      <c r="KY45" s="153"/>
      <c r="KZ45" s="153"/>
      <c r="LA45" s="153"/>
      <c r="LB45" s="153"/>
      <c r="LC45" s="153"/>
      <c r="LD45" s="153"/>
      <c r="LE45" s="153"/>
      <c r="LF45" s="153"/>
      <c r="LG45" s="153"/>
      <c r="LH45" s="153"/>
      <c r="LI45" s="153"/>
      <c r="LJ45" s="153"/>
      <c r="LK45" s="153"/>
      <c r="LL45" s="153"/>
      <c r="LM45" s="153"/>
      <c r="LN45" s="153"/>
      <c r="LO45" s="153"/>
      <c r="LP45" s="153"/>
      <c r="LQ45" s="153"/>
      <c r="LR45" s="153"/>
      <c r="LS45" s="153"/>
      <c r="LT45" s="153"/>
      <c r="LU45" s="196"/>
      <c r="LV45" s="196"/>
      <c r="LW45" s="196"/>
      <c r="LX45" s="196"/>
      <c r="LY45" s="196"/>
      <c r="LZ45" s="108"/>
      <c r="MB45" s="1">
        <f>203533.5/2434.55*1000</f>
        <v>83602.103058060005</v>
      </c>
      <c r="MH45" s="1" t="s">
        <v>429</v>
      </c>
    </row>
    <row r="46" spans="1:350" hidden="1">
      <c r="B46" s="153"/>
      <c r="C46" s="153"/>
      <c r="D46" s="153"/>
      <c r="E46" s="153"/>
      <c r="F46" s="153"/>
      <c r="G46" s="153"/>
      <c r="H46" s="153"/>
      <c r="I46" s="153"/>
      <c r="J46" s="153"/>
      <c r="K46" s="153"/>
      <c r="L46" s="153"/>
      <c r="M46" s="153"/>
      <c r="N46" s="153"/>
      <c r="O46" s="153"/>
      <c r="P46" s="153"/>
      <c r="Q46" s="153"/>
      <c r="R46" s="153"/>
      <c r="S46" s="153"/>
      <c r="T46" s="153"/>
      <c r="U46" s="153"/>
      <c r="V46" s="153"/>
      <c r="W46" s="153"/>
      <c r="X46" s="153"/>
      <c r="Y46" s="153"/>
      <c r="Z46" s="153"/>
      <c r="AA46" s="153"/>
      <c r="AB46" s="153"/>
      <c r="AC46" s="153"/>
      <c r="AD46" s="153"/>
      <c r="AE46" s="153"/>
      <c r="AF46" s="153"/>
      <c r="AG46" s="153"/>
      <c r="AH46" s="153"/>
      <c r="AI46" s="153"/>
      <c r="AJ46" s="153"/>
      <c r="AK46" s="153"/>
      <c r="AL46" s="153"/>
      <c r="AM46" s="153"/>
      <c r="AN46" s="153"/>
      <c r="AO46" s="153"/>
      <c r="AP46" s="153"/>
      <c r="AQ46" s="153"/>
      <c r="AR46" s="153"/>
      <c r="AS46" s="153"/>
      <c r="AT46" s="153"/>
      <c r="AU46" s="153"/>
      <c r="AV46" s="153"/>
      <c r="AW46" s="153"/>
      <c r="AX46" s="153"/>
      <c r="AY46" s="153"/>
      <c r="AZ46" s="153"/>
      <c r="BA46" s="153"/>
      <c r="BB46" s="153"/>
      <c r="BC46" s="153"/>
      <c r="BD46" s="153"/>
      <c r="BE46" s="153"/>
      <c r="BF46" s="153"/>
      <c r="BG46" s="153"/>
      <c r="BH46" s="153"/>
      <c r="BI46" s="153"/>
      <c r="BJ46" s="153"/>
      <c r="BK46" s="153"/>
      <c r="BL46" s="153"/>
      <c r="BM46" s="153"/>
      <c r="BN46" s="153"/>
      <c r="BO46" s="153"/>
      <c r="BP46" s="153"/>
      <c r="BQ46" s="153"/>
      <c r="BR46" s="153"/>
      <c r="BS46" s="153"/>
      <c r="BT46" s="153"/>
      <c r="BU46" s="153"/>
      <c r="BV46" s="153"/>
      <c r="BW46" s="153"/>
      <c r="BX46" s="153"/>
      <c r="BY46" s="153"/>
      <c r="BZ46" s="153"/>
      <c r="CA46" s="153"/>
      <c r="CB46" s="153"/>
      <c r="CC46" s="153"/>
      <c r="CD46" s="153"/>
      <c r="CE46" s="153"/>
      <c r="CF46" s="153"/>
      <c r="CG46" s="153"/>
      <c r="CH46" s="153"/>
      <c r="CI46" s="153"/>
      <c r="CJ46" s="153"/>
      <c r="CK46" s="153"/>
      <c r="CL46" s="153"/>
      <c r="CM46" s="153"/>
      <c r="CN46" s="153"/>
      <c r="CO46" s="153"/>
      <c r="CP46" s="153"/>
      <c r="CQ46" s="153"/>
      <c r="CR46" s="153"/>
      <c r="CS46" s="153"/>
      <c r="CT46" s="153"/>
      <c r="CU46" s="153"/>
      <c r="CV46" s="153"/>
      <c r="CW46" s="153"/>
      <c r="CX46" s="153"/>
      <c r="CY46" s="153"/>
      <c r="CZ46" s="153"/>
      <c r="DA46" s="153"/>
      <c r="DB46" s="153"/>
      <c r="DC46" s="153"/>
      <c r="DD46" s="153"/>
      <c r="DE46" s="153"/>
      <c r="DF46" s="153"/>
      <c r="DG46" s="153"/>
      <c r="DH46" s="153"/>
      <c r="DI46" s="153"/>
      <c r="DJ46" s="153"/>
      <c r="DK46" s="153"/>
      <c r="DL46" s="153"/>
      <c r="DM46" s="153"/>
      <c r="DN46" s="153"/>
      <c r="DO46" s="153"/>
      <c r="DP46" s="153"/>
      <c r="DQ46" s="153"/>
      <c r="DR46" s="153"/>
      <c r="DS46" s="153"/>
      <c r="DT46" s="153"/>
      <c r="DU46" s="153"/>
      <c r="DV46" s="153"/>
      <c r="DW46" s="153"/>
      <c r="DX46" s="153"/>
      <c r="DY46" s="153"/>
      <c r="DZ46" s="153"/>
      <c r="EA46" s="153"/>
      <c r="EB46" s="153"/>
      <c r="EC46" s="153"/>
      <c r="ED46" s="153"/>
      <c r="EE46" s="153"/>
      <c r="EF46" s="153"/>
      <c r="EG46" s="153"/>
      <c r="EH46" s="153"/>
      <c r="EI46" s="153"/>
      <c r="EJ46" s="153"/>
      <c r="EK46" s="153"/>
      <c r="EL46" s="153"/>
      <c r="EM46" s="153"/>
      <c r="EN46" s="153"/>
      <c r="EO46" s="153"/>
      <c r="EP46" s="153"/>
      <c r="EQ46" s="153"/>
      <c r="ER46" s="153"/>
      <c r="ES46" s="153"/>
      <c r="ET46" s="153"/>
      <c r="EU46" s="153"/>
      <c r="EV46" s="153"/>
      <c r="EW46" s="153"/>
      <c r="EX46" s="153"/>
      <c r="EY46" s="153"/>
      <c r="EZ46" s="153"/>
      <c r="FA46" s="153"/>
      <c r="FB46" s="153"/>
      <c r="FC46" s="153"/>
      <c r="FD46" s="153"/>
      <c r="FE46" s="153"/>
      <c r="FF46" s="153"/>
      <c r="FG46" s="153"/>
      <c r="FH46" s="153"/>
      <c r="FI46" s="153"/>
      <c r="FJ46" s="153"/>
      <c r="FK46" s="153"/>
      <c r="FL46" s="153"/>
      <c r="FM46" s="153"/>
      <c r="FN46" s="153"/>
      <c r="FO46" s="153"/>
      <c r="FP46" s="153"/>
      <c r="FQ46" s="153"/>
      <c r="FR46" s="153"/>
      <c r="FS46" s="153"/>
      <c r="FT46" s="153"/>
      <c r="FU46" s="153"/>
      <c r="FV46" s="153"/>
      <c r="FW46" s="153"/>
      <c r="FX46" s="153"/>
      <c r="FY46" s="153"/>
      <c r="FZ46" s="153"/>
      <c r="GA46" s="153"/>
      <c r="GB46" s="153"/>
      <c r="GC46" s="153"/>
      <c r="GD46" s="153"/>
      <c r="GE46" s="153"/>
      <c r="GF46" s="153"/>
      <c r="GG46" s="153"/>
      <c r="GH46" s="153"/>
      <c r="GI46" s="153"/>
      <c r="GJ46" s="153"/>
      <c r="GK46" s="153"/>
      <c r="GL46" s="153"/>
      <c r="GM46" s="153"/>
      <c r="GN46" s="153"/>
      <c r="GO46" s="153"/>
      <c r="GP46" s="153"/>
      <c r="GQ46" s="153"/>
      <c r="GR46" s="153"/>
      <c r="GS46" s="153"/>
      <c r="GT46" s="153"/>
      <c r="GU46" s="153"/>
      <c r="GV46" s="153"/>
      <c r="GW46" s="153"/>
      <c r="GX46" s="153"/>
      <c r="GY46" s="153"/>
      <c r="GZ46" s="153"/>
      <c r="HA46" s="153"/>
      <c r="HB46" s="153"/>
      <c r="HC46" s="153"/>
      <c r="HD46" s="153"/>
      <c r="HE46" s="153"/>
      <c r="HF46" s="153"/>
      <c r="HG46" s="153"/>
      <c r="HH46" s="153"/>
      <c r="HI46" s="153"/>
      <c r="HJ46" s="153"/>
      <c r="HK46" s="153"/>
      <c r="HL46" s="153"/>
      <c r="HM46" s="153"/>
      <c r="HN46" s="153"/>
      <c r="HO46" s="153"/>
      <c r="HP46" s="153"/>
      <c r="HQ46" s="153"/>
      <c r="HR46" s="153"/>
      <c r="HS46" s="153"/>
      <c r="HT46" s="153"/>
      <c r="HU46" s="153"/>
      <c r="HV46" s="153"/>
      <c r="HW46" s="153"/>
      <c r="HX46" s="153"/>
      <c r="HY46" s="153"/>
      <c r="HZ46" s="153"/>
      <c r="IA46" s="153"/>
      <c r="IB46" s="153"/>
      <c r="IC46" s="153"/>
      <c r="ID46" s="153"/>
      <c r="IE46" s="153"/>
      <c r="IF46" s="153"/>
      <c r="IG46" s="153"/>
      <c r="IH46" s="153"/>
      <c r="II46" s="153"/>
      <c r="IJ46" s="153"/>
      <c r="IK46" s="153"/>
      <c r="IL46" s="153"/>
      <c r="IM46" s="153"/>
      <c r="IN46" s="153"/>
      <c r="IO46" s="153"/>
      <c r="IP46" s="153"/>
      <c r="IQ46" s="153"/>
      <c r="IR46" s="153"/>
      <c r="IS46" s="153"/>
      <c r="IT46" s="153"/>
      <c r="IU46" s="153"/>
      <c r="IV46" s="153"/>
      <c r="IW46" s="153"/>
      <c r="IX46" s="153"/>
      <c r="IY46" s="153"/>
      <c r="IZ46" s="153"/>
      <c r="JA46" s="153"/>
      <c r="JB46" s="153"/>
      <c r="JC46" s="153"/>
      <c r="JD46" s="153"/>
      <c r="JE46" s="153"/>
      <c r="JF46" s="153"/>
      <c r="JG46" s="153"/>
      <c r="JH46" s="153"/>
      <c r="JI46" s="153"/>
      <c r="JJ46" s="153"/>
      <c r="JK46" s="153"/>
      <c r="JL46" s="153"/>
      <c r="JM46" s="153"/>
      <c r="JN46" s="153"/>
      <c r="JO46" s="153"/>
      <c r="JP46" s="153"/>
      <c r="JQ46" s="153"/>
      <c r="JR46" s="153"/>
      <c r="JS46" s="153"/>
      <c r="JT46" s="153"/>
      <c r="JU46" s="153"/>
      <c r="JV46" s="153"/>
      <c r="JW46" s="153"/>
      <c r="JX46" s="153"/>
      <c r="JY46" s="153"/>
      <c r="JZ46" s="153"/>
      <c r="KA46" s="153"/>
      <c r="KB46" s="153"/>
      <c r="KC46" s="153"/>
      <c r="KD46" s="153"/>
      <c r="KE46" s="153"/>
      <c r="KF46" s="153"/>
      <c r="KG46" s="153"/>
      <c r="KH46" s="153"/>
      <c r="KI46" s="153"/>
      <c r="KJ46" s="153"/>
      <c r="KK46" s="153"/>
      <c r="KL46" s="153"/>
      <c r="KM46" s="153"/>
      <c r="KN46" s="153"/>
      <c r="KO46" s="153"/>
      <c r="KP46" s="153"/>
      <c r="KQ46" s="153"/>
      <c r="KR46" s="153"/>
      <c r="KS46" s="153"/>
      <c r="KT46" s="153"/>
      <c r="KU46" s="153"/>
      <c r="KV46" s="153"/>
      <c r="KW46" s="153"/>
      <c r="KX46" s="153"/>
      <c r="KY46" s="153"/>
      <c r="KZ46" s="153"/>
      <c r="LA46" s="153"/>
      <c r="LB46" s="153"/>
      <c r="LC46" s="153"/>
      <c r="LD46" s="153"/>
      <c r="LE46" s="153"/>
      <c r="LF46" s="153"/>
      <c r="LG46" s="153"/>
      <c r="LH46" s="153"/>
      <c r="LI46" s="153"/>
      <c r="LJ46" s="153"/>
      <c r="LK46" s="153"/>
      <c r="LL46" s="153"/>
      <c r="LM46" s="153"/>
      <c r="LN46" s="153"/>
      <c r="LO46" s="153"/>
      <c r="LP46" s="153"/>
      <c r="LQ46" s="153"/>
      <c r="LR46" s="153"/>
      <c r="LS46" s="153"/>
      <c r="LT46" s="153"/>
      <c r="LU46" s="252"/>
      <c r="LV46" s="252"/>
      <c r="LW46" s="252"/>
      <c r="LX46" s="252"/>
      <c r="LY46" s="252"/>
      <c r="LZ46" s="253">
        <f>LZ44-LZ41</f>
        <v>-927815.3</v>
      </c>
    </row>
    <row r="47" spans="1:350" hidden="1">
      <c r="BU47" s="153"/>
      <c r="BV47" s="153"/>
      <c r="FC47" s="108">
        <f>(FC41+FD41+FE41)/1000</f>
        <v>882177.5</v>
      </c>
    </row>
    <row r="48" spans="1:350" hidden="1">
      <c r="FC48" s="107">
        <v>758378.1</v>
      </c>
      <c r="FF48" s="107">
        <v>4654.8999999999996</v>
      </c>
      <c r="FG48" s="107">
        <v>35022.1</v>
      </c>
    </row>
    <row r="49" hidden="1"/>
  </sheetData>
  <mergeCells count="55">
    <mergeCell ref="A1:MI1"/>
    <mergeCell ref="A2:MI2"/>
    <mergeCell ref="A4:A6"/>
    <mergeCell ref="B4:F4"/>
    <mergeCell ref="G4:L4"/>
    <mergeCell ref="S4:AK4"/>
    <mergeCell ref="AR4:BO4"/>
    <mergeCell ref="BP4:BR4"/>
    <mergeCell ref="BX4:LU4"/>
    <mergeCell ref="B5:F5"/>
    <mergeCell ref="AX5:AZ5"/>
    <mergeCell ref="G5:K5"/>
    <mergeCell ref="L5:L6"/>
    <mergeCell ref="O5:O6"/>
    <mergeCell ref="Q5:Q6"/>
    <mergeCell ref="S5:X5"/>
    <mergeCell ref="Y5:AD5"/>
    <mergeCell ref="AE5:AJ5"/>
    <mergeCell ref="AK5:AK6"/>
    <mergeCell ref="AL5:AQ5"/>
    <mergeCell ref="AR5:AT5"/>
    <mergeCell ref="AU5:AW5"/>
    <mergeCell ref="EX5:EX6"/>
    <mergeCell ref="BA5:BC5"/>
    <mergeCell ref="BD5:BF5"/>
    <mergeCell ref="BG5:BI5"/>
    <mergeCell ref="BJ5:BL5"/>
    <mergeCell ref="BM5:BO5"/>
    <mergeCell ref="BP5:BP6"/>
    <mergeCell ref="BQ5:BQ6"/>
    <mergeCell ref="BR5:BR6"/>
    <mergeCell ref="BX5:CW5"/>
    <mergeCell ref="CX5:DW5"/>
    <mergeCell ref="DX5:EW5"/>
    <mergeCell ref="LV5:LY5"/>
    <mergeCell ref="EY5:FB5"/>
    <mergeCell ref="FC5:FG5"/>
    <mergeCell ref="FH5:GK5"/>
    <mergeCell ref="GL5:GP5"/>
    <mergeCell ref="GQ5:GQ6"/>
    <mergeCell ref="GR5:LG5"/>
    <mergeCell ref="LK5:LN5"/>
    <mergeCell ref="LO5:LO6"/>
    <mergeCell ref="LP5:LS5"/>
    <mergeCell ref="LT5:LT6"/>
    <mergeCell ref="LU5:LU6"/>
    <mergeCell ref="MJ5:MJ6"/>
    <mergeCell ref="MK5:MK6"/>
    <mergeCell ref="ML5:ML6"/>
    <mergeCell ref="LZ5:LZ6"/>
    <mergeCell ref="MA5:MA6"/>
    <mergeCell ref="MB5:MB6"/>
    <mergeCell ref="MC5:MC6"/>
    <mergeCell ref="MH5:MH6"/>
    <mergeCell ref="MI5:MI6"/>
  </mergeCells>
  <pageMargins left="0.70866141732283472" right="0.70866141732283472" top="0.74803149606299213" bottom="0.74803149606299213" header="0.31496062992125984" footer="0.31496062992125984"/>
  <pageSetup paperSize="9" scale="10" orientation="portrait" horizontalDpi="180" verticalDpi="180" r:id="rId1"/>
  <colBreaks count="3" manualBreakCount="3">
    <brk id="37" max="1048575" man="1"/>
    <brk id="75" max="1048575" man="1"/>
    <brk id="16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6</vt:i4>
      </vt:variant>
    </vt:vector>
  </HeadingPairs>
  <TitlesOfParts>
    <vt:vector size="13" baseType="lpstr">
      <vt:lpstr>прил № 3 (10.08.20 моро)</vt:lpstr>
      <vt:lpstr>услуги с 01.01.</vt:lpstr>
      <vt:lpstr>расчет ср.зп без совмес10.08.20</vt:lpstr>
      <vt:lpstr>передвижка д-ст 10.08.20</vt:lpstr>
      <vt:lpstr>передвижка школы 10.08.20</vt:lpstr>
      <vt:lpstr>субвенции школ 10.08.20-2021</vt:lpstr>
      <vt:lpstr>субвенции школ 10.08.20-2022</vt:lpstr>
      <vt:lpstr>'услуги с 01.01.'!Заголовки_для_печати</vt:lpstr>
      <vt:lpstr>'прил № 3 (10.08.20 моро)'!Область_печати</vt:lpstr>
      <vt:lpstr>'расчет ср.зп без совмес10.08.20'!Область_печати</vt:lpstr>
      <vt:lpstr>'субвенции школ 10.08.20-2021'!Область_печати</vt:lpstr>
      <vt:lpstr>'субвенции школ 10.08.20-2022'!Область_печати</vt:lpstr>
      <vt:lpstr>'услуги с 01.01.'!Область_печати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2006-09-28T05:33:49Z</dcterms:created>
  <dcterms:modified xsi:type="dcterms:W3CDTF">2021-02-24T14:36:05Z</dcterms:modified>
</cp:coreProperties>
</file>